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011AA- RACEDAYS 2023 and Access and Newsletters etc\AAA RACEDAY\PRO-STRATEGY June 2024 Mel-Syd\"/>
    </mc:Choice>
  </mc:AlternateContent>
  <xr:revisionPtr revIDLastSave="0" documentId="13_ncr:1_{A076A35A-0C28-4159-8453-586742DBEF82}" xr6:coauthVersionLast="47" xr6:coauthVersionMax="47" xr10:uidLastSave="{00000000-0000-0000-0000-000000000000}"/>
  <bookViews>
    <workbookView xWindow="4350" yWindow="0" windowWidth="50460" windowHeight="31800" xr2:uid="{AD3B092B-8634-4EFE-BFB8-886D2802336B}"/>
  </bookViews>
  <sheets>
    <sheet name="Mel-Syd Pro Strat 2021-2024" sheetId="10" r:id="rId1"/>
    <sheet name="Mel Syd PRO PIVOT" sheetId="11" r:id="rId2"/>
    <sheet name="Calc Bets-Races" sheetId="6" r:id="rId3"/>
  </sheets>
  <definedNames>
    <definedName name="_xlnm._FilterDatabase" localSheetId="2" hidden="1">'Calc Bets-Races'!$C$3:$K$5332</definedName>
    <definedName name="_xlnm._FilterDatabase" localSheetId="0" hidden="1">'Mel-Syd Pro Strat 2021-2024'!$A$6:$AQ$1697</definedName>
    <definedName name="_xlnm.Print_Titles" localSheetId="0">'Mel-Syd Pro Strat 2021-2024'!$1:$6</definedName>
  </definedNames>
  <calcPr calcId="191029"/>
  <pivotCaches>
    <pivotCache cacheId="17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685" i="10" l="1"/>
  <c r="AI1685" i="10"/>
  <c r="AM1686" i="10"/>
  <c r="AP1686" i="10"/>
  <c r="AI1686" i="10"/>
  <c r="AM1687" i="10"/>
  <c r="AP1687" i="10"/>
  <c r="AI1687" i="10"/>
  <c r="AM1688" i="10"/>
  <c r="AP1688" i="10"/>
  <c r="AI1688" i="10"/>
  <c r="AM1689" i="10"/>
  <c r="AP1689" i="10"/>
  <c r="AI1689" i="10"/>
  <c r="AM1690" i="10"/>
  <c r="AP1690" i="10"/>
  <c r="AI1690" i="10"/>
  <c r="AM1691" i="10"/>
  <c r="AI1691" i="10"/>
  <c r="AM1692" i="10"/>
  <c r="AP1692" i="10"/>
  <c r="AI1692" i="10"/>
  <c r="AM1693" i="10"/>
  <c r="AP1693" i="10"/>
  <c r="AI1693" i="10"/>
  <c r="AM1694" i="10"/>
  <c r="AP1694" i="10"/>
  <c r="AI1694" i="10"/>
  <c r="AM1695" i="10"/>
  <c r="AP1695" i="10"/>
  <c r="AI1695" i="10"/>
  <c r="AM1696" i="10"/>
  <c r="AI1696" i="10"/>
  <c r="AM1697" i="10"/>
  <c r="AP1697" i="10"/>
  <c r="AI1697" i="10"/>
  <c r="AG1684" i="10"/>
  <c r="AH1684" i="10"/>
  <c r="AJ1684" i="10"/>
  <c r="AK1684" i="10"/>
  <c r="AM1684" i="10"/>
  <c r="AP1684" i="10"/>
  <c r="AI1684" i="10"/>
  <c r="AG1685" i="10"/>
  <c r="AH1685" i="10"/>
  <c r="AJ1685" i="10"/>
  <c r="AK1685" i="10"/>
  <c r="AG1686" i="10"/>
  <c r="AH1686" i="10"/>
  <c r="AJ1686" i="10"/>
  <c r="AK1686" i="10"/>
  <c r="AG1687" i="10"/>
  <c r="AH1687" i="10"/>
  <c r="AJ1687" i="10"/>
  <c r="AK1687" i="10"/>
  <c r="AG1688" i="10"/>
  <c r="AH1688" i="10"/>
  <c r="AJ1688" i="10"/>
  <c r="AK1688" i="10"/>
  <c r="AG1689" i="10"/>
  <c r="AH1689" i="10"/>
  <c r="AJ1689" i="10"/>
  <c r="AK1689" i="10"/>
  <c r="AG1690" i="10"/>
  <c r="AH1690" i="10"/>
  <c r="AJ1690" i="10"/>
  <c r="AK1690" i="10"/>
  <c r="AG1691" i="10"/>
  <c r="AH1691" i="10"/>
  <c r="AJ1691" i="10"/>
  <c r="AK1691" i="10"/>
  <c r="AG1692" i="10"/>
  <c r="AH1692" i="10"/>
  <c r="AJ1692" i="10"/>
  <c r="AK1692" i="10"/>
  <c r="AG1693" i="10"/>
  <c r="AH1693" i="10"/>
  <c r="AJ1693" i="10"/>
  <c r="AK1693" i="10"/>
  <c r="AG1694" i="10"/>
  <c r="AH1694" i="10"/>
  <c r="AJ1694" i="10"/>
  <c r="AK1694" i="10"/>
  <c r="AG1695" i="10"/>
  <c r="AH1695" i="10"/>
  <c r="AJ1695" i="10"/>
  <c r="AK1695" i="10"/>
  <c r="AG1696" i="10"/>
  <c r="AH1696" i="10"/>
  <c r="AJ1696" i="10"/>
  <c r="AK1696" i="10"/>
  <c r="AG1697" i="10"/>
  <c r="AH1697" i="10"/>
  <c r="AJ1697" i="10"/>
  <c r="AK1697" i="10"/>
  <c r="AM1674" i="10"/>
  <c r="AM1675" i="10"/>
  <c r="AM1676" i="10"/>
  <c r="AM1677" i="10"/>
  <c r="AM1678" i="10"/>
  <c r="AM1679" i="10"/>
  <c r="AM1680" i="10"/>
  <c r="AM1681" i="10"/>
  <c r="AM1682" i="10"/>
  <c r="AM1683" i="10"/>
  <c r="AN1684" i="10" s="1"/>
  <c r="AR1684" i="10" s="1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N24" i="10" s="1"/>
  <c r="AM25" i="10"/>
  <c r="AM26" i="10"/>
  <c r="AM27" i="10"/>
  <c r="AM28" i="10"/>
  <c r="AM29" i="10"/>
  <c r="AM30" i="10"/>
  <c r="AM31" i="10"/>
  <c r="AM32" i="10"/>
  <c r="AN32" i="10" s="1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N53" i="10" s="1"/>
  <c r="AM54" i="10"/>
  <c r="AM55" i="10"/>
  <c r="AM56" i="10"/>
  <c r="AM57" i="10"/>
  <c r="AM58" i="10"/>
  <c r="AM59" i="10"/>
  <c r="AM60" i="10"/>
  <c r="AM61" i="10"/>
  <c r="AM62" i="10"/>
  <c r="AM63" i="10"/>
  <c r="AM64" i="10"/>
  <c r="AN64" i="10" s="1"/>
  <c r="AM65" i="10"/>
  <c r="AM66" i="10"/>
  <c r="AM67" i="10"/>
  <c r="AM68" i="10"/>
  <c r="AM69" i="10"/>
  <c r="AN69" i="10" s="1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N109" i="10" s="1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N142" i="10" s="1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N159" i="10" s="1"/>
  <c r="AM160" i="10"/>
  <c r="AM161" i="10"/>
  <c r="AM162" i="10"/>
  <c r="AM163" i="10"/>
  <c r="AM164" i="10"/>
  <c r="AM165" i="10"/>
  <c r="AM166" i="10"/>
  <c r="AM167" i="10"/>
  <c r="AN167" i="10" s="1"/>
  <c r="AM168" i="10"/>
  <c r="AM169" i="10"/>
  <c r="AM170" i="10"/>
  <c r="AM171" i="10"/>
  <c r="AM172" i="10"/>
  <c r="AM173" i="10"/>
  <c r="AM174" i="10"/>
  <c r="AM175" i="10"/>
  <c r="AM176" i="10"/>
  <c r="AM177" i="10"/>
  <c r="AN177" i="10" s="1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N191" i="10" s="1"/>
  <c r="AM192" i="10"/>
  <c r="AM193" i="10"/>
  <c r="AN193" i="10" s="1"/>
  <c r="AM194" i="10"/>
  <c r="AM195" i="10"/>
  <c r="AM196" i="10"/>
  <c r="AM197" i="10"/>
  <c r="AM198" i="10"/>
  <c r="AM199" i="10"/>
  <c r="AN199" i="10" s="1"/>
  <c r="AM200" i="10"/>
  <c r="AM201" i="10"/>
  <c r="AM202" i="10"/>
  <c r="AM203" i="10"/>
  <c r="AM204" i="10"/>
  <c r="AN204" i="10" s="1"/>
  <c r="AM205" i="10"/>
  <c r="AM206" i="10"/>
  <c r="AM207" i="10"/>
  <c r="AM208" i="10"/>
  <c r="AN208" i="10" s="1"/>
  <c r="AM209" i="10"/>
  <c r="AM210" i="10"/>
  <c r="AM211" i="10"/>
  <c r="AM212" i="10"/>
  <c r="AM213" i="10"/>
  <c r="AM214" i="10"/>
  <c r="AM215" i="10"/>
  <c r="AN215" i="10" s="1"/>
  <c r="AM216" i="10"/>
  <c r="AM217" i="10"/>
  <c r="AM218" i="10"/>
  <c r="AM219" i="10"/>
  <c r="AN219" i="10" s="1"/>
  <c r="AM220" i="10"/>
  <c r="AM221" i="10"/>
  <c r="AM222" i="10"/>
  <c r="AM223" i="10"/>
  <c r="AM224" i="10"/>
  <c r="AM225" i="10"/>
  <c r="AM226" i="10"/>
  <c r="AM227" i="10"/>
  <c r="AM228" i="10"/>
  <c r="AM229" i="10"/>
  <c r="AM230" i="10"/>
  <c r="AM231" i="10"/>
  <c r="AM232" i="10"/>
  <c r="AN232" i="10" s="1"/>
  <c r="AM233" i="10"/>
  <c r="AM234" i="10"/>
  <c r="AM235" i="10"/>
  <c r="AM236" i="10"/>
  <c r="AM237" i="10"/>
  <c r="AM238" i="10"/>
  <c r="AM239" i="10"/>
  <c r="AM240" i="10"/>
  <c r="AM241" i="10"/>
  <c r="AM242" i="10"/>
  <c r="AM243" i="10"/>
  <c r="AM244" i="10"/>
  <c r="AM245" i="10"/>
  <c r="AM246" i="10"/>
  <c r="AM247" i="10"/>
  <c r="AM248" i="10"/>
  <c r="AM249" i="10"/>
  <c r="AM250" i="10"/>
  <c r="AN250" i="10" s="1"/>
  <c r="AM251" i="10"/>
  <c r="AM252" i="10"/>
  <c r="AM253" i="10"/>
  <c r="AN253" i="10" s="1"/>
  <c r="AM254" i="10"/>
  <c r="AM255" i="10"/>
  <c r="AM256" i="10"/>
  <c r="AM257" i="10"/>
  <c r="AM258" i="10"/>
  <c r="AM259" i="10"/>
  <c r="AM260" i="10"/>
  <c r="AM261" i="10"/>
  <c r="AM262" i="10"/>
  <c r="AM263" i="10"/>
  <c r="AM264" i="10"/>
  <c r="AN264" i="10" s="1"/>
  <c r="AM265" i="10"/>
  <c r="AM266" i="10"/>
  <c r="AM267" i="10"/>
  <c r="AM268" i="10"/>
  <c r="AM269" i="10"/>
  <c r="AM270" i="10"/>
  <c r="AM271" i="10"/>
  <c r="AM272" i="10"/>
  <c r="AM273" i="10"/>
  <c r="AM274" i="10"/>
  <c r="AM275" i="10"/>
  <c r="AM276" i="10"/>
  <c r="AM277" i="10"/>
  <c r="AN277" i="10" s="1"/>
  <c r="AM278" i="10"/>
  <c r="AM279" i="10"/>
  <c r="AM280" i="10"/>
  <c r="AM281" i="10"/>
  <c r="AM282" i="10"/>
  <c r="AM283" i="10"/>
  <c r="AM284" i="10"/>
  <c r="AM285" i="10"/>
  <c r="AM286" i="10"/>
  <c r="AM287" i="10"/>
  <c r="AM288" i="10"/>
  <c r="AM289" i="10"/>
  <c r="AM290" i="10"/>
  <c r="AM291" i="10"/>
  <c r="AN291" i="10" s="1"/>
  <c r="AM292" i="10"/>
  <c r="AM293" i="10"/>
  <c r="AM294" i="10"/>
  <c r="AM295" i="10"/>
  <c r="AM296" i="10"/>
  <c r="AM297" i="10"/>
  <c r="AN297" i="10" s="1"/>
  <c r="AM298" i="10"/>
  <c r="AM299" i="10"/>
  <c r="AM300" i="10"/>
  <c r="AM301" i="10"/>
  <c r="AM302" i="10"/>
  <c r="AM303" i="10"/>
  <c r="AM304" i="10"/>
  <c r="AM305" i="10"/>
  <c r="AM306" i="10"/>
  <c r="AM307" i="10"/>
  <c r="AM308" i="10"/>
  <c r="AM309" i="10"/>
  <c r="AM310" i="10"/>
  <c r="AM311" i="10"/>
  <c r="AM312" i="10"/>
  <c r="AN312" i="10" s="1"/>
  <c r="AM313" i="10"/>
  <c r="AM314" i="10"/>
  <c r="AM315" i="10"/>
  <c r="AM316" i="10"/>
  <c r="AM317" i="10"/>
  <c r="AM318" i="10"/>
  <c r="AM319" i="10"/>
  <c r="AN319" i="10" s="1"/>
  <c r="AM320" i="10"/>
  <c r="AM321" i="10"/>
  <c r="AM322" i="10"/>
  <c r="AM323" i="10"/>
  <c r="AM324" i="10"/>
  <c r="AM325" i="10"/>
  <c r="AM326" i="10"/>
  <c r="AM327" i="10"/>
  <c r="AN327" i="10" s="1"/>
  <c r="AM328" i="10"/>
  <c r="AM329" i="10"/>
  <c r="AM330" i="10"/>
  <c r="AM331" i="10"/>
  <c r="AM332" i="10"/>
  <c r="AN332" i="10" s="1"/>
  <c r="AM333" i="10"/>
  <c r="AM334" i="10"/>
  <c r="AM335" i="10"/>
  <c r="AM336" i="10"/>
  <c r="AM337" i="10"/>
  <c r="AM338" i="10"/>
  <c r="AM339" i="10"/>
  <c r="AM340" i="10"/>
  <c r="AM341" i="10"/>
  <c r="AM342" i="10"/>
  <c r="AM343" i="10"/>
  <c r="AM344" i="10"/>
  <c r="AM345" i="10"/>
  <c r="AM346" i="10"/>
  <c r="AM347" i="10"/>
  <c r="AM348" i="10"/>
  <c r="AM349" i="10"/>
  <c r="AN349" i="10" s="1"/>
  <c r="AM350" i="10"/>
  <c r="AM351" i="10"/>
  <c r="AN351" i="10" s="1"/>
  <c r="AM352" i="10"/>
  <c r="AM353" i="10"/>
  <c r="AM354" i="10"/>
  <c r="AM355" i="10"/>
  <c r="AN355" i="10" s="1"/>
  <c r="AM356" i="10"/>
  <c r="AM357" i="10"/>
  <c r="AM358" i="10"/>
  <c r="AM359" i="10"/>
  <c r="AM360" i="10"/>
  <c r="AM361" i="10"/>
  <c r="AM362" i="10"/>
  <c r="AM363" i="10"/>
  <c r="AM364" i="10"/>
  <c r="AM365" i="10"/>
  <c r="AM366" i="10"/>
  <c r="AM367" i="10"/>
  <c r="AM368" i="10"/>
  <c r="AM369" i="10"/>
  <c r="AM370" i="10"/>
  <c r="AM371" i="10"/>
  <c r="AM372" i="10"/>
  <c r="AM373" i="10"/>
  <c r="AM374" i="10"/>
  <c r="AN374" i="10" s="1"/>
  <c r="AM375" i="10"/>
  <c r="AM376" i="10"/>
  <c r="AM377" i="10"/>
  <c r="AM378" i="10"/>
  <c r="AM379" i="10"/>
  <c r="AM380" i="10"/>
  <c r="AM381" i="10"/>
  <c r="AM382" i="10"/>
  <c r="AM383" i="10"/>
  <c r="AM384" i="10"/>
  <c r="AM385" i="10"/>
  <c r="AM386" i="10"/>
  <c r="AM387" i="10"/>
  <c r="AM388" i="10"/>
  <c r="AM389" i="10"/>
  <c r="AM390" i="10"/>
  <c r="AM391" i="10"/>
  <c r="AM392" i="10"/>
  <c r="AM393" i="10"/>
  <c r="AM394" i="10"/>
  <c r="AN394" i="10" s="1"/>
  <c r="AM395" i="10"/>
  <c r="AM396" i="10"/>
  <c r="AM397" i="10"/>
  <c r="AM398" i="10"/>
  <c r="AM399" i="10"/>
  <c r="AM400" i="10"/>
  <c r="AM401" i="10"/>
  <c r="AM402" i="10"/>
  <c r="AM403" i="10"/>
  <c r="AM404" i="10"/>
  <c r="AM405" i="10"/>
  <c r="AM406" i="10"/>
  <c r="AM407" i="10"/>
  <c r="AM408" i="10"/>
  <c r="AM409" i="10"/>
  <c r="AM410" i="10"/>
  <c r="AM411" i="10"/>
  <c r="AM412" i="10"/>
  <c r="AM413" i="10"/>
  <c r="AN413" i="10" s="1"/>
  <c r="AM414" i="10"/>
  <c r="AM415" i="10"/>
  <c r="AM416" i="10"/>
  <c r="AM417" i="10"/>
  <c r="AM418" i="10"/>
  <c r="AM419" i="10"/>
  <c r="AM420" i="10"/>
  <c r="AM421" i="10"/>
  <c r="AN421" i="10" s="1"/>
  <c r="AM422" i="10"/>
  <c r="AM423" i="10"/>
  <c r="AM424" i="10"/>
  <c r="AM425" i="10"/>
  <c r="AM426" i="10"/>
  <c r="AM427" i="10"/>
  <c r="AM428" i="10"/>
  <c r="AM429" i="10"/>
  <c r="AN429" i="10" s="1"/>
  <c r="AM430" i="10"/>
  <c r="AM431" i="10"/>
  <c r="AN431" i="10" s="1"/>
  <c r="AM432" i="10"/>
  <c r="AM433" i="10"/>
  <c r="AM434" i="10"/>
  <c r="AN434" i="10" s="1"/>
  <c r="AM435" i="10"/>
  <c r="AM436" i="10"/>
  <c r="AM437" i="10"/>
  <c r="AM438" i="10"/>
  <c r="AM439" i="10"/>
  <c r="AM440" i="10"/>
  <c r="AM441" i="10"/>
  <c r="AM442" i="10"/>
  <c r="AM443" i="10"/>
  <c r="AM444" i="10"/>
  <c r="AM445" i="10"/>
  <c r="AM446" i="10"/>
  <c r="AM447" i="10"/>
  <c r="AM448" i="10"/>
  <c r="AM449" i="10"/>
  <c r="AM450" i="10"/>
  <c r="AM451" i="10"/>
  <c r="AM452" i="10"/>
  <c r="AM453" i="10"/>
  <c r="AM454" i="10"/>
  <c r="AN454" i="10" s="1"/>
  <c r="AM455" i="10"/>
  <c r="AM456" i="10"/>
  <c r="AM457" i="10"/>
  <c r="AM458" i="10"/>
  <c r="AM459" i="10"/>
  <c r="AM460" i="10"/>
  <c r="AM461" i="10"/>
  <c r="AN461" i="10" s="1"/>
  <c r="AM462" i="10"/>
  <c r="AM463" i="10"/>
  <c r="AM464" i="10"/>
  <c r="AM465" i="10"/>
  <c r="AM466" i="10"/>
  <c r="AN466" i="10" s="1"/>
  <c r="AM467" i="10"/>
  <c r="AM468" i="10"/>
  <c r="AM469" i="10"/>
  <c r="AM470" i="10"/>
  <c r="AM471" i="10"/>
  <c r="AM472" i="10"/>
  <c r="AM473" i="10"/>
  <c r="AM474" i="10"/>
  <c r="AN474" i="10" s="1"/>
  <c r="AM475" i="10"/>
  <c r="AM476" i="10"/>
  <c r="AM477" i="10"/>
  <c r="AM478" i="10"/>
  <c r="AM479" i="10"/>
  <c r="AM480" i="10"/>
  <c r="AM481" i="10"/>
  <c r="AM482" i="10"/>
  <c r="AM483" i="10"/>
  <c r="AN483" i="10" s="1"/>
  <c r="AM484" i="10"/>
  <c r="AM485" i="10"/>
  <c r="AM486" i="10"/>
  <c r="AM487" i="10"/>
  <c r="AM488" i="10"/>
  <c r="AM489" i="10"/>
  <c r="AM490" i="10"/>
  <c r="AM491" i="10"/>
  <c r="AM492" i="10"/>
  <c r="AM493" i="10"/>
  <c r="AM494" i="10"/>
  <c r="AM495" i="10"/>
  <c r="AM496" i="10"/>
  <c r="AM497" i="10"/>
  <c r="AM498" i="10"/>
  <c r="AM499" i="10"/>
  <c r="AM500" i="10"/>
  <c r="AM501" i="10"/>
  <c r="AM502" i="10"/>
  <c r="AM503" i="10"/>
  <c r="AM504" i="10"/>
  <c r="AN504" i="10" s="1"/>
  <c r="AM505" i="10"/>
  <c r="AM506" i="10"/>
  <c r="AM507" i="10"/>
  <c r="AM508" i="10"/>
  <c r="AM509" i="10"/>
  <c r="AM510" i="10"/>
  <c r="AM511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N528" i="10" s="1"/>
  <c r="AM529" i="10"/>
  <c r="AM530" i="10"/>
  <c r="AM531" i="10"/>
  <c r="AN531" i="10" s="1"/>
  <c r="AM532" i="10"/>
  <c r="AM533" i="10"/>
  <c r="AM534" i="10"/>
  <c r="AM535" i="10"/>
  <c r="AM536" i="10"/>
  <c r="AM537" i="10"/>
  <c r="AM538" i="10"/>
  <c r="AN538" i="10" s="1"/>
  <c r="AM539" i="10"/>
  <c r="AN539" i="10" s="1"/>
  <c r="AM540" i="10"/>
  <c r="AM541" i="10"/>
  <c r="AM542" i="10"/>
  <c r="AM543" i="10"/>
  <c r="AM544" i="10"/>
  <c r="AM545" i="10"/>
  <c r="AM546" i="10"/>
  <c r="AM547" i="10"/>
  <c r="AN547" i="10" s="1"/>
  <c r="AM548" i="10"/>
  <c r="AM549" i="10"/>
  <c r="AM550" i="10"/>
  <c r="AM551" i="10"/>
  <c r="AM552" i="10"/>
  <c r="AM553" i="10"/>
  <c r="AM554" i="10"/>
  <c r="AM555" i="10"/>
  <c r="AM556" i="10"/>
  <c r="AM557" i="10"/>
  <c r="AM558" i="10"/>
  <c r="AM559" i="10"/>
  <c r="AM560" i="10"/>
  <c r="AM561" i="10"/>
  <c r="AM562" i="10"/>
  <c r="AM563" i="10"/>
  <c r="AN563" i="10" s="1"/>
  <c r="AM564" i="10"/>
  <c r="AM565" i="10"/>
  <c r="AN565" i="10" s="1"/>
  <c r="AM566" i="10"/>
  <c r="AM567" i="10"/>
  <c r="AM568" i="10"/>
  <c r="AN568" i="10" s="1"/>
  <c r="AM569" i="10"/>
  <c r="AM570" i="10"/>
  <c r="AM571" i="10"/>
  <c r="AM572" i="10"/>
  <c r="AM573" i="10"/>
  <c r="AM574" i="10"/>
  <c r="AM575" i="10"/>
  <c r="AM576" i="10"/>
  <c r="AM577" i="10"/>
  <c r="AM578" i="10"/>
  <c r="AM579" i="10"/>
  <c r="AN579" i="10" s="1"/>
  <c r="AM580" i="10"/>
  <c r="AM581" i="10"/>
  <c r="AM582" i="10"/>
  <c r="AM583" i="10"/>
  <c r="AM584" i="10"/>
  <c r="AM585" i="10"/>
  <c r="AM586" i="10"/>
  <c r="AM587" i="10"/>
  <c r="AN587" i="10" s="1"/>
  <c r="AM588" i="10"/>
  <c r="AM589" i="10"/>
  <c r="AM590" i="10"/>
  <c r="AM591" i="10"/>
  <c r="AM592" i="10"/>
  <c r="AM593" i="10"/>
  <c r="AM594" i="10"/>
  <c r="AM595" i="10"/>
  <c r="AN595" i="10" s="1"/>
  <c r="AM596" i="10"/>
  <c r="AM597" i="10"/>
  <c r="AM598" i="10"/>
  <c r="AM599" i="10"/>
  <c r="AM600" i="10"/>
  <c r="AM601" i="10"/>
  <c r="AM602" i="10"/>
  <c r="AN602" i="10" s="1"/>
  <c r="AM603" i="10"/>
  <c r="AN603" i="10" s="1"/>
  <c r="AM604" i="10"/>
  <c r="AM605" i="10"/>
  <c r="AM606" i="10"/>
  <c r="AM607" i="10"/>
  <c r="AM608" i="10"/>
  <c r="AM609" i="10"/>
  <c r="AM610" i="10"/>
  <c r="AM611" i="10"/>
  <c r="AM612" i="10"/>
  <c r="AN612" i="10" s="1"/>
  <c r="AM613" i="10"/>
  <c r="AM614" i="10"/>
  <c r="AM615" i="10"/>
  <c r="AM616" i="10"/>
  <c r="AM617" i="10"/>
  <c r="AM618" i="10"/>
  <c r="AM619" i="10"/>
  <c r="AN619" i="10" s="1"/>
  <c r="AM620" i="10"/>
  <c r="AM621" i="10"/>
  <c r="AM622" i="10"/>
  <c r="AM623" i="10"/>
  <c r="AM624" i="10"/>
  <c r="AN624" i="10" s="1"/>
  <c r="AM625" i="10"/>
  <c r="AM626" i="10"/>
  <c r="AM627" i="10"/>
  <c r="AN627" i="10" s="1"/>
  <c r="AM628" i="10"/>
  <c r="AM629" i="10"/>
  <c r="AM630" i="10"/>
  <c r="AM631" i="10"/>
  <c r="AM632" i="10"/>
  <c r="AN632" i="10" s="1"/>
  <c r="AM633" i="10"/>
  <c r="AM634" i="10"/>
  <c r="AM635" i="10"/>
  <c r="AN635" i="10" s="1"/>
  <c r="AM636" i="10"/>
  <c r="AM637" i="10"/>
  <c r="AM638" i="10"/>
  <c r="AM639" i="10"/>
  <c r="AM640" i="10"/>
  <c r="AM641" i="10"/>
  <c r="AM642" i="10"/>
  <c r="AM643" i="10"/>
  <c r="AN643" i="10" s="1"/>
  <c r="AM644" i="10"/>
  <c r="AM645" i="10"/>
  <c r="AM646" i="10"/>
  <c r="AM647" i="10"/>
  <c r="AM648" i="10"/>
  <c r="AM649" i="10"/>
  <c r="AM650" i="10"/>
  <c r="AM651" i="10"/>
  <c r="AN651" i="10" s="1"/>
  <c r="AM652" i="10"/>
  <c r="AN652" i="10" s="1"/>
  <c r="AM653" i="10"/>
  <c r="AM654" i="10"/>
  <c r="AM655" i="10"/>
  <c r="AM656" i="10"/>
  <c r="AM657" i="10"/>
  <c r="AM658" i="10"/>
  <c r="AM659" i="10"/>
  <c r="AN659" i="10" s="1"/>
  <c r="AM660" i="10"/>
  <c r="AM661" i="10"/>
  <c r="AM662" i="10"/>
  <c r="AM663" i="10"/>
  <c r="AM664" i="10"/>
  <c r="AN664" i="10" s="1"/>
  <c r="AM665" i="10"/>
  <c r="AM666" i="10"/>
  <c r="AN666" i="10" s="1"/>
  <c r="AM667" i="10"/>
  <c r="AN667" i="10" s="1"/>
  <c r="AM668" i="10"/>
  <c r="AM669" i="10"/>
  <c r="AM670" i="10"/>
  <c r="AM671" i="10"/>
  <c r="AN671" i="10" s="1"/>
  <c r="AM672" i="10"/>
  <c r="AM673" i="10"/>
  <c r="AM674" i="10"/>
  <c r="AM675" i="10"/>
  <c r="AN675" i="10" s="1"/>
  <c r="AM676" i="10"/>
  <c r="AM677" i="10"/>
  <c r="AM678" i="10"/>
  <c r="AM679" i="10"/>
  <c r="AM680" i="10"/>
  <c r="AM681" i="10"/>
  <c r="AN681" i="10" s="1"/>
  <c r="AM682" i="10"/>
  <c r="AM683" i="10"/>
  <c r="AN683" i="10" s="1"/>
  <c r="AM684" i="10"/>
  <c r="AN684" i="10" s="1"/>
  <c r="AM685" i="10"/>
  <c r="AM686" i="10"/>
  <c r="AM687" i="10"/>
  <c r="AM688" i="10"/>
  <c r="AM689" i="10"/>
  <c r="AM690" i="10"/>
  <c r="AM691" i="10"/>
  <c r="AN691" i="10" s="1"/>
  <c r="AM692" i="10"/>
  <c r="AM693" i="10"/>
  <c r="AM694" i="10"/>
  <c r="AM695" i="10"/>
  <c r="AM696" i="10"/>
  <c r="AM697" i="10"/>
  <c r="AM698" i="10"/>
  <c r="AM699" i="10"/>
  <c r="AN699" i="10" s="1"/>
  <c r="AM700" i="10"/>
  <c r="AM701" i="10"/>
  <c r="AM702" i="10"/>
  <c r="AM703" i="10"/>
  <c r="AM704" i="10"/>
  <c r="AM705" i="10"/>
  <c r="AM706" i="10"/>
  <c r="AM707" i="10"/>
  <c r="AM708" i="10"/>
  <c r="AM709" i="10"/>
  <c r="AM710" i="10"/>
  <c r="AM711" i="10"/>
  <c r="AM712" i="10"/>
  <c r="AM713" i="10"/>
  <c r="AM714" i="10"/>
  <c r="AN714" i="10" s="1"/>
  <c r="AM715" i="10"/>
  <c r="AN715" i="10" s="1"/>
  <c r="AM716" i="10"/>
  <c r="AM717" i="10"/>
  <c r="AM718" i="10"/>
  <c r="AM719" i="10"/>
  <c r="AM720" i="10"/>
  <c r="AM721" i="10"/>
  <c r="AN721" i="10" s="1"/>
  <c r="AM722" i="10"/>
  <c r="AM723" i="10"/>
  <c r="AN723" i="10" s="1"/>
  <c r="AM724" i="10"/>
  <c r="AM725" i="10"/>
  <c r="AM726" i="10"/>
  <c r="AM727" i="10"/>
  <c r="AM728" i="10"/>
  <c r="AM729" i="10"/>
  <c r="AM730" i="10"/>
  <c r="AM731" i="10"/>
  <c r="AN731" i="10" s="1"/>
  <c r="AM732" i="10"/>
  <c r="AM733" i="10"/>
  <c r="AM734" i="10"/>
  <c r="AM735" i="10"/>
  <c r="AM736" i="10"/>
  <c r="AM737" i="10"/>
  <c r="AM738" i="10"/>
  <c r="AM739" i="10"/>
  <c r="AM740" i="10"/>
  <c r="AM741" i="10"/>
  <c r="AM742" i="10"/>
  <c r="AM743" i="10"/>
  <c r="AM744" i="10"/>
  <c r="AM745" i="10"/>
  <c r="AM746" i="10"/>
  <c r="AN746" i="10" s="1"/>
  <c r="AM747" i="10"/>
  <c r="AN747" i="10" s="1"/>
  <c r="AM748" i="10"/>
  <c r="AM749" i="10"/>
  <c r="AM750" i="10"/>
  <c r="AN750" i="10" s="1"/>
  <c r="AM751" i="10"/>
  <c r="AM752" i="10"/>
  <c r="AM753" i="10"/>
  <c r="AM754" i="10"/>
  <c r="AM755" i="10"/>
  <c r="AM756" i="10"/>
  <c r="AM757" i="10"/>
  <c r="AN757" i="10" s="1"/>
  <c r="AM758" i="10"/>
  <c r="AM759" i="10"/>
  <c r="AM760" i="10"/>
  <c r="AM761" i="10"/>
  <c r="AM762" i="10"/>
  <c r="AM763" i="10"/>
  <c r="AN763" i="10" s="1"/>
  <c r="AM764" i="10"/>
  <c r="AM765" i="10"/>
  <c r="AM766" i="10"/>
  <c r="AM767" i="10"/>
  <c r="AN767" i="10" s="1"/>
  <c r="AM768" i="10"/>
  <c r="AM769" i="10"/>
  <c r="AM770" i="10"/>
  <c r="AM771" i="10"/>
  <c r="AN771" i="10" s="1"/>
  <c r="AM772" i="10"/>
  <c r="AM773" i="10"/>
  <c r="AM774" i="10"/>
  <c r="AM775" i="10"/>
  <c r="AM776" i="10"/>
  <c r="AM777" i="10"/>
  <c r="AM778" i="10"/>
  <c r="AN778" i="10" s="1"/>
  <c r="AM779" i="10"/>
  <c r="AN779" i="10" s="1"/>
  <c r="AM780" i="10"/>
  <c r="AM781" i="10"/>
  <c r="AM782" i="10"/>
  <c r="AM783" i="10"/>
  <c r="AN783" i="10" s="1"/>
  <c r="AM784" i="10"/>
  <c r="AM785" i="10"/>
  <c r="AM786" i="10"/>
  <c r="AM787" i="10"/>
  <c r="AN787" i="10" s="1"/>
  <c r="AM788" i="10"/>
  <c r="AM789" i="10"/>
  <c r="AM790" i="10"/>
  <c r="AM791" i="10"/>
  <c r="AM792" i="10"/>
  <c r="AM793" i="10"/>
  <c r="AM794" i="10"/>
  <c r="AM795" i="10"/>
  <c r="AN795" i="10" s="1"/>
  <c r="AM796" i="10"/>
  <c r="AM797" i="10"/>
  <c r="AM798" i="10"/>
  <c r="AM799" i="10"/>
  <c r="AM800" i="10"/>
  <c r="AM801" i="10"/>
  <c r="AM802" i="10"/>
  <c r="AM803" i="10"/>
  <c r="AN803" i="10" s="1"/>
  <c r="AM804" i="10"/>
  <c r="AM805" i="10"/>
  <c r="AM806" i="10"/>
  <c r="AM807" i="10"/>
  <c r="AM808" i="10"/>
  <c r="AM809" i="10"/>
  <c r="AM810" i="10"/>
  <c r="AN810" i="10" s="1"/>
  <c r="AM811" i="10"/>
  <c r="AN811" i="10" s="1"/>
  <c r="AM812" i="10"/>
  <c r="AM813" i="10"/>
  <c r="AM814" i="10"/>
  <c r="AM815" i="10"/>
  <c r="AM816" i="10"/>
  <c r="AM817" i="10"/>
  <c r="AM818" i="10"/>
  <c r="AM819" i="10"/>
  <c r="AN819" i="10" s="1"/>
  <c r="AM820" i="10"/>
  <c r="AM821" i="10"/>
  <c r="AM822" i="10"/>
  <c r="AM823" i="10"/>
  <c r="AM824" i="10"/>
  <c r="AM825" i="10"/>
  <c r="AM826" i="10"/>
  <c r="AM827" i="10"/>
  <c r="AN827" i="10" s="1"/>
  <c r="AM828" i="10"/>
  <c r="AM829" i="10"/>
  <c r="AM830" i="10"/>
  <c r="AM831" i="10"/>
  <c r="AM832" i="10"/>
  <c r="AM833" i="10"/>
  <c r="AM834" i="10"/>
  <c r="AM835" i="10"/>
  <c r="AM836" i="10"/>
  <c r="AM837" i="10"/>
  <c r="AM838" i="10"/>
  <c r="AM839" i="10"/>
  <c r="AM840" i="10"/>
  <c r="AM841" i="10"/>
  <c r="AM842" i="10"/>
  <c r="AM843" i="10"/>
  <c r="AN843" i="10" s="1"/>
  <c r="AM844" i="10"/>
  <c r="AM845" i="10"/>
  <c r="AM846" i="10"/>
  <c r="AM847" i="10"/>
  <c r="AM848" i="10"/>
  <c r="AM849" i="10"/>
  <c r="AM850" i="10"/>
  <c r="AM851" i="10"/>
  <c r="AN851" i="10" s="1"/>
  <c r="AM852" i="10"/>
  <c r="AM853" i="10"/>
  <c r="AM854" i="10"/>
  <c r="AN854" i="10" s="1"/>
  <c r="AM855" i="10"/>
  <c r="AM856" i="10"/>
  <c r="AM857" i="10"/>
  <c r="AM858" i="10"/>
  <c r="AN858" i="10" s="1"/>
  <c r="AM859" i="10"/>
  <c r="AN859" i="10" s="1"/>
  <c r="AM860" i="10"/>
  <c r="AM861" i="10"/>
  <c r="AM862" i="10"/>
  <c r="AM863" i="10"/>
  <c r="AM864" i="10"/>
  <c r="AM865" i="10"/>
  <c r="AM866" i="10"/>
  <c r="AM867" i="10"/>
  <c r="AN867" i="10" s="1"/>
  <c r="AM868" i="10"/>
  <c r="AM869" i="10"/>
  <c r="AM870" i="10"/>
  <c r="AN870" i="10" s="1"/>
  <c r="AM871" i="10"/>
  <c r="AM872" i="10"/>
  <c r="AM873" i="10"/>
  <c r="AM874" i="10"/>
  <c r="AM875" i="10"/>
  <c r="AN875" i="10" s="1"/>
  <c r="AM876" i="10"/>
  <c r="AM877" i="10"/>
  <c r="AM878" i="10"/>
  <c r="AM879" i="10"/>
  <c r="AM880" i="10"/>
  <c r="AM881" i="10"/>
  <c r="AM882" i="10"/>
  <c r="AN882" i="10" s="1"/>
  <c r="AM883" i="10"/>
  <c r="AN883" i="10" s="1"/>
  <c r="AM884" i="10"/>
  <c r="AM885" i="10"/>
  <c r="AM886" i="10"/>
  <c r="AM887" i="10"/>
  <c r="AM888" i="10"/>
  <c r="AM889" i="10"/>
  <c r="AM890" i="10"/>
  <c r="AM891" i="10"/>
  <c r="AN891" i="10" s="1"/>
  <c r="AM892" i="10"/>
  <c r="AM893" i="10"/>
  <c r="AM894" i="10"/>
  <c r="AM895" i="10"/>
  <c r="AM896" i="10"/>
  <c r="AM897" i="10"/>
  <c r="AM898" i="10"/>
  <c r="AM899" i="10"/>
  <c r="AN899" i="10" s="1"/>
  <c r="AM900" i="10"/>
  <c r="AM901" i="10"/>
  <c r="AM902" i="10"/>
  <c r="AN902" i="10" s="1"/>
  <c r="AM903" i="10"/>
  <c r="AM904" i="10"/>
  <c r="AN904" i="10" s="1"/>
  <c r="AM905" i="10"/>
  <c r="AM906" i="10"/>
  <c r="AM907" i="10"/>
  <c r="AN907" i="10" s="1"/>
  <c r="AM908" i="10"/>
  <c r="AM909" i="10"/>
  <c r="AM910" i="10"/>
  <c r="AM911" i="10"/>
  <c r="AM912" i="10"/>
  <c r="AM913" i="10"/>
  <c r="AM914" i="10"/>
  <c r="AM915" i="10"/>
  <c r="AN915" i="10" s="1"/>
  <c r="AM916" i="10"/>
  <c r="AM917" i="10"/>
  <c r="AM918" i="10"/>
  <c r="AN918" i="10" s="1"/>
  <c r="AM919" i="10"/>
  <c r="AM920" i="10"/>
  <c r="AN920" i="10" s="1"/>
  <c r="AM921" i="10"/>
  <c r="AM922" i="10"/>
  <c r="AM923" i="10"/>
  <c r="AN923" i="10" s="1"/>
  <c r="AM924" i="10"/>
  <c r="AM925" i="10"/>
  <c r="AM926" i="10"/>
  <c r="AM927" i="10"/>
  <c r="AN927" i="10" s="1"/>
  <c r="AM928" i="10"/>
  <c r="AM929" i="10"/>
  <c r="AM930" i="10"/>
  <c r="AM931" i="10"/>
  <c r="AN931" i="10" s="1"/>
  <c r="AM932" i="10"/>
  <c r="AM933" i="10"/>
  <c r="AM934" i="10"/>
  <c r="AM935" i="10"/>
  <c r="AN935" i="10" s="1"/>
  <c r="AM936" i="10"/>
  <c r="AM937" i="10"/>
  <c r="AM938" i="10"/>
  <c r="AM939" i="10"/>
  <c r="AN939" i="10" s="1"/>
  <c r="AM940" i="10"/>
  <c r="AM941" i="10"/>
  <c r="AM942" i="10"/>
  <c r="AM943" i="10"/>
  <c r="AM944" i="10"/>
  <c r="AM945" i="10"/>
  <c r="AM946" i="10"/>
  <c r="AM947" i="10"/>
  <c r="AN947" i="10" s="1"/>
  <c r="AM948" i="10"/>
  <c r="AM949" i="10"/>
  <c r="AM950" i="10"/>
  <c r="AM951" i="10"/>
  <c r="AN951" i="10" s="1"/>
  <c r="AM952" i="10"/>
  <c r="AM953" i="10"/>
  <c r="AM954" i="10"/>
  <c r="AM955" i="10"/>
  <c r="AN955" i="10" s="1"/>
  <c r="AM956" i="10"/>
  <c r="AM957" i="10"/>
  <c r="AM958" i="10"/>
  <c r="AM959" i="10"/>
  <c r="AM960" i="10"/>
  <c r="AM961" i="10"/>
  <c r="AM962" i="10"/>
  <c r="AM963" i="10"/>
  <c r="AN963" i="10" s="1"/>
  <c r="AM964" i="10"/>
  <c r="AM965" i="10"/>
  <c r="AM966" i="10"/>
  <c r="AM967" i="10"/>
  <c r="AM968" i="10"/>
  <c r="AM969" i="10"/>
  <c r="AM970" i="10"/>
  <c r="AM971" i="10"/>
  <c r="AN971" i="10" s="1"/>
  <c r="AM972" i="10"/>
  <c r="AM973" i="10"/>
  <c r="AM974" i="10"/>
  <c r="AM975" i="10"/>
  <c r="AM976" i="10"/>
  <c r="AM977" i="10"/>
  <c r="AM978" i="10"/>
  <c r="AM979" i="10"/>
  <c r="AN979" i="10" s="1"/>
  <c r="AM980" i="10"/>
  <c r="AM981" i="10"/>
  <c r="AM982" i="10"/>
  <c r="AN982" i="10" s="1"/>
  <c r="AM983" i="10"/>
  <c r="AM984" i="10"/>
  <c r="AM985" i="10"/>
  <c r="AN985" i="10" s="1"/>
  <c r="AM986" i="10"/>
  <c r="AM987" i="10"/>
  <c r="AN987" i="10" s="1"/>
  <c r="AM988" i="10"/>
  <c r="AM989" i="10"/>
  <c r="AM990" i="10"/>
  <c r="AM991" i="10"/>
  <c r="AM992" i="10"/>
  <c r="AM993" i="10"/>
  <c r="AM994" i="10"/>
  <c r="AM995" i="10"/>
  <c r="AN995" i="10" s="1"/>
  <c r="AM996" i="10"/>
  <c r="AM997" i="10"/>
  <c r="AM998" i="10"/>
  <c r="AM999" i="10"/>
  <c r="AM1000" i="10"/>
  <c r="AN1000" i="10" s="1"/>
  <c r="AM1001" i="10"/>
  <c r="AM1002" i="10"/>
  <c r="AM1003" i="10"/>
  <c r="AN1003" i="10" s="1"/>
  <c r="AM1004" i="10"/>
  <c r="AM1005" i="10"/>
  <c r="AM1006" i="10"/>
  <c r="AM1007" i="10"/>
  <c r="AN1007" i="10" s="1"/>
  <c r="AM1008" i="10"/>
  <c r="AM1009" i="10"/>
  <c r="AM1010" i="10"/>
  <c r="AM1011" i="10"/>
  <c r="AM1012" i="10"/>
  <c r="AM1013" i="10"/>
  <c r="AM1014" i="10"/>
  <c r="AM1015" i="10"/>
  <c r="AM1016" i="10"/>
  <c r="AM1017" i="10"/>
  <c r="AM1018" i="10"/>
  <c r="AM1019" i="10"/>
  <c r="AN1019" i="10" s="1"/>
  <c r="AM1020" i="10"/>
  <c r="AM1021" i="10"/>
  <c r="AM1022" i="10"/>
  <c r="AM1023" i="10"/>
  <c r="AM1024" i="10"/>
  <c r="AM1025" i="10"/>
  <c r="AM1026" i="10"/>
  <c r="AM1027" i="10"/>
  <c r="AN1027" i="10" s="1"/>
  <c r="AM1028" i="10"/>
  <c r="AM1029" i="10"/>
  <c r="AM1030" i="10"/>
  <c r="AM1031" i="10"/>
  <c r="AM1032" i="10"/>
  <c r="AM1033" i="10"/>
  <c r="AM1034" i="10"/>
  <c r="AM1035" i="10"/>
  <c r="AN1035" i="10" s="1"/>
  <c r="AM1036" i="10"/>
  <c r="AM1037" i="10"/>
  <c r="AN1037" i="10" s="1"/>
  <c r="AM1038" i="10"/>
  <c r="AM1039" i="10"/>
  <c r="AM1040" i="10"/>
  <c r="AM1041" i="10"/>
  <c r="AM1042" i="10"/>
  <c r="AM1043" i="10"/>
  <c r="AN1043" i="10" s="1"/>
  <c r="AM1044" i="10"/>
  <c r="AM1045" i="10"/>
  <c r="AM1046" i="10"/>
  <c r="AM1047" i="10"/>
  <c r="AM1048" i="10"/>
  <c r="AM1049" i="10"/>
  <c r="AM1050" i="10"/>
  <c r="AM1051" i="10"/>
  <c r="AN1051" i="10" s="1"/>
  <c r="AM1052" i="10"/>
  <c r="AM1053" i="10"/>
  <c r="AM1054" i="10"/>
  <c r="AM1055" i="10"/>
  <c r="AM1056" i="10"/>
  <c r="AM1057" i="10"/>
  <c r="AM1058" i="10"/>
  <c r="AN1058" i="10" s="1"/>
  <c r="AM1059" i="10"/>
  <c r="AM1060" i="10"/>
  <c r="AM1061" i="10"/>
  <c r="AM1062" i="10"/>
  <c r="AM1063" i="10"/>
  <c r="AM1064" i="10"/>
  <c r="AM1065" i="10"/>
  <c r="AM1066" i="10"/>
  <c r="AM1067" i="10"/>
  <c r="AM1068" i="10"/>
  <c r="AM1069" i="10"/>
  <c r="AM1070" i="10"/>
  <c r="AM1071" i="10"/>
  <c r="AM1072" i="10"/>
  <c r="AM1073" i="10"/>
  <c r="AM1074" i="10"/>
  <c r="AM1075" i="10"/>
  <c r="AM1076" i="10"/>
  <c r="AM1077" i="10"/>
  <c r="AM1078" i="10"/>
  <c r="AM1079" i="10"/>
  <c r="AM1080" i="10"/>
  <c r="AM1081" i="10"/>
  <c r="AM1082" i="10"/>
  <c r="AM1083" i="10"/>
  <c r="AM1084" i="10"/>
  <c r="AM1085" i="10"/>
  <c r="AM1086" i="10"/>
  <c r="AM1087" i="10"/>
  <c r="AM1088" i="10"/>
  <c r="AM1089" i="10"/>
  <c r="AM1090" i="10"/>
  <c r="AM1091" i="10"/>
  <c r="AN1091" i="10" s="1"/>
  <c r="AM1092" i="10"/>
  <c r="AM1093" i="10"/>
  <c r="AM1094" i="10"/>
  <c r="AM1095" i="10"/>
  <c r="AM1096" i="10"/>
  <c r="AM1097" i="10"/>
  <c r="AM1098" i="10"/>
  <c r="AM1099" i="10"/>
  <c r="AN1099" i="10" s="1"/>
  <c r="AM1100" i="10"/>
  <c r="AM1101" i="10"/>
  <c r="AM1102" i="10"/>
  <c r="AM1103" i="10"/>
  <c r="AM1104" i="10"/>
  <c r="AN1104" i="10" s="1"/>
  <c r="AM1105" i="10"/>
  <c r="AM1106" i="10"/>
  <c r="AM1107" i="10"/>
  <c r="AM1108" i="10"/>
  <c r="AM1109" i="10"/>
  <c r="AN1109" i="10" s="1"/>
  <c r="AM1110" i="10"/>
  <c r="AM1111" i="10"/>
  <c r="AM1112" i="10"/>
  <c r="AM1113" i="10"/>
  <c r="AM1114" i="10"/>
  <c r="AM1115" i="10"/>
  <c r="AM1116" i="10"/>
  <c r="AM1117" i="10"/>
  <c r="AN1117" i="10" s="1"/>
  <c r="AM1118" i="10"/>
  <c r="AM1119" i="10"/>
  <c r="AM1120" i="10"/>
  <c r="AM1121" i="10"/>
  <c r="AM1122" i="10"/>
  <c r="AM1123" i="10"/>
  <c r="AM1124" i="10"/>
  <c r="AM1125" i="10"/>
  <c r="AM1126" i="10"/>
  <c r="AM1127" i="10"/>
  <c r="AM1128" i="10"/>
  <c r="AM1129" i="10"/>
  <c r="AM1130" i="10"/>
  <c r="AM1131" i="10"/>
  <c r="AM1132" i="10"/>
  <c r="AM1133" i="10"/>
  <c r="AN1133" i="10" s="1"/>
  <c r="AM1134" i="10"/>
  <c r="AM1135" i="10"/>
  <c r="AM1136" i="10"/>
  <c r="AM1137" i="10"/>
  <c r="AM1138" i="10"/>
  <c r="AM1139" i="10"/>
  <c r="AM1140" i="10"/>
  <c r="AN1140" i="10" s="1"/>
  <c r="AM1141" i="10"/>
  <c r="AM1142" i="10"/>
  <c r="AM1143" i="10"/>
  <c r="AM1144" i="10"/>
  <c r="AM1145" i="10"/>
  <c r="AM1146" i="10"/>
  <c r="AM1147" i="10"/>
  <c r="AM1148" i="10"/>
  <c r="AM1149" i="10"/>
  <c r="AM1150" i="10"/>
  <c r="AM1151" i="10"/>
  <c r="AM1152" i="10"/>
  <c r="AM1153" i="10"/>
  <c r="AM1154" i="10"/>
  <c r="AM1155" i="10"/>
  <c r="AN1155" i="10" s="1"/>
  <c r="AM1156" i="10"/>
  <c r="AM1157" i="10"/>
  <c r="AM1158" i="10"/>
  <c r="AM1159" i="10"/>
  <c r="AM1160" i="10"/>
  <c r="AM1161" i="10"/>
  <c r="AM1162" i="10"/>
  <c r="AN1162" i="10" s="1"/>
  <c r="AM1163" i="10"/>
  <c r="AM1164" i="10"/>
  <c r="AM1165" i="10"/>
  <c r="AN1165" i="10" s="1"/>
  <c r="AM1166" i="10"/>
  <c r="AM1167" i="10"/>
  <c r="AM1168" i="10"/>
  <c r="AM1169" i="10"/>
  <c r="AN1169" i="10" s="1"/>
  <c r="AM1170" i="10"/>
  <c r="AM1171" i="10"/>
  <c r="AM1172" i="10"/>
  <c r="AM1173" i="10"/>
  <c r="AM1174" i="10"/>
  <c r="AM1175" i="10"/>
  <c r="AM1176" i="10"/>
  <c r="AM1177" i="10"/>
  <c r="AN1177" i="10" s="1"/>
  <c r="AM1178" i="10"/>
  <c r="AM1179" i="10"/>
  <c r="AN1179" i="10" s="1"/>
  <c r="AM1180" i="10"/>
  <c r="AM1181" i="10"/>
  <c r="AM1182" i="10"/>
  <c r="AM1183" i="10"/>
  <c r="AM1184" i="10"/>
  <c r="AM1185" i="10"/>
  <c r="AN1185" i="10" s="1"/>
  <c r="AM1186" i="10"/>
  <c r="AM1187" i="10"/>
  <c r="AM1188" i="10"/>
  <c r="AM1189" i="10"/>
  <c r="AN1189" i="10" s="1"/>
  <c r="AM1190" i="10"/>
  <c r="AM1191" i="10"/>
  <c r="AM1192" i="10"/>
  <c r="AM1193" i="10"/>
  <c r="AM1194" i="10"/>
  <c r="AM1195" i="10"/>
  <c r="AM1196" i="10"/>
  <c r="AM1197" i="10"/>
  <c r="AM1198" i="10"/>
  <c r="AN1198" i="10" s="1"/>
  <c r="AM1199" i="10"/>
  <c r="AM1200" i="10"/>
  <c r="AM1201" i="10"/>
  <c r="AM1202" i="10"/>
  <c r="AM1203" i="10"/>
  <c r="AM1204" i="10"/>
  <c r="AM1205" i="10"/>
  <c r="AM1206" i="10"/>
  <c r="AM1207" i="10"/>
  <c r="AM1208" i="10"/>
  <c r="AM1209" i="10"/>
  <c r="AN1209" i="10" s="1"/>
  <c r="AM1210" i="10"/>
  <c r="AM1211" i="10"/>
  <c r="AM1212" i="10"/>
  <c r="AM1213" i="10"/>
  <c r="AM1214" i="10"/>
  <c r="AM1215" i="10"/>
  <c r="AM1216" i="10"/>
  <c r="AM1217" i="10"/>
  <c r="AM1218" i="10"/>
  <c r="AM1219" i="10"/>
  <c r="AM1220" i="10"/>
  <c r="AM1221" i="10"/>
  <c r="AM1222" i="10"/>
  <c r="AN1222" i="10" s="1"/>
  <c r="AM1223" i="10"/>
  <c r="AM1224" i="10"/>
  <c r="AM1225" i="10"/>
  <c r="AM1226" i="10"/>
  <c r="AN1226" i="10" s="1"/>
  <c r="AM1227" i="10"/>
  <c r="AM1228" i="10"/>
  <c r="AM1229" i="10"/>
  <c r="AN1229" i="10" s="1"/>
  <c r="AM1230" i="10"/>
  <c r="AM1231" i="10"/>
  <c r="AM1232" i="10"/>
  <c r="AN1232" i="10" s="1"/>
  <c r="AM1233" i="10"/>
  <c r="AM1234" i="10"/>
  <c r="AM1235" i="10"/>
  <c r="AM1236" i="10"/>
  <c r="AM1237" i="10"/>
  <c r="AM1238" i="10"/>
  <c r="AN1238" i="10" s="1"/>
  <c r="AM1239" i="10"/>
  <c r="AM1240" i="10"/>
  <c r="AM1241" i="10"/>
  <c r="AM1242" i="10"/>
  <c r="AM1243" i="10"/>
  <c r="AN1243" i="10" s="1"/>
  <c r="AM1244" i="10"/>
  <c r="AM1245" i="10"/>
  <c r="AM1246" i="10"/>
  <c r="AM1247" i="10"/>
  <c r="AM1248" i="10"/>
  <c r="AM1249" i="10"/>
  <c r="AN1249" i="10" s="1"/>
  <c r="AM1250" i="10"/>
  <c r="AM1251" i="10"/>
  <c r="AM1252" i="10"/>
  <c r="AM1253" i="10"/>
  <c r="AM1254" i="10"/>
  <c r="AM1255" i="10"/>
  <c r="AN1255" i="10" s="1"/>
  <c r="AM1256" i="10"/>
  <c r="AM1257" i="10"/>
  <c r="AM1258" i="10"/>
  <c r="AM1259" i="10"/>
  <c r="AM1260" i="10"/>
  <c r="AM1261" i="10"/>
  <c r="AM1262" i="10"/>
  <c r="AN1262" i="10" s="1"/>
  <c r="AM1263" i="10"/>
  <c r="AM1264" i="10"/>
  <c r="AM1265" i="10"/>
  <c r="AN1265" i="10" s="1"/>
  <c r="AM1266" i="10"/>
  <c r="AM1267" i="10"/>
  <c r="AN1267" i="10" s="1"/>
  <c r="AM1268" i="10"/>
  <c r="AM1269" i="10"/>
  <c r="AN1269" i="10" s="1"/>
  <c r="AM1270" i="10"/>
  <c r="AM1271" i="10"/>
  <c r="AM1272" i="10"/>
  <c r="AM1273" i="10"/>
  <c r="AM1274" i="10"/>
  <c r="AN1274" i="10" s="1"/>
  <c r="AM1275" i="10"/>
  <c r="AM1276" i="10"/>
  <c r="AM1277" i="10"/>
  <c r="AM1278" i="10"/>
  <c r="AN1278" i="10" s="1"/>
  <c r="AM1279" i="10"/>
  <c r="AM1280" i="10"/>
  <c r="AM1281" i="10"/>
  <c r="AM1282" i="10"/>
  <c r="AM1283" i="10"/>
  <c r="AM1284" i="10"/>
  <c r="AM1285" i="10"/>
  <c r="AM1286" i="10"/>
  <c r="AN1286" i="10" s="1"/>
  <c r="AM1287" i="10"/>
  <c r="AM1288" i="10"/>
  <c r="AM1289" i="10"/>
  <c r="AM1290" i="10"/>
  <c r="AM1291" i="10"/>
  <c r="AM1292" i="10"/>
  <c r="AM1293" i="10"/>
  <c r="AM1294" i="10"/>
  <c r="AM1295" i="10"/>
  <c r="AM1296" i="10"/>
  <c r="AM1297" i="10"/>
  <c r="AM1298" i="10"/>
  <c r="AN1298" i="10" s="1"/>
  <c r="AM1299" i="10"/>
  <c r="AM1300" i="10"/>
  <c r="AM1301" i="10"/>
  <c r="AM1302" i="10"/>
  <c r="AM1303" i="10"/>
  <c r="AM1304" i="10"/>
  <c r="AM1305" i="10"/>
  <c r="AM1306" i="10"/>
  <c r="AM1307" i="10"/>
  <c r="AM1308" i="10"/>
  <c r="AN1308" i="10" s="1"/>
  <c r="AM1309" i="10"/>
  <c r="AM1310" i="10"/>
  <c r="AN1310" i="10" s="1"/>
  <c r="AM1311" i="10"/>
  <c r="AM1312" i="10"/>
  <c r="AM1313" i="10"/>
  <c r="AM1314" i="10"/>
  <c r="AM1315" i="10"/>
  <c r="AM1316" i="10"/>
  <c r="AN1316" i="10" s="1"/>
  <c r="AM1317" i="10"/>
  <c r="AM1318" i="10"/>
  <c r="AN1318" i="10" s="1"/>
  <c r="AM1319" i="10"/>
  <c r="AM1320" i="10"/>
  <c r="AM1321" i="10"/>
  <c r="AN1321" i="10" s="1"/>
  <c r="AM1322" i="10"/>
  <c r="AM1323" i="10"/>
  <c r="AM1324" i="10"/>
  <c r="AM1325" i="10"/>
  <c r="AM1326" i="10"/>
  <c r="AM1327" i="10"/>
  <c r="AM1328" i="10"/>
  <c r="AM1329" i="10"/>
  <c r="AM1330" i="10"/>
  <c r="AM1331" i="10"/>
  <c r="AM1332" i="10"/>
  <c r="AM1333" i="10"/>
  <c r="AN1333" i="10" s="1"/>
  <c r="AM1334" i="10"/>
  <c r="AM1335" i="10"/>
  <c r="AM1336" i="10"/>
  <c r="AM1337" i="10"/>
  <c r="AM1338" i="10"/>
  <c r="AM1339" i="10"/>
  <c r="AM1340" i="10"/>
  <c r="AM1341" i="10"/>
  <c r="AM1342" i="10"/>
  <c r="AM1343" i="10"/>
  <c r="AN1343" i="10" s="1"/>
  <c r="AM1344" i="10"/>
  <c r="AM1345" i="10"/>
  <c r="AM1346" i="10"/>
  <c r="AM1347" i="10"/>
  <c r="AM1348" i="10"/>
  <c r="AM1349" i="10"/>
  <c r="AM1350" i="10"/>
  <c r="AM1351" i="10"/>
  <c r="AM1352" i="10"/>
  <c r="AM1353" i="10"/>
  <c r="AM1354" i="10"/>
  <c r="AM1355" i="10"/>
  <c r="AM1356" i="10"/>
  <c r="AM1357" i="10"/>
  <c r="AM1358" i="10"/>
  <c r="AN1358" i="10" s="1"/>
  <c r="AM1359" i="10"/>
  <c r="AM1360" i="10"/>
  <c r="AN1360" i="10" s="1"/>
  <c r="AM1361" i="10"/>
  <c r="AM1362" i="10"/>
  <c r="AM1363" i="10"/>
  <c r="AM1364" i="10"/>
  <c r="AN1364" i="10" s="1"/>
  <c r="AM1365" i="10"/>
  <c r="AM1366" i="10"/>
  <c r="AM1367" i="10"/>
  <c r="AM1368" i="10"/>
  <c r="AM1369" i="10"/>
  <c r="AM1370" i="10"/>
  <c r="AN1370" i="10" s="1"/>
  <c r="AM1371" i="10"/>
  <c r="AM1372" i="10"/>
  <c r="AN1372" i="10" s="1"/>
  <c r="AM1373" i="10"/>
  <c r="AM1374" i="10"/>
  <c r="AM1375" i="10"/>
  <c r="AM1376" i="10"/>
  <c r="AM1377" i="10"/>
  <c r="AM1378" i="10"/>
  <c r="AM1379" i="10"/>
  <c r="AN1379" i="10" s="1"/>
  <c r="AM1380" i="10"/>
  <c r="AM1381" i="10"/>
  <c r="AM1382" i="10"/>
  <c r="AM1383" i="10"/>
  <c r="AM1384" i="10"/>
  <c r="AM1385" i="10"/>
  <c r="AM1386" i="10"/>
  <c r="AM1387" i="10"/>
  <c r="AM1388" i="10"/>
  <c r="AM1389" i="10"/>
  <c r="AM1390" i="10"/>
  <c r="AM1391" i="10"/>
  <c r="AN1391" i="10" s="1"/>
  <c r="AM1392" i="10"/>
  <c r="AM1393" i="10"/>
  <c r="AN1393" i="10" s="1"/>
  <c r="AM1394" i="10"/>
  <c r="AM1395" i="10"/>
  <c r="AM1396" i="10"/>
  <c r="AN1396" i="10" s="1"/>
  <c r="AM1397" i="10"/>
  <c r="AM1398" i="10"/>
  <c r="AM1399" i="10"/>
  <c r="AM1400" i="10"/>
  <c r="AM1401" i="10"/>
  <c r="AM1402" i="10"/>
  <c r="AM1403" i="10"/>
  <c r="AM1404" i="10"/>
  <c r="AM1405" i="10"/>
  <c r="AM1406" i="10"/>
  <c r="AM1407" i="10"/>
  <c r="AM1408" i="10"/>
  <c r="AM1409" i="10"/>
  <c r="AM1410" i="10"/>
  <c r="AM1411" i="10"/>
  <c r="AN1411" i="10" s="1"/>
  <c r="AM1412" i="10"/>
  <c r="AM1413" i="10"/>
  <c r="AN1413" i="10" s="1"/>
  <c r="AM1414" i="10"/>
  <c r="AM1415" i="10"/>
  <c r="AM1416" i="10"/>
  <c r="AM1417" i="10"/>
  <c r="AM1418" i="10"/>
  <c r="AM1419" i="10"/>
  <c r="AM1420" i="10"/>
  <c r="AM1421" i="10"/>
  <c r="AM1422" i="10"/>
  <c r="AM1423" i="10"/>
  <c r="AM1424" i="10"/>
  <c r="AN1424" i="10" s="1"/>
  <c r="AM1425" i="10"/>
  <c r="AM1426" i="10"/>
  <c r="AN1426" i="10" s="1"/>
  <c r="AM1427" i="10"/>
  <c r="AM1428" i="10"/>
  <c r="AM1429" i="10"/>
  <c r="AM1430" i="10"/>
  <c r="AM1431" i="10"/>
  <c r="AM1432" i="10"/>
  <c r="AM1433" i="10"/>
  <c r="AM1434" i="10"/>
  <c r="AN1434" i="10" s="1"/>
  <c r="AM1435" i="10"/>
  <c r="AM1436" i="10"/>
  <c r="AM1437" i="10"/>
  <c r="AN1437" i="10" s="1"/>
  <c r="AM1438" i="10"/>
  <c r="AM1439" i="10"/>
  <c r="AM1440" i="10"/>
  <c r="AM1441" i="10"/>
  <c r="AM1442" i="10"/>
  <c r="AM1443" i="10"/>
  <c r="AN1443" i="10" s="1"/>
  <c r="AM1444" i="10"/>
  <c r="AM1445" i="10"/>
  <c r="AM1446" i="10"/>
  <c r="AN1446" i="10" s="1"/>
  <c r="AM1447" i="10"/>
  <c r="AM1448" i="10"/>
  <c r="AM1449" i="10"/>
  <c r="AN1449" i="10" s="1"/>
  <c r="AM1450" i="10"/>
  <c r="AM1451" i="10"/>
  <c r="AM1452" i="10"/>
  <c r="AM1453" i="10"/>
  <c r="AM1454" i="10"/>
  <c r="AN1454" i="10" s="1"/>
  <c r="AM1455" i="10"/>
  <c r="AM1456" i="10"/>
  <c r="AM1457" i="10"/>
  <c r="AM1458" i="10"/>
  <c r="AM1459" i="10"/>
  <c r="AM1460" i="10"/>
  <c r="AM1461" i="10"/>
  <c r="AM1462" i="10"/>
  <c r="AM1463" i="10"/>
  <c r="AM1464" i="10"/>
  <c r="AM1465" i="10"/>
  <c r="AM1466" i="10"/>
  <c r="AM1467" i="10"/>
  <c r="AN1467" i="10" s="1"/>
  <c r="AM1468" i="10"/>
  <c r="AM1469" i="10"/>
  <c r="AM1470" i="10"/>
  <c r="AM1471" i="10"/>
  <c r="AM1472" i="10"/>
  <c r="AM1473" i="10"/>
  <c r="AM1474" i="10"/>
  <c r="AM1475" i="10"/>
  <c r="AM1476" i="10"/>
  <c r="AM1477" i="10"/>
  <c r="AN1477" i="10" s="1"/>
  <c r="AM1478" i="10"/>
  <c r="AM1479" i="10"/>
  <c r="AM1480" i="10"/>
  <c r="AN1480" i="10" s="1"/>
  <c r="AM1481" i="10"/>
  <c r="AM1482" i="10"/>
  <c r="AM1483" i="10"/>
  <c r="AM1484" i="10"/>
  <c r="AM1485" i="10"/>
  <c r="AM1486" i="10"/>
  <c r="AM1487" i="10"/>
  <c r="AM1488" i="10"/>
  <c r="AM1489" i="10"/>
  <c r="AM1490" i="10"/>
  <c r="AM1491" i="10"/>
  <c r="AM1492" i="10"/>
  <c r="AM1493" i="10"/>
  <c r="AM1494" i="10"/>
  <c r="AN1494" i="10" s="1"/>
  <c r="AM1495" i="10"/>
  <c r="AM1496" i="10"/>
  <c r="AM1497" i="10"/>
  <c r="AM1498" i="10"/>
  <c r="AM1499" i="10"/>
  <c r="AM1500" i="10"/>
  <c r="AM1501" i="10"/>
  <c r="AM1502" i="10"/>
  <c r="AN1502" i="10" s="1"/>
  <c r="AM1503" i="10"/>
  <c r="AM1504" i="10"/>
  <c r="AM1505" i="10"/>
  <c r="AM1506" i="10"/>
  <c r="AM1507" i="10"/>
  <c r="AN1507" i="10" s="1"/>
  <c r="AM1508" i="10"/>
  <c r="AM1509" i="10"/>
  <c r="AM1510" i="10"/>
  <c r="AM1511" i="10"/>
  <c r="AM1512" i="10"/>
  <c r="AM1513" i="10"/>
  <c r="AM1514" i="10"/>
  <c r="AN1514" i="10" s="1"/>
  <c r="AM1515" i="10"/>
  <c r="AM1516" i="10"/>
  <c r="AM1517" i="10"/>
  <c r="AM1518" i="10"/>
  <c r="AM1519" i="10"/>
  <c r="AM1520" i="10"/>
  <c r="AM1521" i="10"/>
  <c r="AM1522" i="10"/>
  <c r="AM1523" i="10"/>
  <c r="AM1524" i="10"/>
  <c r="AM1525" i="10"/>
  <c r="AM1526" i="10"/>
  <c r="AM1527" i="10"/>
  <c r="AN1527" i="10" s="1"/>
  <c r="AM1528" i="10"/>
  <c r="AM1529" i="10"/>
  <c r="AM1530" i="10"/>
  <c r="AM1531" i="10"/>
  <c r="AM1532" i="10"/>
  <c r="AM1533" i="10"/>
  <c r="AN1533" i="10" s="1"/>
  <c r="AM1534" i="10"/>
  <c r="AM1535" i="10"/>
  <c r="AM1536" i="10"/>
  <c r="AM1537" i="10"/>
  <c r="AM1538" i="10"/>
  <c r="AM1539" i="10"/>
  <c r="AM1540" i="10"/>
  <c r="AM1541" i="10"/>
  <c r="AM1542" i="10"/>
  <c r="AM1543" i="10"/>
  <c r="AM1544" i="10"/>
  <c r="AM1545" i="10"/>
  <c r="AM1546" i="10"/>
  <c r="AM1547" i="10"/>
  <c r="AM1548" i="10"/>
  <c r="AM1549" i="10"/>
  <c r="AN1549" i="10" s="1"/>
  <c r="AM1550" i="10"/>
  <c r="AM1551" i="10"/>
  <c r="AM1552" i="10"/>
  <c r="AM1553" i="10"/>
  <c r="AM1554" i="10"/>
  <c r="AM1555" i="10"/>
  <c r="AM1556" i="10"/>
  <c r="AN1556" i="10" s="1"/>
  <c r="AM1557" i="10"/>
  <c r="AM1558" i="10"/>
  <c r="AM1559" i="10"/>
  <c r="AM1560" i="10"/>
  <c r="AM1561" i="10"/>
  <c r="AM1562" i="10"/>
  <c r="AM1563" i="10"/>
  <c r="AM1564" i="10"/>
  <c r="AN1564" i="10" s="1"/>
  <c r="AM1565" i="10"/>
  <c r="AM1566" i="10"/>
  <c r="AM1567" i="10"/>
  <c r="AM1568" i="10"/>
  <c r="AM1569" i="10"/>
  <c r="AM1570" i="10"/>
  <c r="AM1571" i="10"/>
  <c r="AM1572" i="10"/>
  <c r="AN1572" i="10" s="1"/>
  <c r="AM1573" i="10"/>
  <c r="AM1574" i="10"/>
  <c r="AM1575" i="10"/>
  <c r="AM1576" i="10"/>
  <c r="AM1577" i="10"/>
  <c r="AM1578" i="10"/>
  <c r="AM1579" i="10"/>
  <c r="AN1579" i="10" s="1"/>
  <c r="AM1580" i="10"/>
  <c r="AM1581" i="10"/>
  <c r="AM1582" i="10"/>
  <c r="AM1583" i="10"/>
  <c r="AM1584" i="10"/>
  <c r="AM1585" i="10"/>
  <c r="AM1586" i="10"/>
  <c r="AM1587" i="10"/>
  <c r="AM1588" i="10"/>
  <c r="AM1589" i="10"/>
  <c r="AM1590" i="10"/>
  <c r="AN1590" i="10" s="1"/>
  <c r="AM1591" i="10"/>
  <c r="AM1592" i="10"/>
  <c r="AN1592" i="10" s="1"/>
  <c r="AM1593" i="10"/>
  <c r="AM1594" i="10"/>
  <c r="AM1595" i="10"/>
  <c r="AM1596" i="10"/>
  <c r="AM1597" i="10"/>
  <c r="AN1597" i="10" s="1"/>
  <c r="AM1598" i="10"/>
  <c r="AM1599" i="10"/>
  <c r="AM1600" i="10"/>
  <c r="AM1601" i="10"/>
  <c r="AM1602" i="10"/>
  <c r="AN1602" i="10" s="1"/>
  <c r="AM1603" i="10"/>
  <c r="AM1604" i="10"/>
  <c r="AM1605" i="10"/>
  <c r="AM1606" i="10"/>
  <c r="AM1607" i="10"/>
  <c r="AM1608" i="10"/>
  <c r="AM1609" i="10"/>
  <c r="AM1610" i="10"/>
  <c r="AN1610" i="10" s="1"/>
  <c r="AM1611" i="10"/>
  <c r="AM1612" i="10"/>
  <c r="AM1613" i="10"/>
  <c r="AM1614" i="10"/>
  <c r="AM1615" i="10"/>
  <c r="AM1616" i="10"/>
  <c r="AM1617" i="10"/>
  <c r="AM1618" i="10"/>
  <c r="AM1619" i="10"/>
  <c r="AM1620" i="10"/>
  <c r="AM1621" i="10"/>
  <c r="AM1622" i="10"/>
  <c r="AM1623" i="10"/>
  <c r="AM1624" i="10"/>
  <c r="AM1625" i="10"/>
  <c r="AM1626" i="10"/>
  <c r="AM1627" i="10"/>
  <c r="AM1628" i="10"/>
  <c r="AM1629" i="10"/>
  <c r="AM1630" i="10"/>
  <c r="AM1631" i="10"/>
  <c r="AM1632" i="10"/>
  <c r="AM1633" i="10"/>
  <c r="AM1634" i="10"/>
  <c r="AM1635" i="10"/>
  <c r="AM1636" i="10"/>
  <c r="AN1636" i="10" s="1"/>
  <c r="AM1637" i="10"/>
  <c r="AM1638" i="10"/>
  <c r="AM1639" i="10"/>
  <c r="AM1640" i="10"/>
  <c r="AM1641" i="10"/>
  <c r="AM1642" i="10"/>
  <c r="AM1643" i="10"/>
  <c r="AN1643" i="10" s="1"/>
  <c r="AM1644" i="10"/>
  <c r="AM1645" i="10"/>
  <c r="AN1645" i="10" s="1"/>
  <c r="AM1646" i="10"/>
  <c r="AM1647" i="10"/>
  <c r="AM1648" i="10"/>
  <c r="AM1649" i="10"/>
  <c r="AN1649" i="10" s="1"/>
  <c r="AM1650" i="10"/>
  <c r="AM1651" i="10"/>
  <c r="AN1651" i="10" s="1"/>
  <c r="AM1652" i="10"/>
  <c r="AM1653" i="10"/>
  <c r="AM1654" i="10"/>
  <c r="AN1654" i="10" s="1"/>
  <c r="AM1655" i="10"/>
  <c r="AM1656" i="10"/>
  <c r="AM1657" i="10"/>
  <c r="AN1657" i="10" s="1"/>
  <c r="AM1658" i="10"/>
  <c r="AM1659" i="10"/>
  <c r="AM1660" i="10"/>
  <c r="AM1661" i="10"/>
  <c r="AM1662" i="10"/>
  <c r="AN1662" i="10" s="1"/>
  <c r="AM1663" i="10"/>
  <c r="AM1664" i="10"/>
  <c r="AM1665" i="10"/>
  <c r="AM1666" i="10"/>
  <c r="AM1667" i="10"/>
  <c r="AN1667" i="10" s="1"/>
  <c r="AM1668" i="10"/>
  <c r="AM1669" i="10"/>
  <c r="AN1669" i="10" s="1"/>
  <c r="AM1670" i="10"/>
  <c r="AM1671" i="10"/>
  <c r="AM1672" i="10"/>
  <c r="AN1672" i="10" s="1"/>
  <c r="AM1673" i="10"/>
  <c r="AN1687" i="10" l="1"/>
  <c r="AN499" i="10"/>
  <c r="AN835" i="10"/>
  <c r="AN739" i="10"/>
  <c r="AN571" i="10"/>
  <c r="AN475" i="10"/>
  <c r="AN467" i="10"/>
  <c r="AN459" i="10"/>
  <c r="AN435" i="10"/>
  <c r="AN427" i="10"/>
  <c r="AN419" i="10"/>
  <c r="AN411" i="10"/>
  <c r="AN403" i="10"/>
  <c r="AN395" i="10"/>
  <c r="AN387" i="10"/>
  <c r="AN379" i="10"/>
  <c r="AN1661" i="10"/>
  <c r="AN1653" i="10"/>
  <c r="AN1637" i="10"/>
  <c r="AN1629" i="10"/>
  <c r="AN1621" i="10"/>
  <c r="AN1613" i="10"/>
  <c r="AN1605" i="10"/>
  <c r="AN1589" i="10"/>
  <c r="AN1581" i="10"/>
  <c r="AN1573" i="10"/>
  <c r="AN1565" i="10"/>
  <c r="AN1557" i="10"/>
  <c r="AN1541" i="10"/>
  <c r="AN1525" i="10"/>
  <c r="AN1517" i="10"/>
  <c r="AN1509" i="10"/>
  <c r="AN1501" i="10"/>
  <c r="AN1493" i="10"/>
  <c r="AN1485" i="10"/>
  <c r="AN1469" i="10"/>
  <c r="AN1461" i="10"/>
  <c r="AN1453" i="10"/>
  <c r="AN1445" i="10"/>
  <c r="AN1429" i="10"/>
  <c r="AN1421" i="10"/>
  <c r="AN1405" i="10"/>
  <c r="AN1397" i="10"/>
  <c r="AN1389" i="10"/>
  <c r="AN1381" i="10"/>
  <c r="AN1373" i="10"/>
  <c r="AN1365" i="10"/>
  <c r="AN1357" i="10"/>
  <c r="AN1349" i="10"/>
  <c r="AN1341" i="10"/>
  <c r="AN1325" i="10"/>
  <c r="AN1317" i="10"/>
  <c r="AN1309" i="10"/>
  <c r="AN1301" i="10"/>
  <c r="AN1293" i="10"/>
  <c r="AN1285" i="10"/>
  <c r="AN1277" i="10"/>
  <c r="AN1261" i="10"/>
  <c r="AN1253" i="10"/>
  <c r="AN1245" i="10"/>
  <c r="AN1237" i="10"/>
  <c r="AN1221" i="10"/>
  <c r="AN1213" i="10"/>
  <c r="AN1205" i="10"/>
  <c r="AN1197" i="10"/>
  <c r="AN1181" i="10"/>
  <c r="AN1173" i="10"/>
  <c r="AN1157" i="10"/>
  <c r="AN1149" i="10"/>
  <c r="AN1141" i="10"/>
  <c r="AN1125" i="10"/>
  <c r="AN1101" i="10"/>
  <c r="AN1093" i="10"/>
  <c r="AN1085" i="10"/>
  <c r="AN1077" i="10"/>
  <c r="AN1069" i="10"/>
  <c r="AN1061" i="10"/>
  <c r="AN1053" i="10"/>
  <c r="AN1045" i="10"/>
  <c r="AN1029" i="10"/>
  <c r="AN1021" i="10"/>
  <c r="AN1013" i="10"/>
  <c r="AN1005" i="10"/>
  <c r="AN997" i="10"/>
  <c r="AN989" i="10"/>
  <c r="AN981" i="10"/>
  <c r="AN973" i="10"/>
  <c r="AN965" i="10"/>
  <c r="AN957" i="10"/>
  <c r="AN949" i="10"/>
  <c r="AN941" i="10"/>
  <c r="AN933" i="10"/>
  <c r="AN925" i="10"/>
  <c r="AN917" i="10"/>
  <c r="AN909" i="10"/>
  <c r="AN901" i="10"/>
  <c r="AN893" i="10"/>
  <c r="AN885" i="10"/>
  <c r="AN877" i="10"/>
  <c r="AN869" i="10"/>
  <c r="AN861" i="10"/>
  <c r="AN853" i="10"/>
  <c r="AN845" i="10"/>
  <c r="AN837" i="10"/>
  <c r="AN829" i="10"/>
  <c r="AN821" i="10"/>
  <c r="AN813" i="10"/>
  <c r="AN805" i="10"/>
  <c r="AN797" i="10"/>
  <c r="AN789" i="10"/>
  <c r="AN1660" i="10"/>
  <c r="AN781" i="10"/>
  <c r="AN773" i="10"/>
  <c r="AN765" i="10"/>
  <c r="AN749" i="10"/>
  <c r="AN741" i="10"/>
  <c r="AN733" i="10"/>
  <c r="AN725" i="10"/>
  <c r="AN717" i="10"/>
  <c r="AN709" i="10"/>
  <c r="AN701" i="10"/>
  <c r="AN693" i="10"/>
  <c r="AN685" i="10"/>
  <c r="AN677" i="10"/>
  <c r="AN669" i="10"/>
  <c r="AN661" i="10"/>
  <c r="AN653" i="10"/>
  <c r="AN645" i="10"/>
  <c r="AN637" i="10"/>
  <c r="AN629" i="10"/>
  <c r="AN621" i="10"/>
  <c r="AN613" i="10"/>
  <c r="AN605" i="10"/>
  <c r="AN597" i="10"/>
  <c r="AN589" i="10"/>
  <c r="AN581" i="10"/>
  <c r="AN573" i="10"/>
  <c r="AN557" i="10"/>
  <c r="AN549" i="10"/>
  <c r="AN541" i="10"/>
  <c r="AN533" i="10"/>
  <c r="AN525" i="10"/>
  <c r="AN517" i="10"/>
  <c r="AN509" i="10"/>
  <c r="AN501" i="10"/>
  <c r="AN493" i="10"/>
  <c r="AN485" i="10"/>
  <c r="AN477" i="10"/>
  <c r="AN469" i="10"/>
  <c r="AN453" i="10"/>
  <c r="AN445" i="10"/>
  <c r="AN437" i="10"/>
  <c r="AN405" i="10"/>
  <c r="AN397" i="10"/>
  <c r="AN389" i="10"/>
  <c r="AN381" i="10"/>
  <c r="AN373" i="10"/>
  <c r="AN365" i="10"/>
  <c r="AN357" i="10"/>
  <c r="AN341" i="10"/>
  <c r="AN333" i="10"/>
  <c r="AN325" i="10"/>
  <c r="AN317" i="10"/>
  <c r="AN309" i="10"/>
  <c r="AN301" i="10"/>
  <c r="AN293" i="10"/>
  <c r="AN285" i="10"/>
  <c r="AN269" i="10"/>
  <c r="AN261" i="10"/>
  <c r="AN245" i="10"/>
  <c r="AN237" i="10"/>
  <c r="AN229" i="10"/>
  <c r="AN221" i="10"/>
  <c r="AN213" i="10"/>
  <c r="AN205" i="10"/>
  <c r="AN197" i="10"/>
  <c r="AN189" i="10"/>
  <c r="AN181" i="10"/>
  <c r="AN173" i="10"/>
  <c r="AN165" i="10"/>
  <c r="AN157" i="10"/>
  <c r="AN149" i="10"/>
  <c r="AN141" i="10"/>
  <c r="AN133" i="10"/>
  <c r="AN125" i="10"/>
  <c r="AN117" i="10"/>
  <c r="AN101" i="10"/>
  <c r="AN93" i="10"/>
  <c r="AN85" i="10"/>
  <c r="AN77" i="10"/>
  <c r="AN61" i="10"/>
  <c r="AN45" i="10"/>
  <c r="AN37" i="10"/>
  <c r="AN29" i="10"/>
  <c r="AN21" i="10"/>
  <c r="AN13" i="10"/>
  <c r="AN1676" i="10"/>
  <c r="AN1664" i="10"/>
  <c r="AN1656" i="10"/>
  <c r="AN1648" i="10"/>
  <c r="AN1640" i="10"/>
  <c r="AN1632" i="10"/>
  <c r="AN1624" i="10"/>
  <c r="AN1616" i="10"/>
  <c r="AN1608" i="10"/>
  <c r="AN1600" i="10"/>
  <c r="AN1552" i="10"/>
  <c r="AN1544" i="10"/>
  <c r="AN1536" i="10"/>
  <c r="AN1528" i="10"/>
  <c r="AN1520" i="10"/>
  <c r="AN1512" i="10"/>
  <c r="AN1504" i="10"/>
  <c r="AN1496" i="10"/>
  <c r="AN1488" i="10"/>
  <c r="AN1472" i="10"/>
  <c r="AN1464" i="10"/>
  <c r="AN1456" i="10"/>
  <c r="AN1448" i="10"/>
  <c r="AN1440" i="10"/>
  <c r="AN1432" i="10"/>
  <c r="AN1416" i="10"/>
  <c r="AN1408" i="10"/>
  <c r="AN1400" i="10"/>
  <c r="AN1392" i="10"/>
  <c r="AN1384" i="10"/>
  <c r="AN1376" i="10"/>
  <c r="AN1368" i="10"/>
  <c r="AN1352" i="10"/>
  <c r="AN1344" i="10"/>
  <c r="AN1336" i="10"/>
  <c r="AN1328" i="10"/>
  <c r="AN1320" i="10"/>
  <c r="AN1312" i="10"/>
  <c r="AN1304" i="10"/>
  <c r="AN1296" i="10"/>
  <c r="AN1288" i="10"/>
  <c r="AN1280" i="10"/>
  <c r="AN1272" i="10"/>
  <c r="AN1264" i="10"/>
  <c r="AN1256" i="10"/>
  <c r="AN1248" i="10"/>
  <c r="AN1240" i="10"/>
  <c r="AN16" i="10"/>
  <c r="AN1682" i="10"/>
  <c r="AN1671" i="10"/>
  <c r="AN1663" i="10"/>
  <c r="AN1655" i="10"/>
  <c r="AN1647" i="10"/>
  <c r="AN1639" i="10"/>
  <c r="AN1631" i="10"/>
  <c r="AN1623" i="10"/>
  <c r="AN1615" i="10"/>
  <c r="AN1607" i="10"/>
  <c r="AN1599" i="10"/>
  <c r="AN1591" i="10"/>
  <c r="AN1583" i="10"/>
  <c r="AN1575" i="10"/>
  <c r="AN1567" i="10"/>
  <c r="AN1559" i="10"/>
  <c r="AN1551" i="10"/>
  <c r="AN1543" i="10"/>
  <c r="AN1535" i="10"/>
  <c r="AN1519" i="10"/>
  <c r="AN1511" i="10"/>
  <c r="AN211" i="10"/>
  <c r="AN203" i="10"/>
  <c r="AN195" i="10"/>
  <c r="AN187" i="10"/>
  <c r="AN179" i="10"/>
  <c r="AN155" i="10"/>
  <c r="AN147" i="10"/>
  <c r="AN131" i="10"/>
  <c r="AN123" i="10"/>
  <c r="AN115" i="10"/>
  <c r="AN107" i="10"/>
  <c r="AN91" i="10"/>
  <c r="AN1691" i="10"/>
  <c r="AN1690" i="10"/>
  <c r="AR1690" i="10" s="1"/>
  <c r="AN83" i="10"/>
  <c r="AN75" i="10"/>
  <c r="AN67" i="10"/>
  <c r="AN59" i="10"/>
  <c r="AN43" i="10"/>
  <c r="AN35" i="10"/>
  <c r="AN27" i="10"/>
  <c r="AN19" i="10"/>
  <c r="AN11" i="10"/>
  <c r="AN1675" i="10"/>
  <c r="AN1697" i="10"/>
  <c r="AR1697" i="10" s="1"/>
  <c r="AS1697" i="10" s="1"/>
  <c r="AT1697" i="10" s="1"/>
  <c r="AN1673" i="10"/>
  <c r="AN1665" i="10"/>
  <c r="AN1641" i="10"/>
  <c r="AN1633" i="10"/>
  <c r="AN1625" i="10"/>
  <c r="AN1617" i="10"/>
  <c r="AN1609" i="10"/>
  <c r="AN1601" i="10"/>
  <c r="AN1593" i="10"/>
  <c r="AN1585" i="10"/>
  <c r="AN1577" i="10"/>
  <c r="AN1569" i="10"/>
  <c r="AN1561" i="10"/>
  <c r="AN1553" i="10"/>
  <c r="AN1545" i="10"/>
  <c r="AN1537" i="10"/>
  <c r="AN1529" i="10"/>
  <c r="AN1521" i="10"/>
  <c r="AN1677" i="10"/>
  <c r="AN1695" i="10"/>
  <c r="AR1695" i="10" s="1"/>
  <c r="AN1692" i="10"/>
  <c r="AR1692" i="10" s="1"/>
  <c r="AN1689" i="10"/>
  <c r="AR1689" i="10" s="1"/>
  <c r="AS1689" i="10" s="1"/>
  <c r="AN1513" i="10"/>
  <c r="AN1505" i="10"/>
  <c r="AN1497" i="10"/>
  <c r="AN1489" i="10"/>
  <c r="AN1481" i="10"/>
  <c r="AN1473" i="10"/>
  <c r="AN1686" i="10"/>
  <c r="AO1686" i="10" s="1"/>
  <c r="AQ1686" i="10" s="1"/>
  <c r="AO1691" i="10"/>
  <c r="AP1691" i="10" s="1"/>
  <c r="AQ1691" i="10" s="1"/>
  <c r="AN1503" i="10"/>
  <c r="AN1495" i="10"/>
  <c r="AN1487" i="10"/>
  <c r="AN1479" i="10"/>
  <c r="AN1471" i="10"/>
  <c r="AN1463" i="10"/>
  <c r="AN1455" i="10"/>
  <c r="AN1447" i="10"/>
  <c r="AN1439" i="10"/>
  <c r="AN1431" i="10"/>
  <c r="AN1423" i="10"/>
  <c r="AN1415" i="10"/>
  <c r="AN1407" i="10"/>
  <c r="AN1399" i="10"/>
  <c r="AN1383" i="10"/>
  <c r="AN1375" i="10"/>
  <c r="AN1327" i="10"/>
  <c r="AN1319" i="10"/>
  <c r="AN1311" i="10"/>
  <c r="AN1303" i="10"/>
  <c r="AN1295" i="10"/>
  <c r="AN1287" i="10"/>
  <c r="AN1279" i="10"/>
  <c r="AN1271" i="10"/>
  <c r="AN1263" i="10"/>
  <c r="AN1247" i="10"/>
  <c r="AN1239" i="10"/>
  <c r="AN1231" i="10"/>
  <c r="AN1223" i="10"/>
  <c r="AN1215" i="10"/>
  <c r="AN1207" i="10"/>
  <c r="AN1199" i="10"/>
  <c r="AN1191" i="10"/>
  <c r="AN1183" i="10"/>
  <c r="AN1175" i="10"/>
  <c r="AN1167" i="10"/>
  <c r="AN1143" i="10"/>
  <c r="AN1135" i="10"/>
  <c r="AN1127" i="10"/>
  <c r="AN1119" i="10"/>
  <c r="AN1111" i="10"/>
  <c r="AN1103" i="10"/>
  <c r="AN1095" i="10"/>
  <c r="AN1087" i="10"/>
  <c r="AN1079" i="10"/>
  <c r="AN1071" i="10"/>
  <c r="AN1063" i="10"/>
  <c r="AN1055" i="10"/>
  <c r="AN1047" i="10"/>
  <c r="AN1039" i="10"/>
  <c r="AN1023" i="10"/>
  <c r="AN999" i="10"/>
  <c r="AN991" i="10"/>
  <c r="AN983" i="10"/>
  <c r="AN975" i="10"/>
  <c r="AN967" i="10"/>
  <c r="AN959" i="10"/>
  <c r="AN943" i="10"/>
  <c r="AN919" i="10"/>
  <c r="AN911" i="10"/>
  <c r="AN903" i="10"/>
  <c r="AN895" i="10"/>
  <c r="AN887" i="10"/>
  <c r="AN879" i="10"/>
  <c r="AN871" i="10"/>
  <c r="AN863" i="10"/>
  <c r="AN855" i="10"/>
  <c r="AN847" i="10"/>
  <c r="AN839" i="10"/>
  <c r="AN831" i="10"/>
  <c r="AN823" i="10"/>
  <c r="AN815" i="10"/>
  <c r="AN807" i="10"/>
  <c r="AN799" i="10"/>
  <c r="AN791" i="10"/>
  <c r="AN775" i="10"/>
  <c r="AN759" i="10"/>
  <c r="AN751" i="10"/>
  <c r="AN743" i="10"/>
  <c r="AN735" i="10"/>
  <c r="AN727" i="10"/>
  <c r="AN719" i="10"/>
  <c r="AN711" i="10"/>
  <c r="AN703" i="10"/>
  <c r="AN1681" i="10"/>
  <c r="AN1680" i="10"/>
  <c r="AO1684" i="10"/>
  <c r="AQ1684" i="10" s="1"/>
  <c r="AN1696" i="10"/>
  <c r="AR1696" i="10" s="1"/>
  <c r="AN1678" i="10"/>
  <c r="AN1693" i="10"/>
  <c r="AO1693" i="10" s="1"/>
  <c r="AQ1693" i="10" s="1"/>
  <c r="AN1688" i="10"/>
  <c r="AR1688" i="10" s="1"/>
  <c r="AN1685" i="10"/>
  <c r="AR1685" i="10" s="1"/>
  <c r="AR1687" i="10"/>
  <c r="AO1687" i="10"/>
  <c r="AQ1687" i="10" s="1"/>
  <c r="AR1691" i="10"/>
  <c r="AN1694" i="10"/>
  <c r="AS1684" i="10"/>
  <c r="AT1684" i="10" s="1"/>
  <c r="AN1083" i="10"/>
  <c r="AN1075" i="10"/>
  <c r="AN1067" i="10"/>
  <c r="AN1059" i="10"/>
  <c r="AN1011" i="10"/>
  <c r="AN755" i="10"/>
  <c r="AN707" i="10"/>
  <c r="AN611" i="10"/>
  <c r="AN555" i="10"/>
  <c r="AN523" i="10"/>
  <c r="AN515" i="10"/>
  <c r="AN507" i="10"/>
  <c r="AN491" i="10"/>
  <c r="AN451" i="10"/>
  <c r="AN443" i="10"/>
  <c r="AN371" i="10"/>
  <c r="AN363" i="10"/>
  <c r="AN347" i="10"/>
  <c r="AN339" i="10"/>
  <c r="AN331" i="10"/>
  <c r="AN323" i="10"/>
  <c r="AN315" i="10"/>
  <c r="AN307" i="10"/>
  <c r="AN299" i="10"/>
  <c r="AN283" i="10"/>
  <c r="AN275" i="10"/>
  <c r="AN267" i="10"/>
  <c r="AN259" i="10"/>
  <c r="AN251" i="10"/>
  <c r="AN243" i="10"/>
  <c r="AN235" i="10"/>
  <c r="AN227" i="10"/>
  <c r="AN171" i="10"/>
  <c r="AN163" i="10"/>
  <c r="AN139" i="10"/>
  <c r="AN99" i="10"/>
  <c r="AN1679" i="10"/>
  <c r="AN1367" i="10"/>
  <c r="AN1359" i="10"/>
  <c r="AN1351" i="10"/>
  <c r="AN1335" i="10"/>
  <c r="AN1159" i="10"/>
  <c r="AN1151" i="10"/>
  <c r="AN1031" i="10"/>
  <c r="AN695" i="10"/>
  <c r="AN1683" i="10"/>
  <c r="AN286" i="10"/>
  <c r="AN278" i="10"/>
  <c r="AN270" i="10"/>
  <c r="AN262" i="10"/>
  <c r="AN254" i="10"/>
  <c r="AN246" i="10"/>
  <c r="AN238" i="10"/>
  <c r="AN230" i="10"/>
  <c r="AN222" i="10"/>
  <c r="AN214" i="10"/>
  <c r="AN206" i="10"/>
  <c r="AN198" i="10"/>
  <c r="AN190" i="10"/>
  <c r="AN182" i="10"/>
  <c r="AN174" i="10"/>
  <c r="AN166" i="10"/>
  <c r="AN158" i="10"/>
  <c r="AN150" i="10"/>
  <c r="AN134" i="10"/>
  <c r="AN126" i="10"/>
  <c r="AN118" i="10"/>
  <c r="AN110" i="10"/>
  <c r="AN102" i="10"/>
  <c r="AN94" i="10"/>
  <c r="AN86" i="10"/>
  <c r="AN78" i="10"/>
  <c r="AN70" i="10"/>
  <c r="AN62" i="10"/>
  <c r="AN54" i="10"/>
  <c r="AN46" i="10"/>
  <c r="AN38" i="10"/>
  <c r="AN30" i="10"/>
  <c r="AN22" i="10"/>
  <c r="AN14" i="10"/>
  <c r="AN1674" i="10"/>
  <c r="AN1635" i="10"/>
  <c r="AN1627" i="10"/>
  <c r="AN1619" i="10"/>
  <c r="AN1611" i="10"/>
  <c r="AN1603" i="10"/>
  <c r="AN1571" i="10"/>
  <c r="AN1466" i="10"/>
  <c r="AN1458" i="10"/>
  <c r="AN1450" i="10"/>
  <c r="AN1442" i="10"/>
  <c r="AN1418" i="10"/>
  <c r="AN1410" i="10"/>
  <c r="AN1402" i="10"/>
  <c r="AN1394" i="10"/>
  <c r="AN1386" i="10"/>
  <c r="AN1378" i="10"/>
  <c r="AN1362" i="10"/>
  <c r="AN1354" i="10"/>
  <c r="AN1346" i="10"/>
  <c r="AN1338" i="10"/>
  <c r="AN1330" i="10"/>
  <c r="AN1322" i="10"/>
  <c r="AN1314" i="10"/>
  <c r="AN1306" i="10"/>
  <c r="AN1290" i="10"/>
  <c r="AN1282" i="10"/>
  <c r="AN1266" i="10"/>
  <c r="AN1258" i="10"/>
  <c r="AN1250" i="10"/>
  <c r="AN1242" i="10"/>
  <c r="AN1234" i="10"/>
  <c r="AN1218" i="10"/>
  <c r="AN1210" i="10"/>
  <c r="AN1202" i="10"/>
  <c r="AN1194" i="10"/>
  <c r="AN1186" i="10"/>
  <c r="AN1178" i="10"/>
  <c r="AN1170" i="10"/>
  <c r="AN1154" i="10"/>
  <c r="AN1146" i="10"/>
  <c r="AN1138" i="10"/>
  <c r="AN1130" i="10"/>
  <c r="AN1122" i="10"/>
  <c r="AN1114" i="10"/>
  <c r="AN1106" i="10"/>
  <c r="AN1098" i="10"/>
  <c r="AN1090" i="10"/>
  <c r="AN1082" i="10"/>
  <c r="AN1074" i="10"/>
  <c r="AN1066" i="10"/>
  <c r="AN1050" i="10"/>
  <c r="AN1042" i="10"/>
  <c r="AN1034" i="10"/>
  <c r="AN1026" i="10"/>
  <c r="AN1018" i="10"/>
  <c r="AN1010" i="10"/>
  <c r="AN1002" i="10"/>
  <c r="AN994" i="10"/>
  <c r="AN986" i="10"/>
  <c r="AN978" i="10"/>
  <c r="AN970" i="10"/>
  <c r="AN962" i="10"/>
  <c r="AN954" i="10"/>
  <c r="AN946" i="10"/>
  <c r="AN938" i="10"/>
  <c r="AN930" i="10"/>
  <c r="AN922" i="10"/>
  <c r="AN914" i="10"/>
  <c r="AN906" i="10"/>
  <c r="AN898" i="10"/>
  <c r="AN890" i="10"/>
  <c r="AN874" i="10"/>
  <c r="AN866" i="10"/>
  <c r="AN850" i="10"/>
  <c r="AN842" i="10"/>
  <c r="AN834" i="10"/>
  <c r="AN826" i="10"/>
  <c r="AN818" i="10"/>
  <c r="AN802" i="10"/>
  <c r="AN794" i="10"/>
  <c r="AN786" i="10"/>
  <c r="AN670" i="10"/>
  <c r="AN51" i="10"/>
  <c r="AN770" i="10"/>
  <c r="AN762" i="10"/>
  <c r="AN754" i="10"/>
  <c r="AN738" i="10"/>
  <c r="AN730" i="10"/>
  <c r="AN722" i="10"/>
  <c r="AN706" i="10"/>
  <c r="AN698" i="10"/>
  <c r="AN690" i="10"/>
  <c r="AN682" i="10"/>
  <c r="AN674" i="10"/>
  <c r="AN658" i="10"/>
  <c r="AN650" i="10"/>
  <c r="AN642" i="10"/>
  <c r="AN634" i="10"/>
  <c r="AN626" i="10"/>
  <c r="AN618" i="10"/>
  <c r="AN610" i="10"/>
  <c r="AN594" i="10"/>
  <c r="AN586" i="10"/>
  <c r="AN578" i="10"/>
  <c r="AN570" i="10"/>
  <c r="AN562" i="10"/>
  <c r="AN554" i="10"/>
  <c r="AN546" i="10"/>
  <c r="AN530" i="10"/>
  <c r="AN522" i="10"/>
  <c r="AN514" i="10"/>
  <c r="AN506" i="10"/>
  <c r="AN498" i="10"/>
  <c r="AN490" i="10"/>
  <c r="AN482" i="10"/>
  <c r="AN458" i="10"/>
  <c r="AN450" i="10"/>
  <c r="AN442" i="10"/>
  <c r="AN426" i="10"/>
  <c r="AN418" i="10"/>
  <c r="AN410" i="10"/>
  <c r="AN402" i="10"/>
  <c r="AN386" i="10"/>
  <c r="AN378" i="10"/>
  <c r="AN370" i="10"/>
  <c r="AN362" i="10"/>
  <c r="AN354" i="10"/>
  <c r="AN346" i="10"/>
  <c r="AN338" i="10"/>
  <c r="AN330" i="10"/>
  <c r="AN322" i="10"/>
  <c r="AN314" i="10"/>
  <c r="AN306" i="10"/>
  <c r="AN298" i="10"/>
  <c r="AN290" i="10"/>
  <c r="AN282" i="10"/>
  <c r="AN274" i="10"/>
  <c r="AN266" i="10"/>
  <c r="AN258" i="10"/>
  <c r="AN242" i="10"/>
  <c r="AN234" i="10"/>
  <c r="AN226" i="10"/>
  <c r="AN218" i="10"/>
  <c r="AN210" i="10"/>
  <c r="AN202" i="10"/>
  <c r="AN194" i="10"/>
  <c r="AN186" i="10"/>
  <c r="AN178" i="10"/>
  <c r="AN170" i="10"/>
  <c r="AN162" i="10"/>
  <c r="AN154" i="10"/>
  <c r="AN146" i="10"/>
  <c r="AN138" i="10"/>
  <c r="AN130" i="10"/>
  <c r="AN122" i="10"/>
  <c r="AN114" i="10"/>
  <c r="AN106" i="10"/>
  <c r="AN98" i="10"/>
  <c r="AN90" i="10"/>
  <c r="AN82" i="10"/>
  <c r="AN74" i="10"/>
  <c r="AN66" i="10"/>
  <c r="AN58" i="10"/>
  <c r="AN50" i="10"/>
  <c r="AN42" i="10"/>
  <c r="AN34" i="10"/>
  <c r="AN26" i="10"/>
  <c r="AN18" i="10"/>
  <c r="AN1595" i="10"/>
  <c r="AN1587" i="10"/>
  <c r="AN1563" i="10"/>
  <c r="AN1555" i="10"/>
  <c r="AN1547" i="10"/>
  <c r="AN1539" i="10"/>
  <c r="AN1531" i="10"/>
  <c r="AN1523" i="10"/>
  <c r="AN1515" i="10"/>
  <c r="AN1499" i="10"/>
  <c r="AN1491" i="10"/>
  <c r="AN1483" i="10"/>
  <c r="AN1475" i="10"/>
  <c r="AN1459" i="10"/>
  <c r="AN1451" i="10"/>
  <c r="AN1435" i="10"/>
  <c r="AN1427" i="10"/>
  <c r="AN1419" i="10"/>
  <c r="AN1403" i="10"/>
  <c r="AN1395" i="10"/>
  <c r="AN1387" i="10"/>
  <c r="AN1371" i="10"/>
  <c r="AN1363" i="10"/>
  <c r="AN1355" i="10"/>
  <c r="AN1347" i="10"/>
  <c r="AN1339" i="10"/>
  <c r="AN1331" i="10"/>
  <c r="AN1323" i="10"/>
  <c r="AN1315" i="10"/>
  <c r="AN1307" i="10"/>
  <c r="AN1299" i="10"/>
  <c r="AN1291" i="10"/>
  <c r="AN1283" i="10"/>
  <c r="AN1275" i="10"/>
  <c r="AN1259" i="10"/>
  <c r="AN1251" i="10"/>
  <c r="AN1235" i="10"/>
  <c r="AN1227" i="10"/>
  <c r="AN1219" i="10"/>
  <c r="AN1211" i="10"/>
  <c r="AN1666" i="10"/>
  <c r="AN1658" i="10"/>
  <c r="AN1650" i="10"/>
  <c r="AN1642" i="10"/>
  <c r="AN1634" i="10"/>
  <c r="AN1626" i="10"/>
  <c r="AN1618" i="10"/>
  <c r="AN1594" i="10"/>
  <c r="AN1586" i="10"/>
  <c r="AN1578" i="10"/>
  <c r="AN1570" i="10"/>
  <c r="AN1562" i="10"/>
  <c r="AN1554" i="10"/>
  <c r="AN1546" i="10"/>
  <c r="AN1538" i="10"/>
  <c r="AN1530" i="10"/>
  <c r="AN1522" i="10"/>
  <c r="AN1506" i="10"/>
  <c r="AN1498" i="10"/>
  <c r="AN1490" i="10"/>
  <c r="AN1482" i="10"/>
  <c r="AN1474" i="10"/>
  <c r="AN1203" i="10"/>
  <c r="AN1195" i="10"/>
  <c r="AN1187" i="10"/>
  <c r="AN1171" i="10"/>
  <c r="AN1163" i="10"/>
  <c r="AN1147" i="10"/>
  <c r="AN1139" i="10"/>
  <c r="AN1131" i="10"/>
  <c r="AN1123" i="10"/>
  <c r="AN1115" i="10"/>
  <c r="AN1107" i="10"/>
  <c r="AN1465" i="10"/>
  <c r="AN1457" i="10"/>
  <c r="AN1441" i="10"/>
  <c r="AN1433" i="10"/>
  <c r="AN1425" i="10"/>
  <c r="AN1417" i="10"/>
  <c r="AN1409" i="10"/>
  <c r="AN1401" i="10"/>
  <c r="AN1385" i="10"/>
  <c r="AN1377" i="10"/>
  <c r="AN1369" i="10"/>
  <c r="AN1361" i="10"/>
  <c r="AN1353" i="10"/>
  <c r="AN1345" i="10"/>
  <c r="AN1337" i="10"/>
  <c r="AN1329" i="10"/>
  <c r="AN1313" i="10"/>
  <c r="AN1305" i="10"/>
  <c r="AN1297" i="10"/>
  <c r="AN1289" i="10"/>
  <c r="AN1281" i="10"/>
  <c r="AN1273" i="10"/>
  <c r="AN1257" i="10"/>
  <c r="AN1241" i="10"/>
  <c r="AN1233" i="10"/>
  <c r="AN1225" i="10"/>
  <c r="AN1217" i="10"/>
  <c r="AN1201" i="10"/>
  <c r="AN1193" i="10"/>
  <c r="AN1161" i="10"/>
  <c r="AN1153" i="10"/>
  <c r="AN1145" i="10"/>
  <c r="AN1137" i="10"/>
  <c r="AN1129" i="10"/>
  <c r="AN1121" i="10"/>
  <c r="AN1113" i="10"/>
  <c r="AN1105" i="10"/>
  <c r="AN1097" i="10"/>
  <c r="AN1089" i="10"/>
  <c r="AN1081" i="10"/>
  <c r="AN1073" i="10"/>
  <c r="AN1065" i="10"/>
  <c r="AN1057" i="10"/>
  <c r="AN1049" i="10"/>
  <c r="AN1041" i="10"/>
  <c r="AN1033" i="10"/>
  <c r="AN1025" i="10"/>
  <c r="AN1017" i="10"/>
  <c r="AN1009" i="10"/>
  <c r="AN1001" i="10"/>
  <c r="AN993" i="10"/>
  <c r="AN977" i="10"/>
  <c r="AN969" i="10"/>
  <c r="AN961" i="10"/>
  <c r="AN953" i="10"/>
  <c r="AN945" i="10"/>
  <c r="AN937" i="10"/>
  <c r="AN929" i="10"/>
  <c r="AN921" i="10"/>
  <c r="AN913" i="10"/>
  <c r="AN905" i="10"/>
  <c r="AN897" i="10"/>
  <c r="AN889" i="10"/>
  <c r="AN881" i="10"/>
  <c r="AN873" i="10"/>
  <c r="AN865" i="10"/>
  <c r="AN857" i="10"/>
  <c r="AN849" i="10"/>
  <c r="AN841" i="10"/>
  <c r="AN833" i="10"/>
  <c r="AN825" i="10"/>
  <c r="AN817" i="10"/>
  <c r="AN809" i="10"/>
  <c r="AN801" i="10"/>
  <c r="AN793" i="10"/>
  <c r="AN785" i="10"/>
  <c r="AN777" i="10"/>
  <c r="AN769" i="10"/>
  <c r="AN761" i="10"/>
  <c r="AN753" i="10"/>
  <c r="AN745" i="10"/>
  <c r="AN737" i="10"/>
  <c r="AN729" i="10"/>
  <c r="AN713" i="10"/>
  <c r="AN687" i="10"/>
  <c r="AN679" i="10"/>
  <c r="AN663" i="10"/>
  <c r="AN655" i="10"/>
  <c r="AN647" i="10"/>
  <c r="AN639" i="10"/>
  <c r="AN631" i="10"/>
  <c r="AN623" i="10"/>
  <c r="AN615" i="10"/>
  <c r="AN607" i="10"/>
  <c r="AN599" i="10"/>
  <c r="AN591" i="10"/>
  <c r="AN583" i="10"/>
  <c r="AN575" i="10"/>
  <c r="AN567" i="10"/>
  <c r="AN559" i="10"/>
  <c r="AN551" i="10"/>
  <c r="AN543" i="10"/>
  <c r="AN535" i="10"/>
  <c r="AN527" i="10"/>
  <c r="AN519" i="10"/>
  <c r="AN511" i="10"/>
  <c r="AN151" i="10"/>
  <c r="AN143" i="10"/>
  <c r="AN135" i="10"/>
  <c r="AN127" i="10"/>
  <c r="AN119" i="10"/>
  <c r="AN111" i="10"/>
  <c r="AN103" i="10"/>
  <c r="AN95" i="10"/>
  <c r="AN87" i="10"/>
  <c r="AN79" i="10"/>
  <c r="AN71" i="10"/>
  <c r="AN63" i="10"/>
  <c r="AN55" i="10"/>
  <c r="AN47" i="10"/>
  <c r="AN39" i="10"/>
  <c r="AN31" i="10"/>
  <c r="AN23" i="10"/>
  <c r="AN15" i="10"/>
  <c r="AN705" i="10"/>
  <c r="AN697" i="10"/>
  <c r="AN689" i="10"/>
  <c r="AN673" i="10"/>
  <c r="AN665" i="10"/>
  <c r="AN657" i="10"/>
  <c r="AN649" i="10"/>
  <c r="AN641" i="10"/>
  <c r="AN633" i="10"/>
  <c r="AN625" i="10"/>
  <c r="AN617" i="10"/>
  <c r="AN609" i="10"/>
  <c r="AN601" i="10"/>
  <c r="AN593" i="10"/>
  <c r="AN585" i="10"/>
  <c r="AN577" i="10"/>
  <c r="AN569" i="10"/>
  <c r="AN561" i="10"/>
  <c r="AN553" i="10"/>
  <c r="AN545" i="10"/>
  <c r="AN537" i="10"/>
  <c r="AN529" i="10"/>
  <c r="AN521" i="10"/>
  <c r="AN513" i="10"/>
  <c r="AN505" i="10"/>
  <c r="AN497" i="10"/>
  <c r="AN489" i="10"/>
  <c r="AN481" i="10"/>
  <c r="AN473" i="10"/>
  <c r="AN465" i="10"/>
  <c r="AN457" i="10"/>
  <c r="AN449" i="10"/>
  <c r="AN441" i="10"/>
  <c r="AN433" i="10"/>
  <c r="AN425" i="10"/>
  <c r="AN417" i="10"/>
  <c r="AN409" i="10"/>
  <c r="AN401" i="10"/>
  <c r="AN393" i="10"/>
  <c r="AN385" i="10"/>
  <c r="AN377" i="10"/>
  <c r="AN369" i="10"/>
  <c r="AN361" i="10"/>
  <c r="AN353" i="10"/>
  <c r="AN345" i="10"/>
  <c r="AN337" i="10"/>
  <c r="AN329" i="10"/>
  <c r="AN321" i="10"/>
  <c r="AN313" i="10"/>
  <c r="AN305" i="10"/>
  <c r="AN289" i="10"/>
  <c r="AN281" i="10"/>
  <c r="AN273" i="10"/>
  <c r="AN265" i="10"/>
  <c r="AN257" i="10"/>
  <c r="AN249" i="10"/>
  <c r="AN241" i="10"/>
  <c r="AN233" i="10"/>
  <c r="AN225" i="10"/>
  <c r="AN217" i="10"/>
  <c r="AN209" i="10"/>
  <c r="AN201" i="10"/>
  <c r="AN185" i="10"/>
  <c r="AN169" i="10"/>
  <c r="AN161" i="10"/>
  <c r="AN153" i="10"/>
  <c r="AN145" i="10"/>
  <c r="AN137" i="10"/>
  <c r="AN129" i="10"/>
  <c r="AN121" i="10"/>
  <c r="AN113" i="10"/>
  <c r="AN105" i="10"/>
  <c r="AN97" i="10"/>
  <c r="AN89" i="10"/>
  <c r="AN81" i="10"/>
  <c r="AN73" i="10"/>
  <c r="AN65" i="10"/>
  <c r="AN57" i="10"/>
  <c r="AN49" i="10"/>
  <c r="AN41" i="10"/>
  <c r="AN33" i="10"/>
  <c r="AN25" i="10"/>
  <c r="AN17" i="10"/>
  <c r="AN1596" i="10"/>
  <c r="AN1340" i="10"/>
  <c r="AN1150" i="10"/>
  <c r="AN1668" i="10"/>
  <c r="AN1652" i="10"/>
  <c r="AN1644" i="10"/>
  <c r="AN1628" i="10"/>
  <c r="AN1620" i="10"/>
  <c r="AN1612" i="10"/>
  <c r="AN1604" i="10"/>
  <c r="AN1588" i="10"/>
  <c r="AN1580" i="10"/>
  <c r="AN1548" i="10"/>
  <c r="AN1540" i="10"/>
  <c r="AN1524" i="10"/>
  <c r="AN1516" i="10"/>
  <c r="AN1500" i="10"/>
  <c r="AN1492" i="10"/>
  <c r="AN1484" i="10"/>
  <c r="AN1476" i="10"/>
  <c r="AN1460" i="10"/>
  <c r="AN1452" i="10"/>
  <c r="AN1436" i="10"/>
  <c r="AN1428" i="10"/>
  <c r="AN1420" i="10"/>
  <c r="AN1412" i="10"/>
  <c r="AN1388" i="10"/>
  <c r="AN1356" i="10"/>
  <c r="AN1348" i="10"/>
  <c r="AN1332" i="10"/>
  <c r="AN1324" i="10"/>
  <c r="AN1300" i="10"/>
  <c r="AN1292" i="10"/>
  <c r="AN1284" i="10"/>
  <c r="AN1268" i="10"/>
  <c r="AN1260" i="10"/>
  <c r="AN1244" i="10"/>
  <c r="AN1236" i="10"/>
  <c r="AN1228" i="10"/>
  <c r="AN1220" i="10"/>
  <c r="AN1204" i="10"/>
  <c r="AN1164" i="10"/>
  <c r="AN1092" i="10"/>
  <c r="AN1068" i="10"/>
  <c r="AN1060" i="10"/>
  <c r="AN1028" i="10"/>
  <c r="AN1004" i="10"/>
  <c r="AN996" i="10"/>
  <c r="AN972" i="10"/>
  <c r="AN932" i="10"/>
  <c r="AN908" i="10"/>
  <c r="AN900" i="10"/>
  <c r="AN876" i="10"/>
  <c r="AN844" i="10"/>
  <c r="AN836" i="10"/>
  <c r="AN812" i="10"/>
  <c r="AN804" i="10"/>
  <c r="AN772" i="10"/>
  <c r="AN748" i="10"/>
  <c r="AN740" i="10"/>
  <c r="AN716" i="10"/>
  <c r="AN580" i="10"/>
  <c r="AN1508" i="10"/>
  <c r="AN1252" i="10"/>
  <c r="AN868" i="10"/>
  <c r="AN1404" i="10"/>
  <c r="AN1659" i="10"/>
  <c r="AN780" i="10"/>
  <c r="AN1468" i="10"/>
  <c r="AN1212" i="10"/>
  <c r="AN1036" i="10"/>
  <c r="AN708" i="10"/>
  <c r="AN1584" i="10"/>
  <c r="AN1576" i="10"/>
  <c r="AN1568" i="10"/>
  <c r="AN1560" i="10"/>
  <c r="AN1380" i="10"/>
  <c r="AN1532" i="10"/>
  <c r="AN1276" i="10"/>
  <c r="AN1180" i="10"/>
  <c r="AN964" i="10"/>
  <c r="AN572" i="10"/>
  <c r="AN1670" i="10"/>
  <c r="AN1646" i="10"/>
  <c r="AN1638" i="10"/>
  <c r="AN1630" i="10"/>
  <c r="AN1622" i="10"/>
  <c r="AN1614" i="10"/>
  <c r="AN1606" i="10"/>
  <c r="AN1598" i="10"/>
  <c r="AN1582" i="10"/>
  <c r="AN1190" i="10"/>
  <c r="AN1166" i="10"/>
  <c r="AN1126" i="10"/>
  <c r="AN1444" i="10"/>
  <c r="AN940" i="10"/>
  <c r="AN1224" i="10"/>
  <c r="AN1216" i="10"/>
  <c r="AN1208" i="10"/>
  <c r="AN1200" i="10"/>
  <c r="AN1192" i="10"/>
  <c r="AN1184" i="10"/>
  <c r="AN1176" i="10"/>
  <c r="AN1168" i="10"/>
  <c r="AN1160" i="10"/>
  <c r="AN1152" i="10"/>
  <c r="AN1144" i="10"/>
  <c r="AN1136" i="10"/>
  <c r="AN1128" i="10"/>
  <c r="AN1120" i="10"/>
  <c r="AN1112" i="10"/>
  <c r="AN1096" i="10"/>
  <c r="AN1088" i="10"/>
  <c r="AN1080" i="10"/>
  <c r="AN1072" i="10"/>
  <c r="AN1064" i="10"/>
  <c r="AN1056" i="10"/>
  <c r="AN1048" i="10"/>
  <c r="AN1040" i="10"/>
  <c r="AN1032" i="10"/>
  <c r="AN1024" i="10"/>
  <c r="AN1016" i="10"/>
  <c r="AN1008" i="10"/>
  <c r="AN992" i="10"/>
  <c r="AN984" i="10"/>
  <c r="AN976" i="10"/>
  <c r="AN968" i="10"/>
  <c r="AN960" i="10"/>
  <c r="AN952" i="10"/>
  <c r="AN944" i="10"/>
  <c r="AN936" i="10"/>
  <c r="AN928" i="10"/>
  <c r="AN912" i="10"/>
  <c r="AN896" i="10"/>
  <c r="AN888" i="10"/>
  <c r="AN880" i="10"/>
  <c r="AN872" i="10"/>
  <c r="AN864" i="10"/>
  <c r="AN856" i="10"/>
  <c r="AN848" i="10"/>
  <c r="AN840" i="10"/>
  <c r="AN832" i="10"/>
  <c r="AN824" i="10"/>
  <c r="AN816" i="10"/>
  <c r="AN808" i="10"/>
  <c r="AN800" i="10"/>
  <c r="AN792" i="10"/>
  <c r="AN784" i="10"/>
  <c r="AN776" i="10"/>
  <c r="AN768" i="10"/>
  <c r="AN760" i="10"/>
  <c r="AN752" i="10"/>
  <c r="AN744" i="10"/>
  <c r="AN736" i="10"/>
  <c r="AN728" i="10"/>
  <c r="AN720" i="10"/>
  <c r="AN712" i="10"/>
  <c r="AN704" i="10"/>
  <c r="AN696" i="10"/>
  <c r="AN688" i="10"/>
  <c r="AN680" i="10"/>
  <c r="AN672" i="10"/>
  <c r="AN656" i="10"/>
  <c r="AN648" i="10"/>
  <c r="AN640" i="10"/>
  <c r="AN616" i="10"/>
  <c r="AN608" i="10"/>
  <c r="AN600" i="10"/>
  <c r="AN592" i="10"/>
  <c r="AN584" i="10"/>
  <c r="AN576" i="10"/>
  <c r="AN560" i="10"/>
  <c r="AN552" i="10"/>
  <c r="AN544" i="10"/>
  <c r="AN536" i="10"/>
  <c r="AN520" i="10"/>
  <c r="AN512" i="10"/>
  <c r="AN496" i="10"/>
  <c r="AN488" i="10"/>
  <c r="AN480" i="10"/>
  <c r="AN472" i="10"/>
  <c r="AN464" i="10"/>
  <c r="AN456" i="10"/>
  <c r="AN448" i="10"/>
  <c r="AN440" i="10"/>
  <c r="AN432" i="10"/>
  <c r="AN424" i="10"/>
  <c r="AN416" i="10"/>
  <c r="AN408" i="10"/>
  <c r="AN400" i="10"/>
  <c r="AN392" i="10"/>
  <c r="AN384" i="10"/>
  <c r="AN376" i="10"/>
  <c r="AN368" i="10"/>
  <c r="AN360" i="10"/>
  <c r="AN352" i="10"/>
  <c r="AN344" i="10"/>
  <c r="AN336" i="10"/>
  <c r="AN328" i="10"/>
  <c r="AN320" i="10"/>
  <c r="AN304" i="10"/>
  <c r="AN296" i="10"/>
  <c r="AN288" i="10"/>
  <c r="AN280" i="10"/>
  <c r="AN272" i="10"/>
  <c r="AN256" i="10"/>
  <c r="AN248" i="10"/>
  <c r="AN240" i="10"/>
  <c r="AN224" i="10"/>
  <c r="AN216" i="10"/>
  <c r="AN200" i="10"/>
  <c r="AN192" i="10"/>
  <c r="AN184" i="10"/>
  <c r="AN176" i="10"/>
  <c r="AN168" i="10"/>
  <c r="AN160" i="10"/>
  <c r="AN152" i="10"/>
  <c r="AN144" i="10"/>
  <c r="AN136" i="10"/>
  <c r="AN128" i="10"/>
  <c r="AN120" i="10"/>
  <c r="AN112" i="10"/>
  <c r="AN104" i="10"/>
  <c r="AN96" i="10"/>
  <c r="AN88" i="10"/>
  <c r="AN80" i="10"/>
  <c r="AN72" i="10"/>
  <c r="AN56" i="10"/>
  <c r="AN48" i="10"/>
  <c r="AN40" i="10"/>
  <c r="AN1015" i="10"/>
  <c r="AN503" i="10"/>
  <c r="AN495" i="10"/>
  <c r="AN487" i="10"/>
  <c r="AN479" i="10"/>
  <c r="AN471" i="10"/>
  <c r="AN463" i="10"/>
  <c r="AN455" i="10"/>
  <c r="AN447" i="10"/>
  <c r="AN439" i="10"/>
  <c r="AN423" i="10"/>
  <c r="AN415" i="10"/>
  <c r="AN407" i="10"/>
  <c r="AN399" i="10"/>
  <c r="AN391" i="10"/>
  <c r="AN383" i="10"/>
  <c r="AN375" i="10"/>
  <c r="AN367" i="10"/>
  <c r="AN359" i="10"/>
  <c r="AN343" i="10"/>
  <c r="AN335" i="10"/>
  <c r="AN311" i="10"/>
  <c r="AN303" i="10"/>
  <c r="AN295" i="10"/>
  <c r="AN287" i="10"/>
  <c r="AN279" i="10"/>
  <c r="AN271" i="10"/>
  <c r="AN263" i="10"/>
  <c r="AN255" i="10"/>
  <c r="AN247" i="10"/>
  <c r="AN239" i="10"/>
  <c r="AN231" i="10"/>
  <c r="AN223" i="10"/>
  <c r="AN207" i="10"/>
  <c r="AN183" i="10"/>
  <c r="AN175" i="10"/>
  <c r="AN1574" i="10"/>
  <c r="AN1566" i="10"/>
  <c r="AN1558" i="10"/>
  <c r="AN1550" i="10"/>
  <c r="AN1542" i="10"/>
  <c r="AN1534" i="10"/>
  <c r="AN1526" i="10"/>
  <c r="AN1518" i="10"/>
  <c r="AN1510" i="10"/>
  <c r="AN1486" i="10"/>
  <c r="AN1478" i="10"/>
  <c r="AN1470" i="10"/>
  <c r="AN1462" i="10"/>
  <c r="AN1438" i="10"/>
  <c r="AN1430" i="10"/>
  <c r="AN1422" i="10"/>
  <c r="AN1414" i="10"/>
  <c r="AN1406" i="10"/>
  <c r="AN1398" i="10"/>
  <c r="AN1390" i="10"/>
  <c r="AN1382" i="10"/>
  <c r="AN1374" i="10"/>
  <c r="AN1366" i="10"/>
  <c r="AN1350" i="10"/>
  <c r="AN1342" i="10"/>
  <c r="AN1334" i="10"/>
  <c r="AN1326" i="10"/>
  <c r="AN1302" i="10"/>
  <c r="AN1294" i="10"/>
  <c r="AN1270" i="10"/>
  <c r="AN1254" i="10"/>
  <c r="AN1246" i="10"/>
  <c r="AN1230" i="10"/>
  <c r="AN1214" i="10"/>
  <c r="AN1206" i="10"/>
  <c r="AN1182" i="10"/>
  <c r="AN1174" i="10"/>
  <c r="AN1158" i="10"/>
  <c r="AN1142" i="10"/>
  <c r="AN1134" i="10"/>
  <c r="AN1118" i="10"/>
  <c r="AN1110" i="10"/>
  <c r="AN1102" i="10"/>
  <c r="AN1094" i="10"/>
  <c r="AN1086" i="10"/>
  <c r="AN1078" i="10"/>
  <c r="AN1070" i="10"/>
  <c r="AN1062" i="10"/>
  <c r="AN1054" i="10"/>
  <c r="AN1046" i="10"/>
  <c r="AN1038" i="10"/>
  <c r="AN1030" i="10"/>
  <c r="AN1022" i="10"/>
  <c r="AN1014" i="10"/>
  <c r="AN1006" i="10"/>
  <c r="AN998" i="10"/>
  <c r="AN990" i="10"/>
  <c r="AN974" i="10"/>
  <c r="AN966" i="10"/>
  <c r="AN958" i="10"/>
  <c r="AN950" i="10"/>
  <c r="AN942" i="10"/>
  <c r="AN934" i="10"/>
  <c r="AN926" i="10"/>
  <c r="AN910" i="10"/>
  <c r="AN894" i="10"/>
  <c r="AN886" i="10"/>
  <c r="AN878" i="10"/>
  <c r="AN862" i="10"/>
  <c r="AN846" i="10"/>
  <c r="AN838" i="10"/>
  <c r="AN830" i="10"/>
  <c r="AN822" i="10"/>
  <c r="AN814" i="10"/>
  <c r="AN806" i="10"/>
  <c r="AN798" i="10"/>
  <c r="AN790" i="10"/>
  <c r="AN782" i="10"/>
  <c r="AN774" i="10"/>
  <c r="AN766" i="10"/>
  <c r="AN758" i="10"/>
  <c r="AN742" i="10"/>
  <c r="AN734" i="10"/>
  <c r="AN726" i="10"/>
  <c r="AN718" i="10"/>
  <c r="AN710" i="10"/>
  <c r="AN702" i="10"/>
  <c r="AN694" i="10"/>
  <c r="AN686" i="10"/>
  <c r="AN678" i="10"/>
  <c r="AN662" i="10"/>
  <c r="AN654" i="10"/>
  <c r="AN646" i="10"/>
  <c r="AN638" i="10"/>
  <c r="AN630" i="10"/>
  <c r="AN622" i="10"/>
  <c r="AN614" i="10"/>
  <c r="AN606" i="10"/>
  <c r="AN598" i="10"/>
  <c r="AN590" i="10"/>
  <c r="AN582" i="10"/>
  <c r="AN574" i="10"/>
  <c r="AN566" i="10"/>
  <c r="AN558" i="10"/>
  <c r="AN550" i="10"/>
  <c r="AN542" i="10"/>
  <c r="AN534" i="10"/>
  <c r="AN526" i="10"/>
  <c r="AN518" i="10"/>
  <c r="AN510" i="10"/>
  <c r="AN502" i="10"/>
  <c r="AN494" i="10"/>
  <c r="AN486" i="10"/>
  <c r="AN478" i="10"/>
  <c r="AN470" i="10"/>
  <c r="AN462" i="10"/>
  <c r="AN446" i="10"/>
  <c r="AN438" i="10"/>
  <c r="AN430" i="10"/>
  <c r="AN422" i="10"/>
  <c r="AN414" i="10"/>
  <c r="AN406" i="10"/>
  <c r="AN398" i="10"/>
  <c r="AN390" i="10"/>
  <c r="AN382" i="10"/>
  <c r="AN366" i="10"/>
  <c r="AN358" i="10"/>
  <c r="AN350" i="10"/>
  <c r="AN342" i="10"/>
  <c r="AN334" i="10"/>
  <c r="AN326" i="10"/>
  <c r="AN318" i="10"/>
  <c r="AN310" i="10"/>
  <c r="AN302" i="10"/>
  <c r="AN294" i="10"/>
  <c r="AN1196" i="10"/>
  <c r="AN1188" i="10"/>
  <c r="AN1172" i="10"/>
  <c r="AN1156" i="10"/>
  <c r="AN1148" i="10"/>
  <c r="AN1132" i="10"/>
  <c r="AN1124" i="10"/>
  <c r="AN1116" i="10"/>
  <c r="AN1108" i="10"/>
  <c r="AN1100" i="10"/>
  <c r="AN1084" i="10"/>
  <c r="AN1076" i="10"/>
  <c r="AN1052" i="10"/>
  <c r="AN1044" i="10"/>
  <c r="AN1020" i="10"/>
  <c r="AN1012" i="10"/>
  <c r="AN988" i="10"/>
  <c r="AN980" i="10"/>
  <c r="AN956" i="10"/>
  <c r="AN948" i="10"/>
  <c r="AN924" i="10"/>
  <c r="AN916" i="10"/>
  <c r="AN892" i="10"/>
  <c r="AN884" i="10"/>
  <c r="AN860" i="10"/>
  <c r="AN852" i="10"/>
  <c r="AN828" i="10"/>
  <c r="AN820" i="10"/>
  <c r="AN796" i="10"/>
  <c r="AN788" i="10"/>
  <c r="AN764" i="10"/>
  <c r="AN756" i="10"/>
  <c r="AN732" i="10"/>
  <c r="AN724" i="10"/>
  <c r="AN700" i="10"/>
  <c r="AN692" i="10"/>
  <c r="AN676" i="10"/>
  <c r="AN668" i="10"/>
  <c r="AN660" i="10"/>
  <c r="AN644" i="10"/>
  <c r="AN636" i="10"/>
  <c r="AN628" i="10"/>
  <c r="AN620" i="10"/>
  <c r="AN604" i="10"/>
  <c r="AN596" i="10"/>
  <c r="AN588" i="10"/>
  <c r="AN564" i="10"/>
  <c r="AN556" i="10"/>
  <c r="AN548" i="10"/>
  <c r="AN540" i="10"/>
  <c r="AN532" i="10"/>
  <c r="AN524" i="10"/>
  <c r="AN516" i="10"/>
  <c r="AN508" i="10"/>
  <c r="AN500" i="10"/>
  <c r="AN492" i="10"/>
  <c r="AN484" i="10"/>
  <c r="AN476" i="10"/>
  <c r="AN468" i="10"/>
  <c r="AN460" i="10"/>
  <c r="AN452" i="10"/>
  <c r="AN444" i="10"/>
  <c r="AN436" i="10"/>
  <c r="AN428" i="10"/>
  <c r="AN420" i="10"/>
  <c r="AN412" i="10"/>
  <c r="AN404" i="10"/>
  <c r="AN396" i="10"/>
  <c r="AN388" i="10"/>
  <c r="AN380" i="10"/>
  <c r="AN372" i="10"/>
  <c r="AN364" i="10"/>
  <c r="AN356" i="10"/>
  <c r="AN348" i="10"/>
  <c r="AN340" i="10"/>
  <c r="AN324" i="10"/>
  <c r="AN316" i="10"/>
  <c r="AN308" i="10"/>
  <c r="AN300" i="10"/>
  <c r="AN292" i="10"/>
  <c r="AN284" i="10"/>
  <c r="AN276" i="10"/>
  <c r="AN268" i="10"/>
  <c r="AN260" i="10"/>
  <c r="AN252" i="10"/>
  <c r="AN244" i="10"/>
  <c r="AN236" i="10"/>
  <c r="AN228" i="10"/>
  <c r="AN220" i="10"/>
  <c r="AN212" i="10"/>
  <c r="AN196" i="10"/>
  <c r="AN188" i="10"/>
  <c r="AN180" i="10"/>
  <c r="AN172" i="10"/>
  <c r="AN164" i="10"/>
  <c r="AN156" i="10"/>
  <c r="AN148" i="10"/>
  <c r="AN140" i="10"/>
  <c r="AN132" i="10"/>
  <c r="AN124" i="10"/>
  <c r="AN116" i="10"/>
  <c r="AN108" i="10"/>
  <c r="AN100" i="10"/>
  <c r="AN92" i="10"/>
  <c r="AN84" i="10"/>
  <c r="AN76" i="10"/>
  <c r="AN68" i="10"/>
  <c r="AN60" i="10"/>
  <c r="AN52" i="10"/>
  <c r="AN44" i="10"/>
  <c r="AN36" i="10"/>
  <c r="AN28" i="10"/>
  <c r="AN20" i="10"/>
  <c r="AN12" i="10"/>
  <c r="AO1692" i="10" l="1"/>
  <c r="AQ1692" i="10" s="1"/>
  <c r="AO1690" i="10"/>
  <c r="AQ1690" i="10" s="1"/>
  <c r="AO1697" i="10"/>
  <c r="AQ1697" i="10" s="1"/>
  <c r="AR1686" i="10"/>
  <c r="AS1686" i="10" s="1"/>
  <c r="AT1686" i="10" s="1"/>
  <c r="AO1695" i="10"/>
  <c r="AQ1695" i="10" s="1"/>
  <c r="AO1689" i="10"/>
  <c r="AQ1689" i="10" s="1"/>
  <c r="AT1689" i="10"/>
  <c r="AO1696" i="10"/>
  <c r="AP1696" i="10" s="1"/>
  <c r="AQ1696" i="10" s="1"/>
  <c r="AO1688" i="10"/>
  <c r="AQ1688" i="10" s="1"/>
  <c r="AO1685" i="10"/>
  <c r="AP1685" i="10" s="1"/>
  <c r="AQ1685" i="10" s="1"/>
  <c r="AR1693" i="10"/>
  <c r="AS1693" i="10" s="1"/>
  <c r="AT1693" i="10" s="1"/>
  <c r="AS1691" i="10"/>
  <c r="AT1691" i="10" s="1"/>
  <c r="AS1687" i="10"/>
  <c r="AT1687" i="10" s="1"/>
  <c r="AS1695" i="10"/>
  <c r="AT1695" i="10" s="1"/>
  <c r="AS1690" i="10"/>
  <c r="AT1690" i="10" s="1"/>
  <c r="AS1692" i="10"/>
  <c r="AT1692" i="10" s="1"/>
  <c r="AS1688" i="10"/>
  <c r="AT1688" i="10" s="1"/>
  <c r="AO1694" i="10"/>
  <c r="AQ1694" i="10" s="1"/>
  <c r="AR1694" i="10"/>
  <c r="AG1674" i="10"/>
  <c r="AH1674" i="10"/>
  <c r="AJ1674" i="10"/>
  <c r="AK1674" i="10"/>
  <c r="AG1675" i="10"/>
  <c r="AH1675" i="10"/>
  <c r="AJ1675" i="10"/>
  <c r="AK1675" i="10"/>
  <c r="AG1676" i="10"/>
  <c r="AH1676" i="10"/>
  <c r="AJ1676" i="10"/>
  <c r="AK1676" i="10"/>
  <c r="AG1677" i="10"/>
  <c r="AH1677" i="10"/>
  <c r="AJ1677" i="10"/>
  <c r="AK1677" i="10"/>
  <c r="AG1678" i="10"/>
  <c r="AH1678" i="10"/>
  <c r="AJ1678" i="10"/>
  <c r="AK1678" i="10"/>
  <c r="AG1679" i="10"/>
  <c r="AH1679" i="10"/>
  <c r="AJ1679" i="10"/>
  <c r="AK1679" i="10"/>
  <c r="AG1680" i="10"/>
  <c r="AH1680" i="10"/>
  <c r="AJ1680" i="10"/>
  <c r="AK1680" i="10"/>
  <c r="AG1681" i="10"/>
  <c r="AH1681" i="10"/>
  <c r="AJ1681" i="10"/>
  <c r="AK1681" i="10"/>
  <c r="AG1682" i="10"/>
  <c r="AH1682" i="10"/>
  <c r="AJ1682" i="10"/>
  <c r="AK1682" i="10"/>
  <c r="AG1683" i="10"/>
  <c r="AH1683" i="10"/>
  <c r="AJ1683" i="10"/>
  <c r="AK1683" i="10"/>
  <c r="AS1685" i="10" l="1"/>
  <c r="AT1685" i="10" s="1"/>
  <c r="AS1696" i="10"/>
  <c r="AT1696" i="10" s="1"/>
  <c r="AS1694" i="10"/>
  <c r="AT1694" i="10" s="1"/>
  <c r="AR8" i="10"/>
  <c r="AT8" i="10" s="1"/>
  <c r="AR11" i="10"/>
  <c r="AR13" i="10"/>
  <c r="AT13" i="10" s="1"/>
  <c r="AR14" i="10"/>
  <c r="AR16" i="10"/>
  <c r="AT16" i="10" s="1"/>
  <c r="AR17" i="10"/>
  <c r="AT17" i="10" s="1"/>
  <c r="AR19" i="10"/>
  <c r="AT19" i="10" s="1"/>
  <c r="AR20" i="10"/>
  <c r="AT20" i="10" s="1"/>
  <c r="AR21" i="10"/>
  <c r="AT21" i="10" s="1"/>
  <c r="AR23" i="10"/>
  <c r="AR26" i="10"/>
  <c r="AT26" i="10" s="1"/>
  <c r="AR27" i="10"/>
  <c r="AR29" i="10"/>
  <c r="AR35" i="10"/>
  <c r="AR37" i="10"/>
  <c r="AR40" i="10"/>
  <c r="AR42" i="10"/>
  <c r="AR43" i="10"/>
  <c r="AR45" i="10"/>
  <c r="AR46" i="10"/>
  <c r="AR48" i="10"/>
  <c r="AR50" i="10"/>
  <c r="AR51" i="10"/>
  <c r="AR52" i="10"/>
  <c r="AR55" i="10"/>
  <c r="AT55" i="10" s="1"/>
  <c r="AR56" i="10"/>
  <c r="AR58" i="10"/>
  <c r="AR59" i="10"/>
  <c r="AR61" i="10"/>
  <c r="AR63" i="10"/>
  <c r="AT63" i="10" s="1"/>
  <c r="AR66" i="10"/>
  <c r="AR73" i="10"/>
  <c r="AT73" i="10" s="1"/>
  <c r="AR74" i="10"/>
  <c r="AR76" i="10"/>
  <c r="AR78" i="10"/>
  <c r="AR80" i="10"/>
  <c r="AR82" i="10"/>
  <c r="AR83" i="10"/>
  <c r="AR84" i="10"/>
  <c r="AR85" i="10"/>
  <c r="AR86" i="10"/>
  <c r="AR90" i="10"/>
  <c r="AR92" i="10"/>
  <c r="AR93" i="10"/>
  <c r="AR95" i="10"/>
  <c r="AT95" i="10" s="1"/>
  <c r="AR102" i="10"/>
  <c r="AR103" i="10"/>
  <c r="AT103" i="10" s="1"/>
  <c r="AR104" i="10"/>
  <c r="AR106" i="10"/>
  <c r="AR107" i="10"/>
  <c r="AR108" i="10"/>
  <c r="AR111" i="10"/>
  <c r="AR121" i="10"/>
  <c r="AT121" i="10" s="1"/>
  <c r="AR122" i="10"/>
  <c r="AR126" i="10"/>
  <c r="AR131" i="10"/>
  <c r="AR134" i="10"/>
  <c r="AS134" i="10" s="1"/>
  <c r="AR135" i="10"/>
  <c r="AR136" i="10"/>
  <c r="AR140" i="10"/>
  <c r="AR146" i="10"/>
  <c r="AR148" i="10"/>
  <c r="AR149" i="10"/>
  <c r="AR150" i="10"/>
  <c r="AR152" i="10"/>
  <c r="AR153" i="10"/>
  <c r="AT153" i="10" s="1"/>
  <c r="AR155" i="10"/>
  <c r="AR157" i="10"/>
  <c r="AR158" i="10"/>
  <c r="AR161" i="10"/>
  <c r="AT161" i="10" s="1"/>
  <c r="AR162" i="10"/>
  <c r="AR164" i="10"/>
  <c r="AR165" i="10"/>
  <c r="AR172" i="10"/>
  <c r="AR173" i="10"/>
  <c r="AR174" i="10"/>
  <c r="AR175" i="10"/>
  <c r="AT175" i="10" s="1"/>
  <c r="AR176" i="10"/>
  <c r="AR179" i="10"/>
  <c r="AR180" i="10"/>
  <c r="AR183" i="10"/>
  <c r="AT183" i="10" s="1"/>
  <c r="AR185" i="10"/>
  <c r="AT185" i="10" s="1"/>
  <c r="AR187" i="10"/>
  <c r="AR190" i="10"/>
  <c r="AR197" i="10"/>
  <c r="AR198" i="10"/>
  <c r="AS198" i="10" s="1"/>
  <c r="AR201" i="10"/>
  <c r="AT201" i="10" s="1"/>
  <c r="AR207" i="10"/>
  <c r="AT207" i="10" s="1"/>
  <c r="AR221" i="10"/>
  <c r="AR222" i="10"/>
  <c r="AR228" i="10"/>
  <c r="AR231" i="10"/>
  <c r="AR234" i="10"/>
  <c r="AR237" i="10"/>
  <c r="AR238" i="10"/>
  <c r="AR244" i="10"/>
  <c r="AR249" i="10"/>
  <c r="AT249" i="10" s="1"/>
  <c r="AR256" i="10"/>
  <c r="AR259" i="10"/>
  <c r="AR262" i="10"/>
  <c r="AR267" i="10"/>
  <c r="AR269" i="10"/>
  <c r="AR271" i="10"/>
  <c r="AT271" i="10" s="1"/>
  <c r="AR272" i="10"/>
  <c r="AR274" i="10"/>
  <c r="AR276" i="10"/>
  <c r="AR280" i="10"/>
  <c r="AR281" i="10"/>
  <c r="AT281" i="10" s="1"/>
  <c r="AR282" i="10"/>
  <c r="AR286" i="10"/>
  <c r="AR289" i="10"/>
  <c r="AT289" i="10" s="1"/>
  <c r="AR294" i="10"/>
  <c r="AR295" i="10"/>
  <c r="AT295" i="10" s="1"/>
  <c r="AR296" i="10"/>
  <c r="AR300" i="10"/>
  <c r="AT300" i="10" s="1"/>
  <c r="AR302" i="10"/>
  <c r="AR303" i="10"/>
  <c r="AT303" i="10" s="1"/>
  <c r="AR305" i="10"/>
  <c r="AT305" i="10" s="1"/>
  <c r="AR309" i="10"/>
  <c r="AT309" i="10" s="1"/>
  <c r="AR311" i="10"/>
  <c r="AT311" i="10" s="1"/>
  <c r="AR318" i="10"/>
  <c r="AT318" i="10" s="1"/>
  <c r="AR321" i="10"/>
  <c r="AR323" i="10"/>
  <c r="AT323" i="10" s="1"/>
  <c r="AR325" i="10"/>
  <c r="AT325" i="10" s="1"/>
  <c r="AR329" i="10"/>
  <c r="AT329" i="10" s="1"/>
  <c r="AR330" i="10"/>
  <c r="AT330" i="10" s="1"/>
  <c r="AR331" i="10"/>
  <c r="AT331" i="10" s="1"/>
  <c r="AR338" i="10"/>
  <c r="AT338" i="10" s="1"/>
  <c r="AR339" i="10"/>
  <c r="AT339" i="10" s="1"/>
  <c r="AR342" i="10"/>
  <c r="AR343" i="10"/>
  <c r="AT343" i="10" s="1"/>
  <c r="AR345" i="10"/>
  <c r="AR346" i="10"/>
  <c r="AT346" i="10" s="1"/>
  <c r="AR353" i="10"/>
  <c r="AT353" i="10" s="1"/>
  <c r="AR359" i="10"/>
  <c r="AT359" i="10" s="1"/>
  <c r="AR360" i="10"/>
  <c r="AT360" i="10" s="1"/>
  <c r="AR361" i="10"/>
  <c r="AT361" i="10" s="1"/>
  <c r="AR362" i="10"/>
  <c r="AR364" i="10"/>
  <c r="AT364" i="10" s="1"/>
  <c r="AR367" i="10"/>
  <c r="AR368" i="10"/>
  <c r="AT368" i="10" s="1"/>
  <c r="AR369" i="10"/>
  <c r="AT369" i="10" s="1"/>
  <c r="AR371" i="10"/>
  <c r="AT371" i="10" s="1"/>
  <c r="AR373" i="10"/>
  <c r="AT373" i="10" s="1"/>
  <c r="AR377" i="10"/>
  <c r="AT377" i="10" s="1"/>
  <c r="AR382" i="10"/>
  <c r="AR384" i="10"/>
  <c r="AT384" i="10" s="1"/>
  <c r="AR387" i="10"/>
  <c r="AR389" i="10"/>
  <c r="AT389" i="10" s="1"/>
  <c r="AR393" i="10"/>
  <c r="AT393" i="10" s="1"/>
  <c r="AR397" i="10"/>
  <c r="AT397" i="10" s="1"/>
  <c r="AR398" i="10"/>
  <c r="AT398" i="10" s="1"/>
  <c r="AR399" i="10"/>
  <c r="AT399" i="10" s="1"/>
  <c r="AR402" i="10"/>
  <c r="AR404" i="10"/>
  <c r="AT404" i="10" s="1"/>
  <c r="AR405" i="10"/>
  <c r="AT405" i="10" s="1"/>
  <c r="AR406" i="10"/>
  <c r="AT406" i="10" s="1"/>
  <c r="AR407" i="10"/>
  <c r="AT407" i="10" s="1"/>
  <c r="AR408" i="10"/>
  <c r="AT408" i="10" s="1"/>
  <c r="AR409" i="10"/>
  <c r="AT409" i="10" s="1"/>
  <c r="AR412" i="10"/>
  <c r="AT412" i="10" s="1"/>
  <c r="AR415" i="10"/>
  <c r="AR420" i="10"/>
  <c r="AT420" i="10" s="1"/>
  <c r="AR427" i="10"/>
  <c r="AR428" i="10"/>
  <c r="AT428" i="10" s="1"/>
  <c r="AR436" i="10"/>
  <c r="AT436" i="10" s="1"/>
  <c r="AR442" i="10"/>
  <c r="AT442" i="10" s="1"/>
  <c r="AR443" i="10"/>
  <c r="AT443" i="10" s="1"/>
  <c r="AR449" i="10"/>
  <c r="AT449" i="10" s="1"/>
  <c r="AR450" i="10"/>
  <c r="AR453" i="10"/>
  <c r="AT453" i="10" s="1"/>
  <c r="AR456" i="10"/>
  <c r="AR469" i="10"/>
  <c r="AT469" i="10" s="1"/>
  <c r="AR470" i="10"/>
  <c r="AT470" i="10" s="1"/>
  <c r="AR473" i="10"/>
  <c r="AT473" i="10" s="1"/>
  <c r="AR476" i="10"/>
  <c r="AT476" i="10" s="1"/>
  <c r="AR477" i="10"/>
  <c r="AT477" i="10" s="1"/>
  <c r="AR478" i="10"/>
  <c r="AR481" i="10"/>
  <c r="AT481" i="10" s="1"/>
  <c r="AR482" i="10"/>
  <c r="AR488" i="10"/>
  <c r="AT488" i="10" s="1"/>
  <c r="AR490" i="10"/>
  <c r="AT490" i="10" s="1"/>
  <c r="AR492" i="10"/>
  <c r="AT492" i="10" s="1"/>
  <c r="AR494" i="10"/>
  <c r="AT494" i="10" s="1"/>
  <c r="AR496" i="10"/>
  <c r="AT496" i="10" s="1"/>
  <c r="AR499" i="10"/>
  <c r="AR506" i="10"/>
  <c r="AT506" i="10" s="1"/>
  <c r="AR507" i="10"/>
  <c r="AR508" i="10"/>
  <c r="AT508" i="10" s="1"/>
  <c r="AR509" i="10"/>
  <c r="AT509" i="10" s="1"/>
  <c r="AR510" i="10"/>
  <c r="AT510" i="10" s="1"/>
  <c r="AR511" i="10"/>
  <c r="AT511" i="10" s="1"/>
  <c r="AR512" i="10"/>
  <c r="AT512" i="10" s="1"/>
  <c r="AR513" i="10"/>
  <c r="AR517" i="10"/>
  <c r="AT517" i="10" s="1"/>
  <c r="AR519" i="10"/>
  <c r="AR521" i="10"/>
  <c r="AT521" i="10" s="1"/>
  <c r="AR522" i="10"/>
  <c r="AT522" i="10" s="1"/>
  <c r="AR527" i="10"/>
  <c r="AT527" i="10" s="1"/>
  <c r="AR533" i="10"/>
  <c r="AT533" i="10" s="1"/>
  <c r="AR541" i="10"/>
  <c r="AT541" i="10" s="1"/>
  <c r="AR545" i="10"/>
  <c r="AR550" i="10"/>
  <c r="AT550" i="10" s="1"/>
  <c r="AR551" i="10"/>
  <c r="AR552" i="10"/>
  <c r="AT552" i="10" s="1"/>
  <c r="AR556" i="10"/>
  <c r="AT556" i="10" s="1"/>
  <c r="AR558" i="10"/>
  <c r="AT558" i="10" s="1"/>
  <c r="AR560" i="10"/>
  <c r="AT560" i="10" s="1"/>
  <c r="AR561" i="10"/>
  <c r="AT561" i="10" s="1"/>
  <c r="AR567" i="10"/>
  <c r="AR569" i="10"/>
  <c r="AT569" i="10" s="1"/>
  <c r="AR570" i="10"/>
  <c r="AR572" i="10"/>
  <c r="AT572" i="10" s="1"/>
  <c r="AR575" i="10"/>
  <c r="AT575" i="10" s="1"/>
  <c r="AR576" i="10"/>
  <c r="AT576" i="10" s="1"/>
  <c r="AR583" i="10"/>
  <c r="AT583" i="10" s="1"/>
  <c r="AR586" i="10"/>
  <c r="AT586" i="10" s="1"/>
  <c r="AR588" i="10"/>
  <c r="AR590" i="10"/>
  <c r="AT590" i="10" s="1"/>
  <c r="AR595" i="10"/>
  <c r="AR597" i="10"/>
  <c r="AT597" i="10" s="1"/>
  <c r="AR600" i="10"/>
  <c r="AT600" i="10" s="1"/>
  <c r="AR605" i="10"/>
  <c r="AT605" i="10" s="1"/>
  <c r="AR606" i="10"/>
  <c r="AT606" i="10" s="1"/>
  <c r="AR608" i="10"/>
  <c r="AT608" i="10" s="1"/>
  <c r="AR609" i="10"/>
  <c r="AR610" i="10"/>
  <c r="AT610" i="10" s="1"/>
  <c r="AR619" i="10"/>
  <c r="AR620" i="10"/>
  <c r="AT620" i="10" s="1"/>
  <c r="AR623" i="10"/>
  <c r="AT623" i="10" s="1"/>
  <c r="AR625" i="10"/>
  <c r="AT625" i="10" s="1"/>
  <c r="AR627" i="10"/>
  <c r="AT627" i="10" s="1"/>
  <c r="AR628" i="10"/>
  <c r="AT628" i="10" s="1"/>
  <c r="AR631" i="10"/>
  <c r="AR632" i="10"/>
  <c r="AT632" i="10" s="1"/>
  <c r="AR636" i="10"/>
  <c r="AR637" i="10"/>
  <c r="AT637" i="10" s="1"/>
  <c r="AR639" i="10"/>
  <c r="AT639" i="10" s="1"/>
  <c r="AR641" i="10"/>
  <c r="AT641" i="10" s="1"/>
  <c r="AR644" i="10"/>
  <c r="AT644" i="10" s="1"/>
  <c r="AR645" i="10"/>
  <c r="AT645" i="10" s="1"/>
  <c r="AR646" i="10"/>
  <c r="AR648" i="10"/>
  <c r="AT648" i="10" s="1"/>
  <c r="AR651" i="10"/>
  <c r="AR657" i="10"/>
  <c r="AT657" i="10" s="1"/>
  <c r="AR658" i="10"/>
  <c r="AT658" i="10" s="1"/>
  <c r="AR661" i="10"/>
  <c r="AT661" i="10" s="1"/>
  <c r="AR662" i="10"/>
  <c r="AT662" i="10" s="1"/>
  <c r="AR668" i="10"/>
  <c r="AT668" i="10" s="1"/>
  <c r="AR669" i="10"/>
  <c r="AT669" i="10" s="1"/>
  <c r="AR677" i="10"/>
  <c r="AT677" i="10" s="1"/>
  <c r="AR680" i="10"/>
  <c r="AR687" i="10"/>
  <c r="AS687" i="10" s="1"/>
  <c r="AR688" i="10"/>
  <c r="AT688" i="10" s="1"/>
  <c r="AR692" i="10"/>
  <c r="AT692" i="10" s="1"/>
  <c r="AR693" i="10"/>
  <c r="AT693" i="10" s="1"/>
  <c r="AR696" i="10"/>
  <c r="AT696" i="10" s="1"/>
  <c r="AR697" i="10"/>
  <c r="AS697" i="10" s="1"/>
  <c r="AR705" i="10"/>
  <c r="AT705" i="10" s="1"/>
  <c r="AR706" i="10"/>
  <c r="AR708" i="10"/>
  <c r="AT708" i="10" s="1"/>
  <c r="AR711" i="10"/>
  <c r="AS711" i="10" s="1"/>
  <c r="AR718" i="10"/>
  <c r="AT718" i="10" s="1"/>
  <c r="AR719" i="10"/>
  <c r="AS719" i="10" s="1"/>
  <c r="AR720" i="10"/>
  <c r="AT720" i="10" s="1"/>
  <c r="AR724" i="10"/>
  <c r="AR730" i="10"/>
  <c r="AT730" i="10" s="1"/>
  <c r="AR731" i="10"/>
  <c r="AR735" i="10"/>
  <c r="AT735" i="10" s="1"/>
  <c r="AR738" i="10"/>
  <c r="AT738" i="10" s="1"/>
  <c r="AR739" i="10"/>
  <c r="AT739" i="10" s="1"/>
  <c r="AR743" i="10"/>
  <c r="AS743" i="10" s="1"/>
  <c r="AR748" i="10"/>
  <c r="AT748" i="10" s="1"/>
  <c r="AR752" i="10"/>
  <c r="AR755" i="10"/>
  <c r="AT755" i="10" s="1"/>
  <c r="AR760" i="10"/>
  <c r="AR761" i="10"/>
  <c r="AS761" i="10" s="1"/>
  <c r="AR764" i="10"/>
  <c r="AT764" i="10" s="1"/>
  <c r="AR772" i="10"/>
  <c r="AT772" i="10" s="1"/>
  <c r="AR774" i="10"/>
  <c r="AT774" i="10" s="1"/>
  <c r="AR775" i="10"/>
  <c r="AS775" i="10" s="1"/>
  <c r="AR777" i="10"/>
  <c r="AR780" i="10"/>
  <c r="AT780" i="10" s="1"/>
  <c r="AR781" i="10"/>
  <c r="AT781" i="10" s="1"/>
  <c r="AR782" i="10"/>
  <c r="AT782" i="10" s="1"/>
  <c r="AR785" i="10"/>
  <c r="AS785" i="10" s="1"/>
  <c r="AR787" i="10"/>
  <c r="AT787" i="10" s="1"/>
  <c r="AR788" i="10"/>
  <c r="AT788" i="10" s="1"/>
  <c r="AR792" i="10"/>
  <c r="AT792" i="10" s="1"/>
  <c r="AR793" i="10"/>
  <c r="AS793" i="10" s="1"/>
  <c r="AR799" i="10"/>
  <c r="AT799" i="10" s="1"/>
  <c r="AR804" i="10"/>
  <c r="AR809" i="10"/>
  <c r="AT809" i="10" s="1"/>
  <c r="AR814" i="10"/>
  <c r="AT814" i="10" s="1"/>
  <c r="AR815" i="10"/>
  <c r="AS815" i="10" s="1"/>
  <c r="AR817" i="10"/>
  <c r="AS817" i="10" s="1"/>
  <c r="AR818" i="10"/>
  <c r="AT818" i="10" s="1"/>
  <c r="AR819" i="10"/>
  <c r="AR820" i="10"/>
  <c r="AT820" i="10" s="1"/>
  <c r="AR821" i="10"/>
  <c r="AT821" i="10" s="1"/>
  <c r="AR826" i="10"/>
  <c r="AT826" i="10" s="1"/>
  <c r="AR830" i="10"/>
  <c r="AT830" i="10" s="1"/>
  <c r="AR831" i="10"/>
  <c r="AT831" i="10" s="1"/>
  <c r="AR834" i="10"/>
  <c r="AT834" i="10" s="1"/>
  <c r="AR835" i="10"/>
  <c r="AT835" i="10" s="1"/>
  <c r="AR838" i="10"/>
  <c r="AR839" i="10"/>
  <c r="AS839" i="10" s="1"/>
  <c r="AR842" i="10"/>
  <c r="AR843" i="10"/>
  <c r="AT843" i="10" s="1"/>
  <c r="AR845" i="10"/>
  <c r="AT845" i="10" s="1"/>
  <c r="AR846" i="10"/>
  <c r="AT846" i="10" s="1"/>
  <c r="AR847" i="10"/>
  <c r="AS847" i="10" s="1"/>
  <c r="AR848" i="10"/>
  <c r="AT848" i="10" s="1"/>
  <c r="AR849" i="10"/>
  <c r="AR850" i="10"/>
  <c r="AT850" i="10" s="1"/>
  <c r="AR853" i="10"/>
  <c r="AT853" i="10" s="1"/>
  <c r="AR860" i="10"/>
  <c r="AT860" i="10" s="1"/>
  <c r="AR865" i="10"/>
  <c r="AT865" i="10" s="1"/>
  <c r="AR866" i="10"/>
  <c r="AT866" i="10" s="1"/>
  <c r="AR867" i="10"/>
  <c r="AT867" i="10" s="1"/>
  <c r="AR869" i="10"/>
  <c r="AT869" i="10" s="1"/>
  <c r="AR873" i="10"/>
  <c r="AR874" i="10"/>
  <c r="AT874" i="10" s="1"/>
  <c r="AR877" i="10"/>
  <c r="AT877" i="10" s="1"/>
  <c r="AR878" i="10"/>
  <c r="AT878" i="10" s="1"/>
  <c r="AR879" i="10"/>
  <c r="AS879" i="10" s="1"/>
  <c r="AR885" i="10"/>
  <c r="AT885" i="10" s="1"/>
  <c r="AR889" i="10"/>
  <c r="AS889" i="10" s="1"/>
  <c r="AR890" i="10"/>
  <c r="AT890" i="10" s="1"/>
  <c r="AR894" i="10"/>
  <c r="AR896" i="10"/>
  <c r="AT896" i="10" s="1"/>
  <c r="AR897" i="10"/>
  <c r="AR899" i="10"/>
  <c r="AT899" i="10" s="1"/>
  <c r="AR901" i="10"/>
  <c r="AT901" i="10" s="1"/>
  <c r="AR906" i="10"/>
  <c r="AT906" i="10" s="1"/>
  <c r="AR911" i="10"/>
  <c r="AS911" i="10" s="1"/>
  <c r="AR915" i="10"/>
  <c r="AT915" i="10" s="1"/>
  <c r="AR917" i="10"/>
  <c r="AT917" i="10" s="1"/>
  <c r="AR922" i="10"/>
  <c r="AT922" i="10" s="1"/>
  <c r="AR923" i="10"/>
  <c r="AR924" i="10"/>
  <c r="AT924" i="10" s="1"/>
  <c r="AR926" i="10"/>
  <c r="AT926" i="10" s="1"/>
  <c r="AR930" i="10"/>
  <c r="AT930" i="10" s="1"/>
  <c r="AR931" i="10"/>
  <c r="AT931" i="10" s="1"/>
  <c r="AR934" i="10"/>
  <c r="AT934" i="10" s="1"/>
  <c r="AR937" i="10"/>
  <c r="AR939" i="10"/>
  <c r="AT939" i="10" s="1"/>
  <c r="AR943" i="10"/>
  <c r="AR944" i="10"/>
  <c r="AT944" i="10" s="1"/>
  <c r="AR948" i="10"/>
  <c r="AT948" i="10" s="1"/>
  <c r="AR955" i="10"/>
  <c r="AT955" i="10" s="1"/>
  <c r="AR963" i="10"/>
  <c r="AT963" i="10" s="1"/>
  <c r="AR965" i="10"/>
  <c r="AT965" i="10" s="1"/>
  <c r="AR966" i="10"/>
  <c r="AR969" i="10"/>
  <c r="AT969" i="10" s="1"/>
  <c r="AR973" i="10"/>
  <c r="AT973" i="10" s="1"/>
  <c r="AR974" i="10"/>
  <c r="AT974" i="10" s="1"/>
  <c r="AR978" i="10"/>
  <c r="AT978" i="10" s="1"/>
  <c r="AR979" i="10"/>
  <c r="AT979" i="10" s="1"/>
  <c r="AR990" i="10"/>
  <c r="AT990" i="10" s="1"/>
  <c r="AR992" i="10"/>
  <c r="AT992" i="10" s="1"/>
  <c r="AR1002" i="10"/>
  <c r="AR1003" i="10"/>
  <c r="AT1003" i="10" s="1"/>
  <c r="AR1004" i="10"/>
  <c r="AR1010" i="10"/>
  <c r="AT1010" i="10" s="1"/>
  <c r="AR1011" i="10"/>
  <c r="AT1011" i="10" s="1"/>
  <c r="AR1012" i="10"/>
  <c r="AT1012" i="10" s="1"/>
  <c r="AR1013" i="10"/>
  <c r="AT1013" i="10" s="1"/>
  <c r="AR1014" i="10"/>
  <c r="AT1014" i="10" s="1"/>
  <c r="AR1015" i="10"/>
  <c r="AR1017" i="10"/>
  <c r="AS1017" i="10" s="1"/>
  <c r="AR1018" i="10"/>
  <c r="AR1019" i="10"/>
  <c r="AT1019" i="10" s="1"/>
  <c r="AR1021" i="10"/>
  <c r="AT1021" i="10" s="1"/>
  <c r="AR1025" i="10"/>
  <c r="AT1025" i="10" s="1"/>
  <c r="AR1027" i="10"/>
  <c r="AT1027" i="10" s="1"/>
  <c r="AR1028" i="10"/>
  <c r="AT1028" i="10" s="1"/>
  <c r="AR1029" i="10"/>
  <c r="AT1029" i="10" s="1"/>
  <c r="AR1032" i="10"/>
  <c r="AT1032" i="10" s="1"/>
  <c r="AR1039" i="10"/>
  <c r="AR1040" i="10"/>
  <c r="AT1040" i="10" s="1"/>
  <c r="AR1044" i="10"/>
  <c r="AT1044" i="10" s="1"/>
  <c r="AR1046" i="10"/>
  <c r="AT1046" i="10" s="1"/>
  <c r="AR1048" i="10"/>
  <c r="AT1048" i="10" s="1"/>
  <c r="AR1049" i="10"/>
  <c r="AS1049" i="10" s="1"/>
  <c r="AR1050" i="10"/>
  <c r="AR1051" i="10"/>
  <c r="AT1051" i="10" s="1"/>
  <c r="AR1052" i="10"/>
  <c r="AR1053" i="10"/>
  <c r="AT1053" i="10" s="1"/>
  <c r="AR1055" i="10"/>
  <c r="AT1055" i="10" s="1"/>
  <c r="AR1057" i="10"/>
  <c r="AT1057" i="10" s="1"/>
  <c r="AR1064" i="10"/>
  <c r="AT1064" i="10" s="1"/>
  <c r="AR1065" i="10"/>
  <c r="AT1065" i="10" s="1"/>
  <c r="AR1067" i="10"/>
  <c r="AR1069" i="10"/>
  <c r="AT1069" i="10" s="1"/>
  <c r="AR1070" i="10"/>
  <c r="AR1071" i="10"/>
  <c r="AS1071" i="10" s="1"/>
  <c r="AR1072" i="10"/>
  <c r="AT1072" i="10" s="1"/>
  <c r="AR1073" i="10"/>
  <c r="AS1073" i="10" s="1"/>
  <c r="AR1074" i="10"/>
  <c r="AT1074" i="10" s="1"/>
  <c r="AR1075" i="10"/>
  <c r="AT1075" i="10" s="1"/>
  <c r="AR1076" i="10"/>
  <c r="AR1077" i="10"/>
  <c r="AT1077" i="10" s="1"/>
  <c r="AR1078" i="10"/>
  <c r="AR1081" i="10"/>
  <c r="AS1081" i="10" s="1"/>
  <c r="AR1083" i="10"/>
  <c r="AT1083" i="10" s="1"/>
  <c r="AR1093" i="10"/>
  <c r="AT1093" i="10" s="1"/>
  <c r="AR1096" i="10"/>
  <c r="AT1096" i="10" s="1"/>
  <c r="AR1102" i="10"/>
  <c r="AT1102" i="10" s="1"/>
  <c r="AR1106" i="10"/>
  <c r="AR1111" i="10"/>
  <c r="AS1111" i="10" s="1"/>
  <c r="AR1113" i="10"/>
  <c r="AS1113" i="10" s="1"/>
  <c r="AR1115" i="10"/>
  <c r="AT1115" i="10" s="1"/>
  <c r="AR1128" i="10"/>
  <c r="AT1128" i="10" s="1"/>
  <c r="AR1132" i="10"/>
  <c r="AT1132" i="10" s="1"/>
  <c r="AR1137" i="10"/>
  <c r="AS1137" i="10" s="1"/>
  <c r="AR1139" i="10"/>
  <c r="AT1139" i="10" s="1"/>
  <c r="AR1143" i="10"/>
  <c r="AR1145" i="10"/>
  <c r="AS1145" i="10" s="1"/>
  <c r="AR1147" i="10"/>
  <c r="AR1152" i="10"/>
  <c r="AT1152" i="10" s="1"/>
  <c r="AR1167" i="10"/>
  <c r="AS1167" i="10" s="1"/>
  <c r="AR1175" i="10"/>
  <c r="AS1175" i="10" s="1"/>
  <c r="AR1184" i="10"/>
  <c r="AT1184" i="10" s="1"/>
  <c r="AR1187" i="10"/>
  <c r="AT1187" i="10" s="1"/>
  <c r="AR1188" i="10"/>
  <c r="AR1191" i="10"/>
  <c r="AS1191" i="10" s="1"/>
  <c r="AR1192" i="10"/>
  <c r="AR1195" i="10"/>
  <c r="AT1195" i="10" s="1"/>
  <c r="AR1201" i="10"/>
  <c r="AS1201" i="10" s="1"/>
  <c r="AR1205" i="10"/>
  <c r="AT1205" i="10" s="1"/>
  <c r="AR1208" i="10"/>
  <c r="AT1208" i="10" s="1"/>
  <c r="AR1212" i="10"/>
  <c r="AT1212" i="10" s="1"/>
  <c r="AR1214" i="10"/>
  <c r="AR1218" i="10"/>
  <c r="AT1218" i="10" s="1"/>
  <c r="AR1219" i="10"/>
  <c r="AR1220" i="10"/>
  <c r="AT1220" i="10" s="1"/>
  <c r="AR1221" i="10"/>
  <c r="AT1221" i="10" s="1"/>
  <c r="AR1228" i="10"/>
  <c r="AT1228" i="10" s="1"/>
  <c r="AR1231" i="10"/>
  <c r="AS1231" i="10" s="1"/>
  <c r="AR1236" i="10"/>
  <c r="AT1236" i="10" s="1"/>
  <c r="AR1245" i="10"/>
  <c r="AT1245" i="10" s="1"/>
  <c r="AR1246" i="10"/>
  <c r="AT1246" i="10" s="1"/>
  <c r="AR1254" i="10"/>
  <c r="AR1261" i="10"/>
  <c r="AT1261" i="10" s="1"/>
  <c r="AR1271" i="10"/>
  <c r="AS1271" i="10" s="1"/>
  <c r="AR1272" i="10"/>
  <c r="AT1272" i="10" s="1"/>
  <c r="AR1276" i="10"/>
  <c r="AT1276" i="10" s="1"/>
  <c r="AR1277" i="10"/>
  <c r="AT1277" i="10" s="1"/>
  <c r="AR1282" i="10"/>
  <c r="AR1283" i="10"/>
  <c r="AT1283" i="10" s="1"/>
  <c r="AR1290" i="10"/>
  <c r="AR1292" i="10"/>
  <c r="AT1292" i="10" s="1"/>
  <c r="AR1297" i="10"/>
  <c r="AS1297" i="10" s="1"/>
  <c r="AR1300" i="10"/>
  <c r="AT1300" i="10" s="1"/>
  <c r="AR1302" i="10"/>
  <c r="AT1302" i="10" s="1"/>
  <c r="AR1306" i="10"/>
  <c r="AT1306" i="10" s="1"/>
  <c r="AR1312" i="10"/>
  <c r="AR1313" i="10"/>
  <c r="AT1313" i="10" s="1"/>
  <c r="AR1315" i="10"/>
  <c r="AR1324" i="10"/>
  <c r="AT1324" i="10" s="1"/>
  <c r="AR1327" i="10"/>
  <c r="AS1327" i="10" s="1"/>
  <c r="AR1328" i="10"/>
  <c r="AT1328" i="10" s="1"/>
  <c r="AR1330" i="10"/>
  <c r="AT1330" i="10" s="1"/>
  <c r="AR1336" i="10"/>
  <c r="AT1336" i="10" s="1"/>
  <c r="AR1337" i="10"/>
  <c r="AS1337" i="10" s="1"/>
  <c r="AR1338" i="10"/>
  <c r="AT1338" i="10" s="1"/>
  <c r="AR1339" i="10"/>
  <c r="AR1340" i="10"/>
  <c r="AT1340" i="10" s="1"/>
  <c r="AR1342" i="10"/>
  <c r="AT1342" i="10" s="1"/>
  <c r="AR1346" i="10"/>
  <c r="AT1346" i="10" s="1"/>
  <c r="AR1349" i="10"/>
  <c r="AT1349" i="10" s="1"/>
  <c r="AR1351" i="10"/>
  <c r="AS1351" i="10" s="1"/>
  <c r="AR1352" i="10"/>
  <c r="AR1354" i="10"/>
  <c r="AT1354" i="10" s="1"/>
  <c r="AR1356" i="10"/>
  <c r="AR1357" i="10"/>
  <c r="AT1357" i="10" s="1"/>
  <c r="AR1375" i="10"/>
  <c r="AT1375" i="10" s="1"/>
  <c r="AR1377" i="10"/>
  <c r="AT1377" i="10" s="1"/>
  <c r="AR1382" i="10"/>
  <c r="AT1382" i="10" s="1"/>
  <c r="AR1383" i="10"/>
  <c r="AS1383" i="10" s="1"/>
  <c r="AR1385" i="10"/>
  <c r="AR1386" i="10"/>
  <c r="AT1386" i="10" s="1"/>
  <c r="AR1388" i="10"/>
  <c r="AR1399" i="10"/>
  <c r="AS1399" i="10" s="1"/>
  <c r="AR1403" i="10"/>
  <c r="AT1403" i="10" s="1"/>
  <c r="AR1406" i="10"/>
  <c r="AT1406" i="10" s="1"/>
  <c r="AR1408" i="10"/>
  <c r="AT1408" i="10" s="1"/>
  <c r="AR1409" i="10"/>
  <c r="AT1409" i="10" s="1"/>
  <c r="AR1422" i="10"/>
  <c r="AR1428" i="10"/>
  <c r="AT1428" i="10" s="1"/>
  <c r="AR1431" i="10"/>
  <c r="AR1432" i="10"/>
  <c r="AT1432" i="10" s="1"/>
  <c r="AR1436" i="10"/>
  <c r="AT1436" i="10" s="1"/>
  <c r="AR1439" i="10"/>
  <c r="AT1439" i="10" s="1"/>
  <c r="AR1442" i="10"/>
  <c r="AT1442" i="10" s="1"/>
  <c r="AR1445" i="10"/>
  <c r="AT1445" i="10" s="1"/>
  <c r="AR1448" i="10"/>
  <c r="AR1453" i="10"/>
  <c r="AT1453" i="10" s="1"/>
  <c r="AR1457" i="10"/>
  <c r="AR1459" i="10"/>
  <c r="AT1459" i="10" s="1"/>
  <c r="AR1460" i="10"/>
  <c r="AT1460" i="10" s="1"/>
  <c r="AR1463" i="10"/>
  <c r="AS1463" i="10" s="1"/>
  <c r="AR1479" i="10"/>
  <c r="AS1479" i="10" s="1"/>
  <c r="AR1482" i="10"/>
  <c r="AT1482" i="10" s="1"/>
  <c r="AR1486" i="10"/>
  <c r="AR1488" i="10"/>
  <c r="AT1488" i="10" s="1"/>
  <c r="AR1490" i="10"/>
  <c r="AR1492" i="10"/>
  <c r="AT1492" i="10" s="1"/>
  <c r="AR1498" i="10"/>
  <c r="AT1498" i="10" s="1"/>
  <c r="AR1499" i="10"/>
  <c r="AT1499" i="10" s="1"/>
  <c r="AR1500" i="10"/>
  <c r="AT1500" i="10" s="1"/>
  <c r="AR1505" i="10"/>
  <c r="AT1505" i="10" s="1"/>
  <c r="AR1506" i="10"/>
  <c r="AR1509" i="10"/>
  <c r="AT1509" i="10" s="1"/>
  <c r="AR1510" i="10"/>
  <c r="AR1513" i="10"/>
  <c r="AT1513" i="10" s="1"/>
  <c r="AR1517" i="10"/>
  <c r="AT1517" i="10" s="1"/>
  <c r="AR1518" i="10"/>
  <c r="AT1518" i="10" s="1"/>
  <c r="AR1523" i="10"/>
  <c r="AT1523" i="10" s="1"/>
  <c r="AR1532" i="10"/>
  <c r="AT1532" i="10" s="1"/>
  <c r="AR1535" i="10"/>
  <c r="AR1538" i="10"/>
  <c r="AT1538" i="10" s="1"/>
  <c r="AR1544" i="10"/>
  <c r="AR1548" i="10"/>
  <c r="AT1548" i="10" s="1"/>
  <c r="AR1552" i="10"/>
  <c r="AT1552" i="10" s="1"/>
  <c r="AR1554" i="10"/>
  <c r="AT1554" i="10" s="1"/>
  <c r="AR1558" i="10"/>
  <c r="AT1558" i="10" s="1"/>
  <c r="AR1559" i="10"/>
  <c r="AS1559" i="10" s="1"/>
  <c r="AR1561" i="10"/>
  <c r="AS1561" i="10" s="1"/>
  <c r="AR1567" i="10"/>
  <c r="AT1567" i="10" s="1"/>
  <c r="AR1569" i="10"/>
  <c r="AR1574" i="10"/>
  <c r="AT1574" i="10" s="1"/>
  <c r="AR1575" i="10"/>
  <c r="AS1575" i="10" s="1"/>
  <c r="AR1577" i="10"/>
  <c r="AT1577" i="10" s="1"/>
  <c r="AR1582" i="10"/>
  <c r="AT1582" i="10" s="1"/>
  <c r="AR1583" i="10"/>
  <c r="AS1583" i="10" s="1"/>
  <c r="AR1585" i="10"/>
  <c r="AR1587" i="10"/>
  <c r="AT1587" i="10" s="1"/>
  <c r="AR1600" i="10"/>
  <c r="AR1601" i="10"/>
  <c r="AT1601" i="10" s="1"/>
  <c r="AR1604" i="10"/>
  <c r="AT1604" i="10" s="1"/>
  <c r="AR1606" i="10"/>
  <c r="AT1606" i="10" s="1"/>
  <c r="AR1608" i="10"/>
  <c r="AT1608" i="10" s="1"/>
  <c r="AR1609" i="10"/>
  <c r="AT1609" i="10" s="1"/>
  <c r="AR1616" i="10"/>
  <c r="AR1620" i="10"/>
  <c r="AT1620" i="10" s="1"/>
  <c r="AR1624" i="10"/>
  <c r="AR1630" i="10"/>
  <c r="AT1630" i="10" s="1"/>
  <c r="AR1632" i="10"/>
  <c r="AT1632" i="10" s="1"/>
  <c r="AR1634" i="10"/>
  <c r="AT1634" i="10" s="1"/>
  <c r="AR1635" i="10"/>
  <c r="AT1635" i="10" s="1"/>
  <c r="AR1639" i="10"/>
  <c r="AS1639" i="10" s="1"/>
  <c r="AR1647" i="10"/>
  <c r="AR1659" i="10"/>
  <c r="AT1659" i="10" s="1"/>
  <c r="AR1661" i="10"/>
  <c r="AT1661" i="10" s="1"/>
  <c r="AR1676" i="10"/>
  <c r="AT1676" i="10" s="1"/>
  <c r="AR1679" i="10"/>
  <c r="AS1679" i="10" s="1"/>
  <c r="AM7" i="10"/>
  <c r="AN7" i="10" s="1"/>
  <c r="AM8" i="10"/>
  <c r="AM9" i="10"/>
  <c r="AN9" i="10" s="1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95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62" i="10"/>
  <c r="AK263" i="10"/>
  <c r="AK264" i="10"/>
  <c r="AK265" i="10"/>
  <c r="AK266" i="10"/>
  <c r="AK267" i="10"/>
  <c r="AK268" i="10"/>
  <c r="AK269" i="10"/>
  <c r="AK270" i="10"/>
  <c r="AK271" i="10"/>
  <c r="AK272" i="10"/>
  <c r="AK273" i="10"/>
  <c r="AK274" i="10"/>
  <c r="AK275" i="10"/>
  <c r="AK276" i="10"/>
  <c r="AK277" i="10"/>
  <c r="AK278" i="10"/>
  <c r="AK279" i="10"/>
  <c r="AK280" i="10"/>
  <c r="AK281" i="10"/>
  <c r="AK282" i="10"/>
  <c r="AK283" i="10"/>
  <c r="AK284" i="10"/>
  <c r="AK285" i="10"/>
  <c r="AK286" i="10"/>
  <c r="AK287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K309" i="10"/>
  <c r="AK310" i="10"/>
  <c r="AK311" i="10"/>
  <c r="AK312" i="10"/>
  <c r="AK313" i="10"/>
  <c r="AK314" i="10"/>
  <c r="AK315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38" i="10"/>
  <c r="AK339" i="10"/>
  <c r="AK340" i="10"/>
  <c r="AK341" i="10"/>
  <c r="AK342" i="10"/>
  <c r="AK343" i="10"/>
  <c r="AK344" i="10"/>
  <c r="AK345" i="10"/>
  <c r="AK346" i="10"/>
  <c r="AK347" i="10"/>
  <c r="AK348" i="10"/>
  <c r="AK349" i="10"/>
  <c r="AK350" i="10"/>
  <c r="AK351" i="10"/>
  <c r="AK352" i="10"/>
  <c r="AK353" i="10"/>
  <c r="AK354" i="10"/>
  <c r="AK355" i="10"/>
  <c r="AK356" i="10"/>
  <c r="AK357" i="10"/>
  <c r="AK358" i="10"/>
  <c r="AK359" i="10"/>
  <c r="AK360" i="10"/>
  <c r="AK361" i="10"/>
  <c r="AK362" i="10"/>
  <c r="AK363" i="10"/>
  <c r="AK364" i="10"/>
  <c r="AK365" i="10"/>
  <c r="AK366" i="10"/>
  <c r="AK367" i="10"/>
  <c r="AK368" i="10"/>
  <c r="AK369" i="10"/>
  <c r="AK370" i="10"/>
  <c r="AK371" i="10"/>
  <c r="AK372" i="10"/>
  <c r="AK373" i="10"/>
  <c r="AK374" i="10"/>
  <c r="AK375" i="10"/>
  <c r="AK376" i="10"/>
  <c r="AK377" i="10"/>
  <c r="AK378" i="10"/>
  <c r="AK379" i="10"/>
  <c r="AK380" i="10"/>
  <c r="AK381" i="10"/>
  <c r="AK382" i="10"/>
  <c r="AK383" i="10"/>
  <c r="AK384" i="10"/>
  <c r="AK385" i="10"/>
  <c r="AK386" i="10"/>
  <c r="AK387" i="10"/>
  <c r="AK388" i="10"/>
  <c r="AK389" i="10"/>
  <c r="AK390" i="10"/>
  <c r="AK391" i="10"/>
  <c r="AK392" i="10"/>
  <c r="AK393" i="10"/>
  <c r="AK394" i="10"/>
  <c r="AK395" i="10"/>
  <c r="AK396" i="10"/>
  <c r="AK397" i="10"/>
  <c r="AK398" i="10"/>
  <c r="AK399" i="10"/>
  <c r="AK400" i="10"/>
  <c r="AK401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413" i="10"/>
  <c r="AK414" i="10"/>
  <c r="AK415" i="10"/>
  <c r="AK416" i="10"/>
  <c r="AK417" i="10"/>
  <c r="AK418" i="10"/>
  <c r="AK419" i="10"/>
  <c r="AK420" i="10"/>
  <c r="AK421" i="10"/>
  <c r="AK422" i="10"/>
  <c r="AK423" i="10"/>
  <c r="AK424" i="10"/>
  <c r="AK425" i="10"/>
  <c r="AK426" i="10"/>
  <c r="AK427" i="10"/>
  <c r="AK428" i="10"/>
  <c r="AK429" i="10"/>
  <c r="AK430" i="10"/>
  <c r="AK431" i="10"/>
  <c r="AK432" i="10"/>
  <c r="AK433" i="10"/>
  <c r="AK434" i="10"/>
  <c r="AK435" i="10"/>
  <c r="AK436" i="10"/>
  <c r="AK437" i="10"/>
  <c r="AK438" i="10"/>
  <c r="AK439" i="10"/>
  <c r="AK440" i="10"/>
  <c r="AK441" i="10"/>
  <c r="AK442" i="10"/>
  <c r="AK443" i="10"/>
  <c r="AK444" i="10"/>
  <c r="AK445" i="10"/>
  <c r="AK446" i="10"/>
  <c r="AK447" i="10"/>
  <c r="AK448" i="10"/>
  <c r="AK449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1" i="10"/>
  <c r="AK462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475" i="10"/>
  <c r="AK476" i="10"/>
  <c r="AK477" i="10"/>
  <c r="AK478" i="10"/>
  <c r="AK479" i="10"/>
  <c r="AK480" i="10"/>
  <c r="AK481" i="10"/>
  <c r="AK482" i="10"/>
  <c r="AK483" i="10"/>
  <c r="AK484" i="10"/>
  <c r="AK485" i="10"/>
  <c r="AK486" i="10"/>
  <c r="AK487" i="10"/>
  <c r="AK488" i="10"/>
  <c r="AK489" i="10"/>
  <c r="AK490" i="10"/>
  <c r="AK491" i="10"/>
  <c r="AK492" i="10"/>
  <c r="AK493" i="10"/>
  <c r="AK494" i="10"/>
  <c r="AK495" i="10"/>
  <c r="AK496" i="10"/>
  <c r="AK497" i="10"/>
  <c r="AK498" i="10"/>
  <c r="AK499" i="10"/>
  <c r="AK500" i="10"/>
  <c r="AK501" i="10"/>
  <c r="AK502" i="10"/>
  <c r="AK503" i="10"/>
  <c r="AK504" i="10"/>
  <c r="AK505" i="10"/>
  <c r="AK506" i="10"/>
  <c r="AK507" i="10"/>
  <c r="AK508" i="10"/>
  <c r="AK509" i="10"/>
  <c r="AK510" i="10"/>
  <c r="AK5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1" i="10"/>
  <c r="AK592" i="10"/>
  <c r="AK593" i="10"/>
  <c r="AK594" i="10"/>
  <c r="AK595" i="10"/>
  <c r="AK596" i="10"/>
  <c r="AK597" i="10"/>
  <c r="AK598" i="10"/>
  <c r="AK599" i="10"/>
  <c r="AK600" i="10"/>
  <c r="AK601" i="10"/>
  <c r="AK602" i="10"/>
  <c r="AK603" i="10"/>
  <c r="AK604" i="10"/>
  <c r="AK605" i="10"/>
  <c r="AK606" i="10"/>
  <c r="AK607" i="10"/>
  <c r="AK608" i="10"/>
  <c r="AK609" i="10"/>
  <c r="AK610" i="10"/>
  <c r="AK611" i="10"/>
  <c r="AK612" i="10"/>
  <c r="AK613" i="10"/>
  <c r="AK614" i="10"/>
  <c r="AK615" i="10"/>
  <c r="AK616" i="10"/>
  <c r="AK617" i="10"/>
  <c r="AK618" i="10"/>
  <c r="AK619" i="10"/>
  <c r="AK620" i="10"/>
  <c r="AK621" i="10"/>
  <c r="AK622" i="10"/>
  <c r="AK623" i="10"/>
  <c r="AK624" i="10"/>
  <c r="AK625" i="10"/>
  <c r="AK626" i="10"/>
  <c r="AK627" i="10"/>
  <c r="AK628" i="10"/>
  <c r="AK629" i="10"/>
  <c r="AK630" i="10"/>
  <c r="AK631" i="10"/>
  <c r="AK632" i="10"/>
  <c r="AK633" i="10"/>
  <c r="AK634" i="10"/>
  <c r="AK635" i="10"/>
  <c r="AK636" i="10"/>
  <c r="AK637" i="10"/>
  <c r="AK638" i="10"/>
  <c r="AK639" i="10"/>
  <c r="AK640" i="10"/>
  <c r="AK641" i="10"/>
  <c r="AK642" i="10"/>
  <c r="AK643" i="10"/>
  <c r="AK644" i="10"/>
  <c r="AK645" i="10"/>
  <c r="AK646" i="10"/>
  <c r="AK647" i="10"/>
  <c r="AK648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741" i="10"/>
  <c r="AK742" i="10"/>
  <c r="AK743" i="10"/>
  <c r="AK744" i="10"/>
  <c r="AK745" i="10"/>
  <c r="AK746" i="10"/>
  <c r="AK747" i="10"/>
  <c r="AK748" i="10"/>
  <c r="AK749" i="10"/>
  <c r="AK750" i="10"/>
  <c r="AK751" i="10"/>
  <c r="AK752" i="10"/>
  <c r="AK753" i="10"/>
  <c r="AK754" i="10"/>
  <c r="AK755" i="10"/>
  <c r="AK756" i="10"/>
  <c r="AK757" i="10"/>
  <c r="AK758" i="10"/>
  <c r="AK759" i="10"/>
  <c r="AK760" i="10"/>
  <c r="AK761" i="10"/>
  <c r="AK762" i="10"/>
  <c r="AK763" i="10"/>
  <c r="AK764" i="10"/>
  <c r="AK765" i="10"/>
  <c r="AK766" i="10"/>
  <c r="AK767" i="10"/>
  <c r="AK768" i="10"/>
  <c r="AK769" i="10"/>
  <c r="AK770" i="10"/>
  <c r="AK771" i="10"/>
  <c r="AK772" i="10"/>
  <c r="AK773" i="10"/>
  <c r="AK774" i="10"/>
  <c r="AK775" i="10"/>
  <c r="AK776" i="10"/>
  <c r="AK777" i="10"/>
  <c r="AK778" i="10"/>
  <c r="AK779" i="10"/>
  <c r="AK780" i="10"/>
  <c r="AK781" i="10"/>
  <c r="AK782" i="10"/>
  <c r="AK783" i="10"/>
  <c r="AK784" i="10"/>
  <c r="AK785" i="10"/>
  <c r="AK786" i="10"/>
  <c r="AK787" i="10"/>
  <c r="AK788" i="10"/>
  <c r="AK789" i="10"/>
  <c r="AK790" i="10"/>
  <c r="AK791" i="10"/>
  <c r="AK792" i="10"/>
  <c r="AK793" i="10"/>
  <c r="AK794" i="10"/>
  <c r="AK795" i="10"/>
  <c r="AK796" i="10"/>
  <c r="AK797" i="10"/>
  <c r="AK798" i="10"/>
  <c r="AK799" i="10"/>
  <c r="AK800" i="10"/>
  <c r="AK801" i="10"/>
  <c r="AK802" i="10"/>
  <c r="AK803" i="10"/>
  <c r="AK804" i="10"/>
  <c r="AK805" i="10"/>
  <c r="AK806" i="10"/>
  <c r="AK807" i="10"/>
  <c r="AK808" i="10"/>
  <c r="AK809" i="10"/>
  <c r="AK810" i="10"/>
  <c r="AK811" i="10"/>
  <c r="AK812" i="10"/>
  <c r="AK813" i="10"/>
  <c r="AK814" i="10"/>
  <c r="AK815" i="10"/>
  <c r="AK816" i="10"/>
  <c r="AK817" i="10"/>
  <c r="AK818" i="10"/>
  <c r="AK819" i="10"/>
  <c r="AK820" i="10"/>
  <c r="AK821" i="10"/>
  <c r="AK822" i="10"/>
  <c r="AK823" i="10"/>
  <c r="AK824" i="10"/>
  <c r="AK825" i="10"/>
  <c r="AK826" i="10"/>
  <c r="AK827" i="10"/>
  <c r="AK828" i="10"/>
  <c r="AK829" i="10"/>
  <c r="AK830" i="10"/>
  <c r="AK831" i="10"/>
  <c r="AK832" i="10"/>
  <c r="AK833" i="10"/>
  <c r="AK834" i="10"/>
  <c r="AK835" i="10"/>
  <c r="AK836" i="10"/>
  <c r="AK837" i="10"/>
  <c r="AK838" i="10"/>
  <c r="AK839" i="10"/>
  <c r="AK840" i="10"/>
  <c r="AK841" i="10"/>
  <c r="AK842" i="10"/>
  <c r="AK843" i="10"/>
  <c r="AK844" i="10"/>
  <c r="AK845" i="10"/>
  <c r="AK846" i="10"/>
  <c r="AK847" i="10"/>
  <c r="AK848" i="10"/>
  <c r="AK849" i="10"/>
  <c r="AK850" i="10"/>
  <c r="AK851" i="10"/>
  <c r="AK852" i="10"/>
  <c r="AK853" i="10"/>
  <c r="AK854" i="10"/>
  <c r="AK855" i="10"/>
  <c r="AK856" i="10"/>
  <c r="AK857" i="10"/>
  <c r="AK858" i="10"/>
  <c r="AK859" i="10"/>
  <c r="AK860" i="10"/>
  <c r="AK861" i="10"/>
  <c r="AK862" i="10"/>
  <c r="AK863" i="10"/>
  <c r="AK864" i="10"/>
  <c r="AK865" i="10"/>
  <c r="AK866" i="10"/>
  <c r="AK867" i="10"/>
  <c r="AK868" i="10"/>
  <c r="AK869" i="10"/>
  <c r="AK870" i="10"/>
  <c r="AK871" i="10"/>
  <c r="AK872" i="10"/>
  <c r="AK873" i="10"/>
  <c r="AK874" i="10"/>
  <c r="AK875" i="10"/>
  <c r="AK876" i="10"/>
  <c r="AK877" i="10"/>
  <c r="AK878" i="10"/>
  <c r="AK879" i="10"/>
  <c r="AK880" i="10"/>
  <c r="AK881" i="10"/>
  <c r="AK882" i="10"/>
  <c r="AK883" i="10"/>
  <c r="AK884" i="10"/>
  <c r="AK885" i="10"/>
  <c r="AK886" i="10"/>
  <c r="AK887" i="10"/>
  <c r="AK888" i="10"/>
  <c r="AK889" i="10"/>
  <c r="AK890" i="10"/>
  <c r="AK891" i="10"/>
  <c r="AK892" i="10"/>
  <c r="AK893" i="10"/>
  <c r="AK894" i="10"/>
  <c r="AK895" i="10"/>
  <c r="AK896" i="10"/>
  <c r="AK897" i="10"/>
  <c r="AK898" i="10"/>
  <c r="AK899" i="10"/>
  <c r="AK900" i="10"/>
  <c r="AK901" i="10"/>
  <c r="AK902" i="10"/>
  <c r="AK903" i="10"/>
  <c r="AK904" i="10"/>
  <c r="AK905" i="10"/>
  <c r="AK906" i="10"/>
  <c r="AK907" i="10"/>
  <c r="AK908" i="10"/>
  <c r="AK909" i="10"/>
  <c r="AK910" i="10"/>
  <c r="AK911" i="10"/>
  <c r="AK912" i="10"/>
  <c r="AK913" i="10"/>
  <c r="AK914" i="10"/>
  <c r="AK915" i="10"/>
  <c r="AK916" i="10"/>
  <c r="AK917" i="10"/>
  <c r="AK918" i="10"/>
  <c r="AK919" i="10"/>
  <c r="AK920" i="10"/>
  <c r="AK921" i="10"/>
  <c r="AK922" i="10"/>
  <c r="AK923" i="10"/>
  <c r="AK924" i="10"/>
  <c r="AK925" i="10"/>
  <c r="AK926" i="10"/>
  <c r="AK927" i="10"/>
  <c r="AK928" i="10"/>
  <c r="AK929" i="10"/>
  <c r="AK930" i="10"/>
  <c r="AK931" i="10"/>
  <c r="AK932" i="10"/>
  <c r="AK933" i="10"/>
  <c r="AK934" i="10"/>
  <c r="AK935" i="10"/>
  <c r="AK936" i="10"/>
  <c r="AK937" i="10"/>
  <c r="AK938" i="10"/>
  <c r="AK939" i="10"/>
  <c r="AK940" i="10"/>
  <c r="AK941" i="10"/>
  <c r="AK942" i="10"/>
  <c r="AK943" i="10"/>
  <c r="AK944" i="10"/>
  <c r="AK945" i="10"/>
  <c r="AK946" i="10"/>
  <c r="AK947" i="10"/>
  <c r="AK948" i="10"/>
  <c r="AK949" i="10"/>
  <c r="AK950" i="10"/>
  <c r="AK951" i="10"/>
  <c r="AK952" i="10"/>
  <c r="AK953" i="10"/>
  <c r="AK954" i="10"/>
  <c r="AK955" i="10"/>
  <c r="AK956" i="10"/>
  <c r="AK957" i="10"/>
  <c r="AK958" i="10"/>
  <c r="AK959" i="10"/>
  <c r="AK960" i="10"/>
  <c r="AK961" i="10"/>
  <c r="AK962" i="10"/>
  <c r="AK963" i="10"/>
  <c r="AK964" i="10"/>
  <c r="AK965" i="10"/>
  <c r="AK966" i="10"/>
  <c r="AK967" i="10"/>
  <c r="AK968" i="10"/>
  <c r="AK969" i="10"/>
  <c r="AK970" i="10"/>
  <c r="AK971" i="10"/>
  <c r="AK972" i="10"/>
  <c r="AK973" i="10"/>
  <c r="AK974" i="10"/>
  <c r="AK975" i="10"/>
  <c r="AK976" i="10"/>
  <c r="AK977" i="10"/>
  <c r="AK978" i="10"/>
  <c r="AK979" i="10"/>
  <c r="AK980" i="10"/>
  <c r="AK981" i="10"/>
  <c r="AK982" i="10"/>
  <c r="AK983" i="10"/>
  <c r="AK984" i="10"/>
  <c r="AK985" i="10"/>
  <c r="AK986" i="10"/>
  <c r="AK987" i="10"/>
  <c r="AK988" i="10"/>
  <c r="AK989" i="10"/>
  <c r="AK990" i="10"/>
  <c r="AK991" i="10"/>
  <c r="AK992" i="10"/>
  <c r="AK993" i="10"/>
  <c r="AK994" i="10"/>
  <c r="AK995" i="10"/>
  <c r="AK996" i="10"/>
  <c r="AK997" i="10"/>
  <c r="AK998" i="10"/>
  <c r="AK999" i="10"/>
  <c r="AK1000" i="10"/>
  <c r="AK1001" i="10"/>
  <c r="AK1002" i="10"/>
  <c r="AK1003" i="10"/>
  <c r="AK1004" i="10"/>
  <c r="AK1005" i="10"/>
  <c r="AK1006" i="10"/>
  <c r="AK1007" i="10"/>
  <c r="AK1008" i="10"/>
  <c r="AK1009" i="10"/>
  <c r="AK1010" i="10"/>
  <c r="AK1011" i="10"/>
  <c r="AK1012" i="10"/>
  <c r="AK1013" i="10"/>
  <c r="AK1014" i="10"/>
  <c r="AK1015" i="10"/>
  <c r="AK1016" i="10"/>
  <c r="AK1017" i="10"/>
  <c r="AK1018" i="10"/>
  <c r="AK1019" i="10"/>
  <c r="AK1020" i="10"/>
  <c r="AK1021" i="10"/>
  <c r="AK1022" i="10"/>
  <c r="AK1023" i="10"/>
  <c r="AK1024" i="10"/>
  <c r="AK1025" i="10"/>
  <c r="AK1026" i="10"/>
  <c r="AK1027" i="10"/>
  <c r="AK1028" i="10"/>
  <c r="AK1029" i="10"/>
  <c r="AK1030" i="10"/>
  <c r="AK1031" i="10"/>
  <c r="AK1032" i="10"/>
  <c r="AK1033" i="10"/>
  <c r="AK1034" i="10"/>
  <c r="AK1035" i="10"/>
  <c r="AK1036" i="10"/>
  <c r="AK1037" i="10"/>
  <c r="AK1038" i="10"/>
  <c r="AK1039" i="10"/>
  <c r="AK1040" i="10"/>
  <c r="AK1041" i="10"/>
  <c r="AK1042" i="10"/>
  <c r="AK1043" i="10"/>
  <c r="AK1044" i="10"/>
  <c r="AK1045" i="10"/>
  <c r="AK1046" i="10"/>
  <c r="AK1047" i="10"/>
  <c r="AK1048" i="10"/>
  <c r="AK1049" i="10"/>
  <c r="AK1050" i="10"/>
  <c r="AK1051" i="10"/>
  <c r="AK1052" i="10"/>
  <c r="AK1053" i="10"/>
  <c r="AK1054" i="10"/>
  <c r="AK1055" i="10"/>
  <c r="AK1056" i="10"/>
  <c r="AK1057" i="10"/>
  <c r="AK1058" i="10"/>
  <c r="AK1059" i="10"/>
  <c r="AK1060" i="10"/>
  <c r="AK1061" i="10"/>
  <c r="AK1062" i="10"/>
  <c r="AK1063" i="10"/>
  <c r="AK1064" i="10"/>
  <c r="AK1065" i="10"/>
  <c r="AK1066" i="10"/>
  <c r="AK1067" i="10"/>
  <c r="AK1068" i="10"/>
  <c r="AK1069" i="10"/>
  <c r="AK1070" i="10"/>
  <c r="AK1071" i="10"/>
  <c r="AK1072" i="10"/>
  <c r="AK1073" i="10"/>
  <c r="AK1074" i="10"/>
  <c r="AK1075" i="10"/>
  <c r="AK1076" i="10"/>
  <c r="AK1077" i="10"/>
  <c r="AK1078" i="10"/>
  <c r="AK1079" i="10"/>
  <c r="AK1080" i="10"/>
  <c r="AK1081" i="10"/>
  <c r="AK1082" i="10"/>
  <c r="AK1083" i="10"/>
  <c r="AK1084" i="10"/>
  <c r="AK1085" i="10"/>
  <c r="AK1086" i="10"/>
  <c r="AK1087" i="10"/>
  <c r="AK1088" i="10"/>
  <c r="AK1089" i="10"/>
  <c r="AK1090" i="10"/>
  <c r="AK1091" i="10"/>
  <c r="AK1092" i="10"/>
  <c r="AK1093" i="10"/>
  <c r="AK1094" i="10"/>
  <c r="AK1095" i="10"/>
  <c r="AK1096" i="10"/>
  <c r="AK1097" i="10"/>
  <c r="AK1098" i="10"/>
  <c r="AK1099" i="10"/>
  <c r="AK1100" i="10"/>
  <c r="AK1101" i="10"/>
  <c r="AK1102" i="10"/>
  <c r="AK1103" i="10"/>
  <c r="AK1104" i="10"/>
  <c r="AK1105" i="10"/>
  <c r="AK1106" i="10"/>
  <c r="AK1107" i="10"/>
  <c r="AK1108" i="10"/>
  <c r="AK1109" i="10"/>
  <c r="AK1110" i="10"/>
  <c r="AK1111" i="10"/>
  <c r="AK1112" i="10"/>
  <c r="AK1113" i="10"/>
  <c r="AK1114" i="10"/>
  <c r="AK1115" i="10"/>
  <c r="AK1116" i="10"/>
  <c r="AK1117" i="10"/>
  <c r="AK1118" i="10"/>
  <c r="AK1119" i="10"/>
  <c r="AK1120" i="10"/>
  <c r="AK1121" i="10"/>
  <c r="AK1122" i="10"/>
  <c r="AK1123" i="10"/>
  <c r="AK1124" i="10"/>
  <c r="AK1125" i="10"/>
  <c r="AK1126" i="10"/>
  <c r="AK1127" i="10"/>
  <c r="AK1128" i="10"/>
  <c r="AK1129" i="10"/>
  <c r="AK1130" i="10"/>
  <c r="AK1131" i="10"/>
  <c r="AK1132" i="10"/>
  <c r="AK1133" i="10"/>
  <c r="AK1134" i="10"/>
  <c r="AK1135" i="10"/>
  <c r="AK1136" i="10"/>
  <c r="AK1137" i="10"/>
  <c r="AK1138" i="10"/>
  <c r="AK1139" i="10"/>
  <c r="AK1140" i="10"/>
  <c r="AK1141" i="10"/>
  <c r="AK1142" i="10"/>
  <c r="AK1143" i="10"/>
  <c r="AK1144" i="10"/>
  <c r="AK1145" i="10"/>
  <c r="AK1146" i="10"/>
  <c r="AK1147" i="10"/>
  <c r="AK1148" i="10"/>
  <c r="AK1149" i="10"/>
  <c r="AK1150" i="10"/>
  <c r="AK1151" i="10"/>
  <c r="AK1152" i="10"/>
  <c r="AK1153" i="10"/>
  <c r="AK1154" i="10"/>
  <c r="AK1155" i="10"/>
  <c r="AK1156" i="10"/>
  <c r="AK1157" i="10"/>
  <c r="AK1158" i="10"/>
  <c r="AK1159" i="10"/>
  <c r="AK1160" i="10"/>
  <c r="AK1161" i="10"/>
  <c r="AK1162" i="10"/>
  <c r="AK1163" i="10"/>
  <c r="AK1164" i="10"/>
  <c r="AK1165" i="10"/>
  <c r="AK1166" i="10"/>
  <c r="AK1167" i="10"/>
  <c r="AK1168" i="10"/>
  <c r="AK1169" i="10"/>
  <c r="AK1170" i="10"/>
  <c r="AK1171" i="10"/>
  <c r="AK1172" i="10"/>
  <c r="AK1173" i="10"/>
  <c r="AK1174" i="10"/>
  <c r="AK1175" i="10"/>
  <c r="AK1176" i="10"/>
  <c r="AK1177" i="10"/>
  <c r="AK1178" i="10"/>
  <c r="AK1179" i="10"/>
  <c r="AK1180" i="10"/>
  <c r="AK1181" i="10"/>
  <c r="AK1182" i="10"/>
  <c r="AK1183" i="10"/>
  <c r="AK1184" i="10"/>
  <c r="AK1185" i="10"/>
  <c r="AK1186" i="10"/>
  <c r="AK1187" i="10"/>
  <c r="AK1188" i="10"/>
  <c r="AK1189" i="10"/>
  <c r="AK1190" i="10"/>
  <c r="AK1191" i="10"/>
  <c r="AK1192" i="10"/>
  <c r="AK1193" i="10"/>
  <c r="AK1194" i="10"/>
  <c r="AK1195" i="10"/>
  <c r="AK1196" i="10"/>
  <c r="AK1197" i="10"/>
  <c r="AK1198" i="10"/>
  <c r="AK1199" i="10"/>
  <c r="AK1200" i="10"/>
  <c r="AK1201" i="10"/>
  <c r="AK1202" i="10"/>
  <c r="AK1203" i="10"/>
  <c r="AK1204" i="10"/>
  <c r="AK1205" i="10"/>
  <c r="AK1206" i="10"/>
  <c r="AK1207" i="10"/>
  <c r="AK1208" i="10"/>
  <c r="AK1209" i="10"/>
  <c r="AK1210" i="10"/>
  <c r="AK1211" i="10"/>
  <c r="AK1212" i="10"/>
  <c r="AK1213" i="10"/>
  <c r="AK1214" i="10"/>
  <c r="AK1215" i="10"/>
  <c r="AK1216" i="10"/>
  <c r="AK1217" i="10"/>
  <c r="AK1218" i="10"/>
  <c r="AK1219" i="10"/>
  <c r="AK1220" i="10"/>
  <c r="AK1221" i="10"/>
  <c r="AK1222" i="10"/>
  <c r="AK1223" i="10"/>
  <c r="AK1224" i="10"/>
  <c r="AK1225" i="10"/>
  <c r="AK1226" i="10"/>
  <c r="AK1227" i="10"/>
  <c r="AK1228" i="10"/>
  <c r="AK1229" i="10"/>
  <c r="AK1230" i="10"/>
  <c r="AK1231" i="10"/>
  <c r="AK1232" i="10"/>
  <c r="AK1233" i="10"/>
  <c r="AK1234" i="10"/>
  <c r="AK1235" i="10"/>
  <c r="AK1236" i="10"/>
  <c r="AK1237" i="10"/>
  <c r="AK1238" i="10"/>
  <c r="AK1239" i="10"/>
  <c r="AK1240" i="10"/>
  <c r="AK1241" i="10"/>
  <c r="AK1242" i="10"/>
  <c r="AK1243" i="10"/>
  <c r="AK1244" i="10"/>
  <c r="AK1245" i="10"/>
  <c r="AK1246" i="10"/>
  <c r="AK1247" i="10"/>
  <c r="AK1248" i="10"/>
  <c r="AK1249" i="10"/>
  <c r="AK1250" i="10"/>
  <c r="AK1251" i="10"/>
  <c r="AK1252" i="10"/>
  <c r="AK1253" i="10"/>
  <c r="AK1254" i="10"/>
  <c r="AK1255" i="10"/>
  <c r="AK1256" i="10"/>
  <c r="AK1257" i="10"/>
  <c r="AK1258" i="10"/>
  <c r="AK1259" i="10"/>
  <c r="AK1260" i="10"/>
  <c r="AK1261" i="10"/>
  <c r="AK1262" i="10"/>
  <c r="AK1263" i="10"/>
  <c r="AK1264" i="10"/>
  <c r="AK1265" i="10"/>
  <c r="AK1266" i="10"/>
  <c r="AK1267" i="10"/>
  <c r="AK1268" i="10"/>
  <c r="AK1269" i="10"/>
  <c r="AK1270" i="10"/>
  <c r="AK1271" i="10"/>
  <c r="AK1272" i="10"/>
  <c r="AK1273" i="10"/>
  <c r="AK1274" i="10"/>
  <c r="AK1275" i="10"/>
  <c r="AK1276" i="10"/>
  <c r="AK1277" i="10"/>
  <c r="AK1278" i="10"/>
  <c r="AK1279" i="10"/>
  <c r="AK1280" i="10"/>
  <c r="AK1281" i="10"/>
  <c r="AK1282" i="10"/>
  <c r="AK1283" i="10"/>
  <c r="AK1284" i="10"/>
  <c r="AK1285" i="10"/>
  <c r="AK1286" i="10"/>
  <c r="AK1287" i="10"/>
  <c r="AK1288" i="10"/>
  <c r="AK1289" i="10"/>
  <c r="AK1290" i="10"/>
  <c r="AK1291" i="10"/>
  <c r="AK1292" i="10"/>
  <c r="AK1293" i="10"/>
  <c r="AK1294" i="10"/>
  <c r="AK1295" i="10"/>
  <c r="AK1296" i="10"/>
  <c r="AK1297" i="10"/>
  <c r="AK1298" i="10"/>
  <c r="AK1299" i="10"/>
  <c r="AK1300" i="10"/>
  <c r="AK1301" i="10"/>
  <c r="AK1302" i="10"/>
  <c r="AK1303" i="10"/>
  <c r="AK1304" i="10"/>
  <c r="AK1305" i="10"/>
  <c r="AK1306" i="10"/>
  <c r="AK1307" i="10"/>
  <c r="AK1308" i="10"/>
  <c r="AK1309" i="10"/>
  <c r="AK1310" i="10"/>
  <c r="AK1311" i="10"/>
  <c r="AK1312" i="10"/>
  <c r="AK1313" i="10"/>
  <c r="AK1314" i="10"/>
  <c r="AK1315" i="10"/>
  <c r="AK1316" i="10"/>
  <c r="AK1317" i="10"/>
  <c r="AK1318" i="10"/>
  <c r="AK1319" i="10"/>
  <c r="AK1320" i="10"/>
  <c r="AK1321" i="10"/>
  <c r="AK1322" i="10"/>
  <c r="AK1323" i="10"/>
  <c r="AK1324" i="10"/>
  <c r="AK1325" i="10"/>
  <c r="AK1326" i="10"/>
  <c r="AK1327" i="10"/>
  <c r="AK1328" i="10"/>
  <c r="AK1329" i="10"/>
  <c r="AK1330" i="10"/>
  <c r="AK1331" i="10"/>
  <c r="AK1332" i="10"/>
  <c r="AK1333" i="10"/>
  <c r="AK1334" i="10"/>
  <c r="AK1335" i="10"/>
  <c r="AK1336" i="10"/>
  <c r="AK1337" i="10"/>
  <c r="AK1338" i="10"/>
  <c r="AK1339" i="10"/>
  <c r="AK1340" i="10"/>
  <c r="AK1341" i="10"/>
  <c r="AK1342" i="10"/>
  <c r="AK1343" i="10"/>
  <c r="AK1344" i="10"/>
  <c r="AK1345" i="10"/>
  <c r="AK1346" i="10"/>
  <c r="AK1347" i="10"/>
  <c r="AK1348" i="10"/>
  <c r="AK1349" i="10"/>
  <c r="AK1350" i="10"/>
  <c r="AK1351" i="10"/>
  <c r="AK1352" i="10"/>
  <c r="AK1353" i="10"/>
  <c r="AK1354" i="10"/>
  <c r="AK1355" i="10"/>
  <c r="AK1356" i="10"/>
  <c r="AK1357" i="10"/>
  <c r="AK1358" i="10"/>
  <c r="AK1359" i="10"/>
  <c r="AK1360" i="10"/>
  <c r="AK1361" i="10"/>
  <c r="AK1362" i="10"/>
  <c r="AK1363" i="10"/>
  <c r="AK1364" i="10"/>
  <c r="AK1365" i="10"/>
  <c r="AK1366" i="10"/>
  <c r="AK1367" i="10"/>
  <c r="AK1368" i="10"/>
  <c r="AK1369" i="10"/>
  <c r="AK1370" i="10"/>
  <c r="AK1371" i="10"/>
  <c r="AK1372" i="10"/>
  <c r="AK1373" i="10"/>
  <c r="AK1374" i="10"/>
  <c r="AK1375" i="10"/>
  <c r="AK1376" i="10"/>
  <c r="AK1377" i="10"/>
  <c r="AK1378" i="10"/>
  <c r="AK1379" i="10"/>
  <c r="AK1380" i="10"/>
  <c r="AK1381" i="10"/>
  <c r="AK1382" i="10"/>
  <c r="AK1383" i="10"/>
  <c r="AK1384" i="10"/>
  <c r="AK1385" i="10"/>
  <c r="AK1386" i="10"/>
  <c r="AK1387" i="10"/>
  <c r="AK1388" i="10"/>
  <c r="AK1389" i="10"/>
  <c r="AK1390" i="10"/>
  <c r="AK1391" i="10"/>
  <c r="AK1392" i="10"/>
  <c r="AK1393" i="10"/>
  <c r="AK1394" i="10"/>
  <c r="AK1395" i="10"/>
  <c r="AK1396" i="10"/>
  <c r="AK1397" i="10"/>
  <c r="AK1398" i="10"/>
  <c r="AK1399" i="10"/>
  <c r="AK1400" i="10"/>
  <c r="AK1401" i="10"/>
  <c r="AK1402" i="10"/>
  <c r="AK1403" i="10"/>
  <c r="AK1404" i="10"/>
  <c r="AK1405" i="10"/>
  <c r="AK1406" i="10"/>
  <c r="AK1407" i="10"/>
  <c r="AK1408" i="10"/>
  <c r="AK1409" i="10"/>
  <c r="AK1410" i="10"/>
  <c r="AK1411" i="10"/>
  <c r="AK1412" i="10"/>
  <c r="AK1413" i="10"/>
  <c r="AK1414" i="10"/>
  <c r="AK1415" i="10"/>
  <c r="AK1416" i="10"/>
  <c r="AK1417" i="10"/>
  <c r="AK1418" i="10"/>
  <c r="AK1419" i="10"/>
  <c r="AK1420" i="10"/>
  <c r="AK1421" i="10"/>
  <c r="AK1422" i="10"/>
  <c r="AK1423" i="10"/>
  <c r="AK1424" i="10"/>
  <c r="AK1425" i="10"/>
  <c r="AK1426" i="10"/>
  <c r="AK1427" i="10"/>
  <c r="AK1428" i="10"/>
  <c r="AK1429" i="10"/>
  <c r="AK1430" i="10"/>
  <c r="AK1431" i="10"/>
  <c r="AK1432" i="10"/>
  <c r="AK1433" i="10"/>
  <c r="AK1434" i="10"/>
  <c r="AK1435" i="10"/>
  <c r="AK1436" i="10"/>
  <c r="AK1437" i="10"/>
  <c r="AK1438" i="10"/>
  <c r="AK1439" i="10"/>
  <c r="AK1440" i="10"/>
  <c r="AK1441" i="10"/>
  <c r="AK1442" i="10"/>
  <c r="AK1443" i="10"/>
  <c r="AK1444" i="10"/>
  <c r="AK1445" i="10"/>
  <c r="AK1446" i="10"/>
  <c r="AK1447" i="10"/>
  <c r="AK1448" i="10"/>
  <c r="AK1449" i="10"/>
  <c r="AK1450" i="10"/>
  <c r="AK1451" i="10"/>
  <c r="AK1452" i="10"/>
  <c r="AK1453" i="10"/>
  <c r="AK1454" i="10"/>
  <c r="AK1455" i="10"/>
  <c r="AK1456" i="10"/>
  <c r="AK1457" i="10"/>
  <c r="AK1458" i="10"/>
  <c r="AK1459" i="10"/>
  <c r="AK1460" i="10"/>
  <c r="AK1461" i="10"/>
  <c r="AK1462" i="10"/>
  <c r="AK1463" i="10"/>
  <c r="AK1464" i="10"/>
  <c r="AK1465" i="10"/>
  <c r="AK1466" i="10"/>
  <c r="AK1467" i="10"/>
  <c r="AK1468" i="10"/>
  <c r="AK1469" i="10"/>
  <c r="AK1470" i="10"/>
  <c r="AK1471" i="10"/>
  <c r="AK1472" i="10"/>
  <c r="AK1473" i="10"/>
  <c r="AK1474" i="10"/>
  <c r="AK1475" i="10"/>
  <c r="AK1476" i="10"/>
  <c r="AK1477" i="10"/>
  <c r="AK1478" i="10"/>
  <c r="AK1479" i="10"/>
  <c r="AK1480" i="10"/>
  <c r="AK1481" i="10"/>
  <c r="AK1482" i="10"/>
  <c r="AK1483" i="10"/>
  <c r="AK1484" i="10"/>
  <c r="AK1485" i="10"/>
  <c r="AK1486" i="10"/>
  <c r="AK1487" i="10"/>
  <c r="AK1488" i="10"/>
  <c r="AK1489" i="10"/>
  <c r="AK1490" i="10"/>
  <c r="AK1491" i="10"/>
  <c r="AK1492" i="10"/>
  <c r="AK1493" i="10"/>
  <c r="AK1494" i="10"/>
  <c r="AK1495" i="10"/>
  <c r="AK1496" i="10"/>
  <c r="AK1497" i="10"/>
  <c r="AK1498" i="10"/>
  <c r="AK1499" i="10"/>
  <c r="AK1500" i="10"/>
  <c r="AK1501" i="10"/>
  <c r="AK1502" i="10"/>
  <c r="AK1503" i="10"/>
  <c r="AK1504" i="10"/>
  <c r="AK1505" i="10"/>
  <c r="AK1506" i="10"/>
  <c r="AK1507" i="10"/>
  <c r="AK1508" i="10"/>
  <c r="AK1509" i="10"/>
  <c r="AK1510" i="10"/>
  <c r="AK1511" i="10"/>
  <c r="AK1512" i="10"/>
  <c r="AK1513" i="10"/>
  <c r="AK1514" i="10"/>
  <c r="AK1515" i="10"/>
  <c r="AK1516" i="10"/>
  <c r="AK1517" i="10"/>
  <c r="AK1518" i="10"/>
  <c r="AK1519" i="10"/>
  <c r="AK1520" i="10"/>
  <c r="AK1521" i="10"/>
  <c r="AK1522" i="10"/>
  <c r="AK1523" i="10"/>
  <c r="AK1524" i="10"/>
  <c r="AK1525" i="10"/>
  <c r="AK1526" i="10"/>
  <c r="AK1527" i="10"/>
  <c r="AK1528" i="10"/>
  <c r="AK1529" i="10"/>
  <c r="AK1530" i="10"/>
  <c r="AK1531" i="10"/>
  <c r="AK1532" i="10"/>
  <c r="AK1533" i="10"/>
  <c r="AK1534" i="10"/>
  <c r="AK1535" i="10"/>
  <c r="AK1536" i="10"/>
  <c r="AK1537" i="10"/>
  <c r="AK1538" i="10"/>
  <c r="AK1539" i="10"/>
  <c r="AK1540" i="10"/>
  <c r="AK1541" i="10"/>
  <c r="AK1542" i="10"/>
  <c r="AK1543" i="10"/>
  <c r="AK1544" i="10"/>
  <c r="AK1545" i="10"/>
  <c r="AK1546" i="10"/>
  <c r="AK1547" i="10"/>
  <c r="AK1548" i="10"/>
  <c r="AK1549" i="10"/>
  <c r="AK1550" i="10"/>
  <c r="AK1551" i="10"/>
  <c r="AK1552" i="10"/>
  <c r="AK1553" i="10"/>
  <c r="AK1554" i="10"/>
  <c r="AK1555" i="10"/>
  <c r="AK1556" i="10"/>
  <c r="AK1557" i="10"/>
  <c r="AK1558" i="10"/>
  <c r="AK1559" i="10"/>
  <c r="AK1560" i="10"/>
  <c r="AK1561" i="10"/>
  <c r="AK1562" i="10"/>
  <c r="AK1563" i="10"/>
  <c r="AK1564" i="10"/>
  <c r="AK1565" i="10"/>
  <c r="AK1566" i="10"/>
  <c r="AK1567" i="10"/>
  <c r="AK1568" i="10"/>
  <c r="AK1569" i="10"/>
  <c r="AK1570" i="10"/>
  <c r="AK1571" i="10"/>
  <c r="AK1572" i="10"/>
  <c r="AK1573" i="10"/>
  <c r="AK1574" i="10"/>
  <c r="AK1575" i="10"/>
  <c r="AK1576" i="10"/>
  <c r="AK1577" i="10"/>
  <c r="AK1578" i="10"/>
  <c r="AK1579" i="10"/>
  <c r="AK1580" i="10"/>
  <c r="AK1581" i="10"/>
  <c r="AK1582" i="10"/>
  <c r="AK1583" i="10"/>
  <c r="AK1584" i="10"/>
  <c r="AK1585" i="10"/>
  <c r="AK1586" i="10"/>
  <c r="AK1587" i="10"/>
  <c r="AK1588" i="10"/>
  <c r="AK1589" i="10"/>
  <c r="AK1590" i="10"/>
  <c r="AK1591" i="10"/>
  <c r="AK1592" i="10"/>
  <c r="AK1593" i="10"/>
  <c r="AK1594" i="10"/>
  <c r="AK1595" i="10"/>
  <c r="AK1596" i="10"/>
  <c r="AK1597" i="10"/>
  <c r="AK1598" i="10"/>
  <c r="AK1599" i="10"/>
  <c r="AK1600" i="10"/>
  <c r="AK1601" i="10"/>
  <c r="AK1602" i="10"/>
  <c r="AK1603" i="10"/>
  <c r="AK1604" i="10"/>
  <c r="AK1605" i="10"/>
  <c r="AK1606" i="10"/>
  <c r="AK1607" i="10"/>
  <c r="AK1608" i="10"/>
  <c r="AK1609" i="10"/>
  <c r="AK1610" i="10"/>
  <c r="AK1611" i="10"/>
  <c r="AK1612" i="10"/>
  <c r="AK1613" i="10"/>
  <c r="AK1614" i="10"/>
  <c r="AK1615" i="10"/>
  <c r="AK1616" i="10"/>
  <c r="AK1617" i="10"/>
  <c r="AK1618" i="10"/>
  <c r="AK1619" i="10"/>
  <c r="AK1620" i="10"/>
  <c r="AK1621" i="10"/>
  <c r="AK1622" i="10"/>
  <c r="AK1623" i="10"/>
  <c r="AK1624" i="10"/>
  <c r="AK1625" i="10"/>
  <c r="AK1626" i="10"/>
  <c r="AK1627" i="10"/>
  <c r="AK1628" i="10"/>
  <c r="AK1629" i="10"/>
  <c r="AK1630" i="10"/>
  <c r="AK1631" i="10"/>
  <c r="AK1632" i="10"/>
  <c r="AK1633" i="10"/>
  <c r="AK1634" i="10"/>
  <c r="AK1635" i="10"/>
  <c r="AK1636" i="10"/>
  <c r="AK1637" i="10"/>
  <c r="AK1638" i="10"/>
  <c r="AK1639" i="10"/>
  <c r="AK1640" i="10"/>
  <c r="AK1641" i="10"/>
  <c r="AK1642" i="10"/>
  <c r="AK1643" i="10"/>
  <c r="AK1644" i="10"/>
  <c r="AK1645" i="10"/>
  <c r="AK1646" i="10"/>
  <c r="AK1647" i="10"/>
  <c r="AK1648" i="10"/>
  <c r="AK1649" i="10"/>
  <c r="AK1650" i="10"/>
  <c r="AK1651" i="10"/>
  <c r="AK1652" i="10"/>
  <c r="AK1653" i="10"/>
  <c r="AK1654" i="10"/>
  <c r="AK1655" i="10"/>
  <c r="AK1656" i="10"/>
  <c r="AK1657" i="10"/>
  <c r="AK1658" i="10"/>
  <c r="AK1659" i="10"/>
  <c r="AK1660" i="10"/>
  <c r="AK1661" i="10"/>
  <c r="AK1662" i="10"/>
  <c r="AK1663" i="10"/>
  <c r="AK1664" i="10"/>
  <c r="AK1665" i="10"/>
  <c r="AK1666" i="10"/>
  <c r="AK1667" i="10"/>
  <c r="AK1668" i="10"/>
  <c r="AK1669" i="10"/>
  <c r="AK1670" i="10"/>
  <c r="AK1671" i="10"/>
  <c r="AK1672" i="10"/>
  <c r="AK1673" i="10"/>
  <c r="I5" i="6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I1012" i="6" s="1"/>
  <c r="I1013" i="6" s="1"/>
  <c r="I1014" i="6" s="1"/>
  <c r="I1015" i="6" s="1"/>
  <c r="I1016" i="6" s="1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40" i="6" s="1"/>
  <c r="I1041" i="6" s="1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I1060" i="6" s="1"/>
  <c r="I1061" i="6" s="1"/>
  <c r="I1062" i="6" s="1"/>
  <c r="I1063" i="6" s="1"/>
  <c r="I1064" i="6" s="1"/>
  <c r="I1065" i="6" s="1"/>
  <c r="I1066" i="6" s="1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I1084" i="6" s="1"/>
  <c r="I1085" i="6" s="1"/>
  <c r="I1086" i="6" s="1"/>
  <c r="I1087" i="6" s="1"/>
  <c r="I1088" i="6" s="1"/>
  <c r="I1089" i="6" s="1"/>
  <c r="I1090" i="6" s="1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108" i="6" s="1"/>
  <c r="I1109" i="6" s="1"/>
  <c r="I1110" i="6" s="1"/>
  <c r="I1111" i="6" s="1"/>
  <c r="I1112" i="6" s="1"/>
  <c r="I1113" i="6" s="1"/>
  <c r="I1114" i="6" s="1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38" i="6" s="1"/>
  <c r="I1139" i="6" s="1"/>
  <c r="I1140" i="6" s="1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I1158" i="6" s="1"/>
  <c r="I1159" i="6" s="1"/>
  <c r="I1160" i="6" s="1"/>
  <c r="I1161" i="6" s="1"/>
  <c r="I1162" i="6" s="1"/>
  <c r="I1163" i="6" s="1"/>
  <c r="I1164" i="6" s="1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82" i="6" s="1"/>
  <c r="I1183" i="6" s="1"/>
  <c r="I1184" i="6" s="1"/>
  <c r="I1185" i="6" s="1"/>
  <c r="I1186" i="6" s="1"/>
  <c r="I1187" i="6" s="1"/>
  <c r="I1188" i="6" s="1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206" i="6" s="1"/>
  <c r="I1207" i="6" s="1"/>
  <c r="I1208" i="6" s="1"/>
  <c r="I1209" i="6" s="1"/>
  <c r="I1210" i="6" s="1"/>
  <c r="I1211" i="6" s="1"/>
  <c r="I1212" i="6" s="1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36" i="6" s="1"/>
  <c r="I1237" i="6" s="1"/>
  <c r="I1238" i="6" s="1"/>
  <c r="I1239" i="6" s="1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I1257" i="6" s="1"/>
  <c r="I1258" i="6" s="1"/>
  <c r="I1259" i="6" s="1"/>
  <c r="I1260" i="6" s="1"/>
  <c r="I1261" i="6" s="1"/>
  <c r="I1262" i="6" s="1"/>
  <c r="I1263" i="6" s="1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81" i="6" s="1"/>
  <c r="I1282" i="6" s="1"/>
  <c r="I1283" i="6" s="1"/>
  <c r="I1284" i="6" s="1"/>
  <c r="I1285" i="6" s="1"/>
  <c r="I1286" i="6" s="1"/>
  <c r="I1287" i="6" s="1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305" i="6" s="1"/>
  <c r="I1306" i="6" s="1"/>
  <c r="I1307" i="6" s="1"/>
  <c r="I1308" i="6" s="1"/>
  <c r="I1309" i="6" s="1"/>
  <c r="I1310" i="6" s="1"/>
  <c r="I1311" i="6" s="1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35" i="6" s="1"/>
  <c r="I1336" i="6" s="1"/>
  <c r="I1337" i="6" s="1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I1362" i="6" s="1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I1380" i="6" s="1"/>
  <c r="I1381" i="6" s="1"/>
  <c r="I1382" i="6" s="1"/>
  <c r="I1383" i="6" s="1"/>
  <c r="I1384" i="6" s="1"/>
  <c r="I1385" i="6" s="1"/>
  <c r="I1386" i="6" s="1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404" i="6" s="1"/>
  <c r="I1405" i="6" s="1"/>
  <c r="I1406" i="6" s="1"/>
  <c r="I1407" i="6" s="1"/>
  <c r="I1408" i="6" s="1"/>
  <c r="I1409" i="6" s="1"/>
  <c r="I1410" i="6" s="1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34" i="6" s="1"/>
  <c r="I1435" i="6" s="1"/>
  <c r="I1436" i="6" s="1"/>
  <c r="I1437" i="6" s="1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I1455" i="6" s="1"/>
  <c r="I1456" i="6" s="1"/>
  <c r="I1457" i="6" s="1"/>
  <c r="I1458" i="6" s="1"/>
  <c r="I1459" i="6" s="1"/>
  <c r="I1460" i="6" s="1"/>
  <c r="I1461" i="6" s="1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79" i="6" s="1"/>
  <c r="I1480" i="6" s="1"/>
  <c r="I1481" i="6" s="1"/>
  <c r="I1482" i="6" s="1"/>
  <c r="I1483" i="6" s="1"/>
  <c r="I1484" i="6" s="1"/>
  <c r="I1485" i="6" s="1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503" i="6" s="1"/>
  <c r="I1504" i="6" s="1"/>
  <c r="I1505" i="6" s="1"/>
  <c r="I1506" i="6" s="1"/>
  <c r="I1507" i="6" s="1"/>
  <c r="I1508" i="6" s="1"/>
  <c r="I1509" i="6" s="1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33" i="6" s="1"/>
  <c r="I1534" i="6" s="1"/>
  <c r="I1535" i="6" s="1"/>
  <c r="I1536" i="6" s="1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I1554" i="6" s="1"/>
  <c r="I1555" i="6" s="1"/>
  <c r="I1556" i="6" s="1"/>
  <c r="I1557" i="6" s="1"/>
  <c r="I1558" i="6" s="1"/>
  <c r="I1559" i="6" s="1"/>
  <c r="I1560" i="6" s="1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78" i="6" s="1"/>
  <c r="I1579" i="6" s="1"/>
  <c r="I1580" i="6" s="1"/>
  <c r="I1581" i="6" s="1"/>
  <c r="I1582" i="6" s="1"/>
  <c r="I1583" i="6" s="1"/>
  <c r="I1584" i="6" s="1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602" i="6" s="1"/>
  <c r="I1603" i="6" s="1"/>
  <c r="I1604" i="6" s="1"/>
  <c r="I1605" i="6" s="1"/>
  <c r="I1606" i="6" s="1"/>
  <c r="I1607" i="6" s="1"/>
  <c r="I1608" i="6" s="1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32" i="6" s="1"/>
  <c r="I1633" i="6" s="1"/>
  <c r="I1634" i="6" s="1"/>
  <c r="I1635" i="6" s="1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I1653" i="6" s="1"/>
  <c r="I1654" i="6" s="1"/>
  <c r="I1655" i="6" s="1"/>
  <c r="I1656" i="6" s="1"/>
  <c r="I1657" i="6" s="1"/>
  <c r="I1658" i="6" s="1"/>
  <c r="I1659" i="6" s="1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77" i="6" s="1"/>
  <c r="I1678" i="6" s="1"/>
  <c r="I1679" i="6" s="1"/>
  <c r="I1680" i="6" s="1"/>
  <c r="I1681" i="6" s="1"/>
  <c r="I1682" i="6" s="1"/>
  <c r="I1683" i="6" s="1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701" i="6" s="1"/>
  <c r="I1702" i="6" s="1"/>
  <c r="I1703" i="6" s="1"/>
  <c r="I1704" i="6" s="1"/>
  <c r="I1705" i="6" s="1"/>
  <c r="I1706" i="6" s="1"/>
  <c r="I1707" i="6" s="1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31" i="6" s="1"/>
  <c r="I1732" i="6" s="1"/>
  <c r="I1733" i="6" s="1"/>
  <c r="I1734" i="6" s="1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I1746" i="6" s="1"/>
  <c r="I1747" i="6" s="1"/>
  <c r="I1748" i="6" s="1"/>
  <c r="I1749" i="6" s="1"/>
  <c r="I1750" i="6" s="1"/>
  <c r="I1751" i="6" s="1"/>
  <c r="I1752" i="6" s="1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1764" i="6" s="1"/>
  <c r="I1765" i="6" s="1"/>
  <c r="I1766" i="6" s="1"/>
  <c r="I1767" i="6" s="1"/>
  <c r="I1768" i="6" s="1"/>
  <c r="I1769" i="6" s="1"/>
  <c r="I1770" i="6" s="1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82" i="6" s="1"/>
  <c r="I1783" i="6" s="1"/>
  <c r="I1784" i="6" s="1"/>
  <c r="I1785" i="6" s="1"/>
  <c r="I1786" i="6" s="1"/>
  <c r="I1787" i="6" s="1"/>
  <c r="I1788" i="6" s="1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806" i="6" s="1"/>
  <c r="I1807" i="6" s="1"/>
  <c r="I1808" i="6" s="1"/>
  <c r="I1809" i="6" s="1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I1821" i="6" s="1"/>
  <c r="I1822" i="6" s="1"/>
  <c r="I1823" i="6" s="1"/>
  <c r="I1824" i="6" s="1"/>
  <c r="I1825" i="6" s="1"/>
  <c r="I1826" i="6" s="1"/>
  <c r="I1827" i="6" s="1"/>
  <c r="I1828" i="6" s="1"/>
  <c r="I1829" i="6" s="1"/>
  <c r="I1830" i="6" s="1"/>
  <c r="I1831" i="6" s="1"/>
  <c r="I1832" i="6" s="1"/>
  <c r="I1833" i="6" s="1"/>
  <c r="I1834" i="6" s="1"/>
  <c r="I1835" i="6" s="1"/>
  <c r="I1836" i="6" s="1"/>
  <c r="I1837" i="6" s="1"/>
  <c r="I1838" i="6" s="1"/>
  <c r="I1839" i="6" s="1"/>
  <c r="I1840" i="6" s="1"/>
  <c r="I1841" i="6" s="1"/>
  <c r="I1842" i="6" s="1"/>
  <c r="I1843" i="6" s="1"/>
  <c r="I1844" i="6" s="1"/>
  <c r="I1845" i="6" s="1"/>
  <c r="I1846" i="6" s="1"/>
  <c r="I1847" i="6" s="1"/>
  <c r="I1848" i="6" s="1"/>
  <c r="I1849" i="6" s="1"/>
  <c r="I1850" i="6" s="1"/>
  <c r="I1851" i="6" s="1"/>
  <c r="I1852" i="6" s="1"/>
  <c r="I1853" i="6" s="1"/>
  <c r="I1854" i="6" s="1"/>
  <c r="I1855" i="6" s="1"/>
  <c r="I1856" i="6" s="1"/>
  <c r="I1857" i="6" s="1"/>
  <c r="I1858" i="6" s="1"/>
  <c r="I1859" i="6" s="1"/>
  <c r="I1860" i="6" s="1"/>
  <c r="I1861" i="6" s="1"/>
  <c r="I1862" i="6" s="1"/>
  <c r="I1863" i="6" s="1"/>
  <c r="I1864" i="6" s="1"/>
  <c r="I1865" i="6" s="1"/>
  <c r="I1866" i="6" s="1"/>
  <c r="I1867" i="6" s="1"/>
  <c r="I1868" i="6" s="1"/>
  <c r="I1869" i="6" s="1"/>
  <c r="I1870" i="6" s="1"/>
  <c r="I1871" i="6" s="1"/>
  <c r="I1872" i="6" s="1"/>
  <c r="I1873" i="6" s="1"/>
  <c r="I1874" i="6" s="1"/>
  <c r="I1875" i="6" s="1"/>
  <c r="I1876" i="6" s="1"/>
  <c r="I1877" i="6" s="1"/>
  <c r="I1878" i="6" s="1"/>
  <c r="I1879" i="6" s="1"/>
  <c r="I1880" i="6" s="1"/>
  <c r="I1881" i="6" s="1"/>
  <c r="I1882" i="6" s="1"/>
  <c r="I1883" i="6" s="1"/>
  <c r="I1884" i="6" s="1"/>
  <c r="I1885" i="6" s="1"/>
  <c r="I1886" i="6" s="1"/>
  <c r="I1887" i="6" s="1"/>
  <c r="I1888" i="6" s="1"/>
  <c r="I1889" i="6" s="1"/>
  <c r="I1890" i="6" s="1"/>
  <c r="I1891" i="6" s="1"/>
  <c r="I1892" i="6" s="1"/>
  <c r="I1893" i="6" s="1"/>
  <c r="I1894" i="6" s="1"/>
  <c r="I1895" i="6" s="1"/>
  <c r="I1896" i="6" s="1"/>
  <c r="I1897" i="6" s="1"/>
  <c r="I1898" i="6" s="1"/>
  <c r="I1899" i="6" s="1"/>
  <c r="I1900" i="6" s="1"/>
  <c r="I1901" i="6" s="1"/>
  <c r="I1902" i="6" s="1"/>
  <c r="I1903" i="6" s="1"/>
  <c r="I1904" i="6" s="1"/>
  <c r="I1905" i="6" s="1"/>
  <c r="I1906" i="6" s="1"/>
  <c r="I1907" i="6" s="1"/>
  <c r="I1908" i="6" s="1"/>
  <c r="I1909" i="6" s="1"/>
  <c r="I1910" i="6" s="1"/>
  <c r="I1911" i="6" s="1"/>
  <c r="I1912" i="6" s="1"/>
  <c r="I1913" i="6" s="1"/>
  <c r="I1914" i="6" s="1"/>
  <c r="I1915" i="6" s="1"/>
  <c r="I1916" i="6" s="1"/>
  <c r="I1917" i="6" s="1"/>
  <c r="I1918" i="6" s="1"/>
  <c r="I1919" i="6" s="1"/>
  <c r="I1920" i="6" s="1"/>
  <c r="I1921" i="6" s="1"/>
  <c r="I1922" i="6" s="1"/>
  <c r="I1923" i="6" s="1"/>
  <c r="I1924" i="6" s="1"/>
  <c r="I1925" i="6" s="1"/>
  <c r="I1926" i="6" s="1"/>
  <c r="I1927" i="6" s="1"/>
  <c r="I1928" i="6" s="1"/>
  <c r="I1929" i="6" s="1"/>
  <c r="I1930" i="6" s="1"/>
  <c r="I1931" i="6" s="1"/>
  <c r="I1932" i="6" s="1"/>
  <c r="I1933" i="6" s="1"/>
  <c r="I1934" i="6" s="1"/>
  <c r="I1935" i="6" s="1"/>
  <c r="I1936" i="6" s="1"/>
  <c r="I1937" i="6" s="1"/>
  <c r="I1938" i="6" s="1"/>
  <c r="I1939" i="6" s="1"/>
  <c r="I1940" i="6" s="1"/>
  <c r="I1941" i="6" s="1"/>
  <c r="I1942" i="6" s="1"/>
  <c r="I1943" i="6" s="1"/>
  <c r="I1944" i="6" s="1"/>
  <c r="I1945" i="6" s="1"/>
  <c r="I1946" i="6" s="1"/>
  <c r="I1947" i="6" s="1"/>
  <c r="I1948" i="6" s="1"/>
  <c r="I1949" i="6" s="1"/>
  <c r="I1950" i="6" s="1"/>
  <c r="I1951" i="6" s="1"/>
  <c r="I1952" i="6" s="1"/>
  <c r="I1953" i="6" s="1"/>
  <c r="I1954" i="6" s="1"/>
  <c r="I1955" i="6" s="1"/>
  <c r="I1956" i="6" s="1"/>
  <c r="I1957" i="6" s="1"/>
  <c r="I1958" i="6" s="1"/>
  <c r="I1959" i="6" s="1"/>
  <c r="I1960" i="6" s="1"/>
  <c r="I1961" i="6" s="1"/>
  <c r="I1962" i="6" s="1"/>
  <c r="I1963" i="6" s="1"/>
  <c r="I1964" i="6" s="1"/>
  <c r="I1965" i="6" s="1"/>
  <c r="I1966" i="6" s="1"/>
  <c r="I1967" i="6" s="1"/>
  <c r="I1968" i="6" s="1"/>
  <c r="I1969" i="6" s="1"/>
  <c r="I1970" i="6" s="1"/>
  <c r="I1971" i="6" s="1"/>
  <c r="I1972" i="6" s="1"/>
  <c r="I1973" i="6" s="1"/>
  <c r="I1974" i="6" s="1"/>
  <c r="I1975" i="6" s="1"/>
  <c r="I1976" i="6" s="1"/>
  <c r="I1977" i="6" s="1"/>
  <c r="I1978" i="6" s="1"/>
  <c r="I1979" i="6" s="1"/>
  <c r="I1980" i="6" s="1"/>
  <c r="I1981" i="6" s="1"/>
  <c r="I1982" i="6" s="1"/>
  <c r="I1983" i="6" s="1"/>
  <c r="I1984" i="6" s="1"/>
  <c r="I1985" i="6" s="1"/>
  <c r="I1986" i="6" s="1"/>
  <c r="I1987" i="6" s="1"/>
  <c r="I1988" i="6" s="1"/>
  <c r="I1989" i="6" s="1"/>
  <c r="I1990" i="6" s="1"/>
  <c r="I1991" i="6" s="1"/>
  <c r="I1992" i="6" s="1"/>
  <c r="I1993" i="6" s="1"/>
  <c r="I1994" i="6" s="1"/>
  <c r="I1995" i="6" s="1"/>
  <c r="I1996" i="6" s="1"/>
  <c r="I1997" i="6" s="1"/>
  <c r="I1998" i="6" s="1"/>
  <c r="I1999" i="6" s="1"/>
  <c r="I2000" i="6" s="1"/>
  <c r="I2001" i="6" s="1"/>
  <c r="I2002" i="6" s="1"/>
  <c r="I2003" i="6" s="1"/>
  <c r="I2004" i="6" s="1"/>
  <c r="I2005" i="6" s="1"/>
  <c r="I2006" i="6" s="1"/>
  <c r="I2007" i="6" s="1"/>
  <c r="I2008" i="6" s="1"/>
  <c r="I2009" i="6" s="1"/>
  <c r="I2010" i="6" s="1"/>
  <c r="I2011" i="6" s="1"/>
  <c r="I2012" i="6" s="1"/>
  <c r="I2013" i="6" s="1"/>
  <c r="I2014" i="6" s="1"/>
  <c r="I2015" i="6" s="1"/>
  <c r="I2016" i="6" s="1"/>
  <c r="I2017" i="6" s="1"/>
  <c r="I2018" i="6" s="1"/>
  <c r="I2019" i="6" s="1"/>
  <c r="I2020" i="6" s="1"/>
  <c r="I2021" i="6" s="1"/>
  <c r="I2022" i="6" s="1"/>
  <c r="I2023" i="6" s="1"/>
  <c r="I2024" i="6" s="1"/>
  <c r="I2025" i="6" s="1"/>
  <c r="I2026" i="6" s="1"/>
  <c r="I2027" i="6" s="1"/>
  <c r="I2028" i="6" s="1"/>
  <c r="I2029" i="6" s="1"/>
  <c r="I2030" i="6" s="1"/>
  <c r="I2031" i="6" s="1"/>
  <c r="I2032" i="6" s="1"/>
  <c r="I2033" i="6" s="1"/>
  <c r="I2034" i="6" s="1"/>
  <c r="I2035" i="6" s="1"/>
  <c r="I2036" i="6" s="1"/>
  <c r="I2037" i="6" s="1"/>
  <c r="I2038" i="6" s="1"/>
  <c r="I2039" i="6" s="1"/>
  <c r="I2040" i="6" s="1"/>
  <c r="I2041" i="6" s="1"/>
  <c r="I2042" i="6" s="1"/>
  <c r="I2043" i="6" s="1"/>
  <c r="I2044" i="6" s="1"/>
  <c r="I2045" i="6" s="1"/>
  <c r="I2046" i="6" s="1"/>
  <c r="I2047" i="6" s="1"/>
  <c r="I2048" i="6" s="1"/>
  <c r="I2049" i="6" s="1"/>
  <c r="I2050" i="6" s="1"/>
  <c r="I2051" i="6" s="1"/>
  <c r="I2052" i="6" s="1"/>
  <c r="I2053" i="6" s="1"/>
  <c r="I2054" i="6" s="1"/>
  <c r="I2055" i="6" s="1"/>
  <c r="I2056" i="6" s="1"/>
  <c r="I2057" i="6" s="1"/>
  <c r="I2058" i="6" s="1"/>
  <c r="I2059" i="6" s="1"/>
  <c r="I2060" i="6" s="1"/>
  <c r="I2061" i="6" s="1"/>
  <c r="I2062" i="6" s="1"/>
  <c r="I2063" i="6" s="1"/>
  <c r="I2064" i="6" s="1"/>
  <c r="I2065" i="6" s="1"/>
  <c r="I2066" i="6" s="1"/>
  <c r="I2067" i="6" s="1"/>
  <c r="I2068" i="6" s="1"/>
  <c r="I2069" i="6" s="1"/>
  <c r="I2070" i="6" s="1"/>
  <c r="I2071" i="6" s="1"/>
  <c r="I2072" i="6" s="1"/>
  <c r="I2073" i="6" s="1"/>
  <c r="I2074" i="6" s="1"/>
  <c r="I2075" i="6" s="1"/>
  <c r="I2076" i="6" s="1"/>
  <c r="I2077" i="6" s="1"/>
  <c r="I2078" i="6" s="1"/>
  <c r="I2079" i="6" s="1"/>
  <c r="I2080" i="6" s="1"/>
  <c r="I2081" i="6" s="1"/>
  <c r="I2082" i="6" s="1"/>
  <c r="I2083" i="6" s="1"/>
  <c r="I2084" i="6" s="1"/>
  <c r="I2085" i="6" s="1"/>
  <c r="I2086" i="6" s="1"/>
  <c r="I2087" i="6" s="1"/>
  <c r="I2088" i="6" s="1"/>
  <c r="I2089" i="6" s="1"/>
  <c r="I2090" i="6" s="1"/>
  <c r="I2091" i="6" s="1"/>
  <c r="I2092" i="6" s="1"/>
  <c r="I2093" i="6" s="1"/>
  <c r="I2094" i="6" s="1"/>
  <c r="I2095" i="6" s="1"/>
  <c r="I2096" i="6" s="1"/>
  <c r="I2097" i="6" s="1"/>
  <c r="I2098" i="6" s="1"/>
  <c r="I2099" i="6" s="1"/>
  <c r="I2100" i="6" s="1"/>
  <c r="I2101" i="6" s="1"/>
  <c r="I2102" i="6" s="1"/>
  <c r="I2103" i="6" s="1"/>
  <c r="I2104" i="6" s="1"/>
  <c r="I2105" i="6" s="1"/>
  <c r="I2106" i="6" s="1"/>
  <c r="I2107" i="6" s="1"/>
  <c r="I2108" i="6" s="1"/>
  <c r="I2109" i="6" s="1"/>
  <c r="I2110" i="6" s="1"/>
  <c r="I2111" i="6" s="1"/>
  <c r="I2112" i="6" s="1"/>
  <c r="I2113" i="6" s="1"/>
  <c r="I2114" i="6" s="1"/>
  <c r="I2115" i="6" s="1"/>
  <c r="I2116" i="6" s="1"/>
  <c r="I2117" i="6" s="1"/>
  <c r="I2118" i="6" s="1"/>
  <c r="I2119" i="6" s="1"/>
  <c r="I2120" i="6" s="1"/>
  <c r="I2121" i="6" s="1"/>
  <c r="I2122" i="6" s="1"/>
  <c r="I2123" i="6" s="1"/>
  <c r="I2124" i="6" s="1"/>
  <c r="I2125" i="6" s="1"/>
  <c r="I2126" i="6" s="1"/>
  <c r="I2127" i="6" s="1"/>
  <c r="I2128" i="6" s="1"/>
  <c r="I2129" i="6" s="1"/>
  <c r="I2130" i="6" s="1"/>
  <c r="I2131" i="6" s="1"/>
  <c r="I2132" i="6" s="1"/>
  <c r="I2133" i="6" s="1"/>
  <c r="I2134" i="6" s="1"/>
  <c r="I2135" i="6" s="1"/>
  <c r="I2136" i="6" s="1"/>
  <c r="I2137" i="6" s="1"/>
  <c r="I2138" i="6" s="1"/>
  <c r="I2139" i="6" s="1"/>
  <c r="I2140" i="6" s="1"/>
  <c r="I2141" i="6" s="1"/>
  <c r="I2142" i="6" s="1"/>
  <c r="I2143" i="6" s="1"/>
  <c r="I2144" i="6" s="1"/>
  <c r="I2145" i="6" s="1"/>
  <c r="I2146" i="6" s="1"/>
  <c r="I2147" i="6" s="1"/>
  <c r="I2148" i="6" s="1"/>
  <c r="I2149" i="6" s="1"/>
  <c r="I2150" i="6" s="1"/>
  <c r="I2151" i="6" s="1"/>
  <c r="I2152" i="6" s="1"/>
  <c r="I2153" i="6" s="1"/>
  <c r="I2154" i="6" s="1"/>
  <c r="I2155" i="6" s="1"/>
  <c r="I2156" i="6" s="1"/>
  <c r="I2157" i="6" s="1"/>
  <c r="I2158" i="6" s="1"/>
  <c r="I2159" i="6" s="1"/>
  <c r="I2160" i="6" s="1"/>
  <c r="I2161" i="6" s="1"/>
  <c r="I2162" i="6" s="1"/>
  <c r="I2163" i="6" s="1"/>
  <c r="I2164" i="6" s="1"/>
  <c r="I2165" i="6" s="1"/>
  <c r="I2166" i="6" s="1"/>
  <c r="I2167" i="6" s="1"/>
  <c r="I2168" i="6" s="1"/>
  <c r="I2169" i="6" s="1"/>
  <c r="I2170" i="6" s="1"/>
  <c r="I2171" i="6" s="1"/>
  <c r="I2172" i="6" s="1"/>
  <c r="I2173" i="6" s="1"/>
  <c r="I2174" i="6" s="1"/>
  <c r="I2175" i="6" s="1"/>
  <c r="I2176" i="6" s="1"/>
  <c r="I2177" i="6" s="1"/>
  <c r="I2178" i="6" s="1"/>
  <c r="I2179" i="6" s="1"/>
  <c r="I2180" i="6" s="1"/>
  <c r="I2181" i="6" s="1"/>
  <c r="I2182" i="6" s="1"/>
  <c r="I2183" i="6" s="1"/>
  <c r="I2184" i="6" s="1"/>
  <c r="I2185" i="6" s="1"/>
  <c r="I2186" i="6" s="1"/>
  <c r="I2187" i="6" s="1"/>
  <c r="I2188" i="6" s="1"/>
  <c r="I2189" i="6" s="1"/>
  <c r="I2190" i="6" s="1"/>
  <c r="I2191" i="6" s="1"/>
  <c r="I2192" i="6" s="1"/>
  <c r="I2193" i="6" s="1"/>
  <c r="I2194" i="6" s="1"/>
  <c r="I2195" i="6" s="1"/>
  <c r="I2196" i="6" s="1"/>
  <c r="I2197" i="6" s="1"/>
  <c r="I2198" i="6" s="1"/>
  <c r="I2199" i="6" s="1"/>
  <c r="I2200" i="6" s="1"/>
  <c r="I2201" i="6" s="1"/>
  <c r="I2202" i="6" s="1"/>
  <c r="I2203" i="6" s="1"/>
  <c r="I2204" i="6" s="1"/>
  <c r="I2205" i="6" s="1"/>
  <c r="I2206" i="6" s="1"/>
  <c r="I2207" i="6" s="1"/>
  <c r="I2208" i="6" s="1"/>
  <c r="I2209" i="6" s="1"/>
  <c r="I2210" i="6" s="1"/>
  <c r="I2211" i="6" s="1"/>
  <c r="I2212" i="6" s="1"/>
  <c r="I2213" i="6" s="1"/>
  <c r="I2214" i="6" s="1"/>
  <c r="I2215" i="6" s="1"/>
  <c r="I2216" i="6" s="1"/>
  <c r="I2217" i="6" s="1"/>
  <c r="I2218" i="6" s="1"/>
  <c r="I2219" i="6" s="1"/>
  <c r="I2220" i="6" s="1"/>
  <c r="I2221" i="6" s="1"/>
  <c r="I2222" i="6" s="1"/>
  <c r="I2223" i="6" s="1"/>
  <c r="I2224" i="6" s="1"/>
  <c r="I2225" i="6" s="1"/>
  <c r="I2226" i="6" s="1"/>
  <c r="I2227" i="6" s="1"/>
  <c r="I2228" i="6" s="1"/>
  <c r="I2229" i="6" s="1"/>
  <c r="I2230" i="6" s="1"/>
  <c r="I2231" i="6" s="1"/>
  <c r="I2232" i="6" s="1"/>
  <c r="I2233" i="6" s="1"/>
  <c r="I2234" i="6" s="1"/>
  <c r="I2235" i="6" s="1"/>
  <c r="I2236" i="6" s="1"/>
  <c r="I2237" i="6" s="1"/>
  <c r="I2238" i="6" s="1"/>
  <c r="I2239" i="6" s="1"/>
  <c r="I2240" i="6" s="1"/>
  <c r="I2241" i="6" s="1"/>
  <c r="I2242" i="6" s="1"/>
  <c r="I2243" i="6" s="1"/>
  <c r="I2244" i="6" s="1"/>
  <c r="I2245" i="6" s="1"/>
  <c r="I2246" i="6" s="1"/>
  <c r="I2247" i="6" s="1"/>
  <c r="I2248" i="6" s="1"/>
  <c r="I2249" i="6" s="1"/>
  <c r="I2250" i="6" s="1"/>
  <c r="I2251" i="6" s="1"/>
  <c r="I2252" i="6" s="1"/>
  <c r="I2253" i="6" s="1"/>
  <c r="I2254" i="6" s="1"/>
  <c r="I2255" i="6" s="1"/>
  <c r="I2256" i="6" s="1"/>
  <c r="I2257" i="6" s="1"/>
  <c r="I2258" i="6" s="1"/>
  <c r="I2259" i="6" s="1"/>
  <c r="I2260" i="6" s="1"/>
  <c r="I2261" i="6" s="1"/>
  <c r="I2262" i="6" s="1"/>
  <c r="I2263" i="6" s="1"/>
  <c r="I2264" i="6" s="1"/>
  <c r="I2265" i="6" s="1"/>
  <c r="I2266" i="6" s="1"/>
  <c r="I2267" i="6" s="1"/>
  <c r="I2268" i="6" s="1"/>
  <c r="I2269" i="6" s="1"/>
  <c r="I2270" i="6" s="1"/>
  <c r="I2271" i="6" s="1"/>
  <c r="I2272" i="6" s="1"/>
  <c r="I2273" i="6" s="1"/>
  <c r="I2274" i="6" s="1"/>
  <c r="I2275" i="6" s="1"/>
  <c r="I2276" i="6" s="1"/>
  <c r="I2277" i="6" s="1"/>
  <c r="I2278" i="6" s="1"/>
  <c r="I2279" i="6" s="1"/>
  <c r="I2280" i="6" s="1"/>
  <c r="I2281" i="6" s="1"/>
  <c r="I2282" i="6" s="1"/>
  <c r="I2283" i="6" s="1"/>
  <c r="I2284" i="6" s="1"/>
  <c r="I2285" i="6" s="1"/>
  <c r="I2286" i="6" s="1"/>
  <c r="I2287" i="6" s="1"/>
  <c r="I2288" i="6" s="1"/>
  <c r="I2289" i="6" s="1"/>
  <c r="I2290" i="6" s="1"/>
  <c r="I2291" i="6" s="1"/>
  <c r="I2292" i="6" s="1"/>
  <c r="I2293" i="6" s="1"/>
  <c r="I2294" i="6" s="1"/>
  <c r="I2295" i="6" s="1"/>
  <c r="I2296" i="6" s="1"/>
  <c r="I2297" i="6" s="1"/>
  <c r="I2298" i="6" s="1"/>
  <c r="I2299" i="6" s="1"/>
  <c r="I2300" i="6" s="1"/>
  <c r="I2301" i="6" s="1"/>
  <c r="I2302" i="6" s="1"/>
  <c r="I2303" i="6" s="1"/>
  <c r="I2304" i="6" s="1"/>
  <c r="I2305" i="6" s="1"/>
  <c r="I2306" i="6" s="1"/>
  <c r="I2307" i="6" s="1"/>
  <c r="I2308" i="6" s="1"/>
  <c r="I2309" i="6" s="1"/>
  <c r="I2310" i="6" s="1"/>
  <c r="I2311" i="6" s="1"/>
  <c r="I2312" i="6" s="1"/>
  <c r="I2313" i="6" s="1"/>
  <c r="I2314" i="6" s="1"/>
  <c r="I2315" i="6" s="1"/>
  <c r="I2316" i="6" s="1"/>
  <c r="I2317" i="6" s="1"/>
  <c r="I2318" i="6" s="1"/>
  <c r="I2319" i="6" s="1"/>
  <c r="I2320" i="6" s="1"/>
  <c r="I2321" i="6" s="1"/>
  <c r="I2322" i="6" s="1"/>
  <c r="I2323" i="6" s="1"/>
  <c r="I2324" i="6" s="1"/>
  <c r="I2325" i="6" s="1"/>
  <c r="I2326" i="6" s="1"/>
  <c r="I2327" i="6" s="1"/>
  <c r="I2328" i="6" s="1"/>
  <c r="I2329" i="6" s="1"/>
  <c r="I2330" i="6" s="1"/>
  <c r="I2331" i="6" s="1"/>
  <c r="I2332" i="6" s="1"/>
  <c r="I2333" i="6" s="1"/>
  <c r="I2334" i="6" s="1"/>
  <c r="I2335" i="6" s="1"/>
  <c r="I2336" i="6" s="1"/>
  <c r="I2337" i="6" s="1"/>
  <c r="I2338" i="6" s="1"/>
  <c r="I2339" i="6" s="1"/>
  <c r="I2340" i="6" s="1"/>
  <c r="I2341" i="6" s="1"/>
  <c r="I2342" i="6" s="1"/>
  <c r="I2343" i="6" s="1"/>
  <c r="I2344" i="6" s="1"/>
  <c r="I2345" i="6" s="1"/>
  <c r="I2346" i="6" s="1"/>
  <c r="I2347" i="6" s="1"/>
  <c r="I2348" i="6" s="1"/>
  <c r="I2349" i="6" s="1"/>
  <c r="I2350" i="6" s="1"/>
  <c r="I2351" i="6" s="1"/>
  <c r="I2352" i="6" s="1"/>
  <c r="I2353" i="6" s="1"/>
  <c r="I2354" i="6" s="1"/>
  <c r="I2355" i="6" s="1"/>
  <c r="I2356" i="6" s="1"/>
  <c r="I2357" i="6" s="1"/>
  <c r="I2358" i="6" s="1"/>
  <c r="I2359" i="6" s="1"/>
  <c r="I2360" i="6" s="1"/>
  <c r="I2361" i="6" s="1"/>
  <c r="I2362" i="6" s="1"/>
  <c r="I2363" i="6" s="1"/>
  <c r="I2364" i="6" s="1"/>
  <c r="I2365" i="6" s="1"/>
  <c r="I2366" i="6" s="1"/>
  <c r="I2367" i="6" s="1"/>
  <c r="I2368" i="6" s="1"/>
  <c r="I2369" i="6" s="1"/>
  <c r="I2370" i="6" s="1"/>
  <c r="I2371" i="6" s="1"/>
  <c r="I2372" i="6" s="1"/>
  <c r="I2373" i="6" s="1"/>
  <c r="I2374" i="6" s="1"/>
  <c r="I2375" i="6" s="1"/>
  <c r="I2376" i="6" s="1"/>
  <c r="I2377" i="6" s="1"/>
  <c r="I2378" i="6" s="1"/>
  <c r="I2379" i="6" s="1"/>
  <c r="I2380" i="6" s="1"/>
  <c r="I2381" i="6" s="1"/>
  <c r="I2382" i="6" s="1"/>
  <c r="I2383" i="6" s="1"/>
  <c r="I2384" i="6" s="1"/>
  <c r="I2385" i="6" s="1"/>
  <c r="I2386" i="6" s="1"/>
  <c r="I2387" i="6" s="1"/>
  <c r="I2388" i="6" s="1"/>
  <c r="I2389" i="6" s="1"/>
  <c r="I2390" i="6" s="1"/>
  <c r="I2391" i="6" s="1"/>
  <c r="I2392" i="6" s="1"/>
  <c r="I2393" i="6" s="1"/>
  <c r="I2394" i="6" s="1"/>
  <c r="I2395" i="6" s="1"/>
  <c r="I2396" i="6" s="1"/>
  <c r="I2397" i="6" s="1"/>
  <c r="I2398" i="6" s="1"/>
  <c r="I2399" i="6" s="1"/>
  <c r="I2400" i="6" s="1"/>
  <c r="I2401" i="6" s="1"/>
  <c r="I2402" i="6" s="1"/>
  <c r="I2403" i="6" s="1"/>
  <c r="I2404" i="6" s="1"/>
  <c r="I2405" i="6" s="1"/>
  <c r="I2406" i="6" s="1"/>
  <c r="I2407" i="6" s="1"/>
  <c r="I2408" i="6" s="1"/>
  <c r="I2409" i="6" s="1"/>
  <c r="I2410" i="6" s="1"/>
  <c r="I2411" i="6" s="1"/>
  <c r="I2412" i="6" s="1"/>
  <c r="I2413" i="6" s="1"/>
  <c r="I2414" i="6" s="1"/>
  <c r="I2415" i="6" s="1"/>
  <c r="I2416" i="6" s="1"/>
  <c r="I2417" i="6" s="1"/>
  <c r="I2418" i="6" s="1"/>
  <c r="I2419" i="6" s="1"/>
  <c r="I2420" i="6" s="1"/>
  <c r="I2421" i="6" s="1"/>
  <c r="I2422" i="6" s="1"/>
  <c r="I2423" i="6" s="1"/>
  <c r="I2424" i="6" s="1"/>
  <c r="I2425" i="6" s="1"/>
  <c r="I2426" i="6" s="1"/>
  <c r="I2427" i="6" s="1"/>
  <c r="I2428" i="6" s="1"/>
  <c r="I2429" i="6" s="1"/>
  <c r="I2430" i="6" s="1"/>
  <c r="I2431" i="6" s="1"/>
  <c r="I2432" i="6" s="1"/>
  <c r="I2433" i="6" s="1"/>
  <c r="I2434" i="6" s="1"/>
  <c r="I2435" i="6" s="1"/>
  <c r="I2436" i="6" s="1"/>
  <c r="I2437" i="6" s="1"/>
  <c r="I2438" i="6" s="1"/>
  <c r="I2439" i="6" s="1"/>
  <c r="I2440" i="6" s="1"/>
  <c r="I2441" i="6" s="1"/>
  <c r="I2442" i="6" s="1"/>
  <c r="I2443" i="6" s="1"/>
  <c r="I2444" i="6" s="1"/>
  <c r="I2445" i="6" s="1"/>
  <c r="I2446" i="6" s="1"/>
  <c r="I2447" i="6" s="1"/>
  <c r="I2448" i="6" s="1"/>
  <c r="I2449" i="6" s="1"/>
  <c r="I2450" i="6" s="1"/>
  <c r="I2451" i="6" s="1"/>
  <c r="I2452" i="6" s="1"/>
  <c r="I2453" i="6" s="1"/>
  <c r="I2454" i="6" s="1"/>
  <c r="I2455" i="6" s="1"/>
  <c r="I2456" i="6" s="1"/>
  <c r="I2457" i="6" s="1"/>
  <c r="I2458" i="6" s="1"/>
  <c r="I2459" i="6" s="1"/>
  <c r="I2460" i="6" s="1"/>
  <c r="I2461" i="6" s="1"/>
  <c r="I2462" i="6" s="1"/>
  <c r="I2463" i="6" s="1"/>
  <c r="I2464" i="6" s="1"/>
  <c r="I2465" i="6" s="1"/>
  <c r="I2466" i="6" s="1"/>
  <c r="I2467" i="6" s="1"/>
  <c r="I2468" i="6" s="1"/>
  <c r="I2469" i="6" s="1"/>
  <c r="I2470" i="6" s="1"/>
  <c r="I2471" i="6" s="1"/>
  <c r="I2472" i="6" s="1"/>
  <c r="I2473" i="6" s="1"/>
  <c r="I2474" i="6" s="1"/>
  <c r="I2475" i="6" s="1"/>
  <c r="I2476" i="6" s="1"/>
  <c r="I2477" i="6" s="1"/>
  <c r="I2478" i="6" s="1"/>
  <c r="I2479" i="6" s="1"/>
  <c r="I2480" i="6" s="1"/>
  <c r="I2481" i="6" s="1"/>
  <c r="I2482" i="6" s="1"/>
  <c r="I2483" i="6" s="1"/>
  <c r="I2484" i="6" s="1"/>
  <c r="I2485" i="6" s="1"/>
  <c r="I2486" i="6" s="1"/>
  <c r="I2487" i="6" s="1"/>
  <c r="I2488" i="6" s="1"/>
  <c r="I2489" i="6" s="1"/>
  <c r="I2490" i="6" s="1"/>
  <c r="I2491" i="6" s="1"/>
  <c r="I2492" i="6" s="1"/>
  <c r="I2493" i="6" s="1"/>
  <c r="I2494" i="6" s="1"/>
  <c r="I2495" i="6" s="1"/>
  <c r="I2496" i="6" s="1"/>
  <c r="I2497" i="6" s="1"/>
  <c r="I2498" i="6" s="1"/>
  <c r="I2499" i="6" s="1"/>
  <c r="I2500" i="6" s="1"/>
  <c r="I2501" i="6" s="1"/>
  <c r="I2502" i="6" s="1"/>
  <c r="I2503" i="6" s="1"/>
  <c r="I2504" i="6" s="1"/>
  <c r="I2505" i="6" s="1"/>
  <c r="I2506" i="6" s="1"/>
  <c r="I2507" i="6" s="1"/>
  <c r="I2508" i="6" s="1"/>
  <c r="I2509" i="6" s="1"/>
  <c r="I2510" i="6" s="1"/>
  <c r="I2511" i="6" s="1"/>
  <c r="I2512" i="6" s="1"/>
  <c r="I2513" i="6" s="1"/>
  <c r="I2514" i="6" s="1"/>
  <c r="I2515" i="6" s="1"/>
  <c r="I2516" i="6" s="1"/>
  <c r="I2517" i="6" s="1"/>
  <c r="I2518" i="6" s="1"/>
  <c r="I2519" i="6" s="1"/>
  <c r="I2520" i="6" s="1"/>
  <c r="I2521" i="6" s="1"/>
  <c r="I2522" i="6" s="1"/>
  <c r="I2523" i="6" s="1"/>
  <c r="I2524" i="6" s="1"/>
  <c r="I2525" i="6" s="1"/>
  <c r="I2526" i="6" s="1"/>
  <c r="I2527" i="6" s="1"/>
  <c r="I2528" i="6" s="1"/>
  <c r="I2529" i="6" s="1"/>
  <c r="I2530" i="6" s="1"/>
  <c r="I2531" i="6" s="1"/>
  <c r="I2532" i="6" s="1"/>
  <c r="I2533" i="6" s="1"/>
  <c r="I2534" i="6" s="1"/>
  <c r="I2535" i="6" s="1"/>
  <c r="I2536" i="6" s="1"/>
  <c r="I2537" i="6" s="1"/>
  <c r="I2538" i="6" s="1"/>
  <c r="I2539" i="6" s="1"/>
  <c r="I2540" i="6" s="1"/>
  <c r="I2541" i="6" s="1"/>
  <c r="I2542" i="6" s="1"/>
  <c r="I2543" i="6" s="1"/>
  <c r="I2544" i="6" s="1"/>
  <c r="I2545" i="6" s="1"/>
  <c r="I2546" i="6" s="1"/>
  <c r="I2547" i="6" s="1"/>
  <c r="I2548" i="6" s="1"/>
  <c r="I2549" i="6" s="1"/>
  <c r="I2550" i="6" s="1"/>
  <c r="I2551" i="6" s="1"/>
  <c r="I2552" i="6" s="1"/>
  <c r="I2553" i="6" s="1"/>
  <c r="I2554" i="6" s="1"/>
  <c r="I2555" i="6" s="1"/>
  <c r="I2556" i="6" s="1"/>
  <c r="I2557" i="6" s="1"/>
  <c r="I2558" i="6" s="1"/>
  <c r="I2559" i="6" s="1"/>
  <c r="I2560" i="6" s="1"/>
  <c r="I2561" i="6" s="1"/>
  <c r="I2562" i="6" s="1"/>
  <c r="I2563" i="6" s="1"/>
  <c r="I2564" i="6" s="1"/>
  <c r="I2565" i="6" s="1"/>
  <c r="I2566" i="6" s="1"/>
  <c r="I2567" i="6" s="1"/>
  <c r="I2568" i="6" s="1"/>
  <c r="I2569" i="6" s="1"/>
  <c r="I2570" i="6" s="1"/>
  <c r="I2571" i="6" s="1"/>
  <c r="I2572" i="6" s="1"/>
  <c r="I2573" i="6" s="1"/>
  <c r="I2574" i="6" s="1"/>
  <c r="I2575" i="6" s="1"/>
  <c r="I2576" i="6" s="1"/>
  <c r="I2577" i="6" s="1"/>
  <c r="I2578" i="6" s="1"/>
  <c r="I2579" i="6" s="1"/>
  <c r="I2580" i="6" s="1"/>
  <c r="I2581" i="6" s="1"/>
  <c r="I2582" i="6" s="1"/>
  <c r="I2583" i="6" s="1"/>
  <c r="I2584" i="6" s="1"/>
  <c r="I2585" i="6" s="1"/>
  <c r="I2586" i="6" s="1"/>
  <c r="I2587" i="6" s="1"/>
  <c r="I2588" i="6" s="1"/>
  <c r="I2589" i="6" s="1"/>
  <c r="I2590" i="6" s="1"/>
  <c r="I2591" i="6" s="1"/>
  <c r="I2592" i="6" s="1"/>
  <c r="I2593" i="6" s="1"/>
  <c r="I2594" i="6" s="1"/>
  <c r="I2595" i="6" s="1"/>
  <c r="I2596" i="6" s="1"/>
  <c r="I2597" i="6" s="1"/>
  <c r="I2598" i="6" s="1"/>
  <c r="I2599" i="6" s="1"/>
  <c r="I2600" i="6" s="1"/>
  <c r="I2601" i="6" s="1"/>
  <c r="I2602" i="6" s="1"/>
  <c r="I2603" i="6" s="1"/>
  <c r="I2604" i="6" s="1"/>
  <c r="I2605" i="6" s="1"/>
  <c r="I2606" i="6" s="1"/>
  <c r="I2607" i="6" s="1"/>
  <c r="I2608" i="6" s="1"/>
  <c r="I2609" i="6" s="1"/>
  <c r="I2610" i="6" s="1"/>
  <c r="I2611" i="6" s="1"/>
  <c r="I2612" i="6" s="1"/>
  <c r="I2613" i="6" s="1"/>
  <c r="I2614" i="6" s="1"/>
  <c r="I2615" i="6" s="1"/>
  <c r="I2616" i="6" s="1"/>
  <c r="I2617" i="6" s="1"/>
  <c r="I2618" i="6" s="1"/>
  <c r="I2619" i="6" s="1"/>
  <c r="I2620" i="6" s="1"/>
  <c r="I2621" i="6" s="1"/>
  <c r="I2622" i="6" s="1"/>
  <c r="I2623" i="6" s="1"/>
  <c r="I2624" i="6" s="1"/>
  <c r="I2625" i="6" s="1"/>
  <c r="I2626" i="6" s="1"/>
  <c r="I2627" i="6" s="1"/>
  <c r="I2628" i="6" s="1"/>
  <c r="I2629" i="6" s="1"/>
  <c r="I2630" i="6" s="1"/>
  <c r="I2631" i="6" s="1"/>
  <c r="I2632" i="6" s="1"/>
  <c r="I2633" i="6" s="1"/>
  <c r="I2634" i="6" s="1"/>
  <c r="I2635" i="6" s="1"/>
  <c r="I2636" i="6" s="1"/>
  <c r="I2637" i="6" s="1"/>
  <c r="I2638" i="6" s="1"/>
  <c r="I2639" i="6" s="1"/>
  <c r="I2640" i="6" s="1"/>
  <c r="I2641" i="6" s="1"/>
  <c r="I2642" i="6" s="1"/>
  <c r="I2643" i="6" s="1"/>
  <c r="I2644" i="6" s="1"/>
  <c r="I2645" i="6" s="1"/>
  <c r="I2646" i="6" s="1"/>
  <c r="I2647" i="6" s="1"/>
  <c r="I2648" i="6" s="1"/>
  <c r="I2649" i="6" s="1"/>
  <c r="I2650" i="6" s="1"/>
  <c r="I2651" i="6" s="1"/>
  <c r="I2652" i="6" s="1"/>
  <c r="I2653" i="6" s="1"/>
  <c r="I2654" i="6" s="1"/>
  <c r="I2655" i="6" s="1"/>
  <c r="I2656" i="6" s="1"/>
  <c r="I2657" i="6" s="1"/>
  <c r="I2658" i="6" s="1"/>
  <c r="I2659" i="6" s="1"/>
  <c r="I2660" i="6" s="1"/>
  <c r="I2661" i="6" s="1"/>
  <c r="I2662" i="6" s="1"/>
  <c r="I2663" i="6" s="1"/>
  <c r="I2664" i="6" s="1"/>
  <c r="I2665" i="6" s="1"/>
  <c r="I2666" i="6" s="1"/>
  <c r="I2667" i="6" s="1"/>
  <c r="I2668" i="6" s="1"/>
  <c r="I2669" i="6" s="1"/>
  <c r="I2670" i="6" s="1"/>
  <c r="I2671" i="6" s="1"/>
  <c r="I2672" i="6" s="1"/>
  <c r="I2673" i="6" s="1"/>
  <c r="I2674" i="6" s="1"/>
  <c r="I2675" i="6" s="1"/>
  <c r="I2676" i="6" s="1"/>
  <c r="I2677" i="6" s="1"/>
  <c r="I2678" i="6" s="1"/>
  <c r="I2679" i="6" s="1"/>
  <c r="I2680" i="6" s="1"/>
  <c r="I2681" i="6" s="1"/>
  <c r="I2682" i="6" s="1"/>
  <c r="I2683" i="6" s="1"/>
  <c r="I2684" i="6" s="1"/>
  <c r="I2685" i="6" s="1"/>
  <c r="I2686" i="6" s="1"/>
  <c r="I2687" i="6" s="1"/>
  <c r="I2688" i="6" s="1"/>
  <c r="I2689" i="6" s="1"/>
  <c r="I2690" i="6" s="1"/>
  <c r="I2691" i="6" s="1"/>
  <c r="I2692" i="6" s="1"/>
  <c r="I2693" i="6" s="1"/>
  <c r="I2694" i="6" s="1"/>
  <c r="I2695" i="6" s="1"/>
  <c r="I2696" i="6" s="1"/>
  <c r="I2697" i="6" s="1"/>
  <c r="I2698" i="6" s="1"/>
  <c r="I2699" i="6" s="1"/>
  <c r="I2700" i="6" s="1"/>
  <c r="I2701" i="6" s="1"/>
  <c r="I2702" i="6" s="1"/>
  <c r="I2703" i="6" s="1"/>
  <c r="I2704" i="6" s="1"/>
  <c r="I2705" i="6" s="1"/>
  <c r="I2706" i="6" s="1"/>
  <c r="I2707" i="6" s="1"/>
  <c r="I2708" i="6" s="1"/>
  <c r="I2709" i="6" s="1"/>
  <c r="I2710" i="6" s="1"/>
  <c r="I2711" i="6" s="1"/>
  <c r="I2712" i="6" s="1"/>
  <c r="I2713" i="6" s="1"/>
  <c r="I2714" i="6" s="1"/>
  <c r="I2715" i="6" s="1"/>
  <c r="I2716" i="6" s="1"/>
  <c r="I2717" i="6" s="1"/>
  <c r="I2718" i="6" s="1"/>
  <c r="I2719" i="6" s="1"/>
  <c r="I2720" i="6" s="1"/>
  <c r="I2721" i="6" s="1"/>
  <c r="I2722" i="6" s="1"/>
  <c r="I2723" i="6" s="1"/>
  <c r="I2724" i="6" s="1"/>
  <c r="I2725" i="6" s="1"/>
  <c r="I2726" i="6" s="1"/>
  <c r="I2727" i="6" s="1"/>
  <c r="I2728" i="6" s="1"/>
  <c r="I2729" i="6" s="1"/>
  <c r="I2730" i="6" s="1"/>
  <c r="I2731" i="6" s="1"/>
  <c r="I2732" i="6" s="1"/>
  <c r="I2733" i="6" s="1"/>
  <c r="I2734" i="6" s="1"/>
  <c r="I2735" i="6" s="1"/>
  <c r="I2736" i="6" s="1"/>
  <c r="I2737" i="6" s="1"/>
  <c r="I2738" i="6" s="1"/>
  <c r="I2739" i="6" s="1"/>
  <c r="I2740" i="6" s="1"/>
  <c r="I2741" i="6" s="1"/>
  <c r="I2742" i="6" s="1"/>
  <c r="I2743" i="6" s="1"/>
  <c r="I2744" i="6" s="1"/>
  <c r="I2745" i="6" s="1"/>
  <c r="I2746" i="6" s="1"/>
  <c r="I2747" i="6" s="1"/>
  <c r="I2748" i="6" s="1"/>
  <c r="I2749" i="6" s="1"/>
  <c r="I2750" i="6" s="1"/>
  <c r="I2751" i="6" s="1"/>
  <c r="I2752" i="6" s="1"/>
  <c r="I2753" i="6" s="1"/>
  <c r="I2754" i="6" s="1"/>
  <c r="I2755" i="6" s="1"/>
  <c r="I2756" i="6" s="1"/>
  <c r="I2757" i="6" s="1"/>
  <c r="I2758" i="6" s="1"/>
  <c r="I2759" i="6" s="1"/>
  <c r="I2760" i="6" s="1"/>
  <c r="I2761" i="6" s="1"/>
  <c r="I2762" i="6" s="1"/>
  <c r="I2763" i="6" s="1"/>
  <c r="I2764" i="6" s="1"/>
  <c r="I2765" i="6" s="1"/>
  <c r="I2766" i="6" s="1"/>
  <c r="I2767" i="6" s="1"/>
  <c r="I2768" i="6" s="1"/>
  <c r="I2769" i="6" s="1"/>
  <c r="I2770" i="6" s="1"/>
  <c r="I2771" i="6" s="1"/>
  <c r="I2772" i="6" s="1"/>
  <c r="I2773" i="6" s="1"/>
  <c r="I2774" i="6" s="1"/>
  <c r="I2775" i="6" s="1"/>
  <c r="I2776" i="6" s="1"/>
  <c r="I2777" i="6" s="1"/>
  <c r="I2778" i="6" s="1"/>
  <c r="I2779" i="6" s="1"/>
  <c r="I2780" i="6" s="1"/>
  <c r="I2781" i="6" s="1"/>
  <c r="I2782" i="6" s="1"/>
  <c r="I2783" i="6" s="1"/>
  <c r="I2784" i="6" s="1"/>
  <c r="I2785" i="6" s="1"/>
  <c r="I2786" i="6" s="1"/>
  <c r="I2787" i="6" s="1"/>
  <c r="I2788" i="6" s="1"/>
  <c r="I2789" i="6" s="1"/>
  <c r="I2790" i="6" s="1"/>
  <c r="I2791" i="6" s="1"/>
  <c r="I2792" i="6" s="1"/>
  <c r="I2793" i="6" s="1"/>
  <c r="I2794" i="6" s="1"/>
  <c r="I2795" i="6" s="1"/>
  <c r="I2796" i="6" s="1"/>
  <c r="I2797" i="6" s="1"/>
  <c r="I2798" i="6" s="1"/>
  <c r="I2799" i="6" s="1"/>
  <c r="I2800" i="6" s="1"/>
  <c r="I2801" i="6" s="1"/>
  <c r="I2802" i="6" s="1"/>
  <c r="I2803" i="6" s="1"/>
  <c r="I2804" i="6" s="1"/>
  <c r="I2805" i="6" s="1"/>
  <c r="I2806" i="6" s="1"/>
  <c r="I2807" i="6" s="1"/>
  <c r="I2808" i="6" s="1"/>
  <c r="I2809" i="6" s="1"/>
  <c r="I2810" i="6" s="1"/>
  <c r="I2811" i="6" s="1"/>
  <c r="I2812" i="6" s="1"/>
  <c r="I2813" i="6" s="1"/>
  <c r="I2814" i="6" s="1"/>
  <c r="I2815" i="6" s="1"/>
  <c r="I2816" i="6" s="1"/>
  <c r="I2817" i="6" s="1"/>
  <c r="I2818" i="6" s="1"/>
  <c r="I2819" i="6" s="1"/>
  <c r="I2820" i="6" s="1"/>
  <c r="I2821" i="6" s="1"/>
  <c r="I2822" i="6" s="1"/>
  <c r="I2823" i="6" s="1"/>
  <c r="I2824" i="6" s="1"/>
  <c r="I2825" i="6" s="1"/>
  <c r="I2826" i="6" s="1"/>
  <c r="I2827" i="6" s="1"/>
  <c r="I2828" i="6" s="1"/>
  <c r="I2829" i="6" s="1"/>
  <c r="I2830" i="6" s="1"/>
  <c r="I2831" i="6" s="1"/>
  <c r="I2832" i="6" s="1"/>
  <c r="I2833" i="6" s="1"/>
  <c r="I2834" i="6" s="1"/>
  <c r="I2835" i="6" s="1"/>
  <c r="I2836" i="6" s="1"/>
  <c r="I2837" i="6" s="1"/>
  <c r="I2838" i="6" s="1"/>
  <c r="I2839" i="6" s="1"/>
  <c r="I2840" i="6" s="1"/>
  <c r="I2841" i="6" s="1"/>
  <c r="I2842" i="6" s="1"/>
  <c r="I2843" i="6" s="1"/>
  <c r="I2844" i="6" s="1"/>
  <c r="I2845" i="6" s="1"/>
  <c r="I2846" i="6" s="1"/>
  <c r="I2847" i="6" s="1"/>
  <c r="I2848" i="6" s="1"/>
  <c r="I2849" i="6" s="1"/>
  <c r="I2850" i="6" s="1"/>
  <c r="I2851" i="6" s="1"/>
  <c r="I2852" i="6" s="1"/>
  <c r="I2853" i="6" s="1"/>
  <c r="I2854" i="6" s="1"/>
  <c r="I2855" i="6" s="1"/>
  <c r="I2856" i="6" s="1"/>
  <c r="I2857" i="6" s="1"/>
  <c r="I2858" i="6" s="1"/>
  <c r="I2859" i="6" s="1"/>
  <c r="I2860" i="6" s="1"/>
  <c r="I2861" i="6" s="1"/>
  <c r="I2862" i="6" s="1"/>
  <c r="I2863" i="6" s="1"/>
  <c r="I2864" i="6" s="1"/>
  <c r="I2865" i="6" s="1"/>
  <c r="I2866" i="6" s="1"/>
  <c r="I2867" i="6" s="1"/>
  <c r="I2868" i="6" s="1"/>
  <c r="I2869" i="6" s="1"/>
  <c r="I2870" i="6" s="1"/>
  <c r="I2871" i="6" s="1"/>
  <c r="I2872" i="6" s="1"/>
  <c r="I2873" i="6" s="1"/>
  <c r="I2874" i="6" s="1"/>
  <c r="I2875" i="6" s="1"/>
  <c r="I2876" i="6" s="1"/>
  <c r="I2877" i="6" s="1"/>
  <c r="I2878" i="6" s="1"/>
  <c r="I2879" i="6" s="1"/>
  <c r="I2880" i="6" s="1"/>
  <c r="I2881" i="6" s="1"/>
  <c r="I2882" i="6" s="1"/>
  <c r="I2883" i="6" s="1"/>
  <c r="I2884" i="6" s="1"/>
  <c r="I2885" i="6" s="1"/>
  <c r="I2886" i="6" s="1"/>
  <c r="I2887" i="6" s="1"/>
  <c r="I2888" i="6" s="1"/>
  <c r="I2889" i="6" s="1"/>
  <c r="I2890" i="6" s="1"/>
  <c r="I2891" i="6" s="1"/>
  <c r="I2892" i="6" s="1"/>
  <c r="I2893" i="6" s="1"/>
  <c r="I2894" i="6" s="1"/>
  <c r="I2895" i="6" s="1"/>
  <c r="I2896" i="6" s="1"/>
  <c r="I2897" i="6" s="1"/>
  <c r="I2898" i="6" s="1"/>
  <c r="I2899" i="6" s="1"/>
  <c r="I2900" i="6" s="1"/>
  <c r="I2901" i="6" s="1"/>
  <c r="I2902" i="6" s="1"/>
  <c r="I2903" i="6" s="1"/>
  <c r="I2904" i="6" s="1"/>
  <c r="I2905" i="6" s="1"/>
  <c r="I2906" i="6" s="1"/>
  <c r="I2907" i="6" s="1"/>
  <c r="I2908" i="6" s="1"/>
  <c r="I2909" i="6" s="1"/>
  <c r="I2910" i="6" s="1"/>
  <c r="I2911" i="6" s="1"/>
  <c r="I2912" i="6" s="1"/>
  <c r="I2913" i="6" s="1"/>
  <c r="I2914" i="6" s="1"/>
  <c r="I2915" i="6" s="1"/>
  <c r="I2916" i="6" s="1"/>
  <c r="I2917" i="6" s="1"/>
  <c r="I2918" i="6" s="1"/>
  <c r="I2919" i="6" s="1"/>
  <c r="I2920" i="6" s="1"/>
  <c r="I2921" i="6" s="1"/>
  <c r="I2922" i="6" s="1"/>
  <c r="I2923" i="6" s="1"/>
  <c r="I2924" i="6" s="1"/>
  <c r="I2925" i="6" s="1"/>
  <c r="I2926" i="6" s="1"/>
  <c r="I2927" i="6" s="1"/>
  <c r="I2928" i="6" s="1"/>
  <c r="I2929" i="6" s="1"/>
  <c r="I2930" i="6" s="1"/>
  <c r="I2931" i="6" s="1"/>
  <c r="I2932" i="6" s="1"/>
  <c r="I2933" i="6" s="1"/>
  <c r="I2934" i="6" s="1"/>
  <c r="I2935" i="6" s="1"/>
  <c r="I2936" i="6" s="1"/>
  <c r="I2937" i="6" s="1"/>
  <c r="I2938" i="6" s="1"/>
  <c r="I2939" i="6" s="1"/>
  <c r="I2940" i="6" s="1"/>
  <c r="I2941" i="6" s="1"/>
  <c r="I2942" i="6" s="1"/>
  <c r="I2943" i="6" s="1"/>
  <c r="I2944" i="6" s="1"/>
  <c r="I2945" i="6" s="1"/>
  <c r="I2946" i="6" s="1"/>
  <c r="I2947" i="6" s="1"/>
  <c r="I2948" i="6" s="1"/>
  <c r="I2949" i="6" s="1"/>
  <c r="I2950" i="6" s="1"/>
  <c r="I2951" i="6" s="1"/>
  <c r="I2952" i="6" s="1"/>
  <c r="I2953" i="6" s="1"/>
  <c r="I2954" i="6" s="1"/>
  <c r="I2955" i="6" s="1"/>
  <c r="I2956" i="6" s="1"/>
  <c r="I2957" i="6" s="1"/>
  <c r="I2958" i="6" s="1"/>
  <c r="I2959" i="6" s="1"/>
  <c r="I2960" i="6" s="1"/>
  <c r="I2961" i="6" s="1"/>
  <c r="I2962" i="6" s="1"/>
  <c r="I2963" i="6" s="1"/>
  <c r="I2964" i="6" s="1"/>
  <c r="I2965" i="6" s="1"/>
  <c r="I2966" i="6" s="1"/>
  <c r="I2967" i="6" s="1"/>
  <c r="I2968" i="6" s="1"/>
  <c r="I2969" i="6" s="1"/>
  <c r="I2970" i="6" s="1"/>
  <c r="I2971" i="6" s="1"/>
  <c r="I2972" i="6" s="1"/>
  <c r="I2973" i="6" s="1"/>
  <c r="I2974" i="6" s="1"/>
  <c r="I2975" i="6" s="1"/>
  <c r="I2976" i="6" s="1"/>
  <c r="I2977" i="6" s="1"/>
  <c r="I2978" i="6" s="1"/>
  <c r="I2979" i="6" s="1"/>
  <c r="I2980" i="6" s="1"/>
  <c r="I2981" i="6" s="1"/>
  <c r="I2982" i="6" s="1"/>
  <c r="I2983" i="6" s="1"/>
  <c r="I2984" i="6" s="1"/>
  <c r="I2985" i="6" s="1"/>
  <c r="I2986" i="6" s="1"/>
  <c r="I2987" i="6" s="1"/>
  <c r="I2988" i="6" s="1"/>
  <c r="I2989" i="6" s="1"/>
  <c r="I2990" i="6" s="1"/>
  <c r="I2991" i="6" s="1"/>
  <c r="I2992" i="6" s="1"/>
  <c r="I2993" i="6" s="1"/>
  <c r="I2994" i="6" s="1"/>
  <c r="I2995" i="6" s="1"/>
  <c r="I2996" i="6" s="1"/>
  <c r="I2997" i="6" s="1"/>
  <c r="I2998" i="6" s="1"/>
  <c r="I2999" i="6" s="1"/>
  <c r="I3000" i="6" s="1"/>
  <c r="I3001" i="6" s="1"/>
  <c r="I3002" i="6" s="1"/>
  <c r="I3003" i="6" s="1"/>
  <c r="I3004" i="6" s="1"/>
  <c r="I3005" i="6" s="1"/>
  <c r="I3006" i="6" s="1"/>
  <c r="I3007" i="6" s="1"/>
  <c r="I3008" i="6" s="1"/>
  <c r="I3009" i="6" s="1"/>
  <c r="I3010" i="6" s="1"/>
  <c r="I3011" i="6" s="1"/>
  <c r="I3012" i="6" s="1"/>
  <c r="I3013" i="6" s="1"/>
  <c r="I3014" i="6" s="1"/>
  <c r="I3015" i="6" s="1"/>
  <c r="I3016" i="6" s="1"/>
  <c r="I3017" i="6" s="1"/>
  <c r="I3018" i="6" s="1"/>
  <c r="I3019" i="6" s="1"/>
  <c r="I3020" i="6" s="1"/>
  <c r="I3021" i="6" s="1"/>
  <c r="I3022" i="6" s="1"/>
  <c r="I3023" i="6" s="1"/>
  <c r="I3024" i="6" s="1"/>
  <c r="I3025" i="6" s="1"/>
  <c r="I3026" i="6" s="1"/>
  <c r="I3027" i="6" s="1"/>
  <c r="I3028" i="6" s="1"/>
  <c r="I3029" i="6" s="1"/>
  <c r="I3030" i="6" s="1"/>
  <c r="I3031" i="6" s="1"/>
  <c r="I3032" i="6" s="1"/>
  <c r="I3033" i="6" s="1"/>
  <c r="I3034" i="6" s="1"/>
  <c r="I3035" i="6" s="1"/>
  <c r="I3036" i="6" s="1"/>
  <c r="I3037" i="6" s="1"/>
  <c r="I3038" i="6" s="1"/>
  <c r="I3039" i="6" s="1"/>
  <c r="I3040" i="6" s="1"/>
  <c r="I3041" i="6" s="1"/>
  <c r="I3042" i="6" s="1"/>
  <c r="I3043" i="6" s="1"/>
  <c r="I3044" i="6" s="1"/>
  <c r="I3045" i="6" s="1"/>
  <c r="I3046" i="6" s="1"/>
  <c r="I3047" i="6" s="1"/>
  <c r="I3048" i="6" s="1"/>
  <c r="I3049" i="6" s="1"/>
  <c r="I3050" i="6" s="1"/>
  <c r="I3051" i="6" s="1"/>
  <c r="I3052" i="6" s="1"/>
  <c r="I3053" i="6" s="1"/>
  <c r="I3054" i="6" s="1"/>
  <c r="I3055" i="6" s="1"/>
  <c r="I3056" i="6" s="1"/>
  <c r="I3057" i="6" s="1"/>
  <c r="I3058" i="6" s="1"/>
  <c r="I3059" i="6" s="1"/>
  <c r="I3060" i="6" s="1"/>
  <c r="I3061" i="6" s="1"/>
  <c r="I3062" i="6" s="1"/>
  <c r="I3063" i="6" s="1"/>
  <c r="I3064" i="6" s="1"/>
  <c r="I3065" i="6" s="1"/>
  <c r="I3066" i="6" s="1"/>
  <c r="I3067" i="6" s="1"/>
  <c r="I3068" i="6" s="1"/>
  <c r="I3069" i="6" s="1"/>
  <c r="I3070" i="6" s="1"/>
  <c r="I3071" i="6" s="1"/>
  <c r="I3072" i="6" s="1"/>
  <c r="I3073" i="6" s="1"/>
  <c r="I3074" i="6" s="1"/>
  <c r="I3075" i="6" s="1"/>
  <c r="I3076" i="6" s="1"/>
  <c r="I3077" i="6" s="1"/>
  <c r="I3078" i="6" s="1"/>
  <c r="I3079" i="6" s="1"/>
  <c r="I3080" i="6" s="1"/>
  <c r="I3081" i="6" s="1"/>
  <c r="I3082" i="6" s="1"/>
  <c r="I3083" i="6" s="1"/>
  <c r="I3084" i="6" s="1"/>
  <c r="I3085" i="6" s="1"/>
  <c r="I3086" i="6" s="1"/>
  <c r="I3087" i="6" s="1"/>
  <c r="I3088" i="6" s="1"/>
  <c r="I3089" i="6" s="1"/>
  <c r="I3090" i="6" s="1"/>
  <c r="I3091" i="6" s="1"/>
  <c r="I3092" i="6" s="1"/>
  <c r="I3093" i="6" s="1"/>
  <c r="I3094" i="6" s="1"/>
  <c r="I3095" i="6" s="1"/>
  <c r="I3096" i="6" s="1"/>
  <c r="I3097" i="6" s="1"/>
  <c r="I3098" i="6" s="1"/>
  <c r="I3099" i="6" s="1"/>
  <c r="I3100" i="6" s="1"/>
  <c r="I3101" i="6" s="1"/>
  <c r="I3102" i="6" s="1"/>
  <c r="I3103" i="6" s="1"/>
  <c r="I3104" i="6" s="1"/>
  <c r="I3105" i="6" s="1"/>
  <c r="I3106" i="6" s="1"/>
  <c r="I3107" i="6" s="1"/>
  <c r="I3108" i="6" s="1"/>
  <c r="I3109" i="6" s="1"/>
  <c r="I3110" i="6" s="1"/>
  <c r="I3111" i="6" s="1"/>
  <c r="I3112" i="6" s="1"/>
  <c r="I3113" i="6" s="1"/>
  <c r="I3114" i="6" s="1"/>
  <c r="I3115" i="6" s="1"/>
  <c r="I3116" i="6" s="1"/>
  <c r="I3117" i="6" s="1"/>
  <c r="I3118" i="6" s="1"/>
  <c r="I3119" i="6" s="1"/>
  <c r="I3120" i="6" s="1"/>
  <c r="I3121" i="6" s="1"/>
  <c r="I3122" i="6" s="1"/>
  <c r="I3123" i="6" s="1"/>
  <c r="I3124" i="6" s="1"/>
  <c r="I3125" i="6" s="1"/>
  <c r="I3126" i="6" s="1"/>
  <c r="I3127" i="6" s="1"/>
  <c r="I3128" i="6" s="1"/>
  <c r="I3129" i="6" s="1"/>
  <c r="I3130" i="6" s="1"/>
  <c r="I3131" i="6" s="1"/>
  <c r="I3132" i="6" s="1"/>
  <c r="I3133" i="6" s="1"/>
  <c r="I3134" i="6" s="1"/>
  <c r="I3135" i="6" s="1"/>
  <c r="I3136" i="6" s="1"/>
  <c r="I3137" i="6" s="1"/>
  <c r="I3138" i="6" s="1"/>
  <c r="I3139" i="6" s="1"/>
  <c r="I3140" i="6" s="1"/>
  <c r="I3141" i="6" s="1"/>
  <c r="I3142" i="6" s="1"/>
  <c r="I3143" i="6" s="1"/>
  <c r="I3144" i="6" s="1"/>
  <c r="I3145" i="6" s="1"/>
  <c r="I3146" i="6" s="1"/>
  <c r="I3147" i="6" s="1"/>
  <c r="I3148" i="6" s="1"/>
  <c r="I3149" i="6" s="1"/>
  <c r="I3150" i="6" s="1"/>
  <c r="I3151" i="6" s="1"/>
  <c r="I3152" i="6" s="1"/>
  <c r="I3153" i="6" s="1"/>
  <c r="I3154" i="6" s="1"/>
  <c r="I3155" i="6" s="1"/>
  <c r="I3156" i="6" s="1"/>
  <c r="I3157" i="6" s="1"/>
  <c r="I3158" i="6" s="1"/>
  <c r="I3159" i="6" s="1"/>
  <c r="I3160" i="6" s="1"/>
  <c r="I3161" i="6" s="1"/>
  <c r="I3162" i="6" s="1"/>
  <c r="I3163" i="6" s="1"/>
  <c r="I3164" i="6" s="1"/>
  <c r="I3165" i="6" s="1"/>
  <c r="I3166" i="6" s="1"/>
  <c r="I3167" i="6" s="1"/>
  <c r="I3168" i="6" s="1"/>
  <c r="I3169" i="6" s="1"/>
  <c r="I3170" i="6" s="1"/>
  <c r="I3171" i="6" s="1"/>
  <c r="I3172" i="6" s="1"/>
  <c r="I3173" i="6" s="1"/>
  <c r="I3174" i="6" s="1"/>
  <c r="I3175" i="6" s="1"/>
  <c r="I3176" i="6" s="1"/>
  <c r="I3177" i="6" s="1"/>
  <c r="I3178" i="6" s="1"/>
  <c r="I3179" i="6" s="1"/>
  <c r="I3180" i="6" s="1"/>
  <c r="I3181" i="6" s="1"/>
  <c r="I3182" i="6" s="1"/>
  <c r="I3183" i="6" s="1"/>
  <c r="I3184" i="6" s="1"/>
  <c r="I3185" i="6" s="1"/>
  <c r="I3186" i="6" s="1"/>
  <c r="I3187" i="6" s="1"/>
  <c r="I3188" i="6" s="1"/>
  <c r="I3189" i="6" s="1"/>
  <c r="I3190" i="6" s="1"/>
  <c r="I3191" i="6" s="1"/>
  <c r="I3192" i="6" s="1"/>
  <c r="I3193" i="6" s="1"/>
  <c r="I3194" i="6" s="1"/>
  <c r="I3195" i="6" s="1"/>
  <c r="I3196" i="6" s="1"/>
  <c r="I3197" i="6" s="1"/>
  <c r="I3198" i="6" s="1"/>
  <c r="I3199" i="6" s="1"/>
  <c r="I3200" i="6" s="1"/>
  <c r="I3201" i="6" s="1"/>
  <c r="I3202" i="6" s="1"/>
  <c r="I3203" i="6" s="1"/>
  <c r="I3204" i="6" s="1"/>
  <c r="I3205" i="6" s="1"/>
  <c r="I3206" i="6" s="1"/>
  <c r="I3207" i="6" s="1"/>
  <c r="I3208" i="6" s="1"/>
  <c r="I3209" i="6" s="1"/>
  <c r="I3210" i="6" s="1"/>
  <c r="I3211" i="6" s="1"/>
  <c r="I3212" i="6" s="1"/>
  <c r="I3213" i="6" s="1"/>
  <c r="I3214" i="6" s="1"/>
  <c r="I3215" i="6" s="1"/>
  <c r="I3216" i="6" s="1"/>
  <c r="I3217" i="6" s="1"/>
  <c r="I3218" i="6" s="1"/>
  <c r="I3219" i="6" s="1"/>
  <c r="I3220" i="6" s="1"/>
  <c r="I3221" i="6" s="1"/>
  <c r="I3222" i="6" s="1"/>
  <c r="I3223" i="6" s="1"/>
  <c r="I3224" i="6" s="1"/>
  <c r="I3225" i="6" s="1"/>
  <c r="I3226" i="6" s="1"/>
  <c r="I3227" i="6" s="1"/>
  <c r="I3228" i="6" s="1"/>
  <c r="I3229" i="6" s="1"/>
  <c r="I3230" i="6" s="1"/>
  <c r="I3231" i="6" s="1"/>
  <c r="I3232" i="6" s="1"/>
  <c r="I3233" i="6" s="1"/>
  <c r="I3234" i="6" s="1"/>
  <c r="I3235" i="6" s="1"/>
  <c r="I3236" i="6" s="1"/>
  <c r="I3237" i="6" s="1"/>
  <c r="I3238" i="6" s="1"/>
  <c r="I3239" i="6" s="1"/>
  <c r="I3240" i="6" s="1"/>
  <c r="I3241" i="6" s="1"/>
  <c r="I3242" i="6" s="1"/>
  <c r="I3243" i="6" s="1"/>
  <c r="I3244" i="6" s="1"/>
  <c r="I3245" i="6" s="1"/>
  <c r="I3246" i="6" s="1"/>
  <c r="I3247" i="6" s="1"/>
  <c r="I3248" i="6" s="1"/>
  <c r="I3249" i="6" s="1"/>
  <c r="I3250" i="6" s="1"/>
  <c r="I3251" i="6" s="1"/>
  <c r="I3252" i="6" s="1"/>
  <c r="I3253" i="6" s="1"/>
  <c r="I3254" i="6" s="1"/>
  <c r="I3255" i="6" s="1"/>
  <c r="I3256" i="6" s="1"/>
  <c r="I3257" i="6" s="1"/>
  <c r="I3258" i="6" s="1"/>
  <c r="I3259" i="6" s="1"/>
  <c r="I3260" i="6" s="1"/>
  <c r="I3261" i="6" s="1"/>
  <c r="I3262" i="6" s="1"/>
  <c r="I3263" i="6" s="1"/>
  <c r="I3264" i="6" s="1"/>
  <c r="I3265" i="6" s="1"/>
  <c r="I3266" i="6" s="1"/>
  <c r="I3267" i="6" s="1"/>
  <c r="I3268" i="6" s="1"/>
  <c r="I3269" i="6" s="1"/>
  <c r="I3270" i="6" s="1"/>
  <c r="I3271" i="6" s="1"/>
  <c r="I3272" i="6" s="1"/>
  <c r="I3273" i="6" s="1"/>
  <c r="I3274" i="6" s="1"/>
  <c r="I3275" i="6" s="1"/>
  <c r="I3276" i="6" s="1"/>
  <c r="I3277" i="6" s="1"/>
  <c r="I3278" i="6" s="1"/>
  <c r="I3279" i="6" s="1"/>
  <c r="I3280" i="6" s="1"/>
  <c r="I3281" i="6" s="1"/>
  <c r="I3282" i="6" s="1"/>
  <c r="I3283" i="6" s="1"/>
  <c r="I3284" i="6" s="1"/>
  <c r="I3285" i="6" s="1"/>
  <c r="I3286" i="6" s="1"/>
  <c r="I3287" i="6" s="1"/>
  <c r="I3288" i="6" s="1"/>
  <c r="I3289" i="6" s="1"/>
  <c r="I3290" i="6" s="1"/>
  <c r="I3291" i="6" s="1"/>
  <c r="I3292" i="6" s="1"/>
  <c r="I3293" i="6" s="1"/>
  <c r="I3294" i="6" s="1"/>
  <c r="I3295" i="6" s="1"/>
  <c r="I3296" i="6" s="1"/>
  <c r="I3297" i="6" s="1"/>
  <c r="I3298" i="6" s="1"/>
  <c r="I3299" i="6" s="1"/>
  <c r="I3300" i="6" s="1"/>
  <c r="I3301" i="6" s="1"/>
  <c r="I3302" i="6" s="1"/>
  <c r="I3303" i="6" s="1"/>
  <c r="I3304" i="6" s="1"/>
  <c r="I3305" i="6" s="1"/>
  <c r="I3306" i="6" s="1"/>
  <c r="I3307" i="6" s="1"/>
  <c r="I3308" i="6" s="1"/>
  <c r="I3309" i="6" s="1"/>
  <c r="I3310" i="6" s="1"/>
  <c r="I3311" i="6" s="1"/>
  <c r="I3312" i="6" s="1"/>
  <c r="I3313" i="6" s="1"/>
  <c r="I3314" i="6" s="1"/>
  <c r="I3315" i="6" s="1"/>
  <c r="I3316" i="6" s="1"/>
  <c r="I3317" i="6" s="1"/>
  <c r="I3318" i="6" s="1"/>
  <c r="I3319" i="6" s="1"/>
  <c r="I3320" i="6" s="1"/>
  <c r="I3321" i="6" s="1"/>
  <c r="I3322" i="6" s="1"/>
  <c r="I3323" i="6" s="1"/>
  <c r="I3324" i="6" s="1"/>
  <c r="I3325" i="6" s="1"/>
  <c r="I3326" i="6" s="1"/>
  <c r="I3327" i="6" s="1"/>
  <c r="I3328" i="6" s="1"/>
  <c r="I3329" i="6" s="1"/>
  <c r="I3330" i="6" s="1"/>
  <c r="I3331" i="6" s="1"/>
  <c r="I3332" i="6" s="1"/>
  <c r="I3333" i="6" s="1"/>
  <c r="I3334" i="6" s="1"/>
  <c r="I3335" i="6" s="1"/>
  <c r="I3336" i="6" s="1"/>
  <c r="I3337" i="6" s="1"/>
  <c r="I3338" i="6" s="1"/>
  <c r="I3339" i="6" s="1"/>
  <c r="I3340" i="6" s="1"/>
  <c r="I3341" i="6" s="1"/>
  <c r="I3342" i="6" s="1"/>
  <c r="I3343" i="6" s="1"/>
  <c r="I3344" i="6" s="1"/>
  <c r="I3345" i="6" s="1"/>
  <c r="I3346" i="6" s="1"/>
  <c r="I3347" i="6" s="1"/>
  <c r="I3348" i="6" s="1"/>
  <c r="I3349" i="6" s="1"/>
  <c r="I3350" i="6" s="1"/>
  <c r="I3351" i="6" s="1"/>
  <c r="I3352" i="6" s="1"/>
  <c r="I3353" i="6" s="1"/>
  <c r="I3354" i="6" s="1"/>
  <c r="I3355" i="6" s="1"/>
  <c r="I3356" i="6" s="1"/>
  <c r="I3357" i="6" s="1"/>
  <c r="I3358" i="6" s="1"/>
  <c r="I3359" i="6" s="1"/>
  <c r="I3360" i="6" s="1"/>
  <c r="I3361" i="6" s="1"/>
  <c r="I3362" i="6" s="1"/>
  <c r="I3363" i="6" s="1"/>
  <c r="I3364" i="6" s="1"/>
  <c r="I3365" i="6" s="1"/>
  <c r="I3366" i="6" s="1"/>
  <c r="I3367" i="6" s="1"/>
  <c r="I3368" i="6" s="1"/>
  <c r="I3369" i="6" s="1"/>
  <c r="I3370" i="6" s="1"/>
  <c r="I3371" i="6" s="1"/>
  <c r="I3372" i="6" s="1"/>
  <c r="I3373" i="6" s="1"/>
  <c r="I3374" i="6" s="1"/>
  <c r="I3375" i="6" s="1"/>
  <c r="I3376" i="6" s="1"/>
  <c r="I3377" i="6" s="1"/>
  <c r="I3378" i="6" s="1"/>
  <c r="I3379" i="6" s="1"/>
  <c r="I3380" i="6" s="1"/>
  <c r="I3381" i="6" s="1"/>
  <c r="I3382" i="6" s="1"/>
  <c r="I3383" i="6" s="1"/>
  <c r="I3384" i="6" s="1"/>
  <c r="I3385" i="6" s="1"/>
  <c r="I3386" i="6" s="1"/>
  <c r="I3387" i="6" s="1"/>
  <c r="I3388" i="6" s="1"/>
  <c r="I3389" i="6" s="1"/>
  <c r="I3390" i="6" s="1"/>
  <c r="I3391" i="6" s="1"/>
  <c r="I3392" i="6" s="1"/>
  <c r="I3393" i="6" s="1"/>
  <c r="I3394" i="6" s="1"/>
  <c r="I3395" i="6" s="1"/>
  <c r="I3396" i="6" s="1"/>
  <c r="I3397" i="6" s="1"/>
  <c r="I3398" i="6" s="1"/>
  <c r="I3399" i="6" s="1"/>
  <c r="I3400" i="6" s="1"/>
  <c r="I3401" i="6" s="1"/>
  <c r="I3402" i="6" s="1"/>
  <c r="I3403" i="6" s="1"/>
  <c r="I3404" i="6" s="1"/>
  <c r="I3405" i="6" s="1"/>
  <c r="I3406" i="6" s="1"/>
  <c r="I3407" i="6" s="1"/>
  <c r="I3408" i="6" s="1"/>
  <c r="I3409" i="6" s="1"/>
  <c r="I3410" i="6" s="1"/>
  <c r="I3411" i="6" s="1"/>
  <c r="I3412" i="6" s="1"/>
  <c r="I3413" i="6" s="1"/>
  <c r="I3414" i="6" s="1"/>
  <c r="I3415" i="6" s="1"/>
  <c r="I3416" i="6" s="1"/>
  <c r="I3417" i="6" s="1"/>
  <c r="I3418" i="6" s="1"/>
  <c r="I3419" i="6" s="1"/>
  <c r="I3420" i="6" s="1"/>
  <c r="I3421" i="6" s="1"/>
  <c r="I3422" i="6" s="1"/>
  <c r="I3423" i="6" s="1"/>
  <c r="I3424" i="6" s="1"/>
  <c r="I3425" i="6" s="1"/>
  <c r="I3426" i="6" s="1"/>
  <c r="I3427" i="6" s="1"/>
  <c r="I3428" i="6" s="1"/>
  <c r="I3429" i="6" s="1"/>
  <c r="I3430" i="6" s="1"/>
  <c r="I3431" i="6" s="1"/>
  <c r="I3432" i="6" s="1"/>
  <c r="I3433" i="6" s="1"/>
  <c r="I3434" i="6" s="1"/>
  <c r="I3435" i="6" s="1"/>
  <c r="I3436" i="6" s="1"/>
  <c r="I3437" i="6" s="1"/>
  <c r="I3438" i="6" s="1"/>
  <c r="I3439" i="6" s="1"/>
  <c r="I3440" i="6" s="1"/>
  <c r="I3441" i="6" s="1"/>
  <c r="I3442" i="6" s="1"/>
  <c r="I3443" i="6" s="1"/>
  <c r="I3444" i="6" s="1"/>
  <c r="I3445" i="6" s="1"/>
  <c r="I3446" i="6" s="1"/>
  <c r="I3447" i="6" s="1"/>
  <c r="I3448" i="6" s="1"/>
  <c r="I3449" i="6" s="1"/>
  <c r="I3450" i="6" s="1"/>
  <c r="I3451" i="6" s="1"/>
  <c r="I3452" i="6" s="1"/>
  <c r="I3453" i="6" s="1"/>
  <c r="I3454" i="6" s="1"/>
  <c r="I3455" i="6" s="1"/>
  <c r="I3456" i="6" s="1"/>
  <c r="I3457" i="6" s="1"/>
  <c r="I3458" i="6" s="1"/>
  <c r="I3459" i="6" s="1"/>
  <c r="I3460" i="6" s="1"/>
  <c r="I3461" i="6" s="1"/>
  <c r="I3462" i="6" s="1"/>
  <c r="I3463" i="6" s="1"/>
  <c r="I3464" i="6" s="1"/>
  <c r="I3465" i="6" s="1"/>
  <c r="I3466" i="6" s="1"/>
  <c r="I3467" i="6" s="1"/>
  <c r="I3468" i="6" s="1"/>
  <c r="I3469" i="6" s="1"/>
  <c r="I3470" i="6" s="1"/>
  <c r="I3471" i="6" s="1"/>
  <c r="I3472" i="6" s="1"/>
  <c r="I3473" i="6" s="1"/>
  <c r="I3474" i="6" s="1"/>
  <c r="I3475" i="6" s="1"/>
  <c r="I3476" i="6" s="1"/>
  <c r="I3477" i="6" s="1"/>
  <c r="I3478" i="6" s="1"/>
  <c r="I3479" i="6" s="1"/>
  <c r="I3480" i="6" s="1"/>
  <c r="I3481" i="6" s="1"/>
  <c r="I3482" i="6" s="1"/>
  <c r="I3483" i="6" s="1"/>
  <c r="I3484" i="6" s="1"/>
  <c r="I3485" i="6" s="1"/>
  <c r="I3486" i="6" s="1"/>
  <c r="I3487" i="6" s="1"/>
  <c r="I3488" i="6" s="1"/>
  <c r="I3489" i="6" s="1"/>
  <c r="I3490" i="6" s="1"/>
  <c r="I3491" i="6" s="1"/>
  <c r="I3492" i="6" s="1"/>
  <c r="I3493" i="6" s="1"/>
  <c r="I3494" i="6" s="1"/>
  <c r="I3495" i="6" s="1"/>
  <c r="I3496" i="6" s="1"/>
  <c r="I3497" i="6" s="1"/>
  <c r="I3498" i="6" s="1"/>
  <c r="I3499" i="6" s="1"/>
  <c r="I3500" i="6" s="1"/>
  <c r="I3501" i="6" s="1"/>
  <c r="I3502" i="6" s="1"/>
  <c r="I3503" i="6" s="1"/>
  <c r="I3504" i="6" s="1"/>
  <c r="I3505" i="6" s="1"/>
  <c r="I3506" i="6" s="1"/>
  <c r="I3507" i="6" s="1"/>
  <c r="I3508" i="6" s="1"/>
  <c r="I3509" i="6" s="1"/>
  <c r="I3510" i="6" s="1"/>
  <c r="I3511" i="6" s="1"/>
  <c r="I3512" i="6" s="1"/>
  <c r="I3513" i="6" s="1"/>
  <c r="I3514" i="6" s="1"/>
  <c r="I3515" i="6" s="1"/>
  <c r="I3516" i="6" s="1"/>
  <c r="I3517" i="6" s="1"/>
  <c r="I3518" i="6" s="1"/>
  <c r="I3519" i="6" s="1"/>
  <c r="I3520" i="6" s="1"/>
  <c r="I3521" i="6" s="1"/>
  <c r="I3522" i="6" s="1"/>
  <c r="I3523" i="6" s="1"/>
  <c r="I3524" i="6" s="1"/>
  <c r="I3525" i="6" s="1"/>
  <c r="I3526" i="6" s="1"/>
  <c r="I3527" i="6" s="1"/>
  <c r="I3528" i="6" s="1"/>
  <c r="I3529" i="6" s="1"/>
  <c r="I3530" i="6" s="1"/>
  <c r="I3531" i="6" s="1"/>
  <c r="I3532" i="6" s="1"/>
  <c r="I3533" i="6" s="1"/>
  <c r="I3534" i="6" s="1"/>
  <c r="I3535" i="6" s="1"/>
  <c r="I3536" i="6" s="1"/>
  <c r="I3537" i="6" s="1"/>
  <c r="I3538" i="6" s="1"/>
  <c r="I3539" i="6" s="1"/>
  <c r="I3540" i="6" s="1"/>
  <c r="I3541" i="6" s="1"/>
  <c r="I3542" i="6" s="1"/>
  <c r="I3543" i="6" s="1"/>
  <c r="I3544" i="6" s="1"/>
  <c r="I3545" i="6" s="1"/>
  <c r="I3546" i="6" s="1"/>
  <c r="I3547" i="6" s="1"/>
  <c r="I3548" i="6" s="1"/>
  <c r="I3549" i="6" s="1"/>
  <c r="I3550" i="6" s="1"/>
  <c r="I3551" i="6" s="1"/>
  <c r="I3552" i="6" s="1"/>
  <c r="I3553" i="6" s="1"/>
  <c r="I3554" i="6" s="1"/>
  <c r="I3555" i="6" s="1"/>
  <c r="I3556" i="6" s="1"/>
  <c r="I3557" i="6" s="1"/>
  <c r="I3558" i="6" s="1"/>
  <c r="I3559" i="6" s="1"/>
  <c r="I3560" i="6" s="1"/>
  <c r="I3561" i="6" s="1"/>
  <c r="I3562" i="6" s="1"/>
  <c r="I3563" i="6" s="1"/>
  <c r="I3564" i="6" s="1"/>
  <c r="I3565" i="6" s="1"/>
  <c r="I3566" i="6" s="1"/>
  <c r="I3567" i="6" s="1"/>
  <c r="I3568" i="6" s="1"/>
  <c r="I3569" i="6" s="1"/>
  <c r="I3570" i="6" s="1"/>
  <c r="I3571" i="6" s="1"/>
  <c r="I3572" i="6" s="1"/>
  <c r="I3573" i="6" s="1"/>
  <c r="I3574" i="6" s="1"/>
  <c r="I3575" i="6" s="1"/>
  <c r="I3576" i="6" s="1"/>
  <c r="I3577" i="6" s="1"/>
  <c r="I3578" i="6" s="1"/>
  <c r="I3579" i="6" s="1"/>
  <c r="I3580" i="6" s="1"/>
  <c r="I3581" i="6" s="1"/>
  <c r="I3582" i="6" s="1"/>
  <c r="I3583" i="6" s="1"/>
  <c r="I3584" i="6" s="1"/>
  <c r="I3585" i="6" s="1"/>
  <c r="I3586" i="6" s="1"/>
  <c r="I3587" i="6" s="1"/>
  <c r="I3588" i="6" s="1"/>
  <c r="I3589" i="6" s="1"/>
  <c r="I3590" i="6" s="1"/>
  <c r="I3591" i="6" s="1"/>
  <c r="I3592" i="6" s="1"/>
  <c r="I3593" i="6" s="1"/>
  <c r="I3594" i="6" s="1"/>
  <c r="I3595" i="6" s="1"/>
  <c r="I3596" i="6" s="1"/>
  <c r="I3597" i="6" s="1"/>
  <c r="I3598" i="6" s="1"/>
  <c r="I3599" i="6" s="1"/>
  <c r="I3600" i="6" s="1"/>
  <c r="I3601" i="6" s="1"/>
  <c r="I3602" i="6" s="1"/>
  <c r="I3603" i="6" s="1"/>
  <c r="I3604" i="6" s="1"/>
  <c r="I3605" i="6" s="1"/>
  <c r="I3606" i="6" s="1"/>
  <c r="I3607" i="6" s="1"/>
  <c r="I3608" i="6" s="1"/>
  <c r="I3609" i="6" s="1"/>
  <c r="I3610" i="6" s="1"/>
  <c r="I3611" i="6" s="1"/>
  <c r="I3612" i="6" s="1"/>
  <c r="I3613" i="6" s="1"/>
  <c r="I3614" i="6" s="1"/>
  <c r="I3615" i="6" s="1"/>
  <c r="I3616" i="6" s="1"/>
  <c r="I3617" i="6" s="1"/>
  <c r="I3618" i="6" s="1"/>
  <c r="I3619" i="6" s="1"/>
  <c r="I3620" i="6" s="1"/>
  <c r="I3621" i="6" s="1"/>
  <c r="I3622" i="6" s="1"/>
  <c r="I3623" i="6" s="1"/>
  <c r="I3624" i="6" s="1"/>
  <c r="I3625" i="6" s="1"/>
  <c r="I3626" i="6" s="1"/>
  <c r="I3627" i="6" s="1"/>
  <c r="I3628" i="6" s="1"/>
  <c r="I3629" i="6" s="1"/>
  <c r="I3630" i="6" s="1"/>
  <c r="I3631" i="6" s="1"/>
  <c r="I3632" i="6" s="1"/>
  <c r="I3633" i="6" s="1"/>
  <c r="I3634" i="6" s="1"/>
  <c r="I3635" i="6" s="1"/>
  <c r="I3636" i="6" s="1"/>
  <c r="I3637" i="6" s="1"/>
  <c r="I3638" i="6" s="1"/>
  <c r="I3639" i="6" s="1"/>
  <c r="I3640" i="6" s="1"/>
  <c r="I3641" i="6" s="1"/>
  <c r="I3642" i="6" s="1"/>
  <c r="I3643" i="6" s="1"/>
  <c r="I3644" i="6" s="1"/>
  <c r="I3645" i="6" s="1"/>
  <c r="I3646" i="6" s="1"/>
  <c r="I3647" i="6" s="1"/>
  <c r="I3648" i="6" s="1"/>
  <c r="I3649" i="6" s="1"/>
  <c r="I3650" i="6" s="1"/>
  <c r="I3651" i="6" s="1"/>
  <c r="I3652" i="6" s="1"/>
  <c r="I3653" i="6" s="1"/>
  <c r="I3654" i="6" s="1"/>
  <c r="I3655" i="6" s="1"/>
  <c r="I3656" i="6" s="1"/>
  <c r="I3657" i="6" s="1"/>
  <c r="I3658" i="6" s="1"/>
  <c r="I3659" i="6" s="1"/>
  <c r="I3660" i="6" s="1"/>
  <c r="I3661" i="6" s="1"/>
  <c r="I3662" i="6" s="1"/>
  <c r="I3663" i="6" s="1"/>
  <c r="I3664" i="6" s="1"/>
  <c r="I3665" i="6" s="1"/>
  <c r="I3666" i="6" s="1"/>
  <c r="I3667" i="6" s="1"/>
  <c r="I3668" i="6" s="1"/>
  <c r="I3669" i="6" s="1"/>
  <c r="I3670" i="6" s="1"/>
  <c r="I3671" i="6" s="1"/>
  <c r="I3672" i="6" s="1"/>
  <c r="I3673" i="6" s="1"/>
  <c r="I3674" i="6" s="1"/>
  <c r="I3675" i="6" s="1"/>
  <c r="I3676" i="6" s="1"/>
  <c r="I3677" i="6" s="1"/>
  <c r="I3678" i="6" s="1"/>
  <c r="I3679" i="6" s="1"/>
  <c r="I3680" i="6" s="1"/>
  <c r="I3681" i="6" s="1"/>
  <c r="I3682" i="6" s="1"/>
  <c r="I3683" i="6" s="1"/>
  <c r="I3684" i="6" s="1"/>
  <c r="I3685" i="6" s="1"/>
  <c r="I3686" i="6" s="1"/>
  <c r="I3687" i="6" s="1"/>
  <c r="I3688" i="6" s="1"/>
  <c r="I3689" i="6" s="1"/>
  <c r="I3690" i="6" s="1"/>
  <c r="I3691" i="6" s="1"/>
  <c r="I3692" i="6" s="1"/>
  <c r="I3693" i="6" s="1"/>
  <c r="I3694" i="6" s="1"/>
  <c r="I3695" i="6" s="1"/>
  <c r="I3696" i="6" s="1"/>
  <c r="I3697" i="6" s="1"/>
  <c r="I3698" i="6" s="1"/>
  <c r="I3699" i="6" s="1"/>
  <c r="I3700" i="6" s="1"/>
  <c r="I3701" i="6" s="1"/>
  <c r="I3702" i="6" s="1"/>
  <c r="I3703" i="6" s="1"/>
  <c r="I3704" i="6" s="1"/>
  <c r="I3705" i="6" s="1"/>
  <c r="I3706" i="6" s="1"/>
  <c r="I3707" i="6" s="1"/>
  <c r="I3708" i="6" s="1"/>
  <c r="I3709" i="6" s="1"/>
  <c r="I3710" i="6" s="1"/>
  <c r="I3711" i="6" s="1"/>
  <c r="I3712" i="6" s="1"/>
  <c r="I3713" i="6" s="1"/>
  <c r="I3714" i="6" s="1"/>
  <c r="I3715" i="6" s="1"/>
  <c r="I3716" i="6" s="1"/>
  <c r="I3717" i="6" s="1"/>
  <c r="I3718" i="6" s="1"/>
  <c r="I3719" i="6" s="1"/>
  <c r="I3720" i="6" s="1"/>
  <c r="I3721" i="6" s="1"/>
  <c r="I3722" i="6" s="1"/>
  <c r="I3723" i="6" s="1"/>
  <c r="I3724" i="6" s="1"/>
  <c r="I3725" i="6" s="1"/>
  <c r="I3726" i="6" s="1"/>
  <c r="I3727" i="6" s="1"/>
  <c r="I3728" i="6" s="1"/>
  <c r="I3729" i="6" s="1"/>
  <c r="I3730" i="6" s="1"/>
  <c r="I3731" i="6" s="1"/>
  <c r="I3732" i="6" s="1"/>
  <c r="I3733" i="6" s="1"/>
  <c r="I3734" i="6" s="1"/>
  <c r="I3735" i="6" s="1"/>
  <c r="I3736" i="6" s="1"/>
  <c r="I3737" i="6" s="1"/>
  <c r="I3738" i="6" s="1"/>
  <c r="I3739" i="6" s="1"/>
  <c r="I3740" i="6" s="1"/>
  <c r="I3741" i="6" s="1"/>
  <c r="I3742" i="6" s="1"/>
  <c r="I3743" i="6" s="1"/>
  <c r="I3744" i="6" s="1"/>
  <c r="I3745" i="6" s="1"/>
  <c r="I3746" i="6" s="1"/>
  <c r="I3747" i="6" s="1"/>
  <c r="I3748" i="6" s="1"/>
  <c r="I3749" i="6" s="1"/>
  <c r="I3750" i="6" s="1"/>
  <c r="I3751" i="6" s="1"/>
  <c r="I3752" i="6" s="1"/>
  <c r="I3753" i="6" s="1"/>
  <c r="I3754" i="6" s="1"/>
  <c r="I3755" i="6" s="1"/>
  <c r="I3756" i="6" s="1"/>
  <c r="I3757" i="6" s="1"/>
  <c r="I3758" i="6" s="1"/>
  <c r="I3759" i="6" s="1"/>
  <c r="I3760" i="6" s="1"/>
  <c r="I3761" i="6" s="1"/>
  <c r="I3762" i="6" s="1"/>
  <c r="I3763" i="6" s="1"/>
  <c r="I3764" i="6" s="1"/>
  <c r="I3765" i="6" s="1"/>
  <c r="I3766" i="6" s="1"/>
  <c r="I3767" i="6" s="1"/>
  <c r="I3768" i="6" s="1"/>
  <c r="I3769" i="6" s="1"/>
  <c r="I3770" i="6" s="1"/>
  <c r="I3771" i="6" s="1"/>
  <c r="I3772" i="6" s="1"/>
  <c r="I3773" i="6" s="1"/>
  <c r="I3774" i="6" s="1"/>
  <c r="I3775" i="6" s="1"/>
  <c r="I3776" i="6" s="1"/>
  <c r="I3777" i="6" s="1"/>
  <c r="I3778" i="6" s="1"/>
  <c r="I3779" i="6" s="1"/>
  <c r="I3780" i="6" s="1"/>
  <c r="I3781" i="6" s="1"/>
  <c r="I3782" i="6" s="1"/>
  <c r="I3783" i="6" s="1"/>
  <c r="I3784" i="6" s="1"/>
  <c r="I3785" i="6" s="1"/>
  <c r="I3786" i="6" s="1"/>
  <c r="I3787" i="6" s="1"/>
  <c r="I3788" i="6" s="1"/>
  <c r="I3789" i="6" s="1"/>
  <c r="I3790" i="6" s="1"/>
  <c r="I3791" i="6" s="1"/>
  <c r="I3792" i="6" s="1"/>
  <c r="I3793" i="6" s="1"/>
  <c r="I3794" i="6" s="1"/>
  <c r="I3795" i="6" s="1"/>
  <c r="I3796" i="6" s="1"/>
  <c r="I3797" i="6" s="1"/>
  <c r="I3798" i="6" s="1"/>
  <c r="I3799" i="6" s="1"/>
  <c r="I3800" i="6" s="1"/>
  <c r="I3801" i="6" s="1"/>
  <c r="I3802" i="6" s="1"/>
  <c r="I3803" i="6" s="1"/>
  <c r="I3804" i="6" s="1"/>
  <c r="I3805" i="6" s="1"/>
  <c r="I3806" i="6" s="1"/>
  <c r="I3807" i="6" s="1"/>
  <c r="I3808" i="6" s="1"/>
  <c r="I3809" i="6" s="1"/>
  <c r="I3810" i="6" s="1"/>
  <c r="I3811" i="6" s="1"/>
  <c r="I3812" i="6" s="1"/>
  <c r="I3813" i="6" s="1"/>
  <c r="I3814" i="6" s="1"/>
  <c r="I3815" i="6" s="1"/>
  <c r="I3816" i="6" s="1"/>
  <c r="I3817" i="6" s="1"/>
  <c r="I3818" i="6" s="1"/>
  <c r="I3819" i="6" s="1"/>
  <c r="I3820" i="6" s="1"/>
  <c r="I3821" i="6" s="1"/>
  <c r="I3822" i="6" s="1"/>
  <c r="I3823" i="6" s="1"/>
  <c r="I3824" i="6" s="1"/>
  <c r="I3825" i="6" s="1"/>
  <c r="I3826" i="6" s="1"/>
  <c r="I3827" i="6" s="1"/>
  <c r="I3828" i="6" s="1"/>
  <c r="I3829" i="6" s="1"/>
  <c r="I3830" i="6" s="1"/>
  <c r="I3831" i="6" s="1"/>
  <c r="I3832" i="6" s="1"/>
  <c r="I3833" i="6" s="1"/>
  <c r="I3834" i="6" s="1"/>
  <c r="I3835" i="6" s="1"/>
  <c r="I3836" i="6" s="1"/>
  <c r="I3837" i="6" s="1"/>
  <c r="I3838" i="6" s="1"/>
  <c r="I3839" i="6" s="1"/>
  <c r="I3840" i="6" s="1"/>
  <c r="I3841" i="6" s="1"/>
  <c r="I3842" i="6" s="1"/>
  <c r="I3843" i="6" s="1"/>
  <c r="I3844" i="6" s="1"/>
  <c r="I3845" i="6" s="1"/>
  <c r="I3846" i="6" s="1"/>
  <c r="I3847" i="6" s="1"/>
  <c r="I3848" i="6" s="1"/>
  <c r="I3849" i="6" s="1"/>
  <c r="I3850" i="6" s="1"/>
  <c r="I3851" i="6" s="1"/>
  <c r="I3852" i="6" s="1"/>
  <c r="I3853" i="6" s="1"/>
  <c r="I3854" i="6" s="1"/>
  <c r="I3855" i="6" s="1"/>
  <c r="I3856" i="6" s="1"/>
  <c r="I3857" i="6" s="1"/>
  <c r="I3858" i="6" s="1"/>
  <c r="I3859" i="6" s="1"/>
  <c r="I3860" i="6" s="1"/>
  <c r="I3861" i="6" s="1"/>
  <c r="I3862" i="6" s="1"/>
  <c r="I3863" i="6" s="1"/>
  <c r="I3864" i="6" s="1"/>
  <c r="I3865" i="6" s="1"/>
  <c r="I3866" i="6" s="1"/>
  <c r="I3867" i="6" s="1"/>
  <c r="I3868" i="6" s="1"/>
  <c r="I3869" i="6" s="1"/>
  <c r="I3870" i="6" s="1"/>
  <c r="I3871" i="6" s="1"/>
  <c r="I3872" i="6" s="1"/>
  <c r="I3873" i="6" s="1"/>
  <c r="I3874" i="6" s="1"/>
  <c r="I3875" i="6" s="1"/>
  <c r="I3876" i="6" s="1"/>
  <c r="I3877" i="6" s="1"/>
  <c r="I3878" i="6" s="1"/>
  <c r="I3879" i="6" s="1"/>
  <c r="I3880" i="6" s="1"/>
  <c r="I3881" i="6" s="1"/>
  <c r="I3882" i="6" s="1"/>
  <c r="I3883" i="6" s="1"/>
  <c r="I3884" i="6" s="1"/>
  <c r="I3885" i="6" s="1"/>
  <c r="I3886" i="6" s="1"/>
  <c r="I3887" i="6" s="1"/>
  <c r="I3888" i="6" s="1"/>
  <c r="I3889" i="6" s="1"/>
  <c r="I3890" i="6" s="1"/>
  <c r="I3891" i="6" s="1"/>
  <c r="I3892" i="6" s="1"/>
  <c r="I3893" i="6" s="1"/>
  <c r="I3894" i="6" s="1"/>
  <c r="I3895" i="6" s="1"/>
  <c r="I3896" i="6" s="1"/>
  <c r="I3897" i="6" s="1"/>
  <c r="I3898" i="6" s="1"/>
  <c r="I3899" i="6" s="1"/>
  <c r="I3900" i="6" s="1"/>
  <c r="I3901" i="6" s="1"/>
  <c r="I3902" i="6" s="1"/>
  <c r="I3903" i="6" s="1"/>
  <c r="I3904" i="6" s="1"/>
  <c r="I3905" i="6" s="1"/>
  <c r="I3906" i="6" s="1"/>
  <c r="I3907" i="6" s="1"/>
  <c r="I3908" i="6" s="1"/>
  <c r="I3909" i="6" s="1"/>
  <c r="I3910" i="6" s="1"/>
  <c r="I3911" i="6" s="1"/>
  <c r="I3912" i="6" s="1"/>
  <c r="I3913" i="6" s="1"/>
  <c r="I3914" i="6" s="1"/>
  <c r="I3915" i="6" s="1"/>
  <c r="I3916" i="6" s="1"/>
  <c r="I3917" i="6" s="1"/>
  <c r="I3918" i="6" s="1"/>
  <c r="I3919" i="6" s="1"/>
  <c r="I3920" i="6" s="1"/>
  <c r="I3921" i="6" s="1"/>
  <c r="I3922" i="6" s="1"/>
  <c r="I3923" i="6" s="1"/>
  <c r="I3924" i="6" s="1"/>
  <c r="I3925" i="6" s="1"/>
  <c r="I3926" i="6" s="1"/>
  <c r="I3927" i="6" s="1"/>
  <c r="I3928" i="6" s="1"/>
  <c r="I3929" i="6" s="1"/>
  <c r="I3930" i="6" s="1"/>
  <c r="I3931" i="6" s="1"/>
  <c r="I3932" i="6" s="1"/>
  <c r="I3933" i="6" s="1"/>
  <c r="I3934" i="6" s="1"/>
  <c r="I3935" i="6" s="1"/>
  <c r="I3936" i="6" s="1"/>
  <c r="I3937" i="6" s="1"/>
  <c r="I3938" i="6" s="1"/>
  <c r="I3939" i="6" s="1"/>
  <c r="I3940" i="6" s="1"/>
  <c r="I3941" i="6" s="1"/>
  <c r="I3942" i="6" s="1"/>
  <c r="I3943" i="6" s="1"/>
  <c r="I3944" i="6" s="1"/>
  <c r="I3945" i="6" s="1"/>
  <c r="I3946" i="6" s="1"/>
  <c r="I3947" i="6" s="1"/>
  <c r="I3948" i="6" s="1"/>
  <c r="I3949" i="6" s="1"/>
  <c r="I3950" i="6" s="1"/>
  <c r="I3951" i="6" s="1"/>
  <c r="I3952" i="6" s="1"/>
  <c r="I3953" i="6" s="1"/>
  <c r="I3954" i="6" s="1"/>
  <c r="I3955" i="6" s="1"/>
  <c r="I3956" i="6" s="1"/>
  <c r="I3957" i="6" s="1"/>
  <c r="I3958" i="6" s="1"/>
  <c r="I3959" i="6" s="1"/>
  <c r="I3960" i="6" s="1"/>
  <c r="I3961" i="6" s="1"/>
  <c r="I3962" i="6" s="1"/>
  <c r="I3963" i="6" s="1"/>
  <c r="I3964" i="6" s="1"/>
  <c r="I3965" i="6" s="1"/>
  <c r="I3966" i="6" s="1"/>
  <c r="I3967" i="6" s="1"/>
  <c r="I3968" i="6" s="1"/>
  <c r="I3969" i="6" s="1"/>
  <c r="I3970" i="6" s="1"/>
  <c r="I3971" i="6" s="1"/>
  <c r="I3972" i="6" s="1"/>
  <c r="I3973" i="6" s="1"/>
  <c r="I3974" i="6" s="1"/>
  <c r="I3975" i="6" s="1"/>
  <c r="I3976" i="6" s="1"/>
  <c r="I3977" i="6" s="1"/>
  <c r="I3978" i="6" s="1"/>
  <c r="I3979" i="6" s="1"/>
  <c r="I3980" i="6" s="1"/>
  <c r="I3981" i="6" s="1"/>
  <c r="I3982" i="6" s="1"/>
  <c r="I3983" i="6" s="1"/>
  <c r="I3984" i="6" s="1"/>
  <c r="I3985" i="6" s="1"/>
  <c r="I3986" i="6" s="1"/>
  <c r="I3987" i="6" s="1"/>
  <c r="I3988" i="6" s="1"/>
  <c r="I3989" i="6" s="1"/>
  <c r="I3990" i="6" s="1"/>
  <c r="I3991" i="6" s="1"/>
  <c r="I3992" i="6" s="1"/>
  <c r="I3993" i="6" s="1"/>
  <c r="I3994" i="6" s="1"/>
  <c r="I3995" i="6" s="1"/>
  <c r="I3996" i="6" s="1"/>
  <c r="I3997" i="6" s="1"/>
  <c r="I3998" i="6" s="1"/>
  <c r="I3999" i="6" s="1"/>
  <c r="I4000" i="6" s="1"/>
  <c r="I4001" i="6" s="1"/>
  <c r="I4002" i="6" s="1"/>
  <c r="I4003" i="6" s="1"/>
  <c r="I4004" i="6" s="1"/>
  <c r="I4005" i="6" s="1"/>
  <c r="I4006" i="6" s="1"/>
  <c r="I4007" i="6" s="1"/>
  <c r="I4008" i="6" s="1"/>
  <c r="I4009" i="6" s="1"/>
  <c r="I4010" i="6" s="1"/>
  <c r="I4011" i="6" s="1"/>
  <c r="I4012" i="6" s="1"/>
  <c r="I4013" i="6" s="1"/>
  <c r="I4014" i="6" s="1"/>
  <c r="I4015" i="6" s="1"/>
  <c r="I4016" i="6" s="1"/>
  <c r="I4017" i="6" s="1"/>
  <c r="I4018" i="6" s="1"/>
  <c r="I4019" i="6" s="1"/>
  <c r="I4020" i="6" s="1"/>
  <c r="I4021" i="6" s="1"/>
  <c r="I4022" i="6" s="1"/>
  <c r="I4023" i="6" s="1"/>
  <c r="I4024" i="6" s="1"/>
  <c r="I4025" i="6" s="1"/>
  <c r="I4026" i="6" s="1"/>
  <c r="I4027" i="6" s="1"/>
  <c r="I4028" i="6" s="1"/>
  <c r="I4029" i="6" s="1"/>
  <c r="I4030" i="6" s="1"/>
  <c r="I4031" i="6" s="1"/>
  <c r="I4032" i="6" s="1"/>
  <c r="I4033" i="6" s="1"/>
  <c r="I4034" i="6" s="1"/>
  <c r="I4035" i="6" s="1"/>
  <c r="I4036" i="6" s="1"/>
  <c r="I4037" i="6" s="1"/>
  <c r="I4038" i="6" s="1"/>
  <c r="I4039" i="6" s="1"/>
  <c r="I4040" i="6" s="1"/>
  <c r="I4041" i="6" s="1"/>
  <c r="I4042" i="6" s="1"/>
  <c r="I4043" i="6" s="1"/>
  <c r="I4044" i="6" s="1"/>
  <c r="I4045" i="6" s="1"/>
  <c r="I4046" i="6" s="1"/>
  <c r="I4047" i="6" s="1"/>
  <c r="I4048" i="6" s="1"/>
  <c r="I4049" i="6" s="1"/>
  <c r="I4050" i="6" s="1"/>
  <c r="I4051" i="6" s="1"/>
  <c r="I4052" i="6" s="1"/>
  <c r="I4053" i="6" s="1"/>
  <c r="I4054" i="6" s="1"/>
  <c r="I4055" i="6" s="1"/>
  <c r="I4056" i="6" s="1"/>
  <c r="I4057" i="6" s="1"/>
  <c r="I4058" i="6" s="1"/>
  <c r="I4059" i="6" s="1"/>
  <c r="I4060" i="6" s="1"/>
  <c r="I4061" i="6" s="1"/>
  <c r="I4062" i="6" s="1"/>
  <c r="I4063" i="6" s="1"/>
  <c r="I4064" i="6" s="1"/>
  <c r="I4065" i="6" s="1"/>
  <c r="I4066" i="6" s="1"/>
  <c r="I4067" i="6" s="1"/>
  <c r="I4068" i="6" s="1"/>
  <c r="I4069" i="6" s="1"/>
  <c r="I4070" i="6" s="1"/>
  <c r="I4071" i="6" s="1"/>
  <c r="I4072" i="6" s="1"/>
  <c r="I4073" i="6" s="1"/>
  <c r="I4074" i="6" s="1"/>
  <c r="I4075" i="6" s="1"/>
  <c r="I4076" i="6" s="1"/>
  <c r="I4077" i="6" s="1"/>
  <c r="I4078" i="6" s="1"/>
  <c r="I4079" i="6" s="1"/>
  <c r="I4080" i="6" s="1"/>
  <c r="I4081" i="6" s="1"/>
  <c r="I4082" i="6" s="1"/>
  <c r="I4083" i="6" s="1"/>
  <c r="I4084" i="6" s="1"/>
  <c r="I4085" i="6" s="1"/>
  <c r="I4086" i="6" s="1"/>
  <c r="I4087" i="6" s="1"/>
  <c r="I4088" i="6" s="1"/>
  <c r="I4089" i="6" s="1"/>
  <c r="I4090" i="6" s="1"/>
  <c r="I4091" i="6" s="1"/>
  <c r="I4092" i="6" s="1"/>
  <c r="I4093" i="6" s="1"/>
  <c r="I4094" i="6" s="1"/>
  <c r="I4095" i="6" s="1"/>
  <c r="I4096" i="6" s="1"/>
  <c r="I4097" i="6" s="1"/>
  <c r="I4098" i="6" s="1"/>
  <c r="I4099" i="6" s="1"/>
  <c r="I4100" i="6" s="1"/>
  <c r="I4101" i="6" s="1"/>
  <c r="I4102" i="6" s="1"/>
  <c r="I4103" i="6" s="1"/>
  <c r="I4104" i="6" s="1"/>
  <c r="I4105" i="6" s="1"/>
  <c r="I4106" i="6" s="1"/>
  <c r="I4107" i="6" s="1"/>
  <c r="I4108" i="6" s="1"/>
  <c r="I4109" i="6" s="1"/>
  <c r="I4110" i="6" s="1"/>
  <c r="I4111" i="6" s="1"/>
  <c r="I4112" i="6" s="1"/>
  <c r="I4113" i="6" s="1"/>
  <c r="I4114" i="6" s="1"/>
  <c r="I4115" i="6" s="1"/>
  <c r="I4116" i="6" s="1"/>
  <c r="I4117" i="6" s="1"/>
  <c r="I4118" i="6" s="1"/>
  <c r="I4119" i="6" s="1"/>
  <c r="I4120" i="6" s="1"/>
  <c r="I4121" i="6" s="1"/>
  <c r="I4122" i="6" s="1"/>
  <c r="I4123" i="6" s="1"/>
  <c r="I4124" i="6" s="1"/>
  <c r="I4125" i="6" s="1"/>
  <c r="I4126" i="6" s="1"/>
  <c r="I4127" i="6" s="1"/>
  <c r="I4128" i="6" s="1"/>
  <c r="I4129" i="6" s="1"/>
  <c r="I4130" i="6" s="1"/>
  <c r="I4131" i="6" s="1"/>
  <c r="I4132" i="6" s="1"/>
  <c r="I4133" i="6" s="1"/>
  <c r="I4134" i="6" s="1"/>
  <c r="I4135" i="6" s="1"/>
  <c r="I4136" i="6" s="1"/>
  <c r="I4137" i="6" s="1"/>
  <c r="I4138" i="6" s="1"/>
  <c r="I4139" i="6" s="1"/>
  <c r="I4140" i="6" s="1"/>
  <c r="I4141" i="6" s="1"/>
  <c r="I4142" i="6" s="1"/>
  <c r="I4143" i="6" s="1"/>
  <c r="I4144" i="6" s="1"/>
  <c r="I4145" i="6" s="1"/>
  <c r="I4146" i="6" s="1"/>
  <c r="I4147" i="6" s="1"/>
  <c r="I4148" i="6" s="1"/>
  <c r="I4149" i="6" s="1"/>
  <c r="I4150" i="6" s="1"/>
  <c r="I4151" i="6" s="1"/>
  <c r="I4152" i="6" s="1"/>
  <c r="I4153" i="6" s="1"/>
  <c r="I4154" i="6" s="1"/>
  <c r="I4155" i="6" s="1"/>
  <c r="I4156" i="6" s="1"/>
  <c r="I4157" i="6" s="1"/>
  <c r="I4158" i="6" s="1"/>
  <c r="I4159" i="6" s="1"/>
  <c r="I4160" i="6" s="1"/>
  <c r="I4161" i="6" s="1"/>
  <c r="I4162" i="6" s="1"/>
  <c r="I4163" i="6" s="1"/>
  <c r="I4164" i="6" s="1"/>
  <c r="I4165" i="6" s="1"/>
  <c r="I4166" i="6" s="1"/>
  <c r="I4167" i="6" s="1"/>
  <c r="I4168" i="6" s="1"/>
  <c r="I4169" i="6" s="1"/>
  <c r="I4170" i="6" s="1"/>
  <c r="I4171" i="6" s="1"/>
  <c r="I4172" i="6" s="1"/>
  <c r="I4173" i="6" s="1"/>
  <c r="I4174" i="6" s="1"/>
  <c r="I4175" i="6" s="1"/>
  <c r="I4176" i="6" s="1"/>
  <c r="I4177" i="6" s="1"/>
  <c r="I4178" i="6" s="1"/>
  <c r="I4179" i="6" s="1"/>
  <c r="I4180" i="6" s="1"/>
  <c r="I4181" i="6" s="1"/>
  <c r="I4182" i="6" s="1"/>
  <c r="I4183" i="6" s="1"/>
  <c r="I4184" i="6" s="1"/>
  <c r="I4185" i="6" s="1"/>
  <c r="I4186" i="6" s="1"/>
  <c r="I4187" i="6" s="1"/>
  <c r="I4188" i="6" s="1"/>
  <c r="I4189" i="6" s="1"/>
  <c r="I4190" i="6" s="1"/>
  <c r="I4191" i="6" s="1"/>
  <c r="I4192" i="6" s="1"/>
  <c r="I4193" i="6" s="1"/>
  <c r="I4194" i="6" s="1"/>
  <c r="I4195" i="6" s="1"/>
  <c r="I4196" i="6" s="1"/>
  <c r="I4197" i="6" s="1"/>
  <c r="I4198" i="6" s="1"/>
  <c r="I4199" i="6" s="1"/>
  <c r="I4200" i="6" s="1"/>
  <c r="I4201" i="6" s="1"/>
  <c r="I4202" i="6" s="1"/>
  <c r="I4203" i="6" s="1"/>
  <c r="I4204" i="6" s="1"/>
  <c r="I4205" i="6" s="1"/>
  <c r="I4206" i="6" s="1"/>
  <c r="I4207" i="6" s="1"/>
  <c r="I4208" i="6" s="1"/>
  <c r="I4209" i="6" s="1"/>
  <c r="I4210" i="6" s="1"/>
  <c r="I4211" i="6" s="1"/>
  <c r="I4212" i="6" s="1"/>
  <c r="I4213" i="6" s="1"/>
  <c r="I4214" i="6" s="1"/>
  <c r="I4215" i="6" s="1"/>
  <c r="I4216" i="6" s="1"/>
  <c r="I4217" i="6" s="1"/>
  <c r="I4218" i="6" s="1"/>
  <c r="I4219" i="6" s="1"/>
  <c r="I4220" i="6" s="1"/>
  <c r="I4221" i="6" s="1"/>
  <c r="I4222" i="6" s="1"/>
  <c r="I4223" i="6" s="1"/>
  <c r="I4224" i="6" s="1"/>
  <c r="I4225" i="6" s="1"/>
  <c r="I4226" i="6" s="1"/>
  <c r="I4227" i="6" s="1"/>
  <c r="I4228" i="6" s="1"/>
  <c r="I4229" i="6" s="1"/>
  <c r="I4230" i="6" s="1"/>
  <c r="I4231" i="6" s="1"/>
  <c r="I4232" i="6" s="1"/>
  <c r="I4233" i="6" s="1"/>
  <c r="I4234" i="6" s="1"/>
  <c r="I4235" i="6" s="1"/>
  <c r="I4236" i="6" s="1"/>
  <c r="I4237" i="6" s="1"/>
  <c r="I4238" i="6" s="1"/>
  <c r="I4239" i="6" s="1"/>
  <c r="I4240" i="6" s="1"/>
  <c r="I4241" i="6" s="1"/>
  <c r="I4242" i="6" s="1"/>
  <c r="I4243" i="6" s="1"/>
  <c r="I4244" i="6" s="1"/>
  <c r="I4245" i="6" s="1"/>
  <c r="I4246" i="6" s="1"/>
  <c r="I4247" i="6" s="1"/>
  <c r="I4248" i="6" s="1"/>
  <c r="I4249" i="6" s="1"/>
  <c r="I4250" i="6" s="1"/>
  <c r="I4251" i="6" s="1"/>
  <c r="I4252" i="6" s="1"/>
  <c r="I4253" i="6" s="1"/>
  <c r="I4254" i="6" s="1"/>
  <c r="I4255" i="6" s="1"/>
  <c r="I4256" i="6" s="1"/>
  <c r="I4257" i="6" s="1"/>
  <c r="I4258" i="6" s="1"/>
  <c r="I4259" i="6" s="1"/>
  <c r="I4260" i="6" s="1"/>
  <c r="I4261" i="6" s="1"/>
  <c r="I4262" i="6" s="1"/>
  <c r="I4263" i="6" s="1"/>
  <c r="I4264" i="6" s="1"/>
  <c r="I4265" i="6" s="1"/>
  <c r="I4266" i="6" s="1"/>
  <c r="I4267" i="6" s="1"/>
  <c r="I4268" i="6" s="1"/>
  <c r="I4269" i="6" s="1"/>
  <c r="I4270" i="6" s="1"/>
  <c r="I4271" i="6" s="1"/>
  <c r="I4272" i="6" s="1"/>
  <c r="I4273" i="6" s="1"/>
  <c r="I4274" i="6" s="1"/>
  <c r="I4275" i="6" s="1"/>
  <c r="I4276" i="6" s="1"/>
  <c r="I4277" i="6" s="1"/>
  <c r="I4278" i="6" s="1"/>
  <c r="I4279" i="6" s="1"/>
  <c r="I4280" i="6" s="1"/>
  <c r="I4281" i="6" s="1"/>
  <c r="I4282" i="6" s="1"/>
  <c r="I4283" i="6" s="1"/>
  <c r="I4284" i="6" s="1"/>
  <c r="I4285" i="6" s="1"/>
  <c r="I4286" i="6" s="1"/>
  <c r="I4287" i="6" s="1"/>
  <c r="I4288" i="6" s="1"/>
  <c r="I4289" i="6" s="1"/>
  <c r="I4290" i="6" s="1"/>
  <c r="I4291" i="6" s="1"/>
  <c r="I4292" i="6" s="1"/>
  <c r="I4293" i="6" s="1"/>
  <c r="I4294" i="6" s="1"/>
  <c r="I4295" i="6" s="1"/>
  <c r="I4296" i="6" s="1"/>
  <c r="I4297" i="6" s="1"/>
  <c r="I4298" i="6" s="1"/>
  <c r="I4299" i="6" s="1"/>
  <c r="I4300" i="6" s="1"/>
  <c r="I4301" i="6" s="1"/>
  <c r="I4302" i="6" s="1"/>
  <c r="I4303" i="6" s="1"/>
  <c r="I4304" i="6" s="1"/>
  <c r="I4305" i="6" s="1"/>
  <c r="I4306" i="6" s="1"/>
  <c r="I4307" i="6" s="1"/>
  <c r="I4308" i="6" s="1"/>
  <c r="I4309" i="6" s="1"/>
  <c r="I4310" i="6" s="1"/>
  <c r="I4311" i="6" s="1"/>
  <c r="I4312" i="6" s="1"/>
  <c r="I4313" i="6" s="1"/>
  <c r="I4314" i="6" s="1"/>
  <c r="I4315" i="6" s="1"/>
  <c r="I4316" i="6" s="1"/>
  <c r="I4317" i="6" s="1"/>
  <c r="I4318" i="6" s="1"/>
  <c r="I4319" i="6" s="1"/>
  <c r="I4320" i="6" s="1"/>
  <c r="I4321" i="6" s="1"/>
  <c r="I4322" i="6" s="1"/>
  <c r="I4323" i="6" s="1"/>
  <c r="I4324" i="6" s="1"/>
  <c r="I4325" i="6" s="1"/>
  <c r="I4326" i="6" s="1"/>
  <c r="I4327" i="6" s="1"/>
  <c r="I4328" i="6" s="1"/>
  <c r="I4329" i="6" s="1"/>
  <c r="I4330" i="6" s="1"/>
  <c r="I4331" i="6" s="1"/>
  <c r="I4332" i="6" s="1"/>
  <c r="I4333" i="6" s="1"/>
  <c r="I4334" i="6" s="1"/>
  <c r="I4335" i="6" s="1"/>
  <c r="I4336" i="6" s="1"/>
  <c r="I4337" i="6" s="1"/>
  <c r="I4338" i="6" s="1"/>
  <c r="I4339" i="6" s="1"/>
  <c r="I4340" i="6" s="1"/>
  <c r="I4341" i="6" s="1"/>
  <c r="I4342" i="6" s="1"/>
  <c r="I4343" i="6" s="1"/>
  <c r="I4344" i="6" s="1"/>
  <c r="I4345" i="6" s="1"/>
  <c r="I4346" i="6" s="1"/>
  <c r="I4347" i="6" s="1"/>
  <c r="I4348" i="6" s="1"/>
  <c r="I4349" i="6" s="1"/>
  <c r="I4350" i="6" s="1"/>
  <c r="I4351" i="6" s="1"/>
  <c r="I4352" i="6" s="1"/>
  <c r="I4353" i="6" s="1"/>
  <c r="I4354" i="6" s="1"/>
  <c r="I4355" i="6" s="1"/>
  <c r="I4356" i="6" s="1"/>
  <c r="I4357" i="6" s="1"/>
  <c r="I4358" i="6" s="1"/>
  <c r="I4359" i="6" s="1"/>
  <c r="I4360" i="6" s="1"/>
  <c r="I4361" i="6" s="1"/>
  <c r="I4362" i="6" s="1"/>
  <c r="I4363" i="6" s="1"/>
  <c r="I4364" i="6" s="1"/>
  <c r="I4365" i="6" s="1"/>
  <c r="I4366" i="6" s="1"/>
  <c r="I4367" i="6" s="1"/>
  <c r="I4368" i="6" s="1"/>
  <c r="I4369" i="6" s="1"/>
  <c r="I4370" i="6" s="1"/>
  <c r="I4371" i="6" s="1"/>
  <c r="I4372" i="6" s="1"/>
  <c r="I4373" i="6" s="1"/>
  <c r="I4374" i="6" s="1"/>
  <c r="I4375" i="6" s="1"/>
  <c r="I4376" i="6" s="1"/>
  <c r="I4377" i="6" s="1"/>
  <c r="I4378" i="6" s="1"/>
  <c r="I4379" i="6" s="1"/>
  <c r="I4380" i="6" s="1"/>
  <c r="I4381" i="6" s="1"/>
  <c r="I4382" i="6" s="1"/>
  <c r="I4383" i="6" s="1"/>
  <c r="I4384" i="6" s="1"/>
  <c r="I4385" i="6" s="1"/>
  <c r="I4386" i="6" s="1"/>
  <c r="I4387" i="6" s="1"/>
  <c r="I4388" i="6" s="1"/>
  <c r="I4389" i="6" s="1"/>
  <c r="I4390" i="6" s="1"/>
  <c r="I4391" i="6" s="1"/>
  <c r="I4392" i="6" s="1"/>
  <c r="I4393" i="6" s="1"/>
  <c r="I4394" i="6" s="1"/>
  <c r="I4395" i="6" s="1"/>
  <c r="I4396" i="6" s="1"/>
  <c r="I4397" i="6" s="1"/>
  <c r="I4398" i="6" s="1"/>
  <c r="I4399" i="6" s="1"/>
  <c r="I4400" i="6" s="1"/>
  <c r="I4401" i="6" s="1"/>
  <c r="I4402" i="6" s="1"/>
  <c r="I4403" i="6" s="1"/>
  <c r="I4404" i="6" s="1"/>
  <c r="I4405" i="6" s="1"/>
  <c r="I4406" i="6" s="1"/>
  <c r="I4407" i="6" s="1"/>
  <c r="I4408" i="6" s="1"/>
  <c r="I4409" i="6" s="1"/>
  <c r="I4410" i="6" s="1"/>
  <c r="I4411" i="6" s="1"/>
  <c r="I4412" i="6" s="1"/>
  <c r="I4413" i="6" s="1"/>
  <c r="I4414" i="6" s="1"/>
  <c r="I4415" i="6" s="1"/>
  <c r="I4416" i="6" s="1"/>
  <c r="I4417" i="6" s="1"/>
  <c r="I4418" i="6" s="1"/>
  <c r="I4419" i="6" s="1"/>
  <c r="I4420" i="6" s="1"/>
  <c r="I4421" i="6" s="1"/>
  <c r="I4422" i="6" s="1"/>
  <c r="I4423" i="6" s="1"/>
  <c r="I4424" i="6" s="1"/>
  <c r="I4425" i="6" s="1"/>
  <c r="I4426" i="6" s="1"/>
  <c r="I4427" i="6" s="1"/>
  <c r="I4428" i="6" s="1"/>
  <c r="I4429" i="6" s="1"/>
  <c r="I4430" i="6" s="1"/>
  <c r="I4431" i="6" s="1"/>
  <c r="I4432" i="6" s="1"/>
  <c r="I4433" i="6" s="1"/>
  <c r="I4434" i="6" s="1"/>
  <c r="I4435" i="6" s="1"/>
  <c r="I4436" i="6" s="1"/>
  <c r="I4437" i="6" s="1"/>
  <c r="I4438" i="6" s="1"/>
  <c r="I4439" i="6" s="1"/>
  <c r="I4440" i="6" s="1"/>
  <c r="I4441" i="6" s="1"/>
  <c r="I4442" i="6" s="1"/>
  <c r="I4443" i="6" s="1"/>
  <c r="I4444" i="6" s="1"/>
  <c r="I4445" i="6" s="1"/>
  <c r="I4446" i="6" s="1"/>
  <c r="I4447" i="6" s="1"/>
  <c r="I4448" i="6" s="1"/>
  <c r="I4449" i="6" s="1"/>
  <c r="I4450" i="6" s="1"/>
  <c r="I4451" i="6" s="1"/>
  <c r="I4452" i="6" s="1"/>
  <c r="I4453" i="6" s="1"/>
  <c r="I4454" i="6" s="1"/>
  <c r="I4455" i="6" s="1"/>
  <c r="I4456" i="6" s="1"/>
  <c r="I4457" i="6" s="1"/>
  <c r="I4458" i="6" s="1"/>
  <c r="I4459" i="6" s="1"/>
  <c r="I4460" i="6" s="1"/>
  <c r="I4461" i="6" s="1"/>
  <c r="I4462" i="6" s="1"/>
  <c r="I4463" i="6" s="1"/>
  <c r="I4464" i="6" s="1"/>
  <c r="I4465" i="6" s="1"/>
  <c r="I4466" i="6" s="1"/>
  <c r="I4467" i="6" s="1"/>
  <c r="I4468" i="6" s="1"/>
  <c r="I4469" i="6" s="1"/>
  <c r="I4470" i="6" s="1"/>
  <c r="I4471" i="6" s="1"/>
  <c r="I4472" i="6" s="1"/>
  <c r="I4473" i="6" s="1"/>
  <c r="I4474" i="6" s="1"/>
  <c r="I4475" i="6" s="1"/>
  <c r="I4476" i="6" s="1"/>
  <c r="I4477" i="6" s="1"/>
  <c r="I4478" i="6" s="1"/>
  <c r="I4479" i="6" s="1"/>
  <c r="I4480" i="6" s="1"/>
  <c r="I4481" i="6" s="1"/>
  <c r="I4482" i="6" s="1"/>
  <c r="I4483" i="6" s="1"/>
  <c r="I4484" i="6" s="1"/>
  <c r="I4485" i="6" s="1"/>
  <c r="I4486" i="6" s="1"/>
  <c r="I4487" i="6" s="1"/>
  <c r="I4488" i="6" s="1"/>
  <c r="I4489" i="6" s="1"/>
  <c r="I4490" i="6" s="1"/>
  <c r="I4491" i="6" s="1"/>
  <c r="I4492" i="6" s="1"/>
  <c r="I4493" i="6" s="1"/>
  <c r="I4494" i="6" s="1"/>
  <c r="I4495" i="6" s="1"/>
  <c r="I4496" i="6" s="1"/>
  <c r="I4497" i="6" s="1"/>
  <c r="I4498" i="6" s="1"/>
  <c r="I4499" i="6" s="1"/>
  <c r="I4500" i="6" s="1"/>
  <c r="I4501" i="6" s="1"/>
  <c r="I4502" i="6" s="1"/>
  <c r="I4503" i="6" s="1"/>
  <c r="I4504" i="6" s="1"/>
  <c r="I4505" i="6" s="1"/>
  <c r="I4506" i="6" s="1"/>
  <c r="I4507" i="6" s="1"/>
  <c r="I4508" i="6" s="1"/>
  <c r="I4509" i="6" s="1"/>
  <c r="I4510" i="6" s="1"/>
  <c r="I4511" i="6" s="1"/>
  <c r="I4512" i="6" s="1"/>
  <c r="I4513" i="6" s="1"/>
  <c r="I4514" i="6" s="1"/>
  <c r="I4515" i="6" s="1"/>
  <c r="I4516" i="6" s="1"/>
  <c r="I4517" i="6" s="1"/>
  <c r="I4518" i="6" s="1"/>
  <c r="I4519" i="6" s="1"/>
  <c r="I4520" i="6" s="1"/>
  <c r="I4521" i="6" s="1"/>
  <c r="I4522" i="6" s="1"/>
  <c r="I4523" i="6" s="1"/>
  <c r="I4524" i="6" s="1"/>
  <c r="I4525" i="6" s="1"/>
  <c r="I4526" i="6" s="1"/>
  <c r="I4527" i="6" s="1"/>
  <c r="I4528" i="6" s="1"/>
  <c r="I4529" i="6" s="1"/>
  <c r="I4530" i="6" s="1"/>
  <c r="I4531" i="6" s="1"/>
  <c r="I4532" i="6" s="1"/>
  <c r="I4533" i="6" s="1"/>
  <c r="I4534" i="6" s="1"/>
  <c r="I4535" i="6" s="1"/>
  <c r="I4536" i="6" s="1"/>
  <c r="I4537" i="6" s="1"/>
  <c r="I4538" i="6" s="1"/>
  <c r="I4539" i="6" s="1"/>
  <c r="I4540" i="6" s="1"/>
  <c r="I4541" i="6" s="1"/>
  <c r="I4542" i="6" s="1"/>
  <c r="I4543" i="6" s="1"/>
  <c r="I4544" i="6" s="1"/>
  <c r="I4545" i="6" s="1"/>
  <c r="I4546" i="6" s="1"/>
  <c r="I4547" i="6" s="1"/>
  <c r="I4548" i="6" s="1"/>
  <c r="I4549" i="6" s="1"/>
  <c r="I4550" i="6" s="1"/>
  <c r="I4551" i="6" s="1"/>
  <c r="I4552" i="6" s="1"/>
  <c r="I4553" i="6" s="1"/>
  <c r="I4554" i="6" s="1"/>
  <c r="I4555" i="6" s="1"/>
  <c r="I4556" i="6" s="1"/>
  <c r="I4557" i="6" s="1"/>
  <c r="I4558" i="6" s="1"/>
  <c r="I4559" i="6" s="1"/>
  <c r="I4560" i="6" s="1"/>
  <c r="I4561" i="6" s="1"/>
  <c r="I4562" i="6" s="1"/>
  <c r="I4563" i="6" s="1"/>
  <c r="I4564" i="6" s="1"/>
  <c r="I4565" i="6" s="1"/>
  <c r="I4566" i="6" s="1"/>
  <c r="I4567" i="6" s="1"/>
  <c r="I4568" i="6" s="1"/>
  <c r="I4569" i="6" s="1"/>
  <c r="I4570" i="6" s="1"/>
  <c r="I4571" i="6" s="1"/>
  <c r="I4572" i="6" s="1"/>
  <c r="I4573" i="6" s="1"/>
  <c r="I4574" i="6" s="1"/>
  <c r="I4575" i="6" s="1"/>
  <c r="I4576" i="6" s="1"/>
  <c r="I4577" i="6" s="1"/>
  <c r="I4578" i="6" s="1"/>
  <c r="I4579" i="6" s="1"/>
  <c r="I4580" i="6" s="1"/>
  <c r="I4581" i="6" s="1"/>
  <c r="I4582" i="6" s="1"/>
  <c r="I4583" i="6" s="1"/>
  <c r="I4584" i="6" s="1"/>
  <c r="I4585" i="6" s="1"/>
  <c r="I4586" i="6" s="1"/>
  <c r="I4587" i="6" s="1"/>
  <c r="I4588" i="6" s="1"/>
  <c r="I4589" i="6" s="1"/>
  <c r="I4590" i="6" s="1"/>
  <c r="I4591" i="6" s="1"/>
  <c r="I4592" i="6" s="1"/>
  <c r="I4593" i="6" s="1"/>
  <c r="I4594" i="6" s="1"/>
  <c r="I4595" i="6" s="1"/>
  <c r="I4596" i="6" s="1"/>
  <c r="I4597" i="6" s="1"/>
  <c r="I4598" i="6" s="1"/>
  <c r="I4599" i="6" s="1"/>
  <c r="I4600" i="6" s="1"/>
  <c r="I4601" i="6" s="1"/>
  <c r="I4602" i="6" s="1"/>
  <c r="I4603" i="6" s="1"/>
  <c r="I4604" i="6" s="1"/>
  <c r="I4605" i="6" s="1"/>
  <c r="I4606" i="6" s="1"/>
  <c r="I4607" i="6" s="1"/>
  <c r="I4608" i="6" s="1"/>
  <c r="I4609" i="6" s="1"/>
  <c r="I4610" i="6" s="1"/>
  <c r="I4611" i="6" s="1"/>
  <c r="I4612" i="6" s="1"/>
  <c r="I4613" i="6" s="1"/>
  <c r="I4614" i="6" s="1"/>
  <c r="I4615" i="6" s="1"/>
  <c r="I4616" i="6" s="1"/>
  <c r="I4617" i="6" s="1"/>
  <c r="I4618" i="6" s="1"/>
  <c r="I4619" i="6" s="1"/>
  <c r="I4620" i="6" s="1"/>
  <c r="I4621" i="6" s="1"/>
  <c r="I4622" i="6" s="1"/>
  <c r="I4623" i="6" s="1"/>
  <c r="I4624" i="6" s="1"/>
  <c r="I4625" i="6" s="1"/>
  <c r="I4626" i="6" s="1"/>
  <c r="I4627" i="6" s="1"/>
  <c r="I4628" i="6" s="1"/>
  <c r="I4629" i="6" s="1"/>
  <c r="I4630" i="6" s="1"/>
  <c r="I4631" i="6" s="1"/>
  <c r="I4632" i="6" s="1"/>
  <c r="I4633" i="6" s="1"/>
  <c r="I4634" i="6" s="1"/>
  <c r="I4635" i="6" s="1"/>
  <c r="I4636" i="6" s="1"/>
  <c r="I4637" i="6" s="1"/>
  <c r="I4638" i="6" s="1"/>
  <c r="I4639" i="6" s="1"/>
  <c r="I4640" i="6" s="1"/>
  <c r="I4641" i="6" s="1"/>
  <c r="I4642" i="6" s="1"/>
  <c r="I4643" i="6" s="1"/>
  <c r="I4644" i="6" s="1"/>
  <c r="I4645" i="6" s="1"/>
  <c r="I4646" i="6" s="1"/>
  <c r="I4647" i="6" s="1"/>
  <c r="I4648" i="6" s="1"/>
  <c r="I4649" i="6" s="1"/>
  <c r="I4650" i="6" s="1"/>
  <c r="I4651" i="6" s="1"/>
  <c r="I4652" i="6" s="1"/>
  <c r="I4653" i="6" s="1"/>
  <c r="I4654" i="6" s="1"/>
  <c r="I4655" i="6" s="1"/>
  <c r="I4656" i="6" s="1"/>
  <c r="I4657" i="6" s="1"/>
  <c r="I4658" i="6" s="1"/>
  <c r="I4659" i="6" s="1"/>
  <c r="I4660" i="6" s="1"/>
  <c r="I4661" i="6" s="1"/>
  <c r="I4662" i="6" s="1"/>
  <c r="I4663" i="6" s="1"/>
  <c r="I4664" i="6" s="1"/>
  <c r="I4665" i="6" s="1"/>
  <c r="I4666" i="6" s="1"/>
  <c r="I4667" i="6" s="1"/>
  <c r="I4668" i="6" s="1"/>
  <c r="I4669" i="6" s="1"/>
  <c r="I4670" i="6" s="1"/>
  <c r="I4671" i="6" s="1"/>
  <c r="I4672" i="6" s="1"/>
  <c r="I4673" i="6" s="1"/>
  <c r="I4674" i="6" s="1"/>
  <c r="I4675" i="6" s="1"/>
  <c r="I4676" i="6" s="1"/>
  <c r="I4677" i="6" s="1"/>
  <c r="I4678" i="6" s="1"/>
  <c r="I4679" i="6" s="1"/>
  <c r="I4680" i="6" s="1"/>
  <c r="I4681" i="6" s="1"/>
  <c r="I4682" i="6" s="1"/>
  <c r="I4683" i="6" s="1"/>
  <c r="I4684" i="6" s="1"/>
  <c r="I4685" i="6" s="1"/>
  <c r="I4686" i="6" s="1"/>
  <c r="I4687" i="6" s="1"/>
  <c r="I4688" i="6" s="1"/>
  <c r="I4689" i="6" s="1"/>
  <c r="I4690" i="6" s="1"/>
  <c r="I4691" i="6" s="1"/>
  <c r="I4692" i="6" s="1"/>
  <c r="I4693" i="6" s="1"/>
  <c r="I4694" i="6" s="1"/>
  <c r="I4695" i="6" s="1"/>
  <c r="I4696" i="6" s="1"/>
  <c r="I4697" i="6" s="1"/>
  <c r="I4698" i="6" s="1"/>
  <c r="I4699" i="6" s="1"/>
  <c r="I4700" i="6" s="1"/>
  <c r="I4701" i="6" s="1"/>
  <c r="I4702" i="6" s="1"/>
  <c r="I4703" i="6" s="1"/>
  <c r="I4704" i="6" s="1"/>
  <c r="I4705" i="6" s="1"/>
  <c r="I4706" i="6" s="1"/>
  <c r="I4707" i="6" s="1"/>
  <c r="I4708" i="6" s="1"/>
  <c r="I4709" i="6" s="1"/>
  <c r="I4710" i="6" s="1"/>
  <c r="I4711" i="6" s="1"/>
  <c r="I4712" i="6" s="1"/>
  <c r="I4713" i="6" s="1"/>
  <c r="I4714" i="6" s="1"/>
  <c r="I4715" i="6" s="1"/>
  <c r="I4716" i="6" s="1"/>
  <c r="I4717" i="6" s="1"/>
  <c r="I4718" i="6" s="1"/>
  <c r="I4719" i="6" s="1"/>
  <c r="I4720" i="6" s="1"/>
  <c r="I4721" i="6" s="1"/>
  <c r="I4722" i="6" s="1"/>
  <c r="I4723" i="6" s="1"/>
  <c r="I4724" i="6" s="1"/>
  <c r="I4725" i="6" s="1"/>
  <c r="I4726" i="6" s="1"/>
  <c r="I4727" i="6" s="1"/>
  <c r="I4728" i="6" s="1"/>
  <c r="I4729" i="6" s="1"/>
  <c r="I4730" i="6" s="1"/>
  <c r="I4731" i="6" s="1"/>
  <c r="I4732" i="6" s="1"/>
  <c r="I4733" i="6" s="1"/>
  <c r="I4734" i="6" s="1"/>
  <c r="I4735" i="6" s="1"/>
  <c r="I4736" i="6" s="1"/>
  <c r="I4737" i="6" s="1"/>
  <c r="I4738" i="6" s="1"/>
  <c r="I4739" i="6" s="1"/>
  <c r="I4740" i="6" s="1"/>
  <c r="I4741" i="6" s="1"/>
  <c r="I4742" i="6" s="1"/>
  <c r="I4743" i="6" s="1"/>
  <c r="I4744" i="6" s="1"/>
  <c r="I4745" i="6" s="1"/>
  <c r="I4746" i="6" s="1"/>
  <c r="I4747" i="6" s="1"/>
  <c r="I4748" i="6" s="1"/>
  <c r="I4749" i="6" s="1"/>
  <c r="I4750" i="6" s="1"/>
  <c r="I4751" i="6" s="1"/>
  <c r="I4752" i="6" s="1"/>
  <c r="I4753" i="6" s="1"/>
  <c r="I4754" i="6" s="1"/>
  <c r="I4755" i="6" s="1"/>
  <c r="I4756" i="6" s="1"/>
  <c r="I4757" i="6" s="1"/>
  <c r="I4758" i="6" s="1"/>
  <c r="I4759" i="6" s="1"/>
  <c r="I4760" i="6" s="1"/>
  <c r="I4761" i="6" s="1"/>
  <c r="I4762" i="6" s="1"/>
  <c r="I4763" i="6" s="1"/>
  <c r="I4764" i="6" s="1"/>
  <c r="I4765" i="6" s="1"/>
  <c r="I4766" i="6" s="1"/>
  <c r="I4767" i="6" s="1"/>
  <c r="I4768" i="6" s="1"/>
  <c r="I4769" i="6" s="1"/>
  <c r="I4770" i="6" s="1"/>
  <c r="I4771" i="6" s="1"/>
  <c r="I4772" i="6" s="1"/>
  <c r="I4773" i="6" s="1"/>
  <c r="I4774" i="6" s="1"/>
  <c r="I4775" i="6" s="1"/>
  <c r="I4776" i="6" s="1"/>
  <c r="I4777" i="6" s="1"/>
  <c r="I4778" i="6" s="1"/>
  <c r="I4779" i="6" s="1"/>
  <c r="I4780" i="6" s="1"/>
  <c r="I4781" i="6" s="1"/>
  <c r="I4782" i="6" s="1"/>
  <c r="I4783" i="6" s="1"/>
  <c r="I4784" i="6" s="1"/>
  <c r="I4785" i="6" s="1"/>
  <c r="I4786" i="6" s="1"/>
  <c r="I4787" i="6" s="1"/>
  <c r="I4788" i="6" s="1"/>
  <c r="I4789" i="6" s="1"/>
  <c r="I4790" i="6" s="1"/>
  <c r="I4791" i="6" s="1"/>
  <c r="I4792" i="6" s="1"/>
  <c r="I4793" i="6" s="1"/>
  <c r="I4794" i="6" s="1"/>
  <c r="I4795" i="6" s="1"/>
  <c r="I4796" i="6" s="1"/>
  <c r="I4797" i="6" s="1"/>
  <c r="I4798" i="6" s="1"/>
  <c r="I4799" i="6" s="1"/>
  <c r="I4800" i="6" s="1"/>
  <c r="I4801" i="6" s="1"/>
  <c r="I4802" i="6" s="1"/>
  <c r="I4803" i="6" s="1"/>
  <c r="I4804" i="6" s="1"/>
  <c r="I4805" i="6" s="1"/>
  <c r="I4806" i="6" s="1"/>
  <c r="I4807" i="6" s="1"/>
  <c r="I4808" i="6" s="1"/>
  <c r="I4809" i="6" s="1"/>
  <c r="I4810" i="6" s="1"/>
  <c r="I4811" i="6" s="1"/>
  <c r="I4812" i="6" s="1"/>
  <c r="I4813" i="6" s="1"/>
  <c r="I4814" i="6" s="1"/>
  <c r="I4815" i="6" s="1"/>
  <c r="I4816" i="6" s="1"/>
  <c r="I4817" i="6" s="1"/>
  <c r="I4818" i="6" s="1"/>
  <c r="I4819" i="6" s="1"/>
  <c r="I4820" i="6" s="1"/>
  <c r="I4821" i="6" s="1"/>
  <c r="I4822" i="6" s="1"/>
  <c r="I4823" i="6" s="1"/>
  <c r="I4824" i="6" s="1"/>
  <c r="I4825" i="6" s="1"/>
  <c r="I4826" i="6" s="1"/>
  <c r="I4827" i="6" s="1"/>
  <c r="I4828" i="6" s="1"/>
  <c r="I4829" i="6" s="1"/>
  <c r="I4830" i="6" s="1"/>
  <c r="I4831" i="6" s="1"/>
  <c r="I4832" i="6" s="1"/>
  <c r="I4833" i="6" s="1"/>
  <c r="I4834" i="6" s="1"/>
  <c r="I4835" i="6" s="1"/>
  <c r="I4836" i="6" s="1"/>
  <c r="I4837" i="6" s="1"/>
  <c r="I4838" i="6" s="1"/>
  <c r="I4839" i="6" s="1"/>
  <c r="I4840" i="6" s="1"/>
  <c r="I4841" i="6" s="1"/>
  <c r="I4842" i="6" s="1"/>
  <c r="I4843" i="6" s="1"/>
  <c r="I4844" i="6" s="1"/>
  <c r="I4845" i="6" s="1"/>
  <c r="I4846" i="6" s="1"/>
  <c r="I4847" i="6" s="1"/>
  <c r="I4848" i="6" s="1"/>
  <c r="I4849" i="6" s="1"/>
  <c r="I4850" i="6" s="1"/>
  <c r="I4851" i="6" s="1"/>
  <c r="I4852" i="6" s="1"/>
  <c r="I4853" i="6" s="1"/>
  <c r="I4854" i="6" s="1"/>
  <c r="I4855" i="6" s="1"/>
  <c r="I4856" i="6" s="1"/>
  <c r="I4857" i="6" s="1"/>
  <c r="I4858" i="6" s="1"/>
  <c r="I4859" i="6" s="1"/>
  <c r="I4860" i="6" s="1"/>
  <c r="I4861" i="6" s="1"/>
  <c r="I4862" i="6" s="1"/>
  <c r="I4863" i="6" s="1"/>
  <c r="I4864" i="6" s="1"/>
  <c r="I4865" i="6" s="1"/>
  <c r="I4866" i="6" s="1"/>
  <c r="I4867" i="6" s="1"/>
  <c r="I4868" i="6" s="1"/>
  <c r="I4869" i="6" s="1"/>
  <c r="I4870" i="6" s="1"/>
  <c r="I4871" i="6" s="1"/>
  <c r="I4872" i="6" s="1"/>
  <c r="I4873" i="6" s="1"/>
  <c r="I4874" i="6" s="1"/>
  <c r="I4875" i="6" s="1"/>
  <c r="I4876" i="6" s="1"/>
  <c r="I4877" i="6" s="1"/>
  <c r="I4878" i="6" s="1"/>
  <c r="I4879" i="6" s="1"/>
  <c r="I4880" i="6" s="1"/>
  <c r="I4881" i="6" s="1"/>
  <c r="I4882" i="6" s="1"/>
  <c r="I4883" i="6" s="1"/>
  <c r="I4884" i="6" s="1"/>
  <c r="I4885" i="6" s="1"/>
  <c r="I4886" i="6" s="1"/>
  <c r="I4887" i="6" s="1"/>
  <c r="I4888" i="6" s="1"/>
  <c r="I4889" i="6" s="1"/>
  <c r="I4890" i="6" s="1"/>
  <c r="I4891" i="6" s="1"/>
  <c r="I4892" i="6" s="1"/>
  <c r="I4893" i="6" s="1"/>
  <c r="I4894" i="6" s="1"/>
  <c r="I4895" i="6" s="1"/>
  <c r="I4896" i="6" s="1"/>
  <c r="I4897" i="6" s="1"/>
  <c r="I4898" i="6" s="1"/>
  <c r="I4899" i="6" s="1"/>
  <c r="I4900" i="6" s="1"/>
  <c r="I4901" i="6" s="1"/>
  <c r="I4902" i="6" s="1"/>
  <c r="I4903" i="6" s="1"/>
  <c r="I4904" i="6" s="1"/>
  <c r="I4905" i="6" s="1"/>
  <c r="I4906" i="6" s="1"/>
  <c r="I4907" i="6" s="1"/>
  <c r="I4908" i="6" s="1"/>
  <c r="I4909" i="6" s="1"/>
  <c r="I4910" i="6" s="1"/>
  <c r="I4911" i="6" s="1"/>
  <c r="I4912" i="6" s="1"/>
  <c r="I4913" i="6" s="1"/>
  <c r="I4914" i="6" s="1"/>
  <c r="I4915" i="6" s="1"/>
  <c r="I4916" i="6" s="1"/>
  <c r="I4917" i="6" s="1"/>
  <c r="I4918" i="6" s="1"/>
  <c r="I4919" i="6" s="1"/>
  <c r="I4920" i="6" s="1"/>
  <c r="I4921" i="6" s="1"/>
  <c r="I4922" i="6" s="1"/>
  <c r="I4923" i="6" s="1"/>
  <c r="I4924" i="6" s="1"/>
  <c r="I4925" i="6" s="1"/>
  <c r="I4926" i="6" s="1"/>
  <c r="I4927" i="6" s="1"/>
  <c r="I4928" i="6" s="1"/>
  <c r="I4929" i="6" s="1"/>
  <c r="I4930" i="6" s="1"/>
  <c r="I4931" i="6" s="1"/>
  <c r="I4932" i="6" s="1"/>
  <c r="I4933" i="6" s="1"/>
  <c r="I4934" i="6" s="1"/>
  <c r="I4935" i="6" s="1"/>
  <c r="I4936" i="6" s="1"/>
  <c r="I4937" i="6" s="1"/>
  <c r="I4938" i="6" s="1"/>
  <c r="I4939" i="6" s="1"/>
  <c r="I4940" i="6" s="1"/>
  <c r="I4941" i="6" s="1"/>
  <c r="I4942" i="6" s="1"/>
  <c r="I4943" i="6" s="1"/>
  <c r="I4944" i="6" s="1"/>
  <c r="I4945" i="6" s="1"/>
  <c r="I4946" i="6" s="1"/>
  <c r="I4947" i="6" s="1"/>
  <c r="I4948" i="6" s="1"/>
  <c r="I4949" i="6" s="1"/>
  <c r="I4950" i="6" s="1"/>
  <c r="I4951" i="6" s="1"/>
  <c r="I4952" i="6" s="1"/>
  <c r="I4953" i="6" s="1"/>
  <c r="I4954" i="6" s="1"/>
  <c r="I4955" i="6" s="1"/>
  <c r="I4956" i="6" s="1"/>
  <c r="I4957" i="6" s="1"/>
  <c r="I4958" i="6" s="1"/>
  <c r="I4959" i="6" s="1"/>
  <c r="I4960" i="6" s="1"/>
  <c r="I4961" i="6" s="1"/>
  <c r="I4962" i="6" s="1"/>
  <c r="I4963" i="6" s="1"/>
  <c r="I4964" i="6" s="1"/>
  <c r="I4965" i="6" s="1"/>
  <c r="I4966" i="6" s="1"/>
  <c r="I4967" i="6" s="1"/>
  <c r="I4968" i="6" s="1"/>
  <c r="I4969" i="6" s="1"/>
  <c r="I4970" i="6" s="1"/>
  <c r="I4971" i="6" s="1"/>
  <c r="I4972" i="6" s="1"/>
  <c r="I4973" i="6" s="1"/>
  <c r="I4974" i="6" s="1"/>
  <c r="I4975" i="6" s="1"/>
  <c r="I4976" i="6" s="1"/>
  <c r="I4977" i="6" s="1"/>
  <c r="I4978" i="6" s="1"/>
  <c r="I4979" i="6" s="1"/>
  <c r="I4980" i="6" s="1"/>
  <c r="I4981" i="6" s="1"/>
  <c r="I4982" i="6" s="1"/>
  <c r="I4983" i="6" s="1"/>
  <c r="I4984" i="6" s="1"/>
  <c r="I4985" i="6" s="1"/>
  <c r="I4986" i="6" s="1"/>
  <c r="I4987" i="6" s="1"/>
  <c r="I4988" i="6" s="1"/>
  <c r="I4989" i="6" s="1"/>
  <c r="I4990" i="6" s="1"/>
  <c r="I4991" i="6" s="1"/>
  <c r="I4992" i="6" s="1"/>
  <c r="I4993" i="6" s="1"/>
  <c r="I4994" i="6" s="1"/>
  <c r="I4995" i="6" s="1"/>
  <c r="I4996" i="6" s="1"/>
  <c r="I4997" i="6" s="1"/>
  <c r="I4998" i="6" s="1"/>
  <c r="I4999" i="6" s="1"/>
  <c r="I5000" i="6" s="1"/>
  <c r="I5001" i="6" s="1"/>
  <c r="I5002" i="6" s="1"/>
  <c r="I5003" i="6" s="1"/>
  <c r="I5004" i="6" s="1"/>
  <c r="I5005" i="6" s="1"/>
  <c r="I5006" i="6" s="1"/>
  <c r="I5007" i="6" s="1"/>
  <c r="I5008" i="6" s="1"/>
  <c r="I5009" i="6" s="1"/>
  <c r="I5010" i="6" s="1"/>
  <c r="I5011" i="6" s="1"/>
  <c r="I5012" i="6" s="1"/>
  <c r="I5013" i="6" s="1"/>
  <c r="I5014" i="6" s="1"/>
  <c r="I5015" i="6" s="1"/>
  <c r="I5016" i="6" s="1"/>
  <c r="I5017" i="6" s="1"/>
  <c r="I5018" i="6" s="1"/>
  <c r="I5019" i="6" s="1"/>
  <c r="I5020" i="6" s="1"/>
  <c r="I5021" i="6" s="1"/>
  <c r="I5022" i="6" s="1"/>
  <c r="I5023" i="6" s="1"/>
  <c r="I5024" i="6" s="1"/>
  <c r="I5025" i="6" s="1"/>
  <c r="I5026" i="6" s="1"/>
  <c r="I5027" i="6" s="1"/>
  <c r="I5028" i="6" s="1"/>
  <c r="I5029" i="6" s="1"/>
  <c r="I5030" i="6" s="1"/>
  <c r="I5031" i="6" s="1"/>
  <c r="I5032" i="6" s="1"/>
  <c r="I5033" i="6" s="1"/>
  <c r="I5034" i="6" s="1"/>
  <c r="I5035" i="6" s="1"/>
  <c r="I5036" i="6" s="1"/>
  <c r="I5037" i="6" s="1"/>
  <c r="I5038" i="6" s="1"/>
  <c r="I5039" i="6" s="1"/>
  <c r="I5040" i="6" s="1"/>
  <c r="I5041" i="6" s="1"/>
  <c r="I5042" i="6" s="1"/>
  <c r="I5043" i="6" s="1"/>
  <c r="I5044" i="6" s="1"/>
  <c r="I5045" i="6" s="1"/>
  <c r="I5046" i="6" s="1"/>
  <c r="I5047" i="6" s="1"/>
  <c r="I5048" i="6" s="1"/>
  <c r="I5049" i="6" s="1"/>
  <c r="I5050" i="6" s="1"/>
  <c r="I5051" i="6" s="1"/>
  <c r="I5052" i="6" s="1"/>
  <c r="I5053" i="6" s="1"/>
  <c r="I5054" i="6" s="1"/>
  <c r="I5055" i="6" s="1"/>
  <c r="I5056" i="6" s="1"/>
  <c r="I5057" i="6" s="1"/>
  <c r="I5058" i="6" s="1"/>
  <c r="I5059" i="6" s="1"/>
  <c r="I5060" i="6" s="1"/>
  <c r="I5061" i="6" s="1"/>
  <c r="I5062" i="6" s="1"/>
  <c r="I5063" i="6" s="1"/>
  <c r="I5064" i="6" s="1"/>
  <c r="I5065" i="6" s="1"/>
  <c r="I5066" i="6" s="1"/>
  <c r="I5067" i="6" s="1"/>
  <c r="I5068" i="6" s="1"/>
  <c r="I5069" i="6" s="1"/>
  <c r="I5070" i="6" s="1"/>
  <c r="I5071" i="6" s="1"/>
  <c r="I5072" i="6" s="1"/>
  <c r="I5073" i="6" s="1"/>
  <c r="I5074" i="6" s="1"/>
  <c r="I5075" i="6" s="1"/>
  <c r="I5076" i="6" s="1"/>
  <c r="I5077" i="6" s="1"/>
  <c r="I5078" i="6" s="1"/>
  <c r="I5079" i="6" s="1"/>
  <c r="I5080" i="6" s="1"/>
  <c r="I5081" i="6" s="1"/>
  <c r="I5082" i="6" s="1"/>
  <c r="I5083" i="6" s="1"/>
  <c r="I5084" i="6" s="1"/>
  <c r="I5085" i="6" s="1"/>
  <c r="I5086" i="6" s="1"/>
  <c r="I5087" i="6" s="1"/>
  <c r="I5088" i="6" s="1"/>
  <c r="I5089" i="6" s="1"/>
  <c r="I5090" i="6" s="1"/>
  <c r="I5091" i="6" s="1"/>
  <c r="I5092" i="6" s="1"/>
  <c r="I5093" i="6" s="1"/>
  <c r="I5094" i="6" s="1"/>
  <c r="I5095" i="6" s="1"/>
  <c r="I5096" i="6" s="1"/>
  <c r="I5097" i="6" s="1"/>
  <c r="I5098" i="6" s="1"/>
  <c r="I5099" i="6" s="1"/>
  <c r="I5100" i="6" s="1"/>
  <c r="I5101" i="6" s="1"/>
  <c r="I5102" i="6" s="1"/>
  <c r="I5103" i="6" s="1"/>
  <c r="I5104" i="6" s="1"/>
  <c r="I5105" i="6" s="1"/>
  <c r="I5106" i="6" s="1"/>
  <c r="I5107" i="6" s="1"/>
  <c r="I5108" i="6" s="1"/>
  <c r="I5109" i="6" s="1"/>
  <c r="I5110" i="6" s="1"/>
  <c r="I5111" i="6" s="1"/>
  <c r="I5112" i="6" s="1"/>
  <c r="I5113" i="6" s="1"/>
  <c r="I5114" i="6" s="1"/>
  <c r="I5115" i="6" s="1"/>
  <c r="I5116" i="6" s="1"/>
  <c r="I5117" i="6" s="1"/>
  <c r="I5118" i="6" s="1"/>
  <c r="I5119" i="6" s="1"/>
  <c r="I5120" i="6" s="1"/>
  <c r="I5121" i="6" s="1"/>
  <c r="I5122" i="6" s="1"/>
  <c r="I5123" i="6" s="1"/>
  <c r="I5124" i="6" s="1"/>
  <c r="I5125" i="6" s="1"/>
  <c r="I5126" i="6" s="1"/>
  <c r="I5127" i="6" s="1"/>
  <c r="I5128" i="6" s="1"/>
  <c r="I5129" i="6" s="1"/>
  <c r="I5130" i="6" s="1"/>
  <c r="I5131" i="6" s="1"/>
  <c r="I5132" i="6" s="1"/>
  <c r="I5133" i="6" s="1"/>
  <c r="I5134" i="6" s="1"/>
  <c r="I5135" i="6" s="1"/>
  <c r="I5136" i="6" s="1"/>
  <c r="I5137" i="6" s="1"/>
  <c r="I5138" i="6" s="1"/>
  <c r="I5139" i="6" s="1"/>
  <c r="I5140" i="6" s="1"/>
  <c r="I5141" i="6" s="1"/>
  <c r="I5142" i="6" s="1"/>
  <c r="I5143" i="6" s="1"/>
  <c r="I5144" i="6" s="1"/>
  <c r="I5145" i="6" s="1"/>
  <c r="I5146" i="6" s="1"/>
  <c r="I5147" i="6" s="1"/>
  <c r="I5148" i="6" s="1"/>
  <c r="I5149" i="6" s="1"/>
  <c r="I5150" i="6" s="1"/>
  <c r="I5151" i="6" s="1"/>
  <c r="I5152" i="6" s="1"/>
  <c r="I5153" i="6" s="1"/>
  <c r="I5154" i="6" s="1"/>
  <c r="I5155" i="6" s="1"/>
  <c r="I5156" i="6" s="1"/>
  <c r="I5157" i="6" s="1"/>
  <c r="I5158" i="6" s="1"/>
  <c r="I5159" i="6" s="1"/>
  <c r="I5160" i="6" s="1"/>
  <c r="I5161" i="6" s="1"/>
  <c r="I5162" i="6" s="1"/>
  <c r="I5163" i="6" s="1"/>
  <c r="I5164" i="6" s="1"/>
  <c r="I5165" i="6" s="1"/>
  <c r="I5166" i="6" s="1"/>
  <c r="I5167" i="6" s="1"/>
  <c r="I5168" i="6" s="1"/>
  <c r="I5169" i="6" s="1"/>
  <c r="I5170" i="6" s="1"/>
  <c r="I5171" i="6" s="1"/>
  <c r="I5172" i="6" s="1"/>
  <c r="I5173" i="6" s="1"/>
  <c r="I5174" i="6" s="1"/>
  <c r="I5175" i="6" s="1"/>
  <c r="I5176" i="6" s="1"/>
  <c r="I5177" i="6" s="1"/>
  <c r="I5178" i="6" s="1"/>
  <c r="I5179" i="6" s="1"/>
  <c r="I5180" i="6" s="1"/>
  <c r="I5181" i="6" s="1"/>
  <c r="I5182" i="6" s="1"/>
  <c r="I5183" i="6" s="1"/>
  <c r="I5184" i="6" s="1"/>
  <c r="I5185" i="6" s="1"/>
  <c r="I5186" i="6" s="1"/>
  <c r="I5187" i="6" s="1"/>
  <c r="I5188" i="6" s="1"/>
  <c r="I5189" i="6" s="1"/>
  <c r="I5190" i="6" s="1"/>
  <c r="I5191" i="6" s="1"/>
  <c r="I5192" i="6" s="1"/>
  <c r="I5193" i="6" s="1"/>
  <c r="I5194" i="6" s="1"/>
  <c r="I5195" i="6" s="1"/>
  <c r="I5196" i="6" s="1"/>
  <c r="I5197" i="6" s="1"/>
  <c r="I5198" i="6" s="1"/>
  <c r="I5199" i="6" s="1"/>
  <c r="I5200" i="6" s="1"/>
  <c r="I5201" i="6" s="1"/>
  <c r="I5202" i="6" s="1"/>
  <c r="I5203" i="6" s="1"/>
  <c r="I5204" i="6" s="1"/>
  <c r="I5205" i="6" s="1"/>
  <c r="I5206" i="6" s="1"/>
  <c r="I5207" i="6" s="1"/>
  <c r="I5208" i="6" s="1"/>
  <c r="I5209" i="6" s="1"/>
  <c r="I5210" i="6" s="1"/>
  <c r="I5211" i="6" s="1"/>
  <c r="I5212" i="6" s="1"/>
  <c r="I5213" i="6" s="1"/>
  <c r="I5214" i="6" s="1"/>
  <c r="I5215" i="6" s="1"/>
  <c r="I5216" i="6" s="1"/>
  <c r="I5217" i="6" s="1"/>
  <c r="I5218" i="6" s="1"/>
  <c r="I5219" i="6" s="1"/>
  <c r="I5220" i="6" s="1"/>
  <c r="I5221" i="6" s="1"/>
  <c r="I5222" i="6" s="1"/>
  <c r="I5223" i="6" s="1"/>
  <c r="I5224" i="6" s="1"/>
  <c r="I5225" i="6" s="1"/>
  <c r="I5226" i="6" s="1"/>
  <c r="I5227" i="6" s="1"/>
  <c r="I5228" i="6" s="1"/>
  <c r="I5229" i="6" s="1"/>
  <c r="I5230" i="6" s="1"/>
  <c r="I5231" i="6" s="1"/>
  <c r="I5232" i="6" s="1"/>
  <c r="I5233" i="6" s="1"/>
  <c r="I5234" i="6" s="1"/>
  <c r="I5235" i="6" s="1"/>
  <c r="I5236" i="6" s="1"/>
  <c r="I5237" i="6" s="1"/>
  <c r="I5238" i="6" s="1"/>
  <c r="I5239" i="6" s="1"/>
  <c r="I5240" i="6" s="1"/>
  <c r="I5241" i="6" s="1"/>
  <c r="I5242" i="6" s="1"/>
  <c r="I5243" i="6" s="1"/>
  <c r="I5244" i="6" s="1"/>
  <c r="I5245" i="6" s="1"/>
  <c r="I5246" i="6" s="1"/>
  <c r="I5247" i="6" s="1"/>
  <c r="I5248" i="6" s="1"/>
  <c r="I5249" i="6" s="1"/>
  <c r="I5250" i="6" s="1"/>
  <c r="I5251" i="6" s="1"/>
  <c r="I5252" i="6" s="1"/>
  <c r="I5253" i="6" s="1"/>
  <c r="I5254" i="6" s="1"/>
  <c r="I5255" i="6" s="1"/>
  <c r="I5256" i="6" s="1"/>
  <c r="I5257" i="6" s="1"/>
  <c r="I5258" i="6" s="1"/>
  <c r="I5259" i="6" s="1"/>
  <c r="I5260" i="6" s="1"/>
  <c r="I5261" i="6" s="1"/>
  <c r="I5262" i="6" s="1"/>
  <c r="I5263" i="6" s="1"/>
  <c r="I5264" i="6" s="1"/>
  <c r="I5265" i="6" s="1"/>
  <c r="I5266" i="6" s="1"/>
  <c r="I5267" i="6" s="1"/>
  <c r="I5268" i="6" s="1"/>
  <c r="I5269" i="6" s="1"/>
  <c r="I5270" i="6" s="1"/>
  <c r="I5271" i="6" s="1"/>
  <c r="I5272" i="6" s="1"/>
  <c r="I5273" i="6" s="1"/>
  <c r="I5274" i="6" s="1"/>
  <c r="I5275" i="6" s="1"/>
  <c r="I5276" i="6" s="1"/>
  <c r="I5277" i="6" s="1"/>
  <c r="I5278" i="6" s="1"/>
  <c r="I5279" i="6" s="1"/>
  <c r="I5280" i="6" s="1"/>
  <c r="I5281" i="6" s="1"/>
  <c r="I5282" i="6" s="1"/>
  <c r="I5283" i="6" s="1"/>
  <c r="I5284" i="6" s="1"/>
  <c r="I5285" i="6" s="1"/>
  <c r="I5286" i="6" s="1"/>
  <c r="I5287" i="6" s="1"/>
  <c r="I5288" i="6" s="1"/>
  <c r="I5289" i="6" s="1"/>
  <c r="I5290" i="6" s="1"/>
  <c r="I5291" i="6" s="1"/>
  <c r="I5292" i="6" s="1"/>
  <c r="I5293" i="6" s="1"/>
  <c r="I5294" i="6" s="1"/>
  <c r="I5295" i="6" s="1"/>
  <c r="I5296" i="6" s="1"/>
  <c r="I5297" i="6" s="1"/>
  <c r="I5298" i="6" s="1"/>
  <c r="I5299" i="6" s="1"/>
  <c r="I5300" i="6" s="1"/>
  <c r="I5301" i="6" s="1"/>
  <c r="I5302" i="6" s="1"/>
  <c r="I5303" i="6" s="1"/>
  <c r="I5304" i="6" s="1"/>
  <c r="I5305" i="6" s="1"/>
  <c r="I5306" i="6" s="1"/>
  <c r="I5307" i="6" s="1"/>
  <c r="I5308" i="6" s="1"/>
  <c r="I5309" i="6" s="1"/>
  <c r="I5310" i="6" s="1"/>
  <c r="I5311" i="6" s="1"/>
  <c r="I5312" i="6" s="1"/>
  <c r="I5313" i="6" s="1"/>
  <c r="I5314" i="6" s="1"/>
  <c r="I5315" i="6" s="1"/>
  <c r="I5316" i="6" s="1"/>
  <c r="I5317" i="6" s="1"/>
  <c r="I5318" i="6" s="1"/>
  <c r="I5319" i="6" s="1"/>
  <c r="I5320" i="6" s="1"/>
  <c r="I5321" i="6" s="1"/>
  <c r="I5322" i="6" s="1"/>
  <c r="I5323" i="6" s="1"/>
  <c r="I5324" i="6" s="1"/>
  <c r="I5325" i="6" s="1"/>
  <c r="I5326" i="6" s="1"/>
  <c r="I5327" i="6" s="1"/>
  <c r="I5328" i="6" s="1"/>
  <c r="I5329" i="6" s="1"/>
  <c r="I5330" i="6" s="1"/>
  <c r="I5331" i="6" s="1"/>
  <c r="I5332" i="6" s="1"/>
  <c r="AE1699" i="10"/>
  <c r="AH7" i="10"/>
  <c r="AH8" i="10"/>
  <c r="AH9" i="10"/>
  <c r="AH10" i="10"/>
  <c r="AH11" i="10"/>
  <c r="AH12" i="10"/>
  <c r="AH14" i="10"/>
  <c r="AH15" i="10"/>
  <c r="AH18" i="10"/>
  <c r="AH19" i="10"/>
  <c r="AH26" i="10"/>
  <c r="AH29" i="10"/>
  <c r="AH31" i="10"/>
  <c r="AH34" i="10"/>
  <c r="AH35" i="10"/>
  <c r="AH38" i="10"/>
  <c r="AH39" i="10"/>
  <c r="AH40" i="10"/>
  <c r="AH41" i="10"/>
  <c r="AH46" i="10"/>
  <c r="AH47" i="10"/>
  <c r="AH50" i="10"/>
  <c r="AH51" i="10"/>
  <c r="AH52" i="10"/>
  <c r="AH53" i="10"/>
  <c r="AH54" i="10"/>
  <c r="AH55" i="10"/>
  <c r="AH59" i="10"/>
  <c r="AH60" i="10"/>
  <c r="AH62" i="10"/>
  <c r="AH64" i="10"/>
  <c r="AH65" i="10"/>
  <c r="AH66" i="10"/>
  <c r="AH67" i="10"/>
  <c r="AH68" i="10"/>
  <c r="AH71" i="10"/>
  <c r="AH73" i="10"/>
  <c r="AH74" i="10"/>
  <c r="AH76" i="10"/>
  <c r="AH80" i="10"/>
  <c r="AH82" i="10"/>
  <c r="AH85" i="10"/>
  <c r="AH90" i="10"/>
  <c r="AH91" i="10"/>
  <c r="AH92" i="10"/>
  <c r="AH93" i="10"/>
  <c r="AH94" i="10"/>
  <c r="AH97" i="10"/>
  <c r="AH100" i="10"/>
  <c r="AH102" i="10"/>
  <c r="AH103" i="10"/>
  <c r="AH104" i="10"/>
  <c r="AH105" i="10"/>
  <c r="AH108" i="10"/>
  <c r="AH111" i="10"/>
  <c r="AH112" i="10"/>
  <c r="AH113" i="10"/>
  <c r="AH114" i="10"/>
  <c r="AH115" i="10"/>
  <c r="AH116" i="10"/>
  <c r="AH118" i="10"/>
  <c r="AH119" i="10"/>
  <c r="AH120" i="10"/>
  <c r="AH125" i="10"/>
  <c r="AH126" i="10"/>
  <c r="AH127" i="10"/>
  <c r="AH128" i="10"/>
  <c r="AH130" i="10"/>
  <c r="AH131" i="10"/>
  <c r="AH134" i="10"/>
  <c r="AH135" i="10"/>
  <c r="AH137" i="10"/>
  <c r="AH138" i="10"/>
  <c r="AH139" i="10"/>
  <c r="AH141" i="10"/>
  <c r="AH144" i="10"/>
  <c r="AH146" i="10"/>
  <c r="AH148" i="10"/>
  <c r="AH149" i="10"/>
  <c r="AH150" i="10"/>
  <c r="AH152" i="10"/>
  <c r="AH154" i="10"/>
  <c r="AH155" i="10"/>
  <c r="AH156" i="10"/>
  <c r="AH157" i="10"/>
  <c r="AH158" i="10"/>
  <c r="AH161" i="10"/>
  <c r="AH162" i="10"/>
  <c r="AH164" i="10"/>
  <c r="AH165" i="10"/>
  <c r="AH167" i="10"/>
  <c r="AH168" i="10"/>
  <c r="AH173" i="10"/>
  <c r="AH174" i="10"/>
  <c r="AH176" i="10"/>
  <c r="AH182" i="10"/>
  <c r="AH183" i="10"/>
  <c r="AH187" i="10"/>
  <c r="AH188" i="10"/>
  <c r="AH195" i="10"/>
  <c r="AH196" i="10"/>
  <c r="AH204" i="10"/>
  <c r="AH205" i="10"/>
  <c r="AH203" i="10"/>
  <c r="AH206" i="10"/>
  <c r="AH208" i="10"/>
  <c r="AH209" i="10"/>
  <c r="AH213" i="10"/>
  <c r="AH222" i="10"/>
  <c r="AH223" i="10"/>
  <c r="AH226" i="10"/>
  <c r="AH230" i="10"/>
  <c r="AH231" i="10"/>
  <c r="AH234" i="10"/>
  <c r="AH238" i="10"/>
  <c r="AH243" i="10"/>
  <c r="AH247" i="10"/>
  <c r="AH249" i="10"/>
  <c r="AH250" i="10"/>
  <c r="AH251" i="10"/>
  <c r="AH252" i="10"/>
  <c r="AH259" i="10"/>
  <c r="AH260" i="10"/>
  <c r="AH263" i="10"/>
  <c r="AH267" i="10"/>
  <c r="AH272" i="10"/>
  <c r="AH273" i="10"/>
  <c r="AH275" i="10"/>
  <c r="AH276" i="10"/>
  <c r="AH277" i="10"/>
  <c r="AH278" i="10"/>
  <c r="AH282" i="10"/>
  <c r="AH285" i="10"/>
  <c r="AH290" i="10"/>
  <c r="AH295" i="10"/>
  <c r="AH296" i="10"/>
  <c r="AH301" i="10"/>
  <c r="AH302" i="10"/>
  <c r="AH304" i="10"/>
  <c r="AH305" i="10"/>
  <c r="AH307" i="10"/>
  <c r="AH310" i="10"/>
  <c r="AH311" i="10"/>
  <c r="AH314" i="10"/>
  <c r="AH317" i="10"/>
  <c r="AH318" i="10"/>
  <c r="AH321" i="10"/>
  <c r="AH322" i="10"/>
  <c r="AH323" i="10"/>
  <c r="AH329" i="10"/>
  <c r="AH331" i="10"/>
  <c r="AH335" i="10"/>
  <c r="AH337" i="10"/>
  <c r="AH339" i="10"/>
  <c r="AH340" i="10"/>
  <c r="AH342" i="10"/>
  <c r="AH343" i="10"/>
  <c r="AH344" i="10"/>
  <c r="AH345" i="10"/>
  <c r="AH346" i="10"/>
  <c r="AH348" i="10"/>
  <c r="AH351" i="10"/>
  <c r="AH352" i="10"/>
  <c r="AH353" i="10"/>
  <c r="AH354" i="10"/>
  <c r="AH357" i="10"/>
  <c r="AH358" i="10"/>
  <c r="AH361" i="10"/>
  <c r="AH362" i="10"/>
  <c r="AH364" i="10"/>
  <c r="AH367" i="10"/>
  <c r="AH371" i="10"/>
  <c r="AH373" i="10"/>
  <c r="AH374" i="10"/>
  <c r="AH375" i="10"/>
  <c r="AH376" i="10"/>
  <c r="AH380" i="10"/>
  <c r="AH381" i="10"/>
  <c r="AH383" i="10"/>
  <c r="AH384" i="10"/>
  <c r="AH386" i="10"/>
  <c r="AH387" i="10"/>
  <c r="AH388" i="10"/>
  <c r="AH389" i="10"/>
  <c r="AH390" i="10"/>
  <c r="AH391" i="10"/>
  <c r="AH392" i="10"/>
  <c r="AH393" i="10"/>
  <c r="AH397" i="10"/>
  <c r="AH398" i="10"/>
  <c r="AH402" i="10"/>
  <c r="AH405" i="10"/>
  <c r="AH403" i="10"/>
  <c r="AH404" i="10"/>
  <c r="AH411" i="10"/>
  <c r="AH412" i="10"/>
  <c r="AH413" i="10"/>
  <c r="AH414" i="10"/>
  <c r="AH415" i="10"/>
  <c r="AH416" i="10"/>
  <c r="AH417" i="10"/>
  <c r="AH418" i="10"/>
  <c r="AH419" i="10"/>
  <c r="AH421" i="10"/>
  <c r="AH422" i="10"/>
  <c r="AH426" i="10"/>
  <c r="AH431" i="10"/>
  <c r="AH432" i="10"/>
  <c r="AH434" i="10"/>
  <c r="AH435" i="10"/>
  <c r="AH437" i="10"/>
  <c r="AH440" i="10"/>
  <c r="AH444" i="10"/>
  <c r="AH446" i="10"/>
  <c r="AH448" i="10"/>
  <c r="AH450" i="10"/>
  <c r="AH452" i="10"/>
  <c r="AH453" i="10"/>
  <c r="AH459" i="10"/>
  <c r="AH460" i="10"/>
  <c r="AH463" i="10"/>
  <c r="AH464" i="10"/>
  <c r="AH466" i="10"/>
  <c r="AH467" i="10"/>
  <c r="AH471" i="10"/>
  <c r="AH476" i="10"/>
  <c r="AH477" i="10"/>
  <c r="AH479" i="10"/>
  <c r="AH481" i="10"/>
  <c r="AH487" i="10"/>
  <c r="AH490" i="10"/>
  <c r="AH492" i="10"/>
  <c r="AH496" i="10"/>
  <c r="AH502" i="10"/>
  <c r="AH504" i="10"/>
  <c r="AH505" i="10"/>
  <c r="AH513" i="10"/>
  <c r="AH514" i="10"/>
  <c r="AH517" i="10"/>
  <c r="AH521" i="10"/>
  <c r="AH522" i="10"/>
  <c r="AH523" i="10"/>
  <c r="AH525" i="10"/>
  <c r="AH527" i="10"/>
  <c r="AH533" i="10"/>
  <c r="AH534" i="10"/>
  <c r="AH536" i="10"/>
  <c r="AH540" i="10"/>
  <c r="AH541" i="10"/>
  <c r="AH542" i="10"/>
  <c r="AH543" i="10"/>
  <c r="AH544" i="10"/>
  <c r="AH550" i="10"/>
  <c r="AH551" i="10"/>
  <c r="AH553" i="10"/>
  <c r="AH555" i="10"/>
  <c r="AH558" i="10"/>
  <c r="AH561" i="10"/>
  <c r="AH565" i="10"/>
  <c r="AH566" i="10"/>
  <c r="AH568" i="10"/>
  <c r="AH571" i="10"/>
  <c r="AH572" i="10"/>
  <c r="AH576" i="10"/>
  <c r="AH579" i="10"/>
  <c r="AH580" i="10"/>
  <c r="AH583" i="10"/>
  <c r="AH584" i="10"/>
  <c r="AH585" i="10"/>
  <c r="AH586" i="10"/>
  <c r="AH587" i="10"/>
  <c r="AH588" i="10"/>
  <c r="AH589" i="10"/>
  <c r="AH590" i="10"/>
  <c r="AH592" i="10"/>
  <c r="AH594" i="10"/>
  <c r="AH595" i="10"/>
  <c r="AH600" i="10"/>
  <c r="AH604" i="10"/>
  <c r="AH605" i="10"/>
  <c r="AH608" i="10"/>
  <c r="AH609" i="10"/>
  <c r="AH610" i="10"/>
  <c r="AH612" i="10"/>
  <c r="AH613" i="10"/>
  <c r="AH611" i="10"/>
  <c r="AH615" i="10"/>
  <c r="AH616" i="10"/>
  <c r="AH617" i="10"/>
  <c r="AH618" i="10"/>
  <c r="AH621" i="10"/>
  <c r="AH622" i="10"/>
  <c r="AH624" i="10"/>
  <c r="AH625" i="10"/>
  <c r="AH627" i="10"/>
  <c r="AH628" i="10"/>
  <c r="AH629" i="10"/>
  <c r="AH631" i="10"/>
  <c r="AH632" i="10"/>
  <c r="AH633" i="10"/>
  <c r="AH637" i="10"/>
  <c r="AH638" i="10"/>
  <c r="AH639" i="10"/>
  <c r="AH640" i="10"/>
  <c r="AH642" i="10"/>
  <c r="AH643" i="10"/>
  <c r="AH644" i="10"/>
  <c r="AH645" i="10"/>
  <c r="AH647" i="10"/>
  <c r="AH650" i="10"/>
  <c r="AH652" i="10"/>
  <c r="AH653" i="10"/>
  <c r="AH654" i="10"/>
  <c r="AH655" i="10"/>
  <c r="AH657" i="10"/>
  <c r="AH660" i="10"/>
  <c r="AH661" i="10"/>
  <c r="AH662" i="10"/>
  <c r="AH666" i="10"/>
  <c r="AH667" i="10"/>
  <c r="AH668" i="10"/>
  <c r="AH669" i="10"/>
  <c r="AH670" i="10"/>
  <c r="AH673" i="10"/>
  <c r="AH675" i="10"/>
  <c r="AH676" i="10"/>
  <c r="AH677" i="10"/>
  <c r="AH678" i="10"/>
  <c r="AH680" i="10"/>
  <c r="AH683" i="10"/>
  <c r="AH688" i="10"/>
  <c r="AH692" i="10"/>
  <c r="AH694" i="10"/>
  <c r="AH695" i="10"/>
  <c r="AH698" i="10"/>
  <c r="AH701" i="10"/>
  <c r="AH703" i="10"/>
  <c r="AH704" i="10"/>
  <c r="AH706" i="10"/>
  <c r="AH707" i="10"/>
  <c r="AH708" i="10"/>
  <c r="AH711" i="10"/>
  <c r="AH712" i="10"/>
  <c r="AH714" i="10"/>
  <c r="AH715" i="10"/>
  <c r="AH718" i="10"/>
  <c r="AH719" i="10"/>
  <c r="AH720" i="10"/>
  <c r="AH721" i="10"/>
  <c r="AH722" i="10"/>
  <c r="AH725" i="10"/>
  <c r="AH727" i="10"/>
  <c r="AH730" i="10"/>
  <c r="AH732" i="10"/>
  <c r="AH735" i="10"/>
  <c r="AH736" i="10"/>
  <c r="AH745" i="10"/>
  <c r="AH749" i="10"/>
  <c r="AH752" i="10"/>
  <c r="AH753" i="10"/>
  <c r="AH754" i="10"/>
  <c r="AH755" i="10"/>
  <c r="AH756" i="10"/>
  <c r="AH757" i="10"/>
  <c r="AH758" i="10"/>
  <c r="AH759" i="10"/>
  <c r="AH760" i="10"/>
  <c r="AH763" i="10"/>
  <c r="AH765" i="10"/>
  <c r="AH770" i="10"/>
  <c r="AH772" i="10"/>
  <c r="AH774" i="10"/>
  <c r="AH775" i="10"/>
  <c r="AH777" i="10"/>
  <c r="AH778" i="10"/>
  <c r="AH779" i="10"/>
  <c r="AH780" i="10"/>
  <c r="AH781" i="10"/>
  <c r="AH782" i="10"/>
  <c r="AH785" i="10"/>
  <c r="AH787" i="10"/>
  <c r="AH788" i="10"/>
  <c r="AH789" i="10"/>
  <c r="AH793" i="10"/>
  <c r="AH794" i="10"/>
  <c r="AH795" i="10"/>
  <c r="AH796" i="10"/>
  <c r="AH799" i="10"/>
  <c r="AH801" i="10"/>
  <c r="AH802" i="10"/>
  <c r="AH803" i="10"/>
  <c r="AH804" i="10"/>
  <c r="AH808" i="10"/>
  <c r="AH809" i="10"/>
  <c r="AH810" i="10"/>
  <c r="AH811" i="10"/>
  <c r="AH812" i="10"/>
  <c r="AH813" i="10"/>
  <c r="AH816" i="10"/>
  <c r="AH818" i="10"/>
  <c r="AH820" i="10"/>
  <c r="AH821" i="10"/>
  <c r="AH822" i="10"/>
  <c r="AH823" i="10"/>
  <c r="AH824" i="10"/>
  <c r="AH825" i="10"/>
  <c r="AH827" i="10"/>
  <c r="AH828" i="10"/>
  <c r="AH830" i="10"/>
  <c r="AH831" i="10"/>
  <c r="AH832" i="10"/>
  <c r="AH833" i="10"/>
  <c r="AH834" i="10"/>
  <c r="AH835" i="10"/>
  <c r="AH838" i="10"/>
  <c r="AH840" i="10"/>
  <c r="AH844" i="10"/>
  <c r="AH849" i="10"/>
  <c r="AH850" i="10"/>
  <c r="AH852" i="10"/>
  <c r="AH853" i="10"/>
  <c r="AH854" i="10"/>
  <c r="AH855" i="10"/>
  <c r="AH856" i="10"/>
  <c r="AH857" i="10"/>
  <c r="AH858" i="10"/>
  <c r="AH859" i="10"/>
  <c r="AH863" i="10"/>
  <c r="AH870" i="10"/>
  <c r="AH871" i="10"/>
  <c r="AH875" i="10"/>
  <c r="AH876" i="10"/>
  <c r="AH880" i="10"/>
  <c r="AH882" i="10"/>
  <c r="AH883" i="10"/>
  <c r="AH888" i="10"/>
  <c r="AH891" i="10"/>
  <c r="AH892" i="10"/>
  <c r="AH894" i="10"/>
  <c r="AH895" i="10"/>
  <c r="AH899" i="10"/>
  <c r="AH904" i="10"/>
  <c r="AH905" i="10"/>
  <c r="AH907" i="10"/>
  <c r="AH908" i="10"/>
  <c r="AH912" i="10"/>
  <c r="AH914" i="10"/>
  <c r="AH917" i="10"/>
  <c r="AH924" i="10"/>
  <c r="AH926" i="10"/>
  <c r="AH931" i="10"/>
  <c r="AH934" i="10"/>
  <c r="AH937" i="10"/>
  <c r="AH939" i="10"/>
  <c r="AH942" i="10"/>
  <c r="AH943" i="10"/>
  <c r="AH944" i="10"/>
  <c r="AH948" i="10"/>
  <c r="AH953" i="10"/>
  <c r="AH954" i="10"/>
  <c r="AH955" i="10"/>
  <c r="AH959" i="10"/>
  <c r="AH961" i="10"/>
  <c r="AH962" i="10"/>
  <c r="AH963" i="10"/>
  <c r="AH966" i="10"/>
  <c r="AH972" i="10"/>
  <c r="AH973" i="10"/>
  <c r="AH974" i="10"/>
  <c r="AH978" i="10"/>
  <c r="AH979" i="10"/>
  <c r="AH981" i="10"/>
  <c r="AH982" i="10"/>
  <c r="AH983" i="10"/>
  <c r="AH990" i="10"/>
  <c r="AH994" i="10"/>
  <c r="AH995" i="10"/>
  <c r="AH996" i="10"/>
  <c r="AH998" i="10"/>
  <c r="AH1002" i="10"/>
  <c r="AH1003" i="10"/>
  <c r="AH1004" i="10"/>
  <c r="AH1006" i="10"/>
  <c r="AH1009" i="10"/>
  <c r="AH1010" i="10"/>
  <c r="AH1011" i="10"/>
  <c r="AH1013" i="10"/>
  <c r="AH1014" i="10"/>
  <c r="AH1017" i="10"/>
  <c r="AH1018" i="10"/>
  <c r="AH1019" i="10"/>
  <c r="AH1021" i="10"/>
  <c r="AH1022" i="10"/>
  <c r="AH1023" i="10"/>
  <c r="AH1026" i="10"/>
  <c r="AH1027" i="10"/>
  <c r="AH1032" i="10"/>
  <c r="AH1033" i="10"/>
  <c r="AH1035" i="10"/>
  <c r="AH1036" i="10"/>
  <c r="AH1040" i="10"/>
  <c r="AH1041" i="10"/>
  <c r="AH1046" i="10"/>
  <c r="AH1047" i="10"/>
  <c r="AH1049" i="10"/>
  <c r="AH1050" i="10"/>
  <c r="AH1051" i="10"/>
  <c r="AH1052" i="10"/>
  <c r="AH1055" i="10"/>
  <c r="AH1056" i="10"/>
  <c r="AH1057" i="10"/>
  <c r="AH1060" i="10"/>
  <c r="AH1061" i="10"/>
  <c r="AH1065" i="10"/>
  <c r="AH1068" i="10"/>
  <c r="AH1073" i="10"/>
  <c r="AH1077" i="10"/>
  <c r="AH1079" i="10"/>
  <c r="AH1081" i="10"/>
  <c r="AH1086" i="10"/>
  <c r="AH1088" i="10"/>
  <c r="AH1093" i="10"/>
  <c r="AH1096" i="10"/>
  <c r="AH1098" i="10"/>
  <c r="AH1101" i="10"/>
  <c r="AH1102" i="10"/>
  <c r="AH1107" i="10"/>
  <c r="AH1109" i="10"/>
  <c r="AH1110" i="10"/>
  <c r="AH1113" i="10"/>
  <c r="AH1115" i="10"/>
  <c r="AH1120" i="10"/>
  <c r="AH1123" i="10"/>
  <c r="AH1125" i="10"/>
  <c r="AH1128" i="10"/>
  <c r="AH1131" i="10"/>
  <c r="AH1132" i="10"/>
  <c r="AH1136" i="10"/>
  <c r="AH1137" i="10"/>
  <c r="AH1139" i="10"/>
  <c r="AH1142" i="10"/>
  <c r="AH1147" i="10"/>
  <c r="AH1152" i="10"/>
  <c r="AH1153" i="10"/>
  <c r="AH1157" i="10"/>
  <c r="AH1158" i="10"/>
  <c r="AH1160" i="10"/>
  <c r="AH1162" i="10"/>
  <c r="AH1163" i="10"/>
  <c r="AH1167" i="10"/>
  <c r="AH1168" i="10"/>
  <c r="AH1169" i="10"/>
  <c r="AH1170" i="10"/>
  <c r="AH1171" i="10"/>
  <c r="AH1173" i="10"/>
  <c r="AH1177" i="10"/>
  <c r="AH1178" i="10"/>
  <c r="AH1181" i="10"/>
  <c r="AH1188" i="10"/>
  <c r="AH1192" i="10"/>
  <c r="AH1200" i="10"/>
  <c r="AH1201" i="10"/>
  <c r="AH1205" i="10"/>
  <c r="AH1211" i="10"/>
  <c r="AH1212" i="10"/>
  <c r="AH1217" i="10"/>
  <c r="AH1218" i="10"/>
  <c r="AH1220" i="10"/>
  <c r="AH1222" i="10"/>
  <c r="AH1223" i="10"/>
  <c r="AH1224" i="10"/>
  <c r="AH1228" i="10"/>
  <c r="AH1231" i="10"/>
  <c r="AH1232" i="10"/>
  <c r="AH1233" i="10"/>
  <c r="AH1235" i="10"/>
  <c r="AH1236" i="10"/>
  <c r="AH1237" i="10"/>
  <c r="AH1241" i="10"/>
  <c r="AH1245" i="10"/>
  <c r="AH1246" i="10"/>
  <c r="AH1247" i="10"/>
  <c r="AH1255" i="10"/>
  <c r="AH1256" i="10"/>
  <c r="AH1257" i="10"/>
  <c r="AH1259" i="10"/>
  <c r="AH1260" i="10"/>
  <c r="AH1261" i="10"/>
  <c r="AH1265" i="10"/>
  <c r="AH1266" i="10"/>
  <c r="AH1269" i="10"/>
  <c r="AH1270" i="10"/>
  <c r="AH1271" i="10"/>
  <c r="AH1273" i="10"/>
  <c r="AH1274" i="10"/>
  <c r="AH1275" i="10"/>
  <c r="AH1277" i="10"/>
  <c r="AH1281" i="10"/>
  <c r="AH1282" i="10"/>
  <c r="AH1283" i="10"/>
  <c r="AH1284" i="10"/>
  <c r="AH1289" i="10"/>
  <c r="AH1294" i="10"/>
  <c r="AH1296" i="10"/>
  <c r="AH1297" i="10"/>
  <c r="AH1301" i="10"/>
  <c r="AH1304" i="10"/>
  <c r="AH1305" i="10"/>
  <c r="AH1306" i="10"/>
  <c r="AH1307" i="10"/>
  <c r="AH1308" i="10"/>
  <c r="AH1309" i="10"/>
  <c r="AH1314" i="10"/>
  <c r="AH1315" i="10"/>
  <c r="AH1316" i="10"/>
  <c r="AH1317" i="10"/>
  <c r="AH1318" i="10"/>
  <c r="AH1319" i="10"/>
  <c r="AH1323" i="10"/>
  <c r="AH1328" i="10"/>
  <c r="AH1329" i="10"/>
  <c r="AH1331" i="10"/>
  <c r="AH1332" i="10"/>
  <c r="AH1335" i="10"/>
  <c r="AH1336" i="10"/>
  <c r="AH1337" i="10"/>
  <c r="AH1338" i="10"/>
  <c r="AH1340" i="10"/>
  <c r="AH1342" i="10"/>
  <c r="AH1346" i="10"/>
  <c r="AH1347" i="10"/>
  <c r="AH1352" i="10"/>
  <c r="AH1353" i="10"/>
  <c r="AH1354" i="10"/>
  <c r="AH1360" i="10"/>
  <c r="AH1361" i="10"/>
  <c r="AH1362" i="10"/>
  <c r="AH1363" i="10"/>
  <c r="AH1364" i="10"/>
  <c r="AH1365" i="10"/>
  <c r="AH1366" i="10"/>
  <c r="AH1367" i="10"/>
  <c r="AH1369" i="10"/>
  <c r="AH1372" i="10"/>
  <c r="AH1373" i="10"/>
  <c r="AH1374" i="10"/>
  <c r="AH1376" i="10"/>
  <c r="AH1383" i="10"/>
  <c r="AH1387" i="10"/>
  <c r="AH1388" i="10"/>
  <c r="AH1390" i="10"/>
  <c r="AH1398" i="10"/>
  <c r="AH1400" i="10"/>
  <c r="AH1401" i="10"/>
  <c r="AH1406" i="10"/>
  <c r="AH1408" i="10"/>
  <c r="AH1416" i="10"/>
  <c r="AH1418" i="10"/>
  <c r="AH1421" i="10"/>
  <c r="AH1423" i="10"/>
  <c r="AH1428" i="10"/>
  <c r="AH1429" i="10"/>
  <c r="AH1432" i="10"/>
  <c r="AH1436" i="10"/>
  <c r="AH1445" i="10"/>
  <c r="AH1448" i="10"/>
  <c r="AH1451" i="10"/>
  <c r="AH1453" i="10"/>
  <c r="AH1456" i="10"/>
  <c r="AH1457" i="10"/>
  <c r="AH1465" i="10"/>
  <c r="AH1466" i="10"/>
  <c r="AH1470" i="10"/>
  <c r="AH1472" i="10"/>
  <c r="AH1474" i="10"/>
  <c r="AH1477" i="10"/>
  <c r="AH1478" i="10"/>
  <c r="AH1480" i="10"/>
  <c r="AH1481" i="10"/>
  <c r="AH1484" i="10"/>
  <c r="AH1486" i="10"/>
  <c r="AH1487" i="10"/>
  <c r="AH1491" i="10"/>
  <c r="AH1492" i="10"/>
  <c r="AH1496" i="10"/>
  <c r="AH1499" i="10"/>
  <c r="AH1500" i="10"/>
  <c r="AH1501" i="10"/>
  <c r="AH1504" i="10"/>
  <c r="AH1505" i="10"/>
  <c r="AH1507" i="10"/>
  <c r="AH1508" i="10"/>
  <c r="AH1511" i="10"/>
  <c r="AH1517" i="10"/>
  <c r="AH1520" i="10"/>
  <c r="AH1521" i="10"/>
  <c r="AH1522" i="10"/>
  <c r="AH1523" i="10"/>
  <c r="AH1525" i="10"/>
  <c r="AH1527" i="10"/>
  <c r="AH1528" i="10"/>
  <c r="AH1535" i="10"/>
  <c r="AH1536" i="10"/>
  <c r="AH1538" i="10"/>
  <c r="AH1540" i="10"/>
  <c r="AH1544" i="10"/>
  <c r="AH1545" i="10"/>
  <c r="AH1548" i="10"/>
  <c r="AH1551" i="10"/>
  <c r="AH1553" i="10"/>
  <c r="AH1556" i="10"/>
  <c r="AH1557" i="10"/>
  <c r="AH1559" i="10"/>
  <c r="AH1560" i="10"/>
  <c r="AH1561" i="10"/>
  <c r="AH1562" i="10"/>
  <c r="AH1564" i="10"/>
  <c r="AH1565" i="10"/>
  <c r="AH1566" i="10"/>
  <c r="AH1567" i="10"/>
  <c r="AH1568" i="10"/>
  <c r="AH1569" i="10"/>
  <c r="AH1572" i="10"/>
  <c r="AH1573" i="10"/>
  <c r="AH1577" i="10"/>
  <c r="AH1582" i="10"/>
  <c r="AH1583" i="10"/>
  <c r="AH1584" i="10"/>
  <c r="AH1585" i="10"/>
  <c r="AH1586" i="10"/>
  <c r="AH1587" i="10"/>
  <c r="AH1588" i="10"/>
  <c r="AH1589" i="10"/>
  <c r="AH1594" i="10"/>
  <c r="AH1599" i="10"/>
  <c r="AH1600" i="10"/>
  <c r="AH1601" i="10"/>
  <c r="AH1602" i="10"/>
  <c r="AH1603" i="10"/>
  <c r="AH1605" i="10"/>
  <c r="AH1607" i="10"/>
  <c r="AH1610" i="10"/>
  <c r="AH1611" i="10"/>
  <c r="AH1612" i="10"/>
  <c r="AH1615" i="10"/>
  <c r="AH1618" i="10"/>
  <c r="AH1619" i="10"/>
  <c r="AH1620" i="10"/>
  <c r="AH1622" i="10"/>
  <c r="AH1624" i="10"/>
  <c r="AH1625" i="10"/>
  <c r="AH1630" i="10"/>
  <c r="AH1633" i="10"/>
  <c r="AH1634" i="10"/>
  <c r="AH1640" i="10"/>
  <c r="AH1641" i="10"/>
  <c r="AH1643" i="10"/>
  <c r="AH1644" i="10"/>
  <c r="AH1647" i="10"/>
  <c r="AH1648" i="10"/>
  <c r="AH1656" i="10"/>
  <c r="AH1659" i="10"/>
  <c r="AH1661" i="10"/>
  <c r="AH1665" i="10"/>
  <c r="AH1666" i="10"/>
  <c r="AH1667" i="10"/>
  <c r="AH1668" i="10"/>
  <c r="AH13" i="10"/>
  <c r="AH16" i="10"/>
  <c r="AH17" i="10"/>
  <c r="AH20" i="10"/>
  <c r="AH21" i="10"/>
  <c r="AH22" i="10"/>
  <c r="AH23" i="10"/>
  <c r="AH24" i="10"/>
  <c r="AH25" i="10"/>
  <c r="AH27" i="10"/>
  <c r="AH28" i="10"/>
  <c r="AH30" i="10"/>
  <c r="AH32" i="10"/>
  <c r="AH33" i="10"/>
  <c r="AH36" i="10"/>
  <c r="AH37" i="10"/>
  <c r="AH42" i="10"/>
  <c r="AH43" i="10"/>
  <c r="AH44" i="10"/>
  <c r="AH45" i="10"/>
  <c r="AH48" i="10"/>
  <c r="AH49" i="10"/>
  <c r="AH56" i="10"/>
  <c r="AH57" i="10"/>
  <c r="AH58" i="10"/>
  <c r="AH61" i="10"/>
  <c r="AH63" i="10"/>
  <c r="AH69" i="10"/>
  <c r="AH70" i="10"/>
  <c r="AH72" i="10"/>
  <c r="AH75" i="10"/>
  <c r="AH77" i="10"/>
  <c r="AH78" i="10"/>
  <c r="AH79" i="10"/>
  <c r="AH81" i="10"/>
  <c r="AH83" i="10"/>
  <c r="AH84" i="10"/>
  <c r="AH86" i="10"/>
  <c r="AH87" i="10"/>
  <c r="AH88" i="10"/>
  <c r="AH89" i="10"/>
  <c r="AH95" i="10"/>
  <c r="AH96" i="10"/>
  <c r="AH98" i="10"/>
  <c r="AH99" i="10"/>
  <c r="AH101" i="10"/>
  <c r="AH106" i="10"/>
  <c r="AH107" i="10"/>
  <c r="AH109" i="10"/>
  <c r="AH110" i="10"/>
  <c r="AH117" i="10"/>
  <c r="AH121" i="10"/>
  <c r="AH122" i="10"/>
  <c r="AH123" i="10"/>
  <c r="AH124" i="10"/>
  <c r="AH129" i="10"/>
  <c r="AH132" i="10"/>
  <c r="AH133" i="10"/>
  <c r="AH136" i="10"/>
  <c r="AH140" i="10"/>
  <c r="AH142" i="10"/>
  <c r="AH143" i="10"/>
  <c r="AH145" i="10"/>
  <c r="AH147" i="10"/>
  <c r="AH151" i="10"/>
  <c r="AH153" i="10"/>
  <c r="AH159" i="10"/>
  <c r="AH160" i="10"/>
  <c r="AH163" i="10"/>
  <c r="AH166" i="10"/>
  <c r="AH169" i="10"/>
  <c r="AH170" i="10"/>
  <c r="AH171" i="10"/>
  <c r="AH172" i="10"/>
  <c r="AH175" i="10"/>
  <c r="AH177" i="10"/>
  <c r="AH178" i="10"/>
  <c r="AH179" i="10"/>
  <c r="AH180" i="10"/>
  <c r="AH181" i="10"/>
  <c r="AH184" i="10"/>
  <c r="AH185" i="10"/>
  <c r="AH186" i="10"/>
  <c r="AH189" i="10"/>
  <c r="AH190" i="10"/>
  <c r="AH191" i="10"/>
  <c r="AH192" i="10"/>
  <c r="AH193" i="10"/>
  <c r="AH194" i="10"/>
  <c r="AH197" i="10"/>
  <c r="AH198" i="10"/>
  <c r="AH199" i="10"/>
  <c r="AH200" i="10"/>
  <c r="AH201" i="10"/>
  <c r="AH202" i="10"/>
  <c r="AH207" i="10"/>
  <c r="AH210" i="10"/>
  <c r="AH211" i="10"/>
  <c r="AH212" i="10"/>
  <c r="AH214" i="10"/>
  <c r="AH215" i="10"/>
  <c r="AH216" i="10"/>
  <c r="AH217" i="10"/>
  <c r="AH218" i="10"/>
  <c r="AH219" i="10"/>
  <c r="AH220" i="10"/>
  <c r="AH221" i="10"/>
  <c r="AH224" i="10"/>
  <c r="AH225" i="10"/>
  <c r="AH227" i="10"/>
  <c r="AH228" i="10"/>
  <c r="AH229" i="10"/>
  <c r="AH232" i="10"/>
  <c r="AH233" i="10"/>
  <c r="AH235" i="10"/>
  <c r="AH236" i="10"/>
  <c r="AH237" i="10"/>
  <c r="AH239" i="10"/>
  <c r="AH240" i="10"/>
  <c r="AH241" i="10"/>
  <c r="AH242" i="10"/>
  <c r="AH244" i="10"/>
  <c r="AH245" i="10"/>
  <c r="AH246" i="10"/>
  <c r="AH248" i="10"/>
  <c r="AH253" i="10"/>
  <c r="AH254" i="10"/>
  <c r="AH255" i="10"/>
  <c r="AH256" i="10"/>
  <c r="AH257" i="10"/>
  <c r="AH258" i="10"/>
  <c r="AH261" i="10"/>
  <c r="AH262" i="10"/>
  <c r="AH264" i="10"/>
  <c r="AH265" i="10"/>
  <c r="AH266" i="10"/>
  <c r="AH268" i="10"/>
  <c r="AH269" i="10"/>
  <c r="AH270" i="10"/>
  <c r="AH271" i="10"/>
  <c r="AH274" i="10"/>
  <c r="AH279" i="10"/>
  <c r="AH280" i="10"/>
  <c r="AH281" i="10"/>
  <c r="AH283" i="10"/>
  <c r="AH284" i="10"/>
  <c r="AH286" i="10"/>
  <c r="AH287" i="10"/>
  <c r="AH288" i="10"/>
  <c r="AH289" i="10"/>
  <c r="AH291" i="10"/>
  <c r="AH292" i="10"/>
  <c r="AH293" i="10"/>
  <c r="AH294" i="10"/>
  <c r="AH297" i="10"/>
  <c r="AH298" i="10"/>
  <c r="AH299" i="10"/>
  <c r="AH300" i="10"/>
  <c r="AH303" i="10"/>
  <c r="AH306" i="10"/>
  <c r="AH308" i="10"/>
  <c r="AH309" i="10"/>
  <c r="AH312" i="10"/>
  <c r="AH313" i="10"/>
  <c r="AH315" i="10"/>
  <c r="AH316" i="10"/>
  <c r="AH319" i="10"/>
  <c r="AH320" i="10"/>
  <c r="AH324" i="10"/>
  <c r="AH325" i="10"/>
  <c r="AH326" i="10"/>
  <c r="AH327" i="10"/>
  <c r="AH328" i="10"/>
  <c r="AH330" i="10"/>
  <c r="AH332" i="10"/>
  <c r="AH333" i="10"/>
  <c r="AH334" i="10"/>
  <c r="AH336" i="10"/>
  <c r="AH338" i="10"/>
  <c r="AH341" i="10"/>
  <c r="AH347" i="10"/>
  <c r="AH349" i="10"/>
  <c r="AH350" i="10"/>
  <c r="AH355" i="10"/>
  <c r="AH356" i="10"/>
  <c r="AH359" i="10"/>
  <c r="AH360" i="10"/>
  <c r="AH363" i="10"/>
  <c r="AH365" i="10"/>
  <c r="AH366" i="10"/>
  <c r="AH368" i="10"/>
  <c r="AH369" i="10"/>
  <c r="AH370" i="10"/>
  <c r="AH372" i="10"/>
  <c r="AH377" i="10"/>
  <c r="AH378" i="10"/>
  <c r="AH379" i="10"/>
  <c r="AH382" i="10"/>
  <c r="AH385" i="10"/>
  <c r="AH394" i="10"/>
  <c r="AH395" i="10"/>
  <c r="AH396" i="10"/>
  <c r="AH399" i="10"/>
  <c r="AH400" i="10"/>
  <c r="AH401" i="10"/>
  <c r="AH406" i="10"/>
  <c r="AH407" i="10"/>
  <c r="AH408" i="10"/>
  <c r="AH409" i="10"/>
  <c r="AH410" i="10"/>
  <c r="AH420" i="10"/>
  <c r="AH423" i="10"/>
  <c r="AH424" i="10"/>
  <c r="AH425" i="10"/>
  <c r="AH427" i="10"/>
  <c r="AH428" i="10"/>
  <c r="AH429" i="10"/>
  <c r="AH430" i="10"/>
  <c r="AH433" i="10"/>
  <c r="AH436" i="10"/>
  <c r="AH438" i="10"/>
  <c r="AH439" i="10"/>
  <c r="AH441" i="10"/>
  <c r="AH442" i="10"/>
  <c r="AH443" i="10"/>
  <c r="AH445" i="10"/>
  <c r="AH447" i="10"/>
  <c r="AH449" i="10"/>
  <c r="AH451" i="10"/>
  <c r="AH454" i="10"/>
  <c r="AH455" i="10"/>
  <c r="AH456" i="10"/>
  <c r="AH457" i="10"/>
  <c r="AH458" i="10"/>
  <c r="AH461" i="10"/>
  <c r="AH462" i="10"/>
  <c r="AH465" i="10"/>
  <c r="AH468" i="10"/>
  <c r="AH469" i="10"/>
  <c r="AH470" i="10"/>
  <c r="AH472" i="10"/>
  <c r="AH473" i="10"/>
  <c r="AH474" i="10"/>
  <c r="AH475" i="10"/>
  <c r="AH478" i="10"/>
  <c r="AH480" i="10"/>
  <c r="AH482" i="10"/>
  <c r="AH483" i="10"/>
  <c r="AH484" i="10"/>
  <c r="AH485" i="10"/>
  <c r="AH486" i="10"/>
  <c r="AH488" i="10"/>
  <c r="AH489" i="10"/>
  <c r="AH491" i="10"/>
  <c r="AH493" i="10"/>
  <c r="AH494" i="10"/>
  <c r="AH495" i="10"/>
  <c r="AH497" i="10"/>
  <c r="AH498" i="10"/>
  <c r="AH499" i="10"/>
  <c r="AH500" i="10"/>
  <c r="AH501" i="10"/>
  <c r="AH503" i="10"/>
  <c r="AH506" i="10"/>
  <c r="AH507" i="10"/>
  <c r="AH508" i="10"/>
  <c r="AH509" i="10"/>
  <c r="AH510" i="10"/>
  <c r="AH511" i="10"/>
  <c r="AH512" i="10"/>
  <c r="AH515" i="10"/>
  <c r="AH516" i="10"/>
  <c r="AH518" i="10"/>
  <c r="AH519" i="10"/>
  <c r="AH520" i="10"/>
  <c r="AH524" i="10"/>
  <c r="AH526" i="10"/>
  <c r="AH528" i="10"/>
  <c r="AH529" i="10"/>
  <c r="AH530" i="10"/>
  <c r="AH531" i="10"/>
  <c r="AH532" i="10"/>
  <c r="AH535" i="10"/>
  <c r="AH537" i="10"/>
  <c r="AH538" i="10"/>
  <c r="AH539" i="10"/>
  <c r="AH545" i="10"/>
  <c r="AH546" i="10"/>
  <c r="AH547" i="10"/>
  <c r="AH548" i="10"/>
  <c r="AH549" i="10"/>
  <c r="AH552" i="10"/>
  <c r="AH554" i="10"/>
  <c r="AH556" i="10"/>
  <c r="AH557" i="10"/>
  <c r="AH559" i="10"/>
  <c r="AH560" i="10"/>
  <c r="AH562" i="10"/>
  <c r="AH567" i="10"/>
  <c r="AH569" i="10"/>
  <c r="AH563" i="10"/>
  <c r="AH564" i="10"/>
  <c r="AH570" i="10"/>
  <c r="AH573" i="10"/>
  <c r="AH574" i="10"/>
  <c r="AH575" i="10"/>
  <c r="AH577" i="10"/>
  <c r="AH578" i="10"/>
  <c r="AH581" i="10"/>
  <c r="AH582" i="10"/>
  <c r="AH591" i="10"/>
  <c r="AH593" i="10"/>
  <c r="AH596" i="10"/>
  <c r="AH597" i="10"/>
  <c r="AH598" i="10"/>
  <c r="AH599" i="10"/>
  <c r="AH601" i="10"/>
  <c r="AH602" i="10"/>
  <c r="AH603" i="10"/>
  <c r="AH606" i="10"/>
  <c r="AH607" i="10"/>
  <c r="AH614" i="10"/>
  <c r="AH619" i="10"/>
  <c r="AH620" i="10"/>
  <c r="AH623" i="10"/>
  <c r="AH626" i="10"/>
  <c r="AH630" i="10"/>
  <c r="AH634" i="10"/>
  <c r="AH635" i="10"/>
  <c r="AH636" i="10"/>
  <c r="AH641" i="10"/>
  <c r="AH646" i="10"/>
  <c r="AH648" i="10"/>
  <c r="AH649" i="10"/>
  <c r="AH651" i="10"/>
  <c r="AH656" i="10"/>
  <c r="AH658" i="10"/>
  <c r="AH659" i="10"/>
  <c r="AH663" i="10"/>
  <c r="AH664" i="10"/>
  <c r="AH665" i="10"/>
  <c r="AH671" i="10"/>
  <c r="AH672" i="10"/>
  <c r="AH674" i="10"/>
  <c r="AH679" i="10"/>
  <c r="AH681" i="10"/>
  <c r="AH682" i="10"/>
  <c r="AH684" i="10"/>
  <c r="AH685" i="10"/>
  <c r="AH686" i="10"/>
  <c r="AH687" i="10"/>
  <c r="AH689" i="10"/>
  <c r="AH690" i="10"/>
  <c r="AH691" i="10"/>
  <c r="AH693" i="10"/>
  <c r="AH696" i="10"/>
  <c r="AH697" i="10"/>
  <c r="AH699" i="10"/>
  <c r="AH700" i="10"/>
  <c r="AH702" i="10"/>
  <c r="AH705" i="10"/>
  <c r="AH709" i="10"/>
  <c r="AH710" i="10"/>
  <c r="AH713" i="10"/>
  <c r="AH716" i="10"/>
  <c r="AH717" i="10"/>
  <c r="AH723" i="10"/>
  <c r="AH724" i="10"/>
  <c r="AH726" i="10"/>
  <c r="AH728" i="10"/>
  <c r="AH729" i="10"/>
  <c r="AH731" i="10"/>
  <c r="AH733" i="10"/>
  <c r="AH734" i="10"/>
  <c r="AH737" i="10"/>
  <c r="AH738" i="10"/>
  <c r="AH739" i="10"/>
  <c r="AH740" i="10"/>
  <c r="AH741" i="10"/>
  <c r="AH742" i="10"/>
  <c r="AH743" i="10"/>
  <c r="AH744" i="10"/>
  <c r="AH746" i="10"/>
  <c r="AH747" i="10"/>
  <c r="AH748" i="10"/>
  <c r="AH750" i="10"/>
  <c r="AH751" i="10"/>
  <c r="AH761" i="10"/>
  <c r="AH762" i="10"/>
  <c r="AH764" i="10"/>
  <c r="AH766" i="10"/>
  <c r="AH767" i="10"/>
  <c r="AH768" i="10"/>
  <c r="AH769" i="10"/>
  <c r="AH771" i="10"/>
  <c r="AH773" i="10"/>
  <c r="AH776" i="10"/>
  <c r="AH783" i="10"/>
  <c r="AH784" i="10"/>
  <c r="AH786" i="10"/>
  <c r="AH790" i="10"/>
  <c r="AH791" i="10"/>
  <c r="AH792" i="10"/>
  <c r="AH797" i="10"/>
  <c r="AH798" i="10"/>
  <c r="AH800" i="10"/>
  <c r="AH805" i="10"/>
  <c r="AH806" i="10"/>
  <c r="AH807" i="10"/>
  <c r="AH814" i="10"/>
  <c r="AH815" i="10"/>
  <c r="AH817" i="10"/>
  <c r="AH819" i="10"/>
  <c r="AH826" i="10"/>
  <c r="AH829" i="10"/>
  <c r="AH836" i="10"/>
  <c r="AH837" i="10"/>
  <c r="AH839" i="10"/>
  <c r="AH841" i="10"/>
  <c r="AH842" i="10"/>
  <c r="AH843" i="10"/>
  <c r="AH845" i="10"/>
  <c r="AH846" i="10"/>
  <c r="AH847" i="10"/>
  <c r="AH848" i="10"/>
  <c r="AH851" i="10"/>
  <c r="AH860" i="10"/>
  <c r="AH861" i="10"/>
  <c r="AH862" i="10"/>
  <c r="AH864" i="10"/>
  <c r="AH865" i="10"/>
  <c r="AH866" i="10"/>
  <c r="AH867" i="10"/>
  <c r="AH868" i="10"/>
  <c r="AH869" i="10"/>
  <c r="AH873" i="10"/>
  <c r="AH872" i="10"/>
  <c r="AH874" i="10"/>
  <c r="AH877" i="10"/>
  <c r="AH878" i="10"/>
  <c r="AH879" i="10"/>
  <c r="AH881" i="10"/>
  <c r="AH884" i="10"/>
  <c r="AH885" i="10"/>
  <c r="AH886" i="10"/>
  <c r="AH887" i="10"/>
  <c r="AH889" i="10"/>
  <c r="AH890" i="10"/>
  <c r="AH893" i="10"/>
  <c r="AH896" i="10"/>
  <c r="AH897" i="10"/>
  <c r="AH898" i="10"/>
  <c r="AH900" i="10"/>
  <c r="AH901" i="10"/>
  <c r="AH902" i="10"/>
  <c r="AH903" i="10"/>
  <c r="AH906" i="10"/>
  <c r="AH909" i="10"/>
  <c r="AH910" i="10"/>
  <c r="AH911" i="10"/>
  <c r="AH913" i="10"/>
  <c r="AH915" i="10"/>
  <c r="AH916" i="10"/>
  <c r="AH918" i="10"/>
  <c r="AH919" i="10"/>
  <c r="AH920" i="10"/>
  <c r="AH921" i="10"/>
  <c r="AH922" i="10"/>
  <c r="AH923" i="10"/>
  <c r="AH925" i="10"/>
  <c r="AH927" i="10"/>
  <c r="AH928" i="10"/>
  <c r="AH929" i="10"/>
  <c r="AH930" i="10"/>
  <c r="AH932" i="10"/>
  <c r="AH933" i="10"/>
  <c r="AH935" i="10"/>
  <c r="AH936" i="10"/>
  <c r="AH938" i="10"/>
  <c r="AH940" i="10"/>
  <c r="AH941" i="10"/>
  <c r="AH945" i="10"/>
  <c r="AH946" i="10"/>
  <c r="AH947" i="10"/>
  <c r="AH949" i="10"/>
  <c r="AH950" i="10"/>
  <c r="AH951" i="10"/>
  <c r="AH952" i="10"/>
  <c r="AH956" i="10"/>
  <c r="AH957" i="10"/>
  <c r="AH958" i="10"/>
  <c r="AH960" i="10"/>
  <c r="AH964" i="10"/>
  <c r="AH965" i="10"/>
  <c r="AH967" i="10"/>
  <c r="AH968" i="10"/>
  <c r="AH969" i="10"/>
  <c r="AH970" i="10"/>
  <c r="AH971" i="10"/>
  <c r="AH975" i="10"/>
  <c r="AH976" i="10"/>
  <c r="AH977" i="10"/>
  <c r="AH980" i="10"/>
  <c r="AH984" i="10"/>
  <c r="AH985" i="10"/>
  <c r="AH986" i="10"/>
  <c r="AH987" i="10"/>
  <c r="AH988" i="10"/>
  <c r="AH989" i="10"/>
  <c r="AH991" i="10"/>
  <c r="AH992" i="10"/>
  <c r="AH993" i="10"/>
  <c r="AH997" i="10"/>
  <c r="AH999" i="10"/>
  <c r="AH1000" i="10"/>
  <c r="AH1001" i="10"/>
  <c r="AH1005" i="10"/>
  <c r="AH1007" i="10"/>
  <c r="AH1008" i="10"/>
  <c r="AH1012" i="10"/>
  <c r="AH1015" i="10"/>
  <c r="AH1016" i="10"/>
  <c r="AH1020" i="10"/>
  <c r="AH1024" i="10"/>
  <c r="AH1025" i="10"/>
  <c r="AH1028" i="10"/>
  <c r="AH1029" i="10"/>
  <c r="AH1030" i="10"/>
  <c r="AH1031" i="10"/>
  <c r="AH1034" i="10"/>
  <c r="AH1037" i="10"/>
  <c r="AH1038" i="10"/>
  <c r="AH1039" i="10"/>
  <c r="AH1042" i="10"/>
  <c r="AH1043" i="10"/>
  <c r="AH1044" i="10"/>
  <c r="AH1045" i="10"/>
  <c r="AH1048" i="10"/>
  <c r="AH1053" i="10"/>
  <c r="AH1054" i="10"/>
  <c r="AH1058" i="10"/>
  <c r="AH1059" i="10"/>
  <c r="AH1062" i="10"/>
  <c r="AH1063" i="10"/>
  <c r="AH1064" i="10"/>
  <c r="AH1066" i="10"/>
  <c r="AH1067" i="10"/>
  <c r="AH1069" i="10"/>
  <c r="AH1070" i="10"/>
  <c r="AH1071" i="10"/>
  <c r="AH1072" i="10"/>
  <c r="AH1074" i="10"/>
  <c r="AH1075" i="10"/>
  <c r="AH1076" i="10"/>
  <c r="AH1078" i="10"/>
  <c r="AH1080" i="10"/>
  <c r="AH1082" i="10"/>
  <c r="AH1083" i="10"/>
  <c r="AH1084" i="10"/>
  <c r="AH1085" i="10"/>
  <c r="AH1087" i="10"/>
  <c r="AH1089" i="10"/>
  <c r="AH1090" i="10"/>
  <c r="AH1091" i="10"/>
  <c r="AH1092" i="10"/>
  <c r="AH1094" i="10"/>
  <c r="AH1095" i="10"/>
  <c r="AH1097" i="10"/>
  <c r="AH1099" i="10"/>
  <c r="AH1100" i="10"/>
  <c r="AH1103" i="10"/>
  <c r="AH1104" i="10"/>
  <c r="AH1105" i="10"/>
  <c r="AH1106" i="10"/>
  <c r="AH1108" i="10"/>
  <c r="AH1111" i="10"/>
  <c r="AH1112" i="10"/>
  <c r="AH1114" i="10"/>
  <c r="AH1116" i="10"/>
  <c r="AH1117" i="10"/>
  <c r="AH1118" i="10"/>
  <c r="AH1119" i="10"/>
  <c r="AH1121" i="10"/>
  <c r="AH1122" i="10"/>
  <c r="AH1124" i="10"/>
  <c r="AH1126" i="10"/>
  <c r="AH1127" i="10"/>
  <c r="AH1129" i="10"/>
  <c r="AH1130" i="10"/>
  <c r="AH1133" i="10"/>
  <c r="AH1134" i="10"/>
  <c r="AH1135" i="10"/>
  <c r="AH1138" i="10"/>
  <c r="AH1140" i="10"/>
  <c r="AH1141" i="10"/>
  <c r="AH1143" i="10"/>
  <c r="AH1144" i="10"/>
  <c r="AH1145" i="10"/>
  <c r="AH1146" i="10"/>
  <c r="AH1148" i="10"/>
  <c r="AH1149" i="10"/>
  <c r="AH1150" i="10"/>
  <c r="AH1151" i="10"/>
  <c r="AH1154" i="10"/>
  <c r="AH1155" i="10"/>
  <c r="AH1156" i="10"/>
  <c r="AH1159" i="10"/>
  <c r="AH1161" i="10"/>
  <c r="AH1164" i="10"/>
  <c r="AH1165" i="10"/>
  <c r="AH1166" i="10"/>
  <c r="AH1172" i="10"/>
  <c r="AH1174" i="10"/>
  <c r="AH1175" i="10"/>
  <c r="AH1176" i="10"/>
  <c r="AH1179" i="10"/>
  <c r="AH1180" i="10"/>
  <c r="AH1182" i="10"/>
  <c r="AH1183" i="10"/>
  <c r="AH1184" i="10"/>
  <c r="AH1185" i="10"/>
  <c r="AH1186" i="10"/>
  <c r="AH1187" i="10"/>
  <c r="AH1189" i="10"/>
  <c r="AH1190" i="10"/>
  <c r="AH1191" i="10"/>
  <c r="AH1193" i="10"/>
  <c r="AH1194" i="10"/>
  <c r="AH1195" i="10"/>
  <c r="AH1196" i="10"/>
  <c r="AH1197" i="10"/>
  <c r="AH1198" i="10"/>
  <c r="AH1199" i="10"/>
  <c r="AH1202" i="10"/>
  <c r="AH1203" i="10"/>
  <c r="AH1204" i="10"/>
  <c r="AH1206" i="10"/>
  <c r="AH1207" i="10"/>
  <c r="AH1208" i="10"/>
  <c r="AH1209" i="10"/>
  <c r="AH1210" i="10"/>
  <c r="AH1213" i="10"/>
  <c r="AH1214" i="10"/>
  <c r="AH1215" i="10"/>
  <c r="AH1216" i="10"/>
  <c r="AH1219" i="10"/>
  <c r="AH1221" i="10"/>
  <c r="AH1225" i="10"/>
  <c r="AH1226" i="10"/>
  <c r="AH1227" i="10"/>
  <c r="AH1229" i="10"/>
  <c r="AH1230" i="10"/>
  <c r="AH1234" i="10"/>
  <c r="AH1238" i="10"/>
  <c r="AH1239" i="10"/>
  <c r="AH1240" i="10"/>
  <c r="AH1242" i="10"/>
  <c r="AH1243" i="10"/>
  <c r="AH1244" i="10"/>
  <c r="AH1248" i="10"/>
  <c r="AH1249" i="10"/>
  <c r="AH1250" i="10"/>
  <c r="AH1251" i="10"/>
  <c r="AH1252" i="10"/>
  <c r="AH1253" i="10"/>
  <c r="AH1254" i="10"/>
  <c r="AH1258" i="10"/>
  <c r="AH1262" i="10"/>
  <c r="AH1263" i="10"/>
  <c r="AH1264" i="10"/>
  <c r="AH1267" i="10"/>
  <c r="AH1268" i="10"/>
  <c r="AH1272" i="10"/>
  <c r="AH1276" i="10"/>
  <c r="AH1278" i="10"/>
  <c r="AH1279" i="10"/>
  <c r="AH1280" i="10"/>
  <c r="AH1285" i="10"/>
  <c r="AH1286" i="10"/>
  <c r="AH1287" i="10"/>
  <c r="AH1288" i="10"/>
  <c r="AH1290" i="10"/>
  <c r="AH1291" i="10"/>
  <c r="AH1292" i="10"/>
  <c r="AH1293" i="10"/>
  <c r="AH1295" i="10"/>
  <c r="AH1298" i="10"/>
  <c r="AH1299" i="10"/>
  <c r="AH1300" i="10"/>
  <c r="AH1302" i="10"/>
  <c r="AH1303" i="10"/>
  <c r="AH1310" i="10"/>
  <c r="AH1311" i="10"/>
  <c r="AH1312" i="10"/>
  <c r="AH1313" i="10"/>
  <c r="AH1320" i="10"/>
  <c r="AH1321" i="10"/>
  <c r="AH1322" i="10"/>
  <c r="AH1324" i="10"/>
  <c r="AH1325" i="10"/>
  <c r="AH1326" i="10"/>
  <c r="AH1327" i="10"/>
  <c r="AH1330" i="10"/>
  <c r="AH1333" i="10"/>
  <c r="AH1334" i="10"/>
  <c r="AH1339" i="10"/>
  <c r="AH1341" i="10"/>
  <c r="AH1343" i="10"/>
  <c r="AH1344" i="10"/>
  <c r="AH1345" i="10"/>
  <c r="AH1348" i="10"/>
  <c r="AH1349" i="10"/>
  <c r="AH1350" i="10"/>
  <c r="AH1351" i="10"/>
  <c r="AH1355" i="10"/>
  <c r="AH1356" i="10"/>
  <c r="AH1357" i="10"/>
  <c r="AH1358" i="10"/>
  <c r="AH1359" i="10"/>
  <c r="AH1368" i="10"/>
  <c r="AH1370" i="10"/>
  <c r="AH1371" i="10"/>
  <c r="AH1375" i="10"/>
  <c r="AH1377" i="10"/>
  <c r="AH1378" i="10"/>
  <c r="AH1379" i="10"/>
  <c r="AH1380" i="10"/>
  <c r="AH1381" i="10"/>
  <c r="AH1382" i="10"/>
  <c r="AH1384" i="10"/>
  <c r="AH1385" i="10"/>
  <c r="AH1386" i="10"/>
  <c r="AH1389" i="10"/>
  <c r="AH1391" i="10"/>
  <c r="AH1392" i="10"/>
  <c r="AH1393" i="10"/>
  <c r="AH1394" i="10"/>
  <c r="AH1395" i="10"/>
  <c r="AH1396" i="10"/>
  <c r="AH1397" i="10"/>
  <c r="AH1399" i="10"/>
  <c r="AH1402" i="10"/>
  <c r="AH1403" i="10"/>
  <c r="AH1404" i="10"/>
  <c r="AH1405" i="10"/>
  <c r="AH1407" i="10"/>
  <c r="AH1409" i="10"/>
  <c r="AH1410" i="10"/>
  <c r="AH1411" i="10"/>
  <c r="AH1412" i="10"/>
  <c r="AH1413" i="10"/>
  <c r="AH1414" i="10"/>
  <c r="AH1415" i="10"/>
  <c r="AH1417" i="10"/>
  <c r="AH1419" i="10"/>
  <c r="AH1420" i="10"/>
  <c r="AH1422" i="10"/>
  <c r="AH1424" i="10"/>
  <c r="AH1425" i="10"/>
  <c r="AH1426" i="10"/>
  <c r="AH1427" i="10"/>
  <c r="AH1430" i="10"/>
  <c r="AH1431" i="10"/>
  <c r="AH1433" i="10"/>
  <c r="AH1434" i="10"/>
  <c r="AH1435" i="10"/>
  <c r="AH1437" i="10"/>
  <c r="AH1438" i="10"/>
  <c r="AH1439" i="10"/>
  <c r="AH1440" i="10"/>
  <c r="AH1441" i="10"/>
  <c r="AH1442" i="10"/>
  <c r="AH1443" i="10"/>
  <c r="AH1444" i="10"/>
  <c r="AH1446" i="10"/>
  <c r="AH1447" i="10"/>
  <c r="AH1449" i="10"/>
  <c r="AH1450" i="10"/>
  <c r="AH1452" i="10"/>
  <c r="AH1454" i="10"/>
  <c r="AH1455" i="10"/>
  <c r="AH1458" i="10"/>
  <c r="AH1459" i="10"/>
  <c r="AH1460" i="10"/>
  <c r="AH1461" i="10"/>
  <c r="AH1462" i="10"/>
  <c r="AH1463" i="10"/>
  <c r="AH1464" i="10"/>
  <c r="AH1467" i="10"/>
  <c r="AH1468" i="10"/>
  <c r="AH1469" i="10"/>
  <c r="AH1471" i="10"/>
  <c r="AH1473" i="10"/>
  <c r="AH1475" i="10"/>
  <c r="AH1476" i="10"/>
  <c r="AH1479" i="10"/>
  <c r="AH1482" i="10"/>
  <c r="AH1483" i="10"/>
  <c r="AH1485" i="10"/>
  <c r="AH1488" i="10"/>
  <c r="AH1489" i="10"/>
  <c r="AH1490" i="10"/>
  <c r="AH1493" i="10"/>
  <c r="AH1494" i="10"/>
  <c r="AH1495" i="10"/>
  <c r="AH1497" i="10"/>
  <c r="AH1498" i="10"/>
  <c r="AH1502" i="10"/>
  <c r="AH1503" i="10"/>
  <c r="AH1506" i="10"/>
  <c r="AH1509" i="10"/>
  <c r="AH1510" i="10"/>
  <c r="AH1512" i="10"/>
  <c r="AH1513" i="10"/>
  <c r="AH1514" i="10"/>
  <c r="AH1515" i="10"/>
  <c r="AH1516" i="10"/>
  <c r="AH1518" i="10"/>
  <c r="AH1519" i="10"/>
  <c r="AH1524" i="10"/>
  <c r="AH1526" i="10"/>
  <c r="AH1529" i="10"/>
  <c r="AH1530" i="10"/>
  <c r="AH1531" i="10"/>
  <c r="AH1532" i="10"/>
  <c r="AH1533" i="10"/>
  <c r="AH1534" i="10"/>
  <c r="AH1537" i="10"/>
  <c r="AH1539" i="10"/>
  <c r="AH1541" i="10"/>
  <c r="AH1542" i="10"/>
  <c r="AH1543" i="10"/>
  <c r="AH1546" i="10"/>
  <c r="AH1547" i="10"/>
  <c r="AH1549" i="10"/>
  <c r="AH1550" i="10"/>
  <c r="AH1552" i="10"/>
  <c r="AH1554" i="10"/>
  <c r="AH1555" i="10"/>
  <c r="AH1558" i="10"/>
  <c r="AH1563" i="10"/>
  <c r="AH1570" i="10"/>
  <c r="AH1571" i="10"/>
  <c r="AH1574" i="10"/>
  <c r="AH1575" i="10"/>
  <c r="AH1576" i="10"/>
  <c r="AH1578" i="10"/>
  <c r="AH1579" i="10"/>
  <c r="AH1580" i="10"/>
  <c r="AH1581" i="10"/>
  <c r="AH1590" i="10"/>
  <c r="AH1591" i="10"/>
  <c r="AH1592" i="10"/>
  <c r="AH1593" i="10"/>
  <c r="AH1595" i="10"/>
  <c r="AH1596" i="10"/>
  <c r="AH1597" i="10"/>
  <c r="AH1598" i="10"/>
  <c r="AH1604" i="10"/>
  <c r="AH1606" i="10"/>
  <c r="AH1608" i="10"/>
  <c r="AH1609" i="10"/>
  <c r="AH1613" i="10"/>
  <c r="AH1614" i="10"/>
  <c r="AH1616" i="10"/>
  <c r="AH1617" i="10"/>
  <c r="AH1621" i="10"/>
  <c r="AH1623" i="10"/>
  <c r="AH1626" i="10"/>
  <c r="AH1627" i="10"/>
  <c r="AH1628" i="10"/>
  <c r="AH1629" i="10"/>
  <c r="AH1631" i="10"/>
  <c r="AH1632" i="10"/>
  <c r="AH1635" i="10"/>
  <c r="AH1636" i="10"/>
  <c r="AH1637" i="10"/>
  <c r="AH1638" i="10"/>
  <c r="AH1639" i="10"/>
  <c r="AH1642" i="10"/>
  <c r="AH1645" i="10"/>
  <c r="AH1646" i="10"/>
  <c r="AH1649" i="10"/>
  <c r="AH1650" i="10"/>
  <c r="AH1651" i="10"/>
  <c r="AH1652" i="10"/>
  <c r="AH1653" i="10"/>
  <c r="AH1654" i="10"/>
  <c r="AH1655" i="10"/>
  <c r="AH1657" i="10"/>
  <c r="AH1658" i="10"/>
  <c r="AH1660" i="10"/>
  <c r="AH1662" i="10"/>
  <c r="AH1663" i="10"/>
  <c r="AH1664" i="10"/>
  <c r="AH1669" i="10"/>
  <c r="AH1670" i="10"/>
  <c r="AH1671" i="10"/>
  <c r="AH1672" i="10"/>
  <c r="AH1673" i="10"/>
  <c r="AI1682" i="10"/>
  <c r="AP1682" i="10"/>
  <c r="AI1681" i="10"/>
  <c r="AI1680" i="10"/>
  <c r="AP1680" i="10"/>
  <c r="AI1677" i="10"/>
  <c r="AP1677" i="10"/>
  <c r="AI1676" i="10"/>
  <c r="AP1676" i="10"/>
  <c r="AI1675" i="10"/>
  <c r="AI1674" i="10"/>
  <c r="AP1674" i="10"/>
  <c r="AI1673" i="10"/>
  <c r="AJ1673" i="10"/>
  <c r="AG1673" i="10"/>
  <c r="AI1672" i="10"/>
  <c r="AP1672" i="10"/>
  <c r="AJ1672" i="10"/>
  <c r="AG1672" i="10"/>
  <c r="AI1671" i="10"/>
  <c r="AP1671" i="10"/>
  <c r="AJ1671" i="10"/>
  <c r="AG1671" i="10"/>
  <c r="AI1670" i="10"/>
  <c r="AP1670" i="10"/>
  <c r="AJ1670" i="10"/>
  <c r="AG1670" i="10"/>
  <c r="AI1669" i="10"/>
  <c r="AP1669" i="10"/>
  <c r="AJ1669" i="10"/>
  <c r="AG1669" i="10"/>
  <c r="AI1664" i="10"/>
  <c r="AP1664" i="10"/>
  <c r="AJ1664" i="10"/>
  <c r="AG1664" i="10"/>
  <c r="AI1663" i="10"/>
  <c r="AP1663" i="10"/>
  <c r="AJ1663" i="10"/>
  <c r="AG1663" i="10"/>
  <c r="AI1662" i="10"/>
  <c r="AP1662" i="10"/>
  <c r="AJ1662" i="10"/>
  <c r="AG1662" i="10"/>
  <c r="AI1660" i="10"/>
  <c r="AJ1660" i="10"/>
  <c r="AG1660" i="10"/>
  <c r="AI1658" i="10"/>
  <c r="AJ1658" i="10"/>
  <c r="AG1658" i="10"/>
  <c r="AI1657" i="10"/>
  <c r="AP1657" i="10"/>
  <c r="AJ1657" i="10"/>
  <c r="AG1657" i="10"/>
  <c r="AI1655" i="10"/>
  <c r="AP1655" i="10"/>
  <c r="AJ1655" i="10"/>
  <c r="AG1655" i="10"/>
  <c r="AI1654" i="10"/>
  <c r="AJ1654" i="10"/>
  <c r="AG1654" i="10"/>
  <c r="AI1653" i="10"/>
  <c r="AP1653" i="10"/>
  <c r="AJ1653" i="10"/>
  <c r="AG1653" i="10"/>
  <c r="AI1652" i="10"/>
  <c r="AP1652" i="10"/>
  <c r="AJ1652" i="10"/>
  <c r="AG1652" i="10"/>
  <c r="AI1651" i="10"/>
  <c r="AP1651" i="10"/>
  <c r="AJ1651" i="10"/>
  <c r="AG1651" i="10"/>
  <c r="AI1650" i="10"/>
  <c r="AP1650" i="10"/>
  <c r="AJ1650" i="10"/>
  <c r="AG1650" i="10"/>
  <c r="AI1649" i="10"/>
  <c r="AP1649" i="10"/>
  <c r="AJ1649" i="10"/>
  <c r="AG1649" i="10"/>
  <c r="AI1646" i="10"/>
  <c r="AJ1646" i="10"/>
  <c r="AG1646" i="10"/>
  <c r="AI1645" i="10"/>
  <c r="AP1645" i="10"/>
  <c r="AJ1645" i="10"/>
  <c r="AG1645" i="10"/>
  <c r="AI1642" i="10"/>
  <c r="AP1642" i="10"/>
  <c r="AJ1642" i="10"/>
  <c r="AG1642" i="10"/>
  <c r="AI1639" i="10"/>
  <c r="AP1639" i="10"/>
  <c r="AJ1639" i="10"/>
  <c r="AG1639" i="10"/>
  <c r="AI1638" i="10"/>
  <c r="AJ1638" i="10"/>
  <c r="AG1638" i="10"/>
  <c r="AI1637" i="10"/>
  <c r="AP1637" i="10"/>
  <c r="AJ1637" i="10"/>
  <c r="AG1637" i="10"/>
  <c r="AI1636" i="10"/>
  <c r="AP1636" i="10"/>
  <c r="AJ1636" i="10"/>
  <c r="AG1636" i="10"/>
  <c r="AI1635" i="10"/>
  <c r="AP1635" i="10"/>
  <c r="AJ1635" i="10"/>
  <c r="AG1635" i="10"/>
  <c r="AI1632" i="10"/>
  <c r="AP1632" i="10"/>
  <c r="AJ1632" i="10"/>
  <c r="AG1632" i="10"/>
  <c r="AI1631" i="10"/>
  <c r="AP1631" i="10"/>
  <c r="AJ1631" i="10"/>
  <c r="AG1631" i="10"/>
  <c r="AI1629" i="10"/>
  <c r="AJ1629" i="10"/>
  <c r="AG1629" i="10"/>
  <c r="AI1628" i="10"/>
  <c r="AP1628" i="10"/>
  <c r="AJ1628" i="10"/>
  <c r="AG1628" i="10"/>
  <c r="AI1627" i="10"/>
  <c r="AP1627" i="10"/>
  <c r="AJ1627" i="10"/>
  <c r="AG1627" i="10"/>
  <c r="AI1626" i="10"/>
  <c r="AP1626" i="10"/>
  <c r="AJ1626" i="10"/>
  <c r="AG1626" i="10"/>
  <c r="AI1623" i="10"/>
  <c r="AP1623" i="10"/>
  <c r="AJ1623" i="10"/>
  <c r="AG1623" i="10"/>
  <c r="AI1621" i="10"/>
  <c r="AP1621" i="10"/>
  <c r="AJ1621" i="10"/>
  <c r="AG1621" i="10"/>
  <c r="AI1617" i="10"/>
  <c r="AP1617" i="10"/>
  <c r="AJ1617" i="10"/>
  <c r="AG1617" i="10"/>
  <c r="AI1616" i="10"/>
  <c r="AP1616" i="10"/>
  <c r="AJ1616" i="10"/>
  <c r="AG1616" i="10"/>
  <c r="AI1614" i="10"/>
  <c r="AJ1614" i="10"/>
  <c r="AG1614" i="10"/>
  <c r="AI1613" i="10"/>
  <c r="AP1613" i="10"/>
  <c r="AJ1613" i="10"/>
  <c r="AG1613" i="10"/>
  <c r="AI1609" i="10"/>
  <c r="AP1609" i="10"/>
  <c r="AJ1609" i="10"/>
  <c r="AG1609" i="10"/>
  <c r="AI1608" i="10"/>
  <c r="AP1608" i="10"/>
  <c r="AJ1608" i="10"/>
  <c r="AG1608" i="10"/>
  <c r="AI1606" i="10"/>
  <c r="AJ1606" i="10"/>
  <c r="AG1606" i="10"/>
  <c r="AI1604" i="10"/>
  <c r="AJ1604" i="10"/>
  <c r="AG1604" i="10"/>
  <c r="AI1598" i="10"/>
  <c r="AP1598" i="10"/>
  <c r="AJ1598" i="10"/>
  <c r="AG1598" i="10"/>
  <c r="AI1597" i="10"/>
  <c r="AJ1597" i="10"/>
  <c r="AG1597" i="10"/>
  <c r="AI1596" i="10"/>
  <c r="AJ1596" i="10"/>
  <c r="AG1596" i="10"/>
  <c r="AI1595" i="10"/>
  <c r="AJ1595" i="10"/>
  <c r="AG1595" i="10"/>
  <c r="AI1593" i="10"/>
  <c r="AP1593" i="10"/>
  <c r="AJ1593" i="10"/>
  <c r="AG1593" i="10"/>
  <c r="AI1592" i="10"/>
  <c r="AP1592" i="10"/>
  <c r="AJ1592" i="10"/>
  <c r="AG1592" i="10"/>
  <c r="AI1591" i="10"/>
  <c r="AP1591" i="10"/>
  <c r="AJ1591" i="10"/>
  <c r="AG1591" i="10"/>
  <c r="AI1590" i="10"/>
  <c r="AJ1590" i="10"/>
  <c r="AG1590" i="10"/>
  <c r="AI1581" i="10"/>
  <c r="AP1581" i="10"/>
  <c r="AJ1581" i="10"/>
  <c r="AG1581" i="10"/>
  <c r="AI1580" i="10"/>
  <c r="AP1580" i="10"/>
  <c r="AJ1580" i="10"/>
  <c r="AG1580" i="10"/>
  <c r="AI1579" i="10"/>
  <c r="AP1579" i="10"/>
  <c r="AJ1579" i="10"/>
  <c r="AG1579" i="10"/>
  <c r="AI1578" i="10"/>
  <c r="AJ1578" i="10"/>
  <c r="AG1578" i="10"/>
  <c r="AI1576" i="10"/>
  <c r="AP1576" i="10"/>
  <c r="AJ1576" i="10"/>
  <c r="AG1576" i="10"/>
  <c r="AI1575" i="10"/>
  <c r="AP1575" i="10"/>
  <c r="AJ1575" i="10"/>
  <c r="AG1575" i="10"/>
  <c r="AI1574" i="10"/>
  <c r="AP1574" i="10"/>
  <c r="AJ1574" i="10"/>
  <c r="AG1574" i="10"/>
  <c r="AI1571" i="10"/>
  <c r="AJ1571" i="10"/>
  <c r="AG1571" i="10"/>
  <c r="AI1570" i="10"/>
  <c r="AP1570" i="10"/>
  <c r="AJ1570" i="10"/>
  <c r="AG1570" i="10"/>
  <c r="AI1563" i="10"/>
  <c r="AP1563" i="10"/>
  <c r="AJ1563" i="10"/>
  <c r="AG1563" i="10"/>
  <c r="AI1558" i="10"/>
  <c r="AP1558" i="10"/>
  <c r="AJ1558" i="10"/>
  <c r="AG1558" i="10"/>
  <c r="AI1555" i="10"/>
  <c r="AP1555" i="10"/>
  <c r="AJ1555" i="10"/>
  <c r="AG1555" i="10"/>
  <c r="AI1554" i="10"/>
  <c r="AP1554" i="10"/>
  <c r="AJ1554" i="10"/>
  <c r="AG1554" i="10"/>
  <c r="AI1552" i="10"/>
  <c r="AP1552" i="10"/>
  <c r="AJ1552" i="10"/>
  <c r="AG1552" i="10"/>
  <c r="AI1550" i="10"/>
  <c r="AP1550" i="10"/>
  <c r="AJ1550" i="10"/>
  <c r="AG1550" i="10"/>
  <c r="AI1549" i="10"/>
  <c r="AJ1549" i="10"/>
  <c r="AG1549" i="10"/>
  <c r="AI1547" i="10"/>
  <c r="AP1547" i="10"/>
  <c r="AJ1547" i="10"/>
  <c r="AG1547" i="10"/>
  <c r="AI1546" i="10"/>
  <c r="AJ1546" i="10"/>
  <c r="AG1546" i="10"/>
  <c r="AI1543" i="10"/>
  <c r="AJ1543" i="10"/>
  <c r="AG1543" i="10"/>
  <c r="AI1542" i="10"/>
  <c r="AP1542" i="10"/>
  <c r="AJ1542" i="10"/>
  <c r="AG1542" i="10"/>
  <c r="AI1541" i="10"/>
  <c r="AP1541" i="10"/>
  <c r="AJ1541" i="10"/>
  <c r="AG1541" i="10"/>
  <c r="AI1539" i="10"/>
  <c r="AP1539" i="10"/>
  <c r="AJ1539" i="10"/>
  <c r="AG1539" i="10"/>
  <c r="AI1537" i="10"/>
  <c r="AP1537" i="10"/>
  <c r="AJ1537" i="10"/>
  <c r="AG1537" i="10"/>
  <c r="AI1534" i="10"/>
  <c r="AJ1534" i="10"/>
  <c r="AG1534" i="10"/>
  <c r="AI1533" i="10"/>
  <c r="AP1533" i="10"/>
  <c r="AJ1533" i="10"/>
  <c r="AG1533" i="10"/>
  <c r="AI1532" i="10"/>
  <c r="AP1532" i="10"/>
  <c r="AJ1532" i="10"/>
  <c r="AG1532" i="10"/>
  <c r="AI1531" i="10"/>
  <c r="AP1531" i="10"/>
  <c r="AJ1531" i="10"/>
  <c r="AG1531" i="10"/>
  <c r="AI1530" i="10"/>
  <c r="AP1530" i="10"/>
  <c r="AJ1530" i="10"/>
  <c r="AG1530" i="10"/>
  <c r="AI1529" i="10"/>
  <c r="AP1529" i="10"/>
  <c r="AJ1529" i="10"/>
  <c r="AG1529" i="10"/>
  <c r="AI1526" i="10"/>
  <c r="AP1526" i="10"/>
  <c r="AJ1526" i="10"/>
  <c r="AG1526" i="10"/>
  <c r="AI1524" i="10"/>
  <c r="AP1524" i="10"/>
  <c r="AJ1524" i="10"/>
  <c r="AG1524" i="10"/>
  <c r="AI1519" i="10"/>
  <c r="AP1519" i="10"/>
  <c r="AJ1519" i="10"/>
  <c r="AG1519" i="10"/>
  <c r="AI1518" i="10"/>
  <c r="AJ1518" i="10"/>
  <c r="AG1518" i="10"/>
  <c r="AI1516" i="10"/>
  <c r="AP1516" i="10"/>
  <c r="AJ1516" i="10"/>
  <c r="AG1516" i="10"/>
  <c r="AI1515" i="10"/>
  <c r="AP1515" i="10"/>
  <c r="AJ1515" i="10"/>
  <c r="AG1515" i="10"/>
  <c r="AI1514" i="10"/>
  <c r="AP1514" i="10"/>
  <c r="AJ1514" i="10"/>
  <c r="AG1514" i="10"/>
  <c r="AI1513" i="10"/>
  <c r="AP1513" i="10"/>
  <c r="AJ1513" i="10"/>
  <c r="AG1513" i="10"/>
  <c r="AI1512" i="10"/>
  <c r="AJ1512" i="10"/>
  <c r="AG1512" i="10"/>
  <c r="AI1510" i="10"/>
  <c r="AJ1510" i="10"/>
  <c r="AG1510" i="10"/>
  <c r="AI1509" i="10"/>
  <c r="AP1509" i="10"/>
  <c r="AJ1509" i="10"/>
  <c r="AG1509" i="10"/>
  <c r="AI1506" i="10"/>
  <c r="AP1506" i="10"/>
  <c r="AJ1506" i="10"/>
  <c r="AG1506" i="10"/>
  <c r="AI1503" i="10"/>
  <c r="AP1503" i="10"/>
  <c r="AJ1503" i="10"/>
  <c r="AG1503" i="10"/>
  <c r="AI1502" i="10"/>
  <c r="AJ1502" i="10"/>
  <c r="AG1502" i="10"/>
  <c r="AI1498" i="10"/>
  <c r="AP1498" i="10"/>
  <c r="AJ1498" i="10"/>
  <c r="AG1498" i="10"/>
  <c r="AI1497" i="10"/>
  <c r="AJ1497" i="10"/>
  <c r="AG1497" i="10"/>
  <c r="AI1495" i="10"/>
  <c r="AP1495" i="10"/>
  <c r="AJ1495" i="10"/>
  <c r="AG1495" i="10"/>
  <c r="AI1494" i="10"/>
  <c r="AJ1494" i="10"/>
  <c r="AG1494" i="10"/>
  <c r="AI1493" i="10"/>
  <c r="AP1493" i="10"/>
  <c r="AJ1493" i="10"/>
  <c r="AG1493" i="10"/>
  <c r="AI1490" i="10"/>
  <c r="AP1490" i="10"/>
  <c r="AJ1490" i="10"/>
  <c r="AG1490" i="10"/>
  <c r="AI1489" i="10"/>
  <c r="AP1489" i="10"/>
  <c r="AJ1489" i="10"/>
  <c r="AG1489" i="10"/>
  <c r="AI1488" i="10"/>
  <c r="AJ1488" i="10"/>
  <c r="AG1488" i="10"/>
  <c r="AI1485" i="10"/>
  <c r="AP1485" i="10"/>
  <c r="AJ1485" i="10"/>
  <c r="AG1485" i="10"/>
  <c r="AI1483" i="10"/>
  <c r="AJ1483" i="10"/>
  <c r="AG1483" i="10"/>
  <c r="AI1482" i="10"/>
  <c r="AP1482" i="10"/>
  <c r="AJ1482" i="10"/>
  <c r="AG1482" i="10"/>
  <c r="AI1479" i="10"/>
  <c r="AP1479" i="10"/>
  <c r="AJ1479" i="10"/>
  <c r="AG1479" i="10"/>
  <c r="AI1476" i="10"/>
  <c r="AP1476" i="10"/>
  <c r="AJ1476" i="10"/>
  <c r="AG1476" i="10"/>
  <c r="AI1475" i="10"/>
  <c r="AP1475" i="10"/>
  <c r="AJ1475" i="10"/>
  <c r="AG1475" i="10"/>
  <c r="AI1473" i="10"/>
  <c r="AP1473" i="10"/>
  <c r="AJ1473" i="10"/>
  <c r="AG1473" i="10"/>
  <c r="AI1471" i="10"/>
  <c r="AJ1471" i="10"/>
  <c r="AG1471" i="10"/>
  <c r="AI1469" i="10"/>
  <c r="AP1469" i="10"/>
  <c r="AJ1469" i="10"/>
  <c r="AG1469" i="10"/>
  <c r="AI1468" i="10"/>
  <c r="AP1468" i="10"/>
  <c r="AJ1468" i="10"/>
  <c r="AG1468" i="10"/>
  <c r="AI1467" i="10"/>
  <c r="AP1467" i="10"/>
  <c r="AJ1467" i="10"/>
  <c r="AG1467" i="10"/>
  <c r="AI1464" i="10"/>
  <c r="AP1464" i="10"/>
  <c r="AJ1464" i="10"/>
  <c r="AG1464" i="10"/>
  <c r="AI1463" i="10"/>
  <c r="AP1463" i="10"/>
  <c r="AJ1463" i="10"/>
  <c r="AG1463" i="10"/>
  <c r="AI1462" i="10"/>
  <c r="AP1462" i="10"/>
  <c r="AJ1462" i="10"/>
  <c r="AG1462" i="10"/>
  <c r="AI1461" i="10"/>
  <c r="AP1461" i="10"/>
  <c r="AJ1461" i="10"/>
  <c r="AG1461" i="10"/>
  <c r="AI1460" i="10"/>
  <c r="AP1460" i="10"/>
  <c r="AJ1460" i="10"/>
  <c r="AG1460" i="10"/>
  <c r="AI1459" i="10"/>
  <c r="AP1459" i="10"/>
  <c r="AJ1459" i="10"/>
  <c r="AG1459" i="10"/>
  <c r="AI1458" i="10"/>
  <c r="AP1458" i="10"/>
  <c r="AJ1458" i="10"/>
  <c r="AG1458" i="10"/>
  <c r="AI1455" i="10"/>
  <c r="AP1455" i="10"/>
  <c r="AJ1455" i="10"/>
  <c r="AG1455" i="10"/>
  <c r="AI1454" i="10"/>
  <c r="AP1454" i="10"/>
  <c r="AJ1454" i="10"/>
  <c r="AG1454" i="10"/>
  <c r="AI1452" i="10"/>
  <c r="AP1452" i="10"/>
  <c r="AJ1452" i="10"/>
  <c r="AG1452" i="10"/>
  <c r="AI1450" i="10"/>
  <c r="AP1450" i="10"/>
  <c r="AJ1450" i="10"/>
  <c r="AG1450" i="10"/>
  <c r="AI1449" i="10"/>
  <c r="AP1449" i="10"/>
  <c r="AJ1449" i="10"/>
  <c r="AG1449" i="10"/>
  <c r="AI1447" i="10"/>
  <c r="AP1447" i="10"/>
  <c r="AJ1447" i="10"/>
  <c r="AG1447" i="10"/>
  <c r="AI1446" i="10"/>
  <c r="AP1446" i="10"/>
  <c r="AJ1446" i="10"/>
  <c r="AG1446" i="10"/>
  <c r="AI1444" i="10"/>
  <c r="AP1444" i="10"/>
  <c r="AJ1444" i="10"/>
  <c r="AG1444" i="10"/>
  <c r="AI1443" i="10"/>
  <c r="AP1443" i="10"/>
  <c r="AJ1443" i="10"/>
  <c r="AG1443" i="10"/>
  <c r="AI1442" i="10"/>
  <c r="AJ1442" i="10"/>
  <c r="AG1442" i="10"/>
  <c r="AI1441" i="10"/>
  <c r="AP1441" i="10"/>
  <c r="AJ1441" i="10"/>
  <c r="AG1441" i="10"/>
  <c r="AI1440" i="10"/>
  <c r="AP1440" i="10"/>
  <c r="AJ1440" i="10"/>
  <c r="AG1440" i="10"/>
  <c r="AI1439" i="10"/>
  <c r="AP1439" i="10"/>
  <c r="AJ1439" i="10"/>
  <c r="AG1439" i="10"/>
  <c r="AI1438" i="10"/>
  <c r="AJ1438" i="10"/>
  <c r="AG1438" i="10"/>
  <c r="AI1437" i="10"/>
  <c r="AP1437" i="10"/>
  <c r="AJ1437" i="10"/>
  <c r="AG1437" i="10"/>
  <c r="AI1435" i="10"/>
  <c r="AJ1435" i="10"/>
  <c r="AG1435" i="10"/>
  <c r="AI1434" i="10"/>
  <c r="AP1434" i="10"/>
  <c r="AJ1434" i="10"/>
  <c r="AG1434" i="10"/>
  <c r="AI1433" i="10"/>
  <c r="AP1433" i="10"/>
  <c r="AJ1433" i="10"/>
  <c r="AG1433" i="10"/>
  <c r="AI1431" i="10"/>
  <c r="AP1431" i="10"/>
  <c r="AJ1431" i="10"/>
  <c r="AG1431" i="10"/>
  <c r="AI1430" i="10"/>
  <c r="AJ1430" i="10"/>
  <c r="AG1430" i="10"/>
  <c r="AI1427" i="10"/>
  <c r="AP1427" i="10"/>
  <c r="AJ1427" i="10"/>
  <c r="AG1427" i="10"/>
  <c r="AI1426" i="10"/>
  <c r="AJ1426" i="10"/>
  <c r="AG1426" i="10"/>
  <c r="AI1425" i="10"/>
  <c r="AP1425" i="10"/>
  <c r="AJ1425" i="10"/>
  <c r="AG1425" i="10"/>
  <c r="AI1424" i="10"/>
  <c r="AJ1424" i="10"/>
  <c r="AG1424" i="10"/>
  <c r="AI1422" i="10"/>
  <c r="AP1422" i="10"/>
  <c r="AJ1422" i="10"/>
  <c r="AG1422" i="10"/>
  <c r="AI1420" i="10"/>
  <c r="AP1420" i="10"/>
  <c r="AJ1420" i="10"/>
  <c r="AG1420" i="10"/>
  <c r="AI1419" i="10"/>
  <c r="AJ1419" i="10"/>
  <c r="AG1419" i="10"/>
  <c r="AI1417" i="10"/>
  <c r="AP1417" i="10"/>
  <c r="AJ1417" i="10"/>
  <c r="AG1417" i="10"/>
  <c r="AI1415" i="10"/>
  <c r="AP1415" i="10"/>
  <c r="AJ1415" i="10"/>
  <c r="AG1415" i="10"/>
  <c r="AI1414" i="10"/>
  <c r="AP1414" i="10"/>
  <c r="AJ1414" i="10"/>
  <c r="AG1414" i="10"/>
  <c r="AI1413" i="10"/>
  <c r="AP1413" i="10"/>
  <c r="AJ1413" i="10"/>
  <c r="AG1413" i="10"/>
  <c r="AI1412" i="10"/>
  <c r="AP1412" i="10"/>
  <c r="AJ1412" i="10"/>
  <c r="AG1412" i="10"/>
  <c r="AI1411" i="10"/>
  <c r="AP1411" i="10"/>
  <c r="AJ1411" i="10"/>
  <c r="AG1411" i="10"/>
  <c r="AI1410" i="10"/>
  <c r="AP1410" i="10"/>
  <c r="AJ1410" i="10"/>
  <c r="AG1410" i="10"/>
  <c r="AI1409" i="10"/>
  <c r="AP1409" i="10"/>
  <c r="AJ1409" i="10"/>
  <c r="AG1409" i="10"/>
  <c r="AI1407" i="10"/>
  <c r="AP1407" i="10"/>
  <c r="AJ1407" i="10"/>
  <c r="AG1407" i="10"/>
  <c r="AI1405" i="10"/>
  <c r="AP1405" i="10"/>
  <c r="AJ1405" i="10"/>
  <c r="AG1405" i="10"/>
  <c r="AI1404" i="10"/>
  <c r="AP1404" i="10"/>
  <c r="AJ1404" i="10"/>
  <c r="AG1404" i="10"/>
  <c r="AI1403" i="10"/>
  <c r="AJ1403" i="10"/>
  <c r="AG1403" i="10"/>
  <c r="AI1402" i="10"/>
  <c r="AJ1402" i="10"/>
  <c r="AG1402" i="10"/>
  <c r="AI1399" i="10"/>
  <c r="AP1399" i="10"/>
  <c r="AJ1399" i="10"/>
  <c r="AG1399" i="10"/>
  <c r="AI1397" i="10"/>
  <c r="AJ1397" i="10"/>
  <c r="AG1397" i="10"/>
  <c r="AI1396" i="10"/>
  <c r="AP1396" i="10"/>
  <c r="AJ1396" i="10"/>
  <c r="AG1396" i="10"/>
  <c r="AI1395" i="10"/>
  <c r="AP1395" i="10"/>
  <c r="AJ1395" i="10"/>
  <c r="AG1395" i="10"/>
  <c r="AI1394" i="10"/>
  <c r="AP1394" i="10"/>
  <c r="AJ1394" i="10"/>
  <c r="AG1394" i="10"/>
  <c r="AI1393" i="10"/>
  <c r="AJ1393" i="10"/>
  <c r="AG1393" i="10"/>
  <c r="AI1392" i="10"/>
  <c r="AJ1392" i="10"/>
  <c r="AG1392" i="10"/>
  <c r="AI1391" i="10"/>
  <c r="AP1391" i="10"/>
  <c r="AJ1391" i="10"/>
  <c r="AG1391" i="10"/>
  <c r="AI1389" i="10"/>
  <c r="AJ1389" i="10"/>
  <c r="AG1389" i="10"/>
  <c r="AI1386" i="10"/>
  <c r="AP1386" i="10"/>
  <c r="AJ1386" i="10"/>
  <c r="AG1386" i="10"/>
  <c r="AI1385" i="10"/>
  <c r="AP1385" i="10"/>
  <c r="AJ1385" i="10"/>
  <c r="AG1385" i="10"/>
  <c r="AI1384" i="10"/>
  <c r="AJ1384" i="10"/>
  <c r="AG1384" i="10"/>
  <c r="AI1382" i="10"/>
  <c r="AP1382" i="10"/>
  <c r="AJ1382" i="10"/>
  <c r="AG1382" i="10"/>
  <c r="AI1381" i="10"/>
  <c r="AJ1381" i="10"/>
  <c r="AG1381" i="10"/>
  <c r="AI1380" i="10"/>
  <c r="AP1380" i="10"/>
  <c r="AJ1380" i="10"/>
  <c r="AG1380" i="10"/>
  <c r="AI1379" i="10"/>
  <c r="AJ1379" i="10"/>
  <c r="AG1379" i="10"/>
  <c r="AI1378" i="10"/>
  <c r="AP1378" i="10"/>
  <c r="AJ1378" i="10"/>
  <c r="AG1378" i="10"/>
  <c r="AI1377" i="10"/>
  <c r="AP1377" i="10"/>
  <c r="AJ1377" i="10"/>
  <c r="AG1377" i="10"/>
  <c r="AI1375" i="10"/>
  <c r="AJ1375" i="10"/>
  <c r="AG1375" i="10"/>
  <c r="AI1371" i="10"/>
  <c r="AP1371" i="10"/>
  <c r="AJ1371" i="10"/>
  <c r="AG1371" i="10"/>
  <c r="AI1370" i="10"/>
  <c r="AJ1370" i="10"/>
  <c r="AG1370" i="10"/>
  <c r="AI1368" i="10"/>
  <c r="AP1368" i="10"/>
  <c r="AJ1368" i="10"/>
  <c r="AG1368" i="10"/>
  <c r="AI1359" i="10"/>
  <c r="AJ1359" i="10"/>
  <c r="AG1359" i="10"/>
  <c r="AI1358" i="10"/>
  <c r="AP1358" i="10"/>
  <c r="AJ1358" i="10"/>
  <c r="AG1358" i="10"/>
  <c r="AI1357" i="10"/>
  <c r="AP1357" i="10"/>
  <c r="AJ1357" i="10"/>
  <c r="AG1357" i="10"/>
  <c r="AI1356" i="10"/>
  <c r="AP1356" i="10"/>
  <c r="AJ1356" i="10"/>
  <c r="AG1356" i="10"/>
  <c r="AI1355" i="10"/>
  <c r="AP1355" i="10"/>
  <c r="AJ1355" i="10"/>
  <c r="AG1355" i="10"/>
  <c r="AI1351" i="10"/>
  <c r="AP1351" i="10"/>
  <c r="AJ1351" i="10"/>
  <c r="AG1351" i="10"/>
  <c r="AI1350" i="10"/>
  <c r="AP1350" i="10"/>
  <c r="AJ1350" i="10"/>
  <c r="AG1350" i="10"/>
  <c r="AI1349" i="10"/>
  <c r="AP1349" i="10"/>
  <c r="AJ1349" i="10"/>
  <c r="AG1349" i="10"/>
  <c r="AI1348" i="10"/>
  <c r="AP1348" i="10"/>
  <c r="AJ1348" i="10"/>
  <c r="AG1348" i="10"/>
  <c r="AI1345" i="10"/>
  <c r="AP1345" i="10"/>
  <c r="AJ1345" i="10"/>
  <c r="AG1345" i="10"/>
  <c r="AI1344" i="10"/>
  <c r="AJ1344" i="10"/>
  <c r="AG1344" i="10"/>
  <c r="AI1343" i="10"/>
  <c r="AP1343" i="10"/>
  <c r="AJ1343" i="10"/>
  <c r="AG1343" i="10"/>
  <c r="AI1341" i="10"/>
  <c r="AP1341" i="10"/>
  <c r="AJ1341" i="10"/>
  <c r="AG1341" i="10"/>
  <c r="AI1339" i="10"/>
  <c r="AP1339" i="10"/>
  <c r="AJ1339" i="10"/>
  <c r="AG1339" i="10"/>
  <c r="AI1334" i="10"/>
  <c r="AP1334" i="10"/>
  <c r="AJ1334" i="10"/>
  <c r="AG1334" i="10"/>
  <c r="AI1333" i="10"/>
  <c r="AP1333" i="10"/>
  <c r="AJ1333" i="10"/>
  <c r="AG1333" i="10"/>
  <c r="AI1330" i="10"/>
  <c r="AJ1330" i="10"/>
  <c r="AG1330" i="10"/>
  <c r="AI1327" i="10"/>
  <c r="AP1327" i="10"/>
  <c r="AJ1327" i="10"/>
  <c r="AG1327" i="10"/>
  <c r="AI1326" i="10"/>
  <c r="AP1326" i="10"/>
  <c r="AJ1326" i="10"/>
  <c r="AG1326" i="10"/>
  <c r="AI1325" i="10"/>
  <c r="AJ1325" i="10"/>
  <c r="AG1325" i="10"/>
  <c r="AI1324" i="10"/>
  <c r="AP1324" i="10"/>
  <c r="AJ1324" i="10"/>
  <c r="AG1324" i="10"/>
  <c r="AI1322" i="10"/>
  <c r="AP1322" i="10"/>
  <c r="AJ1322" i="10"/>
  <c r="AG1322" i="10"/>
  <c r="AI1321" i="10"/>
  <c r="AJ1321" i="10"/>
  <c r="AG1321" i="10"/>
  <c r="AI1320" i="10"/>
  <c r="AP1320" i="10"/>
  <c r="AJ1320" i="10"/>
  <c r="AG1320" i="10"/>
  <c r="AI1313" i="10"/>
  <c r="AP1313" i="10"/>
  <c r="AJ1313" i="10"/>
  <c r="AG1313" i="10"/>
  <c r="AI1312" i="10"/>
  <c r="AJ1312" i="10"/>
  <c r="AG1312" i="10"/>
  <c r="AI1311" i="10"/>
  <c r="AP1311" i="10"/>
  <c r="AJ1311" i="10"/>
  <c r="AG1311" i="10"/>
  <c r="AI1310" i="10"/>
  <c r="AP1310" i="10"/>
  <c r="AJ1310" i="10"/>
  <c r="AG1310" i="10"/>
  <c r="AI1303" i="10"/>
  <c r="AP1303" i="10"/>
  <c r="AJ1303" i="10"/>
  <c r="AG1303" i="10"/>
  <c r="AI1302" i="10"/>
  <c r="AP1302" i="10"/>
  <c r="AJ1302" i="10"/>
  <c r="AG1302" i="10"/>
  <c r="AI1300" i="10"/>
  <c r="AP1300" i="10"/>
  <c r="AJ1300" i="10"/>
  <c r="AG1300" i="10"/>
  <c r="AI1299" i="10"/>
  <c r="AP1299" i="10"/>
  <c r="AJ1299" i="10"/>
  <c r="AG1299" i="10"/>
  <c r="AI1298" i="10"/>
  <c r="AJ1298" i="10"/>
  <c r="AG1298" i="10"/>
  <c r="AI1295" i="10"/>
  <c r="AJ1295" i="10"/>
  <c r="AG1295" i="10"/>
  <c r="AI1293" i="10"/>
  <c r="AP1293" i="10"/>
  <c r="AJ1293" i="10"/>
  <c r="AG1293" i="10"/>
  <c r="AI1292" i="10"/>
  <c r="AP1292" i="10"/>
  <c r="AJ1292" i="10"/>
  <c r="AG1292" i="10"/>
  <c r="AI1291" i="10"/>
  <c r="AP1291" i="10"/>
  <c r="AJ1291" i="10"/>
  <c r="AG1291" i="10"/>
  <c r="AI1290" i="10"/>
  <c r="AP1290" i="10"/>
  <c r="AJ1290" i="10"/>
  <c r="AG1290" i="10"/>
  <c r="AI1288" i="10"/>
  <c r="AP1288" i="10"/>
  <c r="AJ1288" i="10"/>
  <c r="AG1288" i="10"/>
  <c r="AI1287" i="10"/>
  <c r="AP1287" i="10"/>
  <c r="AJ1287" i="10"/>
  <c r="AG1287" i="10"/>
  <c r="AI1286" i="10"/>
  <c r="AJ1286" i="10"/>
  <c r="AG1286" i="10"/>
  <c r="AI1285" i="10"/>
  <c r="AP1285" i="10"/>
  <c r="AJ1285" i="10"/>
  <c r="AG1285" i="10"/>
  <c r="AI1280" i="10"/>
  <c r="AP1280" i="10"/>
  <c r="AJ1280" i="10"/>
  <c r="AG1280" i="10"/>
  <c r="AI1279" i="10"/>
  <c r="AP1279" i="10"/>
  <c r="AJ1279" i="10"/>
  <c r="AG1279" i="10"/>
  <c r="AI1278" i="10"/>
  <c r="AP1278" i="10"/>
  <c r="AJ1278" i="10"/>
  <c r="AG1278" i="10"/>
  <c r="AI1276" i="10"/>
  <c r="AP1276" i="10"/>
  <c r="AJ1276" i="10"/>
  <c r="AG1276" i="10"/>
  <c r="AI1272" i="10"/>
  <c r="AP1272" i="10"/>
  <c r="AJ1272" i="10"/>
  <c r="AG1272" i="10"/>
  <c r="AI1268" i="10"/>
  <c r="AP1268" i="10"/>
  <c r="AJ1268" i="10"/>
  <c r="AG1268" i="10"/>
  <c r="AI1267" i="10"/>
  <c r="AP1267" i="10"/>
  <c r="AJ1267" i="10"/>
  <c r="AG1267" i="10"/>
  <c r="AI1264" i="10"/>
  <c r="AJ1264" i="10"/>
  <c r="AG1264" i="10"/>
  <c r="AI1263" i="10"/>
  <c r="AP1263" i="10"/>
  <c r="AJ1263" i="10"/>
  <c r="AG1263" i="10"/>
  <c r="AI1262" i="10"/>
  <c r="AP1262" i="10"/>
  <c r="AJ1262" i="10"/>
  <c r="AG1262" i="10"/>
  <c r="AI1258" i="10"/>
  <c r="AP1258" i="10"/>
  <c r="AJ1258" i="10"/>
  <c r="AG1258" i="10"/>
  <c r="AI1254" i="10"/>
  <c r="AJ1254" i="10"/>
  <c r="AG1254" i="10"/>
  <c r="AI1253" i="10"/>
  <c r="AP1253" i="10"/>
  <c r="AJ1253" i="10"/>
  <c r="AG1253" i="10"/>
  <c r="AI1252" i="10"/>
  <c r="AJ1252" i="10"/>
  <c r="AG1252" i="10"/>
  <c r="AI1251" i="10"/>
  <c r="AP1251" i="10"/>
  <c r="AJ1251" i="10"/>
  <c r="AG1251" i="10"/>
  <c r="AI1250" i="10"/>
  <c r="AP1250" i="10"/>
  <c r="AJ1250" i="10"/>
  <c r="AG1250" i="10"/>
  <c r="AI1249" i="10"/>
  <c r="AJ1249" i="10"/>
  <c r="AG1249" i="10"/>
  <c r="AI1248" i="10"/>
  <c r="AJ1248" i="10"/>
  <c r="AG1248" i="10"/>
  <c r="AI1244" i="10"/>
  <c r="AJ1244" i="10"/>
  <c r="AG1244" i="10"/>
  <c r="AI1243" i="10"/>
  <c r="AP1243" i="10"/>
  <c r="AJ1243" i="10"/>
  <c r="AG1243" i="10"/>
  <c r="AI1242" i="10"/>
  <c r="AP1242" i="10"/>
  <c r="AJ1242" i="10"/>
  <c r="AG1242" i="10"/>
  <c r="AI1240" i="10"/>
  <c r="AP1240" i="10"/>
  <c r="AJ1240" i="10"/>
  <c r="AG1240" i="10"/>
  <c r="AI1239" i="10"/>
  <c r="AJ1239" i="10"/>
  <c r="AG1239" i="10"/>
  <c r="AI1238" i="10"/>
  <c r="AP1238" i="10"/>
  <c r="AJ1238" i="10"/>
  <c r="AG1238" i="10"/>
  <c r="AI1234" i="10"/>
  <c r="AJ1234" i="10"/>
  <c r="AG1234" i="10"/>
  <c r="AI1230" i="10"/>
  <c r="AJ1230" i="10"/>
  <c r="AG1230" i="10"/>
  <c r="AI1229" i="10"/>
  <c r="AP1229" i="10"/>
  <c r="AJ1229" i="10"/>
  <c r="AG1229" i="10"/>
  <c r="AI1227" i="10"/>
  <c r="AJ1227" i="10"/>
  <c r="AG1227" i="10"/>
  <c r="AI1226" i="10"/>
  <c r="AP1226" i="10"/>
  <c r="AJ1226" i="10"/>
  <c r="AG1226" i="10"/>
  <c r="AI1225" i="10"/>
  <c r="AP1225" i="10"/>
  <c r="AJ1225" i="10"/>
  <c r="AG1225" i="10"/>
  <c r="AI1221" i="10"/>
  <c r="AP1221" i="10"/>
  <c r="AJ1221" i="10"/>
  <c r="AG1221" i="10"/>
  <c r="AI1219" i="10"/>
  <c r="AP1219" i="10"/>
  <c r="AJ1219" i="10"/>
  <c r="AG1219" i="10"/>
  <c r="AI1216" i="10"/>
  <c r="AP1216" i="10"/>
  <c r="AJ1216" i="10"/>
  <c r="AG1216" i="10"/>
  <c r="AI1215" i="10"/>
  <c r="AJ1215" i="10"/>
  <c r="AG1215" i="10"/>
  <c r="AI1214" i="10"/>
  <c r="AP1214" i="10"/>
  <c r="AJ1214" i="10"/>
  <c r="AG1214" i="10"/>
  <c r="AI1213" i="10"/>
  <c r="AP1213" i="10"/>
  <c r="AJ1213" i="10"/>
  <c r="AG1213" i="10"/>
  <c r="AI1210" i="10"/>
  <c r="AP1210" i="10"/>
  <c r="AJ1210" i="10"/>
  <c r="AG1210" i="10"/>
  <c r="AI1209" i="10"/>
  <c r="AP1209" i="10"/>
  <c r="AJ1209" i="10"/>
  <c r="AG1209" i="10"/>
  <c r="AI1208" i="10"/>
  <c r="AP1208" i="10"/>
  <c r="AJ1208" i="10"/>
  <c r="AG1208" i="10"/>
  <c r="AI1207" i="10"/>
  <c r="AP1207" i="10"/>
  <c r="AJ1207" i="10"/>
  <c r="AG1207" i="10"/>
  <c r="AI1206" i="10"/>
  <c r="AP1206" i="10"/>
  <c r="AJ1206" i="10"/>
  <c r="AG1206" i="10"/>
  <c r="AI1204" i="10"/>
  <c r="AP1204" i="10"/>
  <c r="AJ1204" i="10"/>
  <c r="AG1204" i="10"/>
  <c r="AI1203" i="10"/>
  <c r="AP1203" i="10"/>
  <c r="AJ1203" i="10"/>
  <c r="AG1203" i="10"/>
  <c r="AI1202" i="10"/>
  <c r="AJ1202" i="10"/>
  <c r="AG1202" i="10"/>
  <c r="AI1199" i="10"/>
  <c r="AJ1199" i="10"/>
  <c r="AG1199" i="10"/>
  <c r="AI1198" i="10"/>
  <c r="AP1198" i="10"/>
  <c r="AJ1198" i="10"/>
  <c r="AG1198" i="10"/>
  <c r="AI1197" i="10"/>
  <c r="AP1197" i="10"/>
  <c r="AJ1197" i="10"/>
  <c r="AG1197" i="10"/>
  <c r="AI1196" i="10"/>
  <c r="AP1196" i="10"/>
  <c r="AJ1196" i="10"/>
  <c r="AG1196" i="10"/>
  <c r="AI1195" i="10"/>
  <c r="AP1195" i="10"/>
  <c r="AJ1195" i="10"/>
  <c r="AG1195" i="10"/>
  <c r="AI1194" i="10"/>
  <c r="AP1194" i="10"/>
  <c r="AJ1194" i="10"/>
  <c r="AG1194" i="10"/>
  <c r="AI1193" i="10"/>
  <c r="AP1193" i="10"/>
  <c r="AJ1193" i="10"/>
  <c r="AG1193" i="10"/>
  <c r="AI1191" i="10"/>
  <c r="AP1191" i="10"/>
  <c r="AJ1191" i="10"/>
  <c r="AG1191" i="10"/>
  <c r="AI1190" i="10"/>
  <c r="AP1190" i="10"/>
  <c r="AJ1190" i="10"/>
  <c r="AG1190" i="10"/>
  <c r="AI1189" i="10"/>
  <c r="AJ1189" i="10"/>
  <c r="AG1189" i="10"/>
  <c r="AI1187" i="10"/>
  <c r="AP1187" i="10"/>
  <c r="AJ1187" i="10"/>
  <c r="AG1187" i="10"/>
  <c r="AI1186" i="10"/>
  <c r="AP1186" i="10"/>
  <c r="AJ1186" i="10"/>
  <c r="AG1186" i="10"/>
  <c r="AI1185" i="10"/>
  <c r="AJ1185" i="10"/>
  <c r="AG1185" i="10"/>
  <c r="AI1184" i="10"/>
  <c r="AP1184" i="10"/>
  <c r="AJ1184" i="10"/>
  <c r="AG1184" i="10"/>
  <c r="AI1183" i="10"/>
  <c r="AP1183" i="10"/>
  <c r="AJ1183" i="10"/>
  <c r="AG1183" i="10"/>
  <c r="AI1182" i="10"/>
  <c r="AP1182" i="10"/>
  <c r="AJ1182" i="10"/>
  <c r="AG1182" i="10"/>
  <c r="AI1180" i="10"/>
  <c r="AP1180" i="10"/>
  <c r="AJ1180" i="10"/>
  <c r="AG1180" i="10"/>
  <c r="AI1179" i="10"/>
  <c r="AJ1179" i="10"/>
  <c r="AG1179" i="10"/>
  <c r="AI1176" i="10"/>
  <c r="AJ1176" i="10"/>
  <c r="AG1176" i="10"/>
  <c r="AI1175" i="10"/>
  <c r="AP1175" i="10"/>
  <c r="AJ1175" i="10"/>
  <c r="AG1175" i="10"/>
  <c r="AI1174" i="10"/>
  <c r="AJ1174" i="10"/>
  <c r="AG1174" i="10"/>
  <c r="AI1172" i="10"/>
  <c r="AJ1172" i="10"/>
  <c r="AG1172" i="10"/>
  <c r="AI1166" i="10"/>
  <c r="AP1166" i="10"/>
  <c r="AJ1166" i="10"/>
  <c r="AG1166" i="10"/>
  <c r="AI1165" i="10"/>
  <c r="AP1165" i="10"/>
  <c r="AJ1165" i="10"/>
  <c r="AG1165" i="10"/>
  <c r="AI1164" i="10"/>
  <c r="AP1164" i="10"/>
  <c r="AJ1164" i="10"/>
  <c r="AG1164" i="10"/>
  <c r="AI1161" i="10"/>
  <c r="AP1161" i="10"/>
  <c r="AJ1161" i="10"/>
  <c r="AG1161" i="10"/>
  <c r="AI1159" i="10"/>
  <c r="AP1159" i="10"/>
  <c r="AJ1159" i="10"/>
  <c r="AG1159" i="10"/>
  <c r="AI1156" i="10"/>
  <c r="AJ1156" i="10"/>
  <c r="AG1156" i="10"/>
  <c r="AI1155" i="10"/>
  <c r="AP1155" i="10"/>
  <c r="AJ1155" i="10"/>
  <c r="AG1155" i="10"/>
  <c r="AI1154" i="10"/>
  <c r="AP1154" i="10"/>
  <c r="AJ1154" i="10"/>
  <c r="AG1154" i="10"/>
  <c r="AI1151" i="10"/>
  <c r="AP1151" i="10"/>
  <c r="AJ1151" i="10"/>
  <c r="AG1151" i="10"/>
  <c r="AI1150" i="10"/>
  <c r="AJ1150" i="10"/>
  <c r="AG1150" i="10"/>
  <c r="AI1149" i="10"/>
  <c r="AP1149" i="10"/>
  <c r="AJ1149" i="10"/>
  <c r="AG1149" i="10"/>
  <c r="AI1148" i="10"/>
  <c r="AP1148" i="10"/>
  <c r="AJ1148" i="10"/>
  <c r="AG1148" i="10"/>
  <c r="AI1146" i="10"/>
  <c r="AP1146" i="10"/>
  <c r="AJ1146" i="10"/>
  <c r="AG1146" i="10"/>
  <c r="AI1145" i="10"/>
  <c r="AP1145" i="10"/>
  <c r="AJ1145" i="10"/>
  <c r="AG1145" i="10"/>
  <c r="AI1144" i="10"/>
  <c r="AP1144" i="10"/>
  <c r="AJ1144" i="10"/>
  <c r="AG1144" i="10"/>
  <c r="AI1143" i="10"/>
  <c r="AJ1143" i="10"/>
  <c r="AG1143" i="10"/>
  <c r="AI1141" i="10"/>
  <c r="AP1141" i="10"/>
  <c r="AJ1141" i="10"/>
  <c r="AG1141" i="10"/>
  <c r="AI1140" i="10"/>
  <c r="AP1140" i="10"/>
  <c r="AJ1140" i="10"/>
  <c r="AG1140" i="10"/>
  <c r="AI1138" i="10"/>
  <c r="AP1138" i="10"/>
  <c r="AJ1138" i="10"/>
  <c r="AG1138" i="10"/>
  <c r="AI1135" i="10"/>
  <c r="AP1135" i="10"/>
  <c r="AJ1135" i="10"/>
  <c r="AG1135" i="10"/>
  <c r="AI1134" i="10"/>
  <c r="AP1134" i="10"/>
  <c r="AJ1134" i="10"/>
  <c r="AG1134" i="10"/>
  <c r="AI1133" i="10"/>
  <c r="AP1133" i="10"/>
  <c r="AJ1133" i="10"/>
  <c r="AG1133" i="10"/>
  <c r="AI1130" i="10"/>
  <c r="AP1130" i="10"/>
  <c r="AJ1130" i="10"/>
  <c r="AG1130" i="10"/>
  <c r="AI1129" i="10"/>
  <c r="AP1129" i="10"/>
  <c r="AJ1129" i="10"/>
  <c r="AG1129" i="10"/>
  <c r="AI1127" i="10"/>
  <c r="AJ1127" i="10"/>
  <c r="AG1127" i="10"/>
  <c r="AI1126" i="10"/>
  <c r="AJ1126" i="10"/>
  <c r="AG1126" i="10"/>
  <c r="AI1124" i="10"/>
  <c r="AP1124" i="10"/>
  <c r="AJ1124" i="10"/>
  <c r="AG1124" i="10"/>
  <c r="AI1122" i="10"/>
  <c r="AP1122" i="10"/>
  <c r="AJ1122" i="10"/>
  <c r="AG1122" i="10"/>
  <c r="AI1121" i="10"/>
  <c r="AP1121" i="10"/>
  <c r="AJ1121" i="10"/>
  <c r="AG1121" i="10"/>
  <c r="AI1119" i="10"/>
  <c r="AP1119" i="10"/>
  <c r="AJ1119" i="10"/>
  <c r="AG1119" i="10"/>
  <c r="AI1118" i="10"/>
  <c r="AP1118" i="10"/>
  <c r="AJ1118" i="10"/>
  <c r="AG1118" i="10"/>
  <c r="AI1117" i="10"/>
  <c r="AP1117" i="10"/>
  <c r="AJ1117" i="10"/>
  <c r="AG1117" i="10"/>
  <c r="AI1116" i="10"/>
  <c r="AP1116" i="10"/>
  <c r="AJ1116" i="10"/>
  <c r="AG1116" i="10"/>
  <c r="AI1114" i="10"/>
  <c r="AP1114" i="10"/>
  <c r="AJ1114" i="10"/>
  <c r="AG1114" i="10"/>
  <c r="AI1112" i="10"/>
  <c r="AP1112" i="10"/>
  <c r="AJ1112" i="10"/>
  <c r="AG1112" i="10"/>
  <c r="AI1111" i="10"/>
  <c r="AP1111" i="10"/>
  <c r="AJ1111" i="10"/>
  <c r="AG1111" i="10"/>
  <c r="AI1108" i="10"/>
  <c r="AP1108" i="10"/>
  <c r="AJ1108" i="10"/>
  <c r="AG1108" i="10"/>
  <c r="AI1106" i="10"/>
  <c r="AP1106" i="10"/>
  <c r="AJ1106" i="10"/>
  <c r="AG1106" i="10"/>
  <c r="AI1105" i="10"/>
  <c r="AP1105" i="10"/>
  <c r="AJ1105" i="10"/>
  <c r="AG1105" i="10"/>
  <c r="AI1104" i="10"/>
  <c r="AJ1104" i="10"/>
  <c r="AG1104" i="10"/>
  <c r="AI1103" i="10"/>
  <c r="AP1103" i="10"/>
  <c r="AJ1103" i="10"/>
  <c r="AG1103" i="10"/>
  <c r="AI1100" i="10"/>
  <c r="AP1100" i="10"/>
  <c r="AJ1100" i="10"/>
  <c r="AG1100" i="10"/>
  <c r="AI1099" i="10"/>
  <c r="AP1099" i="10"/>
  <c r="AJ1099" i="10"/>
  <c r="AG1099" i="10"/>
  <c r="AI1097" i="10"/>
  <c r="AP1097" i="10"/>
  <c r="AJ1097" i="10"/>
  <c r="AG1097" i="10"/>
  <c r="AI1095" i="10"/>
  <c r="AP1095" i="10"/>
  <c r="AJ1095" i="10"/>
  <c r="AG1095" i="10"/>
  <c r="AI1094" i="10"/>
  <c r="AP1094" i="10"/>
  <c r="AJ1094" i="10"/>
  <c r="AG1094" i="10"/>
  <c r="AI1092" i="10"/>
  <c r="AP1092" i="10"/>
  <c r="AJ1092" i="10"/>
  <c r="AG1092" i="10"/>
  <c r="AI1091" i="10"/>
  <c r="AP1091" i="10"/>
  <c r="AJ1091" i="10"/>
  <c r="AG1091" i="10"/>
  <c r="AI1090" i="10"/>
  <c r="AP1090" i="10"/>
  <c r="AJ1090" i="10"/>
  <c r="AG1090" i="10"/>
  <c r="AI1089" i="10"/>
  <c r="AP1089" i="10"/>
  <c r="AJ1089" i="10"/>
  <c r="AG1089" i="10"/>
  <c r="AI1087" i="10"/>
  <c r="AP1087" i="10"/>
  <c r="AJ1087" i="10"/>
  <c r="AG1087" i="10"/>
  <c r="AI1085" i="10"/>
  <c r="AP1085" i="10"/>
  <c r="AJ1085" i="10"/>
  <c r="AG1085" i="10"/>
  <c r="AI1084" i="10"/>
  <c r="AP1084" i="10"/>
  <c r="AJ1084" i="10"/>
  <c r="AG1084" i="10"/>
  <c r="AI1083" i="10"/>
  <c r="AP1083" i="10"/>
  <c r="AJ1083" i="10"/>
  <c r="AG1083" i="10"/>
  <c r="AI1082" i="10"/>
  <c r="AP1082" i="10"/>
  <c r="AJ1082" i="10"/>
  <c r="AG1082" i="10"/>
  <c r="AI1080" i="10"/>
  <c r="AJ1080" i="10"/>
  <c r="AG1080" i="10"/>
  <c r="AI1078" i="10"/>
  <c r="AP1078" i="10"/>
  <c r="AJ1078" i="10"/>
  <c r="AG1078" i="10"/>
  <c r="AI1076" i="10"/>
  <c r="AP1076" i="10"/>
  <c r="AJ1076" i="10"/>
  <c r="AG1076" i="10"/>
  <c r="AI1075" i="10"/>
  <c r="AP1075" i="10"/>
  <c r="AJ1075" i="10"/>
  <c r="AG1075" i="10"/>
  <c r="AI1074" i="10"/>
  <c r="AP1074" i="10"/>
  <c r="AJ1074" i="10"/>
  <c r="AG1074" i="10"/>
  <c r="AI1072" i="10"/>
  <c r="AP1072" i="10"/>
  <c r="AJ1072" i="10"/>
  <c r="AG1072" i="10"/>
  <c r="AI1071" i="10"/>
  <c r="AP1071" i="10"/>
  <c r="AJ1071" i="10"/>
  <c r="AG1071" i="10"/>
  <c r="AI1070" i="10"/>
  <c r="AP1070" i="10"/>
  <c r="AJ1070" i="10"/>
  <c r="AG1070" i="10"/>
  <c r="AI1069" i="10"/>
  <c r="AP1069" i="10"/>
  <c r="AJ1069" i="10"/>
  <c r="AG1069" i="10"/>
  <c r="AI1067" i="10"/>
  <c r="AP1067" i="10"/>
  <c r="AJ1067" i="10"/>
  <c r="AG1067" i="10"/>
  <c r="AI1066" i="10"/>
  <c r="AP1066" i="10"/>
  <c r="AJ1066" i="10"/>
  <c r="AG1066" i="10"/>
  <c r="AI1064" i="10"/>
  <c r="AP1064" i="10"/>
  <c r="AJ1064" i="10"/>
  <c r="AG1064" i="10"/>
  <c r="AI1063" i="10"/>
  <c r="AP1063" i="10"/>
  <c r="AJ1063" i="10"/>
  <c r="AG1063" i="10"/>
  <c r="AI1062" i="10"/>
  <c r="AJ1062" i="10"/>
  <c r="AG1062" i="10"/>
  <c r="AI1059" i="10"/>
  <c r="AJ1059" i="10"/>
  <c r="AG1059" i="10"/>
  <c r="AI1058" i="10"/>
  <c r="AP1058" i="10"/>
  <c r="AJ1058" i="10"/>
  <c r="AG1058" i="10"/>
  <c r="AI1054" i="10"/>
  <c r="AJ1054" i="10"/>
  <c r="AG1054" i="10"/>
  <c r="AI1053" i="10"/>
  <c r="AP1053" i="10"/>
  <c r="AJ1053" i="10"/>
  <c r="AG1053" i="10"/>
  <c r="AI1048" i="10"/>
  <c r="AP1048" i="10"/>
  <c r="AJ1048" i="10"/>
  <c r="AG1048" i="10"/>
  <c r="AI1045" i="10"/>
  <c r="AP1045" i="10"/>
  <c r="AJ1045" i="10"/>
  <c r="AG1045" i="10"/>
  <c r="AI1044" i="10"/>
  <c r="AP1044" i="10"/>
  <c r="AJ1044" i="10"/>
  <c r="AG1044" i="10"/>
  <c r="AI1043" i="10"/>
  <c r="AP1043" i="10"/>
  <c r="AJ1043" i="10"/>
  <c r="AG1043" i="10"/>
  <c r="AI1042" i="10"/>
  <c r="AP1042" i="10"/>
  <c r="AJ1042" i="10"/>
  <c r="AG1042" i="10"/>
  <c r="AI1039" i="10"/>
  <c r="AJ1039" i="10"/>
  <c r="AG1039" i="10"/>
  <c r="AI1038" i="10"/>
  <c r="AJ1038" i="10"/>
  <c r="AG1038" i="10"/>
  <c r="AI1037" i="10"/>
  <c r="AP1037" i="10"/>
  <c r="AJ1037" i="10"/>
  <c r="AG1037" i="10"/>
  <c r="AI1034" i="10"/>
  <c r="AP1034" i="10"/>
  <c r="AJ1034" i="10"/>
  <c r="AG1034" i="10"/>
  <c r="AI1031" i="10"/>
  <c r="AP1031" i="10"/>
  <c r="AJ1031" i="10"/>
  <c r="AG1031" i="10"/>
  <c r="AI1030" i="10"/>
  <c r="AP1030" i="10"/>
  <c r="AJ1030" i="10"/>
  <c r="AG1030" i="10"/>
  <c r="AI1029" i="10"/>
  <c r="AP1029" i="10"/>
  <c r="AJ1029" i="10"/>
  <c r="AG1029" i="10"/>
  <c r="AI1028" i="10"/>
  <c r="AP1028" i="10"/>
  <c r="AJ1028" i="10"/>
  <c r="AG1028" i="10"/>
  <c r="AI1025" i="10"/>
  <c r="AP1025" i="10"/>
  <c r="AJ1025" i="10"/>
  <c r="AG1025" i="10"/>
  <c r="AI1024" i="10"/>
  <c r="AP1024" i="10"/>
  <c r="AJ1024" i="10"/>
  <c r="AG1024" i="10"/>
  <c r="AI1020" i="10"/>
  <c r="AP1020" i="10"/>
  <c r="AJ1020" i="10"/>
  <c r="AG1020" i="10"/>
  <c r="AI1016" i="10"/>
  <c r="AJ1016" i="10"/>
  <c r="AG1016" i="10"/>
  <c r="AI1015" i="10"/>
  <c r="AP1015" i="10"/>
  <c r="AJ1015" i="10"/>
  <c r="AG1015" i="10"/>
  <c r="AI1012" i="10"/>
  <c r="AP1012" i="10"/>
  <c r="AJ1012" i="10"/>
  <c r="AG1012" i="10"/>
  <c r="AI1008" i="10"/>
  <c r="AP1008" i="10"/>
  <c r="AJ1008" i="10"/>
  <c r="AG1008" i="10"/>
  <c r="AI1007" i="10"/>
  <c r="AP1007" i="10"/>
  <c r="AJ1007" i="10"/>
  <c r="AG1007" i="10"/>
  <c r="AI1005" i="10"/>
  <c r="AP1005" i="10"/>
  <c r="AJ1005" i="10"/>
  <c r="AG1005" i="10"/>
  <c r="AI1001" i="10"/>
  <c r="AP1001" i="10"/>
  <c r="AJ1001" i="10"/>
  <c r="AG1001" i="10"/>
  <c r="AI1000" i="10"/>
  <c r="AP1000" i="10"/>
  <c r="AJ1000" i="10"/>
  <c r="AG1000" i="10"/>
  <c r="AI999" i="10"/>
  <c r="AP999" i="10"/>
  <c r="AJ999" i="10"/>
  <c r="AG999" i="10"/>
  <c r="AI997" i="10"/>
  <c r="AP997" i="10"/>
  <c r="AJ997" i="10"/>
  <c r="AG997" i="10"/>
  <c r="AI993" i="10"/>
  <c r="AP993" i="10"/>
  <c r="AJ993" i="10"/>
  <c r="AG993" i="10"/>
  <c r="AI992" i="10"/>
  <c r="AP992" i="10"/>
  <c r="AJ992" i="10"/>
  <c r="AG992" i="10"/>
  <c r="AI991" i="10"/>
  <c r="AP991" i="10"/>
  <c r="AJ991" i="10"/>
  <c r="AG991" i="10"/>
  <c r="AI989" i="10"/>
  <c r="AP989" i="10"/>
  <c r="AJ989" i="10"/>
  <c r="AG989" i="10"/>
  <c r="AI988" i="10"/>
  <c r="AJ988" i="10"/>
  <c r="AG988" i="10"/>
  <c r="AI987" i="10"/>
  <c r="AP987" i="10"/>
  <c r="AJ987" i="10"/>
  <c r="AG987" i="10"/>
  <c r="AI986" i="10"/>
  <c r="AP986" i="10"/>
  <c r="AJ986" i="10"/>
  <c r="AG986" i="10"/>
  <c r="AI985" i="10"/>
  <c r="AP985" i="10"/>
  <c r="AJ985" i="10"/>
  <c r="AG985" i="10"/>
  <c r="AI984" i="10"/>
  <c r="AP984" i="10"/>
  <c r="AJ984" i="10"/>
  <c r="AG984" i="10"/>
  <c r="AI980" i="10"/>
  <c r="AP980" i="10"/>
  <c r="AJ980" i="10"/>
  <c r="AG980" i="10"/>
  <c r="AI977" i="10"/>
  <c r="AP977" i="10"/>
  <c r="AJ977" i="10"/>
  <c r="AG977" i="10"/>
  <c r="AI976" i="10"/>
  <c r="AJ976" i="10"/>
  <c r="AG976" i="10"/>
  <c r="AI975" i="10"/>
  <c r="AP975" i="10"/>
  <c r="AJ975" i="10"/>
  <c r="AG975" i="10"/>
  <c r="AI971" i="10"/>
  <c r="AP971" i="10"/>
  <c r="AJ971" i="10"/>
  <c r="AG971" i="10"/>
  <c r="AI970" i="10"/>
  <c r="AJ970" i="10"/>
  <c r="AG970" i="10"/>
  <c r="AI969" i="10"/>
  <c r="AP969" i="10"/>
  <c r="AJ969" i="10"/>
  <c r="AG969" i="10"/>
  <c r="AI968" i="10"/>
  <c r="AJ968" i="10"/>
  <c r="AG968" i="10"/>
  <c r="AI967" i="10"/>
  <c r="AP967" i="10"/>
  <c r="AJ967" i="10"/>
  <c r="AG967" i="10"/>
  <c r="AI965" i="10"/>
  <c r="AP965" i="10"/>
  <c r="AJ965" i="10"/>
  <c r="AG965" i="10"/>
  <c r="AI964" i="10"/>
  <c r="AP964" i="10"/>
  <c r="AJ964" i="10"/>
  <c r="AG964" i="10"/>
  <c r="AI960" i="10"/>
  <c r="AJ960" i="10"/>
  <c r="AG960" i="10"/>
  <c r="AI958" i="10"/>
  <c r="AJ958" i="10"/>
  <c r="AG958" i="10"/>
  <c r="AI957" i="10"/>
  <c r="AJ957" i="10"/>
  <c r="AG957" i="10"/>
  <c r="AI956" i="10"/>
  <c r="AJ956" i="10"/>
  <c r="AG956" i="10"/>
  <c r="AI952" i="10"/>
  <c r="AP952" i="10"/>
  <c r="AJ952" i="10"/>
  <c r="AG952" i="10"/>
  <c r="AI951" i="10"/>
  <c r="AP951" i="10"/>
  <c r="AJ951" i="10"/>
  <c r="AG951" i="10"/>
  <c r="AI950" i="10"/>
  <c r="AJ950" i="10"/>
  <c r="AG950" i="10"/>
  <c r="AI949" i="10"/>
  <c r="AP949" i="10"/>
  <c r="AJ949" i="10"/>
  <c r="AG949" i="10"/>
  <c r="AI947" i="10"/>
  <c r="AP947" i="10"/>
  <c r="AJ947" i="10"/>
  <c r="AG947" i="10"/>
  <c r="AI946" i="10"/>
  <c r="AP946" i="10"/>
  <c r="AJ946" i="10"/>
  <c r="AG946" i="10"/>
  <c r="AI945" i="10"/>
  <c r="AP945" i="10"/>
  <c r="AJ945" i="10"/>
  <c r="AG945" i="10"/>
  <c r="AI941" i="10"/>
  <c r="AP941" i="10"/>
  <c r="AJ941" i="10"/>
  <c r="AG941" i="10"/>
  <c r="AI940" i="10"/>
  <c r="AJ940" i="10"/>
  <c r="AG940" i="10"/>
  <c r="AI938" i="10"/>
  <c r="AP938" i="10"/>
  <c r="AJ938" i="10"/>
  <c r="AG938" i="10"/>
  <c r="AI936" i="10"/>
  <c r="AP936" i="10"/>
  <c r="AJ936" i="10"/>
  <c r="AG936" i="10"/>
  <c r="AI935" i="10"/>
  <c r="AJ935" i="10"/>
  <c r="AG935" i="10"/>
  <c r="AI933" i="10"/>
  <c r="AP933" i="10"/>
  <c r="AJ933" i="10"/>
  <c r="AG933" i="10"/>
  <c r="AI932" i="10"/>
  <c r="AJ932" i="10"/>
  <c r="AG932" i="10"/>
  <c r="AI930" i="10"/>
  <c r="AP930" i="10"/>
  <c r="AJ930" i="10"/>
  <c r="AG930" i="10"/>
  <c r="AI929" i="10"/>
  <c r="AP929" i="10"/>
  <c r="AJ929" i="10"/>
  <c r="AG929" i="10"/>
  <c r="AI928" i="10"/>
  <c r="AP928" i="10"/>
  <c r="AJ928" i="10"/>
  <c r="AG928" i="10"/>
  <c r="AI927" i="10"/>
  <c r="AP927" i="10"/>
  <c r="AJ927" i="10"/>
  <c r="AG927" i="10"/>
  <c r="AI925" i="10"/>
  <c r="AP925" i="10"/>
  <c r="AJ925" i="10"/>
  <c r="AG925" i="10"/>
  <c r="AI923" i="10"/>
  <c r="AP923" i="10"/>
  <c r="AJ923" i="10"/>
  <c r="AG923" i="10"/>
  <c r="AI922" i="10"/>
  <c r="AP922" i="10"/>
  <c r="AJ922" i="10"/>
  <c r="AG922" i="10"/>
  <c r="AI921" i="10"/>
  <c r="AP921" i="10"/>
  <c r="AJ921" i="10"/>
  <c r="AG921" i="10"/>
  <c r="AI920" i="10"/>
  <c r="AP920" i="10"/>
  <c r="AJ920" i="10"/>
  <c r="AG920" i="10"/>
  <c r="AI919" i="10"/>
  <c r="AP919" i="10"/>
  <c r="AJ919" i="10"/>
  <c r="AG919" i="10"/>
  <c r="AI918" i="10"/>
  <c r="AP918" i="10"/>
  <c r="AJ918" i="10"/>
  <c r="AG918" i="10"/>
  <c r="AI916" i="10"/>
  <c r="AP916" i="10"/>
  <c r="AJ916" i="10"/>
  <c r="AG916" i="10"/>
  <c r="AI915" i="10"/>
  <c r="AP915" i="10"/>
  <c r="AJ915" i="10"/>
  <c r="AG915" i="10"/>
  <c r="AI913" i="10"/>
  <c r="AP913" i="10"/>
  <c r="AJ913" i="10"/>
  <c r="AG913" i="10"/>
  <c r="AI911" i="10"/>
  <c r="AJ911" i="10"/>
  <c r="AG911" i="10"/>
  <c r="AI910" i="10"/>
  <c r="AJ910" i="10"/>
  <c r="AG910" i="10"/>
  <c r="AI909" i="10"/>
  <c r="AP909" i="10"/>
  <c r="AJ909" i="10"/>
  <c r="AG909" i="10"/>
  <c r="AI906" i="10"/>
  <c r="AP906" i="10"/>
  <c r="AJ906" i="10"/>
  <c r="AG906" i="10"/>
  <c r="AI903" i="10"/>
  <c r="AP903" i="10"/>
  <c r="AJ903" i="10"/>
  <c r="AG903" i="10"/>
  <c r="AI902" i="10"/>
  <c r="AJ902" i="10"/>
  <c r="AG902" i="10"/>
  <c r="AI901" i="10"/>
  <c r="AP901" i="10"/>
  <c r="AJ901" i="10"/>
  <c r="AG901" i="10"/>
  <c r="AI900" i="10"/>
  <c r="AP900" i="10"/>
  <c r="AJ900" i="10"/>
  <c r="AG900" i="10"/>
  <c r="AI898" i="10"/>
  <c r="AP898" i="10"/>
  <c r="AJ898" i="10"/>
  <c r="AG898" i="10"/>
  <c r="AI897" i="10"/>
  <c r="AP897" i="10"/>
  <c r="AJ897" i="10"/>
  <c r="AG897" i="10"/>
  <c r="AI896" i="10"/>
  <c r="AJ896" i="10"/>
  <c r="AG896" i="10"/>
  <c r="AI893" i="10"/>
  <c r="AP893" i="10"/>
  <c r="AJ893" i="10"/>
  <c r="AG893" i="10"/>
  <c r="AI890" i="10"/>
  <c r="AP890" i="10"/>
  <c r="AJ890" i="10"/>
  <c r="AG890" i="10"/>
  <c r="AI889" i="10"/>
  <c r="AP889" i="10"/>
  <c r="AJ889" i="10"/>
  <c r="AG889" i="10"/>
  <c r="AI887" i="10"/>
  <c r="AP887" i="10"/>
  <c r="AJ887" i="10"/>
  <c r="AG887" i="10"/>
  <c r="AI886" i="10"/>
  <c r="AP886" i="10"/>
  <c r="AJ886" i="10"/>
  <c r="AG886" i="10"/>
  <c r="AI885" i="10"/>
  <c r="AP885" i="10"/>
  <c r="AJ885" i="10"/>
  <c r="AG885" i="10"/>
  <c r="AI884" i="10"/>
  <c r="AP884" i="10"/>
  <c r="AJ884" i="10"/>
  <c r="AG884" i="10"/>
  <c r="AI881" i="10"/>
  <c r="AP881" i="10"/>
  <c r="AJ881" i="10"/>
  <c r="AG881" i="10"/>
  <c r="AI879" i="10"/>
  <c r="AP879" i="10"/>
  <c r="AJ879" i="10"/>
  <c r="AG879" i="10"/>
  <c r="AI878" i="10"/>
  <c r="AJ878" i="10"/>
  <c r="AG878" i="10"/>
  <c r="AI877" i="10"/>
  <c r="AP877" i="10"/>
  <c r="AJ877" i="10"/>
  <c r="AG877" i="10"/>
  <c r="AI874" i="10"/>
  <c r="AP874" i="10"/>
  <c r="AJ874" i="10"/>
  <c r="AG874" i="10"/>
  <c r="AI872" i="10"/>
  <c r="AJ872" i="10"/>
  <c r="AG872" i="10"/>
  <c r="AI873" i="10"/>
  <c r="AP873" i="10"/>
  <c r="AJ873" i="10"/>
  <c r="AG873" i="10"/>
  <c r="AI869" i="10"/>
  <c r="AJ869" i="10"/>
  <c r="AG869" i="10"/>
  <c r="AI868" i="10"/>
  <c r="AP868" i="10"/>
  <c r="AJ868" i="10"/>
  <c r="AG868" i="10"/>
  <c r="AI867" i="10"/>
  <c r="AP867" i="10"/>
  <c r="AJ867" i="10"/>
  <c r="AG867" i="10"/>
  <c r="AI866" i="10"/>
  <c r="AJ866" i="10"/>
  <c r="AG866" i="10"/>
  <c r="AI865" i="10"/>
  <c r="AP865" i="10"/>
  <c r="AJ865" i="10"/>
  <c r="AG865" i="10"/>
  <c r="AI864" i="10"/>
  <c r="AJ864" i="10"/>
  <c r="AG864" i="10"/>
  <c r="AI862" i="10"/>
  <c r="AP862" i="10"/>
  <c r="AJ862" i="10"/>
  <c r="AG862" i="10"/>
  <c r="AI861" i="10"/>
  <c r="AP861" i="10"/>
  <c r="AJ861" i="10"/>
  <c r="AG861" i="10"/>
  <c r="AI860" i="10"/>
  <c r="AJ860" i="10"/>
  <c r="AG860" i="10"/>
  <c r="AI851" i="10"/>
  <c r="AP851" i="10"/>
  <c r="AJ851" i="10"/>
  <c r="AG851" i="10"/>
  <c r="AI848" i="10"/>
  <c r="AP848" i="10"/>
  <c r="AJ848" i="10"/>
  <c r="AG848" i="10"/>
  <c r="AI847" i="10"/>
  <c r="AP847" i="10"/>
  <c r="AJ847" i="10"/>
  <c r="AG847" i="10"/>
  <c r="AI846" i="10"/>
  <c r="AP846" i="10"/>
  <c r="AJ846" i="10"/>
  <c r="AG846" i="10"/>
  <c r="AI845" i="10"/>
  <c r="AP845" i="10"/>
  <c r="AJ845" i="10"/>
  <c r="AG845" i="10"/>
  <c r="AI843" i="10"/>
  <c r="AP843" i="10"/>
  <c r="AJ843" i="10"/>
  <c r="AG843" i="10"/>
  <c r="AI842" i="10"/>
  <c r="AP842" i="10"/>
  <c r="AJ842" i="10"/>
  <c r="AG842" i="10"/>
  <c r="AI841" i="10"/>
  <c r="AP841" i="10"/>
  <c r="AJ841" i="10"/>
  <c r="AG841" i="10"/>
  <c r="AI839" i="10"/>
  <c r="AP839" i="10"/>
  <c r="AJ839" i="10"/>
  <c r="AG839" i="10"/>
  <c r="AI837" i="10"/>
  <c r="AP837" i="10"/>
  <c r="AJ837" i="10"/>
  <c r="AG837" i="10"/>
  <c r="AI836" i="10"/>
  <c r="AP836" i="10"/>
  <c r="AJ836" i="10"/>
  <c r="AG836" i="10"/>
  <c r="AI829" i="10"/>
  <c r="AP829" i="10"/>
  <c r="AJ829" i="10"/>
  <c r="AG829" i="10"/>
  <c r="AI826" i="10"/>
  <c r="AJ826" i="10"/>
  <c r="AG826" i="10"/>
  <c r="AI819" i="10"/>
  <c r="AP819" i="10"/>
  <c r="AJ819" i="10"/>
  <c r="AG819" i="10"/>
  <c r="AI817" i="10"/>
  <c r="AJ817" i="10"/>
  <c r="AG817" i="10"/>
  <c r="AI815" i="10"/>
  <c r="AP815" i="10"/>
  <c r="AJ815" i="10"/>
  <c r="AG815" i="10"/>
  <c r="AI814" i="10"/>
  <c r="AJ814" i="10"/>
  <c r="AG814" i="10"/>
  <c r="AI807" i="10"/>
  <c r="AP807" i="10"/>
  <c r="AJ807" i="10"/>
  <c r="AG807" i="10"/>
  <c r="AI806" i="10"/>
  <c r="AP806" i="10"/>
  <c r="AJ806" i="10"/>
  <c r="AG806" i="10"/>
  <c r="AI805" i="10"/>
  <c r="AP805" i="10"/>
  <c r="AJ805" i="10"/>
  <c r="AG805" i="10"/>
  <c r="AI800" i="10"/>
  <c r="AP800" i="10"/>
  <c r="AJ800" i="10"/>
  <c r="AG800" i="10"/>
  <c r="AI798" i="10"/>
  <c r="AP798" i="10"/>
  <c r="AJ798" i="10"/>
  <c r="AG798" i="10"/>
  <c r="AI797" i="10"/>
  <c r="AP797" i="10"/>
  <c r="AJ797" i="10"/>
  <c r="AG797" i="10"/>
  <c r="AI792" i="10"/>
  <c r="AP792" i="10"/>
  <c r="AJ792" i="10"/>
  <c r="AG792" i="10"/>
  <c r="AI791" i="10"/>
  <c r="AP791" i="10"/>
  <c r="AJ791" i="10"/>
  <c r="AG791" i="10"/>
  <c r="AI790" i="10"/>
  <c r="AJ790" i="10"/>
  <c r="AG790" i="10"/>
  <c r="AI786" i="10"/>
  <c r="AP786" i="10"/>
  <c r="AJ786" i="10"/>
  <c r="AG786" i="10"/>
  <c r="AI784" i="10"/>
  <c r="AJ784" i="10"/>
  <c r="AG784" i="10"/>
  <c r="AI783" i="10"/>
  <c r="AP783" i="10"/>
  <c r="AJ783" i="10"/>
  <c r="AG783" i="10"/>
  <c r="AI776" i="10"/>
  <c r="AP776" i="10"/>
  <c r="AJ776" i="10"/>
  <c r="AG776" i="10"/>
  <c r="AI773" i="10"/>
  <c r="AJ773" i="10"/>
  <c r="AG773" i="10"/>
  <c r="AI771" i="10"/>
  <c r="AP771" i="10"/>
  <c r="AJ771" i="10"/>
  <c r="AG771" i="10"/>
  <c r="AI769" i="10"/>
  <c r="AJ769" i="10"/>
  <c r="AG769" i="10"/>
  <c r="AI768" i="10"/>
  <c r="AP768" i="10"/>
  <c r="AJ768" i="10"/>
  <c r="AG768" i="10"/>
  <c r="AI767" i="10"/>
  <c r="AP767" i="10"/>
  <c r="AJ767" i="10"/>
  <c r="AG767" i="10"/>
  <c r="AI766" i="10"/>
  <c r="AP766" i="10"/>
  <c r="AJ766" i="10"/>
  <c r="AG766" i="10"/>
  <c r="AI764" i="10"/>
  <c r="AJ764" i="10"/>
  <c r="AG764" i="10"/>
  <c r="AI762" i="10"/>
  <c r="AP762" i="10"/>
  <c r="AJ762" i="10"/>
  <c r="AG762" i="10"/>
  <c r="AI761" i="10"/>
  <c r="AP761" i="10"/>
  <c r="AJ761" i="10"/>
  <c r="AG761" i="10"/>
  <c r="AI751" i="10"/>
  <c r="AJ751" i="10"/>
  <c r="AG751" i="10"/>
  <c r="AI750" i="10"/>
  <c r="AP750" i="10"/>
  <c r="AJ750" i="10"/>
  <c r="AG750" i="10"/>
  <c r="AI748" i="10"/>
  <c r="AJ748" i="10"/>
  <c r="AG748" i="10"/>
  <c r="AI747" i="10"/>
  <c r="AP747" i="10"/>
  <c r="AJ747" i="10"/>
  <c r="AG747" i="10"/>
  <c r="AI746" i="10"/>
  <c r="AP746" i="10"/>
  <c r="AJ746" i="10"/>
  <c r="AG746" i="10"/>
  <c r="AI744" i="10"/>
  <c r="AP744" i="10"/>
  <c r="AJ744" i="10"/>
  <c r="AG744" i="10"/>
  <c r="AI743" i="10"/>
  <c r="AP743" i="10"/>
  <c r="AJ743" i="10"/>
  <c r="AG743" i="10"/>
  <c r="AI742" i="10"/>
  <c r="AP742" i="10"/>
  <c r="AJ742" i="10"/>
  <c r="AG742" i="10"/>
  <c r="AI741" i="10"/>
  <c r="AP741" i="10"/>
  <c r="AJ741" i="10"/>
  <c r="AG741" i="10"/>
  <c r="AI740" i="10"/>
  <c r="AP740" i="10"/>
  <c r="AJ740" i="10"/>
  <c r="AG740" i="10"/>
  <c r="AI739" i="10"/>
  <c r="AJ739" i="10"/>
  <c r="AG739" i="10"/>
  <c r="AI738" i="10"/>
  <c r="AP738" i="10"/>
  <c r="AJ738" i="10"/>
  <c r="AG738" i="10"/>
  <c r="AI737" i="10"/>
  <c r="AP737" i="10"/>
  <c r="AJ737" i="10"/>
  <c r="AG737" i="10"/>
  <c r="AI734" i="10"/>
  <c r="AP734" i="10"/>
  <c r="AJ734" i="10"/>
  <c r="AG734" i="10"/>
  <c r="AI733" i="10"/>
  <c r="AP733" i="10"/>
  <c r="AJ733" i="10"/>
  <c r="AG733" i="10"/>
  <c r="AI731" i="10"/>
  <c r="AP731" i="10"/>
  <c r="AJ731" i="10"/>
  <c r="AG731" i="10"/>
  <c r="AI729" i="10"/>
  <c r="AP729" i="10"/>
  <c r="AJ729" i="10"/>
  <c r="AG729" i="10"/>
  <c r="AI728" i="10"/>
  <c r="AJ728" i="10"/>
  <c r="AG728" i="10"/>
  <c r="AI726" i="10"/>
  <c r="AP726" i="10"/>
  <c r="AJ726" i="10"/>
  <c r="AG726" i="10"/>
  <c r="AI724" i="10"/>
  <c r="AJ724" i="10"/>
  <c r="AG724" i="10"/>
  <c r="AI723" i="10"/>
  <c r="AJ723" i="10"/>
  <c r="AG723" i="10"/>
  <c r="AI717" i="10"/>
  <c r="AP717" i="10"/>
  <c r="AJ717" i="10"/>
  <c r="AG717" i="10"/>
  <c r="AI716" i="10"/>
  <c r="AP716" i="10"/>
  <c r="AJ716" i="10"/>
  <c r="AG716" i="10"/>
  <c r="AI713" i="10"/>
  <c r="AP713" i="10"/>
  <c r="AJ713" i="10"/>
  <c r="AG713" i="10"/>
  <c r="AI710" i="10"/>
  <c r="AP710" i="10"/>
  <c r="AJ710" i="10"/>
  <c r="AG710" i="10"/>
  <c r="AI709" i="10"/>
  <c r="AP709" i="10"/>
  <c r="AJ709" i="10"/>
  <c r="AG709" i="10"/>
  <c r="AI705" i="10"/>
  <c r="AP705" i="10"/>
  <c r="AJ705" i="10"/>
  <c r="AG705" i="10"/>
  <c r="AI702" i="10"/>
  <c r="AJ702" i="10"/>
  <c r="AG702" i="10"/>
  <c r="AI700" i="10"/>
  <c r="AP700" i="10"/>
  <c r="AJ700" i="10"/>
  <c r="AG700" i="10"/>
  <c r="AI699" i="10"/>
  <c r="AP699" i="10"/>
  <c r="AJ699" i="10"/>
  <c r="AG699" i="10"/>
  <c r="AI697" i="10"/>
  <c r="AP697" i="10"/>
  <c r="AJ697" i="10"/>
  <c r="AG697" i="10"/>
  <c r="AI696" i="10"/>
  <c r="AP696" i="10"/>
  <c r="AJ696" i="10"/>
  <c r="AG696" i="10"/>
  <c r="AI693" i="10"/>
  <c r="AP693" i="10"/>
  <c r="AJ693" i="10"/>
  <c r="AG693" i="10"/>
  <c r="AI691" i="10"/>
  <c r="AP691" i="10"/>
  <c r="AJ691" i="10"/>
  <c r="AG691" i="10"/>
  <c r="AI690" i="10"/>
  <c r="AP690" i="10"/>
  <c r="AJ690" i="10"/>
  <c r="AG690" i="10"/>
  <c r="AI689" i="10"/>
  <c r="AP689" i="10"/>
  <c r="AJ689" i="10"/>
  <c r="AG689" i="10"/>
  <c r="AI687" i="10"/>
  <c r="AP687" i="10"/>
  <c r="AJ687" i="10"/>
  <c r="AG687" i="10"/>
  <c r="AI686" i="10"/>
  <c r="AP686" i="10"/>
  <c r="AJ686" i="10"/>
  <c r="AG686" i="10"/>
  <c r="AI685" i="10"/>
  <c r="AP685" i="10"/>
  <c r="AJ685" i="10"/>
  <c r="AG685" i="10"/>
  <c r="AI684" i="10"/>
  <c r="AP684" i="10"/>
  <c r="AJ684" i="10"/>
  <c r="AG684" i="10"/>
  <c r="AI682" i="10"/>
  <c r="AP682" i="10"/>
  <c r="AJ682" i="10"/>
  <c r="AG682" i="10"/>
  <c r="AI681" i="10"/>
  <c r="AP681" i="10"/>
  <c r="AJ681" i="10"/>
  <c r="AG681" i="10"/>
  <c r="AI679" i="10"/>
  <c r="AP679" i="10"/>
  <c r="AJ679" i="10"/>
  <c r="AG679" i="10"/>
  <c r="AI674" i="10"/>
  <c r="AP674" i="10"/>
  <c r="AJ674" i="10"/>
  <c r="AG674" i="10"/>
  <c r="AI672" i="10"/>
  <c r="AJ672" i="10"/>
  <c r="AG672" i="10"/>
  <c r="AI671" i="10"/>
  <c r="AP671" i="10"/>
  <c r="AJ671" i="10"/>
  <c r="AG671" i="10"/>
  <c r="AI665" i="10"/>
  <c r="AJ665" i="10"/>
  <c r="AG665" i="10"/>
  <c r="AI664" i="10"/>
  <c r="AP664" i="10"/>
  <c r="AJ664" i="10"/>
  <c r="AG664" i="10"/>
  <c r="AI663" i="10"/>
  <c r="AP663" i="10"/>
  <c r="AJ663" i="10"/>
  <c r="AG663" i="10"/>
  <c r="AI659" i="10"/>
  <c r="AP659" i="10"/>
  <c r="AJ659" i="10"/>
  <c r="AG659" i="10"/>
  <c r="AI658" i="10"/>
  <c r="AP658" i="10"/>
  <c r="AJ658" i="10"/>
  <c r="AG658" i="10"/>
  <c r="AI656" i="10"/>
  <c r="AP656" i="10"/>
  <c r="AJ656" i="10"/>
  <c r="AG656" i="10"/>
  <c r="AI651" i="10"/>
  <c r="AP651" i="10"/>
  <c r="AJ651" i="10"/>
  <c r="AG651" i="10"/>
  <c r="AI649" i="10"/>
  <c r="AP649" i="10"/>
  <c r="AJ649" i="10"/>
  <c r="AG649" i="10"/>
  <c r="AO1298" i="10" l="1"/>
  <c r="AO1426" i="10"/>
  <c r="AP1426" i="10" s="1"/>
  <c r="AQ1426" i="10" s="1"/>
  <c r="AO746" i="10"/>
  <c r="AQ746" i="10" s="1"/>
  <c r="AO1434" i="10"/>
  <c r="AO1226" i="10"/>
  <c r="AO1514" i="10"/>
  <c r="AQ1514" i="10" s="1"/>
  <c r="AO1140" i="10"/>
  <c r="AQ1140" i="10" s="1"/>
  <c r="AO1636" i="10"/>
  <c r="AQ1636" i="10" s="1"/>
  <c r="AO1267" i="10"/>
  <c r="AQ1267" i="10" s="1"/>
  <c r="AO699" i="10"/>
  <c r="AQ699" i="10" s="1"/>
  <c r="AO985" i="10"/>
  <c r="AQ985" i="10" s="1"/>
  <c r="AO1099" i="10"/>
  <c r="AQ1099" i="10" s="1"/>
  <c r="AO1037" i="10"/>
  <c r="AQ1037" i="10" s="1"/>
  <c r="AO938" i="10"/>
  <c r="AQ938" i="10" s="1"/>
  <c r="AS1027" i="10"/>
  <c r="AS1093" i="10"/>
  <c r="AS1053" i="10"/>
  <c r="AS826" i="10"/>
  <c r="AS755" i="10"/>
  <c r="AO1238" i="10"/>
  <c r="AQ1238" i="10" s="1"/>
  <c r="AS661" i="10"/>
  <c r="AO750" i="10"/>
  <c r="AQ750" i="10" s="1"/>
  <c r="AS338" i="10"/>
  <c r="AS1635" i="10"/>
  <c r="AS185" i="10"/>
  <c r="AS249" i="10"/>
  <c r="AO1358" i="10"/>
  <c r="AQ1358" i="10" s="1"/>
  <c r="AO1502" i="10"/>
  <c r="AP1502" i="10" s="1"/>
  <c r="AQ1502" i="10" s="1"/>
  <c r="AS1499" i="10"/>
  <c r="AS1003" i="10"/>
  <c r="AS645" i="10"/>
  <c r="AT1231" i="10"/>
  <c r="AS1357" i="10"/>
  <c r="AS930" i="10"/>
  <c r="AS541" i="10"/>
  <c r="AT1073" i="10"/>
  <c r="AS1283" i="10"/>
  <c r="AS915" i="10"/>
  <c r="AS469" i="10"/>
  <c r="AT1049" i="10"/>
  <c r="AS1261" i="10"/>
  <c r="AS869" i="10"/>
  <c r="AS443" i="10"/>
  <c r="AT817" i="10"/>
  <c r="AS1139" i="10"/>
  <c r="AS866" i="10"/>
  <c r="AS346" i="10"/>
  <c r="AT793" i="10"/>
  <c r="AS1517" i="10"/>
  <c r="AS1403" i="10"/>
  <c r="AT1327" i="10"/>
  <c r="AS1659" i="10"/>
  <c r="AS1509" i="10"/>
  <c r="AS1386" i="10"/>
  <c r="AS1277" i="10"/>
  <c r="AS1115" i="10"/>
  <c r="AS1051" i="10"/>
  <c r="AS979" i="10"/>
  <c r="AS922" i="10"/>
  <c r="AS867" i="10"/>
  <c r="AS787" i="10"/>
  <c r="AS658" i="10"/>
  <c r="AS533" i="10"/>
  <c r="AS453" i="10"/>
  <c r="AS339" i="10"/>
  <c r="AS207" i="10"/>
  <c r="AT1297" i="10"/>
  <c r="AT1071" i="10"/>
  <c r="AT815" i="10"/>
  <c r="AS978" i="10"/>
  <c r="AS522" i="10"/>
  <c r="AO1379" i="10"/>
  <c r="AP1379" i="10" s="1"/>
  <c r="AQ1379" i="10" s="1"/>
  <c r="AS1634" i="10"/>
  <c r="AS1498" i="10"/>
  <c r="AS1354" i="10"/>
  <c r="AS1221" i="10"/>
  <c r="AS1083" i="10"/>
  <c r="AS1021" i="10"/>
  <c r="AS965" i="10"/>
  <c r="AS906" i="10"/>
  <c r="AS850" i="10"/>
  <c r="AS739" i="10"/>
  <c r="AS637" i="10"/>
  <c r="AS517" i="10"/>
  <c r="AS442" i="10"/>
  <c r="AS331" i="10"/>
  <c r="AS175" i="10"/>
  <c r="AT1201" i="10"/>
  <c r="AT1017" i="10"/>
  <c r="AT785" i="10"/>
  <c r="AO1243" i="10"/>
  <c r="AQ1243" i="10" s="1"/>
  <c r="AO1579" i="10"/>
  <c r="AQ1579" i="10" s="1"/>
  <c r="AS1587" i="10"/>
  <c r="AS1459" i="10"/>
  <c r="AS1349" i="10"/>
  <c r="AS1218" i="10"/>
  <c r="AS1077" i="10"/>
  <c r="AS1019" i="10"/>
  <c r="AS963" i="10"/>
  <c r="AS901" i="10"/>
  <c r="AS845" i="10"/>
  <c r="AS738" i="10"/>
  <c r="AS627" i="10"/>
  <c r="AS509" i="10"/>
  <c r="AS397" i="10"/>
  <c r="AS330" i="10"/>
  <c r="AS153" i="10"/>
  <c r="AT1167" i="10"/>
  <c r="AT911" i="10"/>
  <c r="AT761" i="10"/>
  <c r="AS1554" i="10"/>
  <c r="AS1453" i="10"/>
  <c r="AS1346" i="10"/>
  <c r="AS1205" i="10"/>
  <c r="AS1075" i="10"/>
  <c r="AS1013" i="10"/>
  <c r="AS955" i="10"/>
  <c r="AS899" i="10"/>
  <c r="AS843" i="10"/>
  <c r="AS730" i="10"/>
  <c r="AS610" i="10"/>
  <c r="AS506" i="10"/>
  <c r="AS389" i="10"/>
  <c r="AS323" i="10"/>
  <c r="AS121" i="10"/>
  <c r="AT1145" i="10"/>
  <c r="AT889" i="10"/>
  <c r="AT719" i="10"/>
  <c r="AO1155" i="10"/>
  <c r="AQ1155" i="10" s="1"/>
  <c r="AS16" i="10"/>
  <c r="AS1538" i="10"/>
  <c r="AS1445" i="10"/>
  <c r="AS1338" i="10"/>
  <c r="AS1195" i="10"/>
  <c r="AS1074" i="10"/>
  <c r="AS1011" i="10"/>
  <c r="AS939" i="10"/>
  <c r="AS885" i="10"/>
  <c r="AS835" i="10"/>
  <c r="AS693" i="10"/>
  <c r="AS605" i="10"/>
  <c r="AS490" i="10"/>
  <c r="AS373" i="10"/>
  <c r="AS309" i="10"/>
  <c r="AT1679" i="10"/>
  <c r="AT1137" i="10"/>
  <c r="AT879" i="10"/>
  <c r="AT687" i="10"/>
  <c r="AS8" i="10"/>
  <c r="AS1523" i="10"/>
  <c r="AS1442" i="10"/>
  <c r="AS1330" i="10"/>
  <c r="AS1187" i="10"/>
  <c r="AS1069" i="10"/>
  <c r="AS1010" i="10"/>
  <c r="AS931" i="10"/>
  <c r="AS874" i="10"/>
  <c r="AS834" i="10"/>
  <c r="AS677" i="10"/>
  <c r="AS597" i="10"/>
  <c r="AS477" i="10"/>
  <c r="AS371" i="10"/>
  <c r="AS271" i="10"/>
  <c r="AT1337" i="10"/>
  <c r="AT1081" i="10"/>
  <c r="AT847" i="10"/>
  <c r="AT198" i="10"/>
  <c r="AS1661" i="10"/>
  <c r="AS973" i="10"/>
  <c r="AS1029" i="10"/>
  <c r="AS781" i="10"/>
  <c r="AS281" i="10"/>
  <c r="AT1561" i="10"/>
  <c r="AO1249" i="10"/>
  <c r="AP1249" i="10" s="1"/>
  <c r="AQ1249" i="10" s="1"/>
  <c r="AS853" i="10"/>
  <c r="AT1624" i="10"/>
  <c r="AS1624" i="10"/>
  <c r="AT1600" i="10"/>
  <c r="AS1600" i="10"/>
  <c r="AT1569" i="10"/>
  <c r="AS1569" i="10"/>
  <c r="AT1544" i="10"/>
  <c r="AS1544" i="10"/>
  <c r="AT1510" i="10"/>
  <c r="AS1510" i="10"/>
  <c r="AT1490" i="10"/>
  <c r="AS1490" i="10"/>
  <c r="AS1457" i="10"/>
  <c r="AT1457" i="10"/>
  <c r="AS1431" i="10"/>
  <c r="AT1431" i="10"/>
  <c r="AT1388" i="10"/>
  <c r="AS1388" i="10"/>
  <c r="AT1356" i="10"/>
  <c r="AS1356" i="10"/>
  <c r="AT1339" i="10"/>
  <c r="AS1339" i="10"/>
  <c r="AT1315" i="10"/>
  <c r="AS1315" i="10"/>
  <c r="AT1290" i="10"/>
  <c r="AS1290" i="10"/>
  <c r="AT1254" i="10"/>
  <c r="AS1254" i="10"/>
  <c r="AT1219" i="10"/>
  <c r="AS1219" i="10"/>
  <c r="AT1192" i="10"/>
  <c r="AS1192" i="10"/>
  <c r="AT1147" i="10"/>
  <c r="AS1147" i="10"/>
  <c r="AT1078" i="10"/>
  <c r="AS1078" i="10"/>
  <c r="AT1070" i="10"/>
  <c r="AS1070" i="10"/>
  <c r="AT1052" i="10"/>
  <c r="AS1052" i="10"/>
  <c r="AS1039" i="10"/>
  <c r="AT1039" i="10"/>
  <c r="AT1018" i="10"/>
  <c r="AS1018" i="10"/>
  <c r="AT1004" i="10"/>
  <c r="AS1004" i="10"/>
  <c r="AS943" i="10"/>
  <c r="AT943" i="10"/>
  <c r="AT923" i="10"/>
  <c r="AS923" i="10"/>
  <c r="AT897" i="10"/>
  <c r="AS897" i="10"/>
  <c r="AT842" i="10"/>
  <c r="AS842" i="10"/>
  <c r="AT804" i="10"/>
  <c r="AS804" i="10"/>
  <c r="AT760" i="10"/>
  <c r="AS760" i="10"/>
  <c r="AT731" i="10"/>
  <c r="AS731" i="10"/>
  <c r="AT706" i="10"/>
  <c r="AS706" i="10"/>
  <c r="AT680" i="10"/>
  <c r="AS680" i="10"/>
  <c r="AT651" i="10"/>
  <c r="AS651" i="10"/>
  <c r="AT636" i="10"/>
  <c r="AS636" i="10"/>
  <c r="AT619" i="10"/>
  <c r="AS619" i="10"/>
  <c r="AT595" i="10"/>
  <c r="AS595" i="10"/>
  <c r="AT570" i="10"/>
  <c r="AS570" i="10"/>
  <c r="AT551" i="10"/>
  <c r="AS551" i="10"/>
  <c r="AT519" i="10"/>
  <c r="AS519" i="10"/>
  <c r="AT507" i="10"/>
  <c r="AS507" i="10"/>
  <c r="AT482" i="10"/>
  <c r="AS482" i="10"/>
  <c r="AT456" i="10"/>
  <c r="AS456" i="10"/>
  <c r="AT427" i="10"/>
  <c r="AS427" i="10"/>
  <c r="AT387" i="10"/>
  <c r="AS387" i="10"/>
  <c r="AT367" i="10"/>
  <c r="AS367" i="10"/>
  <c r="AT345" i="10"/>
  <c r="AS345" i="10"/>
  <c r="AT302" i="10"/>
  <c r="AS302" i="10"/>
  <c r="AS262" i="10"/>
  <c r="AT262" i="10"/>
  <c r="AT231" i="10"/>
  <c r="AS231" i="10"/>
  <c r="AS190" i="10"/>
  <c r="AT190" i="10"/>
  <c r="AT174" i="10"/>
  <c r="AS174" i="10"/>
  <c r="AT157" i="10"/>
  <c r="AS157" i="10"/>
  <c r="AT140" i="10"/>
  <c r="AS140" i="10"/>
  <c r="AT111" i="10"/>
  <c r="AS111" i="10"/>
  <c r="AT93" i="10"/>
  <c r="AS93" i="10"/>
  <c r="AT80" i="10"/>
  <c r="AS80" i="10"/>
  <c r="AT59" i="10"/>
  <c r="AS59" i="10"/>
  <c r="AT46" i="10"/>
  <c r="AS46" i="10"/>
  <c r="AT27" i="10"/>
  <c r="AS27" i="10"/>
  <c r="AT14" i="10"/>
  <c r="AS14" i="10"/>
  <c r="AS821" i="10"/>
  <c r="AS669" i="10"/>
  <c r="AT697" i="10"/>
  <c r="AS917" i="10"/>
  <c r="AS877" i="10"/>
  <c r="AS405" i="10"/>
  <c r="AS325" i="10"/>
  <c r="AS1647" i="10"/>
  <c r="AT1647" i="10"/>
  <c r="AT1616" i="10"/>
  <c r="AS1616" i="10"/>
  <c r="AS1585" i="10"/>
  <c r="AT1585" i="10"/>
  <c r="AT1535" i="10"/>
  <c r="AS1535" i="10"/>
  <c r="AT1506" i="10"/>
  <c r="AS1506" i="10"/>
  <c r="AT1486" i="10"/>
  <c r="AS1486" i="10"/>
  <c r="AT1448" i="10"/>
  <c r="AS1448" i="10"/>
  <c r="AT1422" i="10"/>
  <c r="AS1422" i="10"/>
  <c r="AT1385" i="10"/>
  <c r="AS1385" i="10"/>
  <c r="AT1352" i="10"/>
  <c r="AS1352" i="10"/>
  <c r="AT1312" i="10"/>
  <c r="AS1312" i="10"/>
  <c r="AT1282" i="10"/>
  <c r="AS1282" i="10"/>
  <c r="AT1214" i="10"/>
  <c r="AS1214" i="10"/>
  <c r="AT1188" i="10"/>
  <c r="AS1188" i="10"/>
  <c r="AS1143" i="10"/>
  <c r="AT1143" i="10"/>
  <c r="AT1106" i="10"/>
  <c r="AS1106" i="10"/>
  <c r="AT1076" i="10"/>
  <c r="AS1076" i="10"/>
  <c r="AT1067" i="10"/>
  <c r="AS1067" i="10"/>
  <c r="AT1050" i="10"/>
  <c r="AS1050" i="10"/>
  <c r="AS1015" i="10"/>
  <c r="AT1015" i="10"/>
  <c r="AT1002" i="10"/>
  <c r="AS1002" i="10"/>
  <c r="AT966" i="10"/>
  <c r="AS966" i="10"/>
  <c r="AT937" i="10"/>
  <c r="AS937" i="10"/>
  <c r="AT894" i="10"/>
  <c r="AS894" i="10"/>
  <c r="AT873" i="10"/>
  <c r="AS873" i="10"/>
  <c r="AS849" i="10"/>
  <c r="AT849" i="10"/>
  <c r="AT838" i="10"/>
  <c r="AS838" i="10"/>
  <c r="AT819" i="10"/>
  <c r="AS819" i="10"/>
  <c r="AT777" i="10"/>
  <c r="AS777" i="10"/>
  <c r="AT752" i="10"/>
  <c r="AS752" i="10"/>
  <c r="AT724" i="10"/>
  <c r="AS724" i="10"/>
  <c r="AS646" i="10"/>
  <c r="AT646" i="10"/>
  <c r="AT631" i="10"/>
  <c r="AS631" i="10"/>
  <c r="AT609" i="10"/>
  <c r="AS609" i="10"/>
  <c r="AT588" i="10"/>
  <c r="AS588" i="10"/>
  <c r="AT567" i="10"/>
  <c r="AS567" i="10"/>
  <c r="AT545" i="10"/>
  <c r="AS545" i="10"/>
  <c r="AT513" i="10"/>
  <c r="AS513" i="10"/>
  <c r="AT499" i="10"/>
  <c r="AS499" i="10"/>
  <c r="AT478" i="10"/>
  <c r="AS478" i="10"/>
  <c r="AT450" i="10"/>
  <c r="AS450" i="10"/>
  <c r="AT415" i="10"/>
  <c r="AS415" i="10"/>
  <c r="AT402" i="10"/>
  <c r="AS402" i="10"/>
  <c r="AT382" i="10"/>
  <c r="AS382" i="10"/>
  <c r="AT362" i="10"/>
  <c r="AS362" i="10"/>
  <c r="AT342" i="10"/>
  <c r="AS342" i="10"/>
  <c r="AT321" i="10"/>
  <c r="AS321" i="10"/>
  <c r="AT296" i="10"/>
  <c r="AS296" i="10"/>
  <c r="AT276" i="10"/>
  <c r="AS276" i="10"/>
  <c r="AT256" i="10"/>
  <c r="AS256" i="10"/>
  <c r="AT222" i="10"/>
  <c r="AS222" i="10"/>
  <c r="AT172" i="10"/>
  <c r="AS172" i="10"/>
  <c r="AT135" i="10"/>
  <c r="AS135" i="10"/>
  <c r="AT107" i="10"/>
  <c r="AS107" i="10"/>
  <c r="AT90" i="10"/>
  <c r="AS90" i="10"/>
  <c r="AT76" i="10"/>
  <c r="AS76" i="10"/>
  <c r="AT56" i="10"/>
  <c r="AS56" i="10"/>
  <c r="AT43" i="10"/>
  <c r="AS43" i="10"/>
  <c r="AT23" i="10"/>
  <c r="AS23" i="10"/>
  <c r="AT11" i="10"/>
  <c r="AS11" i="10"/>
  <c r="AS1245" i="10"/>
  <c r="AT1113" i="10"/>
  <c r="AT280" i="10"/>
  <c r="AS280" i="10"/>
  <c r="AT259" i="10"/>
  <c r="AS259" i="10"/>
  <c r="AT228" i="10"/>
  <c r="AS228" i="10"/>
  <c r="AT187" i="10"/>
  <c r="AS187" i="10"/>
  <c r="AT173" i="10"/>
  <c r="AS173" i="10"/>
  <c r="AT155" i="10"/>
  <c r="AS155" i="10"/>
  <c r="AT136" i="10"/>
  <c r="AS136" i="10"/>
  <c r="AT108" i="10"/>
  <c r="AS108" i="10"/>
  <c r="AT92" i="10"/>
  <c r="AS92" i="10"/>
  <c r="AT78" i="10"/>
  <c r="AS78" i="10"/>
  <c r="AT58" i="10"/>
  <c r="AS58" i="10"/>
  <c r="AT45" i="10"/>
  <c r="AS45" i="10"/>
  <c r="AS17" i="10"/>
  <c r="AS1676" i="10"/>
  <c r="AS1620" i="10"/>
  <c r="AS1604" i="10"/>
  <c r="AS1548" i="10"/>
  <c r="AS1532" i="10"/>
  <c r="AS1500" i="10"/>
  <c r="AS1492" i="10"/>
  <c r="AS1460" i="10"/>
  <c r="AS1436" i="10"/>
  <c r="AS1428" i="10"/>
  <c r="AS1340" i="10"/>
  <c r="AS1324" i="10"/>
  <c r="AS1300" i="10"/>
  <c r="AS1292" i="10"/>
  <c r="AS1276" i="10"/>
  <c r="AS1236" i="10"/>
  <c r="AS1228" i="10"/>
  <c r="AS1220" i="10"/>
  <c r="AS1212" i="10"/>
  <c r="AS1132" i="10"/>
  <c r="AS1044" i="10"/>
  <c r="AS1028" i="10"/>
  <c r="AS1012" i="10"/>
  <c r="AS948" i="10"/>
  <c r="AS924" i="10"/>
  <c r="AS860" i="10"/>
  <c r="AS820" i="10"/>
  <c r="AS788" i="10"/>
  <c r="AS780" i="10"/>
  <c r="AS772" i="10"/>
  <c r="AS764" i="10"/>
  <c r="AS748" i="10"/>
  <c r="AS708" i="10"/>
  <c r="AS692" i="10"/>
  <c r="AS668" i="10"/>
  <c r="AS644" i="10"/>
  <c r="AS628" i="10"/>
  <c r="AS620" i="10"/>
  <c r="AS572" i="10"/>
  <c r="AS556" i="10"/>
  <c r="AS508" i="10"/>
  <c r="AS492" i="10"/>
  <c r="AS476" i="10"/>
  <c r="AS436" i="10"/>
  <c r="AS428" i="10"/>
  <c r="AS420" i="10"/>
  <c r="AS412" i="10"/>
  <c r="AS404" i="10"/>
  <c r="AS364" i="10"/>
  <c r="AS300" i="10"/>
  <c r="AS183" i="10"/>
  <c r="AS55" i="10"/>
  <c r="AT1559" i="10"/>
  <c r="AT1463" i="10"/>
  <c r="AT1399" i="10"/>
  <c r="AT1271" i="10"/>
  <c r="AT1175" i="10"/>
  <c r="AT1111" i="10"/>
  <c r="AO889" i="10"/>
  <c r="AQ889" i="10" s="1"/>
  <c r="AO865" i="10"/>
  <c r="AQ865" i="10" s="1"/>
  <c r="AO841" i="10"/>
  <c r="AQ841" i="10" s="1"/>
  <c r="AR769" i="10"/>
  <c r="AO761" i="10"/>
  <c r="AQ761" i="10" s="1"/>
  <c r="AO737" i="10"/>
  <c r="AQ737" i="10" s="1"/>
  <c r="AR729" i="10"/>
  <c r="AO713" i="10"/>
  <c r="AQ713" i="10" s="1"/>
  <c r="AO705" i="10"/>
  <c r="AQ705" i="10" s="1"/>
  <c r="AO697" i="10"/>
  <c r="AQ697" i="10" s="1"/>
  <c r="AO689" i="10"/>
  <c r="AQ689" i="10" s="1"/>
  <c r="AO649" i="10"/>
  <c r="AQ649" i="10" s="1"/>
  <c r="AT274" i="10"/>
  <c r="AS274" i="10"/>
  <c r="AT221" i="10"/>
  <c r="AS221" i="10"/>
  <c r="AT165" i="10"/>
  <c r="AS165" i="10"/>
  <c r="AT152" i="10"/>
  <c r="AS152" i="10"/>
  <c r="AT106" i="10"/>
  <c r="AS106" i="10"/>
  <c r="AT86" i="10"/>
  <c r="AS86" i="10"/>
  <c r="AT74" i="10"/>
  <c r="AS74" i="10"/>
  <c r="AT42" i="10"/>
  <c r="AS42" i="10"/>
  <c r="AS1482" i="10"/>
  <c r="AS1306" i="10"/>
  <c r="AS890" i="10"/>
  <c r="AS818" i="10"/>
  <c r="AS586" i="10"/>
  <c r="AT1583" i="10"/>
  <c r="AO1321" i="10"/>
  <c r="AP1321" i="10" s="1"/>
  <c r="AQ1321" i="10" s="1"/>
  <c r="AO1393" i="10"/>
  <c r="AP1393" i="10" s="1"/>
  <c r="AQ1393" i="10" s="1"/>
  <c r="AO1411" i="10"/>
  <c r="AQ1411" i="10" s="1"/>
  <c r="AO1649" i="10"/>
  <c r="AQ1649" i="10" s="1"/>
  <c r="AO1651" i="10"/>
  <c r="AQ1651" i="10" s="1"/>
  <c r="AT294" i="10"/>
  <c r="AS294" i="10"/>
  <c r="AT272" i="10"/>
  <c r="AS272" i="10"/>
  <c r="AT244" i="10"/>
  <c r="AS244" i="10"/>
  <c r="AT180" i="10"/>
  <c r="AS180" i="10"/>
  <c r="AT164" i="10"/>
  <c r="AS164" i="10"/>
  <c r="AT150" i="10"/>
  <c r="AS150" i="10"/>
  <c r="AT131" i="10"/>
  <c r="AS131" i="10"/>
  <c r="AT104" i="10"/>
  <c r="AS104" i="10"/>
  <c r="AT85" i="10"/>
  <c r="AS85" i="10"/>
  <c r="AT52" i="10"/>
  <c r="AS52" i="10"/>
  <c r="AT40" i="10"/>
  <c r="AS40" i="10"/>
  <c r="AS1609" i="10"/>
  <c r="AS1601" i="10"/>
  <c r="AS1577" i="10"/>
  <c r="AS1513" i="10"/>
  <c r="AS1505" i="10"/>
  <c r="AS1409" i="10"/>
  <c r="AS1377" i="10"/>
  <c r="AS1313" i="10"/>
  <c r="AS1065" i="10"/>
  <c r="AS1057" i="10"/>
  <c r="AS1025" i="10"/>
  <c r="AS969" i="10"/>
  <c r="AS865" i="10"/>
  <c r="AS809" i="10"/>
  <c r="AS705" i="10"/>
  <c r="AS657" i="10"/>
  <c r="AS641" i="10"/>
  <c r="AS625" i="10"/>
  <c r="AS569" i="10"/>
  <c r="AS561" i="10"/>
  <c r="AS521" i="10"/>
  <c r="AS481" i="10"/>
  <c r="AS473" i="10"/>
  <c r="AS449" i="10"/>
  <c r="AS409" i="10"/>
  <c r="AS393" i="10"/>
  <c r="AS377" i="10"/>
  <c r="AS369" i="10"/>
  <c r="AS361" i="10"/>
  <c r="AS353" i="10"/>
  <c r="AS329" i="10"/>
  <c r="AS305" i="10"/>
  <c r="AS201" i="10"/>
  <c r="AS73" i="10"/>
  <c r="AT134" i="10"/>
  <c r="AO1091" i="10"/>
  <c r="AQ1091" i="10" s="1"/>
  <c r="AO1449" i="10"/>
  <c r="AQ1449" i="10" s="1"/>
  <c r="AT238" i="10"/>
  <c r="AS238" i="10"/>
  <c r="AT179" i="10"/>
  <c r="AS179" i="10"/>
  <c r="AT162" i="10"/>
  <c r="AS162" i="10"/>
  <c r="AT149" i="10"/>
  <c r="AS149" i="10"/>
  <c r="AS126" i="10"/>
  <c r="AT126" i="10"/>
  <c r="AT84" i="10"/>
  <c r="AS84" i="10"/>
  <c r="AT66" i="10"/>
  <c r="AS66" i="10"/>
  <c r="AT51" i="10"/>
  <c r="AS51" i="10"/>
  <c r="AT37" i="10"/>
  <c r="AS37" i="10"/>
  <c r="AS21" i="10"/>
  <c r="AS13" i="10"/>
  <c r="AS1632" i="10"/>
  <c r="AS1608" i="10"/>
  <c r="AS1552" i="10"/>
  <c r="AS1488" i="10"/>
  <c r="AS1432" i="10"/>
  <c r="AS1408" i="10"/>
  <c r="AS1336" i="10"/>
  <c r="AS1328" i="10"/>
  <c r="AS1272" i="10"/>
  <c r="AS1208" i="10"/>
  <c r="AS1184" i="10"/>
  <c r="AS1152" i="10"/>
  <c r="AS1128" i="10"/>
  <c r="AS1096" i="10"/>
  <c r="AS1072" i="10"/>
  <c r="AS1064" i="10"/>
  <c r="AS1048" i="10"/>
  <c r="AS1040" i="10"/>
  <c r="AS1032" i="10"/>
  <c r="AS992" i="10"/>
  <c r="AS944" i="10"/>
  <c r="AS896" i="10"/>
  <c r="AS848" i="10"/>
  <c r="AS792" i="10"/>
  <c r="AS720" i="10"/>
  <c r="AS696" i="10"/>
  <c r="AS688" i="10"/>
  <c r="AS648" i="10"/>
  <c r="AS632" i="10"/>
  <c r="AS608" i="10"/>
  <c r="AS600" i="10"/>
  <c r="AS576" i="10"/>
  <c r="AS560" i="10"/>
  <c r="AS552" i="10"/>
  <c r="AS512" i="10"/>
  <c r="AS496" i="10"/>
  <c r="AS488" i="10"/>
  <c r="AS408" i="10"/>
  <c r="AS384" i="10"/>
  <c r="AS368" i="10"/>
  <c r="AS360" i="10"/>
  <c r="AS295" i="10"/>
  <c r="AS103" i="10"/>
  <c r="AT1639" i="10"/>
  <c r="AT1575" i="10"/>
  <c r="AT1479" i="10"/>
  <c r="AT1383" i="10"/>
  <c r="AT1351" i="10"/>
  <c r="AT1191" i="10"/>
  <c r="AT839" i="10"/>
  <c r="AT775" i="10"/>
  <c r="AT743" i="10"/>
  <c r="AT711" i="10"/>
  <c r="AT286" i="10"/>
  <c r="AS286" i="10"/>
  <c r="AT269" i="10"/>
  <c r="AS269" i="10"/>
  <c r="AT237" i="10"/>
  <c r="AS237" i="10"/>
  <c r="AT176" i="10"/>
  <c r="AS176" i="10"/>
  <c r="AT148" i="10"/>
  <c r="AS148" i="10"/>
  <c r="AT122" i="10"/>
  <c r="AS122" i="10"/>
  <c r="AT102" i="10"/>
  <c r="AS102" i="10"/>
  <c r="AT83" i="10"/>
  <c r="AS83" i="10"/>
  <c r="AT50" i="10"/>
  <c r="AS50" i="10"/>
  <c r="AT35" i="10"/>
  <c r="AS35" i="10"/>
  <c r="AS20" i="10"/>
  <c r="AS26" i="10"/>
  <c r="AS1567" i="10"/>
  <c r="AS1439" i="10"/>
  <c r="AS1375" i="10"/>
  <c r="AS1055" i="10"/>
  <c r="AS831" i="10"/>
  <c r="AS799" i="10"/>
  <c r="AS735" i="10"/>
  <c r="AS639" i="10"/>
  <c r="AS623" i="10"/>
  <c r="AS583" i="10"/>
  <c r="AS575" i="10"/>
  <c r="AS527" i="10"/>
  <c r="AS511" i="10"/>
  <c r="AS407" i="10"/>
  <c r="AS399" i="10"/>
  <c r="AS359" i="10"/>
  <c r="AS343" i="10"/>
  <c r="AS311" i="10"/>
  <c r="AS303" i="10"/>
  <c r="AS289" i="10"/>
  <c r="AS161" i="10"/>
  <c r="AO1185" i="10"/>
  <c r="AP1185" i="10" s="1"/>
  <c r="AQ1185" i="10" s="1"/>
  <c r="AO1657" i="10"/>
  <c r="AQ1657" i="10" s="1"/>
  <c r="AT282" i="10"/>
  <c r="AS282" i="10"/>
  <c r="AT267" i="10"/>
  <c r="AS267" i="10"/>
  <c r="AT234" i="10"/>
  <c r="AS234" i="10"/>
  <c r="AT197" i="10"/>
  <c r="AS197" i="10"/>
  <c r="AT158" i="10"/>
  <c r="AS158" i="10"/>
  <c r="AT146" i="10"/>
  <c r="AS146" i="10"/>
  <c r="AT82" i="10"/>
  <c r="AS82" i="10"/>
  <c r="AT61" i="10"/>
  <c r="AS61" i="10"/>
  <c r="AT48" i="10"/>
  <c r="AS48" i="10"/>
  <c r="AT29" i="10"/>
  <c r="AS29" i="10"/>
  <c r="AS19" i="10"/>
  <c r="AS1630" i="10"/>
  <c r="AS1606" i="10"/>
  <c r="AS1582" i="10"/>
  <c r="AS1574" i="10"/>
  <c r="AS1558" i="10"/>
  <c r="AS1518" i="10"/>
  <c r="AS1406" i="10"/>
  <c r="AS1382" i="10"/>
  <c r="AS1342" i="10"/>
  <c r="AS1302" i="10"/>
  <c r="AS1246" i="10"/>
  <c r="AS1102" i="10"/>
  <c r="AS1046" i="10"/>
  <c r="AS1014" i="10"/>
  <c r="AS990" i="10"/>
  <c r="AS974" i="10"/>
  <c r="AS934" i="10"/>
  <c r="AS926" i="10"/>
  <c r="AS878" i="10"/>
  <c r="AS846" i="10"/>
  <c r="AS830" i="10"/>
  <c r="AS814" i="10"/>
  <c r="AS782" i="10"/>
  <c r="AS774" i="10"/>
  <c r="AS718" i="10"/>
  <c r="AS662" i="10"/>
  <c r="AS606" i="10"/>
  <c r="AS590" i="10"/>
  <c r="AS558" i="10"/>
  <c r="AS550" i="10"/>
  <c r="AS510" i="10"/>
  <c r="AS494" i="10"/>
  <c r="AS470" i="10"/>
  <c r="AS406" i="10"/>
  <c r="AS398" i="10"/>
  <c r="AS318" i="10"/>
  <c r="AS95" i="10"/>
  <c r="AS63" i="10"/>
  <c r="AO1343" i="10"/>
  <c r="AQ1343" i="10" s="1"/>
  <c r="AO1391" i="10"/>
  <c r="AQ1391" i="10" s="1"/>
  <c r="AO1209" i="10"/>
  <c r="AQ1209" i="10" s="1"/>
  <c r="AR1262" i="10"/>
  <c r="AR1183" i="10"/>
  <c r="AR1669" i="10"/>
  <c r="AR1645" i="10"/>
  <c r="AO1007" i="10"/>
  <c r="AQ1007" i="10" s="1"/>
  <c r="AR1379" i="10"/>
  <c r="AO927" i="10"/>
  <c r="AQ927" i="10" s="1"/>
  <c r="AO783" i="10"/>
  <c r="AQ783" i="10" s="1"/>
  <c r="AR1024" i="10"/>
  <c r="AR1396" i="10"/>
  <c r="AO681" i="10"/>
  <c r="AQ681" i="10" s="1"/>
  <c r="AO1133" i="10"/>
  <c r="AQ1133" i="10" s="1"/>
  <c r="AO1189" i="10"/>
  <c r="AP1189" i="10" s="1"/>
  <c r="AQ1189" i="10" s="1"/>
  <c r="AO1597" i="10"/>
  <c r="AP1597" i="10" s="1"/>
  <c r="AQ1597" i="10" s="1"/>
  <c r="AO1229" i="10"/>
  <c r="AQ1229" i="10" s="1"/>
  <c r="AO1117" i="10"/>
  <c r="AQ1117" i="10" s="1"/>
  <c r="AO1179" i="10"/>
  <c r="AP1179" i="10" s="1"/>
  <c r="AQ1179" i="10" s="1"/>
  <c r="AO1413" i="10"/>
  <c r="AQ1413" i="10" s="1"/>
  <c r="AR1672" i="10"/>
  <c r="AR1592" i="10"/>
  <c r="AR1424" i="10"/>
  <c r="AR1000" i="10"/>
  <c r="AR920" i="10"/>
  <c r="AR689" i="10"/>
  <c r="AO1333" i="10"/>
  <c r="AQ1333" i="10" s="1"/>
  <c r="AR1662" i="10"/>
  <c r="AR1654" i="10"/>
  <c r="AR1590" i="10"/>
  <c r="AR1494" i="10"/>
  <c r="AR1454" i="10"/>
  <c r="AR1446" i="10"/>
  <c r="AR1310" i="10"/>
  <c r="AR1286" i="10"/>
  <c r="AR1278" i="10"/>
  <c r="AR1198" i="10"/>
  <c r="AR918" i="10"/>
  <c r="AR902" i="10"/>
  <c r="AR664" i="10"/>
  <c r="AR665" i="10"/>
  <c r="AR927" i="10"/>
  <c r="AR1238" i="10"/>
  <c r="AR750" i="10"/>
  <c r="AO1262" i="10"/>
  <c r="AQ1262" i="10" s="1"/>
  <c r="AO1446" i="10"/>
  <c r="AQ1446" i="10" s="1"/>
  <c r="AR1091" i="10"/>
  <c r="AR1502" i="10"/>
  <c r="AO1590" i="10"/>
  <c r="AP1590" i="10" s="1"/>
  <c r="AQ1590" i="10" s="1"/>
  <c r="AR1636" i="10"/>
  <c r="AR1140" i="10"/>
  <c r="AO902" i="10"/>
  <c r="AP902" i="10" s="1"/>
  <c r="AQ902" i="10" s="1"/>
  <c r="AR1179" i="10"/>
  <c r="AR1651" i="10"/>
  <c r="AR1579" i="10"/>
  <c r="AR1411" i="10"/>
  <c r="AR1267" i="10"/>
  <c r="AR1243" i="10"/>
  <c r="AR1099" i="10"/>
  <c r="AR1358" i="10"/>
  <c r="AO1494" i="10"/>
  <c r="AP1494" i="10" s="1"/>
  <c r="AQ1494" i="10" s="1"/>
  <c r="AO918" i="10"/>
  <c r="AQ918" i="10" s="1"/>
  <c r="AO920" i="10"/>
  <c r="AQ920" i="10" s="1"/>
  <c r="AO1000" i="10"/>
  <c r="AQ1000" i="10" s="1"/>
  <c r="AR1155" i="10"/>
  <c r="AO1198" i="10"/>
  <c r="AQ1198" i="10" s="1"/>
  <c r="AO1310" i="10"/>
  <c r="AQ1310" i="10" s="1"/>
  <c r="AO1454" i="10"/>
  <c r="AQ1454" i="10" s="1"/>
  <c r="AO1662" i="10"/>
  <c r="AQ1662" i="10" s="1"/>
  <c r="AO1672" i="10"/>
  <c r="AQ1672" i="10" s="1"/>
  <c r="AR938" i="10"/>
  <c r="AR681" i="10"/>
  <c r="AR1391" i="10"/>
  <c r="AR1343" i="10"/>
  <c r="AR1597" i="10"/>
  <c r="AR1549" i="10"/>
  <c r="AR1533" i="10"/>
  <c r="AR1413" i="10"/>
  <c r="AR1333" i="10"/>
  <c r="AR1229" i="10"/>
  <c r="AR1189" i="10"/>
  <c r="AR1133" i="10"/>
  <c r="AR1117" i="10"/>
  <c r="AR1037" i="10"/>
  <c r="AO1592" i="10"/>
  <c r="AQ1592" i="10" s="1"/>
  <c r="AR783" i="10"/>
  <c r="AR699" i="10"/>
  <c r="AO1424" i="10"/>
  <c r="AP1424" i="10" s="1"/>
  <c r="AQ1424" i="10" s="1"/>
  <c r="AR1007" i="10"/>
  <c r="AR1514" i="10"/>
  <c r="AR1434" i="10"/>
  <c r="AR1426" i="10"/>
  <c r="AR1298" i="10"/>
  <c r="AR1226" i="10"/>
  <c r="AR746" i="10"/>
  <c r="AO1278" i="10"/>
  <c r="AQ1278" i="10" s="1"/>
  <c r="AO1286" i="10"/>
  <c r="AP1286" i="10" s="1"/>
  <c r="AQ1286" i="10" s="1"/>
  <c r="AO1654" i="10"/>
  <c r="AP1654" i="10" s="1"/>
  <c r="AQ1654" i="10" s="1"/>
  <c r="AR1209" i="10"/>
  <c r="AR1657" i="10"/>
  <c r="AR1649" i="10"/>
  <c r="AR1449" i="10"/>
  <c r="AR1425" i="10"/>
  <c r="AR1393" i="10"/>
  <c r="AO1377" i="10"/>
  <c r="AQ1377" i="10" s="1"/>
  <c r="AR1321" i="10"/>
  <c r="AO1313" i="10"/>
  <c r="AQ1313" i="10" s="1"/>
  <c r="AR1249" i="10"/>
  <c r="AR1185" i="10"/>
  <c r="AR1121" i="10"/>
  <c r="AR1097" i="10"/>
  <c r="AR985" i="10"/>
  <c r="AO1669" i="10"/>
  <c r="AQ1669" i="10" s="1"/>
  <c r="AO1396" i="10"/>
  <c r="AQ1396" i="10" s="1"/>
  <c r="AO1533" i="10"/>
  <c r="AQ1533" i="10" s="1"/>
  <c r="AO1549" i="10"/>
  <c r="AP1549" i="10" s="1"/>
  <c r="AQ1549" i="10" s="1"/>
  <c r="AO1645" i="10"/>
  <c r="AQ1645" i="10" s="1"/>
  <c r="AR1529" i="10"/>
  <c r="AR1670" i="10"/>
  <c r="AR1646" i="10"/>
  <c r="AR1638" i="10"/>
  <c r="AR1614" i="10"/>
  <c r="AO1606" i="10"/>
  <c r="AP1606" i="10" s="1"/>
  <c r="AQ1606" i="10" s="1"/>
  <c r="AR1598" i="10"/>
  <c r="AO1574" i="10"/>
  <c r="AO1558" i="10"/>
  <c r="AR1542" i="10"/>
  <c r="AR1534" i="10"/>
  <c r="AR1526" i="10"/>
  <c r="AO1518" i="10"/>
  <c r="AP1518" i="10" s="1"/>
  <c r="AQ1518" i="10" s="1"/>
  <c r="AO1510" i="10"/>
  <c r="AP1510" i="10" s="1"/>
  <c r="AQ1510" i="10" s="1"/>
  <c r="AR1462" i="10"/>
  <c r="AR1438" i="10"/>
  <c r="AR1430" i="10"/>
  <c r="AO1422" i="10"/>
  <c r="AQ1422" i="10" s="1"/>
  <c r="AR1414" i="10"/>
  <c r="AO1382" i="10"/>
  <c r="AR1350" i="10"/>
  <c r="AR1334" i="10"/>
  <c r="AR1326" i="10"/>
  <c r="AO1302" i="10"/>
  <c r="AR1230" i="10"/>
  <c r="AO1214" i="10"/>
  <c r="AQ1214" i="10" s="1"/>
  <c r="AR1206" i="10"/>
  <c r="AR1190" i="10"/>
  <c r="AR1174" i="10"/>
  <c r="AR1166" i="10"/>
  <c r="AR1134" i="10"/>
  <c r="AR1126" i="10"/>
  <c r="AR1118" i="10"/>
  <c r="AR1094" i="10"/>
  <c r="AO1078" i="10"/>
  <c r="AQ1078" i="10" s="1"/>
  <c r="AO1070" i="10"/>
  <c r="AQ1070" i="10" s="1"/>
  <c r="AR1062" i="10"/>
  <c r="AR1054" i="10"/>
  <c r="AP1298" i="10"/>
  <c r="AQ1298" i="10" s="1"/>
  <c r="AR1038" i="10"/>
  <c r="AR1030" i="10"/>
  <c r="AR958" i="10"/>
  <c r="AR950" i="10"/>
  <c r="AR910" i="10"/>
  <c r="AR886" i="10"/>
  <c r="AO878" i="10"/>
  <c r="AP878" i="10" s="1"/>
  <c r="AQ878" i="10" s="1"/>
  <c r="AR862" i="10"/>
  <c r="AO846" i="10"/>
  <c r="AR929" i="10"/>
  <c r="AQ1226" i="10"/>
  <c r="AR1617" i="10"/>
  <c r="AR1593" i="10"/>
  <c r="AR1489" i="10"/>
  <c r="AR1441" i="10"/>
  <c r="AR1417" i="10"/>
  <c r="AR1345" i="10"/>
  <c r="AR1193" i="10"/>
  <c r="AR1512" i="10"/>
  <c r="AO814" i="10"/>
  <c r="AR806" i="10"/>
  <c r="AR798" i="10"/>
  <c r="AR790" i="10"/>
  <c r="AR766" i="10"/>
  <c r="AR742" i="10"/>
  <c r="AR734" i="10"/>
  <c r="AR726" i="10"/>
  <c r="AR710" i="10"/>
  <c r="AR702" i="10"/>
  <c r="AR686" i="10"/>
  <c r="AQ1434" i="10"/>
  <c r="AO867" i="10"/>
  <c r="AR1433" i="10"/>
  <c r="AO1409" i="10"/>
  <c r="AO1385" i="10"/>
  <c r="AR1225" i="10"/>
  <c r="AR1161" i="10"/>
  <c r="AO1145" i="10"/>
  <c r="AR1129" i="10"/>
  <c r="AR1105" i="10"/>
  <c r="AR1001" i="10"/>
  <c r="AR993" i="10"/>
  <c r="AR977" i="10"/>
  <c r="AO969" i="10"/>
  <c r="AR945" i="10"/>
  <c r="AR921" i="10"/>
  <c r="AR913" i="10"/>
  <c r="AO897" i="10"/>
  <c r="AR881" i="10"/>
  <c r="AO873" i="10"/>
  <c r="AO817" i="10"/>
  <c r="AO1356" i="10"/>
  <c r="AR1348" i="10"/>
  <c r="AO1324" i="10"/>
  <c r="AO1300" i="10"/>
  <c r="AO1292" i="10"/>
  <c r="AR1268" i="10"/>
  <c r="AR1252" i="10"/>
  <c r="AR1204" i="10"/>
  <c r="AR1196" i="10"/>
  <c r="AR1172" i="10"/>
  <c r="AR1164" i="10"/>
  <c r="AR1156" i="10"/>
  <c r="AR1124" i="10"/>
  <c r="AR1108" i="10"/>
  <c r="AR1100" i="10"/>
  <c r="AR932" i="10"/>
  <c r="AR900" i="10"/>
  <c r="AR1473" i="10"/>
  <c r="AO1067" i="10"/>
  <c r="AR1673" i="10"/>
  <c r="AO1609" i="10"/>
  <c r="AR1537" i="10"/>
  <c r="AO1506" i="10"/>
  <c r="AR1450" i="10"/>
  <c r="AO1442" i="10"/>
  <c r="AR1410" i="10"/>
  <c r="AR1402" i="10"/>
  <c r="AR1394" i="10"/>
  <c r="AO1386" i="10"/>
  <c r="AR1378" i="10"/>
  <c r="AO1330" i="10"/>
  <c r="AO1290" i="10"/>
  <c r="AR1242" i="10"/>
  <c r="AR1234" i="10"/>
  <c r="AR1210" i="10"/>
  <c r="AR1202" i="10"/>
  <c r="AR1186" i="10"/>
  <c r="AR1154" i="10"/>
  <c r="AR1146" i="10"/>
  <c r="AR1138" i="10"/>
  <c r="AR1122" i="10"/>
  <c r="AR1114" i="10"/>
  <c r="AO1106" i="10"/>
  <c r="AR1090" i="10"/>
  <c r="AR1082" i="10"/>
  <c r="AR1066" i="10"/>
  <c r="AR1042" i="10"/>
  <c r="AR986" i="10"/>
  <c r="AO930" i="10"/>
  <c r="AO922" i="10"/>
  <c r="AO906" i="10"/>
  <c r="AR898" i="10"/>
  <c r="AO890" i="10"/>
  <c r="AO874" i="10"/>
  <c r="AO866" i="10"/>
  <c r="AO842" i="10"/>
  <c r="AO826" i="10"/>
  <c r="AR762" i="10"/>
  <c r="AO738" i="10"/>
  <c r="AR1681" i="10"/>
  <c r="AO1339" i="10"/>
  <c r="AR1251" i="10"/>
  <c r="AO1195" i="10"/>
  <c r="AO1075" i="10"/>
  <c r="AR1059" i="10"/>
  <c r="AR971" i="10"/>
  <c r="AR947" i="10"/>
  <c r="AR851" i="10"/>
  <c r="AR690" i="10"/>
  <c r="AR682" i="10"/>
  <c r="AR674" i="10"/>
  <c r="AO658" i="10"/>
  <c r="AN10" i="10"/>
  <c r="AR884" i="10"/>
  <c r="AO1604" i="10"/>
  <c r="AO1028" i="10"/>
  <c r="AR1253" i="10"/>
  <c r="AR1213" i="10"/>
  <c r="AO885" i="10"/>
  <c r="AO877" i="10"/>
  <c r="AO869" i="10"/>
  <c r="AR861" i="10"/>
  <c r="AO845" i="10"/>
  <c r="AR837" i="10"/>
  <c r="AR829" i="10"/>
  <c r="AR805" i="10"/>
  <c r="AR797" i="10"/>
  <c r="AR773" i="10"/>
  <c r="AR741" i="10"/>
  <c r="AR733" i="10"/>
  <c r="AR717" i="10"/>
  <c r="AR709" i="10"/>
  <c r="AO693" i="10"/>
  <c r="AR685" i="10"/>
  <c r="AR1628" i="10"/>
  <c r="AR1596" i="10"/>
  <c r="AO1532" i="10"/>
  <c r="AR1524" i="10"/>
  <c r="AR1516" i="10"/>
  <c r="AR1476" i="10"/>
  <c r="AR1468" i="10"/>
  <c r="AO1460" i="10"/>
  <c r="AR1452" i="10"/>
  <c r="AR1444" i="10"/>
  <c r="AR1420" i="10"/>
  <c r="AR1404" i="10"/>
  <c r="AO1187" i="10"/>
  <c r="AR1258" i="10"/>
  <c r="AR1034" i="10"/>
  <c r="AR1203" i="10"/>
  <c r="AR1652" i="10"/>
  <c r="AR1412" i="10"/>
  <c r="AR1580" i="10"/>
  <c r="AR1467" i="10"/>
  <c r="AR1443" i="10"/>
  <c r="AR1380" i="10"/>
  <c r="AR1675" i="10"/>
  <c r="AO1635" i="10"/>
  <c r="AR1627" i="10"/>
  <c r="AR1595" i="10"/>
  <c r="AR1571" i="10"/>
  <c r="AR1563" i="10"/>
  <c r="AR1555" i="10"/>
  <c r="AR1547" i="10"/>
  <c r="AR1539" i="10"/>
  <c r="AR1531" i="10"/>
  <c r="AR1483" i="10"/>
  <c r="AR1475" i="10"/>
  <c r="AO1459" i="10"/>
  <c r="AR1435" i="10"/>
  <c r="AR1371" i="10"/>
  <c r="AR1150" i="10"/>
  <c r="AR1515" i="10"/>
  <c r="AO1482" i="10"/>
  <c r="AR1182" i="10"/>
  <c r="AR1660" i="10"/>
  <c r="AO1490" i="10"/>
  <c r="AR1250" i="10"/>
  <c r="AR970" i="10"/>
  <c r="AR1370" i="10"/>
  <c r="AR1355" i="10"/>
  <c r="AR1299" i="10"/>
  <c r="AR1227" i="10"/>
  <c r="AR1194" i="10"/>
  <c r="AO1074" i="10"/>
  <c r="AR987" i="10"/>
  <c r="AR946" i="10"/>
  <c r="AO819" i="10"/>
  <c r="AR1458" i="10"/>
  <c r="AR786" i="10"/>
  <c r="AR1419" i="10"/>
  <c r="AO1403" i="10"/>
  <c r="AO923" i="10"/>
  <c r="AR1322" i="10"/>
  <c r="AR1130" i="10"/>
  <c r="AR1058" i="10"/>
  <c r="AO1498" i="10"/>
  <c r="AR1395" i="10"/>
  <c r="AR1291" i="10"/>
  <c r="AO1219" i="10"/>
  <c r="AO1083" i="10"/>
  <c r="AR1427" i="10"/>
  <c r="AR1043" i="10"/>
  <c r="AO915" i="10"/>
  <c r="AO843" i="10"/>
  <c r="AR791" i="10"/>
  <c r="AR951" i="10"/>
  <c r="AO1254" i="10"/>
  <c r="AR671" i="10"/>
  <c r="AO1676" i="10"/>
  <c r="AR1671" i="10"/>
  <c r="AR1663" i="10"/>
  <c r="AR1655" i="10"/>
  <c r="AO1639" i="10"/>
  <c r="AR1631" i="10"/>
  <c r="AR1623" i="10"/>
  <c r="AR1591" i="10"/>
  <c r="AO1575" i="10"/>
  <c r="AR1543" i="10"/>
  <c r="AR1293" i="10"/>
  <c r="AR1285" i="10"/>
  <c r="AO1221" i="10"/>
  <c r="AR1197" i="10"/>
  <c r="AR1165" i="10"/>
  <c r="AR1149" i="10"/>
  <c r="AR1141" i="10"/>
  <c r="AR1085" i="10"/>
  <c r="AO1069" i="10"/>
  <c r="AO1053" i="10"/>
  <c r="AR1045" i="10"/>
  <c r="AO1029" i="10"/>
  <c r="AR1005" i="10"/>
  <c r="AR997" i="10"/>
  <c r="AR989" i="10"/>
  <c r="AO965" i="10"/>
  <c r="AR957" i="10"/>
  <c r="AR949" i="10"/>
  <c r="AR941" i="10"/>
  <c r="AR933" i="10"/>
  <c r="AR925" i="10"/>
  <c r="AR909" i="10"/>
  <c r="AO901" i="10"/>
  <c r="AR893" i="10"/>
  <c r="AR1519" i="10"/>
  <c r="AR1503" i="10"/>
  <c r="AR1495" i="10"/>
  <c r="AO1479" i="10"/>
  <c r="AR1471" i="10"/>
  <c r="AO1463" i="10"/>
  <c r="AR1455" i="10"/>
  <c r="AR1447" i="10"/>
  <c r="AO1439" i="10"/>
  <c r="AO1431" i="10"/>
  <c r="AR1415" i="10"/>
  <c r="AR1407" i="10"/>
  <c r="AO1399" i="10"/>
  <c r="AO1375" i="10"/>
  <c r="AR1359" i="10"/>
  <c r="AO1351" i="10"/>
  <c r="AO1327" i="10"/>
  <c r="AR1311" i="10"/>
  <c r="AR1303" i="10"/>
  <c r="AR1295" i="10"/>
  <c r="AR1287" i="10"/>
  <c r="AR1279" i="10"/>
  <c r="AR1263" i="10"/>
  <c r="AR1239" i="10"/>
  <c r="AR1215" i="10"/>
  <c r="AR1207" i="10"/>
  <c r="AR1199" i="10"/>
  <c r="AO1191" i="10"/>
  <c r="AO1175" i="10"/>
  <c r="AR1159" i="10"/>
  <c r="AR1151" i="10"/>
  <c r="AO1143" i="10"/>
  <c r="AR1135" i="10"/>
  <c r="AR1127" i="10"/>
  <c r="AR1119" i="10"/>
  <c r="AO1111" i="10"/>
  <c r="AR1103" i="10"/>
  <c r="AR1095" i="10"/>
  <c r="AR1087" i="10"/>
  <c r="AO1071" i="10"/>
  <c r="AR1063" i="10"/>
  <c r="AO1039" i="10"/>
  <c r="AR1031" i="10"/>
  <c r="AO1015" i="10"/>
  <c r="AR999" i="10"/>
  <c r="AR991" i="10"/>
  <c r="AR975" i="10"/>
  <c r="AR967" i="10"/>
  <c r="AR935" i="10"/>
  <c r="AR919" i="10"/>
  <c r="AO911" i="10"/>
  <c r="AR903" i="10"/>
  <c r="AR887" i="10"/>
  <c r="AO879" i="10"/>
  <c r="AO847" i="10"/>
  <c r="AO839" i="10"/>
  <c r="AO815" i="10"/>
  <c r="AR807" i="10"/>
  <c r="AR868" i="10"/>
  <c r="AR771" i="10"/>
  <c r="AR747" i="10"/>
  <c r="AO739" i="10"/>
  <c r="AO731" i="10"/>
  <c r="AR723" i="10"/>
  <c r="AR691" i="10"/>
  <c r="AR659" i="10"/>
  <c r="AO651" i="10"/>
  <c r="AR767" i="10"/>
  <c r="AR751" i="10"/>
  <c r="AO743" i="10"/>
  <c r="AO687" i="10"/>
  <c r="AR679" i="10"/>
  <c r="AR663" i="10"/>
  <c r="AR1180" i="10"/>
  <c r="AR1682" i="10"/>
  <c r="AR1674" i="10"/>
  <c r="AR1658" i="10"/>
  <c r="AR1650" i="10"/>
  <c r="AR1642" i="10"/>
  <c r="AR1626" i="10"/>
  <c r="AR1578" i="10"/>
  <c r="AR1570" i="10"/>
  <c r="AO1554" i="10"/>
  <c r="AR1546" i="10"/>
  <c r="AR1530" i="10"/>
  <c r="AR1148" i="10"/>
  <c r="AR1116" i="10"/>
  <c r="AR1680" i="10"/>
  <c r="AR1664" i="10"/>
  <c r="AO1632" i="10"/>
  <c r="AO1616" i="10"/>
  <c r="AO1608" i="10"/>
  <c r="AR1576" i="10"/>
  <c r="AO1552" i="10"/>
  <c r="AO1488" i="10"/>
  <c r="AR1464" i="10"/>
  <c r="AR1440" i="10"/>
  <c r="AR1392" i="10"/>
  <c r="AR1384" i="10"/>
  <c r="AR1368" i="10"/>
  <c r="AR1344" i="10"/>
  <c r="AR1320" i="10"/>
  <c r="AO1312" i="10"/>
  <c r="AR1288" i="10"/>
  <c r="AR1280" i="10"/>
  <c r="AO1272" i="10"/>
  <c r="AR964" i="10"/>
  <c r="AO1276" i="10"/>
  <c r="AR836" i="10"/>
  <c r="AR1677" i="10"/>
  <c r="AR1653" i="10"/>
  <c r="AR1637" i="10"/>
  <c r="AR1629" i="10"/>
  <c r="AR1621" i="10"/>
  <c r="AR1613" i="10"/>
  <c r="AR1581" i="10"/>
  <c r="AR1541" i="10"/>
  <c r="AO1509" i="10"/>
  <c r="AR1493" i="10"/>
  <c r="AR1485" i="10"/>
  <c r="AR1469" i="10"/>
  <c r="AR1461" i="10"/>
  <c r="AR1437" i="10"/>
  <c r="AR1405" i="10"/>
  <c r="AR1397" i="10"/>
  <c r="AR1389" i="10"/>
  <c r="AR1381" i="10"/>
  <c r="AO1357" i="10"/>
  <c r="AO1349" i="10"/>
  <c r="AR1341" i="10"/>
  <c r="AR1325" i="10"/>
  <c r="AR1244" i="10"/>
  <c r="AR1092" i="10"/>
  <c r="AR1084" i="10"/>
  <c r="AO1076" i="10"/>
  <c r="AO1044" i="10"/>
  <c r="AR1020" i="10"/>
  <c r="AO1012" i="10"/>
  <c r="AR988" i="10"/>
  <c r="AR980" i="10"/>
  <c r="AR956" i="10"/>
  <c r="AR940" i="10"/>
  <c r="AR916" i="10"/>
  <c r="AO860" i="10"/>
  <c r="AO764" i="10"/>
  <c r="AO748" i="10"/>
  <c r="AR740" i="10"/>
  <c r="AO724" i="10"/>
  <c r="AR716" i="10"/>
  <c r="AR700" i="10"/>
  <c r="AR684" i="10"/>
  <c r="AR1264" i="10"/>
  <c r="AR1248" i="10"/>
  <c r="AR1240" i="10"/>
  <c r="AR1216" i="10"/>
  <c r="AO1208" i="10"/>
  <c r="AO1184" i="10"/>
  <c r="AR1176" i="10"/>
  <c r="AR1144" i="10"/>
  <c r="AR1112" i="10"/>
  <c r="AR1104" i="10"/>
  <c r="AR1080" i="10"/>
  <c r="AO1072" i="10"/>
  <c r="AO1064" i="10"/>
  <c r="AO1048" i="10"/>
  <c r="AR1016" i="10"/>
  <c r="AR1008" i="10"/>
  <c r="AO992" i="10"/>
  <c r="AR984" i="10"/>
  <c r="AR976" i="10"/>
  <c r="AR968" i="10"/>
  <c r="AR960" i="10"/>
  <c r="AR952" i="10"/>
  <c r="AR936" i="10"/>
  <c r="AR928" i="10"/>
  <c r="AO896" i="10"/>
  <c r="AR872" i="10"/>
  <c r="AR864" i="10"/>
  <c r="AO848" i="10"/>
  <c r="AR800" i="10"/>
  <c r="AO792" i="10"/>
  <c r="AR784" i="10"/>
  <c r="AR776" i="10"/>
  <c r="AR768" i="10"/>
  <c r="AR744" i="10"/>
  <c r="AR728" i="10"/>
  <c r="AO696" i="10"/>
  <c r="AR672" i="10"/>
  <c r="AR656" i="10"/>
  <c r="AN8" i="10"/>
  <c r="AG8" i="10"/>
  <c r="AG9" i="10"/>
  <c r="AR9" i="10" s="1"/>
  <c r="AG10" i="10"/>
  <c r="AG11" i="10"/>
  <c r="AG12" i="10"/>
  <c r="AG14" i="10"/>
  <c r="AG15" i="10"/>
  <c r="AG18" i="10"/>
  <c r="AG19" i="10"/>
  <c r="AG26" i="10"/>
  <c r="AG29" i="10"/>
  <c r="AG31" i="10"/>
  <c r="AG34" i="10"/>
  <c r="AG35" i="10"/>
  <c r="AG38" i="10"/>
  <c r="AG39" i="10"/>
  <c r="AG40" i="10"/>
  <c r="AG41" i="10"/>
  <c r="AG46" i="10"/>
  <c r="AG47" i="10"/>
  <c r="AG50" i="10"/>
  <c r="AG51" i="10"/>
  <c r="AG52" i="10"/>
  <c r="AG53" i="10"/>
  <c r="AR53" i="10" s="1"/>
  <c r="AG54" i="10"/>
  <c r="AG55" i="10"/>
  <c r="AG59" i="10"/>
  <c r="AG60" i="10"/>
  <c r="AG62" i="10"/>
  <c r="AG64" i="10"/>
  <c r="AO64" i="10" s="1"/>
  <c r="AG65" i="10"/>
  <c r="AG66" i="10"/>
  <c r="AG67" i="10"/>
  <c r="AG68" i="10"/>
  <c r="AG71" i="10"/>
  <c r="AG73" i="10"/>
  <c r="AG74" i="10"/>
  <c r="AG76" i="10"/>
  <c r="AG80" i="10"/>
  <c r="AG82" i="10"/>
  <c r="AG85" i="10"/>
  <c r="AG90" i="10"/>
  <c r="AO90" i="10" s="1"/>
  <c r="AG91" i="10"/>
  <c r="AG92" i="10"/>
  <c r="AG93" i="10"/>
  <c r="AG94" i="10"/>
  <c r="AG97" i="10"/>
  <c r="AG100" i="10"/>
  <c r="AG102" i="10"/>
  <c r="AG103" i="10"/>
  <c r="AG104" i="10"/>
  <c r="AG105" i="10"/>
  <c r="AG108" i="10"/>
  <c r="AG111" i="10"/>
  <c r="AG112" i="10"/>
  <c r="AG113" i="10"/>
  <c r="AG114" i="10"/>
  <c r="AG115" i="10"/>
  <c r="AG116" i="10"/>
  <c r="AG118" i="10"/>
  <c r="AG119" i="10"/>
  <c r="AG120" i="10"/>
  <c r="AG125" i="10"/>
  <c r="AG126" i="10"/>
  <c r="AG127" i="10"/>
  <c r="AG128" i="10"/>
  <c r="AG130" i="10"/>
  <c r="AG131" i="10"/>
  <c r="AG134" i="10"/>
  <c r="AG135" i="10"/>
  <c r="AG137" i="10"/>
  <c r="AG138" i="10"/>
  <c r="AG139" i="10"/>
  <c r="AG141" i="10"/>
  <c r="AG144" i="10"/>
  <c r="AG146" i="10"/>
  <c r="AG148" i="10"/>
  <c r="AG149" i="10"/>
  <c r="AG150" i="10"/>
  <c r="AG152" i="10"/>
  <c r="AO152" i="10" s="1"/>
  <c r="AG154" i="10"/>
  <c r="AG155" i="10"/>
  <c r="AG156" i="10"/>
  <c r="AG157" i="10"/>
  <c r="AG158" i="10"/>
  <c r="AG161" i="10"/>
  <c r="AG162" i="10"/>
  <c r="AG164" i="10"/>
  <c r="AG165" i="10"/>
  <c r="AG167" i="10"/>
  <c r="AR167" i="10" s="1"/>
  <c r="AG168" i="10"/>
  <c r="AG173" i="10"/>
  <c r="AG174" i="10"/>
  <c r="AG176" i="10"/>
  <c r="AG182" i="10"/>
  <c r="AG183" i="10"/>
  <c r="AG187" i="10"/>
  <c r="AG188" i="10"/>
  <c r="AG195" i="10"/>
  <c r="AG196" i="10"/>
  <c r="AG204" i="10"/>
  <c r="AG205" i="10"/>
  <c r="AG203" i="10"/>
  <c r="AG206" i="10"/>
  <c r="AG208" i="10"/>
  <c r="AR208" i="10" s="1"/>
  <c r="AG209" i="10"/>
  <c r="AG213" i="10"/>
  <c r="AG222" i="10"/>
  <c r="AG223" i="10"/>
  <c r="AG226" i="10"/>
  <c r="AG230" i="10"/>
  <c r="AG231" i="10"/>
  <c r="AG234" i="10"/>
  <c r="AG238" i="10"/>
  <c r="AG243" i="10"/>
  <c r="AG247" i="10"/>
  <c r="AG249" i="10"/>
  <c r="AG250" i="10"/>
  <c r="AR250" i="10" s="1"/>
  <c r="AG251" i="10"/>
  <c r="AG252" i="10"/>
  <c r="AG259" i="10"/>
  <c r="AG260" i="10"/>
  <c r="AG263" i="10"/>
  <c r="AG267" i="10"/>
  <c r="AG272" i="10"/>
  <c r="AG273" i="10"/>
  <c r="AG275" i="10"/>
  <c r="AG276" i="10"/>
  <c r="AG277" i="10"/>
  <c r="AR277" i="10" s="1"/>
  <c r="AG278" i="10"/>
  <c r="AG282" i="10"/>
  <c r="AG285" i="10"/>
  <c r="AG290" i="10"/>
  <c r="AG295" i="10"/>
  <c r="AG296" i="10"/>
  <c r="AG301" i="10"/>
  <c r="AG302" i="10"/>
  <c r="AG304" i="10"/>
  <c r="AG305" i="10"/>
  <c r="AG307" i="10"/>
  <c r="AG310" i="10"/>
  <c r="AG311" i="10"/>
  <c r="AG314" i="10"/>
  <c r="AG317" i="10"/>
  <c r="AG318" i="10"/>
  <c r="AG321" i="10"/>
  <c r="AG322" i="10"/>
  <c r="AG323" i="10"/>
  <c r="AG329" i="10"/>
  <c r="AG331" i="10"/>
  <c r="AG335" i="10"/>
  <c r="AG337" i="10"/>
  <c r="AG339" i="10"/>
  <c r="AG340" i="10"/>
  <c r="AG342" i="10"/>
  <c r="AG343" i="10"/>
  <c r="AG344" i="10"/>
  <c r="AG345" i="10"/>
  <c r="AG346" i="10"/>
  <c r="AG348" i="10"/>
  <c r="AG351" i="10"/>
  <c r="AR351" i="10" s="1"/>
  <c r="AG352" i="10"/>
  <c r="AG353" i="10"/>
  <c r="AG354" i="10"/>
  <c r="AG357" i="10"/>
  <c r="AG358" i="10"/>
  <c r="AG361" i="10"/>
  <c r="AG362" i="10"/>
  <c r="AG364" i="10"/>
  <c r="AG367" i="10"/>
  <c r="AG371" i="10"/>
  <c r="AG373" i="10"/>
  <c r="AG374" i="10"/>
  <c r="AR374" i="10" s="1"/>
  <c r="AG375" i="10"/>
  <c r="AG376" i="10"/>
  <c r="AG380" i="10"/>
  <c r="AG381" i="10"/>
  <c r="AG383" i="10"/>
  <c r="AG384" i="10"/>
  <c r="AG386" i="10"/>
  <c r="AG387" i="10"/>
  <c r="AG388" i="10"/>
  <c r="AG389" i="10"/>
  <c r="AG390" i="10"/>
  <c r="AG391" i="10"/>
  <c r="AG392" i="10"/>
  <c r="AG393" i="10"/>
  <c r="AG397" i="10"/>
  <c r="AG398" i="10"/>
  <c r="AG402" i="10"/>
  <c r="AG405" i="10"/>
  <c r="AG403" i="10"/>
  <c r="AG404" i="10"/>
  <c r="AO404" i="10" s="1"/>
  <c r="AG411" i="10"/>
  <c r="AG412" i="10"/>
  <c r="AG413" i="10"/>
  <c r="AR413" i="10" s="1"/>
  <c r="AG414" i="10"/>
  <c r="AG415" i="10"/>
  <c r="AG416" i="10"/>
  <c r="AG417" i="10"/>
  <c r="AG418" i="10"/>
  <c r="AG419" i="10"/>
  <c r="AG421" i="10"/>
  <c r="AR421" i="10" s="1"/>
  <c r="AG422" i="10"/>
  <c r="AG426" i="10"/>
  <c r="AG431" i="10"/>
  <c r="AG432" i="10"/>
  <c r="AG434" i="10"/>
  <c r="AR434" i="10" s="1"/>
  <c r="AG435" i="10"/>
  <c r="AG437" i="10"/>
  <c r="AG440" i="10"/>
  <c r="AG444" i="10"/>
  <c r="AO444" i="10" s="1"/>
  <c r="AG446" i="10"/>
  <c r="AG448" i="10"/>
  <c r="AG450" i="10"/>
  <c r="AG452" i="10"/>
  <c r="AG453" i="10"/>
  <c r="AG459" i="10"/>
  <c r="AG460" i="10"/>
  <c r="AO460" i="10" s="1"/>
  <c r="AP460" i="10" s="1"/>
  <c r="AQ460" i="10" s="1"/>
  <c r="AG463" i="10"/>
  <c r="AG464" i="10"/>
  <c r="AG466" i="10"/>
  <c r="AR466" i="10" s="1"/>
  <c r="AG467" i="10"/>
  <c r="AG471" i="10"/>
  <c r="AG476" i="10"/>
  <c r="AG477" i="10"/>
  <c r="AG479" i="10"/>
  <c r="AG481" i="10"/>
  <c r="AG487" i="10"/>
  <c r="AG490" i="10"/>
  <c r="AG492" i="10"/>
  <c r="AG496" i="10"/>
  <c r="AG502" i="10"/>
  <c r="AG504" i="10"/>
  <c r="AG505" i="10"/>
  <c r="AG513" i="10"/>
  <c r="AG514" i="10"/>
  <c r="AG517" i="10"/>
  <c r="AG521" i="10"/>
  <c r="AG522" i="10"/>
  <c r="AG523" i="10"/>
  <c r="AG525" i="10"/>
  <c r="AG527" i="10"/>
  <c r="AG533" i="10"/>
  <c r="AG534" i="10"/>
  <c r="AG536" i="10"/>
  <c r="AG540" i="10"/>
  <c r="AG541" i="10"/>
  <c r="AG542" i="10"/>
  <c r="AG543" i="10"/>
  <c r="AG544" i="10"/>
  <c r="AG550" i="10"/>
  <c r="AG551" i="10"/>
  <c r="AG553" i="10"/>
  <c r="AG555" i="10"/>
  <c r="AG558" i="10"/>
  <c r="AG561" i="10"/>
  <c r="AG565" i="10"/>
  <c r="AR565" i="10" s="1"/>
  <c r="AG566" i="10"/>
  <c r="AG568" i="10"/>
  <c r="AG571" i="10"/>
  <c r="AG572" i="10"/>
  <c r="AO572" i="10" s="1"/>
  <c r="AG576" i="10"/>
  <c r="AG579" i="10"/>
  <c r="AR579" i="10" s="1"/>
  <c r="AG580" i="10"/>
  <c r="AG583" i="10"/>
  <c r="AG584" i="10"/>
  <c r="AG585" i="10"/>
  <c r="AG586" i="10"/>
  <c r="AG587" i="10"/>
  <c r="AG588" i="10"/>
  <c r="AG589" i="10"/>
  <c r="AG590" i="10"/>
  <c r="AG592" i="10"/>
  <c r="AG594" i="10"/>
  <c r="AG595" i="10"/>
  <c r="AG600" i="10"/>
  <c r="AG604" i="10"/>
  <c r="AG605" i="10"/>
  <c r="AG608" i="10"/>
  <c r="AG609" i="10"/>
  <c r="AG610" i="10"/>
  <c r="AG612" i="10"/>
  <c r="AG613" i="10"/>
  <c r="AG611" i="10"/>
  <c r="AG615" i="10"/>
  <c r="AG616" i="10"/>
  <c r="AG617" i="10"/>
  <c r="AG618" i="10"/>
  <c r="AG621" i="10"/>
  <c r="AG622" i="10"/>
  <c r="AG624" i="10"/>
  <c r="AO624" i="10" s="1"/>
  <c r="AG625" i="10"/>
  <c r="AG627" i="10"/>
  <c r="AG628" i="10"/>
  <c r="AO628" i="10" s="1"/>
  <c r="AG629" i="10"/>
  <c r="AG631" i="10"/>
  <c r="AG632" i="10"/>
  <c r="AG633" i="10"/>
  <c r="AG637" i="10"/>
  <c r="AG638" i="10"/>
  <c r="AG639" i="10"/>
  <c r="AG640" i="10"/>
  <c r="AG642" i="10"/>
  <c r="AG643" i="10"/>
  <c r="AG644" i="10"/>
  <c r="AG645" i="10"/>
  <c r="AG647" i="10"/>
  <c r="AG650" i="10"/>
  <c r="AG652" i="10"/>
  <c r="AR652" i="10" s="1"/>
  <c r="AG653" i="10"/>
  <c r="AG654" i="10"/>
  <c r="AG655" i="10"/>
  <c r="AG657" i="10"/>
  <c r="AG660" i="10"/>
  <c r="AG661" i="10"/>
  <c r="AG662" i="10"/>
  <c r="AG666" i="10"/>
  <c r="AR666" i="10" s="1"/>
  <c r="AG667" i="10"/>
  <c r="AG668" i="10"/>
  <c r="AG669" i="10"/>
  <c r="AG670" i="10"/>
  <c r="AG673" i="10"/>
  <c r="AG675" i="10"/>
  <c r="AG676" i="10"/>
  <c r="AG677" i="10"/>
  <c r="AG678" i="10"/>
  <c r="AG680" i="10"/>
  <c r="AG683" i="10"/>
  <c r="AG688" i="10"/>
  <c r="AG692" i="10"/>
  <c r="AG694" i="10"/>
  <c r="AG695" i="10"/>
  <c r="AG698" i="10"/>
  <c r="AG701" i="10"/>
  <c r="AG703" i="10"/>
  <c r="AG704" i="10"/>
  <c r="AG706" i="10"/>
  <c r="AG707" i="10"/>
  <c r="AG708" i="10"/>
  <c r="AG711" i="10"/>
  <c r="AG712" i="10"/>
  <c r="AG714" i="10"/>
  <c r="AO714" i="10" s="1"/>
  <c r="AP714" i="10" s="1"/>
  <c r="AQ714" i="10" s="1"/>
  <c r="AG715" i="10"/>
  <c r="AG718" i="10"/>
  <c r="AG719" i="10"/>
  <c r="AG720" i="10"/>
  <c r="AG721" i="10"/>
  <c r="AR721" i="10" s="1"/>
  <c r="AG722" i="10"/>
  <c r="AG725" i="10"/>
  <c r="AG727" i="10"/>
  <c r="AG730" i="10"/>
  <c r="AG732" i="10"/>
  <c r="AG735" i="10"/>
  <c r="AG736" i="10"/>
  <c r="AG745" i="10"/>
  <c r="AG749" i="10"/>
  <c r="AG752" i="10"/>
  <c r="AG753" i="10"/>
  <c r="AG754" i="10"/>
  <c r="AG755" i="10"/>
  <c r="AG756" i="10"/>
  <c r="AG757" i="10"/>
  <c r="AR757" i="10" s="1"/>
  <c r="AG758" i="10"/>
  <c r="AG759" i="10"/>
  <c r="AG760" i="10"/>
  <c r="AG763" i="10"/>
  <c r="AG765" i="10"/>
  <c r="AG770" i="10"/>
  <c r="AG772" i="10"/>
  <c r="AG774" i="10"/>
  <c r="AG775" i="10"/>
  <c r="AG777" i="10"/>
  <c r="AG778" i="10"/>
  <c r="AG779" i="10"/>
  <c r="AG780" i="10"/>
  <c r="AG781" i="10"/>
  <c r="AG782" i="10"/>
  <c r="AG785" i="10"/>
  <c r="AG787" i="10"/>
  <c r="AG788" i="10"/>
  <c r="AO788" i="10" s="1"/>
  <c r="AG789" i="10"/>
  <c r="AG793" i="10"/>
  <c r="AG794" i="10"/>
  <c r="AG795" i="10"/>
  <c r="AR795" i="10" s="1"/>
  <c r="AG796" i="10"/>
  <c r="AG799" i="10"/>
  <c r="AG801" i="10"/>
  <c r="AG802" i="10"/>
  <c r="AG803" i="10"/>
  <c r="AG804" i="10"/>
  <c r="AG808" i="10"/>
  <c r="AG809" i="10"/>
  <c r="AG810" i="10"/>
  <c r="AR810" i="10" s="1"/>
  <c r="AG811" i="10"/>
  <c r="AG812" i="10"/>
  <c r="AG813" i="10"/>
  <c r="AG816" i="10"/>
  <c r="AG818" i="10"/>
  <c r="AG820" i="10"/>
  <c r="AG821" i="10"/>
  <c r="AG822" i="10"/>
  <c r="AG823" i="10"/>
  <c r="AG824" i="10"/>
  <c r="AO824" i="10" s="1"/>
  <c r="AG825" i="10"/>
  <c r="AG827" i="10"/>
  <c r="AG828" i="10"/>
  <c r="AG830" i="10"/>
  <c r="AG831" i="10"/>
  <c r="AG832" i="10"/>
  <c r="AG833" i="10"/>
  <c r="AG834" i="10"/>
  <c r="AG835" i="10"/>
  <c r="AG838" i="10"/>
  <c r="AG840" i="10"/>
  <c r="AG844" i="10"/>
  <c r="AG849" i="10"/>
  <c r="AG850" i="10"/>
  <c r="AG852" i="10"/>
  <c r="AG853" i="10"/>
  <c r="AG854" i="10"/>
  <c r="AR854" i="10" s="1"/>
  <c r="AG855" i="10"/>
  <c r="AG856" i="10"/>
  <c r="AG857" i="10"/>
  <c r="AG858" i="10"/>
  <c r="AG859" i="10"/>
  <c r="AG863" i="10"/>
  <c r="AG870" i="10"/>
  <c r="AO870" i="10" s="1"/>
  <c r="AG871" i="10"/>
  <c r="AG875" i="10"/>
  <c r="AR875" i="10" s="1"/>
  <c r="AG876" i="10"/>
  <c r="AG880" i="10"/>
  <c r="AG882" i="10"/>
  <c r="AR882" i="10" s="1"/>
  <c r="AG883" i="10"/>
  <c r="AG888" i="10"/>
  <c r="AG891" i="10"/>
  <c r="AG892" i="10"/>
  <c r="AG894" i="10"/>
  <c r="AG895" i="10"/>
  <c r="AG899" i="10"/>
  <c r="AG904" i="10"/>
  <c r="AR904" i="10" s="1"/>
  <c r="AG905" i="10"/>
  <c r="AG907" i="10"/>
  <c r="AG908" i="10"/>
  <c r="AG912" i="10"/>
  <c r="AG914" i="10"/>
  <c r="AG917" i="10"/>
  <c r="AG924" i="10"/>
  <c r="AG926" i="10"/>
  <c r="AG931" i="10"/>
  <c r="AG934" i="10"/>
  <c r="AG937" i="10"/>
  <c r="AG939" i="10"/>
  <c r="AG942" i="10"/>
  <c r="AG943" i="10"/>
  <c r="AG944" i="10"/>
  <c r="AG948" i="10"/>
  <c r="AG953" i="10"/>
  <c r="AG954" i="10"/>
  <c r="AG955" i="10"/>
  <c r="AG959" i="10"/>
  <c r="AG961" i="10"/>
  <c r="AG962" i="10"/>
  <c r="AG963" i="10"/>
  <c r="AG966" i="10"/>
  <c r="AG972" i="10"/>
  <c r="AG973" i="10"/>
  <c r="AG974" i="10"/>
  <c r="AG978" i="10"/>
  <c r="AG979" i="10"/>
  <c r="AG981" i="10"/>
  <c r="AG982" i="10"/>
  <c r="AR982" i="10" s="1"/>
  <c r="AG983" i="10"/>
  <c r="AG990" i="10"/>
  <c r="AG994" i="10"/>
  <c r="AG995" i="10"/>
  <c r="AG996" i="10"/>
  <c r="AG998" i="10"/>
  <c r="AG1002" i="10"/>
  <c r="AG1003" i="10"/>
  <c r="AG1004" i="10"/>
  <c r="AG1006" i="10"/>
  <c r="AG1009" i="10"/>
  <c r="AG1010" i="10"/>
  <c r="AG1011" i="10"/>
  <c r="AG1013" i="10"/>
  <c r="AG1014" i="10"/>
  <c r="AG1017" i="10"/>
  <c r="AG1018" i="10"/>
  <c r="AG1019" i="10"/>
  <c r="AG1021" i="10"/>
  <c r="AG1022" i="10"/>
  <c r="AG1023" i="10"/>
  <c r="AG1026" i="10"/>
  <c r="AG1027" i="10"/>
  <c r="AG1032" i="10"/>
  <c r="AG1033" i="10"/>
  <c r="AG1035" i="10"/>
  <c r="AG1036" i="10"/>
  <c r="AG1040" i="10"/>
  <c r="AG1041" i="10"/>
  <c r="AG1046" i="10"/>
  <c r="AG1047" i="10"/>
  <c r="AG1049" i="10"/>
  <c r="AG1050" i="10"/>
  <c r="AG1051" i="10"/>
  <c r="AG1052" i="10"/>
  <c r="AG1055" i="10"/>
  <c r="AG1056" i="10"/>
  <c r="AG1057" i="10"/>
  <c r="AG1060" i="10"/>
  <c r="AG1061" i="10"/>
  <c r="AG1065" i="10"/>
  <c r="AG1068" i="10"/>
  <c r="AG1073" i="10"/>
  <c r="AG1077" i="10"/>
  <c r="AG1079" i="10"/>
  <c r="AG1081" i="10"/>
  <c r="AG1086" i="10"/>
  <c r="AG1088" i="10"/>
  <c r="AG1093" i="10"/>
  <c r="AG1096" i="10"/>
  <c r="AG1098" i="10"/>
  <c r="AG1101" i="10"/>
  <c r="AG1102" i="10"/>
  <c r="AG1107" i="10"/>
  <c r="AG1109" i="10"/>
  <c r="AR1109" i="10" s="1"/>
  <c r="AG1110" i="10"/>
  <c r="AG1113" i="10"/>
  <c r="AG1115" i="10"/>
  <c r="AG1120" i="10"/>
  <c r="AO1120" i="10" s="1"/>
  <c r="AG1123" i="10"/>
  <c r="AG1125" i="10"/>
  <c r="AG1128" i="10"/>
  <c r="AG1131" i="10"/>
  <c r="AG1132" i="10"/>
  <c r="AG1136" i="10"/>
  <c r="AG1137" i="10"/>
  <c r="AG1139" i="10"/>
  <c r="AG1142" i="10"/>
  <c r="AG1147" i="10"/>
  <c r="AG1152" i="10"/>
  <c r="AG1153" i="10"/>
  <c r="AG1157" i="10"/>
  <c r="AG1158" i="10"/>
  <c r="AG1160" i="10"/>
  <c r="AG1162" i="10"/>
  <c r="AG1163" i="10"/>
  <c r="AG1167" i="10"/>
  <c r="AG1168" i="10"/>
  <c r="AO1168" i="10" s="1"/>
  <c r="AP1168" i="10" s="1"/>
  <c r="AQ1168" i="10" s="1"/>
  <c r="AG1169" i="10"/>
  <c r="AR1169" i="10" s="1"/>
  <c r="AG1170" i="10"/>
  <c r="AG1171" i="10"/>
  <c r="AG1173" i="10"/>
  <c r="AG1177" i="10"/>
  <c r="AR1177" i="10" s="1"/>
  <c r="AG1178" i="10"/>
  <c r="AG1181" i="10"/>
  <c r="AG1188" i="10"/>
  <c r="AG1192" i="10"/>
  <c r="AG1200" i="10"/>
  <c r="AG1201" i="10"/>
  <c r="AG1205" i="10"/>
  <c r="AG1211" i="10"/>
  <c r="AG1212" i="10"/>
  <c r="AG1217" i="10"/>
  <c r="AG1218" i="10"/>
  <c r="AG1220" i="10"/>
  <c r="AG1222" i="10"/>
  <c r="AR1222" i="10" s="1"/>
  <c r="AG1223" i="10"/>
  <c r="AG1224" i="10"/>
  <c r="AG1228" i="10"/>
  <c r="AG1231" i="10"/>
  <c r="AG1232" i="10"/>
  <c r="AG1233" i="10"/>
  <c r="AG1235" i="10"/>
  <c r="AG1236" i="10"/>
  <c r="AG1237" i="10"/>
  <c r="AG1241" i="10"/>
  <c r="AG1245" i="10"/>
  <c r="AG1246" i="10"/>
  <c r="AG1247" i="10"/>
  <c r="AG1255" i="10"/>
  <c r="AR1255" i="10" s="1"/>
  <c r="AG1256" i="10"/>
  <c r="AG1257" i="10"/>
  <c r="AG1259" i="10"/>
  <c r="AG1260" i="10"/>
  <c r="AG1261" i="10"/>
  <c r="AG1265" i="10"/>
  <c r="AR1265" i="10" s="1"/>
  <c r="AG1266" i="10"/>
  <c r="AG1269" i="10"/>
  <c r="AG1270" i="10"/>
  <c r="AG1271" i="10"/>
  <c r="AG1273" i="10"/>
  <c r="AG1274" i="10"/>
  <c r="AR1274" i="10" s="1"/>
  <c r="AG1275" i="10"/>
  <c r="AG1277" i="10"/>
  <c r="AG1281" i="10"/>
  <c r="AG1282" i="10"/>
  <c r="AG1283" i="10"/>
  <c r="AG1284" i="10"/>
  <c r="AG1289" i="10"/>
  <c r="AG1294" i="10"/>
  <c r="AG1296" i="10"/>
  <c r="AG1297" i="10"/>
  <c r="AG1301" i="10"/>
  <c r="AG1304" i="10"/>
  <c r="AG1305" i="10"/>
  <c r="AG1306" i="10"/>
  <c r="AG1307" i="10"/>
  <c r="AG1308" i="10"/>
  <c r="AG1309" i="10"/>
  <c r="AG1314" i="10"/>
  <c r="AG1315" i="10"/>
  <c r="AG1316" i="10"/>
  <c r="AR1316" i="10" s="1"/>
  <c r="AG1317" i="10"/>
  <c r="AG1318" i="10"/>
  <c r="AR1318" i="10" s="1"/>
  <c r="AG1319" i="10"/>
  <c r="AG1323" i="10"/>
  <c r="AG1328" i="10"/>
  <c r="AG1329" i="10"/>
  <c r="AG1331" i="10"/>
  <c r="AG1332" i="10"/>
  <c r="AG1335" i="10"/>
  <c r="AG1336" i="10"/>
  <c r="AG1337" i="10"/>
  <c r="AG1338" i="10"/>
  <c r="AG1340" i="10"/>
  <c r="AG1342" i="10"/>
  <c r="AG1346" i="10"/>
  <c r="AG1347" i="10"/>
  <c r="AG1352" i="10"/>
  <c r="AG1353" i="10"/>
  <c r="AG1354" i="10"/>
  <c r="AG1360" i="10"/>
  <c r="AG1361" i="10"/>
  <c r="AG1362" i="10"/>
  <c r="AG1363" i="10"/>
  <c r="AG1364" i="10"/>
  <c r="AR1364" i="10" s="1"/>
  <c r="AG1365" i="10"/>
  <c r="AG1366" i="10"/>
  <c r="AG1367" i="10"/>
  <c r="AG1369" i="10"/>
  <c r="AG1372" i="10"/>
  <c r="AR1372" i="10" s="1"/>
  <c r="AG1373" i="10"/>
  <c r="AG1374" i="10"/>
  <c r="AG1376" i="10"/>
  <c r="AG1383" i="10"/>
  <c r="AG1387" i="10"/>
  <c r="AG1388" i="10"/>
  <c r="AG1390" i="10"/>
  <c r="AG1398" i="10"/>
  <c r="AG1400" i="10"/>
  <c r="AG1401" i="10"/>
  <c r="AG1406" i="10"/>
  <c r="AG1408" i="10"/>
  <c r="AG1416" i="10"/>
  <c r="AG1418" i="10"/>
  <c r="AG1421" i="10"/>
  <c r="AO1421" i="10" s="1"/>
  <c r="AG1423" i="10"/>
  <c r="AG1428" i="10"/>
  <c r="AG1429" i="10"/>
  <c r="AG1432" i="10"/>
  <c r="AG1436" i="10"/>
  <c r="AG1445" i="10"/>
  <c r="AG1448" i="10"/>
  <c r="AG1451" i="10"/>
  <c r="AG1453" i="10"/>
  <c r="AG1456" i="10"/>
  <c r="AG1457" i="10"/>
  <c r="AG1465" i="10"/>
  <c r="AG1466" i="10"/>
  <c r="AG1470" i="10"/>
  <c r="AG1472" i="10"/>
  <c r="AG1474" i="10"/>
  <c r="AG1477" i="10"/>
  <c r="AO1477" i="10" s="1"/>
  <c r="AG1478" i="10"/>
  <c r="AG1480" i="10"/>
  <c r="AR1480" i="10" s="1"/>
  <c r="AG1481" i="10"/>
  <c r="AG1484" i="10"/>
  <c r="AG1486" i="10"/>
  <c r="AG1487" i="10"/>
  <c r="AG1491" i="10"/>
  <c r="AG1492" i="10"/>
  <c r="AG1496" i="10"/>
  <c r="AG1499" i="10"/>
  <c r="AG1500" i="10"/>
  <c r="AG1501" i="10"/>
  <c r="AG1504" i="10"/>
  <c r="AG1505" i="10"/>
  <c r="AG1507" i="10"/>
  <c r="AR1507" i="10" s="1"/>
  <c r="AG1508" i="10"/>
  <c r="AG1511" i="10"/>
  <c r="AG1517" i="10"/>
  <c r="AG1520" i="10"/>
  <c r="AG1521" i="10"/>
  <c r="AG1522" i="10"/>
  <c r="AG1523" i="10"/>
  <c r="AG1525" i="10"/>
  <c r="AG1527" i="10"/>
  <c r="AG1528" i="10"/>
  <c r="AG1535" i="10"/>
  <c r="AG1536" i="10"/>
  <c r="AG1538" i="10"/>
  <c r="AG1540" i="10"/>
  <c r="AG1544" i="10"/>
  <c r="AG1545" i="10"/>
  <c r="AG1548" i="10"/>
  <c r="AG1551" i="10"/>
  <c r="AG1553" i="10"/>
  <c r="AG1556" i="10"/>
  <c r="AR1556" i="10" s="1"/>
  <c r="AG1557" i="10"/>
  <c r="AG1559" i="10"/>
  <c r="AG1560" i="10"/>
  <c r="AG1561" i="10"/>
  <c r="AG1562" i="10"/>
  <c r="AG1564" i="10"/>
  <c r="AR1564" i="10" s="1"/>
  <c r="AG1565" i="10"/>
  <c r="AG1566" i="10"/>
  <c r="AG1567" i="10"/>
  <c r="AG1568" i="10"/>
  <c r="AG1569" i="10"/>
  <c r="AG1572" i="10"/>
  <c r="AR1572" i="10" s="1"/>
  <c r="AG1573" i="10"/>
  <c r="AG1577" i="10"/>
  <c r="AG1582" i="10"/>
  <c r="AG1583" i="10"/>
  <c r="AO1583" i="10" s="1"/>
  <c r="AG1584" i="10"/>
  <c r="AG1585" i="10"/>
  <c r="AG1586" i="10"/>
  <c r="AG1587" i="10"/>
  <c r="AG1588" i="10"/>
  <c r="AG1589" i="10"/>
  <c r="AG1594" i="10"/>
  <c r="AG1599" i="10"/>
  <c r="AG1600" i="10"/>
  <c r="AG1601" i="10"/>
  <c r="AG1602" i="10"/>
  <c r="AR1602" i="10" s="1"/>
  <c r="AG1603" i="10"/>
  <c r="AG1605" i="10"/>
  <c r="AG1607" i="10"/>
  <c r="AG1610" i="10"/>
  <c r="AG1611" i="10"/>
  <c r="AG1612" i="10"/>
  <c r="AG1615" i="10"/>
  <c r="AG1618" i="10"/>
  <c r="AG1619" i="10"/>
  <c r="AG1620" i="10"/>
  <c r="AG1622" i="10"/>
  <c r="AG1624" i="10"/>
  <c r="AG1625" i="10"/>
  <c r="AG1630" i="10"/>
  <c r="AG1633" i="10"/>
  <c r="AG1634" i="10"/>
  <c r="AG1640" i="10"/>
  <c r="AG1641" i="10"/>
  <c r="AG1643" i="10"/>
  <c r="AG1644" i="10"/>
  <c r="AG1647" i="10"/>
  <c r="AO1647" i="10" s="1"/>
  <c r="AG1648" i="10"/>
  <c r="AG1656" i="10"/>
  <c r="AG1659" i="10"/>
  <c r="AG1661" i="10"/>
  <c r="AG1665" i="10"/>
  <c r="AG1666" i="10"/>
  <c r="AG1667" i="10"/>
  <c r="AR1667" i="10" s="1"/>
  <c r="AG1668" i="10"/>
  <c r="AO1679" i="10"/>
  <c r="AG13" i="10"/>
  <c r="AG16" i="10"/>
  <c r="AG17" i="10"/>
  <c r="AG20" i="10"/>
  <c r="AG21" i="10"/>
  <c r="AG22" i="10"/>
  <c r="AG23" i="10"/>
  <c r="AG24" i="10"/>
  <c r="AG25" i="10"/>
  <c r="AG27" i="10"/>
  <c r="AG28" i="10"/>
  <c r="AG30" i="10"/>
  <c r="AG32" i="10"/>
  <c r="AR32" i="10" s="1"/>
  <c r="AG33" i="10"/>
  <c r="AG36" i="10"/>
  <c r="AG37" i="10"/>
  <c r="AG42" i="10"/>
  <c r="AG43" i="10"/>
  <c r="AG44" i="10"/>
  <c r="AG45" i="10"/>
  <c r="AG48" i="10"/>
  <c r="AG49" i="10"/>
  <c r="AG56" i="10"/>
  <c r="AG57" i="10"/>
  <c r="AG58" i="10"/>
  <c r="AG61" i="10"/>
  <c r="AG63" i="10"/>
  <c r="AG69" i="10"/>
  <c r="AR69" i="10" s="1"/>
  <c r="AG70" i="10"/>
  <c r="AG72" i="10"/>
  <c r="AG75" i="10"/>
  <c r="AG77" i="10"/>
  <c r="AG78" i="10"/>
  <c r="AG79" i="10"/>
  <c r="AG81" i="10"/>
  <c r="AG83" i="10"/>
  <c r="AG84" i="10"/>
  <c r="AG86" i="10"/>
  <c r="AG87" i="10"/>
  <c r="AG88" i="10"/>
  <c r="AG89" i="10"/>
  <c r="AG95" i="10"/>
  <c r="AG96" i="10"/>
  <c r="AG98" i="10"/>
  <c r="AG99" i="10"/>
  <c r="AG101" i="10"/>
  <c r="AG106" i="10"/>
  <c r="AG107" i="10"/>
  <c r="AG109" i="10"/>
  <c r="AR109" i="10" s="1"/>
  <c r="AG110" i="10"/>
  <c r="AG117" i="10"/>
  <c r="AG121" i="10"/>
  <c r="AG122" i="10"/>
  <c r="AG123" i="10"/>
  <c r="AG124" i="10"/>
  <c r="AG129" i="10"/>
  <c r="AG132" i="10"/>
  <c r="AG133" i="10"/>
  <c r="AG136" i="10"/>
  <c r="AG140" i="10"/>
  <c r="AG142" i="10"/>
  <c r="AR142" i="10" s="1"/>
  <c r="AG143" i="10"/>
  <c r="AG145" i="10"/>
  <c r="AG147" i="10"/>
  <c r="AG151" i="10"/>
  <c r="AG153" i="10"/>
  <c r="AG159" i="10"/>
  <c r="AR159" i="10" s="1"/>
  <c r="AG160" i="10"/>
  <c r="AG163" i="10"/>
  <c r="AG166" i="10"/>
  <c r="AG169" i="10"/>
  <c r="AG170" i="10"/>
  <c r="AG171" i="10"/>
  <c r="AG172" i="10"/>
  <c r="AG175" i="10"/>
  <c r="AG177" i="10"/>
  <c r="AR177" i="10" s="1"/>
  <c r="AG178" i="10"/>
  <c r="AG179" i="10"/>
  <c r="AG180" i="10"/>
  <c r="AG181" i="10"/>
  <c r="AG184" i="10"/>
  <c r="AG185" i="10"/>
  <c r="AG186" i="10"/>
  <c r="AG189" i="10"/>
  <c r="AG190" i="10"/>
  <c r="AG191" i="10"/>
  <c r="AG192" i="10"/>
  <c r="AG193" i="10"/>
  <c r="AR193" i="10" s="1"/>
  <c r="AG194" i="10"/>
  <c r="AG197" i="10"/>
  <c r="AG198" i="10"/>
  <c r="AG199" i="10"/>
  <c r="AR199" i="10" s="1"/>
  <c r="AG200" i="10"/>
  <c r="AG201" i="10"/>
  <c r="AG202" i="10"/>
  <c r="AG207" i="10"/>
  <c r="AG210" i="10"/>
  <c r="AG211" i="10"/>
  <c r="AG212" i="10"/>
  <c r="AG214" i="10"/>
  <c r="AG215" i="10"/>
  <c r="AG216" i="10"/>
  <c r="AG217" i="10"/>
  <c r="AG218" i="10"/>
  <c r="AG219" i="10"/>
  <c r="AR219" i="10" s="1"/>
  <c r="AG220" i="10"/>
  <c r="AG221" i="10"/>
  <c r="AG224" i="10"/>
  <c r="AG225" i="10"/>
  <c r="AG227" i="10"/>
  <c r="AG228" i="10"/>
  <c r="AG229" i="10"/>
  <c r="AG232" i="10"/>
  <c r="AG233" i="10"/>
  <c r="AG235" i="10"/>
  <c r="AG236" i="10"/>
  <c r="AG237" i="10"/>
  <c r="AG239" i="10"/>
  <c r="AG240" i="10"/>
  <c r="AG241" i="10"/>
  <c r="AG242" i="10"/>
  <c r="AG244" i="10"/>
  <c r="AG245" i="10"/>
  <c r="AG246" i="10"/>
  <c r="AG248" i="10"/>
  <c r="AG253" i="10"/>
  <c r="AO253" i="10" s="1"/>
  <c r="AG254" i="10"/>
  <c r="AG255" i="10"/>
  <c r="AG256" i="10"/>
  <c r="AG257" i="10"/>
  <c r="AG258" i="10"/>
  <c r="AG261" i="10"/>
  <c r="AG262" i="10"/>
  <c r="AG264" i="10"/>
  <c r="AR264" i="10" s="1"/>
  <c r="AG265" i="10"/>
  <c r="AG266" i="10"/>
  <c r="AR266" i="10" s="1"/>
  <c r="AG268" i="10"/>
  <c r="AG269" i="10"/>
  <c r="AG270" i="10"/>
  <c r="AG271" i="10"/>
  <c r="AG274" i="10"/>
  <c r="AG279" i="10"/>
  <c r="AG280" i="10"/>
  <c r="AG281" i="10"/>
  <c r="AO281" i="10" s="1"/>
  <c r="AG283" i="10"/>
  <c r="AG284" i="10"/>
  <c r="AG286" i="10"/>
  <c r="AG287" i="10"/>
  <c r="AG288" i="10"/>
  <c r="AG289" i="10"/>
  <c r="AG291" i="10"/>
  <c r="AG292" i="10"/>
  <c r="AG293" i="10"/>
  <c r="AG294" i="10"/>
  <c r="AG297" i="10"/>
  <c r="AR297" i="10" s="1"/>
  <c r="AG298" i="10"/>
  <c r="AG299" i="10"/>
  <c r="AG300" i="10"/>
  <c r="AG303" i="10"/>
  <c r="AG306" i="10"/>
  <c r="AR306" i="10" s="1"/>
  <c r="AG308" i="10"/>
  <c r="AG309" i="10"/>
  <c r="AG312" i="10"/>
  <c r="AR312" i="10" s="1"/>
  <c r="AG313" i="10"/>
  <c r="AG315" i="10"/>
  <c r="AG316" i="10"/>
  <c r="AG319" i="10"/>
  <c r="AG320" i="10"/>
  <c r="AG324" i="10"/>
  <c r="AG325" i="10"/>
  <c r="AG326" i="10"/>
  <c r="AG327" i="10"/>
  <c r="AG328" i="10"/>
  <c r="AG330" i="10"/>
  <c r="AG332" i="10"/>
  <c r="AG333" i="10"/>
  <c r="AG334" i="10"/>
  <c r="AG336" i="10"/>
  <c r="AG338" i="10"/>
  <c r="AG341" i="10"/>
  <c r="AG347" i="10"/>
  <c r="AG349" i="10"/>
  <c r="AR349" i="10" s="1"/>
  <c r="AG350" i="10"/>
  <c r="AG355" i="10"/>
  <c r="AG356" i="10"/>
  <c r="AG359" i="10"/>
  <c r="AG360" i="10"/>
  <c r="AG363" i="10"/>
  <c r="AG365" i="10"/>
  <c r="AG366" i="10"/>
  <c r="AG368" i="10"/>
  <c r="AG369" i="10"/>
  <c r="AG370" i="10"/>
  <c r="AR370" i="10" s="1"/>
  <c r="AG372" i="10"/>
  <c r="AG377" i="10"/>
  <c r="AG378" i="10"/>
  <c r="AG379" i="10"/>
  <c r="AG382" i="10"/>
  <c r="AG385" i="10"/>
  <c r="AG394" i="10"/>
  <c r="AR394" i="10" s="1"/>
  <c r="AG395" i="10"/>
  <c r="AG396" i="10"/>
  <c r="AG399" i="10"/>
  <c r="AG400" i="10"/>
  <c r="AG401" i="10"/>
  <c r="AG406" i="10"/>
  <c r="AG407" i="10"/>
  <c r="AG408" i="10"/>
  <c r="AG409" i="10"/>
  <c r="AG410" i="10"/>
  <c r="AG420" i="10"/>
  <c r="AG423" i="10"/>
  <c r="AG424" i="10"/>
  <c r="AG425" i="10"/>
  <c r="AG427" i="10"/>
  <c r="AG428" i="10"/>
  <c r="AG429" i="10"/>
  <c r="AR429" i="10" s="1"/>
  <c r="AG430" i="10"/>
  <c r="AG433" i="10"/>
  <c r="AG436" i="10"/>
  <c r="AG438" i="10"/>
  <c r="AG439" i="10"/>
  <c r="AG441" i="10"/>
  <c r="AR441" i="10" s="1"/>
  <c r="AG442" i="10"/>
  <c r="AG443" i="10"/>
  <c r="AG445" i="10"/>
  <c r="AG447" i="10"/>
  <c r="AG449" i="10"/>
  <c r="AG451" i="10"/>
  <c r="AG454" i="10"/>
  <c r="AR454" i="10" s="1"/>
  <c r="AG455" i="10"/>
  <c r="AG456" i="10"/>
  <c r="AG457" i="10"/>
  <c r="AG458" i="10"/>
  <c r="AG461" i="10"/>
  <c r="AR461" i="10" s="1"/>
  <c r="AG462" i="10"/>
  <c r="AG465" i="10"/>
  <c r="AG468" i="10"/>
  <c r="AG469" i="10"/>
  <c r="AG470" i="10"/>
  <c r="AG472" i="10"/>
  <c r="AG473" i="10"/>
  <c r="AG474" i="10"/>
  <c r="AR474" i="10" s="1"/>
  <c r="AG475" i="10"/>
  <c r="AG478" i="10"/>
  <c r="AG480" i="10"/>
  <c r="AG482" i="10"/>
  <c r="AG483" i="10"/>
  <c r="AR483" i="10" s="1"/>
  <c r="AG484" i="10"/>
  <c r="AG485" i="10"/>
  <c r="AG486" i="10"/>
  <c r="AG488" i="10"/>
  <c r="AG489" i="10"/>
  <c r="AG491" i="10"/>
  <c r="AG493" i="10"/>
  <c r="AG494" i="10"/>
  <c r="AG495" i="10"/>
  <c r="AG497" i="10"/>
  <c r="AG498" i="10"/>
  <c r="AG499" i="10"/>
  <c r="AG500" i="10"/>
  <c r="AG501" i="10"/>
  <c r="AG503" i="10"/>
  <c r="AG506" i="10"/>
  <c r="AG507" i="10"/>
  <c r="AG508" i="10"/>
  <c r="AG509" i="10"/>
  <c r="AG510" i="10"/>
  <c r="AG511" i="10"/>
  <c r="AG512" i="10"/>
  <c r="AG515" i="10"/>
  <c r="AG516" i="10"/>
  <c r="AG518" i="10"/>
  <c r="AG519" i="10"/>
  <c r="AG520" i="10"/>
  <c r="AG524" i="10"/>
  <c r="AG526" i="10"/>
  <c r="AG528" i="10"/>
  <c r="AG529" i="10"/>
  <c r="AG530" i="10"/>
  <c r="AG531" i="10"/>
  <c r="AR531" i="10" s="1"/>
  <c r="AG532" i="10"/>
  <c r="AG535" i="10"/>
  <c r="AG537" i="10"/>
  <c r="AG538" i="10"/>
  <c r="AR538" i="10" s="1"/>
  <c r="AG539" i="10"/>
  <c r="AG545" i="10"/>
  <c r="AG546" i="10"/>
  <c r="AG547" i="10"/>
  <c r="AG548" i="10"/>
  <c r="AG549" i="10"/>
  <c r="AG552" i="10"/>
  <c r="AG554" i="10"/>
  <c r="AG556" i="10"/>
  <c r="AG557" i="10"/>
  <c r="AG559" i="10"/>
  <c r="AG560" i="10"/>
  <c r="AG562" i="10"/>
  <c r="AG567" i="10"/>
  <c r="AG569" i="10"/>
  <c r="AG563" i="10"/>
  <c r="AR563" i="10" s="1"/>
  <c r="AG564" i="10"/>
  <c r="AG570" i="10"/>
  <c r="AG573" i="10"/>
  <c r="AG574" i="10"/>
  <c r="AG575" i="10"/>
  <c r="AG577" i="10"/>
  <c r="AG578" i="10"/>
  <c r="AG581" i="10"/>
  <c r="AG582" i="10"/>
  <c r="AG591" i="10"/>
  <c r="AG593" i="10"/>
  <c r="AG596" i="10"/>
  <c r="AG597" i="10"/>
  <c r="AG598" i="10"/>
  <c r="AG599" i="10"/>
  <c r="AG601" i="10"/>
  <c r="AG602" i="10"/>
  <c r="AR602" i="10" s="1"/>
  <c r="AG603" i="10"/>
  <c r="AG606" i="10"/>
  <c r="AG607" i="10"/>
  <c r="AG614" i="10"/>
  <c r="AG619" i="10"/>
  <c r="AG620" i="10"/>
  <c r="AG623" i="10"/>
  <c r="AG626" i="10"/>
  <c r="AG630" i="10"/>
  <c r="AG634" i="10"/>
  <c r="AG635" i="10"/>
  <c r="AG636" i="10"/>
  <c r="AG641" i="10"/>
  <c r="AG646" i="10"/>
  <c r="AG648" i="10"/>
  <c r="AG7" i="10"/>
  <c r="AR7" i="10" s="1"/>
  <c r="AJ35" i="10"/>
  <c r="AP35" i="10"/>
  <c r="AI35" i="10"/>
  <c r="AJ38" i="10"/>
  <c r="AP38" i="10"/>
  <c r="AI38" i="10"/>
  <c r="AJ40" i="10"/>
  <c r="AP40" i="10"/>
  <c r="AI40" i="10"/>
  <c r="AJ41" i="10"/>
  <c r="AI41" i="10"/>
  <c r="AJ47" i="10"/>
  <c r="AP47" i="10"/>
  <c r="AI47" i="10"/>
  <c r="AJ53" i="10"/>
  <c r="AP53" i="10"/>
  <c r="AI53" i="10"/>
  <c r="AJ55" i="10"/>
  <c r="AI55" i="10"/>
  <c r="AJ62" i="10"/>
  <c r="AP62" i="10"/>
  <c r="AI62" i="10"/>
  <c r="AJ73" i="10"/>
  <c r="AP73" i="10"/>
  <c r="AI73" i="10"/>
  <c r="AJ74" i="10"/>
  <c r="AP74" i="10"/>
  <c r="AI74" i="10"/>
  <c r="AJ80" i="10"/>
  <c r="AP80" i="10"/>
  <c r="AI80" i="10"/>
  <c r="AJ82" i="10"/>
  <c r="AP82" i="10"/>
  <c r="AI82" i="10"/>
  <c r="AJ85" i="10"/>
  <c r="AP85" i="10"/>
  <c r="AI85" i="10"/>
  <c r="AJ90" i="10"/>
  <c r="AP90" i="10"/>
  <c r="AI90" i="10"/>
  <c r="AJ91" i="10"/>
  <c r="AP91" i="10"/>
  <c r="AI91" i="10"/>
  <c r="AJ92" i="10"/>
  <c r="AP92" i="10"/>
  <c r="AI92" i="10"/>
  <c r="AJ93" i="10"/>
  <c r="AP93" i="10"/>
  <c r="AI93" i="10"/>
  <c r="AJ94" i="10"/>
  <c r="AP94" i="10"/>
  <c r="AI94" i="10"/>
  <c r="AJ102" i="10"/>
  <c r="AP102" i="10"/>
  <c r="AI102" i="10"/>
  <c r="AJ104" i="10"/>
  <c r="AI104" i="10"/>
  <c r="AJ105" i="10"/>
  <c r="AP105" i="10"/>
  <c r="AI105" i="10"/>
  <c r="AJ111" i="10"/>
  <c r="AP111" i="10"/>
  <c r="AI111" i="10"/>
  <c r="AJ113" i="10"/>
  <c r="AI113" i="10"/>
  <c r="AJ114" i="10"/>
  <c r="AP114" i="10"/>
  <c r="AI114" i="10"/>
  <c r="AJ118" i="10"/>
  <c r="AI118" i="10"/>
  <c r="AJ120" i="10"/>
  <c r="AP120" i="10"/>
  <c r="AI120" i="10"/>
  <c r="AJ125" i="10"/>
  <c r="AI125" i="10"/>
  <c r="AJ130" i="10"/>
  <c r="AP130" i="10"/>
  <c r="AI130" i="10"/>
  <c r="AJ134" i="10"/>
  <c r="AP134" i="10"/>
  <c r="AI134" i="10"/>
  <c r="AJ135" i="10"/>
  <c r="AI135" i="10"/>
  <c r="AJ144" i="10"/>
  <c r="AI144" i="10"/>
  <c r="AJ146" i="10"/>
  <c r="AI146" i="10"/>
  <c r="AJ149" i="10"/>
  <c r="AI149" i="10"/>
  <c r="AJ150" i="10"/>
  <c r="AP150" i="10"/>
  <c r="AI150" i="10"/>
  <c r="AJ152" i="10"/>
  <c r="AP152" i="10"/>
  <c r="AI152" i="10"/>
  <c r="AJ156" i="10"/>
  <c r="AI156" i="10"/>
  <c r="AJ157" i="10"/>
  <c r="AI157" i="10"/>
  <c r="AJ158" i="10"/>
  <c r="AP158" i="10"/>
  <c r="AI158" i="10"/>
  <c r="AJ161" i="10"/>
  <c r="AP161" i="10"/>
  <c r="AI161" i="10"/>
  <c r="AJ165" i="10"/>
  <c r="AI165" i="10"/>
  <c r="AJ167" i="10"/>
  <c r="AP167" i="10"/>
  <c r="AI167" i="10"/>
  <c r="AJ168" i="10"/>
  <c r="AI168" i="10"/>
  <c r="AJ173" i="10"/>
  <c r="AP173" i="10"/>
  <c r="AI173" i="10"/>
  <c r="AJ174" i="10"/>
  <c r="AI174" i="10"/>
  <c r="AJ176" i="10"/>
  <c r="AP176" i="10"/>
  <c r="AI176" i="10"/>
  <c r="AJ183" i="10"/>
  <c r="AP183" i="10"/>
  <c r="AI183" i="10"/>
  <c r="AJ187" i="10"/>
  <c r="AI187" i="10"/>
  <c r="AJ195" i="10"/>
  <c r="AP195" i="10"/>
  <c r="AI195" i="10"/>
  <c r="AJ196" i="10"/>
  <c r="AI196" i="10"/>
  <c r="AJ204" i="10"/>
  <c r="AP204" i="10"/>
  <c r="AI204" i="10"/>
  <c r="AJ205" i="10"/>
  <c r="AI205" i="10"/>
  <c r="AJ203" i="10"/>
  <c r="AP203" i="10"/>
  <c r="AI203" i="10"/>
  <c r="AJ209" i="10"/>
  <c r="AP209" i="10"/>
  <c r="AI209" i="10"/>
  <c r="AJ213" i="10"/>
  <c r="AP213" i="10"/>
  <c r="AI213" i="10"/>
  <c r="AJ222" i="10"/>
  <c r="AP222" i="10"/>
  <c r="AI222" i="10"/>
  <c r="AJ243" i="10"/>
  <c r="AP243" i="10"/>
  <c r="AI243" i="10"/>
  <c r="AJ247" i="10"/>
  <c r="AP247" i="10"/>
  <c r="AI247" i="10"/>
  <c r="AJ249" i="10"/>
  <c r="AP249" i="10"/>
  <c r="AI249" i="10"/>
  <c r="AJ251" i="10"/>
  <c r="AP251" i="10"/>
  <c r="AI251" i="10"/>
  <c r="AJ252" i="10"/>
  <c r="AP252" i="10"/>
  <c r="AI252" i="10"/>
  <c r="AJ259" i="10"/>
  <c r="AP259" i="10"/>
  <c r="AI259" i="10"/>
  <c r="AJ260" i="10"/>
  <c r="AP260" i="10"/>
  <c r="AI260" i="10"/>
  <c r="AJ263" i="10"/>
  <c r="AP263" i="10"/>
  <c r="AI263" i="10"/>
  <c r="AJ267" i="10"/>
  <c r="AP267" i="10"/>
  <c r="AI267" i="10"/>
  <c r="AJ272" i="10"/>
  <c r="AP272" i="10"/>
  <c r="AI272" i="10"/>
  <c r="AJ275" i="10"/>
  <c r="AP275" i="10"/>
  <c r="AI275" i="10"/>
  <c r="AJ276" i="10"/>
  <c r="AI276" i="10"/>
  <c r="AJ278" i="10"/>
  <c r="AP278" i="10"/>
  <c r="AI278" i="10"/>
  <c r="AJ282" i="10"/>
  <c r="AP282" i="10"/>
  <c r="AI282" i="10"/>
  <c r="AJ290" i="10"/>
  <c r="AP290" i="10"/>
  <c r="AI290" i="10"/>
  <c r="AJ295" i="10"/>
  <c r="AP295" i="10"/>
  <c r="AI295" i="10"/>
  <c r="AJ296" i="10"/>
  <c r="AP296" i="10"/>
  <c r="AI296" i="10"/>
  <c r="AJ301" i="10"/>
  <c r="AP301" i="10"/>
  <c r="AI301" i="10"/>
  <c r="AJ302" i="10"/>
  <c r="AP302" i="10"/>
  <c r="AI302" i="10"/>
  <c r="AJ304" i="10"/>
  <c r="AP304" i="10"/>
  <c r="AI304" i="10"/>
  <c r="AJ305" i="10"/>
  <c r="AP305" i="10"/>
  <c r="AI305" i="10"/>
  <c r="AJ307" i="10"/>
  <c r="AP307" i="10"/>
  <c r="AI307" i="10"/>
  <c r="AJ311" i="10"/>
  <c r="AP311" i="10"/>
  <c r="AI311" i="10"/>
  <c r="AJ314" i="10"/>
  <c r="AP314" i="10"/>
  <c r="AI314" i="10"/>
  <c r="AJ318" i="10"/>
  <c r="AP318" i="10"/>
  <c r="AI318" i="10"/>
  <c r="AJ329" i="10"/>
  <c r="AP329" i="10"/>
  <c r="AI329" i="10"/>
  <c r="AJ331" i="10"/>
  <c r="AP331" i="10"/>
  <c r="AI331" i="10"/>
  <c r="AJ335" i="10"/>
  <c r="AP335" i="10"/>
  <c r="AI335" i="10"/>
  <c r="AJ337" i="10"/>
  <c r="AP337" i="10"/>
  <c r="AI337" i="10"/>
  <c r="AJ339" i="10"/>
  <c r="AP339" i="10"/>
  <c r="AI339" i="10"/>
  <c r="AJ342" i="10"/>
  <c r="AP342" i="10"/>
  <c r="AI342" i="10"/>
  <c r="AJ344" i="10"/>
  <c r="AI344" i="10"/>
  <c r="AJ345" i="10"/>
  <c r="AP345" i="10"/>
  <c r="AI345" i="10"/>
  <c r="AJ346" i="10"/>
  <c r="AP346" i="10"/>
  <c r="AI346" i="10"/>
  <c r="AJ348" i="10"/>
  <c r="AP348" i="10"/>
  <c r="AI348" i="10"/>
  <c r="AJ351" i="10"/>
  <c r="AP351" i="10"/>
  <c r="AI351" i="10"/>
  <c r="AJ358" i="10"/>
  <c r="AP358" i="10"/>
  <c r="AI358" i="10"/>
  <c r="AJ361" i="10"/>
  <c r="AP361" i="10"/>
  <c r="AI361" i="10"/>
  <c r="AJ362" i="10"/>
  <c r="AP362" i="10"/>
  <c r="AI362" i="10"/>
  <c r="AJ367" i="10"/>
  <c r="AP367" i="10"/>
  <c r="AI367" i="10"/>
  <c r="AJ371" i="10"/>
  <c r="AP371" i="10"/>
  <c r="AI371" i="10"/>
  <c r="AJ374" i="10"/>
  <c r="AP374" i="10"/>
  <c r="AI374" i="10"/>
  <c r="AJ375" i="10"/>
  <c r="AI375" i="10"/>
  <c r="AJ376" i="10"/>
  <c r="AP376" i="10"/>
  <c r="AI376" i="10"/>
  <c r="AJ380" i="10"/>
  <c r="AP380" i="10"/>
  <c r="AI380" i="10"/>
  <c r="AJ381" i="10"/>
  <c r="AP381" i="10"/>
  <c r="AI381" i="10"/>
  <c r="AJ383" i="10"/>
  <c r="AP383" i="10"/>
  <c r="AI383" i="10"/>
  <c r="AJ387" i="10"/>
  <c r="AI387" i="10"/>
  <c r="AJ389" i="10"/>
  <c r="AP389" i="10"/>
  <c r="AI389" i="10"/>
  <c r="AJ391" i="10"/>
  <c r="AP391" i="10"/>
  <c r="AI391" i="10"/>
  <c r="AJ392" i="10"/>
  <c r="AP392" i="10"/>
  <c r="AI392" i="10"/>
  <c r="AJ397" i="10"/>
  <c r="AP397" i="10"/>
  <c r="AI397" i="10"/>
  <c r="AJ398" i="10"/>
  <c r="AP398" i="10"/>
  <c r="AI398" i="10"/>
  <c r="AJ405" i="10"/>
  <c r="AP405" i="10"/>
  <c r="AI405" i="10"/>
  <c r="AJ403" i="10"/>
  <c r="AP403" i="10"/>
  <c r="AI403" i="10"/>
  <c r="AJ411" i="10"/>
  <c r="AP411" i="10"/>
  <c r="AI411" i="10"/>
  <c r="AJ412" i="10"/>
  <c r="AP412" i="10"/>
  <c r="AI412" i="10"/>
  <c r="AJ413" i="10"/>
  <c r="AP413" i="10"/>
  <c r="AI413" i="10"/>
  <c r="AJ414" i="10"/>
  <c r="AP414" i="10"/>
  <c r="AI414" i="10"/>
  <c r="AJ415" i="10"/>
  <c r="AP415" i="10"/>
  <c r="AI415" i="10"/>
  <c r="AJ416" i="10"/>
  <c r="AP416" i="10"/>
  <c r="AI416" i="10"/>
  <c r="AJ417" i="10"/>
  <c r="AI417" i="10"/>
  <c r="AJ419" i="10"/>
  <c r="AP419" i="10"/>
  <c r="AI419" i="10"/>
  <c r="AJ426" i="10"/>
  <c r="AP426" i="10"/>
  <c r="AI426" i="10"/>
  <c r="AJ432" i="10"/>
  <c r="AP432" i="10"/>
  <c r="AI432" i="10"/>
  <c r="AJ435" i="10"/>
  <c r="AP435" i="10"/>
  <c r="AI435" i="10"/>
  <c r="AJ437" i="10"/>
  <c r="AP437" i="10"/>
  <c r="AI437" i="10"/>
  <c r="AJ448" i="10"/>
  <c r="AI448" i="10"/>
  <c r="AJ450" i="10"/>
  <c r="AP450" i="10"/>
  <c r="AI450" i="10"/>
  <c r="AJ459" i="10"/>
  <c r="AP459" i="10"/>
  <c r="AI459" i="10"/>
  <c r="AJ460" i="10"/>
  <c r="AI460" i="10"/>
  <c r="AJ463" i="10"/>
  <c r="AP463" i="10"/>
  <c r="AI463" i="10"/>
  <c r="AJ464" i="10"/>
  <c r="AP464" i="10"/>
  <c r="AI464" i="10"/>
  <c r="AJ466" i="10"/>
  <c r="AI466" i="10"/>
  <c r="AJ477" i="10"/>
  <c r="AP477" i="10"/>
  <c r="AI477" i="10"/>
  <c r="AJ479" i="10"/>
  <c r="AP479" i="10"/>
  <c r="AI479" i="10"/>
  <c r="AJ492" i="10"/>
  <c r="AP492" i="10"/>
  <c r="AI492" i="10"/>
  <c r="AJ514" i="10"/>
  <c r="AP514" i="10"/>
  <c r="AI514" i="10"/>
  <c r="AJ517" i="10"/>
  <c r="AP517" i="10"/>
  <c r="AI517" i="10"/>
  <c r="AJ521" i="10"/>
  <c r="AI521" i="10"/>
  <c r="AJ522" i="10"/>
  <c r="AP522" i="10"/>
  <c r="AI522" i="10"/>
  <c r="AJ523" i="10"/>
  <c r="AI523" i="10"/>
  <c r="AJ527" i="10"/>
  <c r="AP527" i="10"/>
  <c r="AI527" i="10"/>
  <c r="AJ551" i="10"/>
  <c r="AP551" i="10"/>
  <c r="AI551" i="10"/>
  <c r="AJ553" i="10"/>
  <c r="AP553" i="10"/>
  <c r="AI553" i="10"/>
  <c r="AJ555" i="10"/>
  <c r="AI555" i="10"/>
  <c r="AJ561" i="10"/>
  <c r="AP561" i="10"/>
  <c r="AI561" i="10"/>
  <c r="AJ565" i="10"/>
  <c r="AP565" i="10"/>
  <c r="AI565" i="10"/>
  <c r="AJ566" i="10"/>
  <c r="AI566" i="10"/>
  <c r="AJ572" i="10"/>
  <c r="AP572" i="10"/>
  <c r="AI572" i="10"/>
  <c r="AJ576" i="10"/>
  <c r="AI576" i="10"/>
  <c r="AJ580" i="10"/>
  <c r="AP580" i="10"/>
  <c r="AI580" i="10"/>
  <c r="AJ584" i="10"/>
  <c r="AI584" i="10"/>
  <c r="AJ586" i="10"/>
  <c r="AI586" i="10"/>
  <c r="AJ588" i="10"/>
  <c r="AP588" i="10"/>
  <c r="AI588" i="10"/>
  <c r="AJ590" i="10"/>
  <c r="AP590" i="10"/>
  <c r="AI590" i="10"/>
  <c r="AJ592" i="10"/>
  <c r="AI592" i="10"/>
  <c r="AJ594" i="10"/>
  <c r="AP594" i="10"/>
  <c r="AI594" i="10"/>
  <c r="AJ595" i="10"/>
  <c r="AP595" i="10"/>
  <c r="AI595" i="10"/>
  <c r="AJ604" i="10"/>
  <c r="AP604" i="10"/>
  <c r="AI604" i="10"/>
  <c r="AJ605" i="10"/>
  <c r="AP605" i="10"/>
  <c r="AI605" i="10"/>
  <c r="AJ610" i="10"/>
  <c r="AP610" i="10"/>
  <c r="AI610" i="10"/>
  <c r="AJ612" i="10"/>
  <c r="AP612" i="10"/>
  <c r="AI612" i="10"/>
  <c r="AJ611" i="10"/>
  <c r="AI611" i="10"/>
  <c r="AJ615" i="10"/>
  <c r="AP615" i="10"/>
  <c r="AI615" i="10"/>
  <c r="AJ616" i="10"/>
  <c r="AP616" i="10"/>
  <c r="AI616" i="10"/>
  <c r="AJ618" i="10"/>
  <c r="AP618" i="10"/>
  <c r="AI618" i="10"/>
  <c r="AJ621" i="10"/>
  <c r="AP621" i="10"/>
  <c r="AI621" i="10"/>
  <c r="AJ622" i="10"/>
  <c r="AP622" i="10"/>
  <c r="AI622" i="10"/>
  <c r="AJ624" i="10"/>
  <c r="AP624" i="10"/>
  <c r="AI624" i="10"/>
  <c r="AJ625" i="10"/>
  <c r="AP625" i="10"/>
  <c r="AI625" i="10"/>
  <c r="AJ628" i="10"/>
  <c r="AP628" i="10"/>
  <c r="AI628" i="10"/>
  <c r="AJ629" i="10"/>
  <c r="AP629" i="10"/>
  <c r="AI629" i="10"/>
  <c r="AJ631" i="10"/>
  <c r="AI631" i="10"/>
  <c r="AJ632" i="10"/>
  <c r="AP632" i="10"/>
  <c r="AI632" i="10"/>
  <c r="AJ633" i="10"/>
  <c r="AP633" i="10"/>
  <c r="AI633" i="10"/>
  <c r="AJ637" i="10"/>
  <c r="AP637" i="10"/>
  <c r="AI637" i="10"/>
  <c r="AJ638" i="10"/>
  <c r="AP638" i="10"/>
  <c r="AI638" i="10"/>
  <c r="AJ639" i="10"/>
  <c r="AI639" i="10"/>
  <c r="AJ642" i="10"/>
  <c r="AP642" i="10"/>
  <c r="AI642" i="10"/>
  <c r="AJ645" i="10"/>
  <c r="AP645" i="10"/>
  <c r="AI645" i="10"/>
  <c r="AJ647" i="10"/>
  <c r="AP647" i="10"/>
  <c r="AI647" i="10"/>
  <c r="AJ650" i="10"/>
  <c r="AI650" i="10"/>
  <c r="AJ652" i="10"/>
  <c r="AI652" i="10"/>
  <c r="AJ653" i="10"/>
  <c r="AP653" i="10"/>
  <c r="AI653" i="10"/>
  <c r="AJ655" i="10"/>
  <c r="AP655" i="10"/>
  <c r="AI655" i="10"/>
  <c r="AJ657" i="10"/>
  <c r="AP657" i="10"/>
  <c r="AI657" i="10"/>
  <c r="AJ660" i="10"/>
  <c r="AP660" i="10"/>
  <c r="AI660" i="10"/>
  <c r="AJ661" i="10"/>
  <c r="AI661" i="10"/>
  <c r="AJ666" i="10"/>
  <c r="AP666" i="10"/>
  <c r="AI666" i="10"/>
  <c r="AJ668" i="10"/>
  <c r="AP668" i="10"/>
  <c r="AI668" i="10"/>
  <c r="AJ669" i="10"/>
  <c r="AP669" i="10"/>
  <c r="AI669" i="10"/>
  <c r="AJ670" i="10"/>
  <c r="AI670" i="10"/>
  <c r="AJ673" i="10"/>
  <c r="AP673" i="10"/>
  <c r="AI673" i="10"/>
  <c r="AJ675" i="10"/>
  <c r="AI675" i="10"/>
  <c r="AJ676" i="10"/>
  <c r="AP676" i="10"/>
  <c r="AI676" i="10"/>
  <c r="AJ678" i="10"/>
  <c r="AP678" i="10"/>
  <c r="AI678" i="10"/>
  <c r="AJ683" i="10"/>
  <c r="AP683" i="10"/>
  <c r="AI683" i="10"/>
  <c r="AJ688" i="10"/>
  <c r="AP688" i="10"/>
  <c r="AI688" i="10"/>
  <c r="AJ692" i="10"/>
  <c r="AP692" i="10"/>
  <c r="AI692" i="10"/>
  <c r="AJ703" i="10"/>
  <c r="AI703" i="10"/>
  <c r="AJ704" i="10"/>
  <c r="AI704" i="10"/>
  <c r="AJ706" i="10"/>
  <c r="AP706" i="10"/>
  <c r="AI706" i="10"/>
  <c r="AJ707" i="10"/>
  <c r="AI707" i="10"/>
  <c r="AJ711" i="10"/>
  <c r="AP711" i="10"/>
  <c r="AI711" i="10"/>
  <c r="AJ714" i="10"/>
  <c r="AI714" i="10"/>
  <c r="AJ715" i="10"/>
  <c r="AP715" i="10"/>
  <c r="AI715" i="10"/>
  <c r="AJ718" i="10"/>
  <c r="AP718" i="10"/>
  <c r="AI718" i="10"/>
  <c r="AJ719" i="10"/>
  <c r="AP719" i="10"/>
  <c r="AI719" i="10"/>
  <c r="AJ720" i="10"/>
  <c r="AP720" i="10"/>
  <c r="AI720" i="10"/>
  <c r="AJ730" i="10"/>
  <c r="AP730" i="10"/>
  <c r="AI730" i="10"/>
  <c r="AJ732" i="10"/>
  <c r="AP732" i="10"/>
  <c r="AI732" i="10"/>
  <c r="AJ735" i="10"/>
  <c r="AP735" i="10"/>
  <c r="AI735" i="10"/>
  <c r="AJ736" i="10"/>
  <c r="AP736" i="10"/>
  <c r="AI736" i="10"/>
  <c r="AJ752" i="10"/>
  <c r="AP752" i="10"/>
  <c r="AI752" i="10"/>
  <c r="AJ753" i="10"/>
  <c r="AP753" i="10"/>
  <c r="AI753" i="10"/>
  <c r="AJ758" i="10"/>
  <c r="AP758" i="10"/>
  <c r="AI758" i="10"/>
  <c r="AJ760" i="10"/>
  <c r="AP760" i="10"/>
  <c r="AI760" i="10"/>
  <c r="AJ765" i="10"/>
  <c r="AP765" i="10"/>
  <c r="AI765" i="10"/>
  <c r="AJ770" i="10"/>
  <c r="AP770" i="10"/>
  <c r="AI770" i="10"/>
  <c r="AJ772" i="10"/>
  <c r="AP772" i="10"/>
  <c r="AI772" i="10"/>
  <c r="AJ774" i="10"/>
  <c r="AP774" i="10"/>
  <c r="AI774" i="10"/>
  <c r="AJ775" i="10"/>
  <c r="AI775" i="10"/>
  <c r="AJ777" i="10"/>
  <c r="AP777" i="10"/>
  <c r="AI777" i="10"/>
  <c r="AJ779" i="10"/>
  <c r="AP779" i="10"/>
  <c r="AI779" i="10"/>
  <c r="AJ785" i="10"/>
  <c r="AP785" i="10"/>
  <c r="AI785" i="10"/>
  <c r="AJ794" i="10"/>
  <c r="AP794" i="10"/>
  <c r="AI794" i="10"/>
  <c r="AJ796" i="10"/>
  <c r="AP796" i="10"/>
  <c r="AI796" i="10"/>
  <c r="AJ801" i="10"/>
  <c r="AP801" i="10"/>
  <c r="AI801" i="10"/>
  <c r="AJ802" i="10"/>
  <c r="AP802" i="10"/>
  <c r="AI802" i="10"/>
  <c r="AJ811" i="10"/>
  <c r="AP811" i="10"/>
  <c r="AI811" i="10"/>
  <c r="AJ821" i="10"/>
  <c r="AP821" i="10"/>
  <c r="AI821" i="10"/>
  <c r="AJ822" i="10"/>
  <c r="AP822" i="10"/>
  <c r="AI822" i="10"/>
  <c r="AJ824" i="10"/>
  <c r="AP824" i="10"/>
  <c r="AI824" i="10"/>
  <c r="AJ825" i="10"/>
  <c r="AI825" i="10"/>
  <c r="AJ827" i="10"/>
  <c r="AP827" i="10"/>
  <c r="AI827" i="10"/>
  <c r="AJ832" i="10"/>
  <c r="AP832" i="10"/>
  <c r="AI832" i="10"/>
  <c r="AJ833" i="10"/>
  <c r="AI833" i="10"/>
  <c r="AJ835" i="10"/>
  <c r="AP835" i="10"/>
  <c r="AI835" i="10"/>
  <c r="AJ849" i="10"/>
  <c r="AP849" i="10"/>
  <c r="AI849" i="10"/>
  <c r="AJ850" i="10"/>
  <c r="AP850" i="10"/>
  <c r="AI850" i="10"/>
  <c r="AJ852" i="10"/>
  <c r="AI852" i="10"/>
  <c r="AJ854" i="10"/>
  <c r="AP854" i="10"/>
  <c r="AI854" i="10"/>
  <c r="AJ855" i="10"/>
  <c r="AP855" i="10"/>
  <c r="AI855" i="10"/>
  <c r="AJ856" i="10"/>
  <c r="AP856" i="10"/>
  <c r="AI856" i="10"/>
  <c r="AJ857" i="10"/>
  <c r="AP857" i="10"/>
  <c r="AI857" i="10"/>
  <c r="AJ858" i="10"/>
  <c r="AP858" i="10"/>
  <c r="AI858" i="10"/>
  <c r="AJ859" i="10"/>
  <c r="AI859" i="10"/>
  <c r="AJ875" i="10"/>
  <c r="AP875" i="10"/>
  <c r="AI875" i="10"/>
  <c r="AJ876" i="10"/>
  <c r="AP876" i="10"/>
  <c r="AI876" i="10"/>
  <c r="AJ882" i="10"/>
  <c r="AP882" i="10"/>
  <c r="AI882" i="10"/>
  <c r="AJ892" i="10"/>
  <c r="AP892" i="10"/>
  <c r="AI892" i="10"/>
  <c r="AJ894" i="10"/>
  <c r="AI894" i="10"/>
  <c r="AJ899" i="10"/>
  <c r="AP899" i="10"/>
  <c r="AI899" i="10"/>
  <c r="AJ907" i="10"/>
  <c r="AP907" i="10"/>
  <c r="AI907" i="10"/>
  <c r="AJ908" i="10"/>
  <c r="AP908" i="10"/>
  <c r="AI908" i="10"/>
  <c r="AJ917" i="10"/>
  <c r="AP917" i="10"/>
  <c r="AI917" i="10"/>
  <c r="AJ926" i="10"/>
  <c r="AP926" i="10"/>
  <c r="AI926" i="10"/>
  <c r="AJ934" i="10"/>
  <c r="AP934" i="10"/>
  <c r="AI934" i="10"/>
  <c r="AJ937" i="10"/>
  <c r="AP937" i="10"/>
  <c r="AI937" i="10"/>
  <c r="AJ942" i="10"/>
  <c r="AI942" i="10"/>
  <c r="AJ943" i="10"/>
  <c r="AI943" i="10"/>
  <c r="AJ948" i="10"/>
  <c r="AP948" i="10"/>
  <c r="AI948" i="10"/>
  <c r="AJ953" i="10"/>
  <c r="AP953" i="10"/>
  <c r="AI953" i="10"/>
  <c r="AJ954" i="10"/>
  <c r="AP954" i="10"/>
  <c r="AI954" i="10"/>
  <c r="AJ955" i="10"/>
  <c r="AP955" i="10"/>
  <c r="AI955" i="10"/>
  <c r="AJ959" i="10"/>
  <c r="AI959" i="10"/>
  <c r="AJ962" i="10"/>
  <c r="AP962" i="10"/>
  <c r="AI962" i="10"/>
  <c r="AJ963" i="10"/>
  <c r="AP963" i="10"/>
  <c r="AI963" i="10"/>
  <c r="AJ972" i="10"/>
  <c r="AP972" i="10"/>
  <c r="AI972" i="10"/>
  <c r="AJ973" i="10"/>
  <c r="AP973" i="10"/>
  <c r="AI973" i="10"/>
  <c r="AJ990" i="10"/>
  <c r="AP990" i="10"/>
  <c r="AI990" i="10"/>
  <c r="AJ996" i="10"/>
  <c r="AI996" i="10"/>
  <c r="AJ998" i="10"/>
  <c r="AP998" i="10"/>
  <c r="AI998" i="10"/>
  <c r="AJ1002" i="10"/>
  <c r="AP1002" i="10"/>
  <c r="AI1002" i="10"/>
  <c r="AJ1003" i="10"/>
  <c r="AP1003" i="10"/>
  <c r="AI1003" i="10"/>
  <c r="AJ1006" i="10"/>
  <c r="AI1006" i="10"/>
  <c r="AJ1009" i="10"/>
  <c r="AP1009" i="10"/>
  <c r="AI1009" i="10"/>
  <c r="AJ1010" i="10"/>
  <c r="AI1010" i="10"/>
  <c r="AJ1014" i="10"/>
  <c r="AP1014" i="10"/>
  <c r="AI1014" i="10"/>
  <c r="AJ1017" i="10"/>
  <c r="AP1017" i="10"/>
  <c r="AI1017" i="10"/>
  <c r="AJ1018" i="10"/>
  <c r="AP1018" i="10"/>
  <c r="AI1018" i="10"/>
  <c r="AJ1021" i="10"/>
  <c r="AP1021" i="10"/>
  <c r="AI1021" i="10"/>
  <c r="AJ1022" i="10"/>
  <c r="AI1022" i="10"/>
  <c r="AJ1032" i="10"/>
  <c r="AP1032" i="10"/>
  <c r="AI1032" i="10"/>
  <c r="AJ1033" i="10"/>
  <c r="AP1033" i="10"/>
  <c r="AI1033" i="10"/>
  <c r="AJ1035" i="10"/>
  <c r="AP1035" i="10"/>
  <c r="AI1035" i="10"/>
  <c r="AJ1046" i="10"/>
  <c r="AP1046" i="10"/>
  <c r="AI1046" i="10"/>
  <c r="AJ1047" i="10"/>
  <c r="AP1047" i="10"/>
  <c r="AI1047" i="10"/>
  <c r="AJ1049" i="10"/>
  <c r="AI1049" i="10"/>
  <c r="AJ1079" i="10"/>
  <c r="AI1079" i="10"/>
  <c r="AJ1088" i="10"/>
  <c r="AP1088" i="10"/>
  <c r="AI1088" i="10"/>
  <c r="AJ1093" i="10"/>
  <c r="AP1093" i="10"/>
  <c r="AI1093" i="10"/>
  <c r="AJ1098" i="10"/>
  <c r="AI1098" i="10"/>
  <c r="AJ1102" i="10"/>
  <c r="AP1102" i="10"/>
  <c r="AI1102" i="10"/>
  <c r="AJ1125" i="10"/>
  <c r="AI1125" i="10"/>
  <c r="AJ1128" i="10"/>
  <c r="AP1128" i="10"/>
  <c r="AI1128" i="10"/>
  <c r="AJ1132" i="10"/>
  <c r="AP1132" i="10"/>
  <c r="AI1132" i="10"/>
  <c r="AJ1136" i="10"/>
  <c r="AP1136" i="10"/>
  <c r="AI1136" i="10"/>
  <c r="AJ1139" i="10"/>
  <c r="AP1139" i="10"/>
  <c r="AI1139" i="10"/>
  <c r="AJ1152" i="10"/>
  <c r="AP1152" i="10"/>
  <c r="AI1152" i="10"/>
  <c r="AJ1157" i="10"/>
  <c r="AI1157" i="10"/>
  <c r="AJ1158" i="10"/>
  <c r="AP1158" i="10"/>
  <c r="AI1158" i="10"/>
  <c r="AJ1160" i="10"/>
  <c r="AP1160" i="10"/>
  <c r="AI1160" i="10"/>
  <c r="AJ1167" i="10"/>
  <c r="AP1167" i="10"/>
  <c r="AI1167" i="10"/>
  <c r="AJ1169" i="10"/>
  <c r="AP1169" i="10"/>
  <c r="AI1169" i="10"/>
  <c r="AJ1170" i="10"/>
  <c r="AP1170" i="10"/>
  <c r="AI1170" i="10"/>
  <c r="AJ1171" i="10"/>
  <c r="AP1171" i="10"/>
  <c r="AI1171" i="10"/>
  <c r="AJ1173" i="10"/>
  <c r="AI1173" i="10"/>
  <c r="AJ1188" i="10"/>
  <c r="AP1188" i="10"/>
  <c r="AI1188" i="10"/>
  <c r="AJ1192" i="10"/>
  <c r="AP1192" i="10"/>
  <c r="AI1192" i="10"/>
  <c r="AJ1201" i="10"/>
  <c r="AP1201" i="10"/>
  <c r="AI1201" i="10"/>
  <c r="AJ1211" i="10"/>
  <c r="AI1211" i="10"/>
  <c r="AJ1212" i="10"/>
  <c r="AP1212" i="10"/>
  <c r="AI1212" i="10"/>
  <c r="AJ1217" i="10"/>
  <c r="AP1217" i="10"/>
  <c r="AI1217" i="10"/>
  <c r="AJ1218" i="10"/>
  <c r="AP1218" i="10"/>
  <c r="AI1218" i="10"/>
  <c r="AJ1220" i="10"/>
  <c r="AP1220" i="10"/>
  <c r="AI1220" i="10"/>
  <c r="AJ1222" i="10"/>
  <c r="AI1222" i="10"/>
  <c r="AJ1223" i="10"/>
  <c r="AP1223" i="10"/>
  <c r="AI1223" i="10"/>
  <c r="AJ1224" i="10"/>
  <c r="AP1224" i="10"/>
  <c r="AI1224" i="10"/>
  <c r="AJ1228" i="10"/>
  <c r="AP1228" i="10"/>
  <c r="AI1228" i="10"/>
  <c r="AJ1231" i="10"/>
  <c r="AP1231" i="10"/>
  <c r="AI1231" i="10"/>
  <c r="AJ1232" i="10"/>
  <c r="AP1232" i="10"/>
  <c r="AI1232" i="10"/>
  <c r="AJ1233" i="10"/>
  <c r="AP1233" i="10"/>
  <c r="AI1233" i="10"/>
  <c r="AJ1235" i="10"/>
  <c r="AI1235" i="10"/>
  <c r="AJ1236" i="10"/>
  <c r="AP1236" i="10"/>
  <c r="AI1236" i="10"/>
  <c r="AJ1237" i="10"/>
  <c r="AI1237" i="10"/>
  <c r="AJ1241" i="10"/>
  <c r="AP1241" i="10"/>
  <c r="AI1241" i="10"/>
  <c r="AJ1246" i="10"/>
  <c r="AI1246" i="10"/>
  <c r="AJ1247" i="10"/>
  <c r="AI1247" i="10"/>
  <c r="AJ1255" i="10"/>
  <c r="AP1255" i="10"/>
  <c r="AI1255" i="10"/>
  <c r="AJ1256" i="10"/>
  <c r="AI1256" i="10"/>
  <c r="AJ1257" i="10"/>
  <c r="AP1257" i="10"/>
  <c r="AI1257" i="10"/>
  <c r="AJ1259" i="10"/>
  <c r="AP1259" i="10"/>
  <c r="AI1259" i="10"/>
  <c r="AJ1260" i="10"/>
  <c r="AP1260" i="10"/>
  <c r="AI1260" i="10"/>
  <c r="AJ1266" i="10"/>
  <c r="AI1266" i="10"/>
  <c r="AJ1269" i="10"/>
  <c r="AI1269" i="10"/>
  <c r="AJ1270" i="10"/>
  <c r="AP1270" i="10"/>
  <c r="AI1270" i="10"/>
  <c r="AJ1273" i="10"/>
  <c r="AI1273" i="10"/>
  <c r="AJ1277" i="10"/>
  <c r="AP1277" i="10"/>
  <c r="AI1277" i="10"/>
  <c r="AJ1281" i="10"/>
  <c r="AP1281" i="10"/>
  <c r="AI1281" i="10"/>
  <c r="AJ1282" i="10"/>
  <c r="AP1282" i="10"/>
  <c r="AI1282" i="10"/>
  <c r="AJ1283" i="10"/>
  <c r="AP1283" i="10"/>
  <c r="AI1283" i="10"/>
  <c r="AJ1284" i="10"/>
  <c r="AP1284" i="10"/>
  <c r="AI1284" i="10"/>
  <c r="AJ1294" i="10"/>
  <c r="AP1294" i="10"/>
  <c r="AI1294" i="10"/>
  <c r="AJ1296" i="10"/>
  <c r="AP1296" i="10"/>
  <c r="AI1296" i="10"/>
  <c r="AJ1297" i="10"/>
  <c r="AI1297" i="10"/>
  <c r="AJ1301" i="10"/>
  <c r="AP1301" i="10"/>
  <c r="AI1301" i="10"/>
  <c r="AJ1307" i="10"/>
  <c r="AP1307" i="10"/>
  <c r="AI1307" i="10"/>
  <c r="AJ1308" i="10"/>
  <c r="AP1308" i="10"/>
  <c r="AI1308" i="10"/>
  <c r="AJ1309" i="10"/>
  <c r="AI1309" i="10"/>
  <c r="AJ1314" i="10"/>
  <c r="AI1314" i="10"/>
  <c r="AJ1315" i="10"/>
  <c r="AP1315" i="10"/>
  <c r="AI1315" i="10"/>
  <c r="AJ1316" i="10"/>
  <c r="AP1316" i="10"/>
  <c r="AI1316" i="10"/>
  <c r="AJ1317" i="10"/>
  <c r="AP1317" i="10"/>
  <c r="AI1317" i="10"/>
  <c r="AJ1318" i="10"/>
  <c r="AI1318" i="10"/>
  <c r="AJ1329" i="10"/>
  <c r="AP1329" i="10"/>
  <c r="AI1329" i="10"/>
  <c r="AJ1332" i="10"/>
  <c r="AP1332" i="10"/>
  <c r="AI1332" i="10"/>
  <c r="AJ1335" i="10"/>
  <c r="AP1335" i="10"/>
  <c r="AI1335" i="10"/>
  <c r="AJ1336" i="10"/>
  <c r="AI1336" i="10"/>
  <c r="AJ1337" i="10"/>
  <c r="AP1337" i="10"/>
  <c r="AI1337" i="10"/>
  <c r="AJ1340" i="10"/>
  <c r="AP1340" i="10"/>
  <c r="AI1340" i="10"/>
  <c r="AJ1342" i="10"/>
  <c r="AP1342" i="10"/>
  <c r="AI1342" i="10"/>
  <c r="AJ1347" i="10"/>
  <c r="AP1347" i="10"/>
  <c r="AI1347" i="10"/>
  <c r="AJ1352" i="10"/>
  <c r="AI1352" i="10"/>
  <c r="AJ1360" i="10"/>
  <c r="AI1360" i="10"/>
  <c r="AJ1362" i="10"/>
  <c r="AP1362" i="10"/>
  <c r="AI1362" i="10"/>
  <c r="AJ1363" i="10"/>
  <c r="AP1363" i="10"/>
  <c r="AI1363" i="10"/>
  <c r="AJ1365" i="10"/>
  <c r="AI1365" i="10"/>
  <c r="AJ1369" i="10"/>
  <c r="AP1369" i="10"/>
  <c r="AI1369" i="10"/>
  <c r="AJ1372" i="10"/>
  <c r="AI1372" i="10"/>
  <c r="AJ1374" i="10"/>
  <c r="AI1374" i="10"/>
  <c r="AJ1376" i="10"/>
  <c r="AI1376" i="10"/>
  <c r="AJ1383" i="10"/>
  <c r="AI1383" i="10"/>
  <c r="AJ1388" i="10"/>
  <c r="AP1388" i="10"/>
  <c r="AI1388" i="10"/>
  <c r="AJ1398" i="10"/>
  <c r="AP1398" i="10"/>
  <c r="AI1398" i="10"/>
  <c r="AJ1400" i="10"/>
  <c r="AP1400" i="10"/>
  <c r="AI1400" i="10"/>
  <c r="AJ1408" i="10"/>
  <c r="AP1408" i="10"/>
  <c r="AI1408" i="10"/>
  <c r="AJ1416" i="10"/>
  <c r="AI1416" i="10"/>
  <c r="AJ1418" i="10"/>
  <c r="AP1418" i="10"/>
  <c r="AI1418" i="10"/>
  <c r="AJ1428" i="10"/>
  <c r="AP1428" i="10"/>
  <c r="AI1428" i="10"/>
  <c r="AJ1429" i="10"/>
  <c r="AI1429" i="10"/>
  <c r="AJ1432" i="10"/>
  <c r="AP1432" i="10"/>
  <c r="AI1432" i="10"/>
  <c r="AJ1436" i="10"/>
  <c r="AP1436" i="10"/>
  <c r="AI1436" i="10"/>
  <c r="AJ1448" i="10"/>
  <c r="AP1448" i="10"/>
  <c r="AI1448" i="10"/>
  <c r="AJ1453" i="10"/>
  <c r="AP1453" i="10"/>
  <c r="AI1453" i="10"/>
  <c r="AJ1456" i="10"/>
  <c r="AP1456" i="10"/>
  <c r="AI1456" i="10"/>
  <c r="AJ1457" i="10"/>
  <c r="AP1457" i="10"/>
  <c r="AI1457" i="10"/>
  <c r="AJ1465" i="10"/>
  <c r="AP1465" i="10"/>
  <c r="AI1465" i="10"/>
  <c r="AJ1466" i="10"/>
  <c r="AP1466" i="10"/>
  <c r="AI1466" i="10"/>
  <c r="AJ1470" i="10"/>
  <c r="AI1470" i="10"/>
  <c r="AJ1472" i="10"/>
  <c r="AP1472" i="10"/>
  <c r="AI1472" i="10"/>
  <c r="AJ1477" i="10"/>
  <c r="AP1477" i="10"/>
  <c r="AI1477" i="10"/>
  <c r="AJ1478" i="10"/>
  <c r="AP1478" i="10"/>
  <c r="AI1478" i="10"/>
  <c r="AJ1481" i="10"/>
  <c r="AP1481" i="10"/>
  <c r="AI1481" i="10"/>
  <c r="AJ1484" i="10"/>
  <c r="AI1484" i="10"/>
  <c r="AJ1486" i="10"/>
  <c r="AP1486" i="10"/>
  <c r="AI1486" i="10"/>
  <c r="AJ1491" i="10"/>
  <c r="AP1491" i="10"/>
  <c r="AI1491" i="10"/>
  <c r="AJ1499" i="10"/>
  <c r="AP1499" i="10"/>
  <c r="AI1499" i="10"/>
  <c r="AJ1500" i="10"/>
  <c r="AP1500" i="10"/>
  <c r="AI1500" i="10"/>
  <c r="AJ1501" i="10"/>
  <c r="AI1501" i="10"/>
  <c r="AJ1504" i="10"/>
  <c r="AP1504" i="10"/>
  <c r="AI1504" i="10"/>
  <c r="AJ1505" i="10"/>
  <c r="AI1505" i="10"/>
  <c r="AJ1507" i="10"/>
  <c r="AP1507" i="10"/>
  <c r="AI1507" i="10"/>
  <c r="AJ1511" i="10"/>
  <c r="AP1511" i="10"/>
  <c r="AI1511" i="10"/>
  <c r="AJ1517" i="10"/>
  <c r="AP1517" i="10"/>
  <c r="AI1517" i="10"/>
  <c r="AJ1521" i="10"/>
  <c r="AI1521" i="10"/>
  <c r="AJ1523" i="10"/>
  <c r="AP1523" i="10"/>
  <c r="AI1523" i="10"/>
  <c r="AJ1525" i="10"/>
  <c r="AP1525" i="10"/>
  <c r="AI1525" i="10"/>
  <c r="AJ1527" i="10"/>
  <c r="AP1527" i="10"/>
  <c r="AI1527" i="10"/>
  <c r="AJ1528" i="10"/>
  <c r="AI1528" i="10"/>
  <c r="AJ1536" i="10"/>
  <c r="AP1536" i="10"/>
  <c r="AI1536" i="10"/>
  <c r="AJ1538" i="10"/>
  <c r="AP1538" i="10"/>
  <c r="AI1538" i="10"/>
  <c r="AJ1540" i="10"/>
  <c r="AP1540" i="10"/>
  <c r="AI1540" i="10"/>
  <c r="AJ1545" i="10"/>
  <c r="AI1545" i="10"/>
  <c r="AJ1548" i="10"/>
  <c r="AI1548" i="10"/>
  <c r="AJ1551" i="10"/>
  <c r="AP1551" i="10"/>
  <c r="AI1551" i="10"/>
  <c r="AJ1556" i="10"/>
  <c r="AP1556" i="10"/>
  <c r="AI1556" i="10"/>
  <c r="AJ1557" i="10"/>
  <c r="AP1557" i="10"/>
  <c r="AI1557" i="10"/>
  <c r="AJ1559" i="10"/>
  <c r="AP1559" i="10"/>
  <c r="AI1559" i="10"/>
  <c r="AJ1560" i="10"/>
  <c r="AP1560" i="10"/>
  <c r="AI1560" i="10"/>
  <c r="AJ1561" i="10"/>
  <c r="AP1561" i="10"/>
  <c r="AI1561" i="10"/>
  <c r="AJ1562" i="10"/>
  <c r="AP1562" i="10"/>
  <c r="AI1562" i="10"/>
  <c r="AJ1565" i="10"/>
  <c r="AI1565" i="10"/>
  <c r="AJ1566" i="10"/>
  <c r="AP1566" i="10"/>
  <c r="AI1566" i="10"/>
  <c r="AJ1567" i="10"/>
  <c r="AP1567" i="10"/>
  <c r="AI1567" i="10"/>
  <c r="AJ1572" i="10"/>
  <c r="AI1572" i="10"/>
  <c r="AJ1577" i="10"/>
  <c r="AP1577" i="10"/>
  <c r="AI1577" i="10"/>
  <c r="AJ1584" i="10"/>
  <c r="AI1584" i="10"/>
  <c r="AJ1585" i="10"/>
  <c r="AI1585" i="10"/>
  <c r="AJ1586" i="10"/>
  <c r="AI1586" i="10"/>
  <c r="AJ1599" i="10"/>
  <c r="AP1599" i="10"/>
  <c r="AI1599" i="10"/>
  <c r="AJ1601" i="10"/>
  <c r="AP1601" i="10"/>
  <c r="AI1601" i="10"/>
  <c r="AJ1602" i="10"/>
  <c r="AI1602" i="10"/>
  <c r="AJ1607" i="10"/>
  <c r="AI1607" i="10"/>
  <c r="AJ1610" i="10"/>
  <c r="AP1610" i="10"/>
  <c r="AI1610" i="10"/>
  <c r="AJ1612" i="10"/>
  <c r="AI1612" i="10"/>
  <c r="AJ1615" i="10"/>
  <c r="AI1615" i="10"/>
  <c r="AJ1618" i="10"/>
  <c r="AP1618" i="10"/>
  <c r="AI1618" i="10"/>
  <c r="AJ1619" i="10"/>
  <c r="AP1619" i="10"/>
  <c r="AI1619" i="10"/>
  <c r="AJ1620" i="10"/>
  <c r="AI1620" i="10"/>
  <c r="AJ1622" i="10"/>
  <c r="AP1622" i="10"/>
  <c r="AI1622" i="10"/>
  <c r="AJ1624" i="10"/>
  <c r="AP1624" i="10"/>
  <c r="AI1624" i="10"/>
  <c r="AJ1625" i="10"/>
  <c r="AP1625" i="10"/>
  <c r="AI1625" i="10"/>
  <c r="AJ1630" i="10"/>
  <c r="AP1630" i="10"/>
  <c r="AI1630" i="10"/>
  <c r="AJ1633" i="10"/>
  <c r="AP1633" i="10"/>
  <c r="AI1633" i="10"/>
  <c r="AJ1634" i="10"/>
  <c r="AP1634" i="10"/>
  <c r="AI1634" i="10"/>
  <c r="AJ1640" i="10"/>
  <c r="AP1640" i="10"/>
  <c r="AI1640" i="10"/>
  <c r="AJ1643" i="10"/>
  <c r="AP1643" i="10"/>
  <c r="AI1643" i="10"/>
  <c r="AJ1644" i="10"/>
  <c r="AP1644" i="10"/>
  <c r="AI1644" i="10"/>
  <c r="AJ1647" i="10"/>
  <c r="AP1647" i="10"/>
  <c r="AI1647" i="10"/>
  <c r="AJ1648" i="10"/>
  <c r="AI1648" i="10"/>
  <c r="AJ1656" i="10"/>
  <c r="AI1656" i="10"/>
  <c r="AJ1659" i="10"/>
  <c r="AP1659" i="10"/>
  <c r="AI1659" i="10"/>
  <c r="AJ1661" i="10"/>
  <c r="AI1661" i="10"/>
  <c r="AJ1666" i="10"/>
  <c r="AP1666" i="10"/>
  <c r="AI1666" i="10"/>
  <c r="AJ1667" i="10"/>
  <c r="AP1667" i="10"/>
  <c r="AI1667" i="10"/>
  <c r="AJ1668" i="10"/>
  <c r="AP1668" i="10"/>
  <c r="AI1668" i="10"/>
  <c r="AJ13" i="10"/>
  <c r="AP13" i="10"/>
  <c r="AI13" i="10"/>
  <c r="AJ16" i="10"/>
  <c r="AP16" i="10"/>
  <c r="AI16" i="10"/>
  <c r="AJ17" i="10"/>
  <c r="AP17" i="10"/>
  <c r="AI17" i="10"/>
  <c r="AJ20" i="10"/>
  <c r="AP20" i="10"/>
  <c r="AI20" i="10"/>
  <c r="AJ21" i="10"/>
  <c r="AP21" i="10"/>
  <c r="AI21" i="10"/>
  <c r="AJ24" i="10"/>
  <c r="AI24" i="10"/>
  <c r="AJ28" i="10"/>
  <c r="AP28" i="10"/>
  <c r="AI28" i="10"/>
  <c r="AJ30" i="10"/>
  <c r="AI30" i="10"/>
  <c r="AJ32" i="10"/>
  <c r="AI32" i="10"/>
  <c r="AJ36" i="10"/>
  <c r="AP36" i="10"/>
  <c r="AI36" i="10"/>
  <c r="AJ37" i="10"/>
  <c r="AI37" i="10"/>
  <c r="AJ42" i="10"/>
  <c r="AP42" i="10"/>
  <c r="AI42" i="10"/>
  <c r="AJ44" i="10"/>
  <c r="AP44" i="10"/>
  <c r="AI44" i="10"/>
  <c r="AJ45" i="10"/>
  <c r="AP45" i="10"/>
  <c r="AI45" i="10"/>
  <c r="AJ48" i="10"/>
  <c r="AP48" i="10"/>
  <c r="AI48" i="10"/>
  <c r="AJ49" i="10"/>
  <c r="AP49" i="10"/>
  <c r="AI49" i="10"/>
  <c r="AJ56" i="10"/>
  <c r="AP56" i="10"/>
  <c r="AI56" i="10"/>
  <c r="AJ57" i="10"/>
  <c r="AP57" i="10"/>
  <c r="AI57" i="10"/>
  <c r="AJ69" i="10"/>
  <c r="AP69" i="10"/>
  <c r="AI69" i="10"/>
  <c r="AJ75" i="10"/>
  <c r="AP75" i="10"/>
  <c r="AI75" i="10"/>
  <c r="AJ77" i="10"/>
  <c r="AP77" i="10"/>
  <c r="AI77" i="10"/>
  <c r="AJ78" i="10"/>
  <c r="AP78" i="10"/>
  <c r="AI78" i="10"/>
  <c r="AJ83" i="10"/>
  <c r="AP83" i="10"/>
  <c r="AI83" i="10"/>
  <c r="AJ84" i="10"/>
  <c r="AP84" i="10"/>
  <c r="AI84" i="10"/>
  <c r="AJ96" i="10"/>
  <c r="AP96" i="10"/>
  <c r="AI96" i="10"/>
  <c r="AJ98" i="10"/>
  <c r="AP98" i="10"/>
  <c r="AI98" i="10"/>
  <c r="AJ99" i="10"/>
  <c r="AP99" i="10"/>
  <c r="AI99" i="10"/>
  <c r="AJ107" i="10"/>
  <c r="AP107" i="10"/>
  <c r="AI107" i="10"/>
  <c r="AJ109" i="10"/>
  <c r="AP109" i="10"/>
  <c r="AI109" i="10"/>
  <c r="AJ110" i="10"/>
  <c r="AP110" i="10"/>
  <c r="AI110" i="10"/>
  <c r="AJ117" i="10"/>
  <c r="AP117" i="10"/>
  <c r="AI117" i="10"/>
  <c r="AJ122" i="10"/>
  <c r="AP122" i="10"/>
  <c r="AI122" i="10"/>
  <c r="AJ123" i="10"/>
  <c r="AP123" i="10"/>
  <c r="AI123" i="10"/>
  <c r="AJ129" i="10"/>
  <c r="AI129" i="10"/>
  <c r="AJ133" i="10"/>
  <c r="AP133" i="10"/>
  <c r="AI133" i="10"/>
  <c r="AJ136" i="10"/>
  <c r="AP136" i="10"/>
  <c r="AI136" i="10"/>
  <c r="AJ142" i="10"/>
  <c r="AI142" i="10"/>
  <c r="AJ159" i="10"/>
  <c r="AI159" i="10"/>
  <c r="AJ160" i="10"/>
  <c r="AP160" i="10"/>
  <c r="AI160" i="10"/>
  <c r="AJ172" i="10"/>
  <c r="AP172" i="10"/>
  <c r="AI172" i="10"/>
  <c r="AJ175" i="10"/>
  <c r="AP175" i="10"/>
  <c r="AI175" i="10"/>
  <c r="AJ177" i="10"/>
  <c r="AI177" i="10"/>
  <c r="AJ179" i="10"/>
  <c r="AP179" i="10"/>
  <c r="AI179" i="10"/>
  <c r="AJ180" i="10"/>
  <c r="AP180" i="10"/>
  <c r="AI180" i="10"/>
  <c r="AJ186" i="10"/>
  <c r="AP186" i="10"/>
  <c r="AI186" i="10"/>
  <c r="AJ189" i="10"/>
  <c r="AP189" i="10"/>
  <c r="AI189" i="10"/>
  <c r="AJ191" i="10"/>
  <c r="AI191" i="10"/>
  <c r="AJ192" i="10"/>
  <c r="AP192" i="10"/>
  <c r="AI192" i="10"/>
  <c r="AJ193" i="10"/>
  <c r="AP193" i="10"/>
  <c r="AI193" i="10"/>
  <c r="AJ194" i="10"/>
  <c r="AP194" i="10"/>
  <c r="AI194" i="10"/>
  <c r="AJ198" i="10"/>
  <c r="AI198" i="10"/>
  <c r="AJ199" i="10"/>
  <c r="AP199" i="10"/>
  <c r="AI199" i="10"/>
  <c r="AJ201" i="10"/>
  <c r="AP201" i="10"/>
  <c r="AI201" i="10"/>
  <c r="AJ202" i="10"/>
  <c r="AP202" i="10"/>
  <c r="AI202" i="10"/>
  <c r="AJ207" i="10"/>
  <c r="AP207" i="10"/>
  <c r="AI207" i="10"/>
  <c r="AJ219" i="10"/>
  <c r="AI219" i="10"/>
  <c r="AJ221" i="10"/>
  <c r="AP221" i="10"/>
  <c r="AI221" i="10"/>
  <c r="AJ224" i="10"/>
  <c r="AI224" i="10"/>
  <c r="AJ232" i="10"/>
  <c r="AP232" i="10"/>
  <c r="AI232" i="10"/>
  <c r="AJ233" i="10"/>
  <c r="AP233" i="10"/>
  <c r="AI233" i="10"/>
  <c r="AJ235" i="10"/>
  <c r="AP235" i="10"/>
  <c r="AI235" i="10"/>
  <c r="AJ236" i="10"/>
  <c r="AP236" i="10"/>
  <c r="AI236" i="10"/>
  <c r="AJ237" i="10"/>
  <c r="AP237" i="10"/>
  <c r="AI237" i="10"/>
  <c r="AJ240" i="10"/>
  <c r="AI240" i="10"/>
  <c r="AJ241" i="10"/>
  <c r="AI241" i="10"/>
  <c r="AJ242" i="10"/>
  <c r="AP242" i="10"/>
  <c r="AI242" i="10"/>
  <c r="AJ244" i="10"/>
  <c r="AI244" i="10"/>
  <c r="AJ245" i="10"/>
  <c r="AP245" i="10"/>
  <c r="AI245" i="10"/>
  <c r="AJ246" i="10"/>
  <c r="AP246" i="10"/>
  <c r="AI246" i="10"/>
  <c r="AJ248" i="10"/>
  <c r="AP248" i="10"/>
  <c r="AI248" i="10"/>
  <c r="AJ253" i="10"/>
  <c r="AP253" i="10"/>
  <c r="AI253" i="10"/>
  <c r="AJ256" i="10"/>
  <c r="AP256" i="10"/>
  <c r="AI256" i="10"/>
  <c r="AJ257" i="10"/>
  <c r="AP257" i="10"/>
  <c r="AI257" i="10"/>
  <c r="AJ258" i="10"/>
  <c r="AP258" i="10"/>
  <c r="AI258" i="10"/>
  <c r="AJ261" i="10"/>
  <c r="AP261" i="10"/>
  <c r="AI261" i="10"/>
  <c r="AJ262" i="10"/>
  <c r="AP262" i="10"/>
  <c r="AI262" i="10"/>
  <c r="AJ264" i="10"/>
  <c r="AP264" i="10"/>
  <c r="AI264" i="10"/>
  <c r="AJ265" i="10"/>
  <c r="AP265" i="10"/>
  <c r="AI265" i="10"/>
  <c r="AJ266" i="10"/>
  <c r="AP266" i="10"/>
  <c r="AI266" i="10"/>
  <c r="AJ268" i="10"/>
  <c r="AP268" i="10"/>
  <c r="AI268" i="10"/>
  <c r="AJ269" i="10"/>
  <c r="AP269" i="10"/>
  <c r="AI269" i="10"/>
  <c r="AJ271" i="10"/>
  <c r="AP271" i="10"/>
  <c r="AI271" i="10"/>
  <c r="AJ279" i="10"/>
  <c r="AP279" i="10"/>
  <c r="AI279" i="10"/>
  <c r="AJ280" i="10"/>
  <c r="AI280" i="10"/>
  <c r="AJ283" i="10"/>
  <c r="AI283" i="10"/>
  <c r="AJ284" i="10"/>
  <c r="AP284" i="10"/>
  <c r="AI284" i="10"/>
  <c r="AJ286" i="10"/>
  <c r="AI286" i="10"/>
  <c r="AJ287" i="10"/>
  <c r="AI287" i="10"/>
  <c r="AJ289" i="10"/>
  <c r="AP289" i="10"/>
  <c r="AI289" i="10"/>
  <c r="AJ291" i="10"/>
  <c r="AP291" i="10"/>
  <c r="AI291" i="10"/>
  <c r="AJ292" i="10"/>
  <c r="AI292" i="10"/>
  <c r="AJ293" i="10"/>
  <c r="AP293" i="10"/>
  <c r="AI293" i="10"/>
  <c r="AJ294" i="10"/>
  <c r="AP294" i="10"/>
  <c r="AI294" i="10"/>
  <c r="AJ297" i="10"/>
  <c r="AP297" i="10"/>
  <c r="AI297" i="10"/>
  <c r="AJ298" i="10"/>
  <c r="AP298" i="10"/>
  <c r="AI298" i="10"/>
  <c r="AJ299" i="10"/>
  <c r="AP299" i="10"/>
  <c r="AI299" i="10"/>
  <c r="AJ300" i="10"/>
  <c r="AP300" i="10"/>
  <c r="AI300" i="10"/>
  <c r="AJ303" i="10"/>
  <c r="AP303" i="10"/>
  <c r="AI303" i="10"/>
  <c r="AJ306" i="10"/>
  <c r="AP306" i="10"/>
  <c r="AI306" i="10"/>
  <c r="AJ308" i="10"/>
  <c r="AP308" i="10"/>
  <c r="AI308" i="10"/>
  <c r="AJ309" i="10"/>
  <c r="AP309" i="10"/>
  <c r="AI309" i="10"/>
  <c r="AJ312" i="10"/>
  <c r="AP312" i="10"/>
  <c r="AI312" i="10"/>
  <c r="AJ315" i="10"/>
  <c r="AI315" i="10"/>
  <c r="AJ316" i="10"/>
  <c r="AP316" i="10"/>
  <c r="AI316" i="10"/>
  <c r="AJ319" i="10"/>
  <c r="AP319" i="10"/>
  <c r="AI319" i="10"/>
  <c r="AJ324" i="10"/>
  <c r="AP324" i="10"/>
  <c r="AI324" i="10"/>
  <c r="AJ325" i="10"/>
  <c r="AP325" i="10"/>
  <c r="AI325" i="10"/>
  <c r="AJ326" i="10"/>
  <c r="AP326" i="10"/>
  <c r="AI326" i="10"/>
  <c r="AJ327" i="10"/>
  <c r="AI327" i="10"/>
  <c r="AJ332" i="10"/>
  <c r="AI332" i="10"/>
  <c r="AJ333" i="10"/>
  <c r="AP333" i="10"/>
  <c r="AI333" i="10"/>
  <c r="AJ334" i="10"/>
  <c r="AP334" i="10"/>
  <c r="AI334" i="10"/>
  <c r="AJ338" i="10"/>
  <c r="AP338" i="10"/>
  <c r="AI338" i="10"/>
  <c r="AJ341" i="10"/>
  <c r="AI341" i="10"/>
  <c r="AJ347" i="10"/>
  <c r="AP347" i="10"/>
  <c r="AI347" i="10"/>
  <c r="AJ349" i="10"/>
  <c r="AP349" i="10"/>
  <c r="AI349" i="10"/>
  <c r="AJ360" i="10"/>
  <c r="AP360" i="10"/>
  <c r="AI360" i="10"/>
  <c r="AJ365" i="10"/>
  <c r="AP365" i="10"/>
  <c r="AI365" i="10"/>
  <c r="AJ368" i="10"/>
  <c r="AP368" i="10"/>
  <c r="AI368" i="10"/>
  <c r="AJ370" i="10"/>
  <c r="AI370" i="10"/>
  <c r="AJ372" i="10"/>
  <c r="AP372" i="10"/>
  <c r="AI372" i="10"/>
  <c r="AJ377" i="10"/>
  <c r="AI377" i="10"/>
  <c r="AJ379" i="10"/>
  <c r="AP379" i="10"/>
  <c r="AI379" i="10"/>
  <c r="AJ385" i="10"/>
  <c r="AP385" i="10"/>
  <c r="AI385" i="10"/>
  <c r="AJ394" i="10"/>
  <c r="AP394" i="10"/>
  <c r="AI394" i="10"/>
  <c r="AJ401" i="10"/>
  <c r="AI401" i="10"/>
  <c r="AJ406" i="10"/>
  <c r="AI406" i="10"/>
  <c r="AJ407" i="10"/>
  <c r="AP407" i="10"/>
  <c r="AI407" i="10"/>
  <c r="AJ408" i="10"/>
  <c r="AI408" i="10"/>
  <c r="AJ409" i="10"/>
  <c r="AP409" i="10"/>
  <c r="AI409" i="10"/>
  <c r="AJ424" i="10"/>
  <c r="AP424" i="10"/>
  <c r="AI424" i="10"/>
  <c r="AJ427" i="10"/>
  <c r="AP427" i="10"/>
  <c r="AI427" i="10"/>
  <c r="AJ430" i="10"/>
  <c r="AP430" i="10"/>
  <c r="AI430" i="10"/>
  <c r="AJ433" i="10"/>
  <c r="AP433" i="10"/>
  <c r="AI433" i="10"/>
  <c r="AJ436" i="10"/>
  <c r="AP436" i="10"/>
  <c r="AI436" i="10"/>
  <c r="AJ438" i="10"/>
  <c r="AP438" i="10"/>
  <c r="AI438" i="10"/>
  <c r="AJ439" i="10"/>
  <c r="AP439" i="10"/>
  <c r="AI439" i="10"/>
  <c r="AJ442" i="10"/>
  <c r="AP442" i="10"/>
  <c r="AI442" i="10"/>
  <c r="AJ443" i="10"/>
  <c r="AP443" i="10"/>
  <c r="AI443" i="10"/>
  <c r="AJ447" i="10"/>
  <c r="AP447" i="10"/>
  <c r="AI447" i="10"/>
  <c r="AJ449" i="10"/>
  <c r="AI449" i="10"/>
  <c r="AJ451" i="10"/>
  <c r="AP451" i="10"/>
  <c r="AI451" i="10"/>
  <c r="AJ455" i="10"/>
  <c r="AP455" i="10"/>
  <c r="AI455" i="10"/>
  <c r="AJ456" i="10"/>
  <c r="AI456" i="10"/>
  <c r="AJ457" i="10"/>
  <c r="AP457" i="10"/>
  <c r="AI457" i="10"/>
  <c r="AJ458" i="10"/>
  <c r="AP458" i="10"/>
  <c r="AI458" i="10"/>
  <c r="AJ465" i="10"/>
  <c r="AP465" i="10"/>
  <c r="AI465" i="10"/>
  <c r="AJ473" i="10"/>
  <c r="AP473" i="10"/>
  <c r="AI473" i="10"/>
  <c r="AJ482" i="10"/>
  <c r="AP482" i="10"/>
  <c r="AI482" i="10"/>
  <c r="AJ483" i="10"/>
  <c r="AP483" i="10"/>
  <c r="AI483" i="10"/>
  <c r="AJ486" i="10"/>
  <c r="AP486" i="10"/>
  <c r="AI486" i="10"/>
  <c r="AJ488" i="10"/>
  <c r="AP488" i="10"/>
  <c r="AI488" i="10"/>
  <c r="AJ489" i="10"/>
  <c r="AP489" i="10"/>
  <c r="AI489" i="10"/>
  <c r="AJ491" i="10"/>
  <c r="AI491" i="10"/>
  <c r="AJ493" i="10"/>
  <c r="AP493" i="10"/>
  <c r="AI493" i="10"/>
  <c r="AJ499" i="10"/>
  <c r="AP499" i="10"/>
  <c r="AI499" i="10"/>
  <c r="AJ500" i="10"/>
  <c r="AP500" i="10"/>
  <c r="AI500" i="10"/>
  <c r="AJ501" i="10"/>
  <c r="AP501" i="10"/>
  <c r="AI501" i="10"/>
  <c r="AJ503" i="10"/>
  <c r="AP503" i="10"/>
  <c r="AI503" i="10"/>
  <c r="AJ507" i="10"/>
  <c r="AP507" i="10"/>
  <c r="AI507" i="10"/>
  <c r="AJ508" i="10"/>
  <c r="AP508" i="10"/>
  <c r="AI508" i="10"/>
  <c r="AJ509" i="10"/>
  <c r="AI509" i="10"/>
  <c r="AJ510" i="10"/>
  <c r="AP510" i="10"/>
  <c r="AI510" i="10"/>
  <c r="AJ524" i="10"/>
  <c r="AI524" i="10"/>
  <c r="AJ526" i="10"/>
  <c r="AP526" i="10"/>
  <c r="AI526" i="10"/>
  <c r="AJ528" i="10"/>
  <c r="AP528" i="10"/>
  <c r="AI528" i="10"/>
  <c r="AJ531" i="10"/>
  <c r="AP531" i="10"/>
  <c r="AI531" i="10"/>
  <c r="AJ535" i="10"/>
  <c r="AP535" i="10"/>
  <c r="AI535" i="10"/>
  <c r="AJ538" i="10"/>
  <c r="AP538" i="10"/>
  <c r="AI538" i="10"/>
  <c r="AJ539" i="10"/>
  <c r="AP539" i="10"/>
  <c r="AI539" i="10"/>
  <c r="AJ545" i="10"/>
  <c r="AP545" i="10"/>
  <c r="AI545" i="10"/>
  <c r="AJ546" i="10"/>
  <c r="AP546" i="10"/>
  <c r="AI546" i="10"/>
  <c r="AJ547" i="10"/>
  <c r="AP547" i="10"/>
  <c r="AI547" i="10"/>
  <c r="AJ549" i="10"/>
  <c r="AP549" i="10"/>
  <c r="AI549" i="10"/>
  <c r="AJ552" i="10"/>
  <c r="AP552" i="10"/>
  <c r="AI552" i="10"/>
  <c r="AJ554" i="10"/>
  <c r="AP554" i="10"/>
  <c r="AI554" i="10"/>
  <c r="AJ559" i="10"/>
  <c r="AP559" i="10"/>
  <c r="AI559" i="10"/>
  <c r="AJ567" i="10"/>
  <c r="AP567" i="10"/>
  <c r="AI567" i="10"/>
  <c r="AJ569" i="10"/>
  <c r="AI569" i="10"/>
  <c r="AJ564" i="10"/>
  <c r="AP564" i="10"/>
  <c r="AI564" i="10"/>
  <c r="AJ570" i="10"/>
  <c r="AP570" i="10"/>
  <c r="AI570" i="10"/>
  <c r="AJ573" i="10"/>
  <c r="AP573" i="10"/>
  <c r="AI573" i="10"/>
  <c r="AJ574" i="10"/>
  <c r="AP574" i="10"/>
  <c r="AI574" i="10"/>
  <c r="AJ575" i="10"/>
  <c r="AP575" i="10"/>
  <c r="AI575" i="10"/>
  <c r="AJ577" i="10"/>
  <c r="AP577" i="10"/>
  <c r="AI577" i="10"/>
  <c r="AJ578" i="10"/>
  <c r="AI578" i="10"/>
  <c r="AJ582" i="10"/>
  <c r="AI582" i="10"/>
  <c r="AJ591" i="10"/>
  <c r="AP591" i="10"/>
  <c r="AI591" i="10"/>
  <c r="AJ593" i="10"/>
  <c r="AI593" i="10"/>
  <c r="AJ596" i="10"/>
  <c r="AP596" i="10"/>
  <c r="AI596" i="10"/>
  <c r="AJ597" i="10"/>
  <c r="AP597" i="10"/>
  <c r="AI597" i="10"/>
  <c r="AJ598" i="10"/>
  <c r="AP598" i="10"/>
  <c r="AI598" i="10"/>
  <c r="AJ606" i="10"/>
  <c r="AP606" i="10"/>
  <c r="AI606" i="10"/>
  <c r="AJ607" i="10"/>
  <c r="AI607" i="10"/>
  <c r="AJ614" i="10"/>
  <c r="AP614" i="10"/>
  <c r="AI614" i="10"/>
  <c r="AJ619" i="10"/>
  <c r="AP619" i="10"/>
  <c r="AI619" i="10"/>
  <c r="AJ620" i="10"/>
  <c r="AP620" i="10"/>
  <c r="AI620" i="10"/>
  <c r="AJ623" i="10"/>
  <c r="AI623" i="10"/>
  <c r="AJ626" i="10"/>
  <c r="AP626" i="10"/>
  <c r="AI626" i="10"/>
  <c r="AJ630" i="10"/>
  <c r="AP630" i="10"/>
  <c r="AI630" i="10"/>
  <c r="AJ635" i="10"/>
  <c r="AI635" i="10"/>
  <c r="AJ636" i="10"/>
  <c r="AP636" i="10"/>
  <c r="AI636" i="10"/>
  <c r="AJ641" i="10"/>
  <c r="AP641" i="10"/>
  <c r="AI641" i="10"/>
  <c r="AJ648" i="10"/>
  <c r="AP648" i="10"/>
  <c r="AI648" i="10"/>
  <c r="AJ11" i="10"/>
  <c r="AP11" i="10"/>
  <c r="AI11" i="10"/>
  <c r="AJ14" i="10"/>
  <c r="AP14" i="10"/>
  <c r="AI14" i="10"/>
  <c r="AJ15" i="10"/>
  <c r="AP15" i="10"/>
  <c r="AI15" i="10"/>
  <c r="AJ19" i="10"/>
  <c r="AP19" i="10"/>
  <c r="AI19" i="10"/>
  <c r="AJ26" i="10"/>
  <c r="AP26" i="10"/>
  <c r="AI26" i="10"/>
  <c r="AJ29" i="10"/>
  <c r="AP29" i="10"/>
  <c r="AI29" i="10"/>
  <c r="AJ31" i="10"/>
  <c r="AP31" i="10"/>
  <c r="AI31" i="10"/>
  <c r="AJ34" i="10"/>
  <c r="AI34" i="10"/>
  <c r="AP10" i="10"/>
  <c r="AP18" i="10"/>
  <c r="AP39" i="10"/>
  <c r="AP46" i="10"/>
  <c r="AP50" i="10"/>
  <c r="AP52" i="10"/>
  <c r="AP54" i="10"/>
  <c r="AP59" i="10"/>
  <c r="AP64" i="10"/>
  <c r="AP66" i="10"/>
  <c r="AP67" i="10"/>
  <c r="AP68" i="10"/>
  <c r="AP71" i="10"/>
  <c r="AP76" i="10"/>
  <c r="AP97" i="10"/>
  <c r="AP103" i="10"/>
  <c r="AP108" i="10"/>
  <c r="AP112" i="10"/>
  <c r="AP115" i="10"/>
  <c r="AP116" i="10"/>
  <c r="AP119" i="10"/>
  <c r="AP126" i="10"/>
  <c r="AP127" i="10"/>
  <c r="AP128" i="10"/>
  <c r="AP131" i="10"/>
  <c r="AP137" i="10"/>
  <c r="AP138" i="10"/>
  <c r="AP141" i="10"/>
  <c r="AP148" i="10"/>
  <c r="AP154" i="10"/>
  <c r="AP155" i="10"/>
  <c r="AP164" i="10"/>
  <c r="AP182" i="10"/>
  <c r="AP188" i="10"/>
  <c r="AP206" i="10"/>
  <c r="AP208" i="10"/>
  <c r="AP223" i="10"/>
  <c r="AP231" i="10"/>
  <c r="AP234" i="10"/>
  <c r="AP273" i="10"/>
  <c r="AP277" i="10"/>
  <c r="AP310" i="10"/>
  <c r="AP321" i="10"/>
  <c r="AP322" i="10"/>
  <c r="AP323" i="10"/>
  <c r="AP343" i="10"/>
  <c r="AP352" i="10"/>
  <c r="AP354" i="10"/>
  <c r="AP357" i="10"/>
  <c r="AP373" i="10"/>
  <c r="AP384" i="10"/>
  <c r="AP386" i="10"/>
  <c r="AP390" i="10"/>
  <c r="AP393" i="10"/>
  <c r="AP402" i="10"/>
  <c r="AP404" i="10"/>
  <c r="AP418" i="10"/>
  <c r="AP421" i="10"/>
  <c r="AP431" i="10"/>
  <c r="AP434" i="10"/>
  <c r="AP444" i="10"/>
  <c r="AP446" i="10"/>
  <c r="AP452" i="10"/>
  <c r="AP453" i="10"/>
  <c r="AP467" i="10"/>
  <c r="AP471" i="10"/>
  <c r="AP481" i="10"/>
  <c r="AP487" i="10"/>
  <c r="AP496" i="10"/>
  <c r="AP502" i="10"/>
  <c r="AP504" i="10"/>
  <c r="AP505" i="10"/>
  <c r="AP513" i="10"/>
  <c r="AP533" i="10"/>
  <c r="AP534" i="10"/>
  <c r="AP540" i="10"/>
  <c r="AP542" i="10"/>
  <c r="AP543" i="10"/>
  <c r="AP544" i="10"/>
  <c r="AP550" i="10"/>
  <c r="AP558" i="10"/>
  <c r="AP568" i="10"/>
  <c r="AP571" i="10"/>
  <c r="AP579" i="10"/>
  <c r="AP583" i="10"/>
  <c r="AP585" i="10"/>
  <c r="AP587" i="10"/>
  <c r="AP589" i="10"/>
  <c r="AP600" i="10"/>
  <c r="AP608" i="10"/>
  <c r="AP609" i="10"/>
  <c r="AP613" i="10"/>
  <c r="AP617" i="10"/>
  <c r="AP627" i="10"/>
  <c r="AP640" i="10"/>
  <c r="AP644" i="10"/>
  <c r="AP654" i="10"/>
  <c r="AP662" i="10"/>
  <c r="AP667" i="10"/>
  <c r="AP677" i="10"/>
  <c r="AP680" i="10"/>
  <c r="AP694" i="10"/>
  <c r="AP695" i="10"/>
  <c r="AP698" i="10"/>
  <c r="AP701" i="10"/>
  <c r="AP708" i="10"/>
  <c r="AP712" i="10"/>
  <c r="AP722" i="10"/>
  <c r="AP725" i="10"/>
  <c r="AP727" i="10"/>
  <c r="AP745" i="10"/>
  <c r="AP749" i="10"/>
  <c r="AP754" i="10"/>
  <c r="AP756" i="10"/>
  <c r="AP757" i="10"/>
  <c r="AP759" i="10"/>
  <c r="AP778" i="10"/>
  <c r="AP781" i="10"/>
  <c r="AP782" i="10"/>
  <c r="AP787" i="10"/>
  <c r="AP788" i="10"/>
  <c r="AP789" i="10"/>
  <c r="AP793" i="10"/>
  <c r="AP795" i="10"/>
  <c r="AP799" i="10"/>
  <c r="AP803" i="10"/>
  <c r="AP804" i="10"/>
  <c r="AP808" i="10"/>
  <c r="AP809" i="10"/>
  <c r="AP813" i="10"/>
  <c r="AP816" i="10"/>
  <c r="AP820" i="10"/>
  <c r="AP823" i="10"/>
  <c r="AP828" i="10"/>
  <c r="AP830" i="10"/>
  <c r="AP831" i="10"/>
  <c r="AP834" i="10"/>
  <c r="AP838" i="10"/>
  <c r="AP853" i="10"/>
  <c r="AP870" i="10"/>
  <c r="AP871" i="10"/>
  <c r="AP880" i="10"/>
  <c r="AP883" i="10"/>
  <c r="AP888" i="10"/>
  <c r="AP891" i="10"/>
  <c r="AP905" i="10"/>
  <c r="AP912" i="10"/>
  <c r="AP914" i="10"/>
  <c r="AP924" i="10"/>
  <c r="AP931" i="10"/>
  <c r="AP939" i="10"/>
  <c r="AP961" i="10"/>
  <c r="AP966" i="10"/>
  <c r="AP974" i="10"/>
  <c r="AP979" i="10"/>
  <c r="AP982" i="10"/>
  <c r="AP983" i="10"/>
  <c r="AP994" i="10"/>
  <c r="AP995" i="10"/>
  <c r="AP1011" i="10"/>
  <c r="AP1013" i="10"/>
  <c r="AP1019" i="10"/>
  <c r="AP1023" i="10"/>
  <c r="AP1027" i="10"/>
  <c r="AP1036" i="10"/>
  <c r="AP1041" i="10"/>
  <c r="AP1050" i="10"/>
  <c r="AP1051" i="10"/>
  <c r="AP1052" i="10"/>
  <c r="AP1056" i="10"/>
  <c r="AP1060" i="10"/>
  <c r="AP1061" i="10"/>
  <c r="AP1065" i="10"/>
  <c r="AP1068" i="10"/>
  <c r="AP1077" i="10"/>
  <c r="AP1081" i="10"/>
  <c r="AP1086" i="10"/>
  <c r="AP1096" i="10"/>
  <c r="AP1101" i="10"/>
  <c r="AP1107" i="10"/>
  <c r="AP1110" i="10"/>
  <c r="AP1113" i="10"/>
  <c r="AP1120" i="10"/>
  <c r="AP1123" i="10"/>
  <c r="AP1131" i="10"/>
  <c r="AP1137" i="10"/>
  <c r="AP1142" i="10"/>
  <c r="AP1147" i="10"/>
  <c r="AP1153" i="10"/>
  <c r="AP1162" i="10"/>
  <c r="AP1163" i="10"/>
  <c r="AP1177" i="10"/>
  <c r="AP1178" i="10"/>
  <c r="AP1181" i="10"/>
  <c r="AP1200" i="10"/>
  <c r="AP1205" i="10"/>
  <c r="AP1245" i="10"/>
  <c r="AP1261" i="10"/>
  <c r="AP1265" i="10"/>
  <c r="AP1271" i="10"/>
  <c r="AP1274" i="10"/>
  <c r="AP1304" i="10"/>
  <c r="AP1306" i="10"/>
  <c r="AP1319" i="10"/>
  <c r="AP1328" i="10"/>
  <c r="AP1331" i="10"/>
  <c r="AP1338" i="10"/>
  <c r="AP1353" i="10"/>
  <c r="AP1354" i="10"/>
  <c r="AP1361" i="10"/>
  <c r="AP1364" i="10"/>
  <c r="AP1366" i="10"/>
  <c r="AP1367" i="10"/>
  <c r="AP1373" i="10"/>
  <c r="AP1387" i="10"/>
  <c r="AP1390" i="10"/>
  <c r="AP1401" i="10"/>
  <c r="AP1406" i="10"/>
  <c r="AP1421" i="10"/>
  <c r="AP1423" i="10"/>
  <c r="AP1445" i="10"/>
  <c r="AP1451" i="10"/>
  <c r="AP1480" i="10"/>
  <c r="AP1496" i="10"/>
  <c r="AP1522" i="10"/>
  <c r="AP1544" i="10"/>
  <c r="AP1564" i="10"/>
  <c r="AP1568" i="10"/>
  <c r="AP1569" i="10"/>
  <c r="AP1573" i="10"/>
  <c r="AP1582" i="10"/>
  <c r="AP1583" i="10"/>
  <c r="AP1587" i="10"/>
  <c r="AP1588" i="10"/>
  <c r="AP1594" i="10"/>
  <c r="AP1600" i="10"/>
  <c r="AP1603" i="10"/>
  <c r="AP1605" i="10"/>
  <c r="AP1611" i="10"/>
  <c r="AP1641" i="10"/>
  <c r="AP1678" i="10"/>
  <c r="AP1679" i="10"/>
  <c r="AP1683" i="10"/>
  <c r="AP22" i="10"/>
  <c r="AP23" i="10"/>
  <c r="AP25" i="10"/>
  <c r="AP33" i="10"/>
  <c r="AP61" i="10"/>
  <c r="AP63" i="10"/>
  <c r="AP72" i="10"/>
  <c r="AP81" i="10"/>
  <c r="AP86" i="10"/>
  <c r="AP87" i="10"/>
  <c r="AP88" i="10"/>
  <c r="AP89" i="10"/>
  <c r="AP95" i="10"/>
  <c r="AP106" i="10"/>
  <c r="AP140" i="10"/>
  <c r="AP143" i="10"/>
  <c r="AP145" i="10"/>
  <c r="AP147" i="10"/>
  <c r="AP151" i="10"/>
  <c r="AP163" i="10"/>
  <c r="AP166" i="10"/>
  <c r="AP169" i="10"/>
  <c r="AP170" i="10"/>
  <c r="AP171" i="10"/>
  <c r="AP178" i="10"/>
  <c r="AP181" i="10"/>
  <c r="AP184" i="10"/>
  <c r="AP185" i="10"/>
  <c r="AP190" i="10"/>
  <c r="AP197" i="10"/>
  <c r="AP210" i="10"/>
  <c r="AP211" i="10"/>
  <c r="AP212" i="10"/>
  <c r="AP214" i="10"/>
  <c r="AP215" i="10"/>
  <c r="AP216" i="10"/>
  <c r="AP220" i="10"/>
  <c r="AP225" i="10"/>
  <c r="AP228" i="10"/>
  <c r="AP229" i="10"/>
  <c r="AP239" i="10"/>
  <c r="AP255" i="10"/>
  <c r="AP270" i="10"/>
  <c r="AP274" i="10"/>
  <c r="AP281" i="10"/>
  <c r="AP288" i="10"/>
  <c r="AP320" i="10"/>
  <c r="AP328" i="10"/>
  <c r="AP330" i="10"/>
  <c r="AP350" i="10"/>
  <c r="AP355" i="10"/>
  <c r="AP356" i="10"/>
  <c r="AP359" i="10"/>
  <c r="AP369" i="10"/>
  <c r="AP378" i="10"/>
  <c r="AP382" i="10"/>
  <c r="AP395" i="10"/>
  <c r="AP396" i="10"/>
  <c r="AP399" i="10"/>
  <c r="AP400" i="10"/>
  <c r="AP410" i="10"/>
  <c r="AP420" i="10"/>
  <c r="AP423" i="10"/>
  <c r="AP425" i="10"/>
  <c r="AP429" i="10"/>
  <c r="AP441" i="10"/>
  <c r="AP445" i="10"/>
  <c r="AP454" i="10"/>
  <c r="AP461" i="10"/>
  <c r="AP468" i="10"/>
  <c r="AP469" i="10"/>
  <c r="AP470" i="10"/>
  <c r="AP472" i="10"/>
  <c r="AP474" i="10"/>
  <c r="AP475" i="10"/>
  <c r="AP480" i="10"/>
  <c r="AP484" i="10"/>
  <c r="AP485" i="10"/>
  <c r="AP494" i="10"/>
  <c r="AP497" i="10"/>
  <c r="AP498" i="10"/>
  <c r="AP506" i="10"/>
  <c r="AP511" i="10"/>
  <c r="AP512" i="10"/>
  <c r="AP515" i="10"/>
  <c r="AP516" i="10"/>
  <c r="AP519" i="10"/>
  <c r="AP520" i="10"/>
  <c r="AP530" i="10"/>
  <c r="AP532" i="10"/>
  <c r="AP537" i="10"/>
  <c r="AP548" i="10"/>
  <c r="AP557" i="10"/>
  <c r="AP563" i="10"/>
  <c r="AP599" i="10"/>
  <c r="AP601" i="10"/>
  <c r="AP602" i="10"/>
  <c r="AP603" i="10"/>
  <c r="AP646" i="10"/>
  <c r="AI7" i="10"/>
  <c r="AI8" i="10"/>
  <c r="AI9" i="10"/>
  <c r="AI10" i="10"/>
  <c r="AI12" i="10"/>
  <c r="AI18" i="10"/>
  <c r="AI39" i="10"/>
  <c r="AI46" i="10"/>
  <c r="AI50" i="10"/>
  <c r="AI51" i="10"/>
  <c r="AI52" i="10"/>
  <c r="AI54" i="10"/>
  <c r="AI59" i="10"/>
  <c r="AI60" i="10"/>
  <c r="AI64" i="10"/>
  <c r="AI65" i="10"/>
  <c r="AI66" i="10"/>
  <c r="AI67" i="10"/>
  <c r="AI68" i="10"/>
  <c r="AI71" i="10"/>
  <c r="AI76" i="10"/>
  <c r="AI97" i="10"/>
  <c r="AI100" i="10"/>
  <c r="AI103" i="10"/>
  <c r="AI108" i="10"/>
  <c r="AI112" i="10"/>
  <c r="AI115" i="10"/>
  <c r="AI116" i="10"/>
  <c r="AI119" i="10"/>
  <c r="AI126" i="10"/>
  <c r="AI127" i="10"/>
  <c r="AI128" i="10"/>
  <c r="AI131" i="10"/>
  <c r="AI137" i="10"/>
  <c r="AI138" i="10"/>
  <c r="AI139" i="10"/>
  <c r="AI141" i="10"/>
  <c r="AI148" i="10"/>
  <c r="AI154" i="10"/>
  <c r="AI155" i="10"/>
  <c r="AI162" i="10"/>
  <c r="AI164" i="10"/>
  <c r="AI182" i="10"/>
  <c r="AI188" i="10"/>
  <c r="AI206" i="10"/>
  <c r="AI208" i="10"/>
  <c r="AI226" i="10"/>
  <c r="AI230" i="10"/>
  <c r="AI223" i="10"/>
  <c r="AI231" i="10"/>
  <c r="AI234" i="10"/>
  <c r="AI238" i="10"/>
  <c r="AI250" i="10"/>
  <c r="AI273" i="10"/>
  <c r="AI277" i="10"/>
  <c r="AI285" i="10"/>
  <c r="AI310" i="10"/>
  <c r="AI317" i="10"/>
  <c r="AI321" i="10"/>
  <c r="AI322" i="10"/>
  <c r="AI323" i="10"/>
  <c r="AI340" i="10"/>
  <c r="AI343" i="10"/>
  <c r="AI352" i="10"/>
  <c r="AI353" i="10"/>
  <c r="AI354" i="10"/>
  <c r="AI357" i="10"/>
  <c r="AI364" i="10"/>
  <c r="AI373" i="10"/>
  <c r="AI384" i="10"/>
  <c r="AI386" i="10"/>
  <c r="AI388" i="10"/>
  <c r="AI390" i="10"/>
  <c r="AI393" i="10"/>
  <c r="AI402" i="10"/>
  <c r="AI404" i="10"/>
  <c r="AI418" i="10"/>
  <c r="AI421" i="10"/>
  <c r="AI422" i="10"/>
  <c r="AI431" i="10"/>
  <c r="AI434" i="10"/>
  <c r="AI440" i="10"/>
  <c r="AI444" i="10"/>
  <c r="AI446" i="10"/>
  <c r="AI452" i="10"/>
  <c r="AI453" i="10"/>
  <c r="AI467" i="10"/>
  <c r="AI471" i="10"/>
  <c r="AI476" i="10"/>
  <c r="AI481" i="10"/>
  <c r="AI487" i="10"/>
  <c r="AI490" i="10"/>
  <c r="AI496" i="10"/>
  <c r="AI502" i="10"/>
  <c r="AI504" i="10"/>
  <c r="AI505" i="10"/>
  <c r="AI513" i="10"/>
  <c r="AI525" i="10"/>
  <c r="AI533" i="10"/>
  <c r="AI534" i="10"/>
  <c r="AI536" i="10"/>
  <c r="AI540" i="10"/>
  <c r="AI541" i="10"/>
  <c r="AI542" i="10"/>
  <c r="AI543" i="10"/>
  <c r="AI544" i="10"/>
  <c r="AI550" i="10"/>
  <c r="AI558" i="10"/>
  <c r="AI568" i="10"/>
  <c r="AI571" i="10"/>
  <c r="AI579" i="10"/>
  <c r="AI583" i="10"/>
  <c r="AI585" i="10"/>
  <c r="AI587" i="10"/>
  <c r="AI589" i="10"/>
  <c r="AI600" i="10"/>
  <c r="AI608" i="10"/>
  <c r="AI609" i="10"/>
  <c r="AI613" i="10"/>
  <c r="AI617" i="10"/>
  <c r="AI627" i="10"/>
  <c r="AI640" i="10"/>
  <c r="AI643" i="10"/>
  <c r="AI644" i="10"/>
  <c r="AI654" i="10"/>
  <c r="AI662" i="10"/>
  <c r="AI667" i="10"/>
  <c r="AI677" i="10"/>
  <c r="AI680" i="10"/>
  <c r="AI694" i="10"/>
  <c r="AI695" i="10"/>
  <c r="AI698" i="10"/>
  <c r="AI701" i="10"/>
  <c r="AI708" i="10"/>
  <c r="AI712" i="10"/>
  <c r="AI721" i="10"/>
  <c r="AI722" i="10"/>
  <c r="AI725" i="10"/>
  <c r="AI727" i="10"/>
  <c r="AI745" i="10"/>
  <c r="AI749" i="10"/>
  <c r="AI754" i="10"/>
  <c r="AI755" i="10"/>
  <c r="AI756" i="10"/>
  <c r="AI757" i="10"/>
  <c r="AI759" i="10"/>
  <c r="AI763" i="10"/>
  <c r="AI778" i="10"/>
  <c r="AI781" i="10"/>
  <c r="AI782" i="10"/>
  <c r="AI780" i="10"/>
  <c r="AI787" i="10"/>
  <c r="AI788" i="10"/>
  <c r="AI789" i="10"/>
  <c r="AI793" i="10"/>
  <c r="AI795" i="10"/>
  <c r="AI799" i="10"/>
  <c r="AI803" i="10"/>
  <c r="AI804" i="10"/>
  <c r="AI808" i="10"/>
  <c r="AI809" i="10"/>
  <c r="AI810" i="10"/>
  <c r="AI812" i="10"/>
  <c r="AI813" i="10"/>
  <c r="AI816" i="10"/>
  <c r="AI818" i="10"/>
  <c r="AI820" i="10"/>
  <c r="AI823" i="10"/>
  <c r="AI828" i="10"/>
  <c r="AI830" i="10"/>
  <c r="AI831" i="10"/>
  <c r="AI834" i="10"/>
  <c r="AI838" i="10"/>
  <c r="AI840" i="10"/>
  <c r="AI844" i="10"/>
  <c r="AI853" i="10"/>
  <c r="AI863" i="10"/>
  <c r="AI870" i="10"/>
  <c r="AI871" i="10"/>
  <c r="AI880" i="10"/>
  <c r="AI883" i="10"/>
  <c r="AI888" i="10"/>
  <c r="AI891" i="10"/>
  <c r="AI895" i="10"/>
  <c r="AI904" i="10"/>
  <c r="AI905" i="10"/>
  <c r="AI912" i="10"/>
  <c r="AI914" i="10"/>
  <c r="AI924" i="10"/>
  <c r="AI931" i="10"/>
  <c r="AI939" i="10"/>
  <c r="AI944" i="10"/>
  <c r="AI961" i="10"/>
  <c r="AI966" i="10"/>
  <c r="AI974" i="10"/>
  <c r="AI978" i="10"/>
  <c r="AI979" i="10"/>
  <c r="AI981" i="10"/>
  <c r="AI982" i="10"/>
  <c r="AI983" i="10"/>
  <c r="AI994" i="10"/>
  <c r="AI995" i="10"/>
  <c r="AI1004" i="10"/>
  <c r="AI1011" i="10"/>
  <c r="AI1013" i="10"/>
  <c r="AI1019" i="10"/>
  <c r="AI1023" i="10"/>
  <c r="AI1026" i="10"/>
  <c r="AI1027" i="10"/>
  <c r="AI1036" i="10"/>
  <c r="AI1040" i="10"/>
  <c r="AI1041" i="10"/>
  <c r="AI1050" i="10"/>
  <c r="AI1051" i="10"/>
  <c r="AI1052" i="10"/>
  <c r="AI1055" i="10"/>
  <c r="AI1056" i="10"/>
  <c r="AI1057" i="10"/>
  <c r="AI1060" i="10"/>
  <c r="AI1061" i="10"/>
  <c r="AI1065" i="10"/>
  <c r="AI1068" i="10"/>
  <c r="AI1073" i="10"/>
  <c r="AI1077" i="10"/>
  <c r="AI1081" i="10"/>
  <c r="AI1086" i="10"/>
  <c r="AI1096" i="10"/>
  <c r="AI1101" i="10"/>
  <c r="AI1107" i="10"/>
  <c r="AI1109" i="10"/>
  <c r="AI1110" i="10"/>
  <c r="AI1113" i="10"/>
  <c r="AI1115" i="10"/>
  <c r="AI1120" i="10"/>
  <c r="AI1123" i="10"/>
  <c r="AI1131" i="10"/>
  <c r="AI1137" i="10"/>
  <c r="AI1142" i="10"/>
  <c r="AI1147" i="10"/>
  <c r="AI1153" i="10"/>
  <c r="AI1162" i="10"/>
  <c r="AI1163" i="10"/>
  <c r="AI1168" i="10"/>
  <c r="AI1177" i="10"/>
  <c r="AI1178" i="10"/>
  <c r="AI1181" i="10"/>
  <c r="AI1200" i="10"/>
  <c r="AI1205" i="10"/>
  <c r="AI1245" i="10"/>
  <c r="AI1261" i="10"/>
  <c r="AI1265" i="10"/>
  <c r="AI1271" i="10"/>
  <c r="AI1274" i="10"/>
  <c r="AI1275" i="10"/>
  <c r="AI1289" i="10"/>
  <c r="AI1304" i="10"/>
  <c r="AI1305" i="10"/>
  <c r="AI1306" i="10"/>
  <c r="AI1319" i="10"/>
  <c r="AI1323" i="10"/>
  <c r="AI1328" i="10"/>
  <c r="AI1331" i="10"/>
  <c r="AI1338" i="10"/>
  <c r="AI1346" i="10"/>
  <c r="AI1353" i="10"/>
  <c r="AI1354" i="10"/>
  <c r="AI1361" i="10"/>
  <c r="AI1364" i="10"/>
  <c r="AI1366" i="10"/>
  <c r="AI1367" i="10"/>
  <c r="AI1373" i="10"/>
  <c r="AI1387" i="10"/>
  <c r="AI1390" i="10"/>
  <c r="AI1401" i="10"/>
  <c r="AI1406" i="10"/>
  <c r="AI1421" i="10"/>
  <c r="AI1423" i="10"/>
  <c r="AI1445" i="10"/>
  <c r="AI1451" i="10"/>
  <c r="AI1474" i="10"/>
  <c r="AI1480" i="10"/>
  <c r="AI1487" i="10"/>
  <c r="AI1492" i="10"/>
  <c r="AI1496" i="10"/>
  <c r="AI1508" i="10"/>
  <c r="AI1520" i="10"/>
  <c r="AI1522" i="10"/>
  <c r="AI1535" i="10"/>
  <c r="AI1544" i="10"/>
  <c r="AI1553" i="10"/>
  <c r="AI1564" i="10"/>
  <c r="AI1568" i="10"/>
  <c r="AI1569" i="10"/>
  <c r="AI1573" i="10"/>
  <c r="AI1582" i="10"/>
  <c r="AI1583" i="10"/>
  <c r="AI1587" i="10"/>
  <c r="AI1588" i="10"/>
  <c r="AI1589" i="10"/>
  <c r="AI1594" i="10"/>
  <c r="AI1600" i="10"/>
  <c r="AI1603" i="10"/>
  <c r="AI1605" i="10"/>
  <c r="AI1611" i="10"/>
  <c r="AI1641" i="10"/>
  <c r="AI1665" i="10"/>
  <c r="AI1678" i="10"/>
  <c r="AI1679" i="10"/>
  <c r="AI1683" i="10"/>
  <c r="AI22" i="10"/>
  <c r="AI23" i="10"/>
  <c r="AI25" i="10"/>
  <c r="AI27" i="10"/>
  <c r="AI33" i="10"/>
  <c r="AI43" i="10"/>
  <c r="AI58" i="10"/>
  <c r="AI61" i="10"/>
  <c r="AI63" i="10"/>
  <c r="AI70" i="10"/>
  <c r="AI72" i="10"/>
  <c r="AI79" i="10"/>
  <c r="AI81" i="10"/>
  <c r="AI86" i="10"/>
  <c r="AI87" i="10"/>
  <c r="AI88" i="10"/>
  <c r="AI89" i="10"/>
  <c r="AI95" i="10"/>
  <c r="AI101" i="10"/>
  <c r="AI106" i="10"/>
  <c r="AI121" i="10"/>
  <c r="AI124" i="10"/>
  <c r="AI132" i="10"/>
  <c r="AI140" i="10"/>
  <c r="AI143" i="10"/>
  <c r="AI145" i="10"/>
  <c r="AI147" i="10"/>
  <c r="AI151" i="10"/>
  <c r="AI153" i="10"/>
  <c r="AI163" i="10"/>
  <c r="AI166" i="10"/>
  <c r="AI169" i="10"/>
  <c r="AI170" i="10"/>
  <c r="AI171" i="10"/>
  <c r="AI178" i="10"/>
  <c r="AI181" i="10"/>
  <c r="AI184" i="10"/>
  <c r="AI185" i="10"/>
  <c r="AI190" i="10"/>
  <c r="AI197" i="10"/>
  <c r="AI200" i="10"/>
  <c r="AI210" i="10"/>
  <c r="AI211" i="10"/>
  <c r="AI212" i="10"/>
  <c r="AI214" i="10"/>
  <c r="AI215" i="10"/>
  <c r="AI216" i="10"/>
  <c r="AI217" i="10"/>
  <c r="AI218" i="10"/>
  <c r="AI220" i="10"/>
  <c r="AI225" i="10"/>
  <c r="AI227" i="10"/>
  <c r="AI228" i="10"/>
  <c r="AI229" i="10"/>
  <c r="AI239" i="10"/>
  <c r="AI254" i="10"/>
  <c r="AI255" i="10"/>
  <c r="AI270" i="10"/>
  <c r="AI274" i="10"/>
  <c r="AI281" i="10"/>
  <c r="AI288" i="10"/>
  <c r="AI313" i="10"/>
  <c r="AI320" i="10"/>
  <c r="AI328" i="10"/>
  <c r="AI330" i="10"/>
  <c r="AI336" i="10"/>
  <c r="AI350" i="10"/>
  <c r="AI355" i="10"/>
  <c r="AI356" i="10"/>
  <c r="AI359" i="10"/>
  <c r="AI363" i="10"/>
  <c r="AI366" i="10"/>
  <c r="AI369" i="10"/>
  <c r="AI378" i="10"/>
  <c r="AI382" i="10"/>
  <c r="AI395" i="10"/>
  <c r="AI396" i="10"/>
  <c r="AI399" i="10"/>
  <c r="AI400" i="10"/>
  <c r="AI410" i="10"/>
  <c r="AI420" i="10"/>
  <c r="AI423" i="10"/>
  <c r="AI425" i="10"/>
  <c r="AI428" i="10"/>
  <c r="AI429" i="10"/>
  <c r="AI441" i="10"/>
  <c r="AI445" i="10"/>
  <c r="AI454" i="10"/>
  <c r="AI461" i="10"/>
  <c r="AI462" i="10"/>
  <c r="AI468" i="10"/>
  <c r="AI469" i="10"/>
  <c r="AI470" i="10"/>
  <c r="AI472" i="10"/>
  <c r="AI474" i="10"/>
  <c r="AI475" i="10"/>
  <c r="AI478" i="10"/>
  <c r="AI480" i="10"/>
  <c r="AI484" i="10"/>
  <c r="AI485" i="10"/>
  <c r="AI494" i="10"/>
  <c r="AI495" i="10"/>
  <c r="AI497" i="10"/>
  <c r="AI498" i="10"/>
  <c r="AI506" i="10"/>
  <c r="AI511" i="10"/>
  <c r="AI512" i="10"/>
  <c r="AI515" i="10"/>
  <c r="AI516" i="10"/>
  <c r="AI518" i="10"/>
  <c r="AI519" i="10"/>
  <c r="AI520" i="10"/>
  <c r="AI529" i="10"/>
  <c r="AI530" i="10"/>
  <c r="AI532" i="10"/>
  <c r="AI537" i="10"/>
  <c r="AI548" i="10"/>
  <c r="AI556" i="10"/>
  <c r="AI557" i="10"/>
  <c r="AI560" i="10"/>
  <c r="AI562" i="10"/>
  <c r="AI563" i="10"/>
  <c r="AI581" i="10"/>
  <c r="AI599" i="10"/>
  <c r="AI601" i="10"/>
  <c r="AI602" i="10"/>
  <c r="AI603" i="10"/>
  <c r="AI634" i="10"/>
  <c r="AI646" i="10"/>
  <c r="AJ7" i="10"/>
  <c r="AJ8" i="10"/>
  <c r="AJ9" i="10"/>
  <c r="AJ10" i="10"/>
  <c r="AJ12" i="10"/>
  <c r="AJ18" i="10"/>
  <c r="AJ39" i="10"/>
  <c r="AJ46" i="10"/>
  <c r="AJ50" i="10"/>
  <c r="AJ51" i="10"/>
  <c r="AJ52" i="10"/>
  <c r="AJ54" i="10"/>
  <c r="AJ59" i="10"/>
  <c r="AJ60" i="10"/>
  <c r="AJ64" i="10"/>
  <c r="AJ65" i="10"/>
  <c r="AJ66" i="10"/>
  <c r="AJ67" i="10"/>
  <c r="AJ68" i="10"/>
  <c r="AJ71" i="10"/>
  <c r="AJ76" i="10"/>
  <c r="AJ97" i="10"/>
  <c r="AJ100" i="10"/>
  <c r="AJ103" i="10"/>
  <c r="AJ108" i="10"/>
  <c r="AJ112" i="10"/>
  <c r="AJ115" i="10"/>
  <c r="AJ116" i="10"/>
  <c r="AJ119" i="10"/>
  <c r="AJ126" i="10"/>
  <c r="AJ127" i="10"/>
  <c r="AJ128" i="10"/>
  <c r="AJ131" i="10"/>
  <c r="AJ137" i="10"/>
  <c r="AJ138" i="10"/>
  <c r="AJ139" i="10"/>
  <c r="AJ141" i="10"/>
  <c r="AJ148" i="10"/>
  <c r="AJ154" i="10"/>
  <c r="AJ155" i="10"/>
  <c r="AJ162" i="10"/>
  <c r="AJ164" i="10"/>
  <c r="AJ182" i="10"/>
  <c r="AJ188" i="10"/>
  <c r="AJ206" i="10"/>
  <c r="AJ208" i="10"/>
  <c r="AJ226" i="10"/>
  <c r="AJ230" i="10"/>
  <c r="AJ223" i="10"/>
  <c r="AJ231" i="10"/>
  <c r="AJ234" i="10"/>
  <c r="AJ238" i="10"/>
  <c r="AJ250" i="10"/>
  <c r="AJ273" i="10"/>
  <c r="AJ277" i="10"/>
  <c r="AJ285" i="10"/>
  <c r="AJ310" i="10"/>
  <c r="AJ317" i="10"/>
  <c r="AJ321" i="10"/>
  <c r="AJ322" i="10"/>
  <c r="AJ323" i="10"/>
  <c r="AJ340" i="10"/>
  <c r="AJ343" i="10"/>
  <c r="AJ352" i="10"/>
  <c r="AJ353" i="10"/>
  <c r="AJ354" i="10"/>
  <c r="AJ357" i="10"/>
  <c r="AJ364" i="10"/>
  <c r="AJ373" i="10"/>
  <c r="AJ384" i="10"/>
  <c r="AJ386" i="10"/>
  <c r="AJ388" i="10"/>
  <c r="AJ390" i="10"/>
  <c r="AJ393" i="10"/>
  <c r="AJ402" i="10"/>
  <c r="AJ404" i="10"/>
  <c r="AJ418" i="10"/>
  <c r="AJ421" i="10"/>
  <c r="AJ422" i="10"/>
  <c r="AJ431" i="10"/>
  <c r="AJ434" i="10"/>
  <c r="AJ440" i="10"/>
  <c r="AJ444" i="10"/>
  <c r="AJ446" i="10"/>
  <c r="AJ452" i="10"/>
  <c r="AJ453" i="10"/>
  <c r="AJ467" i="10"/>
  <c r="AJ471" i="10"/>
  <c r="AJ476" i="10"/>
  <c r="AJ481" i="10"/>
  <c r="AJ487" i="10"/>
  <c r="AJ490" i="10"/>
  <c r="AJ496" i="10"/>
  <c r="AJ502" i="10"/>
  <c r="AJ504" i="10"/>
  <c r="AJ505" i="10"/>
  <c r="AJ513" i="10"/>
  <c r="AJ525" i="10"/>
  <c r="AJ533" i="10"/>
  <c r="AJ534" i="10"/>
  <c r="AJ536" i="10"/>
  <c r="AJ540" i="10"/>
  <c r="AJ541" i="10"/>
  <c r="AJ542" i="10"/>
  <c r="AJ543" i="10"/>
  <c r="AJ544" i="10"/>
  <c r="AJ550" i="10"/>
  <c r="AJ558" i="10"/>
  <c r="AJ568" i="10"/>
  <c r="AJ571" i="10"/>
  <c r="AJ579" i="10"/>
  <c r="AJ583" i="10"/>
  <c r="AJ585" i="10"/>
  <c r="AJ587" i="10"/>
  <c r="AJ589" i="10"/>
  <c r="AJ600" i="10"/>
  <c r="AJ608" i="10"/>
  <c r="AJ609" i="10"/>
  <c r="AJ613" i="10"/>
  <c r="AJ617" i="10"/>
  <c r="AJ627" i="10"/>
  <c r="AJ640" i="10"/>
  <c r="AJ643" i="10"/>
  <c r="AJ644" i="10"/>
  <c r="AJ654" i="10"/>
  <c r="AJ662" i="10"/>
  <c r="AJ667" i="10"/>
  <c r="AJ677" i="10"/>
  <c r="AJ680" i="10"/>
  <c r="AJ694" i="10"/>
  <c r="AJ695" i="10"/>
  <c r="AJ698" i="10"/>
  <c r="AJ701" i="10"/>
  <c r="AJ708" i="10"/>
  <c r="AJ712" i="10"/>
  <c r="AJ721" i="10"/>
  <c r="AJ722" i="10"/>
  <c r="AJ725" i="10"/>
  <c r="AJ727" i="10"/>
  <c r="AJ745" i="10"/>
  <c r="AJ749" i="10"/>
  <c r="AJ754" i="10"/>
  <c r="AJ755" i="10"/>
  <c r="AJ756" i="10"/>
  <c r="AJ757" i="10"/>
  <c r="AJ759" i="10"/>
  <c r="AJ763" i="10"/>
  <c r="AJ778" i="10"/>
  <c r="AJ781" i="10"/>
  <c r="AJ782" i="10"/>
  <c r="AJ780" i="10"/>
  <c r="AJ787" i="10"/>
  <c r="AJ788" i="10"/>
  <c r="AJ789" i="10"/>
  <c r="AJ793" i="10"/>
  <c r="AJ795" i="10"/>
  <c r="AJ799" i="10"/>
  <c r="AJ803" i="10"/>
  <c r="AJ804" i="10"/>
  <c r="AJ808" i="10"/>
  <c r="AJ809" i="10"/>
  <c r="AJ810" i="10"/>
  <c r="AJ812" i="10"/>
  <c r="AJ813" i="10"/>
  <c r="AJ816" i="10"/>
  <c r="AJ818" i="10"/>
  <c r="AJ820" i="10"/>
  <c r="AJ823" i="10"/>
  <c r="AJ828" i="10"/>
  <c r="AJ830" i="10"/>
  <c r="AJ831" i="10"/>
  <c r="AJ834" i="10"/>
  <c r="AJ838" i="10"/>
  <c r="AJ840" i="10"/>
  <c r="AJ844" i="10"/>
  <c r="AJ853" i="10"/>
  <c r="AJ863" i="10"/>
  <c r="AJ870" i="10"/>
  <c r="AJ871" i="10"/>
  <c r="AJ880" i="10"/>
  <c r="AJ883" i="10"/>
  <c r="AJ888" i="10"/>
  <c r="AJ891" i="10"/>
  <c r="AJ895" i="10"/>
  <c r="AJ904" i="10"/>
  <c r="AJ905" i="10"/>
  <c r="AJ912" i="10"/>
  <c r="AJ914" i="10"/>
  <c r="AJ924" i="10"/>
  <c r="AJ931" i="10"/>
  <c r="AJ939" i="10"/>
  <c r="AJ944" i="10"/>
  <c r="AJ961" i="10"/>
  <c r="AJ966" i="10"/>
  <c r="AJ974" i="10"/>
  <c r="AJ978" i="10"/>
  <c r="AJ979" i="10"/>
  <c r="AJ981" i="10"/>
  <c r="AJ982" i="10"/>
  <c r="AJ983" i="10"/>
  <c r="AJ994" i="10"/>
  <c r="AJ995" i="10"/>
  <c r="AJ1004" i="10"/>
  <c r="AJ1011" i="10"/>
  <c r="AJ1013" i="10"/>
  <c r="AJ1019" i="10"/>
  <c r="AJ1023" i="10"/>
  <c r="AJ1026" i="10"/>
  <c r="AJ1027" i="10"/>
  <c r="AJ1036" i="10"/>
  <c r="AJ1040" i="10"/>
  <c r="AJ1041" i="10"/>
  <c r="AJ1050" i="10"/>
  <c r="AJ1051" i="10"/>
  <c r="AJ1052" i="10"/>
  <c r="AJ1055" i="10"/>
  <c r="AJ1056" i="10"/>
  <c r="AJ1057" i="10"/>
  <c r="AJ1060" i="10"/>
  <c r="AJ1061" i="10"/>
  <c r="AJ1065" i="10"/>
  <c r="AJ1068" i="10"/>
  <c r="AJ1073" i="10"/>
  <c r="AJ1077" i="10"/>
  <c r="AJ1081" i="10"/>
  <c r="AJ1086" i="10"/>
  <c r="AJ1096" i="10"/>
  <c r="AJ1101" i="10"/>
  <c r="AJ1107" i="10"/>
  <c r="AJ1109" i="10"/>
  <c r="AJ1110" i="10"/>
  <c r="AJ1113" i="10"/>
  <c r="AJ1115" i="10"/>
  <c r="AJ1120" i="10"/>
  <c r="AJ1123" i="10"/>
  <c r="AJ1131" i="10"/>
  <c r="AJ1137" i="10"/>
  <c r="AJ1142" i="10"/>
  <c r="AJ1147" i="10"/>
  <c r="AJ1153" i="10"/>
  <c r="AJ1162" i="10"/>
  <c r="AJ1163" i="10"/>
  <c r="AJ1168" i="10"/>
  <c r="AJ1177" i="10"/>
  <c r="AJ1178" i="10"/>
  <c r="AJ1181" i="10"/>
  <c r="AJ1200" i="10"/>
  <c r="AJ1205" i="10"/>
  <c r="AJ1245" i="10"/>
  <c r="AJ1261" i="10"/>
  <c r="AJ1265" i="10"/>
  <c r="AJ1271" i="10"/>
  <c r="AJ1274" i="10"/>
  <c r="AJ1275" i="10"/>
  <c r="AJ1289" i="10"/>
  <c r="AJ1304" i="10"/>
  <c r="AJ1305" i="10"/>
  <c r="AJ1306" i="10"/>
  <c r="AJ1319" i="10"/>
  <c r="AJ1323" i="10"/>
  <c r="AJ1328" i="10"/>
  <c r="AJ1331" i="10"/>
  <c r="AJ1338" i="10"/>
  <c r="AJ1346" i="10"/>
  <c r="AJ1353" i="10"/>
  <c r="AJ1354" i="10"/>
  <c r="AJ1361" i="10"/>
  <c r="AJ1364" i="10"/>
  <c r="AJ1366" i="10"/>
  <c r="AJ1367" i="10"/>
  <c r="AJ1373" i="10"/>
  <c r="AJ1387" i="10"/>
  <c r="AJ1390" i="10"/>
  <c r="AJ1401" i="10"/>
  <c r="AJ1406" i="10"/>
  <c r="AJ1421" i="10"/>
  <c r="AJ1423" i="10"/>
  <c r="AJ1445" i="10"/>
  <c r="AJ1451" i="10"/>
  <c r="AJ1474" i="10"/>
  <c r="AJ1480" i="10"/>
  <c r="AJ1487" i="10"/>
  <c r="AJ1492" i="10"/>
  <c r="AJ1496" i="10"/>
  <c r="AJ1508" i="10"/>
  <c r="AJ1520" i="10"/>
  <c r="AJ1522" i="10"/>
  <c r="AJ1535" i="10"/>
  <c r="AJ1544" i="10"/>
  <c r="AJ1553" i="10"/>
  <c r="AJ1564" i="10"/>
  <c r="AJ1568" i="10"/>
  <c r="AJ1569" i="10"/>
  <c r="AJ1573" i="10"/>
  <c r="AJ1582" i="10"/>
  <c r="AJ1583" i="10"/>
  <c r="AJ1587" i="10"/>
  <c r="AJ1588" i="10"/>
  <c r="AJ1589" i="10"/>
  <c r="AJ1594" i="10"/>
  <c r="AJ1600" i="10"/>
  <c r="AJ1603" i="10"/>
  <c r="AJ1605" i="10"/>
  <c r="AJ1611" i="10"/>
  <c r="AJ1641" i="10"/>
  <c r="AJ1665" i="10"/>
  <c r="AJ22" i="10"/>
  <c r="AJ23" i="10"/>
  <c r="AJ25" i="10"/>
  <c r="AJ27" i="10"/>
  <c r="AJ33" i="10"/>
  <c r="AJ43" i="10"/>
  <c r="AJ58" i="10"/>
  <c r="AJ61" i="10"/>
  <c r="AJ63" i="10"/>
  <c r="AJ70" i="10"/>
  <c r="AJ72" i="10"/>
  <c r="AJ79" i="10"/>
  <c r="AJ81" i="10"/>
  <c r="AJ86" i="10"/>
  <c r="AJ87" i="10"/>
  <c r="AJ88" i="10"/>
  <c r="AJ89" i="10"/>
  <c r="AJ95" i="10"/>
  <c r="AJ101" i="10"/>
  <c r="AJ106" i="10"/>
  <c r="AJ121" i="10"/>
  <c r="AJ124" i="10"/>
  <c r="AJ132" i="10"/>
  <c r="AJ140" i="10"/>
  <c r="AJ143" i="10"/>
  <c r="AJ145" i="10"/>
  <c r="AJ147" i="10"/>
  <c r="AJ151" i="10"/>
  <c r="AJ153" i="10"/>
  <c r="AJ163" i="10"/>
  <c r="AJ166" i="10"/>
  <c r="AJ169" i="10"/>
  <c r="AJ170" i="10"/>
  <c r="AJ171" i="10"/>
  <c r="AJ178" i="10"/>
  <c r="AJ181" i="10"/>
  <c r="AJ184" i="10"/>
  <c r="AJ185" i="10"/>
  <c r="AJ190" i="10"/>
  <c r="AJ197" i="10"/>
  <c r="AJ200" i="10"/>
  <c r="AJ210" i="10"/>
  <c r="AJ211" i="10"/>
  <c r="AJ212" i="10"/>
  <c r="AJ214" i="10"/>
  <c r="AJ215" i="10"/>
  <c r="AJ216" i="10"/>
  <c r="AJ217" i="10"/>
  <c r="AJ218" i="10"/>
  <c r="AJ220" i="10"/>
  <c r="AJ225" i="10"/>
  <c r="AJ227" i="10"/>
  <c r="AJ228" i="10"/>
  <c r="AJ229" i="10"/>
  <c r="AJ239" i="10"/>
  <c r="AJ254" i="10"/>
  <c r="AJ255" i="10"/>
  <c r="AJ270" i="10"/>
  <c r="AJ274" i="10"/>
  <c r="AJ281" i="10"/>
  <c r="AJ288" i="10"/>
  <c r="AJ313" i="10"/>
  <c r="AJ320" i="10"/>
  <c r="AJ328" i="10"/>
  <c r="AJ330" i="10"/>
  <c r="AJ336" i="10"/>
  <c r="AJ350" i="10"/>
  <c r="AJ355" i="10"/>
  <c r="AJ356" i="10"/>
  <c r="AJ359" i="10"/>
  <c r="AJ363" i="10"/>
  <c r="AJ366" i="10"/>
  <c r="AJ369" i="10"/>
  <c r="AJ378" i="10"/>
  <c r="AJ382" i="10"/>
  <c r="AJ395" i="10"/>
  <c r="AJ396" i="10"/>
  <c r="AJ399" i="10"/>
  <c r="AJ400" i="10"/>
  <c r="AJ410" i="10"/>
  <c r="AJ420" i="10"/>
  <c r="AJ423" i="10"/>
  <c r="AJ425" i="10"/>
  <c r="AJ428" i="10"/>
  <c r="AJ429" i="10"/>
  <c r="AJ441" i="10"/>
  <c r="AJ445" i="10"/>
  <c r="AJ454" i="10"/>
  <c r="AJ461" i="10"/>
  <c r="AJ462" i="10"/>
  <c r="AJ468" i="10"/>
  <c r="AJ469" i="10"/>
  <c r="AJ470" i="10"/>
  <c r="AJ472" i="10"/>
  <c r="AJ474" i="10"/>
  <c r="AJ475" i="10"/>
  <c r="AJ478" i="10"/>
  <c r="AJ480" i="10"/>
  <c r="AJ484" i="10"/>
  <c r="AJ485" i="10"/>
  <c r="AJ494" i="10"/>
  <c r="AJ495" i="10"/>
  <c r="AJ497" i="10"/>
  <c r="AJ498" i="10"/>
  <c r="AJ506" i="10"/>
  <c r="AJ511" i="10"/>
  <c r="AJ512" i="10"/>
  <c r="AJ515" i="10"/>
  <c r="AJ516" i="10"/>
  <c r="AJ518" i="10"/>
  <c r="AJ519" i="10"/>
  <c r="AJ520" i="10"/>
  <c r="AJ529" i="10"/>
  <c r="AJ530" i="10"/>
  <c r="AJ532" i="10"/>
  <c r="AJ537" i="10"/>
  <c r="AJ548" i="10"/>
  <c r="AJ556" i="10"/>
  <c r="AJ557" i="10"/>
  <c r="AJ560" i="10"/>
  <c r="AJ562" i="10"/>
  <c r="AJ563" i="10"/>
  <c r="AJ581" i="10"/>
  <c r="AJ599" i="10"/>
  <c r="AJ601" i="10"/>
  <c r="AJ602" i="10"/>
  <c r="AJ603" i="10"/>
  <c r="AJ634" i="10"/>
  <c r="AJ646" i="10"/>
  <c r="AO1603" i="10" l="1"/>
  <c r="AO883" i="10"/>
  <c r="AO629" i="10"/>
  <c r="AR649" i="10"/>
  <c r="AO1102" i="10"/>
  <c r="AO1622" i="10"/>
  <c r="AQ1622" i="10" s="1"/>
  <c r="AO447" i="10"/>
  <c r="AQ447" i="10" s="1"/>
  <c r="AR530" i="10"/>
  <c r="AS530" i="10" s="1"/>
  <c r="AT530" i="10" s="1"/>
  <c r="AO1236" i="10"/>
  <c r="AQ1236" i="10" s="1"/>
  <c r="AO1132" i="10"/>
  <c r="AQ1132" i="10" s="1"/>
  <c r="AO589" i="10"/>
  <c r="AQ589" i="10" s="1"/>
  <c r="AO1481" i="10"/>
  <c r="AO155" i="10"/>
  <c r="AO596" i="10"/>
  <c r="AQ596" i="10" s="1"/>
  <c r="AO1307" i="10"/>
  <c r="AQ1307" i="10" s="1"/>
  <c r="AO127" i="10"/>
  <c r="AQ127" i="10" s="1"/>
  <c r="AO255" i="10"/>
  <c r="AQ255" i="10" s="1"/>
  <c r="AO469" i="10"/>
  <c r="AQ469" i="10" s="1"/>
  <c r="AO106" i="10"/>
  <c r="AQ106" i="10" s="1"/>
  <c r="AO555" i="10"/>
  <c r="AP555" i="10" s="1"/>
  <c r="AQ555" i="10" s="1"/>
  <c r="AO528" i="10"/>
  <c r="AO135" i="10"/>
  <c r="AP135" i="10" s="1"/>
  <c r="AQ135" i="10" s="1"/>
  <c r="AO215" i="10"/>
  <c r="AQ215" i="10" s="1"/>
  <c r="AO939" i="10"/>
  <c r="AQ939" i="10" s="1"/>
  <c r="AO722" i="10"/>
  <c r="AQ722" i="10" s="1"/>
  <c r="AO93" i="10"/>
  <c r="AQ93" i="10" s="1"/>
  <c r="AO62" i="10"/>
  <c r="AQ62" i="10" s="1"/>
  <c r="AO50" i="10"/>
  <c r="AQ50" i="10" s="1"/>
  <c r="AO30" i="10"/>
  <c r="AP30" i="10" s="1"/>
  <c r="AQ30" i="10" s="1"/>
  <c r="AO245" i="10"/>
  <c r="AQ245" i="10" s="1"/>
  <c r="AO117" i="10"/>
  <c r="AQ117" i="10" s="1"/>
  <c r="AO1668" i="10"/>
  <c r="AQ1668" i="10" s="1"/>
  <c r="AO1269" i="10"/>
  <c r="AP1269" i="10" s="1"/>
  <c r="AQ1269" i="10" s="1"/>
  <c r="AO1013" i="10"/>
  <c r="AQ1013" i="10" s="1"/>
  <c r="AO778" i="10"/>
  <c r="AQ778" i="10" s="1"/>
  <c r="AO698" i="10"/>
  <c r="AQ698" i="10" s="1"/>
  <c r="AO431" i="10"/>
  <c r="AO500" i="10"/>
  <c r="AQ500" i="10" s="1"/>
  <c r="AO287" i="10"/>
  <c r="AP287" i="10" s="1"/>
  <c r="AQ287" i="10" s="1"/>
  <c r="AO261" i="10"/>
  <c r="AQ261" i="10" s="1"/>
  <c r="AO1010" i="10"/>
  <c r="AP1010" i="10" s="1"/>
  <c r="AQ1010" i="10" s="1"/>
  <c r="AO834" i="10"/>
  <c r="AO397" i="10"/>
  <c r="AQ397" i="10" s="1"/>
  <c r="AO509" i="10"/>
  <c r="AP509" i="10" s="1"/>
  <c r="AQ509" i="10" s="1"/>
  <c r="AO338" i="10"/>
  <c r="AO221" i="10"/>
  <c r="AQ221" i="10" s="1"/>
  <c r="AO597" i="10"/>
  <c r="AQ597" i="10" s="1"/>
  <c r="AO458" i="10"/>
  <c r="AQ458" i="10" s="1"/>
  <c r="AO133" i="10"/>
  <c r="AQ133" i="10" s="1"/>
  <c r="AO332" i="10"/>
  <c r="AP332" i="10" s="1"/>
  <c r="AQ332" i="10" s="1"/>
  <c r="AO180" i="10"/>
  <c r="AQ180" i="10" s="1"/>
  <c r="AO567" i="10"/>
  <c r="AQ567" i="10" s="1"/>
  <c r="AO575" i="10"/>
  <c r="AO211" i="10"/>
  <c r="AQ211" i="10" s="1"/>
  <c r="AO79" i="10"/>
  <c r="AP79" i="10" s="1"/>
  <c r="AQ79" i="10" s="1"/>
  <c r="AO1496" i="10"/>
  <c r="AQ1496" i="10" s="1"/>
  <c r="AO1212" i="10"/>
  <c r="AQ1212" i="10" s="1"/>
  <c r="AO1101" i="10"/>
  <c r="AQ1101" i="10" s="1"/>
  <c r="AO1055" i="10"/>
  <c r="AP1055" i="10" s="1"/>
  <c r="AQ1055" i="10" s="1"/>
  <c r="AO955" i="10"/>
  <c r="AQ955" i="10" s="1"/>
  <c r="AO891" i="10"/>
  <c r="AO595" i="10"/>
  <c r="AQ595" i="10" s="1"/>
  <c r="AO11" i="10"/>
  <c r="AQ11" i="10" s="1"/>
  <c r="AO635" i="10"/>
  <c r="AP635" i="10" s="1"/>
  <c r="AQ635" i="10" s="1"/>
  <c r="AO1548" i="10"/>
  <c r="AP1548" i="10" s="1"/>
  <c r="AQ1548" i="10" s="1"/>
  <c r="AO907" i="10"/>
  <c r="AQ907" i="10" s="1"/>
  <c r="AO811" i="10"/>
  <c r="AQ811" i="10" s="1"/>
  <c r="AO1247" i="10"/>
  <c r="AP1247" i="10" s="1"/>
  <c r="AQ1247" i="10" s="1"/>
  <c r="AO1181" i="10"/>
  <c r="AQ1181" i="10" s="1"/>
  <c r="AO1035" i="10"/>
  <c r="AQ1035" i="10" s="1"/>
  <c r="AO525" i="10"/>
  <c r="AP525" i="10" s="1"/>
  <c r="AQ525" i="10" s="1"/>
  <c r="AO437" i="10"/>
  <c r="AQ437" i="10" s="1"/>
  <c r="AO443" i="10"/>
  <c r="AQ443" i="10" s="1"/>
  <c r="AO973" i="10"/>
  <c r="AQ973" i="10" s="1"/>
  <c r="AO407" i="10"/>
  <c r="AQ407" i="10" s="1"/>
  <c r="AO1171" i="10"/>
  <c r="AO330" i="10"/>
  <c r="AQ330" i="10" s="1"/>
  <c r="AO179" i="10"/>
  <c r="AQ179" i="10" s="1"/>
  <c r="AO143" i="10"/>
  <c r="AQ143" i="10" s="1"/>
  <c r="AO1615" i="10"/>
  <c r="AP1615" i="10" s="1"/>
  <c r="AQ1615" i="10" s="1"/>
  <c r="AO1003" i="10"/>
  <c r="AQ1003" i="10" s="1"/>
  <c r="AO403" i="10"/>
  <c r="AQ403" i="10" s="1"/>
  <c r="AO1436" i="10"/>
  <c r="AQ1436" i="10" s="1"/>
  <c r="AO202" i="10"/>
  <c r="AO165" i="10"/>
  <c r="AP165" i="10" s="1"/>
  <c r="AQ165" i="10" s="1"/>
  <c r="AO189" i="10"/>
  <c r="AQ189" i="10" s="1"/>
  <c r="AO979" i="10"/>
  <c r="AQ979" i="10" s="1"/>
  <c r="AO789" i="10"/>
  <c r="AQ789" i="10" s="1"/>
  <c r="AO1237" i="10"/>
  <c r="AP1237" i="10" s="1"/>
  <c r="AQ1237" i="10" s="1"/>
  <c r="AR154" i="10"/>
  <c r="AS154" i="10" s="1"/>
  <c r="AT154" i="10" s="1"/>
  <c r="AR34" i="10"/>
  <c r="AO122" i="10"/>
  <c r="AQ122" i="10" s="1"/>
  <c r="AO1448" i="10"/>
  <c r="AQ1448" i="10" s="1"/>
  <c r="AO1418" i="10"/>
  <c r="AQ1418" i="10" s="1"/>
  <c r="AO1367" i="10"/>
  <c r="AQ1367" i="10" s="1"/>
  <c r="AO1223" i="10"/>
  <c r="AQ1223" i="10" s="1"/>
  <c r="AO770" i="10"/>
  <c r="AQ770" i="10" s="1"/>
  <c r="AO234" i="10"/>
  <c r="AQ234" i="10" s="1"/>
  <c r="AO114" i="10"/>
  <c r="AR537" i="10"/>
  <c r="AS537" i="10" s="1"/>
  <c r="AT537" i="10" s="1"/>
  <c r="AR426" i="10"/>
  <c r="AS426" i="10" s="1"/>
  <c r="AT426" i="10" s="1"/>
  <c r="AO662" i="10"/>
  <c r="AQ662" i="10" s="1"/>
  <c r="AO534" i="10"/>
  <c r="AQ534" i="10" s="1"/>
  <c r="AO398" i="10"/>
  <c r="AQ398" i="10" s="1"/>
  <c r="AO110" i="10"/>
  <c r="AQ110" i="10" s="1"/>
  <c r="AO598" i="10"/>
  <c r="AQ598" i="10" s="1"/>
  <c r="AO934" i="10"/>
  <c r="AQ934" i="10" s="1"/>
  <c r="AO606" i="10"/>
  <c r="AQ606" i="10" s="1"/>
  <c r="AO1137" i="10"/>
  <c r="AQ1137" i="10" s="1"/>
  <c r="AO1006" i="10"/>
  <c r="AP1006" i="10" s="1"/>
  <c r="AQ1006" i="10" s="1"/>
  <c r="AO670" i="10"/>
  <c r="AP670" i="10" s="1"/>
  <c r="AQ670" i="10" s="1"/>
  <c r="AO8" i="10"/>
  <c r="AP8" i="10" s="1"/>
  <c r="AQ8" i="10" s="1"/>
  <c r="AO406" i="10"/>
  <c r="AP406" i="10" s="1"/>
  <c r="AQ406" i="10" s="1"/>
  <c r="AR138" i="10"/>
  <c r="AS138" i="10" s="1"/>
  <c r="AT138" i="10" s="1"/>
  <c r="AO478" i="10"/>
  <c r="AP478" i="10" s="1"/>
  <c r="AQ478" i="10" s="1"/>
  <c r="AO262" i="10"/>
  <c r="AQ262" i="10" s="1"/>
  <c r="AO450" i="10"/>
  <c r="AQ450" i="10" s="1"/>
  <c r="AR961" i="10"/>
  <c r="AS961" i="10" s="1"/>
  <c r="AT961" i="10" s="1"/>
  <c r="AO402" i="10"/>
  <c r="AQ402" i="10" s="1"/>
  <c r="AO639" i="10"/>
  <c r="AP639" i="10" s="1"/>
  <c r="AQ639" i="10" s="1"/>
  <c r="AO375" i="10"/>
  <c r="AP375" i="10" s="1"/>
  <c r="AQ375" i="10" s="1"/>
  <c r="AR258" i="10"/>
  <c r="AS258" i="10" s="1"/>
  <c r="AT258" i="10" s="1"/>
  <c r="AO1553" i="10"/>
  <c r="AP1553" i="10" s="1"/>
  <c r="AQ1553" i="10" s="1"/>
  <c r="AR497" i="10"/>
  <c r="AS497" i="10" s="1"/>
  <c r="AT497" i="10" s="1"/>
  <c r="AO369" i="10"/>
  <c r="AQ369" i="10" s="1"/>
  <c r="AR489" i="10"/>
  <c r="AS489" i="10" s="1"/>
  <c r="AT489" i="10" s="1"/>
  <c r="AR226" i="10"/>
  <c r="AQ253" i="10"/>
  <c r="AO1456" i="10"/>
  <c r="AQ1456" i="10" s="1"/>
  <c r="AO545" i="10"/>
  <c r="AQ545" i="10" s="1"/>
  <c r="AO1289" i="10"/>
  <c r="AP1289" i="10" s="1"/>
  <c r="AQ1289" i="10" s="1"/>
  <c r="AR417" i="10"/>
  <c r="AR337" i="10"/>
  <c r="AS337" i="10" s="1"/>
  <c r="AT337" i="10" s="1"/>
  <c r="AO206" i="10"/>
  <c r="AQ206" i="10" s="1"/>
  <c r="AO126" i="10"/>
  <c r="AQ126" i="10" s="1"/>
  <c r="AO678" i="10"/>
  <c r="AQ678" i="10" s="1"/>
  <c r="AR298" i="10"/>
  <c r="AS298" i="10" s="1"/>
  <c r="AT298" i="10" s="1"/>
  <c r="AO486" i="10"/>
  <c r="AQ486" i="10" s="1"/>
  <c r="AO270" i="10"/>
  <c r="AQ270" i="10" s="1"/>
  <c r="AR1041" i="10"/>
  <c r="AS1041" i="10" s="1"/>
  <c r="AT1041" i="10" s="1"/>
  <c r="AO777" i="10"/>
  <c r="AQ777" i="10" s="1"/>
  <c r="AO625" i="10"/>
  <c r="AQ625" i="10" s="1"/>
  <c r="AO414" i="10"/>
  <c r="AQ414" i="10" s="1"/>
  <c r="AO249" i="10"/>
  <c r="AQ249" i="10" s="1"/>
  <c r="AO614" i="10"/>
  <c r="AQ614" i="10" s="1"/>
  <c r="AO550" i="10"/>
  <c r="AQ550" i="10" s="1"/>
  <c r="AO481" i="10"/>
  <c r="AQ481" i="10" s="1"/>
  <c r="AO324" i="10"/>
  <c r="AQ324" i="10" s="1"/>
  <c r="AO194" i="10"/>
  <c r="AQ194" i="10" s="1"/>
  <c r="AO1588" i="10"/>
  <c r="AQ1588" i="10" s="1"/>
  <c r="AO1573" i="10"/>
  <c r="AQ1573" i="10" s="1"/>
  <c r="AO1562" i="10"/>
  <c r="AQ1562" i="10" s="1"/>
  <c r="AO1423" i="10"/>
  <c r="AQ1423" i="10" s="1"/>
  <c r="AO1340" i="10"/>
  <c r="AQ1340" i="10" s="1"/>
  <c r="AO954" i="10"/>
  <c r="AQ954" i="10" s="1"/>
  <c r="AO527" i="10"/>
  <c r="AQ527" i="10" s="1"/>
  <c r="AO342" i="10"/>
  <c r="AQ342" i="10" s="1"/>
  <c r="AO29" i="10"/>
  <c r="AQ29" i="10" s="1"/>
  <c r="AO359" i="10"/>
  <c r="AQ359" i="10" s="1"/>
  <c r="AO507" i="10"/>
  <c r="AQ507" i="10" s="1"/>
  <c r="AO495" i="10"/>
  <c r="AP495" i="10" s="1"/>
  <c r="AQ495" i="10" s="1"/>
  <c r="AO472" i="10"/>
  <c r="AQ472" i="10" s="1"/>
  <c r="AO334" i="10"/>
  <c r="AQ334" i="10" s="1"/>
  <c r="AO308" i="10"/>
  <c r="AQ308" i="10" s="1"/>
  <c r="AO242" i="10"/>
  <c r="AQ242" i="10" s="1"/>
  <c r="AO171" i="10"/>
  <c r="AQ171" i="10" s="1"/>
  <c r="AO58" i="10"/>
  <c r="AP58" i="10" s="1"/>
  <c r="AQ58" i="10" s="1"/>
  <c r="AO42" i="10"/>
  <c r="AQ42" i="10" s="1"/>
  <c r="AO1211" i="10"/>
  <c r="AP1211" i="10" s="1"/>
  <c r="AQ1211" i="10" s="1"/>
  <c r="AO1139" i="10"/>
  <c r="AQ1139" i="10" s="1"/>
  <c r="AO1073" i="10"/>
  <c r="AP1073" i="10" s="1"/>
  <c r="AQ1073" i="10" s="1"/>
  <c r="AO994" i="10"/>
  <c r="AQ994" i="10" s="1"/>
  <c r="AR673" i="10"/>
  <c r="AS673" i="10" s="1"/>
  <c r="AT673" i="10" s="1"/>
  <c r="AO371" i="10"/>
  <c r="AQ371" i="10" s="1"/>
  <c r="AO305" i="10"/>
  <c r="AQ305" i="10" s="1"/>
  <c r="AO46" i="10"/>
  <c r="AQ46" i="10" s="1"/>
  <c r="AO1217" i="10"/>
  <c r="AQ1217" i="10" s="1"/>
  <c r="AO13" i="10"/>
  <c r="AQ13" i="10" s="1"/>
  <c r="AO470" i="10"/>
  <c r="AQ470" i="10" s="1"/>
  <c r="AO442" i="10"/>
  <c r="AQ442" i="10" s="1"/>
  <c r="AO170" i="10"/>
  <c r="AQ170" i="10" s="1"/>
  <c r="AO1561" i="10"/>
  <c r="AQ1561" i="10" s="1"/>
  <c r="AO1474" i="10"/>
  <c r="AP1474" i="10" s="1"/>
  <c r="AQ1474" i="10" s="1"/>
  <c r="AO1390" i="10"/>
  <c r="AQ1390" i="10" s="1"/>
  <c r="AO1294" i="10"/>
  <c r="AQ1294" i="10" s="1"/>
  <c r="AO1241" i="10"/>
  <c r="AQ1241" i="10" s="1"/>
  <c r="AO1068" i="10"/>
  <c r="AQ1068" i="10" s="1"/>
  <c r="AO905" i="10"/>
  <c r="AQ905" i="10" s="1"/>
  <c r="AO321" i="10"/>
  <c r="AQ321" i="10" s="1"/>
  <c r="AQ431" i="10"/>
  <c r="AR529" i="10"/>
  <c r="AR385" i="10"/>
  <c r="AT385" i="10" s="1"/>
  <c r="AO254" i="10"/>
  <c r="AP254" i="10" s="1"/>
  <c r="AQ254" i="10" s="1"/>
  <c r="AR217" i="10"/>
  <c r="AT217" i="10" s="1"/>
  <c r="AO1388" i="10"/>
  <c r="AQ1388" i="10" s="1"/>
  <c r="AO1158" i="10"/>
  <c r="AQ1158" i="10" s="1"/>
  <c r="AO669" i="10"/>
  <c r="AQ669" i="10" s="1"/>
  <c r="AO609" i="10"/>
  <c r="AQ609" i="10" s="1"/>
  <c r="AO561" i="10"/>
  <c r="AQ561" i="10" s="1"/>
  <c r="AO318" i="10"/>
  <c r="AQ318" i="10" s="1"/>
  <c r="AQ572" i="10"/>
  <c r="AO636" i="10"/>
  <c r="AQ636" i="10" s="1"/>
  <c r="AO1362" i="10"/>
  <c r="AQ1362" i="10" s="1"/>
  <c r="AO995" i="10"/>
  <c r="AQ995" i="10" s="1"/>
  <c r="AQ1481" i="10"/>
  <c r="AO626" i="10"/>
  <c r="AQ626" i="10" s="1"/>
  <c r="AO101" i="10"/>
  <c r="AP101" i="10" s="1"/>
  <c r="AQ101" i="10" s="1"/>
  <c r="AO22" i="10"/>
  <c r="AQ22" i="10" s="1"/>
  <c r="AO1540" i="10"/>
  <c r="AQ1540" i="10" s="1"/>
  <c r="AO1353" i="10"/>
  <c r="AQ1353" i="10" s="1"/>
  <c r="AO1284" i="10"/>
  <c r="AQ1284" i="10" s="1"/>
  <c r="AO730" i="10"/>
  <c r="AQ730" i="10" s="1"/>
  <c r="AO508" i="10"/>
  <c r="AQ508" i="10" s="1"/>
  <c r="AO410" i="10"/>
  <c r="AQ410" i="10" s="1"/>
  <c r="AQ64" i="10"/>
  <c r="AO623" i="10"/>
  <c r="AP623" i="10" s="1"/>
  <c r="AQ623" i="10" s="1"/>
  <c r="AR601" i="10"/>
  <c r="AS601" i="10" s="1"/>
  <c r="AT601" i="10" s="1"/>
  <c r="AO554" i="10"/>
  <c r="AQ554" i="10" s="1"/>
  <c r="AO511" i="10"/>
  <c r="AQ511" i="10" s="1"/>
  <c r="AR465" i="10"/>
  <c r="AS465" i="10" s="1"/>
  <c r="AT465" i="10" s="1"/>
  <c r="AO424" i="10"/>
  <c r="AQ424" i="10" s="1"/>
  <c r="AR401" i="10"/>
  <c r="AO365" i="10"/>
  <c r="AQ365" i="10" s="1"/>
  <c r="AO347" i="10"/>
  <c r="AQ347" i="10" s="1"/>
  <c r="AO328" i="10"/>
  <c r="AQ328" i="10" s="1"/>
  <c r="AO248" i="10"/>
  <c r="AQ248" i="10" s="1"/>
  <c r="AO237" i="10"/>
  <c r="AQ237" i="10" s="1"/>
  <c r="AR225" i="10"/>
  <c r="AS225" i="10" s="1"/>
  <c r="AT225" i="10" s="1"/>
  <c r="AO190" i="10"/>
  <c r="AQ190" i="10" s="1"/>
  <c r="AO84" i="10"/>
  <c r="AQ84" i="10" s="1"/>
  <c r="AO70" i="10"/>
  <c r="AP70" i="10" s="1"/>
  <c r="AQ70" i="10" s="1"/>
  <c r="AO48" i="10"/>
  <c r="AQ48" i="10" s="1"/>
  <c r="AO1648" i="10"/>
  <c r="AP1648" i="10" s="1"/>
  <c r="AQ1648" i="10" s="1"/>
  <c r="AO1567" i="10"/>
  <c r="AQ1567" i="10" s="1"/>
  <c r="AO1557" i="10"/>
  <c r="AQ1557" i="10" s="1"/>
  <c r="AO1408" i="10"/>
  <c r="AQ1408" i="10" s="1"/>
  <c r="AO1270" i="10"/>
  <c r="AQ1270" i="10" s="1"/>
  <c r="AO1131" i="10"/>
  <c r="AQ1131" i="10" s="1"/>
  <c r="AO1086" i="10"/>
  <c r="AQ1086" i="10" s="1"/>
  <c r="AO1060" i="10"/>
  <c r="AQ1060" i="10" s="1"/>
  <c r="AO804" i="10"/>
  <c r="AQ804" i="10" s="1"/>
  <c r="AR753" i="10"/>
  <c r="AS753" i="10" s="1"/>
  <c r="AT753" i="10" s="1"/>
  <c r="AO667" i="10"/>
  <c r="AQ667" i="10" s="1"/>
  <c r="AO653" i="10"/>
  <c r="AQ653" i="10" s="1"/>
  <c r="AO588" i="10"/>
  <c r="AQ588" i="10" s="1"/>
  <c r="AO389" i="10"/>
  <c r="AQ389" i="10" s="1"/>
  <c r="AO314" i="10"/>
  <c r="AQ314" i="10" s="1"/>
  <c r="AO275" i="10"/>
  <c r="AQ275" i="10" s="1"/>
  <c r="AO38" i="10"/>
  <c r="AQ38" i="10" s="1"/>
  <c r="AR593" i="10"/>
  <c r="AR57" i="10"/>
  <c r="AS57" i="10" s="1"/>
  <c r="AT57" i="10" s="1"/>
  <c r="AO657" i="10"/>
  <c r="AQ657" i="10" s="1"/>
  <c r="AO289" i="10"/>
  <c r="AQ289" i="10" s="1"/>
  <c r="AO1017" i="10"/>
  <c r="AQ1017" i="10" s="1"/>
  <c r="AR737" i="10"/>
  <c r="AS737" i="10" s="1"/>
  <c r="AT737" i="10" s="1"/>
  <c r="AR178" i="10"/>
  <c r="AS178" i="10" s="1"/>
  <c r="AT178" i="10" s="1"/>
  <c r="AO1014" i="10"/>
  <c r="AQ1014" i="10" s="1"/>
  <c r="AO521" i="10"/>
  <c r="AP521" i="10" s="1"/>
  <c r="AQ521" i="10" s="1"/>
  <c r="AO361" i="10"/>
  <c r="AQ361" i="10" s="1"/>
  <c r="AR841" i="10"/>
  <c r="AS841" i="10" s="1"/>
  <c r="AT841" i="10" s="1"/>
  <c r="AO449" i="10"/>
  <c r="AP449" i="10" s="1"/>
  <c r="AQ449" i="10" s="1"/>
  <c r="AO942" i="10"/>
  <c r="AP942" i="10" s="1"/>
  <c r="AQ942" i="10" s="1"/>
  <c r="AR273" i="10"/>
  <c r="AS273" i="10" s="1"/>
  <c r="AT273" i="10" s="1"/>
  <c r="AO729" i="10"/>
  <c r="AQ729" i="10" s="1"/>
  <c r="AO1113" i="10"/>
  <c r="AQ1113" i="10" s="1"/>
  <c r="AQ155" i="10"/>
  <c r="AO641" i="10"/>
  <c r="AQ641" i="10" s="1"/>
  <c r="AR577" i="10"/>
  <c r="AS577" i="10" s="1"/>
  <c r="AT577" i="10" s="1"/>
  <c r="AO377" i="10"/>
  <c r="AP377" i="10" s="1"/>
  <c r="AQ377" i="10" s="1"/>
  <c r="AR825" i="10"/>
  <c r="AO74" i="10"/>
  <c r="AQ74" i="10" s="1"/>
  <c r="AR801" i="10"/>
  <c r="AR745" i="10"/>
  <c r="AS745" i="10" s="1"/>
  <c r="AT745" i="10" s="1"/>
  <c r="AO585" i="10"/>
  <c r="AQ585" i="10" s="1"/>
  <c r="AO513" i="10"/>
  <c r="AQ513" i="10" s="1"/>
  <c r="AR617" i="10"/>
  <c r="AS617" i="10" s="1"/>
  <c r="AT617" i="10" s="1"/>
  <c r="AO1566" i="10"/>
  <c r="AQ1566" i="10" s="1"/>
  <c r="AO1406" i="10"/>
  <c r="AQ1406" i="10" s="1"/>
  <c r="AO329" i="10"/>
  <c r="AQ329" i="10" s="1"/>
  <c r="AO769" i="10"/>
  <c r="AP769" i="10" s="1"/>
  <c r="AQ769" i="10" s="1"/>
  <c r="AO473" i="10"/>
  <c r="AQ473" i="10" s="1"/>
  <c r="AO409" i="10"/>
  <c r="AQ409" i="10" s="1"/>
  <c r="AR1009" i="10"/>
  <c r="AS1009" i="10" s="1"/>
  <c r="AT1009" i="10" s="1"/>
  <c r="AR241" i="10"/>
  <c r="AS729" i="10"/>
  <c r="AT729" i="10" s="1"/>
  <c r="AO569" i="10"/>
  <c r="AP569" i="10" s="1"/>
  <c r="AQ569" i="10" s="1"/>
  <c r="AO214" i="10"/>
  <c r="AQ214" i="10" s="1"/>
  <c r="AS199" i="10"/>
  <c r="AT199" i="10" s="1"/>
  <c r="AS69" i="10"/>
  <c r="AT69" i="10" s="1"/>
  <c r="AS1556" i="10"/>
  <c r="AT1556" i="10" s="1"/>
  <c r="AS1364" i="10"/>
  <c r="AT1364" i="10" s="1"/>
  <c r="AS1316" i="10"/>
  <c r="AT1316" i="10" s="1"/>
  <c r="AS1255" i="10"/>
  <c r="AT1255" i="10" s="1"/>
  <c r="AS875" i="10"/>
  <c r="AT875" i="10" s="1"/>
  <c r="AS666" i="10"/>
  <c r="AT666" i="10" s="1"/>
  <c r="AS744" i="10"/>
  <c r="AT744" i="10" s="1"/>
  <c r="AS952" i="10"/>
  <c r="AT952" i="10" s="1"/>
  <c r="AS1613" i="10"/>
  <c r="AT1613" i="10" s="1"/>
  <c r="AT836" i="10"/>
  <c r="AS836" i="10"/>
  <c r="AT1320" i="10"/>
  <c r="AS1320" i="10"/>
  <c r="AT1530" i="10"/>
  <c r="AS1530" i="10"/>
  <c r="AT1682" i="10"/>
  <c r="AS1682" i="10"/>
  <c r="AS887" i="10"/>
  <c r="AT887" i="10" s="1"/>
  <c r="AS967" i="10"/>
  <c r="AT967" i="10" s="1"/>
  <c r="AS1103" i="10"/>
  <c r="AT1103" i="10" s="1"/>
  <c r="AS1311" i="10"/>
  <c r="AT1311" i="10" s="1"/>
  <c r="AS1455" i="10"/>
  <c r="AT1455" i="10" s="1"/>
  <c r="AS1519" i="10"/>
  <c r="AT1519" i="10"/>
  <c r="AS949" i="10"/>
  <c r="AT949" i="10" s="1"/>
  <c r="AS1085" i="10"/>
  <c r="AT1085" i="10" s="1"/>
  <c r="AS1631" i="10"/>
  <c r="AT1631" i="10" s="1"/>
  <c r="AS951" i="10"/>
  <c r="AT951" i="10" s="1"/>
  <c r="AS1395" i="10"/>
  <c r="AT1395" i="10" s="1"/>
  <c r="AS1515" i="10"/>
  <c r="AT1515" i="10" s="1"/>
  <c r="AS1531" i="10"/>
  <c r="AT1531" i="10" s="1"/>
  <c r="AS1580" i="10"/>
  <c r="AT1580" i="10" s="1"/>
  <c r="AT1034" i="10"/>
  <c r="AS1034" i="10"/>
  <c r="AS1444" i="10"/>
  <c r="AT1444" i="10" s="1"/>
  <c r="AS1524" i="10"/>
  <c r="AT1524" i="10" s="1"/>
  <c r="AS717" i="10"/>
  <c r="AT717" i="10" s="1"/>
  <c r="AT861" i="10"/>
  <c r="AS861" i="10"/>
  <c r="AS682" i="10"/>
  <c r="AT682" i="10" s="1"/>
  <c r="AS1090" i="10"/>
  <c r="AT1090" i="10" s="1"/>
  <c r="AS1450" i="10"/>
  <c r="AT1450" i="10" s="1"/>
  <c r="AT900" i="10"/>
  <c r="AS900" i="10"/>
  <c r="AS1164" i="10"/>
  <c r="AT1164" i="10" s="1"/>
  <c r="AS945" i="10"/>
  <c r="AT945" i="10" s="1"/>
  <c r="AS1161" i="10"/>
  <c r="AT1161" i="10" s="1"/>
  <c r="AS766" i="10"/>
  <c r="AT766" i="10" s="1"/>
  <c r="AS1345" i="10"/>
  <c r="AT1345" i="10" s="1"/>
  <c r="AT1030" i="10"/>
  <c r="AS1030" i="10"/>
  <c r="AS1118" i="10"/>
  <c r="AT1118" i="10" s="1"/>
  <c r="AS1206" i="10"/>
  <c r="AT1206" i="10" s="1"/>
  <c r="AS1334" i="10"/>
  <c r="AT1334" i="10" s="1"/>
  <c r="AS1226" i="10"/>
  <c r="AT1226" i="10" s="1"/>
  <c r="AS783" i="10"/>
  <c r="AT783" i="10" s="1"/>
  <c r="AS1413" i="10"/>
  <c r="AT1413" i="10" s="1"/>
  <c r="AS1411" i="10"/>
  <c r="AT1411" i="10" s="1"/>
  <c r="AS664" i="10"/>
  <c r="AT664" i="10" s="1"/>
  <c r="AS1454" i="10"/>
  <c r="AT1454" i="10" s="1"/>
  <c r="AR713" i="10"/>
  <c r="AS1592" i="10"/>
  <c r="AT1592" i="10" s="1"/>
  <c r="AS800" i="10"/>
  <c r="AT800" i="10" s="1"/>
  <c r="AS1031" i="10"/>
  <c r="AT1031" i="10" s="1"/>
  <c r="AS1165" i="10"/>
  <c r="AT1165" i="10" s="1"/>
  <c r="AT1291" i="10"/>
  <c r="AS1291" i="10"/>
  <c r="AT851" i="10"/>
  <c r="AS851" i="10"/>
  <c r="AT938" i="10"/>
  <c r="AS938" i="10"/>
  <c r="AS1446" i="10"/>
  <c r="AT1446" i="10" s="1"/>
  <c r="AS474" i="10"/>
  <c r="AT474" i="10" s="1"/>
  <c r="AS461" i="10"/>
  <c r="AT461" i="10" s="1"/>
  <c r="AS312" i="10"/>
  <c r="AT312" i="10" s="1"/>
  <c r="AS297" i="10"/>
  <c r="AT297" i="10" s="1"/>
  <c r="AO212" i="10"/>
  <c r="AQ212" i="10" s="1"/>
  <c r="AS1667" i="10"/>
  <c r="AT1667" i="10" s="1"/>
  <c r="AO1644" i="10"/>
  <c r="AQ1644" i="10" s="1"/>
  <c r="AS1480" i="10"/>
  <c r="AT1480" i="10" s="1"/>
  <c r="AO1315" i="10"/>
  <c r="AQ1315" i="10" s="1"/>
  <c r="AO1266" i="10"/>
  <c r="AP1266" i="10" s="1"/>
  <c r="AQ1266" i="10" s="1"/>
  <c r="AO1232" i="10"/>
  <c r="AQ1232" i="10" s="1"/>
  <c r="AO1167" i="10"/>
  <c r="AQ1167" i="10" s="1"/>
  <c r="AO892" i="10"/>
  <c r="AQ892" i="10" s="1"/>
  <c r="AS854" i="10"/>
  <c r="AT854" i="10" s="1"/>
  <c r="AO759" i="10"/>
  <c r="AQ759" i="10" s="1"/>
  <c r="AO711" i="10"/>
  <c r="AQ711" i="10" s="1"/>
  <c r="AO695" i="10"/>
  <c r="AQ695" i="10" s="1"/>
  <c r="AO571" i="10"/>
  <c r="AQ571" i="10" s="1"/>
  <c r="AS374" i="10"/>
  <c r="AT374" i="10" s="1"/>
  <c r="AO357" i="10"/>
  <c r="AQ357" i="10" s="1"/>
  <c r="AO223" i="10"/>
  <c r="AQ223" i="10" s="1"/>
  <c r="AO134" i="10"/>
  <c r="AQ134" i="10" s="1"/>
  <c r="AT1240" i="10"/>
  <c r="AS1240" i="10"/>
  <c r="AT716" i="10"/>
  <c r="AS716" i="10"/>
  <c r="AT1461" i="10"/>
  <c r="AS1461" i="10"/>
  <c r="AS1541" i="10"/>
  <c r="AT1541" i="10" s="1"/>
  <c r="AS1621" i="10"/>
  <c r="AT1621" i="10" s="1"/>
  <c r="AS1626" i="10"/>
  <c r="AT1626" i="10" s="1"/>
  <c r="AS1180" i="10"/>
  <c r="AT1180" i="10" s="1"/>
  <c r="AS767" i="10"/>
  <c r="AT767" i="10" s="1"/>
  <c r="AT659" i="10"/>
  <c r="AS659" i="10"/>
  <c r="AS975" i="10"/>
  <c r="AT975" i="10" s="1"/>
  <c r="AS893" i="10"/>
  <c r="AT893" i="10" s="1"/>
  <c r="AS1194" i="10"/>
  <c r="AT1194" i="10" s="1"/>
  <c r="AS1371" i="10"/>
  <c r="AT1371" i="10" s="1"/>
  <c r="AS1539" i="10"/>
  <c r="AT1539" i="10" s="1"/>
  <c r="AS1627" i="10"/>
  <c r="AT1627" i="10" s="1"/>
  <c r="AS1412" i="10"/>
  <c r="AT1412" i="10" s="1"/>
  <c r="AS1258" i="10"/>
  <c r="AT1258" i="10" s="1"/>
  <c r="AS1452" i="10"/>
  <c r="AT1452" i="10" s="1"/>
  <c r="AS797" i="10"/>
  <c r="AT797" i="10" s="1"/>
  <c r="AT690" i="10"/>
  <c r="AS690" i="10"/>
  <c r="AS1378" i="10"/>
  <c r="AT1378" i="10" s="1"/>
  <c r="AS1268" i="10"/>
  <c r="AT1268" i="10" s="1"/>
  <c r="AS1417" i="10"/>
  <c r="AT1417" i="10" s="1"/>
  <c r="AS886" i="10"/>
  <c r="AT886" i="10" s="1"/>
  <c r="AS1414" i="10"/>
  <c r="AT1414" i="10" s="1"/>
  <c r="AS985" i="10"/>
  <c r="AT985" i="10" s="1"/>
  <c r="AS1321" i="10"/>
  <c r="AT1321" i="10" s="1"/>
  <c r="AS1649" i="10"/>
  <c r="AT1649" i="10" s="1"/>
  <c r="AS1298" i="10"/>
  <c r="AT1298" i="10" s="1"/>
  <c r="AS1533" i="10"/>
  <c r="AT1533" i="10" s="1"/>
  <c r="AS1579" i="10"/>
  <c r="AT1579" i="10" s="1"/>
  <c r="AS750" i="10"/>
  <c r="AT750" i="10" s="1"/>
  <c r="AS902" i="10"/>
  <c r="AT902" i="10" s="1"/>
  <c r="AS1494" i="10"/>
  <c r="AT1494" i="10" s="1"/>
  <c r="AS1672" i="10"/>
  <c r="AT1672" i="10" s="1"/>
  <c r="AS1379" i="10"/>
  <c r="AT1379" i="10" s="1"/>
  <c r="AS1169" i="10"/>
  <c r="AT1169" i="10" s="1"/>
  <c r="AS1674" i="10"/>
  <c r="AT1674" i="10" s="1"/>
  <c r="AS1005" i="10"/>
  <c r="AT1005" i="10" s="1"/>
  <c r="AS1322" i="10"/>
  <c r="AT1322" i="10" s="1"/>
  <c r="AS898" i="10"/>
  <c r="AT898" i="10" s="1"/>
  <c r="AS1333" i="10"/>
  <c r="AT1333" i="10" s="1"/>
  <c r="AO284" i="10"/>
  <c r="AQ284" i="10" s="1"/>
  <c r="AR257" i="10"/>
  <c r="AR233" i="10"/>
  <c r="AO185" i="10"/>
  <c r="AQ185" i="10" s="1"/>
  <c r="AS1564" i="10"/>
  <c r="AT1564" i="10" s="1"/>
  <c r="AS1265" i="10"/>
  <c r="AT1265" i="10" s="1"/>
  <c r="AO758" i="10"/>
  <c r="AQ758" i="10" s="1"/>
  <c r="AO708" i="10"/>
  <c r="AQ708" i="10" s="1"/>
  <c r="AO422" i="10"/>
  <c r="AP422" i="10" s="1"/>
  <c r="AQ422" i="10" s="1"/>
  <c r="AS413" i="10"/>
  <c r="AT413" i="10" s="1"/>
  <c r="AO267" i="10"/>
  <c r="AQ267" i="10" s="1"/>
  <c r="AO146" i="10"/>
  <c r="AP146" i="10" s="1"/>
  <c r="AQ146" i="10" s="1"/>
  <c r="AS1112" i="10"/>
  <c r="AT1112" i="10" s="1"/>
  <c r="AS980" i="10"/>
  <c r="AT980" i="10" s="1"/>
  <c r="AS1469" i="10"/>
  <c r="AT1469" i="10" s="1"/>
  <c r="AS964" i="10"/>
  <c r="AT964" i="10" s="1"/>
  <c r="AS1576" i="10"/>
  <c r="AT1576" i="10" s="1"/>
  <c r="AS903" i="10"/>
  <c r="AT903" i="10" s="1"/>
  <c r="AS1119" i="10"/>
  <c r="AT1119" i="10" s="1"/>
  <c r="AS1263" i="10"/>
  <c r="AT1263" i="10" s="1"/>
  <c r="AS1407" i="10"/>
  <c r="AT1407" i="10" s="1"/>
  <c r="AS1197" i="10"/>
  <c r="AT1197" i="10" s="1"/>
  <c r="AS1285" i="10"/>
  <c r="AT1285" i="10" s="1"/>
  <c r="AS791" i="10"/>
  <c r="AT791" i="10" s="1"/>
  <c r="AS1043" i="10"/>
  <c r="AT1043" i="10" s="1"/>
  <c r="AT1150" i="10"/>
  <c r="AS1150" i="10"/>
  <c r="AS1547" i="10"/>
  <c r="AT1547" i="10" s="1"/>
  <c r="AS733" i="10"/>
  <c r="AT733" i="10" s="1"/>
  <c r="AS805" i="10"/>
  <c r="AT805" i="10" s="1"/>
  <c r="AS947" i="10"/>
  <c r="AT947" i="10" s="1"/>
  <c r="AS1186" i="10"/>
  <c r="AT1186" i="10" s="1"/>
  <c r="AS1196" i="10"/>
  <c r="AT1196" i="10" s="1"/>
  <c r="AS881" i="10"/>
  <c r="AT881" i="10" s="1"/>
  <c r="AS710" i="10"/>
  <c r="AT710" i="10" s="1"/>
  <c r="AS1441" i="10"/>
  <c r="AT1441" i="10" s="1"/>
  <c r="AS1134" i="10"/>
  <c r="AT1134" i="10" s="1"/>
  <c r="AS1350" i="10"/>
  <c r="AT1350" i="10" s="1"/>
  <c r="AS1670" i="10"/>
  <c r="AT1670" i="10" s="1"/>
  <c r="AS1097" i="10"/>
  <c r="AT1097" i="10" s="1"/>
  <c r="AS1657" i="10"/>
  <c r="AT1657" i="10" s="1"/>
  <c r="AS1426" i="10"/>
  <c r="AT1426" i="10" s="1"/>
  <c r="AS1037" i="10"/>
  <c r="AT1037" i="10" s="1"/>
  <c r="AS1549" i="10"/>
  <c r="AT1549" i="10" s="1"/>
  <c r="AS1155" i="10"/>
  <c r="AT1155" i="10" s="1"/>
  <c r="AS1651" i="10"/>
  <c r="AT1651" i="10" s="1"/>
  <c r="AS1238" i="10"/>
  <c r="AT1238" i="10" s="1"/>
  <c r="AS918" i="10"/>
  <c r="AT918" i="10" s="1"/>
  <c r="AS1590" i="10"/>
  <c r="AT1590" i="10" s="1"/>
  <c r="AS1396" i="10"/>
  <c r="AT1396" i="10" s="1"/>
  <c r="AT864" i="10"/>
  <c r="AS864" i="10"/>
  <c r="AS1623" i="10"/>
  <c r="AT1623" i="10" s="1"/>
  <c r="AS1355" i="10"/>
  <c r="AT1355" i="10" s="1"/>
  <c r="AS709" i="10"/>
  <c r="AT709" i="10" s="1"/>
  <c r="AS986" i="10"/>
  <c r="AT986" i="10" s="1"/>
  <c r="AS1190" i="10"/>
  <c r="AT1190" i="10" s="1"/>
  <c r="AS746" i="10"/>
  <c r="AT746" i="10" s="1"/>
  <c r="AS1267" i="10"/>
  <c r="AT1267" i="10" s="1"/>
  <c r="AS1424" i="10"/>
  <c r="AT1424" i="10" s="1"/>
  <c r="AS531" i="10"/>
  <c r="AT531" i="10" s="1"/>
  <c r="AS429" i="10"/>
  <c r="AT429" i="10" s="1"/>
  <c r="AT370" i="10"/>
  <c r="AS370" i="10"/>
  <c r="AO132" i="10"/>
  <c r="AP132" i="10" s="1"/>
  <c r="AQ132" i="10" s="1"/>
  <c r="AS109" i="10"/>
  <c r="AT109" i="10" s="1"/>
  <c r="AO1453" i="10"/>
  <c r="AQ1453" i="10" s="1"/>
  <c r="AO1309" i="10"/>
  <c r="AP1309" i="10" s="1"/>
  <c r="AQ1309" i="10" s="1"/>
  <c r="AS1177" i="10"/>
  <c r="AT1177" i="10" s="1"/>
  <c r="AO823" i="10"/>
  <c r="AQ823" i="10" s="1"/>
  <c r="AO785" i="10"/>
  <c r="AQ785" i="10" s="1"/>
  <c r="AS757" i="10"/>
  <c r="AT757" i="10" s="1"/>
  <c r="AR633" i="10"/>
  <c r="AO622" i="10"/>
  <c r="AQ622" i="10" s="1"/>
  <c r="AO544" i="10"/>
  <c r="AQ544" i="10" s="1"/>
  <c r="AS421" i="10"/>
  <c r="AT421" i="10" s="1"/>
  <c r="AO353" i="10"/>
  <c r="AP353" i="10" s="1"/>
  <c r="AQ353" i="10" s="1"/>
  <c r="AO195" i="10"/>
  <c r="AQ195" i="10" s="1"/>
  <c r="AO168" i="10"/>
  <c r="AP168" i="10" s="1"/>
  <c r="AQ168" i="10" s="1"/>
  <c r="AO104" i="10"/>
  <c r="AP104" i="10" s="1"/>
  <c r="AQ104" i="10" s="1"/>
  <c r="AO59" i="10"/>
  <c r="AQ59" i="10" s="1"/>
  <c r="AS768" i="10"/>
  <c r="AT768" i="10" s="1"/>
  <c r="AT976" i="10"/>
  <c r="AS976" i="10"/>
  <c r="AS1341" i="10"/>
  <c r="AT1341" i="10" s="1"/>
  <c r="AS1405" i="10"/>
  <c r="AT1405" i="10" s="1"/>
  <c r="AS1485" i="10"/>
  <c r="AT1485" i="10" s="1"/>
  <c r="AS1637" i="10"/>
  <c r="AT1637" i="10" s="1"/>
  <c r="AS1642" i="10"/>
  <c r="AT1642" i="10" s="1"/>
  <c r="AS747" i="10"/>
  <c r="AT747" i="10" s="1"/>
  <c r="AS868" i="10"/>
  <c r="AT868" i="10" s="1"/>
  <c r="AS991" i="10"/>
  <c r="AT991" i="10" s="1"/>
  <c r="AS1063" i="10"/>
  <c r="AT1063" i="10" s="1"/>
  <c r="AS1415" i="10"/>
  <c r="AT1415" i="10" s="1"/>
  <c r="AS909" i="10"/>
  <c r="AT909" i="10" s="1"/>
  <c r="AT1045" i="10"/>
  <c r="AS1045" i="10"/>
  <c r="AS1293" i="10"/>
  <c r="AT1293" i="10" s="1"/>
  <c r="AS1591" i="10"/>
  <c r="AT1591" i="10" s="1"/>
  <c r="AS1655" i="10"/>
  <c r="AT1655" i="10" s="1"/>
  <c r="AS1555" i="10"/>
  <c r="AT1555" i="10" s="1"/>
  <c r="AS1652" i="10"/>
  <c r="AT1652" i="10" s="1"/>
  <c r="AS1468" i="10"/>
  <c r="AT1468" i="10" s="1"/>
  <c r="AS741" i="10"/>
  <c r="AT741" i="10" s="1"/>
  <c r="AS884" i="10"/>
  <c r="AT884" i="10" s="1"/>
  <c r="AS971" i="10"/>
  <c r="AT971" i="10" s="1"/>
  <c r="AS1251" i="10"/>
  <c r="AT1251" i="10" s="1"/>
  <c r="AS1114" i="10"/>
  <c r="AT1114" i="10" s="1"/>
  <c r="AS1394" i="10"/>
  <c r="AT1394" i="10" s="1"/>
  <c r="AS1100" i="10"/>
  <c r="AT1100" i="10" s="1"/>
  <c r="AT1204" i="10"/>
  <c r="AS1204" i="10"/>
  <c r="AS977" i="10"/>
  <c r="AT977" i="10" s="1"/>
  <c r="AS1225" i="10"/>
  <c r="AT1225" i="10" s="1"/>
  <c r="AS929" i="10"/>
  <c r="AT929" i="10" s="1"/>
  <c r="AS1526" i="10"/>
  <c r="AT1526" i="10" s="1"/>
  <c r="AS1598" i="10"/>
  <c r="AT1598" i="10" s="1"/>
  <c r="AS1121" i="10"/>
  <c r="AT1121" i="10" s="1"/>
  <c r="AS1209" i="10"/>
  <c r="AT1209" i="10" s="1"/>
  <c r="AS1434" i="10"/>
  <c r="AT1434" i="10" s="1"/>
  <c r="AS1117" i="10"/>
  <c r="AT1117" i="10" s="1"/>
  <c r="AS1597" i="10"/>
  <c r="AT1597" i="10" s="1"/>
  <c r="AS1179" i="10"/>
  <c r="AT1179" i="10" s="1"/>
  <c r="AS1502" i="10"/>
  <c r="AT1502" i="10" s="1"/>
  <c r="AS927" i="10"/>
  <c r="AT927" i="10" s="1"/>
  <c r="AS1198" i="10"/>
  <c r="AT1198" i="10" s="1"/>
  <c r="AS1654" i="10"/>
  <c r="AT1654" i="10" s="1"/>
  <c r="AS1645" i="10"/>
  <c r="AT1645" i="10" s="1"/>
  <c r="AS563" i="10"/>
  <c r="AT563" i="10" s="1"/>
  <c r="AT1464" i="10"/>
  <c r="AS1464" i="10"/>
  <c r="AS1303" i="10"/>
  <c r="AT1303" i="10" s="1"/>
  <c r="AS674" i="10"/>
  <c r="AT674" i="10" s="1"/>
  <c r="AS1154" i="10"/>
  <c r="AT1154" i="10" s="1"/>
  <c r="AS686" i="10"/>
  <c r="AT686" i="10" s="1"/>
  <c r="AS1326" i="10"/>
  <c r="AT1326" i="10" s="1"/>
  <c r="AO559" i="10"/>
  <c r="AQ559" i="10" s="1"/>
  <c r="AO494" i="10"/>
  <c r="AQ494" i="10" s="1"/>
  <c r="AS483" i="10"/>
  <c r="AT483" i="10" s="1"/>
  <c r="AO428" i="10"/>
  <c r="AP428" i="10" s="1"/>
  <c r="AQ428" i="10" s="1"/>
  <c r="AO408" i="10"/>
  <c r="AP408" i="10" s="1"/>
  <c r="AQ408" i="10" s="1"/>
  <c r="AS394" i="10"/>
  <c r="AT394" i="10" s="1"/>
  <c r="AS306" i="10"/>
  <c r="AT306" i="10" s="1"/>
  <c r="AT266" i="10"/>
  <c r="AS266" i="10"/>
  <c r="AS193" i="10"/>
  <c r="AT193" i="10" s="1"/>
  <c r="AO129" i="10"/>
  <c r="AP129" i="10" s="1"/>
  <c r="AQ129" i="10" s="1"/>
  <c r="AO24" i="10"/>
  <c r="AP24" i="10" s="1"/>
  <c r="AQ24" i="10" s="1"/>
  <c r="AO1619" i="10"/>
  <c r="AQ1619" i="10" s="1"/>
  <c r="AO1525" i="10"/>
  <c r="AQ1525" i="10" s="1"/>
  <c r="AS1507" i="10"/>
  <c r="AT1507" i="10" s="1"/>
  <c r="AS1274" i="10"/>
  <c r="AT1274" i="10" s="1"/>
  <c r="AO1260" i="10"/>
  <c r="AQ1260" i="10" s="1"/>
  <c r="AO1173" i="10"/>
  <c r="AP1173" i="10" s="1"/>
  <c r="AQ1173" i="10" s="1"/>
  <c r="AO1096" i="10"/>
  <c r="AQ1096" i="10" s="1"/>
  <c r="AO859" i="10"/>
  <c r="AP859" i="10" s="1"/>
  <c r="AQ859" i="10" s="1"/>
  <c r="AO796" i="10"/>
  <c r="AQ796" i="10" s="1"/>
  <c r="AO610" i="10"/>
  <c r="AQ610" i="10" s="1"/>
  <c r="AS565" i="10"/>
  <c r="AT565" i="10" s="1"/>
  <c r="AO419" i="10"/>
  <c r="AQ419" i="10" s="1"/>
  <c r="AO278" i="10"/>
  <c r="AQ278" i="10" s="1"/>
  <c r="AS167" i="10"/>
  <c r="AT167" i="10" s="1"/>
  <c r="AS776" i="10"/>
  <c r="AT776" i="10" s="1"/>
  <c r="AS984" i="10"/>
  <c r="AT984" i="10" s="1"/>
  <c r="AT740" i="10"/>
  <c r="AS740" i="10"/>
  <c r="AT916" i="10"/>
  <c r="AS916" i="10"/>
  <c r="AT1084" i="10"/>
  <c r="AS1084" i="10"/>
  <c r="AS1493" i="10"/>
  <c r="AT1493" i="10" s="1"/>
  <c r="AS1653" i="10"/>
  <c r="AT1653" i="10" s="1"/>
  <c r="AS1280" i="10"/>
  <c r="AT1280" i="10" s="1"/>
  <c r="AT1664" i="10"/>
  <c r="AS1664" i="10"/>
  <c r="AS1650" i="10"/>
  <c r="AT1650" i="10" s="1"/>
  <c r="AS919" i="10"/>
  <c r="AT919" i="10" s="1"/>
  <c r="AS999" i="10"/>
  <c r="AT999" i="10" s="1"/>
  <c r="AS1135" i="10"/>
  <c r="AT1135" i="10" s="1"/>
  <c r="AS1207" i="10"/>
  <c r="AT1207" i="10" s="1"/>
  <c r="AS1279" i="10"/>
  <c r="AT1279" i="10" s="1"/>
  <c r="AS1141" i="10"/>
  <c r="AT1141" i="10" s="1"/>
  <c r="AS1663" i="10"/>
  <c r="AT1663" i="10" s="1"/>
  <c r="AS1058" i="10"/>
  <c r="AT1058" i="10" s="1"/>
  <c r="AS946" i="10"/>
  <c r="AT946" i="10" s="1"/>
  <c r="AT1475" i="10"/>
  <c r="AS1475" i="10"/>
  <c r="AS1563" i="10"/>
  <c r="AT1563" i="10" s="1"/>
  <c r="AT1404" i="10"/>
  <c r="AS1404" i="10"/>
  <c r="AS1476" i="10"/>
  <c r="AT1476" i="10" s="1"/>
  <c r="AS685" i="10"/>
  <c r="AT685" i="10" s="1"/>
  <c r="AS829" i="10"/>
  <c r="AT829" i="10" s="1"/>
  <c r="AS1213" i="10"/>
  <c r="AT1213" i="10" s="1"/>
  <c r="AS1122" i="10"/>
  <c r="AT1122" i="10" s="1"/>
  <c r="AS1210" i="10"/>
  <c r="AT1210" i="10" s="1"/>
  <c r="AS1473" i="10"/>
  <c r="AT1473" i="10" s="1"/>
  <c r="AS1108" i="10"/>
  <c r="AT1108" i="10" s="1"/>
  <c r="AS993" i="10"/>
  <c r="AT993" i="10" s="1"/>
  <c r="AS1105" i="10"/>
  <c r="AT1105" i="10" s="1"/>
  <c r="AS726" i="10"/>
  <c r="AT726" i="10" s="1"/>
  <c r="AS798" i="10"/>
  <c r="AT798" i="10" s="1"/>
  <c r="AS1514" i="10"/>
  <c r="AT1514" i="10" s="1"/>
  <c r="AS1133" i="10"/>
  <c r="AT1133" i="10" s="1"/>
  <c r="AS1343" i="10"/>
  <c r="AT1343" i="10" s="1"/>
  <c r="AS1358" i="10"/>
  <c r="AT1358" i="10" s="1"/>
  <c r="AS1278" i="10"/>
  <c r="AT1278" i="10" s="1"/>
  <c r="AS1662" i="10"/>
  <c r="AT1662" i="10" s="1"/>
  <c r="AS1669" i="10"/>
  <c r="AT1669" i="10" s="1"/>
  <c r="AS538" i="10"/>
  <c r="AT538" i="10" s="1"/>
  <c r="AS700" i="10"/>
  <c r="AT700" i="10" s="1"/>
  <c r="AS1148" i="10"/>
  <c r="AT1148" i="10" s="1"/>
  <c r="AS1095" i="10"/>
  <c r="AT1095" i="10" s="1"/>
  <c r="AS1447" i="10"/>
  <c r="AT1447" i="10" s="1"/>
  <c r="AS671" i="10"/>
  <c r="AT671" i="10" s="1"/>
  <c r="AS1467" i="10"/>
  <c r="AT1467" i="10" s="1"/>
  <c r="AS1516" i="10"/>
  <c r="AT1516" i="10" s="1"/>
  <c r="AS1082" i="10"/>
  <c r="AT1082" i="10" s="1"/>
  <c r="AS1348" i="10"/>
  <c r="AT1348" i="10" s="1"/>
  <c r="AS1433" i="10"/>
  <c r="AT1433" i="10" s="1"/>
  <c r="AS862" i="10"/>
  <c r="AT862" i="10" s="1"/>
  <c r="AS1449" i="10"/>
  <c r="AT1449" i="10" s="1"/>
  <c r="AS689" i="10"/>
  <c r="AT689" i="10" s="1"/>
  <c r="AO630" i="10"/>
  <c r="AQ630" i="10" s="1"/>
  <c r="AO557" i="10"/>
  <c r="AQ557" i="10" s="1"/>
  <c r="AO493" i="10"/>
  <c r="AQ493" i="10" s="1"/>
  <c r="AS441" i="10"/>
  <c r="AT441" i="10" s="1"/>
  <c r="AO350" i="10"/>
  <c r="AQ350" i="10" s="1"/>
  <c r="AO303" i="10"/>
  <c r="AQ303" i="10" s="1"/>
  <c r="AO291" i="10"/>
  <c r="AQ291" i="10" s="1"/>
  <c r="AO265" i="10"/>
  <c r="AQ265" i="10" s="1"/>
  <c r="AO228" i="10"/>
  <c r="AQ228" i="10" s="1"/>
  <c r="AO87" i="10"/>
  <c r="AQ87" i="10" s="1"/>
  <c r="AO75" i="10"/>
  <c r="AQ75" i="10" s="1"/>
  <c r="AO36" i="10"/>
  <c r="AQ36" i="10" s="1"/>
  <c r="AO23" i="10"/>
  <c r="AQ23" i="10" s="1"/>
  <c r="AO1634" i="10"/>
  <c r="AQ1634" i="10" s="1"/>
  <c r="AO1618" i="10"/>
  <c r="AQ1618" i="10" s="1"/>
  <c r="AO1472" i="10"/>
  <c r="AQ1472" i="10" s="1"/>
  <c r="AO1354" i="10"/>
  <c r="AQ1354" i="10" s="1"/>
  <c r="AO1065" i="10"/>
  <c r="AQ1065" i="10" s="1"/>
  <c r="AO1033" i="10"/>
  <c r="AQ1033" i="10" s="1"/>
  <c r="AO983" i="10"/>
  <c r="AQ983" i="10" s="1"/>
  <c r="AS882" i="10"/>
  <c r="AT882" i="10" s="1"/>
  <c r="AO849" i="10"/>
  <c r="AQ849" i="10" s="1"/>
  <c r="AS795" i="10"/>
  <c r="AT795" i="10" s="1"/>
  <c r="AO502" i="10"/>
  <c r="AQ502" i="10" s="1"/>
  <c r="AO453" i="10"/>
  <c r="AQ453" i="10" s="1"/>
  <c r="AO435" i="10"/>
  <c r="AQ435" i="10" s="1"/>
  <c r="AS351" i="10"/>
  <c r="AT351" i="10" s="1"/>
  <c r="AS277" i="10"/>
  <c r="AT277" i="10" s="1"/>
  <c r="AS208" i="10"/>
  <c r="AT208" i="10" s="1"/>
  <c r="AO139" i="10"/>
  <c r="AP139" i="10" s="1"/>
  <c r="AQ139" i="10" s="1"/>
  <c r="AO85" i="10"/>
  <c r="AQ85" i="10" s="1"/>
  <c r="AS928" i="10"/>
  <c r="AT928" i="10" s="1"/>
  <c r="AS1144" i="10"/>
  <c r="AT1144" i="10" s="1"/>
  <c r="AS684" i="10"/>
  <c r="AT684" i="10" s="1"/>
  <c r="AS1092" i="10"/>
  <c r="AT1092" i="10" s="1"/>
  <c r="AT1581" i="10"/>
  <c r="AS1581" i="10"/>
  <c r="AS1288" i="10"/>
  <c r="AT1288" i="10" s="1"/>
  <c r="AS1368" i="10"/>
  <c r="AT1368" i="10" s="1"/>
  <c r="AT1440" i="10"/>
  <c r="AS1440" i="10"/>
  <c r="AS1680" i="10"/>
  <c r="AT1680" i="10" s="1"/>
  <c r="AS1570" i="10"/>
  <c r="AT1570" i="10" s="1"/>
  <c r="AS663" i="10"/>
  <c r="AT663" i="10" s="1"/>
  <c r="AT691" i="10"/>
  <c r="AS691" i="10"/>
  <c r="AS1287" i="10"/>
  <c r="AT1287" i="10" s="1"/>
  <c r="AS1495" i="10"/>
  <c r="AT1495" i="10" s="1"/>
  <c r="AT925" i="10"/>
  <c r="AS925" i="10"/>
  <c r="AS989" i="10"/>
  <c r="AT989" i="10" s="1"/>
  <c r="AS1149" i="10"/>
  <c r="AT1149" i="10" s="1"/>
  <c r="AS1671" i="10"/>
  <c r="AT1671" i="10" s="1"/>
  <c r="AS1130" i="10"/>
  <c r="AT1130" i="10" s="1"/>
  <c r="AS786" i="10"/>
  <c r="AT786" i="10" s="1"/>
  <c r="AS987" i="10"/>
  <c r="AT987" i="10" s="1"/>
  <c r="AS1299" i="10"/>
  <c r="AT1299" i="10" s="1"/>
  <c r="AS1250" i="10"/>
  <c r="AT1250" i="10" s="1"/>
  <c r="AS1380" i="10"/>
  <c r="AT1380" i="10" s="1"/>
  <c r="AS1420" i="10"/>
  <c r="AT1420" i="10" s="1"/>
  <c r="AT837" i="10"/>
  <c r="AS837" i="10"/>
  <c r="AS1253" i="10"/>
  <c r="AT1253" i="10" s="1"/>
  <c r="AS762" i="10"/>
  <c r="AT762" i="10" s="1"/>
  <c r="AS1042" i="10"/>
  <c r="AT1042" i="10" s="1"/>
  <c r="AT1138" i="10"/>
  <c r="AS1138" i="10"/>
  <c r="AT1410" i="10"/>
  <c r="AS1410" i="10"/>
  <c r="AS1537" i="10"/>
  <c r="AT1537" i="10" s="1"/>
  <c r="AS1124" i="10"/>
  <c r="AT1124" i="10" s="1"/>
  <c r="AS913" i="10"/>
  <c r="AT913" i="10" s="1"/>
  <c r="AS1001" i="10"/>
  <c r="AT1001" i="10" s="1"/>
  <c r="AS734" i="10"/>
  <c r="AT734" i="10" s="1"/>
  <c r="AS806" i="10"/>
  <c r="AT806" i="10" s="1"/>
  <c r="AS1193" i="10"/>
  <c r="AT1193" i="10" s="1"/>
  <c r="AS1489" i="10"/>
  <c r="AT1489" i="10"/>
  <c r="AS1593" i="10"/>
  <c r="AT1593" i="10" s="1"/>
  <c r="AS1094" i="10"/>
  <c r="AT1094" i="10" s="1"/>
  <c r="AS1166" i="10"/>
  <c r="AT1166" i="10" s="1"/>
  <c r="AS1462" i="10"/>
  <c r="AT1462" i="10" s="1"/>
  <c r="AS1542" i="10"/>
  <c r="AT1542" i="10" s="1"/>
  <c r="AS1529" i="10"/>
  <c r="AT1529" i="10" s="1"/>
  <c r="AS1185" i="10"/>
  <c r="AT1185" i="10" s="1"/>
  <c r="AS1393" i="10"/>
  <c r="AT1393" i="10" s="1"/>
  <c r="AS1007" i="10"/>
  <c r="AT1007" i="10" s="1"/>
  <c r="AS1189" i="10"/>
  <c r="AT1189" i="10" s="1"/>
  <c r="AS1391" i="10"/>
  <c r="AT1391" i="10" s="1"/>
  <c r="AS1099" i="10"/>
  <c r="AT1099" i="10" s="1"/>
  <c r="AS1091" i="10"/>
  <c r="AT1091" i="10" s="1"/>
  <c r="AS1286" i="10"/>
  <c r="AT1286" i="10" s="1"/>
  <c r="AS920" i="10"/>
  <c r="AT920" i="10" s="1"/>
  <c r="AS1024" i="10"/>
  <c r="AT1024" i="10" s="1"/>
  <c r="AS1183" i="10"/>
  <c r="AT1183" i="10" s="1"/>
  <c r="AS1159" i="10"/>
  <c r="AT1159" i="10" s="1"/>
  <c r="AS941" i="10"/>
  <c r="AT941" i="10" s="1"/>
  <c r="AS1628" i="10"/>
  <c r="AT1628" i="10" s="1"/>
  <c r="AS1242" i="10"/>
  <c r="AT1242" i="10" s="1"/>
  <c r="AS1249" i="10"/>
  <c r="AT1249" i="10" s="1"/>
  <c r="AS699" i="10"/>
  <c r="AT699" i="10" s="1"/>
  <c r="AS1636" i="10"/>
  <c r="AT1636" i="10" s="1"/>
  <c r="AS602" i="10"/>
  <c r="AT602" i="10" s="1"/>
  <c r="AO491" i="10"/>
  <c r="AP491" i="10" s="1"/>
  <c r="AQ491" i="10" s="1"/>
  <c r="AS454" i="10"/>
  <c r="AT454" i="10" s="1"/>
  <c r="AR425" i="10"/>
  <c r="AS349" i="10"/>
  <c r="AT349" i="10" s="1"/>
  <c r="AS264" i="10"/>
  <c r="AT264" i="10" s="1"/>
  <c r="AO239" i="10"/>
  <c r="AQ239" i="10" s="1"/>
  <c r="AO123" i="10"/>
  <c r="AQ123" i="10" s="1"/>
  <c r="AO1486" i="10"/>
  <c r="AQ1486" i="10" s="1"/>
  <c r="AO1336" i="10"/>
  <c r="AP1336" i="10" s="1"/>
  <c r="AQ1336" i="10" s="1"/>
  <c r="AO1170" i="10"/>
  <c r="AQ1170" i="10" s="1"/>
  <c r="AO1049" i="10"/>
  <c r="AP1049" i="10" s="1"/>
  <c r="AQ1049" i="10" s="1"/>
  <c r="AO1032" i="10"/>
  <c r="AQ1032" i="10" s="1"/>
  <c r="AS982" i="10"/>
  <c r="AT982" i="10" s="1"/>
  <c r="AO857" i="10"/>
  <c r="AQ857" i="10" s="1"/>
  <c r="AO808" i="10"/>
  <c r="AQ808" i="10" s="1"/>
  <c r="AO780" i="10"/>
  <c r="AP780" i="10" s="1"/>
  <c r="AQ780" i="10" s="1"/>
  <c r="AO680" i="10"/>
  <c r="AQ680" i="10" s="1"/>
  <c r="AO608" i="10"/>
  <c r="AQ608" i="10" s="1"/>
  <c r="AS579" i="10"/>
  <c r="AT579" i="10" s="1"/>
  <c r="AO558" i="10"/>
  <c r="AQ558" i="10" s="1"/>
  <c r="AO522" i="10"/>
  <c r="AQ522" i="10" s="1"/>
  <c r="AS434" i="10"/>
  <c r="AT434" i="10" s="1"/>
  <c r="AO348" i="10"/>
  <c r="AQ348" i="10" s="1"/>
  <c r="AS53" i="10"/>
  <c r="AT53" i="10" s="1"/>
  <c r="AS656" i="10"/>
  <c r="AT656" i="10" s="1"/>
  <c r="AS936" i="10"/>
  <c r="AT936" i="10" s="1"/>
  <c r="AS1008" i="10"/>
  <c r="AT1008" i="10" s="1"/>
  <c r="AS1216" i="10"/>
  <c r="AT1216" i="10" s="1"/>
  <c r="AS1020" i="10"/>
  <c r="AT1020" i="10" s="1"/>
  <c r="AS1437" i="10"/>
  <c r="AT1437" i="10" s="1"/>
  <c r="AT1677" i="10"/>
  <c r="AS1677" i="10"/>
  <c r="AT1116" i="10"/>
  <c r="AS1116" i="10"/>
  <c r="AS679" i="10"/>
  <c r="AT679" i="10" s="1"/>
  <c r="AT771" i="10"/>
  <c r="AS771" i="10"/>
  <c r="AS807" i="10"/>
  <c r="AT807" i="10" s="1"/>
  <c r="AS1087" i="10"/>
  <c r="AT1087" i="10" s="1"/>
  <c r="AS1151" i="10"/>
  <c r="AT1151" i="10" s="1"/>
  <c r="AS1503" i="10"/>
  <c r="AT1503" i="10" s="1"/>
  <c r="AS933" i="10"/>
  <c r="AT933" i="10" s="1"/>
  <c r="AS997" i="10"/>
  <c r="AT997" i="10" s="1"/>
  <c r="AS1427" i="10"/>
  <c r="AT1427" i="10" s="1"/>
  <c r="AS1458" i="10"/>
  <c r="AT1458" i="10" s="1"/>
  <c r="AT1182" i="10"/>
  <c r="AS1182" i="10"/>
  <c r="AS1443" i="10"/>
  <c r="AT1443" i="10" s="1"/>
  <c r="AS1203" i="10"/>
  <c r="AT1203" i="10" s="1"/>
  <c r="AS1066" i="10"/>
  <c r="AT1066" i="10" s="1"/>
  <c r="AT1146" i="10"/>
  <c r="AS1146" i="10"/>
  <c r="AS921" i="10"/>
  <c r="AT921" i="10" s="1"/>
  <c r="AS1129" i="10"/>
  <c r="AT1129" i="10" s="1"/>
  <c r="AS742" i="10"/>
  <c r="AT742" i="10" s="1"/>
  <c r="AS1617" i="10"/>
  <c r="AT1617" i="10"/>
  <c r="AS1425" i="10"/>
  <c r="AT1425" i="10" s="1"/>
  <c r="AS1229" i="10"/>
  <c r="AT1229" i="10" s="1"/>
  <c r="AS681" i="10"/>
  <c r="AT681" i="10" s="1"/>
  <c r="AS1243" i="10"/>
  <c r="AT1243" i="10" s="1"/>
  <c r="AS1140" i="10"/>
  <c r="AT1140" i="10" s="1"/>
  <c r="AS1310" i="10"/>
  <c r="AT1310" i="10" s="1"/>
  <c r="AS649" i="10"/>
  <c r="AT649" i="10" s="1"/>
  <c r="AS1000" i="10"/>
  <c r="AT1000" i="10" s="1"/>
  <c r="AS1262" i="10"/>
  <c r="AT1262" i="10" s="1"/>
  <c r="AO990" i="10"/>
  <c r="AQ990" i="10" s="1"/>
  <c r="AO822" i="10"/>
  <c r="AQ822" i="10" s="1"/>
  <c r="AR252" i="10"/>
  <c r="AO1366" i="10"/>
  <c r="AQ1366" i="10" s="1"/>
  <c r="AO1678" i="10"/>
  <c r="AQ1678" i="10" s="1"/>
  <c r="AO310" i="10"/>
  <c r="AQ310" i="10" s="1"/>
  <c r="AO1246" i="10"/>
  <c r="AP1246" i="10" s="1"/>
  <c r="AQ1246" i="10" s="1"/>
  <c r="AO1142" i="10"/>
  <c r="AQ1142" i="10" s="1"/>
  <c r="AO372" i="10"/>
  <c r="AQ372" i="10" s="1"/>
  <c r="AO336" i="10"/>
  <c r="AP336" i="10" s="1"/>
  <c r="AQ336" i="10" s="1"/>
  <c r="AO220" i="10"/>
  <c r="AQ220" i="10" s="1"/>
  <c r="AO1478" i="10"/>
  <c r="AQ1478" i="10" s="1"/>
  <c r="AO1400" i="10"/>
  <c r="AQ1400" i="10" s="1"/>
  <c r="AO1277" i="10"/>
  <c r="AQ1277" i="10" s="1"/>
  <c r="AO1178" i="10"/>
  <c r="AQ1178" i="10" s="1"/>
  <c r="AO1163" i="10"/>
  <c r="AQ1163" i="10" s="1"/>
  <c r="AO1040" i="10"/>
  <c r="AP1040" i="10" s="1"/>
  <c r="AQ1040" i="10" s="1"/>
  <c r="AO1022" i="10"/>
  <c r="AP1022" i="10" s="1"/>
  <c r="AQ1022" i="10" s="1"/>
  <c r="AO661" i="10"/>
  <c r="AP661" i="10" s="1"/>
  <c r="AQ661" i="10" s="1"/>
  <c r="AO373" i="10"/>
  <c r="AQ373" i="10" s="1"/>
  <c r="AO131" i="10"/>
  <c r="AQ131" i="10" s="1"/>
  <c r="AO574" i="10"/>
  <c r="AQ574" i="10" s="1"/>
  <c r="AO283" i="10"/>
  <c r="AP283" i="10" s="1"/>
  <c r="AQ283" i="10" s="1"/>
  <c r="AO1641" i="10"/>
  <c r="AQ1641" i="10" s="1"/>
  <c r="AO1620" i="10"/>
  <c r="AP1620" i="10" s="1"/>
  <c r="AQ1620" i="10" s="1"/>
  <c r="AO1527" i="10"/>
  <c r="AQ1527" i="10" s="1"/>
  <c r="AO1492" i="10"/>
  <c r="AP1492" i="10" s="1"/>
  <c r="AQ1492" i="10" s="1"/>
  <c r="AO1398" i="10"/>
  <c r="AQ1398" i="10" s="1"/>
  <c r="AO1275" i="10"/>
  <c r="AP1275" i="10" s="1"/>
  <c r="AQ1275" i="10" s="1"/>
  <c r="AO1098" i="10"/>
  <c r="AP1098" i="10" s="1"/>
  <c r="AQ1098" i="10" s="1"/>
  <c r="AO1021" i="10"/>
  <c r="AQ1021" i="10" s="1"/>
  <c r="AO774" i="10"/>
  <c r="AQ774" i="10" s="1"/>
  <c r="AO322" i="10"/>
  <c r="AQ322" i="10" s="1"/>
  <c r="AO213" i="10"/>
  <c r="AQ213" i="10" s="1"/>
  <c r="AO546" i="10"/>
  <c r="AQ546" i="10" s="1"/>
  <c r="AO516" i="10"/>
  <c r="AQ516" i="10" s="1"/>
  <c r="AO292" i="10"/>
  <c r="AP292" i="10" s="1"/>
  <c r="AQ292" i="10" s="1"/>
  <c r="AO37" i="10"/>
  <c r="AP37" i="10" s="1"/>
  <c r="AQ37" i="10" s="1"/>
  <c r="AO953" i="10"/>
  <c r="AQ953" i="10" s="1"/>
  <c r="AO772" i="10"/>
  <c r="AQ772" i="10" s="1"/>
  <c r="AO383" i="10"/>
  <c r="AQ383" i="10" s="1"/>
  <c r="AO367" i="10"/>
  <c r="AQ367" i="10" s="1"/>
  <c r="AO1024" i="10"/>
  <c r="AQ1024" i="10" s="1"/>
  <c r="AO503" i="10"/>
  <c r="AQ503" i="10" s="1"/>
  <c r="AO427" i="10"/>
  <c r="AQ427" i="10" s="1"/>
  <c r="AO1505" i="10"/>
  <c r="AP1505" i="10" s="1"/>
  <c r="AQ1505" i="10" s="1"/>
  <c r="AO1337" i="10"/>
  <c r="AQ1337" i="10" s="1"/>
  <c r="AO1319" i="10"/>
  <c r="AQ1319" i="10" s="1"/>
  <c r="AO1273" i="10"/>
  <c r="AP1273" i="10" s="1"/>
  <c r="AQ1273" i="10" s="1"/>
  <c r="AO1201" i="10"/>
  <c r="AQ1201" i="10" s="1"/>
  <c r="AO1093" i="10"/>
  <c r="AQ1093" i="10" s="1"/>
  <c r="AO858" i="10"/>
  <c r="AQ858" i="10" s="1"/>
  <c r="AO831" i="10"/>
  <c r="AQ831" i="10" s="1"/>
  <c r="AO718" i="10"/>
  <c r="AQ718" i="10" s="1"/>
  <c r="AO618" i="10"/>
  <c r="AQ618" i="10" s="1"/>
  <c r="AO590" i="10"/>
  <c r="AQ590" i="10" s="1"/>
  <c r="AO418" i="10"/>
  <c r="AQ418" i="10" s="1"/>
  <c r="AO381" i="10"/>
  <c r="AQ381" i="10" s="1"/>
  <c r="AO102" i="10"/>
  <c r="AQ102" i="10" s="1"/>
  <c r="AO67" i="10"/>
  <c r="AQ67" i="10" s="1"/>
  <c r="AQ788" i="10"/>
  <c r="AO501" i="10"/>
  <c r="AQ501" i="10" s="1"/>
  <c r="AO439" i="10"/>
  <c r="AQ439" i="10" s="1"/>
  <c r="AO1601" i="10"/>
  <c r="AQ1601" i="10" s="1"/>
  <c r="AO1387" i="10"/>
  <c r="AQ1387" i="10" s="1"/>
  <c r="AO1110" i="10"/>
  <c r="AQ1110" i="10" s="1"/>
  <c r="AO654" i="10"/>
  <c r="AQ654" i="10" s="1"/>
  <c r="AO390" i="10"/>
  <c r="AQ390" i="10" s="1"/>
  <c r="AO231" i="10"/>
  <c r="AQ231" i="10" s="1"/>
  <c r="AO526" i="10"/>
  <c r="AQ526" i="10" s="1"/>
  <c r="AO299" i="10"/>
  <c r="AQ299" i="10" s="1"/>
  <c r="AO1630" i="10"/>
  <c r="AQ1630" i="10" s="1"/>
  <c r="AO1538" i="10"/>
  <c r="AQ1538" i="10" s="1"/>
  <c r="AO1521" i="10"/>
  <c r="AP1521" i="10" s="1"/>
  <c r="AQ1521" i="10" s="1"/>
  <c r="AO1466" i="10"/>
  <c r="AQ1466" i="10" s="1"/>
  <c r="AO1317" i="10"/>
  <c r="AQ1317" i="10" s="1"/>
  <c r="AO1047" i="10"/>
  <c r="AQ1047" i="10" s="1"/>
  <c r="AO1027" i="10"/>
  <c r="AQ1027" i="10" s="1"/>
  <c r="AO1002" i="10"/>
  <c r="AQ1002" i="10" s="1"/>
  <c r="AO876" i="10"/>
  <c r="AQ876" i="10" s="1"/>
  <c r="AO616" i="10"/>
  <c r="AQ616" i="10" s="1"/>
  <c r="AO416" i="10"/>
  <c r="AQ416" i="10" s="1"/>
  <c r="AO203" i="10"/>
  <c r="AQ203" i="10" s="1"/>
  <c r="AO182" i="10"/>
  <c r="AQ182" i="10" s="1"/>
  <c r="AO112" i="10"/>
  <c r="AQ112" i="10" s="1"/>
  <c r="AO15" i="10"/>
  <c r="AQ15" i="10" s="1"/>
  <c r="AO1183" i="10"/>
  <c r="AQ1183" i="10" s="1"/>
  <c r="AO499" i="10"/>
  <c r="AQ499" i="10" s="1"/>
  <c r="AO462" i="10"/>
  <c r="AP462" i="10" s="1"/>
  <c r="AQ462" i="10" s="1"/>
  <c r="AO363" i="10"/>
  <c r="AP363" i="10" s="1"/>
  <c r="AQ363" i="10" s="1"/>
  <c r="AO246" i="10"/>
  <c r="AQ246" i="10" s="1"/>
  <c r="AO1282" i="10"/>
  <c r="AQ1282" i="10" s="1"/>
  <c r="AO1057" i="10"/>
  <c r="AP1057" i="10" s="1"/>
  <c r="AQ1057" i="10" s="1"/>
  <c r="AO1046" i="10"/>
  <c r="AQ1046" i="10" s="1"/>
  <c r="AO914" i="10"/>
  <c r="AQ914" i="10" s="1"/>
  <c r="AO827" i="10"/>
  <c r="AQ827" i="10" s="1"/>
  <c r="AO725" i="10"/>
  <c r="AQ725" i="10" s="1"/>
  <c r="AO587" i="10"/>
  <c r="AQ587" i="10" s="1"/>
  <c r="AO295" i="10"/>
  <c r="AQ295" i="10" s="1"/>
  <c r="AO14" i="10"/>
  <c r="AQ14" i="10" s="1"/>
  <c r="AO229" i="10"/>
  <c r="AQ229" i="10" s="1"/>
  <c r="AO1587" i="10"/>
  <c r="AQ1587" i="10" s="1"/>
  <c r="AO55" i="10"/>
  <c r="AP55" i="10" s="1"/>
  <c r="AQ55" i="10" s="1"/>
  <c r="AO141" i="10"/>
  <c r="AQ141" i="10" s="1"/>
  <c r="AO603" i="10"/>
  <c r="AQ603" i="10" s="1"/>
  <c r="AO591" i="10"/>
  <c r="AQ591" i="10" s="1"/>
  <c r="AO570" i="10"/>
  <c r="AQ570" i="10" s="1"/>
  <c r="AO515" i="10"/>
  <c r="AQ515" i="10" s="1"/>
  <c r="AO482" i="10"/>
  <c r="AQ482" i="10" s="1"/>
  <c r="AO455" i="10"/>
  <c r="AQ455" i="10" s="1"/>
  <c r="AO368" i="10"/>
  <c r="AQ368" i="10" s="1"/>
  <c r="AO319" i="10"/>
  <c r="AQ319" i="10" s="1"/>
  <c r="AO280" i="10"/>
  <c r="AP280" i="10" s="1"/>
  <c r="AQ280" i="10" s="1"/>
  <c r="AO192" i="10"/>
  <c r="AQ192" i="10" s="1"/>
  <c r="AO145" i="10"/>
  <c r="AQ145" i="10" s="1"/>
  <c r="AO56" i="10"/>
  <c r="AQ56" i="10" s="1"/>
  <c r="AO1683" i="10"/>
  <c r="AQ1683" i="10" s="1"/>
  <c r="AO1659" i="10"/>
  <c r="AQ1659" i="10" s="1"/>
  <c r="AO1586" i="10"/>
  <c r="AP1586" i="10" s="1"/>
  <c r="AQ1586" i="10" s="1"/>
  <c r="AO1569" i="10"/>
  <c r="AQ1569" i="10" s="1"/>
  <c r="AO1523" i="10"/>
  <c r="AQ1523" i="10" s="1"/>
  <c r="AO1487" i="10"/>
  <c r="AP1487" i="10" s="1"/>
  <c r="AQ1487" i="10" s="1"/>
  <c r="AO1259" i="10"/>
  <c r="AQ1259" i="10" s="1"/>
  <c r="AO1050" i="10"/>
  <c r="AQ1050" i="10" s="1"/>
  <c r="AO1018" i="10"/>
  <c r="AQ1018" i="10" s="1"/>
  <c r="AO1004" i="10"/>
  <c r="AP1004" i="10" s="1"/>
  <c r="AQ1004" i="10" s="1"/>
  <c r="AO966" i="10"/>
  <c r="AQ966" i="10" s="1"/>
  <c r="AO821" i="10"/>
  <c r="AQ821" i="10" s="1"/>
  <c r="AO809" i="10"/>
  <c r="AQ809" i="10" s="1"/>
  <c r="AO755" i="10"/>
  <c r="AP755" i="10" s="1"/>
  <c r="AQ755" i="10" s="1"/>
  <c r="AO732" i="10"/>
  <c r="AQ732" i="10" s="1"/>
  <c r="AO704" i="10"/>
  <c r="AP704" i="10" s="1"/>
  <c r="AQ704" i="10" s="1"/>
  <c r="AO683" i="10"/>
  <c r="AQ683" i="10" s="1"/>
  <c r="AO655" i="10"/>
  <c r="AQ655" i="10" s="1"/>
  <c r="AO542" i="10"/>
  <c r="AQ542" i="10" s="1"/>
  <c r="AO523" i="10"/>
  <c r="AP523" i="10" s="1"/>
  <c r="AQ523" i="10" s="1"/>
  <c r="AO476" i="10"/>
  <c r="AP476" i="10" s="1"/>
  <c r="AQ476" i="10" s="1"/>
  <c r="AO391" i="10"/>
  <c r="AQ391" i="10" s="1"/>
  <c r="AO54" i="10"/>
  <c r="AQ54" i="10" s="1"/>
  <c r="AO19" i="10"/>
  <c r="AQ19" i="10" s="1"/>
  <c r="AR144" i="10"/>
  <c r="AR216" i="10"/>
  <c r="AR448" i="10"/>
  <c r="AR584" i="10"/>
  <c r="AR612" i="10"/>
  <c r="AR263" i="10"/>
  <c r="AR471" i="10"/>
  <c r="AR39" i="10"/>
  <c r="AO512" i="10"/>
  <c r="AQ512" i="10" s="1"/>
  <c r="AO468" i="10"/>
  <c r="AQ468" i="10" s="1"/>
  <c r="AO366" i="10"/>
  <c r="AP366" i="10" s="1"/>
  <c r="AQ366" i="10" s="1"/>
  <c r="AO316" i="10"/>
  <c r="AQ316" i="10" s="1"/>
  <c r="AO166" i="10"/>
  <c r="AQ166" i="10" s="1"/>
  <c r="AO86" i="10"/>
  <c r="AQ86" i="10" s="1"/>
  <c r="AO1633" i="10"/>
  <c r="AQ1633" i="10" s="1"/>
  <c r="AO1522" i="10"/>
  <c r="AQ1522" i="10" s="1"/>
  <c r="AO1504" i="10"/>
  <c r="AQ1504" i="10" s="1"/>
  <c r="AO1416" i="10"/>
  <c r="AP1416" i="10" s="1"/>
  <c r="AQ1416" i="10" s="1"/>
  <c r="AO1306" i="10"/>
  <c r="AQ1306" i="10" s="1"/>
  <c r="AO1271" i="10"/>
  <c r="AQ1271" i="10" s="1"/>
  <c r="AO754" i="10"/>
  <c r="AQ754" i="10" s="1"/>
  <c r="AO668" i="10"/>
  <c r="AQ668" i="10" s="1"/>
  <c r="AO642" i="10"/>
  <c r="AQ642" i="10" s="1"/>
  <c r="AO452" i="10"/>
  <c r="AQ452" i="10" s="1"/>
  <c r="AO317" i="10"/>
  <c r="AP317" i="10" s="1"/>
  <c r="AQ317" i="10" s="1"/>
  <c r="AO82" i="10"/>
  <c r="AQ82" i="10" s="1"/>
  <c r="AO66" i="10"/>
  <c r="AQ66" i="10" s="1"/>
  <c r="AO1369" i="10"/>
  <c r="AQ1369" i="10" s="1"/>
  <c r="AO832" i="10"/>
  <c r="AQ832" i="10" s="1"/>
  <c r="AO451" i="10"/>
  <c r="AQ451" i="10" s="1"/>
  <c r="AO438" i="10"/>
  <c r="AQ438" i="10" s="1"/>
  <c r="AO379" i="10"/>
  <c r="AQ379" i="10" s="1"/>
  <c r="AO315" i="10"/>
  <c r="AP315" i="10" s="1"/>
  <c r="AQ315" i="10" s="1"/>
  <c r="AO288" i="10"/>
  <c r="AQ288" i="10" s="1"/>
  <c r="AO200" i="10"/>
  <c r="AP200" i="10" s="1"/>
  <c r="AQ200" i="10" s="1"/>
  <c r="AO21" i="10"/>
  <c r="AQ21" i="10" s="1"/>
  <c r="AO1600" i="10"/>
  <c r="AQ1600" i="10" s="1"/>
  <c r="AO1584" i="10"/>
  <c r="AP1584" i="10" s="1"/>
  <c r="AQ1584" i="10" s="1"/>
  <c r="AO1352" i="10"/>
  <c r="AP1352" i="10" s="1"/>
  <c r="AQ1352" i="10" s="1"/>
  <c r="AO1335" i="10"/>
  <c r="AQ1335" i="10" s="1"/>
  <c r="AO1283" i="10"/>
  <c r="AQ1283" i="10" s="1"/>
  <c r="AO1220" i="10"/>
  <c r="AQ1220" i="10" s="1"/>
  <c r="AO1192" i="10"/>
  <c r="AQ1192" i="10" s="1"/>
  <c r="AO981" i="10"/>
  <c r="AP981" i="10" s="1"/>
  <c r="AQ981" i="10" s="1"/>
  <c r="AO917" i="10"/>
  <c r="AQ917" i="10" s="1"/>
  <c r="AO840" i="10"/>
  <c r="AP840" i="10" s="1"/>
  <c r="AQ840" i="10" s="1"/>
  <c r="AO793" i="10"/>
  <c r="AQ793" i="10" s="1"/>
  <c r="AO779" i="10"/>
  <c r="AQ779" i="10" s="1"/>
  <c r="AO727" i="10"/>
  <c r="AQ727" i="10" s="1"/>
  <c r="AO640" i="10"/>
  <c r="AQ640" i="10" s="1"/>
  <c r="AO605" i="10"/>
  <c r="AQ605" i="10" s="1"/>
  <c r="AO576" i="10"/>
  <c r="AP576" i="10" s="1"/>
  <c r="AQ576" i="10" s="1"/>
  <c r="AO540" i="10"/>
  <c r="AQ540" i="10" s="1"/>
  <c r="AO432" i="10"/>
  <c r="AQ432" i="10" s="1"/>
  <c r="AO405" i="10"/>
  <c r="AQ405" i="10" s="1"/>
  <c r="AO346" i="10"/>
  <c r="AQ346" i="10" s="1"/>
  <c r="AO150" i="10"/>
  <c r="AQ150" i="10" s="1"/>
  <c r="AO137" i="10"/>
  <c r="AQ137" i="10" s="1"/>
  <c r="AO125" i="10"/>
  <c r="AP125" i="10" s="1"/>
  <c r="AQ125" i="10" s="1"/>
  <c r="AO1205" i="10"/>
  <c r="AQ1205" i="10" s="1"/>
  <c r="AO510" i="10"/>
  <c r="AQ510" i="10" s="1"/>
  <c r="AO236" i="10"/>
  <c r="AQ236" i="10" s="1"/>
  <c r="AO83" i="10"/>
  <c r="AQ83" i="10" s="1"/>
  <c r="AO20" i="10"/>
  <c r="AQ20" i="10" s="1"/>
  <c r="AO1599" i="10"/>
  <c r="AQ1599" i="10" s="1"/>
  <c r="AO1520" i="10"/>
  <c r="AP1520" i="10" s="1"/>
  <c r="AQ1520" i="10" s="1"/>
  <c r="AO1432" i="10"/>
  <c r="AQ1432" i="10" s="1"/>
  <c r="AO1188" i="10"/>
  <c r="AQ1188" i="10" s="1"/>
  <c r="AO1081" i="10"/>
  <c r="AQ1081" i="10" s="1"/>
  <c r="AO1026" i="10"/>
  <c r="AP1026" i="10" s="1"/>
  <c r="AQ1026" i="10" s="1"/>
  <c r="AO855" i="10"/>
  <c r="AQ855" i="10" s="1"/>
  <c r="AO838" i="10"/>
  <c r="AQ838" i="10" s="1"/>
  <c r="AO677" i="10"/>
  <c r="AQ677" i="10" s="1"/>
  <c r="AO517" i="10"/>
  <c r="AQ517" i="10" s="1"/>
  <c r="AO490" i="10"/>
  <c r="AP490" i="10" s="1"/>
  <c r="AQ490" i="10" s="1"/>
  <c r="AO311" i="10"/>
  <c r="AQ311" i="10" s="1"/>
  <c r="AO147" i="10"/>
  <c r="AQ147" i="10" s="1"/>
  <c r="AO1115" i="10"/>
  <c r="AP1115" i="10" s="1"/>
  <c r="AQ1115" i="10" s="1"/>
  <c r="AO850" i="10"/>
  <c r="AQ850" i="10" s="1"/>
  <c r="AO719" i="10"/>
  <c r="AQ719" i="10" s="1"/>
  <c r="AO632" i="10"/>
  <c r="AQ632" i="10" s="1"/>
  <c r="AQ1120" i="10"/>
  <c r="AQ883" i="10"/>
  <c r="AO399" i="10"/>
  <c r="AQ399" i="10" s="1"/>
  <c r="AO360" i="10"/>
  <c r="AQ360" i="10" s="1"/>
  <c r="AO326" i="10"/>
  <c r="AQ326" i="10" s="1"/>
  <c r="AO235" i="10"/>
  <c r="AQ235" i="10" s="1"/>
  <c r="AO198" i="10"/>
  <c r="AP198" i="10" s="1"/>
  <c r="AQ198" i="10" s="1"/>
  <c r="AO186" i="10"/>
  <c r="AQ186" i="10" s="1"/>
  <c r="AO175" i="10"/>
  <c r="AQ175" i="10" s="1"/>
  <c r="AO136" i="10"/>
  <c r="AQ136" i="10" s="1"/>
  <c r="AO81" i="10"/>
  <c r="AQ81" i="10" s="1"/>
  <c r="AO28" i="10"/>
  <c r="AQ28" i="10" s="1"/>
  <c r="AO1565" i="10"/>
  <c r="AP1565" i="10" s="1"/>
  <c r="AQ1565" i="10" s="1"/>
  <c r="AO1535" i="10"/>
  <c r="AP1535" i="10" s="1"/>
  <c r="AQ1535" i="10" s="1"/>
  <c r="AO1147" i="10"/>
  <c r="AQ1147" i="10" s="1"/>
  <c r="AO1125" i="10"/>
  <c r="AP1125" i="10" s="1"/>
  <c r="AQ1125" i="10" s="1"/>
  <c r="AO1056" i="10"/>
  <c r="AQ1056" i="10" s="1"/>
  <c r="AO1011" i="10"/>
  <c r="AQ1011" i="10" s="1"/>
  <c r="AO912" i="10"/>
  <c r="AQ912" i="10" s="1"/>
  <c r="AO835" i="10"/>
  <c r="AQ835" i="10" s="1"/>
  <c r="AO802" i="10"/>
  <c r="AQ802" i="10" s="1"/>
  <c r="AO749" i="10"/>
  <c r="AQ749" i="10" s="1"/>
  <c r="AO676" i="10"/>
  <c r="AQ676" i="10" s="1"/>
  <c r="AO638" i="10"/>
  <c r="AQ638" i="10" s="1"/>
  <c r="AO611" i="10"/>
  <c r="AP611" i="10" s="1"/>
  <c r="AQ611" i="10" s="1"/>
  <c r="AO387" i="10"/>
  <c r="AP387" i="10" s="1"/>
  <c r="AQ387" i="10" s="1"/>
  <c r="AR344" i="10"/>
  <c r="AO12" i="10"/>
  <c r="AP12" i="10" s="1"/>
  <c r="AQ12" i="10" s="1"/>
  <c r="AR64" i="10"/>
  <c r="AO1545" i="10"/>
  <c r="AP1545" i="10" s="1"/>
  <c r="AQ1545" i="10" s="1"/>
  <c r="AO706" i="10"/>
  <c r="AQ706" i="10" s="1"/>
  <c r="AO583" i="10"/>
  <c r="AQ583" i="10" s="1"/>
  <c r="AQ1477" i="10"/>
  <c r="AO562" i="10"/>
  <c r="AP562" i="10" s="1"/>
  <c r="AQ562" i="10" s="1"/>
  <c r="AO532" i="10"/>
  <c r="AQ532" i="10" s="1"/>
  <c r="AO519" i="10"/>
  <c r="AQ519" i="10" s="1"/>
  <c r="AO396" i="10"/>
  <c r="AQ396" i="10" s="1"/>
  <c r="AO309" i="10"/>
  <c r="AQ309" i="10" s="1"/>
  <c r="AO294" i="10"/>
  <c r="AQ294" i="10" s="1"/>
  <c r="AO244" i="10"/>
  <c r="AP244" i="10" s="1"/>
  <c r="AQ244" i="10" s="1"/>
  <c r="AO197" i="10"/>
  <c r="AQ197" i="10" s="1"/>
  <c r="AO172" i="10"/>
  <c r="AQ172" i="10" s="1"/>
  <c r="AO95" i="10"/>
  <c r="AQ95" i="10" s="1"/>
  <c r="AO27" i="10"/>
  <c r="AP27" i="10" s="1"/>
  <c r="AQ27" i="10" s="1"/>
  <c r="AO1577" i="10"/>
  <c r="AQ1577" i="10" s="1"/>
  <c r="AO1314" i="10"/>
  <c r="AP1314" i="10" s="1"/>
  <c r="AQ1314" i="10" s="1"/>
  <c r="AO908" i="10"/>
  <c r="AQ908" i="10" s="1"/>
  <c r="AO812" i="10"/>
  <c r="AP812" i="10" s="1"/>
  <c r="AQ812" i="10" s="1"/>
  <c r="AO775" i="10"/>
  <c r="AP775" i="10" s="1"/>
  <c r="AQ775" i="10" s="1"/>
  <c r="AO675" i="10"/>
  <c r="AP675" i="10" s="1"/>
  <c r="AQ675" i="10" s="1"/>
  <c r="AO647" i="10"/>
  <c r="AQ647" i="10" s="1"/>
  <c r="AO613" i="10"/>
  <c r="AQ613" i="10" s="1"/>
  <c r="AO568" i="10"/>
  <c r="AQ568" i="10" s="1"/>
  <c r="AO463" i="10"/>
  <c r="AQ463" i="10" s="1"/>
  <c r="AO354" i="10"/>
  <c r="AQ354" i="10" s="1"/>
  <c r="AO307" i="10"/>
  <c r="AQ307" i="10" s="1"/>
  <c r="AO285" i="10"/>
  <c r="AP285" i="10" s="1"/>
  <c r="AQ285" i="10" s="1"/>
  <c r="AO247" i="10"/>
  <c r="AQ247" i="10" s="1"/>
  <c r="AO157" i="10"/>
  <c r="AP157" i="10" s="1"/>
  <c r="AQ157" i="10" s="1"/>
  <c r="AO118" i="10"/>
  <c r="AP118" i="10" s="1"/>
  <c r="AQ118" i="10" s="1"/>
  <c r="AO92" i="10"/>
  <c r="AQ92" i="10" s="1"/>
  <c r="AO73" i="10"/>
  <c r="AQ73" i="10" s="1"/>
  <c r="AO31" i="10"/>
  <c r="AQ31" i="10" s="1"/>
  <c r="AR120" i="10"/>
  <c r="AR352" i="10"/>
  <c r="AO1296" i="10"/>
  <c r="AQ1296" i="10" s="1"/>
  <c r="AO128" i="10"/>
  <c r="AQ128" i="10" s="1"/>
  <c r="AO68" i="10"/>
  <c r="AQ68" i="10" s="1"/>
  <c r="AO41" i="10"/>
  <c r="AP41" i="10" s="1"/>
  <c r="AQ41" i="10" s="1"/>
  <c r="AO1568" i="10"/>
  <c r="AQ1568" i="10" s="1"/>
  <c r="AO65" i="10"/>
  <c r="AP65" i="10" s="1"/>
  <c r="AQ65" i="10" s="1"/>
  <c r="AR96" i="10"/>
  <c r="AR160" i="10"/>
  <c r="AR320" i="10"/>
  <c r="AR400" i="10"/>
  <c r="AR464" i="10"/>
  <c r="AR536" i="10"/>
  <c r="AR736" i="10"/>
  <c r="AR1088" i="10"/>
  <c r="AR1160" i="10"/>
  <c r="AR1224" i="10"/>
  <c r="AR33" i="10"/>
  <c r="AR105" i="10"/>
  <c r="AR169" i="10"/>
  <c r="AR60" i="10"/>
  <c r="AR124" i="10"/>
  <c r="AR196" i="10"/>
  <c r="AR356" i="10"/>
  <c r="AR564" i="10"/>
  <c r="AR852" i="10"/>
  <c r="AR1036" i="10"/>
  <c r="AR1301" i="10"/>
  <c r="AR1373" i="10"/>
  <c r="AR1605" i="10"/>
  <c r="AO1625" i="10"/>
  <c r="AQ1625" i="10" s="1"/>
  <c r="AR998" i="10"/>
  <c r="AO1457" i="10"/>
  <c r="AQ1457" i="10" s="1"/>
  <c r="AO1342" i="10"/>
  <c r="AQ1342" i="10" s="1"/>
  <c r="AO643" i="10"/>
  <c r="AP643" i="10" s="1"/>
  <c r="AQ643" i="10" s="1"/>
  <c r="AO781" i="10"/>
  <c r="AQ781" i="10" s="1"/>
  <c r="AO339" i="10"/>
  <c r="AQ339" i="10" s="1"/>
  <c r="AO302" i="10"/>
  <c r="AQ302" i="10" s="1"/>
  <c r="AO259" i="10"/>
  <c r="AQ259" i="10" s="1"/>
  <c r="AO187" i="10"/>
  <c r="AP187" i="10" s="1"/>
  <c r="AQ187" i="10" s="1"/>
  <c r="AQ628" i="10"/>
  <c r="AO582" i="10"/>
  <c r="AP582" i="10" s="1"/>
  <c r="AQ582" i="10" s="1"/>
  <c r="AO382" i="10"/>
  <c r="AQ382" i="10" s="1"/>
  <c r="AO279" i="10"/>
  <c r="AQ279" i="10" s="1"/>
  <c r="AO1559" i="10"/>
  <c r="AQ1559" i="10" s="1"/>
  <c r="AO1257" i="10"/>
  <c r="AQ1257" i="10" s="1"/>
  <c r="AO794" i="10"/>
  <c r="AQ794" i="10" s="1"/>
  <c r="AO715" i="10"/>
  <c r="AQ715" i="10" s="1"/>
  <c r="AO301" i="10"/>
  <c r="AQ301" i="10" s="1"/>
  <c r="AO18" i="10"/>
  <c r="AQ18" i="10" s="1"/>
  <c r="AO1121" i="10"/>
  <c r="AQ1121" i="10" s="1"/>
  <c r="AO1097" i="10"/>
  <c r="AQ1097" i="10" s="1"/>
  <c r="AR504" i="10"/>
  <c r="AO646" i="10"/>
  <c r="AQ646" i="10" s="1"/>
  <c r="AO475" i="10"/>
  <c r="AQ475" i="10" s="1"/>
  <c r="AO423" i="10"/>
  <c r="AQ423" i="10" s="1"/>
  <c r="AO341" i="10"/>
  <c r="AP341" i="10" s="1"/>
  <c r="AQ341" i="10" s="1"/>
  <c r="AO1611" i="10"/>
  <c r="AQ1611" i="10" s="1"/>
  <c r="AO894" i="10"/>
  <c r="AP894" i="10" s="1"/>
  <c r="AQ894" i="10" s="1"/>
  <c r="AO615" i="10"/>
  <c r="AQ615" i="10" s="1"/>
  <c r="AO51" i="10"/>
  <c r="AP51" i="10" s="1"/>
  <c r="AQ51" i="10" s="1"/>
  <c r="AR240" i="10"/>
  <c r="AO549" i="10"/>
  <c r="AQ549" i="10" s="1"/>
  <c r="AO1610" i="10"/>
  <c r="AQ1610" i="10" s="1"/>
  <c r="AO1594" i="10"/>
  <c r="AQ1594" i="10" s="1"/>
  <c r="AO1499" i="10"/>
  <c r="AQ1499" i="10" s="1"/>
  <c r="AO1374" i="10"/>
  <c r="AP1374" i="10" s="1"/>
  <c r="AQ1374" i="10" s="1"/>
  <c r="AO1331" i="10"/>
  <c r="AQ1331" i="10" s="1"/>
  <c r="AO996" i="10"/>
  <c r="AP996" i="10" s="1"/>
  <c r="AQ996" i="10" s="1"/>
  <c r="AO959" i="10"/>
  <c r="AP959" i="10" s="1"/>
  <c r="AQ959" i="10" s="1"/>
  <c r="AO551" i="10"/>
  <c r="AQ551" i="10" s="1"/>
  <c r="AO514" i="10"/>
  <c r="AQ514" i="10" s="1"/>
  <c r="AO487" i="10"/>
  <c r="AQ487" i="10" s="1"/>
  <c r="AO446" i="10"/>
  <c r="AQ446" i="10" s="1"/>
  <c r="AO290" i="10"/>
  <c r="AQ290" i="10" s="1"/>
  <c r="AO272" i="10"/>
  <c r="AQ272" i="10" s="1"/>
  <c r="AO174" i="10"/>
  <c r="AP174" i="10" s="1"/>
  <c r="AQ174" i="10" s="1"/>
  <c r="AO148" i="10"/>
  <c r="AQ148" i="10" s="1"/>
  <c r="AO119" i="10"/>
  <c r="AQ119" i="10" s="1"/>
  <c r="AR480" i="10"/>
  <c r="AR816" i="10"/>
  <c r="AR880" i="10"/>
  <c r="AR49" i="10"/>
  <c r="AR580" i="10"/>
  <c r="AR972" i="10"/>
  <c r="AR1560" i="10"/>
  <c r="AR1640" i="10"/>
  <c r="AO710" i="10"/>
  <c r="AQ710" i="10" s="1"/>
  <c r="AO665" i="10"/>
  <c r="AP665" i="10" s="1"/>
  <c r="AQ665" i="10" s="1"/>
  <c r="AO485" i="10"/>
  <c r="AQ485" i="10" s="1"/>
  <c r="AO1511" i="10"/>
  <c r="AQ1511" i="10" s="1"/>
  <c r="AO1329" i="10"/>
  <c r="AQ1329" i="10" s="1"/>
  <c r="AO1297" i="10"/>
  <c r="AP1297" i="10" s="1"/>
  <c r="AQ1297" i="10" s="1"/>
  <c r="AO1231" i="10"/>
  <c r="AQ1231" i="10" s="1"/>
  <c r="AO1123" i="10"/>
  <c r="AQ1123" i="10" s="1"/>
  <c r="AO1077" i="10"/>
  <c r="AQ1077" i="10" s="1"/>
  <c r="AO974" i="10"/>
  <c r="AQ974" i="10" s="1"/>
  <c r="AO937" i="10"/>
  <c r="AQ937" i="10" s="1"/>
  <c r="AO853" i="10"/>
  <c r="AQ853" i="10" s="1"/>
  <c r="AO637" i="10"/>
  <c r="AQ637" i="10" s="1"/>
  <c r="AO386" i="10"/>
  <c r="AQ386" i="10" s="1"/>
  <c r="AO343" i="10"/>
  <c r="AQ343" i="10" s="1"/>
  <c r="AR184" i="10"/>
  <c r="AR888" i="10"/>
  <c r="AR209" i="10"/>
  <c r="AR380" i="10"/>
  <c r="AR524" i="10"/>
  <c r="AR660" i="10"/>
  <c r="AO1166" i="10"/>
  <c r="AQ1166" i="10" s="1"/>
  <c r="AO518" i="10"/>
  <c r="AP518" i="10" s="1"/>
  <c r="AQ518" i="10" s="1"/>
  <c r="AO78" i="10"/>
  <c r="AQ78" i="10" s="1"/>
  <c r="AO1665" i="10"/>
  <c r="AP1665" i="10" s="1"/>
  <c r="AQ1665" i="10" s="1"/>
  <c r="AO1508" i="10"/>
  <c r="AP1508" i="10" s="1"/>
  <c r="AQ1508" i="10" s="1"/>
  <c r="AO1261" i="10"/>
  <c r="AQ1261" i="10" s="1"/>
  <c r="AO645" i="10"/>
  <c r="AQ645" i="10" s="1"/>
  <c r="AO594" i="10"/>
  <c r="AQ594" i="10" s="1"/>
  <c r="AO393" i="10"/>
  <c r="AQ393" i="10" s="1"/>
  <c r="AO156" i="10"/>
  <c r="AP156" i="10" s="1"/>
  <c r="AQ156" i="10" s="1"/>
  <c r="AO130" i="10"/>
  <c r="AQ130" i="10" s="1"/>
  <c r="AO71" i="10"/>
  <c r="AQ71" i="10" s="1"/>
  <c r="AR388" i="10"/>
  <c r="AO1462" i="10"/>
  <c r="AQ1462" i="10" s="1"/>
  <c r="AO634" i="10"/>
  <c r="AP634" i="10" s="1"/>
  <c r="AQ634" i="10" s="1"/>
  <c r="AO218" i="10"/>
  <c r="AP218" i="10" s="1"/>
  <c r="AQ218" i="10" s="1"/>
  <c r="AO181" i="10"/>
  <c r="AQ181" i="10" s="1"/>
  <c r="AO77" i="10"/>
  <c r="AQ77" i="10" s="1"/>
  <c r="AO931" i="10"/>
  <c r="AQ931" i="10" s="1"/>
  <c r="AO782" i="10"/>
  <c r="AQ782" i="10" s="1"/>
  <c r="AO411" i="10"/>
  <c r="AQ411" i="10" s="1"/>
  <c r="AO238" i="10"/>
  <c r="AP238" i="10" s="1"/>
  <c r="AQ238" i="10" s="1"/>
  <c r="AO115" i="10"/>
  <c r="AQ115" i="10" s="1"/>
  <c r="AO103" i="10"/>
  <c r="AQ103" i="10" s="1"/>
  <c r="AO26" i="10"/>
  <c r="AQ26" i="10" s="1"/>
  <c r="AR72" i="10"/>
  <c r="AR440" i="10"/>
  <c r="AR712" i="10"/>
  <c r="AR1200" i="10"/>
  <c r="AR100" i="10"/>
  <c r="AR604" i="10"/>
  <c r="AR91" i="10"/>
  <c r="AR500" i="10"/>
  <c r="AR1089" i="10"/>
  <c r="AO1089" i="10"/>
  <c r="AQ1089" i="10" s="1"/>
  <c r="AO433" i="10"/>
  <c r="AQ433" i="10" s="1"/>
  <c r="AR433" i="10"/>
  <c r="AO420" i="10"/>
  <c r="AQ420" i="10" s="1"/>
  <c r="AO96" i="10"/>
  <c r="AQ96" i="10" s="1"/>
  <c r="AO1624" i="10"/>
  <c r="AQ1624" i="10" s="1"/>
  <c r="AO1517" i="10"/>
  <c r="AQ1517" i="10" s="1"/>
  <c r="AO1301" i="10"/>
  <c r="AQ1301" i="10" s="1"/>
  <c r="AO600" i="10"/>
  <c r="AQ600" i="10" s="1"/>
  <c r="AO464" i="10"/>
  <c r="AQ464" i="10" s="1"/>
  <c r="AR112" i="10"/>
  <c r="AR336" i="10"/>
  <c r="AR416" i="10"/>
  <c r="AR616" i="10"/>
  <c r="AR220" i="10"/>
  <c r="AR292" i="10"/>
  <c r="AR372" i="10"/>
  <c r="AR516" i="10"/>
  <c r="AR876" i="10"/>
  <c r="AR1317" i="10"/>
  <c r="AR1400" i="10"/>
  <c r="AO16" i="10"/>
  <c r="AQ16" i="10" s="1"/>
  <c r="AO1643" i="10"/>
  <c r="AQ1643" i="10" s="1"/>
  <c r="AR1643" i="10"/>
  <c r="AO1373" i="10"/>
  <c r="AQ1373" i="10" s="1"/>
  <c r="AO196" i="10"/>
  <c r="AP196" i="10" s="1"/>
  <c r="AQ196" i="10" s="1"/>
  <c r="AO105" i="10"/>
  <c r="AQ105" i="10" s="1"/>
  <c r="AO60" i="10"/>
  <c r="AP60" i="10" s="1"/>
  <c r="AQ60" i="10" s="1"/>
  <c r="AR424" i="10"/>
  <c r="AR714" i="10"/>
  <c r="AO355" i="10"/>
  <c r="AQ355" i="10" s="1"/>
  <c r="AR355" i="10"/>
  <c r="AO320" i="10"/>
  <c r="AQ320" i="10" s="1"/>
  <c r="AR1329" i="10"/>
  <c r="AR585" i="10"/>
  <c r="AR870" i="10"/>
  <c r="AO552" i="10"/>
  <c r="AQ552" i="10" s="1"/>
  <c r="AO524" i="10"/>
  <c r="AP524" i="10" s="1"/>
  <c r="AQ524" i="10" s="1"/>
  <c r="AO488" i="10"/>
  <c r="AQ488" i="10" s="1"/>
  <c r="AO436" i="10"/>
  <c r="AQ436" i="10" s="1"/>
  <c r="AO400" i="10"/>
  <c r="AQ400" i="10" s="1"/>
  <c r="AO160" i="10"/>
  <c r="AQ160" i="10" s="1"/>
  <c r="AO140" i="10"/>
  <c r="AQ140" i="10" s="1"/>
  <c r="AO121" i="10"/>
  <c r="AP121" i="10" s="1"/>
  <c r="AQ121" i="10" s="1"/>
  <c r="AO1128" i="10"/>
  <c r="AQ1128" i="10" s="1"/>
  <c r="AO998" i="10"/>
  <c r="AQ998" i="10" s="1"/>
  <c r="AO816" i="10"/>
  <c r="AQ816" i="10" s="1"/>
  <c r="AO760" i="10"/>
  <c r="AQ760" i="10" s="1"/>
  <c r="AO752" i="10"/>
  <c r="AQ752" i="10" s="1"/>
  <c r="AO712" i="10"/>
  <c r="AQ712" i="10" s="1"/>
  <c r="AO604" i="10"/>
  <c r="AQ604" i="10" s="1"/>
  <c r="AO553" i="10"/>
  <c r="AQ553" i="10" s="1"/>
  <c r="AR553" i="10"/>
  <c r="AO536" i="10"/>
  <c r="AP536" i="10" s="1"/>
  <c r="AQ536" i="10" s="1"/>
  <c r="AO388" i="10"/>
  <c r="AP388" i="10" s="1"/>
  <c r="AQ388" i="10" s="1"/>
  <c r="AO345" i="10"/>
  <c r="AQ345" i="10" s="1"/>
  <c r="AO176" i="10"/>
  <c r="AQ176" i="10" s="1"/>
  <c r="AO149" i="10"/>
  <c r="AP149" i="10" s="1"/>
  <c r="AQ149" i="10" s="1"/>
  <c r="AO111" i="10"/>
  <c r="AQ111" i="10" s="1"/>
  <c r="AO76" i="10"/>
  <c r="AQ76" i="10" s="1"/>
  <c r="AR24" i="10"/>
  <c r="AR168" i="10"/>
  <c r="AR248" i="10"/>
  <c r="AR328" i="10"/>
  <c r="AR472" i="10"/>
  <c r="AR544" i="10"/>
  <c r="AR808" i="10"/>
  <c r="AR1168" i="10"/>
  <c r="AR1232" i="10"/>
  <c r="AR41" i="10"/>
  <c r="AR113" i="10"/>
  <c r="AR68" i="10"/>
  <c r="AR132" i="10"/>
  <c r="AR212" i="10"/>
  <c r="AR284" i="10"/>
  <c r="AR1309" i="10"/>
  <c r="AR1525" i="10"/>
  <c r="AR1472" i="10"/>
  <c r="AR1618" i="10"/>
  <c r="AR223" i="10"/>
  <c r="AR287" i="10"/>
  <c r="AR431" i="10"/>
  <c r="AR495" i="10"/>
  <c r="AR559" i="10"/>
  <c r="AR695" i="10"/>
  <c r="AR759" i="10"/>
  <c r="AR123" i="10"/>
  <c r="AR195" i="10"/>
  <c r="AR347" i="10"/>
  <c r="AR419" i="10"/>
  <c r="AR491" i="10"/>
  <c r="AR571" i="10"/>
  <c r="AR1361" i="10"/>
  <c r="AR232" i="10"/>
  <c r="AR624" i="10"/>
  <c r="AR824" i="10"/>
  <c r="AR65" i="10"/>
  <c r="AR129" i="10"/>
  <c r="AR444" i="10"/>
  <c r="AO560" i="10"/>
  <c r="AP560" i="10" s="1"/>
  <c r="AQ560" i="10" s="1"/>
  <c r="AO457" i="10"/>
  <c r="AQ457" i="10" s="1"/>
  <c r="AR457" i="10"/>
  <c r="AO356" i="10"/>
  <c r="AQ356" i="10" s="1"/>
  <c r="AO256" i="10"/>
  <c r="AQ256" i="10" s="1"/>
  <c r="AO184" i="10"/>
  <c r="AQ184" i="10" s="1"/>
  <c r="AO1605" i="10"/>
  <c r="AQ1605" i="10" s="1"/>
  <c r="AO1328" i="10"/>
  <c r="AQ1328" i="10" s="1"/>
  <c r="AO1052" i="10"/>
  <c r="AQ1052" i="10" s="1"/>
  <c r="AO1036" i="10"/>
  <c r="AQ1036" i="10" s="1"/>
  <c r="AO888" i="10"/>
  <c r="AQ888" i="10" s="1"/>
  <c r="AO852" i="10"/>
  <c r="AP852" i="10" s="1"/>
  <c r="AQ852" i="10" s="1"/>
  <c r="AO736" i="10"/>
  <c r="AQ736" i="10" s="1"/>
  <c r="AO660" i="10"/>
  <c r="AQ660" i="10" s="1"/>
  <c r="AO440" i="10"/>
  <c r="AP440" i="10" s="1"/>
  <c r="AQ440" i="10" s="1"/>
  <c r="AO91" i="10"/>
  <c r="AQ91" i="10" s="1"/>
  <c r="AR128" i="10"/>
  <c r="AR192" i="10"/>
  <c r="AR432" i="10"/>
  <c r="AR568" i="10"/>
  <c r="AR704" i="10"/>
  <c r="AR832" i="10"/>
  <c r="AR1056" i="10"/>
  <c r="AR1120" i="10"/>
  <c r="AR1256" i="10"/>
  <c r="AR137" i="10"/>
  <c r="AR236" i="10"/>
  <c r="AR316" i="10"/>
  <c r="AR460" i="10"/>
  <c r="AR532" i="10"/>
  <c r="AR596" i="10"/>
  <c r="AR732" i="10"/>
  <c r="AR812" i="10"/>
  <c r="AR908" i="10"/>
  <c r="AR1565" i="10"/>
  <c r="AR1416" i="10"/>
  <c r="AR1504" i="10"/>
  <c r="AR1584" i="10"/>
  <c r="AR1656" i="10"/>
  <c r="AR247" i="10"/>
  <c r="AR391" i="10"/>
  <c r="AR455" i="10"/>
  <c r="AR647" i="10"/>
  <c r="AR147" i="10"/>
  <c r="AR227" i="10"/>
  <c r="AR307" i="10"/>
  <c r="AR379" i="10"/>
  <c r="AR515" i="10"/>
  <c r="AR603" i="10"/>
  <c r="AR675" i="10"/>
  <c r="AR1335" i="10"/>
  <c r="AR1125" i="10"/>
  <c r="AR802" i="10"/>
  <c r="AR907" i="10"/>
  <c r="AR1683" i="10"/>
  <c r="AR141" i="10"/>
  <c r="AR229" i="10"/>
  <c r="AR811" i="10"/>
  <c r="AR285" i="10"/>
  <c r="AR452" i="10"/>
  <c r="AR186" i="10"/>
  <c r="AR562" i="10"/>
  <c r="AR635" i="10"/>
  <c r="AR1522" i="10"/>
  <c r="AR1369" i="10"/>
  <c r="AR253" i="10"/>
  <c r="AO1640" i="10"/>
  <c r="AQ1640" i="10" s="1"/>
  <c r="AO1360" i="10"/>
  <c r="AP1360" i="10" s="1"/>
  <c r="AQ1360" i="10" s="1"/>
  <c r="AR1360" i="10"/>
  <c r="AO1308" i="10"/>
  <c r="AQ1308" i="10" s="1"/>
  <c r="AR1308" i="10"/>
  <c r="AO1224" i="10"/>
  <c r="AQ1224" i="10" s="1"/>
  <c r="AO1160" i="10"/>
  <c r="AQ1160" i="10" s="1"/>
  <c r="AO972" i="10"/>
  <c r="AQ972" i="10" s="1"/>
  <c r="AO688" i="10"/>
  <c r="AQ688" i="10" s="1"/>
  <c r="AO644" i="10"/>
  <c r="AQ644" i="10" s="1"/>
  <c r="AO504" i="10"/>
  <c r="AQ504" i="10" s="1"/>
  <c r="AO392" i="10"/>
  <c r="AQ392" i="10" s="1"/>
  <c r="AR392" i="10"/>
  <c r="AO352" i="10"/>
  <c r="AQ352" i="10" s="1"/>
  <c r="AO209" i="10"/>
  <c r="AQ209" i="10" s="1"/>
  <c r="AR200" i="10"/>
  <c r="AR288" i="10"/>
  <c r="AR640" i="10"/>
  <c r="AR840" i="10"/>
  <c r="AR912" i="10"/>
  <c r="AR81" i="10"/>
  <c r="AR145" i="10"/>
  <c r="AR28" i="10"/>
  <c r="AR324" i="10"/>
  <c r="AR396" i="10"/>
  <c r="AR540" i="10"/>
  <c r="AR676" i="10"/>
  <c r="AR1421" i="10"/>
  <c r="AR1573" i="10"/>
  <c r="AR1520" i="10"/>
  <c r="AR1562" i="10"/>
  <c r="AR255" i="10"/>
  <c r="AR319" i="10"/>
  <c r="AR463" i="10"/>
  <c r="AR591" i="10"/>
  <c r="AR655" i="10"/>
  <c r="AR727" i="10"/>
  <c r="AR235" i="10"/>
  <c r="AR315" i="10"/>
  <c r="AR451" i="10"/>
  <c r="AR523" i="10"/>
  <c r="AR611" i="10"/>
  <c r="AR683" i="10"/>
  <c r="AR855" i="10"/>
  <c r="AR1423" i="10"/>
  <c r="AR1487" i="10"/>
  <c r="AR981" i="10"/>
  <c r="AR1599" i="10"/>
  <c r="AR883" i="10"/>
  <c r="AR1603" i="10"/>
  <c r="AR125" i="10"/>
  <c r="AR31" i="10"/>
  <c r="AR1633" i="10"/>
  <c r="AR354" i="10"/>
  <c r="AR1588" i="10"/>
  <c r="AR317" i="10"/>
  <c r="AR437" i="10"/>
  <c r="AR525" i="10"/>
  <c r="AR613" i="10"/>
  <c r="AR749" i="10"/>
  <c r="AR468" i="10"/>
  <c r="AR12" i="10"/>
  <c r="AR194" i="10"/>
  <c r="AR642" i="10"/>
  <c r="AR779" i="10"/>
  <c r="AR1035" i="10"/>
  <c r="AR1259" i="10"/>
  <c r="AR754" i="10"/>
  <c r="AR954" i="10"/>
  <c r="AR1026" i="10"/>
  <c r="AR1314" i="10"/>
  <c r="AR1586" i="10"/>
  <c r="AR905" i="10"/>
  <c r="AR1241" i="10"/>
  <c r="AR54" i="10"/>
  <c r="AR214" i="10"/>
  <c r="AR278" i="10"/>
  <c r="AR350" i="10"/>
  <c r="AR422" i="10"/>
  <c r="AR622" i="10"/>
  <c r="AR758" i="10"/>
  <c r="AR36" i="10"/>
  <c r="AR1625" i="10"/>
  <c r="AO664" i="10"/>
  <c r="AQ664" i="10" s="1"/>
  <c r="AO240" i="10"/>
  <c r="AP240" i="10" s="1"/>
  <c r="AQ240" i="10" s="1"/>
  <c r="AO169" i="10"/>
  <c r="AQ169" i="10" s="1"/>
  <c r="AO124" i="10"/>
  <c r="AP124" i="10" s="1"/>
  <c r="AQ124" i="10" s="1"/>
  <c r="AO1560" i="10"/>
  <c r="AQ1560" i="10" s="1"/>
  <c r="AO1544" i="10"/>
  <c r="AQ1544" i="10" s="1"/>
  <c r="AO1136" i="10"/>
  <c r="AQ1136" i="10" s="1"/>
  <c r="AR1136" i="10"/>
  <c r="AO948" i="10"/>
  <c r="AQ948" i="10" s="1"/>
  <c r="AO926" i="10"/>
  <c r="AQ926" i="10" s="1"/>
  <c r="AO580" i="10"/>
  <c r="AQ580" i="10" s="1"/>
  <c r="AO40" i="10"/>
  <c r="AQ40" i="10" s="1"/>
  <c r="AR376" i="10"/>
  <c r="AR520" i="10"/>
  <c r="AR89" i="10"/>
  <c r="AR44" i="10"/>
  <c r="AR332" i="10"/>
  <c r="AR484" i="10"/>
  <c r="AR548" i="10"/>
  <c r="AR828" i="10"/>
  <c r="AR1429" i="10"/>
  <c r="AR1501" i="10"/>
  <c r="AR1528" i="10"/>
  <c r="AR191" i="10"/>
  <c r="AR327" i="10"/>
  <c r="AR535" i="10"/>
  <c r="AR599" i="10"/>
  <c r="AR99" i="10"/>
  <c r="AR163" i="10"/>
  <c r="AR243" i="10"/>
  <c r="AR395" i="10"/>
  <c r="AR459" i="10"/>
  <c r="AR539" i="10"/>
  <c r="AR763" i="10"/>
  <c r="AR863" i="10"/>
  <c r="AR1079" i="10"/>
  <c r="AR1061" i="10"/>
  <c r="AR1237" i="10"/>
  <c r="AR1607" i="10"/>
  <c r="AR127" i="10"/>
  <c r="AR1307" i="10"/>
  <c r="AR47" i="10"/>
  <c r="AR1451" i="10"/>
  <c r="AR1107" i="10"/>
  <c r="AR1484" i="10"/>
  <c r="AR445" i="10"/>
  <c r="AR621" i="10"/>
  <c r="AR765" i="10"/>
  <c r="AR205" i="10"/>
  <c r="AR573" i="10"/>
  <c r="AR293" i="10"/>
  <c r="AR98" i="10"/>
  <c r="AR202" i="10"/>
  <c r="AR498" i="10"/>
  <c r="AR578" i="10"/>
  <c r="AR650" i="10"/>
  <c r="AR1323" i="10"/>
  <c r="AR962" i="10"/>
  <c r="AR1171" i="10"/>
  <c r="AR1281" i="10"/>
  <c r="AR1401" i="10"/>
  <c r="AR94" i="10"/>
  <c r="AR358" i="10"/>
  <c r="AR430" i="10"/>
  <c r="AR502" i="10"/>
  <c r="AR566" i="10"/>
  <c r="AR630" i="10"/>
  <c r="AR694" i="10"/>
  <c r="AR1257" i="10"/>
  <c r="AR1497" i="10"/>
  <c r="AO1497" i="10"/>
  <c r="AP1497" i="10" s="1"/>
  <c r="AQ1497" i="10" s="1"/>
  <c r="AR1508" i="10"/>
  <c r="AR1477" i="10"/>
  <c r="AO564" i="10"/>
  <c r="AQ564" i="10" s="1"/>
  <c r="AO480" i="10"/>
  <c r="AQ480" i="10" s="1"/>
  <c r="AO300" i="10"/>
  <c r="AQ300" i="10" s="1"/>
  <c r="AO201" i="10"/>
  <c r="AQ201" i="10" s="1"/>
  <c r="AO72" i="10"/>
  <c r="AQ72" i="10" s="1"/>
  <c r="AO49" i="10"/>
  <c r="AQ49" i="10" s="1"/>
  <c r="AO33" i="10"/>
  <c r="AQ33" i="10" s="1"/>
  <c r="AO1445" i="10"/>
  <c r="AQ1445" i="10" s="1"/>
  <c r="AO1200" i="10"/>
  <c r="AQ1200" i="10" s="1"/>
  <c r="AO1088" i="10"/>
  <c r="AQ1088" i="10" s="1"/>
  <c r="AO880" i="10"/>
  <c r="AQ880" i="10" s="1"/>
  <c r="AO830" i="10"/>
  <c r="AQ830" i="10" s="1"/>
  <c r="AO820" i="10"/>
  <c r="AQ820" i="10" s="1"/>
  <c r="AO496" i="10"/>
  <c r="AQ496" i="10" s="1"/>
  <c r="AO380" i="10"/>
  <c r="AQ380" i="10" s="1"/>
  <c r="AO183" i="10"/>
  <c r="AQ183" i="10" s="1"/>
  <c r="AO164" i="10"/>
  <c r="AQ164" i="10" s="1"/>
  <c r="AO100" i="10"/>
  <c r="AP100" i="10" s="1"/>
  <c r="AQ100" i="10" s="1"/>
  <c r="AR88" i="10"/>
  <c r="AR224" i="10"/>
  <c r="AR304" i="10"/>
  <c r="AR528" i="10"/>
  <c r="AR592" i="10"/>
  <c r="AR856" i="10"/>
  <c r="AR25" i="10"/>
  <c r="AR97" i="10"/>
  <c r="AR116" i="10"/>
  <c r="AR188" i="10"/>
  <c r="AR260" i="10"/>
  <c r="AR340" i="10"/>
  <c r="AR756" i="10"/>
  <c r="AR166" i="10"/>
  <c r="AR230" i="10"/>
  <c r="AR366" i="10"/>
  <c r="AR438" i="10"/>
  <c r="AR574" i="10"/>
  <c r="AR638" i="10"/>
  <c r="AR1273" i="10"/>
  <c r="AR1641" i="10"/>
  <c r="AR822" i="10"/>
  <c r="AR1142" i="10"/>
  <c r="AR1366" i="10"/>
  <c r="AR1678" i="10"/>
  <c r="AR265" i="10"/>
  <c r="AR844" i="10"/>
  <c r="AR1365" i="10"/>
  <c r="AR1589" i="10"/>
  <c r="AR1304" i="10"/>
  <c r="AR1376" i="10"/>
  <c r="AR1536" i="10"/>
  <c r="AR1666" i="10"/>
  <c r="AR335" i="10"/>
  <c r="AR479" i="10"/>
  <c r="AR543" i="10"/>
  <c r="AR607" i="10"/>
  <c r="AR251" i="10"/>
  <c r="AR403" i="10"/>
  <c r="AR467" i="10"/>
  <c r="AR547" i="10"/>
  <c r="AR707" i="10"/>
  <c r="AR871" i="10"/>
  <c r="AR1023" i="10"/>
  <c r="AR1223" i="10"/>
  <c r="AR1367" i="10"/>
  <c r="AR1157" i="10"/>
  <c r="AR1551" i="10"/>
  <c r="AR1615" i="10"/>
  <c r="AR143" i="10"/>
  <c r="AR1235" i="10"/>
  <c r="AR1162" i="10"/>
  <c r="AR1363" i="10"/>
  <c r="AR1491" i="10"/>
  <c r="AR378" i="10"/>
  <c r="AR1347" i="10"/>
  <c r="AR1612" i="10"/>
  <c r="AR333" i="10"/>
  <c r="AR629" i="10"/>
  <c r="AR701" i="10"/>
  <c r="AR204" i="10"/>
  <c r="AR268" i="10"/>
  <c r="AR813" i="10"/>
  <c r="AR10" i="10"/>
  <c r="AR114" i="10"/>
  <c r="AR210" i="10"/>
  <c r="AR803" i="10"/>
  <c r="AR770" i="10"/>
  <c r="AR1418" i="10"/>
  <c r="AR589" i="10"/>
  <c r="AR1332" i="10"/>
  <c r="AR833" i="10"/>
  <c r="AR1289" i="10"/>
  <c r="AR151" i="10"/>
  <c r="AR446" i="10"/>
  <c r="AR518" i="10"/>
  <c r="AR582" i="10"/>
  <c r="AR1521" i="10"/>
  <c r="AR1006" i="10"/>
  <c r="AR1086" i="10"/>
  <c r="AR1158" i="10"/>
  <c r="AR1270" i="10"/>
  <c r="AR1374" i="10"/>
  <c r="AO1190" i="10"/>
  <c r="AQ1190" i="10" s="1"/>
  <c r="AR1233" i="10"/>
  <c r="AR1594" i="10"/>
  <c r="AR215" i="10"/>
  <c r="AR279" i="10"/>
  <c r="AR423" i="10"/>
  <c r="AR487" i="10"/>
  <c r="AR615" i="10"/>
  <c r="AR115" i="10"/>
  <c r="AR411" i="10"/>
  <c r="AR475" i="10"/>
  <c r="AR555" i="10"/>
  <c r="AR643" i="10"/>
  <c r="AR715" i="10"/>
  <c r="AR156" i="10"/>
  <c r="AR959" i="10"/>
  <c r="AR1511" i="10"/>
  <c r="AR1123" i="10"/>
  <c r="AR119" i="10"/>
  <c r="AR1610" i="10"/>
  <c r="AR18" i="10"/>
  <c r="AR1611" i="10"/>
  <c r="AR77" i="10"/>
  <c r="AR181" i="10"/>
  <c r="AR71" i="10"/>
  <c r="AR290" i="10"/>
  <c r="AR386" i="10"/>
  <c r="AR1331" i="10"/>
  <c r="AR634" i="10"/>
  <c r="AR341" i="10"/>
  <c r="AR485" i="10"/>
  <c r="AR549" i="10"/>
  <c r="AR301" i="10"/>
  <c r="AR996" i="10"/>
  <c r="AR130" i="10"/>
  <c r="AR218" i="10"/>
  <c r="AR514" i="10"/>
  <c r="AR594" i="10"/>
  <c r="AR1665" i="10"/>
  <c r="AR794" i="10"/>
  <c r="AR1033" i="10"/>
  <c r="AR182" i="10"/>
  <c r="AR246" i="10"/>
  <c r="AR310" i="10"/>
  <c r="AR390" i="10"/>
  <c r="AR462" i="10"/>
  <c r="AR526" i="10"/>
  <c r="AR654" i="10"/>
  <c r="AR1296" i="10"/>
  <c r="AR1545" i="10"/>
  <c r="AR942" i="10"/>
  <c r="AR1294" i="10"/>
  <c r="AO1425" i="10"/>
  <c r="AQ1425" i="10" s="1"/>
  <c r="AR348" i="10"/>
  <c r="AR823" i="10"/>
  <c r="AR1173" i="10"/>
  <c r="AR1269" i="10"/>
  <c r="AR995" i="10"/>
  <c r="AR38" i="10"/>
  <c r="AR30" i="10"/>
  <c r="AR1644" i="10"/>
  <c r="AR1619" i="10"/>
  <c r="AR189" i="10"/>
  <c r="AR87" i="10"/>
  <c r="AR314" i="10"/>
  <c r="AR410" i="10"/>
  <c r="AR365" i="10"/>
  <c r="AR493" i="10"/>
  <c r="AR557" i="10"/>
  <c r="AR653" i="10"/>
  <c r="AR789" i="10"/>
  <c r="AR334" i="10"/>
  <c r="AR357" i="10"/>
  <c r="AR242" i="10"/>
  <c r="AR859" i="10"/>
  <c r="AR1131" i="10"/>
  <c r="AR994" i="10"/>
  <c r="AR1170" i="10"/>
  <c r="AR1266" i="10"/>
  <c r="AR1362" i="10"/>
  <c r="AR275" i="10"/>
  <c r="AR1260" i="10"/>
  <c r="AR857" i="10"/>
  <c r="AR1305" i="10"/>
  <c r="AR110" i="10"/>
  <c r="AR254" i="10"/>
  <c r="AR534" i="10"/>
  <c r="AR598" i="10"/>
  <c r="AR1022" i="10"/>
  <c r="AR1390" i="10"/>
  <c r="AR1470" i="10"/>
  <c r="AO1550" i="10"/>
  <c r="AQ1550" i="10" s="1"/>
  <c r="AR1550" i="10"/>
  <c r="AR1622" i="10"/>
  <c r="AR439" i="10"/>
  <c r="AR503" i="10"/>
  <c r="AR703" i="10"/>
  <c r="AR67" i="10"/>
  <c r="AR203" i="10"/>
  <c r="AR283" i="10"/>
  <c r="AR363" i="10"/>
  <c r="AR587" i="10"/>
  <c r="AR895" i="10"/>
  <c r="AR1047" i="10"/>
  <c r="AR1247" i="10"/>
  <c r="AR1319" i="10"/>
  <c r="AR1181" i="10"/>
  <c r="AR1527" i="10"/>
  <c r="AR15" i="10"/>
  <c r="AR827" i="10"/>
  <c r="AR858" i="10"/>
  <c r="AR1387" i="10"/>
  <c r="AR383" i="10"/>
  <c r="AR62" i="10"/>
  <c r="AR117" i="10"/>
  <c r="AR213" i="10"/>
  <c r="AR322" i="10"/>
  <c r="AR418" i="10"/>
  <c r="AR1275" i="10"/>
  <c r="AR245" i="10"/>
  <c r="AR501" i="10"/>
  <c r="AR581" i="10"/>
  <c r="AR725" i="10"/>
  <c r="AR381" i="10"/>
  <c r="AR299" i="10"/>
  <c r="AR546" i="10"/>
  <c r="AR618" i="10"/>
  <c r="AR1163" i="10"/>
  <c r="AR722" i="10"/>
  <c r="AR914" i="10"/>
  <c r="AR1098" i="10"/>
  <c r="AR1178" i="10"/>
  <c r="AR1466" i="10"/>
  <c r="AR953" i="10"/>
  <c r="AR118" i="10"/>
  <c r="AR326" i="10"/>
  <c r="AR542" i="10"/>
  <c r="AR670" i="10"/>
  <c r="AR1481" i="10"/>
  <c r="AR1456" i="10"/>
  <c r="AR1110" i="10"/>
  <c r="AR1398" i="10"/>
  <c r="AR1478" i="10"/>
  <c r="AO773" i="10"/>
  <c r="AP773" i="10" s="1"/>
  <c r="AQ773" i="10" s="1"/>
  <c r="AO1435" i="10"/>
  <c r="AP1435" i="10" s="1"/>
  <c r="AQ1435" i="10" s="1"/>
  <c r="AR1465" i="10"/>
  <c r="AR313" i="10"/>
  <c r="AR796" i="10"/>
  <c r="AR892" i="10"/>
  <c r="AR1060" i="10"/>
  <c r="AR1557" i="10"/>
  <c r="AR1496" i="10"/>
  <c r="AR1648" i="10"/>
  <c r="AR239" i="10"/>
  <c r="AR375" i="10"/>
  <c r="AR447" i="10"/>
  <c r="AR75" i="10"/>
  <c r="AR139" i="10"/>
  <c r="AR211" i="10"/>
  <c r="AR291" i="10"/>
  <c r="AR435" i="10"/>
  <c r="AR667" i="10"/>
  <c r="AR983" i="10"/>
  <c r="AR1101" i="10"/>
  <c r="AR79" i="10"/>
  <c r="AR70" i="10"/>
  <c r="AR171" i="10"/>
  <c r="AR891" i="10"/>
  <c r="AR1211" i="10"/>
  <c r="AR1474" i="10"/>
  <c r="AR1668" i="10"/>
  <c r="AR133" i="10"/>
  <c r="AR778" i="10"/>
  <c r="AR1540" i="10"/>
  <c r="AR261" i="10"/>
  <c r="AR101" i="10"/>
  <c r="AR170" i="10"/>
  <c r="AR458" i="10"/>
  <c r="AR554" i="10"/>
  <c r="AR626" i="10"/>
  <c r="AR698" i="10"/>
  <c r="AR308" i="10"/>
  <c r="AR1068" i="10"/>
  <c r="AR1284" i="10"/>
  <c r="AR1217" i="10"/>
  <c r="AR1353" i="10"/>
  <c r="AR22" i="10"/>
  <c r="AR206" i="10"/>
  <c r="AR270" i="10"/>
  <c r="AR414" i="10"/>
  <c r="AR486" i="10"/>
  <c r="AR614" i="10"/>
  <c r="AR678" i="10"/>
  <c r="AR1568" i="10"/>
  <c r="AR1566" i="10"/>
  <c r="AR1553" i="10"/>
  <c r="AR1153" i="10"/>
  <c r="AR505" i="10"/>
  <c r="AO928" i="10"/>
  <c r="AQ928" i="10" s="1"/>
  <c r="AO1144" i="10"/>
  <c r="AQ1144" i="10" s="1"/>
  <c r="AO684" i="10"/>
  <c r="AQ684" i="10" s="1"/>
  <c r="AO1092" i="10"/>
  <c r="AQ1092" i="10" s="1"/>
  <c r="AO1581" i="10"/>
  <c r="AQ1581" i="10" s="1"/>
  <c r="AO1288" i="10"/>
  <c r="AQ1288" i="10" s="1"/>
  <c r="AO1368" i="10"/>
  <c r="AQ1368" i="10" s="1"/>
  <c r="AO1440" i="10"/>
  <c r="AQ1440" i="10" s="1"/>
  <c r="AO1680" i="10"/>
  <c r="AQ1680" i="10" s="1"/>
  <c r="AO1570" i="10"/>
  <c r="AQ1570" i="10" s="1"/>
  <c r="AO663" i="10"/>
  <c r="AQ663" i="10" s="1"/>
  <c r="AO691" i="10"/>
  <c r="AQ691" i="10" s="1"/>
  <c r="AO935" i="10"/>
  <c r="AP935" i="10" s="1"/>
  <c r="AQ935" i="10" s="1"/>
  <c r="AO1215" i="10"/>
  <c r="AP1215" i="10" s="1"/>
  <c r="AQ1215" i="10" s="1"/>
  <c r="AO1359" i="10"/>
  <c r="AP1359" i="10" s="1"/>
  <c r="AQ1359" i="10" s="1"/>
  <c r="AO1495" i="10"/>
  <c r="AQ1495" i="10" s="1"/>
  <c r="AO925" i="10"/>
  <c r="AQ925" i="10" s="1"/>
  <c r="AO989" i="10"/>
  <c r="AQ989" i="10" s="1"/>
  <c r="AO1149" i="10"/>
  <c r="AQ1149" i="10" s="1"/>
  <c r="AO1543" i="10"/>
  <c r="AP1543" i="10" s="1"/>
  <c r="AQ1543" i="10" s="1"/>
  <c r="AO1671" i="10"/>
  <c r="AQ1671" i="10" s="1"/>
  <c r="AO1130" i="10"/>
  <c r="AQ1130" i="10" s="1"/>
  <c r="AO786" i="10"/>
  <c r="AQ786" i="10" s="1"/>
  <c r="AO987" i="10"/>
  <c r="AQ987" i="10" s="1"/>
  <c r="AO1299" i="10"/>
  <c r="AQ1299" i="10" s="1"/>
  <c r="AO1250" i="10"/>
  <c r="AQ1250" i="10" s="1"/>
  <c r="AO1483" i="10"/>
  <c r="AP1483" i="10" s="1"/>
  <c r="AQ1483" i="10" s="1"/>
  <c r="AO1571" i="10"/>
  <c r="AP1571" i="10" s="1"/>
  <c r="AQ1571" i="10" s="1"/>
  <c r="AO1380" i="10"/>
  <c r="AQ1380" i="10" s="1"/>
  <c r="AO1596" i="10"/>
  <c r="AP1596" i="10" s="1"/>
  <c r="AQ1596" i="10" s="1"/>
  <c r="AO837" i="10"/>
  <c r="AQ837" i="10" s="1"/>
  <c r="AO1253" i="10"/>
  <c r="AQ1253" i="10" s="1"/>
  <c r="AO762" i="10"/>
  <c r="AQ762" i="10" s="1"/>
  <c r="AO1410" i="10"/>
  <c r="AQ1410" i="10" s="1"/>
  <c r="AO1537" i="10"/>
  <c r="AQ1537" i="10" s="1"/>
  <c r="AO1124" i="10"/>
  <c r="AQ1124" i="10" s="1"/>
  <c r="AO913" i="10"/>
  <c r="AQ913" i="10" s="1"/>
  <c r="AO1001" i="10"/>
  <c r="AQ1001" i="10" s="1"/>
  <c r="AO385" i="10"/>
  <c r="AQ385" i="10" s="1"/>
  <c r="AO154" i="10"/>
  <c r="AQ154" i="10" s="1"/>
  <c r="AO1658" i="10"/>
  <c r="AP1658" i="10" s="1"/>
  <c r="AQ1658" i="10" s="1"/>
  <c r="AO349" i="10"/>
  <c r="AQ349" i="10" s="1"/>
  <c r="AO1470" i="10"/>
  <c r="AP1470" i="10" s="1"/>
  <c r="AQ1470" i="10" s="1"/>
  <c r="AO1318" i="10"/>
  <c r="AP1318" i="10" s="1"/>
  <c r="AQ1318" i="10" s="1"/>
  <c r="AO1157" i="10"/>
  <c r="AP1157" i="10" s="1"/>
  <c r="AQ1157" i="10" s="1"/>
  <c r="AO924" i="10"/>
  <c r="AQ924" i="10" s="1"/>
  <c r="AO765" i="10"/>
  <c r="AQ765" i="10" s="1"/>
  <c r="AO703" i="10"/>
  <c r="AP703" i="10" s="1"/>
  <c r="AQ703" i="10" s="1"/>
  <c r="AO617" i="10"/>
  <c r="AQ617" i="10" s="1"/>
  <c r="AO579" i="10"/>
  <c r="AQ579" i="10" s="1"/>
  <c r="AO541" i="10"/>
  <c r="AP541" i="10" s="1"/>
  <c r="AQ541" i="10" s="1"/>
  <c r="AO471" i="10"/>
  <c r="AQ471" i="10" s="1"/>
  <c r="AO434" i="10"/>
  <c r="AQ434" i="10" s="1"/>
  <c r="AO417" i="10"/>
  <c r="AP417" i="10" s="1"/>
  <c r="AQ417" i="10" s="1"/>
  <c r="AO362" i="10"/>
  <c r="AQ362" i="10" s="1"/>
  <c r="AO337" i="10"/>
  <c r="AQ337" i="10" s="1"/>
  <c r="AO276" i="10"/>
  <c r="AP276" i="10" s="1"/>
  <c r="AQ276" i="10" s="1"/>
  <c r="AO252" i="10"/>
  <c r="AQ252" i="10" s="1"/>
  <c r="AO138" i="10"/>
  <c r="AQ138" i="10" s="1"/>
  <c r="AO113" i="10"/>
  <c r="AP113" i="10" s="1"/>
  <c r="AQ113" i="10" s="1"/>
  <c r="AO53" i="10"/>
  <c r="AQ53" i="10" s="1"/>
  <c r="AO39" i="10"/>
  <c r="AQ39" i="10" s="1"/>
  <c r="AO656" i="10"/>
  <c r="AQ656" i="10" s="1"/>
  <c r="AO728" i="10"/>
  <c r="AP728" i="10" s="1"/>
  <c r="AQ728" i="10" s="1"/>
  <c r="AO1008" i="10"/>
  <c r="AQ1008" i="10" s="1"/>
  <c r="AO1080" i="10"/>
  <c r="AP1080" i="10" s="1"/>
  <c r="AQ1080" i="10" s="1"/>
  <c r="AO1216" i="10"/>
  <c r="AQ1216" i="10" s="1"/>
  <c r="AO940" i="10"/>
  <c r="AP940" i="10" s="1"/>
  <c r="AQ940" i="10" s="1"/>
  <c r="AO1020" i="10"/>
  <c r="AQ1020" i="10" s="1"/>
  <c r="AO1244" i="10"/>
  <c r="AP1244" i="10" s="1"/>
  <c r="AQ1244" i="10" s="1"/>
  <c r="AO1437" i="10"/>
  <c r="AQ1437" i="10" s="1"/>
  <c r="AO1677" i="10"/>
  <c r="AQ1677" i="10" s="1"/>
  <c r="AO1116" i="10"/>
  <c r="AQ1116" i="10" s="1"/>
  <c r="AO1578" i="10"/>
  <c r="AP1578" i="10" s="1"/>
  <c r="AQ1578" i="10" s="1"/>
  <c r="AO679" i="10"/>
  <c r="AQ679" i="10" s="1"/>
  <c r="AO771" i="10"/>
  <c r="AQ771" i="10" s="1"/>
  <c r="AO807" i="10"/>
  <c r="AQ807" i="10" s="1"/>
  <c r="AO1087" i="10"/>
  <c r="AQ1087" i="10" s="1"/>
  <c r="AO1151" i="10"/>
  <c r="AQ1151" i="10" s="1"/>
  <c r="AO1295" i="10"/>
  <c r="AP1295" i="10" s="1"/>
  <c r="AQ1295" i="10" s="1"/>
  <c r="AO1503" i="10"/>
  <c r="AQ1503" i="10" s="1"/>
  <c r="AO997" i="10"/>
  <c r="AQ997" i="10" s="1"/>
  <c r="AO1427" i="10"/>
  <c r="AQ1427" i="10" s="1"/>
  <c r="AO1458" i="10"/>
  <c r="AQ1458" i="10" s="1"/>
  <c r="AO1182" i="10"/>
  <c r="AQ1182" i="10" s="1"/>
  <c r="AO1595" i="10"/>
  <c r="AP1595" i="10" s="1"/>
  <c r="AQ1595" i="10" s="1"/>
  <c r="AO1443" i="10"/>
  <c r="AQ1443" i="10" s="1"/>
  <c r="AO1203" i="10"/>
  <c r="AQ1203" i="10" s="1"/>
  <c r="AO1066" i="10"/>
  <c r="AQ1066" i="10" s="1"/>
  <c r="AO1146" i="10"/>
  <c r="AQ1146" i="10" s="1"/>
  <c r="AO921" i="10"/>
  <c r="AQ921" i="10" s="1"/>
  <c r="AO1129" i="10"/>
  <c r="AQ1129" i="10" s="1"/>
  <c r="AO1134" i="10"/>
  <c r="AQ1134" i="10" s="1"/>
  <c r="AO1230" i="10"/>
  <c r="AP1230" i="10" s="1"/>
  <c r="AQ1230" i="10" s="1"/>
  <c r="AO1350" i="10"/>
  <c r="AQ1350" i="10" s="1"/>
  <c r="AO1670" i="10"/>
  <c r="AQ1670" i="10" s="1"/>
  <c r="AO936" i="10"/>
  <c r="AQ936" i="10" s="1"/>
  <c r="AO1138" i="10"/>
  <c r="AQ1138" i="10" s="1"/>
  <c r="AO529" i="10"/>
  <c r="AP529" i="10" s="1"/>
  <c r="AQ529" i="10" s="1"/>
  <c r="AO882" i="10"/>
  <c r="AQ882" i="10" s="1"/>
  <c r="AO7" i="10"/>
  <c r="AP7" i="10" s="1"/>
  <c r="AQ7" i="10" s="1"/>
  <c r="AO602" i="10"/>
  <c r="AQ602" i="10" s="1"/>
  <c r="AO539" i="10"/>
  <c r="AQ539" i="10" s="1"/>
  <c r="AO264" i="10"/>
  <c r="AQ264" i="10" s="1"/>
  <c r="AO227" i="10"/>
  <c r="AP227" i="10" s="1"/>
  <c r="AQ227" i="10" s="1"/>
  <c r="AO1585" i="10"/>
  <c r="AP1585" i="10" s="1"/>
  <c r="AQ1585" i="10" s="1"/>
  <c r="AO1222" i="10"/>
  <c r="AP1222" i="10" s="1"/>
  <c r="AQ1222" i="10" s="1"/>
  <c r="AO963" i="10"/>
  <c r="AQ963" i="10" s="1"/>
  <c r="AO899" i="10"/>
  <c r="AQ899" i="10" s="1"/>
  <c r="AO648" i="10"/>
  <c r="AQ648" i="10" s="1"/>
  <c r="AO601" i="10"/>
  <c r="AQ601" i="10" s="1"/>
  <c r="AO581" i="10"/>
  <c r="AP581" i="10" s="1"/>
  <c r="AQ581" i="10" s="1"/>
  <c r="AO563" i="10"/>
  <c r="AQ563" i="10" s="1"/>
  <c r="AO538" i="10"/>
  <c r="AQ538" i="10" s="1"/>
  <c r="AO489" i="10"/>
  <c r="AQ489" i="10" s="1"/>
  <c r="AO465" i="10"/>
  <c r="AQ465" i="10" s="1"/>
  <c r="AO401" i="10"/>
  <c r="AP401" i="10" s="1"/>
  <c r="AQ401" i="10" s="1"/>
  <c r="AO274" i="10"/>
  <c r="AQ274" i="10" s="1"/>
  <c r="AO225" i="10"/>
  <c r="AQ225" i="10" s="1"/>
  <c r="AO178" i="10"/>
  <c r="AQ178" i="10" s="1"/>
  <c r="AO163" i="10"/>
  <c r="AQ163" i="10" s="1"/>
  <c r="AO142" i="10"/>
  <c r="AP142" i="10" s="1"/>
  <c r="AQ142" i="10" s="1"/>
  <c r="AO99" i="10"/>
  <c r="AQ99" i="10" s="1"/>
  <c r="AO32" i="10"/>
  <c r="AP32" i="10" s="1"/>
  <c r="AQ32" i="10" s="1"/>
  <c r="AO1612" i="10"/>
  <c r="AP1612" i="10" s="1"/>
  <c r="AQ1612" i="10" s="1"/>
  <c r="AO1501" i="10"/>
  <c r="AP1501" i="10" s="1"/>
  <c r="AQ1501" i="10" s="1"/>
  <c r="AO1484" i="10"/>
  <c r="AP1484" i="10" s="1"/>
  <c r="AQ1484" i="10" s="1"/>
  <c r="AO1383" i="10"/>
  <c r="AP1383" i="10" s="1"/>
  <c r="AQ1383" i="10" s="1"/>
  <c r="AO1365" i="10"/>
  <c r="AP1365" i="10" s="1"/>
  <c r="AQ1365" i="10" s="1"/>
  <c r="AO1305" i="10"/>
  <c r="AP1305" i="10" s="1"/>
  <c r="AQ1305" i="10" s="1"/>
  <c r="AO1256" i="10"/>
  <c r="AP1256" i="10" s="1"/>
  <c r="AQ1256" i="10" s="1"/>
  <c r="AO1235" i="10"/>
  <c r="AP1235" i="10" s="1"/>
  <c r="AQ1235" i="10" s="1"/>
  <c r="AO1169" i="10"/>
  <c r="AQ1169" i="10" s="1"/>
  <c r="AO1153" i="10"/>
  <c r="AQ1153" i="10" s="1"/>
  <c r="AO1109" i="10"/>
  <c r="AP1109" i="10" s="1"/>
  <c r="AQ1109" i="10" s="1"/>
  <c r="AO962" i="10"/>
  <c r="AQ962" i="10" s="1"/>
  <c r="AO943" i="10"/>
  <c r="AP943" i="10" s="1"/>
  <c r="AQ943" i="10" s="1"/>
  <c r="AO895" i="10"/>
  <c r="AP895" i="10" s="1"/>
  <c r="AQ895" i="10" s="1"/>
  <c r="AO856" i="10"/>
  <c r="AQ856" i="10" s="1"/>
  <c r="AO828" i="10"/>
  <c r="AQ828" i="10" s="1"/>
  <c r="AO818" i="10"/>
  <c r="AP818" i="10" s="1"/>
  <c r="AQ818" i="10" s="1"/>
  <c r="AO763" i="10"/>
  <c r="AP763" i="10" s="1"/>
  <c r="AQ763" i="10" s="1"/>
  <c r="AO753" i="10"/>
  <c r="AQ753" i="10" s="1"/>
  <c r="AO701" i="10"/>
  <c r="AQ701" i="10" s="1"/>
  <c r="AO492" i="10"/>
  <c r="AQ492" i="10" s="1"/>
  <c r="AO467" i="10"/>
  <c r="AQ467" i="10" s="1"/>
  <c r="AO376" i="10"/>
  <c r="AQ376" i="10" s="1"/>
  <c r="AO335" i="10"/>
  <c r="AQ335" i="10" s="1"/>
  <c r="AO296" i="10"/>
  <c r="AQ296" i="10" s="1"/>
  <c r="AO251" i="10"/>
  <c r="AQ251" i="10" s="1"/>
  <c r="AO230" i="10"/>
  <c r="AP230" i="10" s="1"/>
  <c r="AQ230" i="10" s="1"/>
  <c r="AO162" i="10"/>
  <c r="AP162" i="10" s="1"/>
  <c r="AQ162" i="10" s="1"/>
  <c r="AO97" i="10"/>
  <c r="AQ97" i="10" s="1"/>
  <c r="AO80" i="10"/>
  <c r="AQ80" i="10" s="1"/>
  <c r="AO52" i="10"/>
  <c r="AQ52" i="10" s="1"/>
  <c r="AO672" i="10"/>
  <c r="AP672" i="10" s="1"/>
  <c r="AQ672" i="10" s="1"/>
  <c r="AO864" i="10"/>
  <c r="AP864" i="10" s="1"/>
  <c r="AQ864" i="10" s="1"/>
  <c r="AO1016" i="10"/>
  <c r="AP1016" i="10" s="1"/>
  <c r="AQ1016" i="10" s="1"/>
  <c r="AO1384" i="10"/>
  <c r="AP1384" i="10" s="1"/>
  <c r="AQ1384" i="10" s="1"/>
  <c r="AO1464" i="10"/>
  <c r="AQ1464" i="10" s="1"/>
  <c r="AO1148" i="10"/>
  <c r="AQ1148" i="10" s="1"/>
  <c r="AO1674" i="10"/>
  <c r="AQ1674" i="10" s="1"/>
  <c r="AO751" i="10"/>
  <c r="AP751" i="10" s="1"/>
  <c r="AQ751" i="10" s="1"/>
  <c r="AO1031" i="10"/>
  <c r="AQ1031" i="10" s="1"/>
  <c r="AO1159" i="10"/>
  <c r="AQ1159" i="10" s="1"/>
  <c r="AO1303" i="10"/>
  <c r="AQ1303" i="10" s="1"/>
  <c r="AO1447" i="10"/>
  <c r="AQ1447" i="10" s="1"/>
  <c r="AO941" i="10"/>
  <c r="AQ941" i="10" s="1"/>
  <c r="AO1005" i="10"/>
  <c r="AQ1005" i="10" s="1"/>
  <c r="AO671" i="10"/>
  <c r="AQ671" i="10" s="1"/>
  <c r="AO1291" i="10"/>
  <c r="AQ1291" i="10" s="1"/>
  <c r="AO1322" i="10"/>
  <c r="AQ1322" i="10" s="1"/>
  <c r="AO1355" i="10"/>
  <c r="AQ1355" i="10" s="1"/>
  <c r="AO1467" i="10"/>
  <c r="AQ1467" i="10" s="1"/>
  <c r="AO1516" i="10"/>
  <c r="AQ1516" i="10" s="1"/>
  <c r="AO1628" i="10"/>
  <c r="AQ1628" i="10" s="1"/>
  <c r="AO709" i="10"/>
  <c r="AQ709" i="10" s="1"/>
  <c r="AO674" i="10"/>
  <c r="AQ674" i="10" s="1"/>
  <c r="AO851" i="10"/>
  <c r="AQ851" i="10" s="1"/>
  <c r="AO898" i="10"/>
  <c r="AQ898" i="10" s="1"/>
  <c r="AO986" i="10"/>
  <c r="AQ986" i="10" s="1"/>
  <c r="AO1082" i="10"/>
  <c r="AQ1082" i="10" s="1"/>
  <c r="AO1154" i="10"/>
  <c r="AQ1154" i="10" s="1"/>
  <c r="AO1242" i="10"/>
  <c r="AQ1242" i="10" s="1"/>
  <c r="AO1673" i="10"/>
  <c r="AP1673" i="10" s="1"/>
  <c r="AQ1673" i="10" s="1"/>
  <c r="AO1156" i="10"/>
  <c r="AP1156" i="10" s="1"/>
  <c r="AQ1156" i="10" s="1"/>
  <c r="AO1348" i="10"/>
  <c r="AQ1348" i="10" s="1"/>
  <c r="AO1433" i="10"/>
  <c r="AQ1433" i="10" s="1"/>
  <c r="AO1345" i="10"/>
  <c r="AQ1345" i="10" s="1"/>
  <c r="AO1513" i="10"/>
  <c r="AQ1513" i="10" s="1"/>
  <c r="AO1563" i="10"/>
  <c r="AQ1563" i="10" s="1"/>
  <c r="AO1122" i="10"/>
  <c r="AQ1122" i="10" s="1"/>
  <c r="AO1623" i="10"/>
  <c r="AQ1623" i="10" s="1"/>
  <c r="AO795" i="10"/>
  <c r="AQ795" i="10" s="1"/>
  <c r="AO364" i="10"/>
  <c r="AP364" i="10" s="1"/>
  <c r="AQ364" i="10" s="1"/>
  <c r="AO277" i="10"/>
  <c r="AQ277" i="10" s="1"/>
  <c r="AO556" i="10"/>
  <c r="AP556" i="10" s="1"/>
  <c r="AQ556" i="10" s="1"/>
  <c r="AO454" i="10"/>
  <c r="AQ454" i="10" s="1"/>
  <c r="AO425" i="10"/>
  <c r="AQ425" i="10" s="1"/>
  <c r="AO1656" i="10"/>
  <c r="AP1656" i="10" s="1"/>
  <c r="AQ1656" i="10" s="1"/>
  <c r="AO1061" i="10"/>
  <c r="AQ1061" i="10" s="1"/>
  <c r="AO982" i="10"/>
  <c r="AQ982" i="10" s="1"/>
  <c r="AO944" i="10"/>
  <c r="AP944" i="10" s="1"/>
  <c r="AQ944" i="10" s="1"/>
  <c r="AO844" i="10"/>
  <c r="AP844" i="10" s="1"/>
  <c r="AQ844" i="10" s="1"/>
  <c r="AO620" i="10"/>
  <c r="AQ620" i="10" s="1"/>
  <c r="AO599" i="10"/>
  <c r="AQ599" i="10" s="1"/>
  <c r="AO578" i="10"/>
  <c r="AP578" i="10" s="1"/>
  <c r="AQ578" i="10" s="1"/>
  <c r="AO537" i="10"/>
  <c r="AQ537" i="10" s="1"/>
  <c r="AO378" i="10"/>
  <c r="AQ378" i="10" s="1"/>
  <c r="AO327" i="10"/>
  <c r="AP327" i="10" s="1"/>
  <c r="AQ327" i="10" s="1"/>
  <c r="AO313" i="10"/>
  <c r="AP313" i="10" s="1"/>
  <c r="AQ313" i="10" s="1"/>
  <c r="AO298" i="10"/>
  <c r="AQ298" i="10" s="1"/>
  <c r="AO271" i="10"/>
  <c r="AQ271" i="10" s="1"/>
  <c r="AO224" i="10"/>
  <c r="AP224" i="10" s="1"/>
  <c r="AQ224" i="10" s="1"/>
  <c r="AO199" i="10"/>
  <c r="AQ199" i="10" s="1"/>
  <c r="AO177" i="10"/>
  <c r="AP177" i="10" s="1"/>
  <c r="AQ177" i="10" s="1"/>
  <c r="AO98" i="10"/>
  <c r="AQ98" i="10" s="1"/>
  <c r="AO69" i="10"/>
  <c r="AQ69" i="10" s="1"/>
  <c r="AO45" i="10"/>
  <c r="AQ45" i="10" s="1"/>
  <c r="AO1556" i="10"/>
  <c r="AQ1556" i="10" s="1"/>
  <c r="AO1536" i="10"/>
  <c r="AQ1536" i="10" s="1"/>
  <c r="AO1500" i="10"/>
  <c r="AQ1500" i="10" s="1"/>
  <c r="AO1465" i="10"/>
  <c r="AQ1465" i="10" s="1"/>
  <c r="AO1376" i="10"/>
  <c r="AP1376" i="10" s="1"/>
  <c r="AQ1376" i="10" s="1"/>
  <c r="AO1364" i="10"/>
  <c r="AQ1364" i="10" s="1"/>
  <c r="AO1347" i="10"/>
  <c r="AQ1347" i="10" s="1"/>
  <c r="AO1332" i="10"/>
  <c r="AQ1332" i="10" s="1"/>
  <c r="AO1316" i="10"/>
  <c r="AQ1316" i="10" s="1"/>
  <c r="AO1304" i="10"/>
  <c r="AQ1304" i="10" s="1"/>
  <c r="AO1255" i="10"/>
  <c r="AQ1255" i="10" s="1"/>
  <c r="AO1233" i="10"/>
  <c r="AQ1233" i="10" s="1"/>
  <c r="AO1218" i="10"/>
  <c r="AQ1218" i="10" s="1"/>
  <c r="AO1152" i="10"/>
  <c r="AQ1152" i="10" s="1"/>
  <c r="AO1107" i="10"/>
  <c r="AQ1107" i="10" s="1"/>
  <c r="AO961" i="10"/>
  <c r="AQ961" i="10" s="1"/>
  <c r="AO875" i="10"/>
  <c r="AQ875" i="10" s="1"/>
  <c r="AO803" i="10"/>
  <c r="AQ803" i="10" s="1"/>
  <c r="AO666" i="10"/>
  <c r="AQ666" i="10" s="1"/>
  <c r="AO652" i="10"/>
  <c r="AP652" i="10" s="1"/>
  <c r="AQ652" i="10" s="1"/>
  <c r="AO627" i="10"/>
  <c r="AQ627" i="10" s="1"/>
  <c r="AO466" i="10"/>
  <c r="AP466" i="10" s="1"/>
  <c r="AQ466" i="10" s="1"/>
  <c r="AO448" i="10"/>
  <c r="AP448" i="10" s="1"/>
  <c r="AQ448" i="10" s="1"/>
  <c r="AO415" i="10"/>
  <c r="AQ415" i="10" s="1"/>
  <c r="AO358" i="10"/>
  <c r="AQ358" i="10" s="1"/>
  <c r="AO331" i="10"/>
  <c r="AQ331" i="10" s="1"/>
  <c r="AO273" i="10"/>
  <c r="AQ273" i="10" s="1"/>
  <c r="AO250" i="10"/>
  <c r="AP250" i="10" s="1"/>
  <c r="AQ250" i="10" s="1"/>
  <c r="AO226" i="10"/>
  <c r="AP226" i="10" s="1"/>
  <c r="AQ226" i="10" s="1"/>
  <c r="AO205" i="10"/>
  <c r="AP205" i="10" s="1"/>
  <c r="AQ205" i="10" s="1"/>
  <c r="AO161" i="10"/>
  <c r="AQ161" i="10" s="1"/>
  <c r="AO120" i="10"/>
  <c r="AQ120" i="10" s="1"/>
  <c r="AO94" i="10"/>
  <c r="AQ94" i="10" s="1"/>
  <c r="AO35" i="10"/>
  <c r="AQ35" i="10" s="1"/>
  <c r="AO744" i="10"/>
  <c r="AQ744" i="10" s="1"/>
  <c r="AO952" i="10"/>
  <c r="AQ952" i="10" s="1"/>
  <c r="AO956" i="10"/>
  <c r="AP956" i="10" s="1"/>
  <c r="AQ956" i="10" s="1"/>
  <c r="AO1613" i="10"/>
  <c r="AQ1613" i="10" s="1"/>
  <c r="AO836" i="10"/>
  <c r="AQ836" i="10" s="1"/>
  <c r="AO1320" i="10"/>
  <c r="AQ1320" i="10" s="1"/>
  <c r="AO1392" i="10"/>
  <c r="AP1392" i="10" s="1"/>
  <c r="AQ1392" i="10" s="1"/>
  <c r="AO1530" i="10"/>
  <c r="AQ1530" i="10" s="1"/>
  <c r="AO1682" i="10"/>
  <c r="AQ1682" i="10" s="1"/>
  <c r="AO723" i="10"/>
  <c r="AP723" i="10" s="1"/>
  <c r="AQ723" i="10" s="1"/>
  <c r="AO887" i="10"/>
  <c r="AQ887" i="10" s="1"/>
  <c r="AO967" i="10"/>
  <c r="AQ967" i="10" s="1"/>
  <c r="AO1103" i="10"/>
  <c r="AQ1103" i="10" s="1"/>
  <c r="AO1239" i="10"/>
  <c r="AP1239" i="10" s="1"/>
  <c r="AQ1239" i="10" s="1"/>
  <c r="AO1311" i="10"/>
  <c r="AQ1311" i="10" s="1"/>
  <c r="AO1455" i="10"/>
  <c r="AQ1455" i="10" s="1"/>
  <c r="AO1519" i="10"/>
  <c r="AQ1519" i="10" s="1"/>
  <c r="AO949" i="10"/>
  <c r="AQ949" i="10" s="1"/>
  <c r="AO1085" i="10"/>
  <c r="AQ1085" i="10" s="1"/>
  <c r="AO1631" i="10"/>
  <c r="AQ1631" i="10" s="1"/>
  <c r="AO951" i="10"/>
  <c r="AQ951" i="10" s="1"/>
  <c r="AO1370" i="10"/>
  <c r="AP1370" i="10" s="1"/>
  <c r="AQ1370" i="10" s="1"/>
  <c r="AO1515" i="10"/>
  <c r="AQ1515" i="10" s="1"/>
  <c r="AO1580" i="10"/>
  <c r="AQ1580" i="10" s="1"/>
  <c r="AO1034" i="10"/>
  <c r="AQ1034" i="10" s="1"/>
  <c r="AO1444" i="10"/>
  <c r="AQ1444" i="10" s="1"/>
  <c r="AO1524" i="10"/>
  <c r="AQ1524" i="10" s="1"/>
  <c r="AO717" i="10"/>
  <c r="AQ717" i="10" s="1"/>
  <c r="AO861" i="10"/>
  <c r="AQ861" i="10" s="1"/>
  <c r="AO682" i="10"/>
  <c r="AQ682" i="10" s="1"/>
  <c r="AO1681" i="10"/>
  <c r="AP1681" i="10" s="1"/>
  <c r="AQ1681" i="10" s="1"/>
  <c r="AO1090" i="10"/>
  <c r="AQ1090" i="10" s="1"/>
  <c r="AO1450" i="10"/>
  <c r="AQ1450" i="10" s="1"/>
  <c r="AO900" i="10"/>
  <c r="AQ900" i="10" s="1"/>
  <c r="AO1164" i="10"/>
  <c r="AQ1164" i="10" s="1"/>
  <c r="AO945" i="10"/>
  <c r="AQ945" i="10" s="1"/>
  <c r="AO1161" i="10"/>
  <c r="AQ1161" i="10" s="1"/>
  <c r="AO790" i="10"/>
  <c r="AP790" i="10" s="1"/>
  <c r="AQ790" i="10" s="1"/>
  <c r="AO1344" i="10"/>
  <c r="AP1344" i="10" s="1"/>
  <c r="AQ1344" i="10" s="1"/>
  <c r="AO1225" i="10"/>
  <c r="AQ1225" i="10" s="1"/>
  <c r="AO1420" i="10"/>
  <c r="AQ1420" i="10" s="1"/>
  <c r="AO977" i="10"/>
  <c r="AQ977" i="10" s="1"/>
  <c r="AO999" i="10"/>
  <c r="AQ999" i="10" s="1"/>
  <c r="AO1395" i="10"/>
  <c r="AQ1395" i="10" s="1"/>
  <c r="AO1602" i="10"/>
  <c r="AP1602" i="10" s="1"/>
  <c r="AQ1602" i="10" s="1"/>
  <c r="AO351" i="10"/>
  <c r="AQ351" i="10" s="1"/>
  <c r="AO619" i="10"/>
  <c r="AQ619" i="10" s="1"/>
  <c r="AO577" i="10"/>
  <c r="AQ577" i="10" s="1"/>
  <c r="AO535" i="10"/>
  <c r="AQ535" i="10" s="1"/>
  <c r="AO520" i="10"/>
  <c r="AQ520" i="10" s="1"/>
  <c r="AO498" i="10"/>
  <c r="AQ498" i="10" s="1"/>
  <c r="AO474" i="10"/>
  <c r="AQ474" i="10" s="1"/>
  <c r="AO461" i="10"/>
  <c r="AQ461" i="10" s="1"/>
  <c r="AO312" i="10"/>
  <c r="AQ312" i="10" s="1"/>
  <c r="AO297" i="10"/>
  <c r="AQ297" i="10" s="1"/>
  <c r="AO286" i="10"/>
  <c r="AP286" i="10" s="1"/>
  <c r="AQ286" i="10" s="1"/>
  <c r="AO258" i="10"/>
  <c r="AQ258" i="10" s="1"/>
  <c r="AO159" i="10"/>
  <c r="AP159" i="10" s="1"/>
  <c r="AQ159" i="10" s="1"/>
  <c r="AO63" i="10"/>
  <c r="AQ63" i="10" s="1"/>
  <c r="AO44" i="10"/>
  <c r="AQ44" i="10" s="1"/>
  <c r="AO17" i="10"/>
  <c r="AQ17" i="10" s="1"/>
  <c r="AO1667" i="10"/>
  <c r="AQ1667" i="10" s="1"/>
  <c r="AO1582" i="10"/>
  <c r="AQ1582" i="10" s="1"/>
  <c r="AO1480" i="10"/>
  <c r="AQ1480" i="10" s="1"/>
  <c r="AO1429" i="10"/>
  <c r="AP1429" i="10" s="1"/>
  <c r="AQ1429" i="10" s="1"/>
  <c r="AO1401" i="10"/>
  <c r="AQ1401" i="10" s="1"/>
  <c r="AO1363" i="10"/>
  <c r="AQ1363" i="10" s="1"/>
  <c r="AO1346" i="10"/>
  <c r="AP1346" i="10" s="1"/>
  <c r="AQ1346" i="10" s="1"/>
  <c r="AO1281" i="10"/>
  <c r="AQ1281" i="10" s="1"/>
  <c r="AO1079" i="10"/>
  <c r="AP1079" i="10" s="1"/>
  <c r="AQ1079" i="10" s="1"/>
  <c r="AO1041" i="10"/>
  <c r="AQ1041" i="10" s="1"/>
  <c r="AO1023" i="10"/>
  <c r="AQ1023" i="10" s="1"/>
  <c r="AO978" i="10"/>
  <c r="AP978" i="10" s="1"/>
  <c r="AQ978" i="10" s="1"/>
  <c r="AO871" i="10"/>
  <c r="AQ871" i="10" s="1"/>
  <c r="AO854" i="10"/>
  <c r="AQ854" i="10" s="1"/>
  <c r="AO825" i="10"/>
  <c r="AP825" i="10" s="1"/>
  <c r="AQ825" i="10" s="1"/>
  <c r="AO813" i="10"/>
  <c r="AQ813" i="10" s="1"/>
  <c r="AO650" i="10"/>
  <c r="AP650" i="10" s="1"/>
  <c r="AQ650" i="10" s="1"/>
  <c r="AO586" i="10"/>
  <c r="AP586" i="10" s="1"/>
  <c r="AQ586" i="10" s="1"/>
  <c r="AO426" i="10"/>
  <c r="AQ426" i="10" s="1"/>
  <c r="AO374" i="10"/>
  <c r="AQ374" i="10" s="1"/>
  <c r="AO344" i="10"/>
  <c r="AP344" i="10" s="1"/>
  <c r="AQ344" i="10" s="1"/>
  <c r="AO204" i="10"/>
  <c r="AQ204" i="10" s="1"/>
  <c r="AO158" i="10"/>
  <c r="AQ158" i="10" s="1"/>
  <c r="AO108" i="10"/>
  <c r="AQ108" i="10" s="1"/>
  <c r="AO34" i="10"/>
  <c r="AP34" i="10" s="1"/>
  <c r="AQ34" i="10" s="1"/>
  <c r="AO960" i="10"/>
  <c r="AP960" i="10" s="1"/>
  <c r="AQ960" i="10" s="1"/>
  <c r="AO1104" i="10"/>
  <c r="AP1104" i="10" s="1"/>
  <c r="AQ1104" i="10" s="1"/>
  <c r="AO1176" i="10"/>
  <c r="AP1176" i="10" s="1"/>
  <c r="AQ1176" i="10" s="1"/>
  <c r="AO1240" i="10"/>
  <c r="AQ1240" i="10" s="1"/>
  <c r="AO716" i="10"/>
  <c r="AQ716" i="10" s="1"/>
  <c r="AO1389" i="10"/>
  <c r="AP1389" i="10" s="1"/>
  <c r="AQ1389" i="10" s="1"/>
  <c r="AO1461" i="10"/>
  <c r="AQ1461" i="10" s="1"/>
  <c r="AO1541" i="10"/>
  <c r="AQ1541" i="10" s="1"/>
  <c r="AO1621" i="10"/>
  <c r="AQ1621" i="10" s="1"/>
  <c r="AO1626" i="10"/>
  <c r="AQ1626" i="10" s="1"/>
  <c r="AO1180" i="10"/>
  <c r="AQ1180" i="10" s="1"/>
  <c r="AO767" i="10"/>
  <c r="AQ767" i="10" s="1"/>
  <c r="AO659" i="10"/>
  <c r="AQ659" i="10" s="1"/>
  <c r="AO975" i="10"/>
  <c r="AQ975" i="10" s="1"/>
  <c r="AO893" i="10"/>
  <c r="AQ893" i="10" s="1"/>
  <c r="AO957" i="10"/>
  <c r="AP957" i="10" s="1"/>
  <c r="AQ957" i="10" s="1"/>
  <c r="AO1194" i="10"/>
  <c r="AQ1194" i="10" s="1"/>
  <c r="AO1371" i="10"/>
  <c r="AQ1371" i="10" s="1"/>
  <c r="AO1539" i="10"/>
  <c r="AQ1539" i="10" s="1"/>
  <c r="AO1627" i="10"/>
  <c r="AQ1627" i="10" s="1"/>
  <c r="AO1412" i="10"/>
  <c r="AQ1412" i="10" s="1"/>
  <c r="AO1258" i="10"/>
  <c r="AQ1258" i="10" s="1"/>
  <c r="AO1452" i="10"/>
  <c r="AQ1452" i="10" s="1"/>
  <c r="AO797" i="10"/>
  <c r="AQ797" i="10" s="1"/>
  <c r="AO690" i="10"/>
  <c r="AQ690" i="10" s="1"/>
  <c r="AO1378" i="10"/>
  <c r="AQ1378" i="10" s="1"/>
  <c r="AO932" i="10"/>
  <c r="AP932" i="10" s="1"/>
  <c r="AQ932" i="10" s="1"/>
  <c r="AO1172" i="10"/>
  <c r="AP1172" i="10" s="1"/>
  <c r="AQ1172" i="10" s="1"/>
  <c r="AO1268" i="10"/>
  <c r="AQ1268" i="10" s="1"/>
  <c r="AO1196" i="10"/>
  <c r="AQ1196" i="10" s="1"/>
  <c r="AO1475" i="10"/>
  <c r="AQ1475" i="10" s="1"/>
  <c r="AO800" i="10"/>
  <c r="AQ800" i="10" s="1"/>
  <c r="AO872" i="10"/>
  <c r="AP872" i="10" s="1"/>
  <c r="AQ872" i="10" s="1"/>
  <c r="AO631" i="10"/>
  <c r="AP631" i="10" s="1"/>
  <c r="AQ631" i="10" s="1"/>
  <c r="AO216" i="10"/>
  <c r="AQ216" i="10" s="1"/>
  <c r="AO548" i="10"/>
  <c r="AQ548" i="10" s="1"/>
  <c r="AO497" i="10"/>
  <c r="AQ497" i="10" s="1"/>
  <c r="AO445" i="10"/>
  <c r="AQ445" i="10" s="1"/>
  <c r="AO430" i="10"/>
  <c r="AQ430" i="10" s="1"/>
  <c r="AO325" i="10"/>
  <c r="AQ325" i="10" s="1"/>
  <c r="AO269" i="10"/>
  <c r="AQ269" i="10" s="1"/>
  <c r="AO257" i="10"/>
  <c r="AQ257" i="10" s="1"/>
  <c r="AO233" i="10"/>
  <c r="AQ233" i="10" s="1"/>
  <c r="AO153" i="10"/>
  <c r="AP153" i="10" s="1"/>
  <c r="AQ153" i="10" s="1"/>
  <c r="AO61" i="10"/>
  <c r="AQ61" i="10" s="1"/>
  <c r="AO43" i="10"/>
  <c r="AP43" i="10" s="1"/>
  <c r="AQ43" i="10" s="1"/>
  <c r="AO1666" i="10"/>
  <c r="AQ1666" i="10" s="1"/>
  <c r="AO1607" i="10"/>
  <c r="AP1607" i="10" s="1"/>
  <c r="AQ1607" i="10" s="1"/>
  <c r="AO1589" i="10"/>
  <c r="AP1589" i="10" s="1"/>
  <c r="AQ1589" i="10" s="1"/>
  <c r="AO1564" i="10"/>
  <c r="AQ1564" i="10" s="1"/>
  <c r="AO1551" i="10"/>
  <c r="AQ1551" i="10" s="1"/>
  <c r="AO1528" i="10"/>
  <c r="AP1528" i="10" s="1"/>
  <c r="AQ1528" i="10" s="1"/>
  <c r="AO1428" i="10"/>
  <c r="AQ1428" i="10" s="1"/>
  <c r="AO1265" i="10"/>
  <c r="AQ1265" i="10" s="1"/>
  <c r="AO801" i="10"/>
  <c r="AQ801" i="10" s="1"/>
  <c r="AO787" i="10"/>
  <c r="AQ787" i="10" s="1"/>
  <c r="AO745" i="10"/>
  <c r="AQ745" i="10" s="1"/>
  <c r="AO721" i="10"/>
  <c r="AP721" i="10" s="1"/>
  <c r="AQ721" i="10" s="1"/>
  <c r="AO694" i="10"/>
  <c r="AQ694" i="10" s="1"/>
  <c r="AO533" i="10"/>
  <c r="AQ533" i="10" s="1"/>
  <c r="AO413" i="10"/>
  <c r="AQ413" i="10" s="1"/>
  <c r="AO323" i="10"/>
  <c r="AQ323" i="10" s="1"/>
  <c r="AO222" i="10"/>
  <c r="AQ222" i="10" s="1"/>
  <c r="AO173" i="10"/>
  <c r="AQ173" i="10" s="1"/>
  <c r="AO47" i="10"/>
  <c r="AQ47" i="10" s="1"/>
  <c r="AO968" i="10"/>
  <c r="AP968" i="10" s="1"/>
  <c r="AQ968" i="10" s="1"/>
  <c r="AO1112" i="10"/>
  <c r="AQ1112" i="10" s="1"/>
  <c r="AO1248" i="10"/>
  <c r="AP1248" i="10" s="1"/>
  <c r="AQ1248" i="10" s="1"/>
  <c r="AO980" i="10"/>
  <c r="AQ980" i="10" s="1"/>
  <c r="AO1325" i="10"/>
  <c r="AP1325" i="10" s="1"/>
  <c r="AQ1325" i="10" s="1"/>
  <c r="AO1397" i="10"/>
  <c r="AP1397" i="10" s="1"/>
  <c r="AO1469" i="10"/>
  <c r="AQ1469" i="10" s="1"/>
  <c r="AO1629" i="10"/>
  <c r="AP1629" i="10" s="1"/>
  <c r="AQ1629" i="10" s="1"/>
  <c r="AO964" i="10"/>
  <c r="AQ964" i="10" s="1"/>
  <c r="AO1576" i="10"/>
  <c r="AQ1576" i="10" s="1"/>
  <c r="AO1546" i="10"/>
  <c r="AP1546" i="10" s="1"/>
  <c r="AQ1546" i="10" s="1"/>
  <c r="AO903" i="10"/>
  <c r="AQ903" i="10" s="1"/>
  <c r="AO1119" i="10"/>
  <c r="AQ1119" i="10" s="1"/>
  <c r="AO1263" i="10"/>
  <c r="AQ1263" i="10" s="1"/>
  <c r="AO1407" i="10"/>
  <c r="AQ1407" i="10" s="1"/>
  <c r="AO1471" i="10"/>
  <c r="AP1471" i="10" s="1"/>
  <c r="AQ1471" i="10" s="1"/>
  <c r="AO1197" i="10"/>
  <c r="AQ1197" i="10" s="1"/>
  <c r="AO1285" i="10"/>
  <c r="AQ1285" i="10" s="1"/>
  <c r="AO791" i="10"/>
  <c r="AQ791" i="10" s="1"/>
  <c r="AO1043" i="10"/>
  <c r="AQ1043" i="10" s="1"/>
  <c r="AO1419" i="10"/>
  <c r="AP1419" i="10" s="1"/>
  <c r="AQ1419" i="10" s="1"/>
  <c r="AO1660" i="10"/>
  <c r="AP1660" i="10" s="1"/>
  <c r="AQ1660" i="10" s="1"/>
  <c r="AO1150" i="10"/>
  <c r="AP1150" i="10" s="1"/>
  <c r="AQ1150" i="10" s="1"/>
  <c r="AO733" i="10"/>
  <c r="AQ733" i="10" s="1"/>
  <c r="AO805" i="10"/>
  <c r="AQ805" i="10" s="1"/>
  <c r="AO947" i="10"/>
  <c r="AQ947" i="10" s="1"/>
  <c r="AO1186" i="10"/>
  <c r="AQ1186" i="10" s="1"/>
  <c r="AO1095" i="10"/>
  <c r="AQ1095" i="10" s="1"/>
  <c r="AO1381" i="10"/>
  <c r="AP1381" i="10" s="1"/>
  <c r="AQ1381" i="10" s="1"/>
  <c r="AO1252" i="10"/>
  <c r="AP1252" i="10" s="1"/>
  <c r="AQ1252" i="10" s="1"/>
  <c r="AO700" i="10"/>
  <c r="AQ700" i="10" s="1"/>
  <c r="AO881" i="10"/>
  <c r="AQ881" i="10" s="1"/>
  <c r="AO1531" i="10"/>
  <c r="AQ1531" i="10" s="1"/>
  <c r="AO217" i="10"/>
  <c r="AP217" i="10" s="1"/>
  <c r="AQ217" i="10" s="1"/>
  <c r="AO904" i="10"/>
  <c r="AP904" i="10" s="1"/>
  <c r="AQ904" i="10" s="1"/>
  <c r="AO191" i="10"/>
  <c r="AP191" i="10" s="1"/>
  <c r="AQ191" i="10" s="1"/>
  <c r="AO607" i="10"/>
  <c r="AP607" i="10" s="1"/>
  <c r="AQ607" i="10" s="1"/>
  <c r="AO547" i="10"/>
  <c r="AQ547" i="10" s="1"/>
  <c r="AO531" i="10"/>
  <c r="AQ531" i="10" s="1"/>
  <c r="AO484" i="10"/>
  <c r="AQ484" i="10" s="1"/>
  <c r="AO429" i="10"/>
  <c r="AQ429" i="10" s="1"/>
  <c r="AO395" i="10"/>
  <c r="AQ395" i="10" s="1"/>
  <c r="AO370" i="10"/>
  <c r="AP370" i="10" s="1"/>
  <c r="AQ370" i="10" s="1"/>
  <c r="AO293" i="10"/>
  <c r="AQ293" i="10" s="1"/>
  <c r="AO268" i="10"/>
  <c r="AQ268" i="10" s="1"/>
  <c r="AO232" i="10"/>
  <c r="AQ232" i="10" s="1"/>
  <c r="AO219" i="10"/>
  <c r="AP219" i="10" s="1"/>
  <c r="AQ219" i="10" s="1"/>
  <c r="AO210" i="10"/>
  <c r="AQ210" i="10" s="1"/>
  <c r="AO151" i="10"/>
  <c r="AQ151" i="10" s="1"/>
  <c r="AO109" i="10"/>
  <c r="AQ109" i="10" s="1"/>
  <c r="AO89" i="10"/>
  <c r="AQ89" i="10" s="1"/>
  <c r="AO25" i="10"/>
  <c r="AQ25" i="10" s="1"/>
  <c r="AO1372" i="10"/>
  <c r="AP1372" i="10" s="1"/>
  <c r="AQ1372" i="10" s="1"/>
  <c r="AO1361" i="10"/>
  <c r="AQ1361" i="10" s="1"/>
  <c r="AO1245" i="10"/>
  <c r="AQ1245" i="10" s="1"/>
  <c r="AO1228" i="10"/>
  <c r="AQ1228" i="10" s="1"/>
  <c r="AO1177" i="10"/>
  <c r="AQ1177" i="10" s="1"/>
  <c r="AO1162" i="10"/>
  <c r="AQ1162" i="10" s="1"/>
  <c r="AO1009" i="10"/>
  <c r="AQ1009" i="10" s="1"/>
  <c r="AO863" i="10"/>
  <c r="AP863" i="10" s="1"/>
  <c r="AQ863" i="10" s="1"/>
  <c r="AO833" i="10"/>
  <c r="AP833" i="10" s="1"/>
  <c r="AQ833" i="10" s="1"/>
  <c r="AO799" i="10"/>
  <c r="AQ799" i="10" s="1"/>
  <c r="AO757" i="10"/>
  <c r="AQ757" i="10" s="1"/>
  <c r="AO720" i="10"/>
  <c r="AQ720" i="10" s="1"/>
  <c r="AO707" i="10"/>
  <c r="AP707" i="10" s="1"/>
  <c r="AQ707" i="10" s="1"/>
  <c r="AO692" i="10"/>
  <c r="AQ692" i="10" s="1"/>
  <c r="AO673" i="10"/>
  <c r="AQ673" i="10" s="1"/>
  <c r="AO633" i="10"/>
  <c r="AQ633" i="10" s="1"/>
  <c r="AO612" i="10"/>
  <c r="AQ612" i="10" s="1"/>
  <c r="AO584" i="10"/>
  <c r="AP584" i="10" s="1"/>
  <c r="AQ584" i="10" s="1"/>
  <c r="AO566" i="10"/>
  <c r="AP566" i="10" s="1"/>
  <c r="AQ566" i="10" s="1"/>
  <c r="AO505" i="10"/>
  <c r="AQ505" i="10" s="1"/>
  <c r="AO479" i="10"/>
  <c r="AQ479" i="10" s="1"/>
  <c r="AO421" i="10"/>
  <c r="AQ421" i="10" s="1"/>
  <c r="AO412" i="10"/>
  <c r="AQ412" i="10" s="1"/>
  <c r="AO384" i="10"/>
  <c r="AQ384" i="10" s="1"/>
  <c r="AO282" i="10"/>
  <c r="AQ282" i="10" s="1"/>
  <c r="AO263" i="10"/>
  <c r="AQ263" i="10" s="1"/>
  <c r="AO243" i="10"/>
  <c r="AQ243" i="10" s="1"/>
  <c r="AO144" i="10"/>
  <c r="AP144" i="10" s="1"/>
  <c r="AQ144" i="10" s="1"/>
  <c r="AO116" i="10"/>
  <c r="AQ116" i="10" s="1"/>
  <c r="AO10" i="10"/>
  <c r="AQ10" i="10" s="1"/>
  <c r="AO768" i="10"/>
  <c r="AQ768" i="10" s="1"/>
  <c r="AO976" i="10"/>
  <c r="AP976" i="10" s="1"/>
  <c r="AQ976" i="10" s="1"/>
  <c r="AO988" i="10"/>
  <c r="AP988" i="10" s="1"/>
  <c r="AQ988" i="10" s="1"/>
  <c r="AO1341" i="10"/>
  <c r="AQ1341" i="10" s="1"/>
  <c r="AO1405" i="10"/>
  <c r="AQ1405" i="10" s="1"/>
  <c r="AO1485" i="10"/>
  <c r="AQ1485" i="10" s="1"/>
  <c r="AO1637" i="10"/>
  <c r="AQ1637" i="10" s="1"/>
  <c r="AO1642" i="10"/>
  <c r="AQ1642" i="10" s="1"/>
  <c r="AO747" i="10"/>
  <c r="AQ747" i="10" s="1"/>
  <c r="AO868" i="10"/>
  <c r="AQ868" i="10" s="1"/>
  <c r="AO991" i="10"/>
  <c r="AQ991" i="10" s="1"/>
  <c r="AO1063" i="10"/>
  <c r="AQ1063" i="10" s="1"/>
  <c r="AO1127" i="10"/>
  <c r="AP1127" i="10" s="1"/>
  <c r="AQ1127" i="10" s="1"/>
  <c r="AO1199" i="10"/>
  <c r="AP1199" i="10" s="1"/>
  <c r="AQ1199" i="10" s="1"/>
  <c r="AO1415" i="10"/>
  <c r="AQ1415" i="10" s="1"/>
  <c r="AO909" i="10"/>
  <c r="AQ909" i="10" s="1"/>
  <c r="AO1045" i="10"/>
  <c r="AQ1045" i="10" s="1"/>
  <c r="AO1293" i="10"/>
  <c r="AQ1293" i="10" s="1"/>
  <c r="AO1591" i="10"/>
  <c r="AQ1591" i="10" s="1"/>
  <c r="AO1655" i="10"/>
  <c r="AQ1655" i="10" s="1"/>
  <c r="AO1227" i="10"/>
  <c r="AP1227" i="10" s="1"/>
  <c r="AQ1227" i="10" s="1"/>
  <c r="AO1555" i="10"/>
  <c r="AQ1555" i="10" s="1"/>
  <c r="AO1652" i="10"/>
  <c r="AQ1652" i="10" s="1"/>
  <c r="AO1468" i="10"/>
  <c r="AQ1468" i="10" s="1"/>
  <c r="AO741" i="10"/>
  <c r="AQ741" i="10" s="1"/>
  <c r="AO884" i="10"/>
  <c r="AQ884" i="10" s="1"/>
  <c r="AO971" i="10"/>
  <c r="AQ971" i="10" s="1"/>
  <c r="AO1251" i="10"/>
  <c r="AQ1251" i="10" s="1"/>
  <c r="AO1114" i="10"/>
  <c r="AQ1114" i="10" s="1"/>
  <c r="AO1202" i="10"/>
  <c r="AP1202" i="10" s="1"/>
  <c r="AQ1202" i="10" s="1"/>
  <c r="AO1394" i="10"/>
  <c r="AQ1394" i="10" s="1"/>
  <c r="AO1100" i="10"/>
  <c r="AQ1100" i="10" s="1"/>
  <c r="AO1204" i="10"/>
  <c r="AQ1204" i="10" s="1"/>
  <c r="AO742" i="10"/>
  <c r="AQ742" i="10" s="1"/>
  <c r="AO958" i="10"/>
  <c r="AP958" i="10" s="1"/>
  <c r="AQ958" i="10" s="1"/>
  <c r="AO1030" i="10"/>
  <c r="AQ1030" i="10" s="1"/>
  <c r="AO1529" i="10"/>
  <c r="AQ1529" i="10" s="1"/>
  <c r="AO1042" i="10"/>
  <c r="AQ1042" i="10" s="1"/>
  <c r="AO1234" i="10"/>
  <c r="AP1234" i="10" s="1"/>
  <c r="AQ1234" i="10" s="1"/>
  <c r="AO1165" i="10"/>
  <c r="AQ1165" i="10" s="1"/>
  <c r="AO1287" i="10"/>
  <c r="AQ1287" i="10" s="1"/>
  <c r="AO1213" i="10"/>
  <c r="AQ1213" i="10" s="1"/>
  <c r="AO441" i="10"/>
  <c r="AQ441" i="10" s="1"/>
  <c r="AO208" i="10"/>
  <c r="AQ208" i="10" s="1"/>
  <c r="AO784" i="10"/>
  <c r="AP784" i="10" s="1"/>
  <c r="AQ784" i="10" s="1"/>
  <c r="AO593" i="10"/>
  <c r="AP593" i="10" s="1"/>
  <c r="AO573" i="10"/>
  <c r="AQ573" i="10" s="1"/>
  <c r="AO530" i="10"/>
  <c r="AQ530" i="10" s="1"/>
  <c r="AO506" i="10"/>
  <c r="AQ506" i="10" s="1"/>
  <c r="AO483" i="10"/>
  <c r="AQ483" i="10" s="1"/>
  <c r="AO456" i="10"/>
  <c r="AP456" i="10" s="1"/>
  <c r="AQ456" i="10" s="1"/>
  <c r="AO394" i="10"/>
  <c r="AQ394" i="10" s="1"/>
  <c r="AO333" i="10"/>
  <c r="AQ333" i="10" s="1"/>
  <c r="AO306" i="10"/>
  <c r="AQ306" i="10" s="1"/>
  <c r="AO266" i="10"/>
  <c r="AQ266" i="10" s="1"/>
  <c r="AO241" i="10"/>
  <c r="AP241" i="10" s="1"/>
  <c r="AQ241" i="10" s="1"/>
  <c r="AO207" i="10"/>
  <c r="AQ207" i="10" s="1"/>
  <c r="AO193" i="10"/>
  <c r="AQ193" i="10" s="1"/>
  <c r="AO107" i="10"/>
  <c r="AQ107" i="10" s="1"/>
  <c r="AO88" i="10"/>
  <c r="AQ88" i="10" s="1"/>
  <c r="AO57" i="10"/>
  <c r="AQ57" i="10" s="1"/>
  <c r="AO1661" i="10"/>
  <c r="AP1661" i="10" s="1"/>
  <c r="AQ1661" i="10" s="1"/>
  <c r="AO1572" i="10"/>
  <c r="AP1572" i="10" s="1"/>
  <c r="AQ1572" i="10" s="1"/>
  <c r="AO1507" i="10"/>
  <c r="AQ1507" i="10" s="1"/>
  <c r="AO1491" i="10"/>
  <c r="AQ1491" i="10" s="1"/>
  <c r="AO1451" i="10"/>
  <c r="AQ1451" i="10" s="1"/>
  <c r="AO1338" i="10"/>
  <c r="AQ1338" i="10" s="1"/>
  <c r="AO1323" i="10"/>
  <c r="AP1323" i="10" s="1"/>
  <c r="AQ1323" i="10" s="1"/>
  <c r="AO1274" i="10"/>
  <c r="AQ1274" i="10" s="1"/>
  <c r="AO1051" i="10"/>
  <c r="AQ1051" i="10" s="1"/>
  <c r="AO1019" i="10"/>
  <c r="AQ1019" i="10" s="1"/>
  <c r="AO810" i="10"/>
  <c r="AP810" i="10" s="1"/>
  <c r="AQ810" i="10" s="1"/>
  <c r="AO756" i="10"/>
  <c r="AQ756" i="10" s="1"/>
  <c r="AO735" i="10"/>
  <c r="AQ735" i="10" s="1"/>
  <c r="AO621" i="10"/>
  <c r="AQ621" i="10" s="1"/>
  <c r="AO592" i="10"/>
  <c r="AP592" i="10" s="1"/>
  <c r="AQ592" i="10" s="1"/>
  <c r="AO565" i="10"/>
  <c r="AQ565" i="10" s="1"/>
  <c r="AO543" i="10"/>
  <c r="AQ543" i="10" s="1"/>
  <c r="AO477" i="10"/>
  <c r="AQ477" i="10" s="1"/>
  <c r="AO459" i="10"/>
  <c r="AQ459" i="10" s="1"/>
  <c r="AO340" i="10"/>
  <c r="AP340" i="10" s="1"/>
  <c r="AQ340" i="10" s="1"/>
  <c r="AO304" i="10"/>
  <c r="AQ304" i="10" s="1"/>
  <c r="AO260" i="10"/>
  <c r="AQ260" i="10" s="1"/>
  <c r="AO188" i="10"/>
  <c r="AQ188" i="10" s="1"/>
  <c r="AO167" i="10"/>
  <c r="AQ167" i="10" s="1"/>
  <c r="AO9" i="10"/>
  <c r="AP9" i="10" s="1"/>
  <c r="AS9" i="10" s="1"/>
  <c r="AO776" i="10"/>
  <c r="AQ776" i="10" s="1"/>
  <c r="AO984" i="10"/>
  <c r="AQ984" i="10" s="1"/>
  <c r="AO1264" i="10"/>
  <c r="AP1264" i="10" s="1"/>
  <c r="AQ1264" i="10" s="1"/>
  <c r="AO740" i="10"/>
  <c r="AQ740" i="10" s="1"/>
  <c r="AO916" i="10"/>
  <c r="AQ916" i="10" s="1"/>
  <c r="AO1084" i="10"/>
  <c r="AQ1084" i="10" s="1"/>
  <c r="AO1493" i="10"/>
  <c r="AQ1493" i="10" s="1"/>
  <c r="AO1653" i="10"/>
  <c r="AQ1653" i="10" s="1"/>
  <c r="AO1280" i="10"/>
  <c r="AQ1280" i="10" s="1"/>
  <c r="AO1664" i="10"/>
  <c r="AQ1664" i="10" s="1"/>
  <c r="AO1650" i="10"/>
  <c r="AQ1650" i="10" s="1"/>
  <c r="AO919" i="10"/>
  <c r="AQ919" i="10" s="1"/>
  <c r="AO1135" i="10"/>
  <c r="AQ1135" i="10" s="1"/>
  <c r="AO1207" i="10"/>
  <c r="AQ1207" i="10" s="1"/>
  <c r="AO1279" i="10"/>
  <c r="AQ1279" i="10" s="1"/>
  <c r="AO1141" i="10"/>
  <c r="AQ1141" i="10" s="1"/>
  <c r="AO1663" i="10"/>
  <c r="AQ1663" i="10" s="1"/>
  <c r="AO1058" i="10"/>
  <c r="AQ1058" i="10" s="1"/>
  <c r="AO946" i="10"/>
  <c r="AQ946" i="10" s="1"/>
  <c r="AO970" i="10"/>
  <c r="AP970" i="10" s="1"/>
  <c r="AQ970" i="10" s="1"/>
  <c r="AO1675" i="10"/>
  <c r="AP1675" i="10" s="1"/>
  <c r="AQ1675" i="10" s="1"/>
  <c r="AO1404" i="10"/>
  <c r="AQ1404" i="10" s="1"/>
  <c r="AO1476" i="10"/>
  <c r="AQ1476" i="10" s="1"/>
  <c r="AO685" i="10"/>
  <c r="AQ685" i="10" s="1"/>
  <c r="AO829" i="10"/>
  <c r="AQ829" i="10" s="1"/>
  <c r="AO1210" i="10"/>
  <c r="AQ1210" i="10" s="1"/>
  <c r="AO1402" i="10"/>
  <c r="AP1402" i="10" s="1"/>
  <c r="AQ1402" i="10" s="1"/>
  <c r="AO1473" i="10"/>
  <c r="AQ1473" i="10" s="1"/>
  <c r="AO1108" i="10"/>
  <c r="AQ1108" i="10" s="1"/>
  <c r="AO993" i="10"/>
  <c r="AQ993" i="10" s="1"/>
  <c r="AO1105" i="10"/>
  <c r="AQ1105" i="10" s="1"/>
  <c r="AO1059" i="10"/>
  <c r="AP1059" i="10" s="1"/>
  <c r="AQ1059" i="10" s="1"/>
  <c r="AO933" i="10"/>
  <c r="AQ933" i="10" s="1"/>
  <c r="AO1547" i="10"/>
  <c r="AQ1547" i="10" s="1"/>
  <c r="AO1334" i="10"/>
  <c r="AQ1334" i="10" s="1"/>
  <c r="AO726" i="10"/>
  <c r="AQ726" i="10" s="1"/>
  <c r="AO1638" i="10"/>
  <c r="AP1638" i="10" s="1"/>
  <c r="AQ1638" i="10" s="1"/>
  <c r="AO1617" i="10"/>
  <c r="AQ1617" i="10" s="1"/>
  <c r="AO1593" i="10"/>
  <c r="AQ1593" i="10" s="1"/>
  <c r="AO1646" i="10"/>
  <c r="AP1646" i="10" s="1"/>
  <c r="AQ1646" i="10" s="1"/>
  <c r="AO702" i="10"/>
  <c r="AP702" i="10" s="1"/>
  <c r="AQ702" i="10" s="1"/>
  <c r="AO1417" i="10"/>
  <c r="AQ1417" i="10" s="1"/>
  <c r="AO1598" i="10"/>
  <c r="AQ1598" i="10" s="1"/>
  <c r="AO1062" i="10"/>
  <c r="AP1062" i="10" s="1"/>
  <c r="AQ1062" i="10" s="1"/>
  <c r="AQ1382" i="10"/>
  <c r="AO1414" i="10"/>
  <c r="AQ1414" i="10" s="1"/>
  <c r="AO1512" i="10"/>
  <c r="AP1512" i="10" s="1"/>
  <c r="AQ1512" i="10" s="1"/>
  <c r="AO1489" i="10"/>
  <c r="AQ1489" i="10" s="1"/>
  <c r="AO1534" i="10"/>
  <c r="AP1534" i="10" s="1"/>
  <c r="AQ1534" i="10" s="1"/>
  <c r="AQ1302" i="10"/>
  <c r="AO1118" i="10"/>
  <c r="AQ1118" i="10" s="1"/>
  <c r="AO766" i="10"/>
  <c r="AQ766" i="10" s="1"/>
  <c r="AQ1558" i="10"/>
  <c r="AO1054" i="10"/>
  <c r="AP1054" i="10" s="1"/>
  <c r="AQ1054" i="10" s="1"/>
  <c r="AO798" i="10"/>
  <c r="AQ798" i="10" s="1"/>
  <c r="AO686" i="10"/>
  <c r="AQ686" i="10" s="1"/>
  <c r="AO1441" i="10"/>
  <c r="AQ1441" i="10" s="1"/>
  <c r="AO1025" i="10"/>
  <c r="AQ1025" i="10" s="1"/>
  <c r="AO1430" i="10"/>
  <c r="AP1430" i="10" s="1"/>
  <c r="AQ1430" i="10" s="1"/>
  <c r="AO862" i="10"/>
  <c r="AQ862" i="10" s="1"/>
  <c r="AO1038" i="10"/>
  <c r="AP1038" i="10" s="1"/>
  <c r="AQ1038" i="10" s="1"/>
  <c r="AO1526" i="10"/>
  <c r="AQ1526" i="10" s="1"/>
  <c r="AQ846" i="10"/>
  <c r="AO886" i="10"/>
  <c r="AQ886" i="10" s="1"/>
  <c r="AO734" i="10"/>
  <c r="AQ734" i="10" s="1"/>
  <c r="AO1206" i="10"/>
  <c r="AQ1206" i="10" s="1"/>
  <c r="AO1326" i="10"/>
  <c r="AQ1326" i="10" s="1"/>
  <c r="AO1438" i="10"/>
  <c r="AP1438" i="10" s="1"/>
  <c r="AQ1438" i="10" s="1"/>
  <c r="AO950" i="10"/>
  <c r="AP950" i="10" s="1"/>
  <c r="AQ950" i="10" s="1"/>
  <c r="AQ1574" i="10"/>
  <c r="AO910" i="10"/>
  <c r="AP910" i="10" s="1"/>
  <c r="AQ910" i="10" s="1"/>
  <c r="AO1193" i="10"/>
  <c r="AQ1193" i="10" s="1"/>
  <c r="AO1094" i="10"/>
  <c r="AQ1094" i="10" s="1"/>
  <c r="AO806" i="10"/>
  <c r="AQ806" i="10" s="1"/>
  <c r="AO1614" i="10"/>
  <c r="AP1614" i="10" s="1"/>
  <c r="AQ1614" i="10" s="1"/>
  <c r="AO1126" i="10"/>
  <c r="AP1126" i="10" s="1"/>
  <c r="AQ1126" i="10" s="1"/>
  <c r="AO929" i="10"/>
  <c r="AQ929" i="10" s="1"/>
  <c r="AO1174" i="10"/>
  <c r="AP1174" i="10" s="1"/>
  <c r="AQ1174" i="10" s="1"/>
  <c r="AO1542" i="10"/>
  <c r="AQ1542" i="10" s="1"/>
  <c r="AQ1509" i="10"/>
  <c r="AQ743" i="10"/>
  <c r="AQ1439" i="10"/>
  <c r="AQ1616" i="10"/>
  <c r="AQ1208" i="10"/>
  <c r="AQ693" i="10"/>
  <c r="AP860" i="10"/>
  <c r="AQ860" i="10" s="1"/>
  <c r="AQ1044" i="10"/>
  <c r="AQ1552" i="10"/>
  <c r="AQ651" i="10"/>
  <c r="AP1039" i="10"/>
  <c r="AQ1039" i="10" s="1"/>
  <c r="AQ1012" i="10"/>
  <c r="AQ1608" i="10"/>
  <c r="AQ1015" i="10"/>
  <c r="AQ1431" i="10"/>
  <c r="AQ687" i="10"/>
  <c r="AQ1102" i="10"/>
  <c r="AQ1276" i="10"/>
  <c r="AP1488" i="10"/>
  <c r="AQ1488" i="10" s="1"/>
  <c r="AQ731" i="10"/>
  <c r="AQ1111" i="10"/>
  <c r="AQ1175" i="10"/>
  <c r="AQ1399" i="10"/>
  <c r="AQ992" i="10"/>
  <c r="AQ1187" i="10"/>
  <c r="AQ1324" i="10"/>
  <c r="AQ815" i="10"/>
  <c r="AP1375" i="10"/>
  <c r="AQ1375" i="10" s="1"/>
  <c r="AQ1679" i="10"/>
  <c r="AQ629" i="10"/>
  <c r="AQ696" i="10"/>
  <c r="AQ1048" i="10"/>
  <c r="AQ1184" i="10"/>
  <c r="AP724" i="10"/>
  <c r="AQ724" i="10" s="1"/>
  <c r="AP739" i="10"/>
  <c r="AQ739" i="10" s="1"/>
  <c r="AQ839" i="10"/>
  <c r="AQ1191" i="10"/>
  <c r="AQ1327" i="10"/>
  <c r="AQ901" i="10"/>
  <c r="AQ1632" i="10"/>
  <c r="AQ848" i="10"/>
  <c r="AQ1357" i="10"/>
  <c r="AP1143" i="10"/>
  <c r="AQ1143" i="10" s="1"/>
  <c r="AQ1219" i="10"/>
  <c r="AP1330" i="10"/>
  <c r="AQ1330" i="10" s="1"/>
  <c r="AQ792" i="10"/>
  <c r="AP764" i="10"/>
  <c r="AQ764" i="10" s="1"/>
  <c r="AQ528" i="10"/>
  <c r="AQ152" i="10"/>
  <c r="AP896" i="10"/>
  <c r="AQ896" i="10" s="1"/>
  <c r="AQ1076" i="10"/>
  <c r="AQ1272" i="10"/>
  <c r="AQ1554" i="10"/>
  <c r="AQ847" i="10"/>
  <c r="AP911" i="10"/>
  <c r="AQ911" i="10" s="1"/>
  <c r="AQ897" i="10"/>
  <c r="AQ1072" i="10"/>
  <c r="AP1312" i="10"/>
  <c r="AQ1312" i="10" s="1"/>
  <c r="AQ879" i="10"/>
  <c r="AQ1064" i="10"/>
  <c r="AQ1349" i="10"/>
  <c r="AQ1071" i="10"/>
  <c r="AQ1351" i="10"/>
  <c r="AQ1053" i="10"/>
  <c r="AQ1221" i="10"/>
  <c r="AQ1083" i="10"/>
  <c r="AP866" i="10"/>
  <c r="AQ866" i="10" s="1"/>
  <c r="AQ1300" i="10"/>
  <c r="AQ1385" i="10"/>
  <c r="AP814" i="10"/>
  <c r="AQ814" i="10" s="1"/>
  <c r="AQ1463" i="10"/>
  <c r="AQ923" i="10"/>
  <c r="AP748" i="10"/>
  <c r="AQ748" i="10" s="1"/>
  <c r="AQ874" i="10"/>
  <c r="AQ1069" i="10"/>
  <c r="AQ915" i="10"/>
  <c r="AQ1490" i="10"/>
  <c r="AQ845" i="10"/>
  <c r="AQ658" i="10"/>
  <c r="AP817" i="10"/>
  <c r="AQ817" i="10" s="1"/>
  <c r="AQ1676" i="10"/>
  <c r="AQ1482" i="10"/>
  <c r="AP1442" i="10"/>
  <c r="AQ1442" i="10" s="1"/>
  <c r="AQ1609" i="10"/>
  <c r="AQ890" i="10"/>
  <c r="AQ1356" i="10"/>
  <c r="AQ1145" i="10"/>
  <c r="AQ1339" i="10"/>
  <c r="AQ1479" i="10"/>
  <c r="AQ1575" i="10"/>
  <c r="AQ1498" i="10"/>
  <c r="AQ1532" i="10"/>
  <c r="AP869" i="10"/>
  <c r="AQ869" i="10" s="1"/>
  <c r="AP826" i="10"/>
  <c r="AQ826" i="10" s="1"/>
  <c r="AQ1067" i="10"/>
  <c r="AQ867" i="10"/>
  <c r="AQ1075" i="10"/>
  <c r="AQ1639" i="10"/>
  <c r="AP1254" i="10"/>
  <c r="AQ1254" i="10" s="1"/>
  <c r="AQ965" i="10"/>
  <c r="AQ1029" i="10"/>
  <c r="AQ1635" i="10"/>
  <c r="AQ1460" i="10"/>
  <c r="AQ877" i="10"/>
  <c r="AP1604" i="10"/>
  <c r="AQ1604" i="10" s="1"/>
  <c r="AQ1195" i="10"/>
  <c r="AQ1290" i="10"/>
  <c r="AQ1386" i="10"/>
  <c r="AQ1506" i="10"/>
  <c r="AQ873" i="10"/>
  <c r="AP1403" i="10"/>
  <c r="AQ1403" i="10" s="1"/>
  <c r="AQ1409" i="10"/>
  <c r="AQ922" i="10"/>
  <c r="AQ1074" i="10"/>
  <c r="AQ1028" i="10"/>
  <c r="AQ843" i="10"/>
  <c r="AQ1459" i="10"/>
  <c r="AQ738" i="10"/>
  <c r="AQ842" i="10"/>
  <c r="AQ930" i="10"/>
  <c r="AQ1292" i="10"/>
  <c r="AQ969" i="10"/>
  <c r="AQ819" i="10"/>
  <c r="AQ885" i="10"/>
  <c r="AQ906" i="10"/>
  <c r="AQ1106" i="10"/>
  <c r="AQ404" i="10"/>
  <c r="AQ1171" i="10"/>
  <c r="AQ114" i="10"/>
  <c r="AQ202" i="10"/>
  <c r="AQ891" i="10"/>
  <c r="AQ834" i="10"/>
  <c r="AQ624" i="10"/>
  <c r="AQ1647" i="10"/>
  <c r="AQ1583" i="10"/>
  <c r="AQ870" i="10"/>
  <c r="AQ444" i="10"/>
  <c r="AQ824" i="10"/>
  <c r="AQ338" i="10"/>
  <c r="AQ1421" i="10"/>
  <c r="AQ90" i="10"/>
  <c r="AQ281" i="10"/>
  <c r="AQ575" i="10"/>
  <c r="AQ1603" i="10"/>
  <c r="AR1700" i="10" l="1"/>
  <c r="AR1699" i="10"/>
  <c r="AS385" i="10"/>
  <c r="AS769" i="10"/>
  <c r="AT769" i="10" s="1"/>
  <c r="AS217" i="10"/>
  <c r="AS801" i="10"/>
  <c r="AT801" i="10" s="1"/>
  <c r="AS1264" i="10"/>
  <c r="AT1264" i="10" s="1"/>
  <c r="AS1512" i="10"/>
  <c r="AT1512" i="10" s="1"/>
  <c r="AS784" i="10"/>
  <c r="AT784" i="10" s="1"/>
  <c r="AS1392" i="10"/>
  <c r="AT1392" i="10" s="1"/>
  <c r="AS466" i="10"/>
  <c r="AT466" i="10" s="1"/>
  <c r="AS672" i="10"/>
  <c r="AT672" i="10" s="1"/>
  <c r="AS1370" i="10"/>
  <c r="AT1370" i="10" s="1"/>
  <c r="AS1062" i="10"/>
  <c r="AT1062" i="10" s="1"/>
  <c r="AS1176" i="10"/>
  <c r="AT1176" i="10" s="1"/>
  <c r="AS1016" i="10"/>
  <c r="AT1016" i="10" s="1"/>
  <c r="AS1381" i="10"/>
  <c r="AT1381" i="10" s="1"/>
  <c r="AT9" i="10"/>
  <c r="AQ593" i="10"/>
  <c r="AS593" i="10"/>
  <c r="AT593" i="10" s="1"/>
  <c r="AQ1397" i="10"/>
  <c r="AS1397" i="10"/>
  <c r="AT1397" i="10" s="1"/>
  <c r="AS1568" i="10"/>
  <c r="AT1568" i="10" s="1"/>
  <c r="AS1353" i="10"/>
  <c r="AT1353" i="10" s="1"/>
  <c r="AS458" i="10"/>
  <c r="AT458" i="10" s="1"/>
  <c r="AS1474" i="10"/>
  <c r="AT1474" i="10" s="1"/>
  <c r="AS667" i="10"/>
  <c r="AT667" i="10" s="1"/>
  <c r="AS239" i="10"/>
  <c r="AT239" i="10" s="1"/>
  <c r="AS1465" i="10"/>
  <c r="AT1465" i="10" s="1"/>
  <c r="AS670" i="10"/>
  <c r="AT670" i="10" s="1"/>
  <c r="AS914" i="10"/>
  <c r="AT914" i="10" s="1"/>
  <c r="AS581" i="10"/>
  <c r="AT581" i="10" s="1"/>
  <c r="AS62" i="10"/>
  <c r="AT62" i="10" s="1"/>
  <c r="AS1319" i="10"/>
  <c r="AT1319" i="10" s="1"/>
  <c r="AS67" i="10"/>
  <c r="AT67" i="10" s="1"/>
  <c r="AS1390" i="10"/>
  <c r="AT1390" i="10" s="1"/>
  <c r="AS1260" i="10"/>
  <c r="AT1260" i="10" s="1"/>
  <c r="AS242" i="10"/>
  <c r="AT242" i="10" s="1"/>
  <c r="AS410" i="10"/>
  <c r="AT410" i="10" s="1"/>
  <c r="AS995" i="10"/>
  <c r="AT995" i="10" s="1"/>
  <c r="AS1545" i="10"/>
  <c r="AT1545" i="10" s="1"/>
  <c r="AS182" i="10"/>
  <c r="AT182" i="10" s="1"/>
  <c r="AS996" i="10"/>
  <c r="AT996" i="10" s="1"/>
  <c r="AS290" i="10"/>
  <c r="AT290" i="10" s="1"/>
  <c r="AS1123" i="10"/>
  <c r="AT1123" i="10" s="1"/>
  <c r="AS411" i="10"/>
  <c r="AT411" i="10" s="1"/>
  <c r="AS1233" i="10"/>
  <c r="AT1233" i="10" s="1"/>
  <c r="AS582" i="10"/>
  <c r="AT582" i="10" s="1"/>
  <c r="AS1418" i="10"/>
  <c r="AT1418" i="10" s="1"/>
  <c r="AS204" i="10"/>
  <c r="AT204" i="10" s="1"/>
  <c r="AS1363" i="10"/>
  <c r="AT1363" i="10" s="1"/>
  <c r="AS1223" i="10"/>
  <c r="AT1223" i="10" s="1"/>
  <c r="AS607" i="10"/>
  <c r="AT607" i="10" s="1"/>
  <c r="AS1589" i="10"/>
  <c r="AT1589" i="10" s="1"/>
  <c r="AS1641" i="10"/>
  <c r="AT1641" i="10" s="1"/>
  <c r="AS756" i="10"/>
  <c r="AT756" i="10" s="1"/>
  <c r="AS592" i="10"/>
  <c r="AT592" i="10" s="1"/>
  <c r="AS1257" i="10"/>
  <c r="AT1257" i="10" s="1"/>
  <c r="AS1401" i="10"/>
  <c r="AT1401" i="10" s="1"/>
  <c r="AT202" i="10"/>
  <c r="AS202" i="10"/>
  <c r="AS1484" i="10"/>
  <c r="AT1484" i="10" s="1"/>
  <c r="AS1061" i="10"/>
  <c r="AT1061" i="10" s="1"/>
  <c r="AS163" i="10"/>
  <c r="AT163" i="10" s="1"/>
  <c r="AS1429" i="10"/>
  <c r="AT1429" i="10" s="1"/>
  <c r="AS376" i="10"/>
  <c r="AT376" i="10" s="1"/>
  <c r="AS622" i="10"/>
  <c r="AT622" i="10" s="1"/>
  <c r="AS1586" i="10"/>
  <c r="AT1586" i="10" s="1"/>
  <c r="AS642" i="10"/>
  <c r="AT642" i="10" s="1"/>
  <c r="AS317" i="10"/>
  <c r="AT317" i="10" s="1"/>
  <c r="AS1599" i="10"/>
  <c r="AT1599" i="10" s="1"/>
  <c r="AT451" i="10"/>
  <c r="AS451" i="10"/>
  <c r="AS255" i="10"/>
  <c r="AT255" i="10" s="1"/>
  <c r="AS324" i="10"/>
  <c r="AT324" i="10" s="1"/>
  <c r="AS200" i="10"/>
  <c r="AT200" i="10" s="1"/>
  <c r="AS253" i="10"/>
  <c r="AT253" i="10" s="1"/>
  <c r="AS811" i="10"/>
  <c r="AT811" i="10" s="1"/>
  <c r="AS675" i="10"/>
  <c r="AT675" i="10" s="1"/>
  <c r="AS455" i="10"/>
  <c r="AT455" i="10" s="1"/>
  <c r="AS908" i="10"/>
  <c r="AT908" i="10" s="1"/>
  <c r="AS137" i="10"/>
  <c r="AT137" i="10" s="1"/>
  <c r="AS192" i="10"/>
  <c r="AT192" i="10" s="1"/>
  <c r="AS624" i="10"/>
  <c r="AT624" i="10" s="1"/>
  <c r="AS123" i="10"/>
  <c r="AT123" i="10" s="1"/>
  <c r="AS1618" i="10"/>
  <c r="AT1618" i="10" s="1"/>
  <c r="AS113" i="10"/>
  <c r="AT113" i="10" s="1"/>
  <c r="AS248" i="10"/>
  <c r="AT248" i="10" s="1"/>
  <c r="AS1329" i="10"/>
  <c r="AT1329" i="10" s="1"/>
  <c r="AS1317" i="10"/>
  <c r="AT1317" i="10" s="1"/>
  <c r="AS336" i="10"/>
  <c r="AT336" i="10" s="1"/>
  <c r="AS500" i="10"/>
  <c r="AT500" i="10" s="1"/>
  <c r="AS1640" i="10"/>
  <c r="AT1640" i="10" s="1"/>
  <c r="AS852" i="10"/>
  <c r="AT852" i="10" s="1"/>
  <c r="AS33" i="10"/>
  <c r="AT33" i="10" s="1"/>
  <c r="AS320" i="10"/>
  <c r="AT320" i="10" s="1"/>
  <c r="AS64" i="10"/>
  <c r="AT64" i="10" s="1"/>
  <c r="AS448" i="10"/>
  <c r="AT448" i="10" s="1"/>
  <c r="AS417" i="10"/>
  <c r="AT417" i="10" s="1"/>
  <c r="AT425" i="10"/>
  <c r="AS425" i="10"/>
  <c r="AS1384" i="10"/>
  <c r="AT1384" i="10" s="1"/>
  <c r="AS1614" i="10"/>
  <c r="AT1614" i="10" s="1"/>
  <c r="AS1596" i="10"/>
  <c r="AT1596" i="10" s="1"/>
  <c r="AS1483" i="10"/>
  <c r="AT1483" i="10" s="1"/>
  <c r="AS1438" i="10"/>
  <c r="AT1438" i="10" s="1"/>
  <c r="AS1402" i="10"/>
  <c r="AT1402" i="10" s="1"/>
  <c r="AS1675" i="10"/>
  <c r="AT1675" i="10" s="1"/>
  <c r="AS241" i="10"/>
  <c r="AT241" i="10" s="1"/>
  <c r="AS142" i="10"/>
  <c r="AT142" i="10" s="1"/>
  <c r="AS1230" i="10"/>
  <c r="AT1230" i="10" s="1"/>
  <c r="AS1546" i="10"/>
  <c r="AT1546" i="10" s="1"/>
  <c r="AS1248" i="10"/>
  <c r="AT1248" i="10" s="1"/>
  <c r="AS233" i="10"/>
  <c r="AT233" i="10" s="1"/>
  <c r="AS950" i="10"/>
  <c r="AT950" i="10" s="1"/>
  <c r="AS1126" i="10"/>
  <c r="AT1126" i="10" s="1"/>
  <c r="AS932" i="10"/>
  <c r="AT932" i="10" s="1"/>
  <c r="AS957" i="10"/>
  <c r="AT957" i="10" s="1"/>
  <c r="AS34" i="10"/>
  <c r="AT34" i="10" s="1"/>
  <c r="AS1638" i="10"/>
  <c r="AT1638" i="10" s="1"/>
  <c r="AS1054" i="10"/>
  <c r="AT1054" i="10" s="1"/>
  <c r="AS872" i="10"/>
  <c r="AT872" i="10" s="1"/>
  <c r="AS101" i="10"/>
  <c r="AT101" i="10" s="1"/>
  <c r="AS1163" i="10"/>
  <c r="AT1163" i="10" s="1"/>
  <c r="AS1362" i="10"/>
  <c r="AT1362" i="10" s="1"/>
  <c r="AS181" i="10"/>
  <c r="AT181" i="10" s="1"/>
  <c r="AS629" i="10"/>
  <c r="AT629" i="10" s="1"/>
  <c r="AS638" i="10"/>
  <c r="AT638" i="10" s="1"/>
  <c r="AS1171" i="10"/>
  <c r="AT1171" i="10" s="1"/>
  <c r="AS354" i="10"/>
  <c r="AT354" i="10" s="1"/>
  <c r="AS1522" i="10"/>
  <c r="AT1522" i="10" s="1"/>
  <c r="AS24" i="10"/>
  <c r="AT24" i="10" s="1"/>
  <c r="AS240" i="10"/>
  <c r="AT240" i="10" s="1"/>
  <c r="AT96" i="10"/>
  <c r="AS96" i="10"/>
  <c r="AS678" i="10"/>
  <c r="AT678" i="10" s="1"/>
  <c r="AS1217" i="10"/>
  <c r="AT1217" i="10" s="1"/>
  <c r="AS170" i="10"/>
  <c r="AT170" i="10" s="1"/>
  <c r="AS1211" i="10"/>
  <c r="AT1211" i="10" s="1"/>
  <c r="AS435" i="10"/>
  <c r="AT435" i="10" s="1"/>
  <c r="AS1648" i="10"/>
  <c r="AT1648" i="10" s="1"/>
  <c r="AS542" i="10"/>
  <c r="AT542" i="10" s="1"/>
  <c r="AS722" i="10"/>
  <c r="AT722" i="10" s="1"/>
  <c r="AT501" i="10"/>
  <c r="AS501" i="10"/>
  <c r="AS383" i="10"/>
  <c r="AT383" i="10" s="1"/>
  <c r="AS1247" i="10"/>
  <c r="AT1247" i="10" s="1"/>
  <c r="AS703" i="10"/>
  <c r="AT703" i="10" s="1"/>
  <c r="AS1022" i="10"/>
  <c r="AT1022" i="10" s="1"/>
  <c r="AS275" i="10"/>
  <c r="AT275" i="10" s="1"/>
  <c r="AS357" i="10"/>
  <c r="AT357" i="10" s="1"/>
  <c r="AS314" i="10"/>
  <c r="AT314" i="10" s="1"/>
  <c r="AS1269" i="10"/>
  <c r="AT1269" i="10" s="1"/>
  <c r="AS1296" i="10"/>
  <c r="AT1296" i="10" s="1"/>
  <c r="AS1033" i="10"/>
  <c r="AT1033" i="10" s="1"/>
  <c r="AS301" i="10"/>
  <c r="AT301" i="10" s="1"/>
  <c r="AS71" i="10"/>
  <c r="AT71" i="10" s="1"/>
  <c r="AS1511" i="10"/>
  <c r="AT1511" i="10" s="1"/>
  <c r="AS115" i="10"/>
  <c r="AT115" i="10" s="1"/>
  <c r="AS518" i="10"/>
  <c r="AT518" i="10" s="1"/>
  <c r="AS770" i="10"/>
  <c r="AT770" i="10" s="1"/>
  <c r="AS701" i="10"/>
  <c r="AT701" i="10" s="1"/>
  <c r="AS1162" i="10"/>
  <c r="AT1162" i="10" s="1"/>
  <c r="AS1023" i="10"/>
  <c r="AT1023" i="10" s="1"/>
  <c r="AS543" i="10"/>
  <c r="AT543" i="10" s="1"/>
  <c r="AS1365" i="10"/>
  <c r="AT1365" i="10" s="1"/>
  <c r="AS1273" i="10"/>
  <c r="AT1273" i="10" s="1"/>
  <c r="AS340" i="10"/>
  <c r="AT340" i="10" s="1"/>
  <c r="AS528" i="10"/>
  <c r="AT528" i="10" s="1"/>
  <c r="AS694" i="10"/>
  <c r="AT694" i="10" s="1"/>
  <c r="AS1281" i="10"/>
  <c r="AT1281" i="10" s="1"/>
  <c r="AS98" i="10"/>
  <c r="AT98" i="10" s="1"/>
  <c r="AS1107" i="10"/>
  <c r="AT1107" i="10" s="1"/>
  <c r="AS1079" i="10"/>
  <c r="AT1079" i="10" s="1"/>
  <c r="AS99" i="10"/>
  <c r="AT99" i="10" s="1"/>
  <c r="AS828" i="10"/>
  <c r="AT828" i="10" s="1"/>
  <c r="AS422" i="10"/>
  <c r="AT422" i="10" s="1"/>
  <c r="AS1314" i="10"/>
  <c r="AT1314" i="10" s="1"/>
  <c r="AS194" i="10"/>
  <c r="AT194" i="10" s="1"/>
  <c r="AS1588" i="10"/>
  <c r="AT1588" i="10" s="1"/>
  <c r="AS981" i="10"/>
  <c r="AT981" i="10" s="1"/>
  <c r="AS315" i="10"/>
  <c r="AT315" i="10" s="1"/>
  <c r="AS1562" i="10"/>
  <c r="AT1562" i="10" s="1"/>
  <c r="AT28" i="10"/>
  <c r="AS28" i="10"/>
  <c r="AS1369" i="10"/>
  <c r="AT1369" i="10" s="1"/>
  <c r="AS229" i="10"/>
  <c r="AT229" i="10" s="1"/>
  <c r="AS603" i="10"/>
  <c r="AT603" i="10" s="1"/>
  <c r="AS391" i="10"/>
  <c r="AT391" i="10" s="1"/>
  <c r="AS812" i="10"/>
  <c r="AT812" i="10" s="1"/>
  <c r="AS1256" i="10"/>
  <c r="AT1256" i="10" s="1"/>
  <c r="AS128" i="10"/>
  <c r="AT128" i="10" s="1"/>
  <c r="AS232" i="10"/>
  <c r="AT232" i="10" s="1"/>
  <c r="AS759" i="10"/>
  <c r="AT759" i="10" s="1"/>
  <c r="AS1472" i="10"/>
  <c r="AT1472" i="10" s="1"/>
  <c r="AS41" i="10"/>
  <c r="AT41" i="10" s="1"/>
  <c r="AS168" i="10"/>
  <c r="AT168" i="10" s="1"/>
  <c r="AS876" i="10"/>
  <c r="AT876" i="10" s="1"/>
  <c r="AS112" i="10"/>
  <c r="AT112" i="10" s="1"/>
  <c r="AS433" i="10"/>
  <c r="AT433" i="10" s="1"/>
  <c r="AS91" i="10"/>
  <c r="AT91" i="10" s="1"/>
  <c r="AS1560" i="10"/>
  <c r="AT1560" i="10" s="1"/>
  <c r="AS564" i="10"/>
  <c r="AT564" i="10" s="1"/>
  <c r="AS1224" i="10"/>
  <c r="AT1224" i="10" s="1"/>
  <c r="AS160" i="10"/>
  <c r="AT160" i="10" s="1"/>
  <c r="AS352" i="10"/>
  <c r="AT352" i="10" s="1"/>
  <c r="AS216" i="10"/>
  <c r="AT216" i="10" s="1"/>
  <c r="AS1359" i="10"/>
  <c r="AT1359" i="10" s="1"/>
  <c r="AS529" i="10"/>
  <c r="AT529" i="10" s="1"/>
  <c r="AS1252" i="10"/>
  <c r="AT1252" i="10" s="1"/>
  <c r="AS1430" i="10"/>
  <c r="AT1430" i="10" s="1"/>
  <c r="AS1344" i="10"/>
  <c r="AT1344" i="10" s="1"/>
  <c r="AS257" i="10"/>
  <c r="AT257" i="10" s="1"/>
  <c r="AS1496" i="10"/>
  <c r="AT1496" i="10" s="1"/>
  <c r="AS598" i="10"/>
  <c r="AT598" i="10" s="1"/>
  <c r="AS794" i="10"/>
  <c r="AT794" i="10" s="1"/>
  <c r="AS803" i="10"/>
  <c r="AT803" i="10" s="1"/>
  <c r="AS304" i="10"/>
  <c r="AT304" i="10" s="1"/>
  <c r="AT599" i="10"/>
  <c r="AS599" i="10"/>
  <c r="AS1487" i="10"/>
  <c r="AT1487" i="10" s="1"/>
  <c r="AS141" i="10"/>
  <c r="AT141" i="10" s="1"/>
  <c r="AS1361" i="10"/>
  <c r="AT1361" i="10" s="1"/>
  <c r="AS604" i="10"/>
  <c r="AT604" i="10" s="1"/>
  <c r="AS356" i="10"/>
  <c r="AT356" i="10" s="1"/>
  <c r="AS344" i="10"/>
  <c r="AT344" i="10" s="1"/>
  <c r="AS633" i="10"/>
  <c r="AT633" i="10" s="1"/>
  <c r="AS1660" i="10"/>
  <c r="AT1660" i="10" s="1"/>
  <c r="AS702" i="10"/>
  <c r="AT702" i="10" s="1"/>
  <c r="AS614" i="10"/>
  <c r="AT614" i="10" s="1"/>
  <c r="AS326" i="10"/>
  <c r="AT326" i="10" s="1"/>
  <c r="AS87" i="10"/>
  <c r="AT87" i="10" s="1"/>
  <c r="AS446" i="10"/>
  <c r="AT446" i="10" s="1"/>
  <c r="AS863" i="10"/>
  <c r="AT863" i="10" s="1"/>
  <c r="AS235" i="10"/>
  <c r="AT235" i="10" s="1"/>
  <c r="AS1120" i="10"/>
  <c r="AT1120" i="10" s="1"/>
  <c r="AS553" i="10"/>
  <c r="AT553" i="10" s="1"/>
  <c r="AS972" i="10"/>
  <c r="AT972" i="10" s="1"/>
  <c r="AS1160" i="10"/>
  <c r="AT1160" i="10" s="1"/>
  <c r="AS486" i="10"/>
  <c r="AT486" i="10" s="1"/>
  <c r="AS1068" i="10"/>
  <c r="AT1068" i="10" s="1"/>
  <c r="AS261" i="10"/>
  <c r="AT261" i="10" s="1"/>
  <c r="AS171" i="10"/>
  <c r="AT171" i="10" s="1"/>
  <c r="AS211" i="10"/>
  <c r="AT211" i="10" s="1"/>
  <c r="AS1557" i="10"/>
  <c r="AT1557" i="10" s="1"/>
  <c r="AS1478" i="10"/>
  <c r="AT1478" i="10" s="1"/>
  <c r="AS118" i="10"/>
  <c r="AT118" i="10" s="1"/>
  <c r="AS618" i="10"/>
  <c r="AT618" i="10" s="1"/>
  <c r="AS1275" i="10"/>
  <c r="AT1275" i="10" s="1"/>
  <c r="AS858" i="10"/>
  <c r="AT858" i="10" s="1"/>
  <c r="AS895" i="10"/>
  <c r="AT895" i="10" s="1"/>
  <c r="AS439" i="10"/>
  <c r="AT439" i="10" s="1"/>
  <c r="AS534" i="10"/>
  <c r="AT534" i="10" s="1"/>
  <c r="AS1266" i="10"/>
  <c r="AT1266" i="10" s="1"/>
  <c r="AS789" i="10"/>
  <c r="AT789" i="10" s="1"/>
  <c r="AS189" i="10"/>
  <c r="AT189" i="10" s="1"/>
  <c r="AS823" i="10"/>
  <c r="AT823" i="10" s="1"/>
  <c r="AS526" i="10"/>
  <c r="AT526" i="10" s="1"/>
  <c r="AS1665" i="10"/>
  <c r="AT1665" i="10" s="1"/>
  <c r="AS485" i="10"/>
  <c r="AT485" i="10" s="1"/>
  <c r="AS77" i="10"/>
  <c r="AT77" i="10" s="1"/>
  <c r="AS156" i="10"/>
  <c r="AT156" i="10" s="1"/>
  <c r="AS487" i="10"/>
  <c r="AT487" i="10" s="1"/>
  <c r="AS1270" i="10"/>
  <c r="AT1270" i="10" s="1"/>
  <c r="AS151" i="10"/>
  <c r="AT151" i="10" s="1"/>
  <c r="AS210" i="10"/>
  <c r="AT210" i="10" s="1"/>
  <c r="AS333" i="10"/>
  <c r="AT333" i="10" s="1"/>
  <c r="AS143" i="10"/>
  <c r="AT143" i="10" s="1"/>
  <c r="AS707" i="10"/>
  <c r="AT707" i="10" s="1"/>
  <c r="AS335" i="10"/>
  <c r="AT335" i="10" s="1"/>
  <c r="AS265" i="10"/>
  <c r="AT265" i="10" s="1"/>
  <c r="AS574" i="10"/>
  <c r="AT574" i="10" s="1"/>
  <c r="AS188" i="10"/>
  <c r="AT188" i="10" s="1"/>
  <c r="AS224" i="10"/>
  <c r="AT224" i="10" s="1"/>
  <c r="AS566" i="10"/>
  <c r="AT566" i="10" s="1"/>
  <c r="AS962" i="10"/>
  <c r="AT962" i="10" s="1"/>
  <c r="AS573" i="10"/>
  <c r="AT573" i="10" s="1"/>
  <c r="AS47" i="10"/>
  <c r="AT47" i="10" s="1"/>
  <c r="AS763" i="10"/>
  <c r="AT763" i="10" s="1"/>
  <c r="AS535" i="10"/>
  <c r="AT535" i="10" s="1"/>
  <c r="AS484" i="10"/>
  <c r="AT484" i="10" s="1"/>
  <c r="AS278" i="10"/>
  <c r="AT278" i="10" s="1"/>
  <c r="AS954" i="10"/>
  <c r="AT954" i="10" s="1"/>
  <c r="AS468" i="10"/>
  <c r="AT468" i="10" s="1"/>
  <c r="AS1633" i="10"/>
  <c r="AT1633" i="10" s="1"/>
  <c r="AS1423" i="10"/>
  <c r="AT1423" i="10" s="1"/>
  <c r="AS727" i="10"/>
  <c r="AT727" i="10" s="1"/>
  <c r="AS1573" i="10"/>
  <c r="AT1573" i="10" s="1"/>
  <c r="AS81" i="10"/>
  <c r="AT81" i="10" s="1"/>
  <c r="AS392" i="10"/>
  <c r="AT392" i="10" s="1"/>
  <c r="AS1308" i="10"/>
  <c r="AT1308" i="10" s="1"/>
  <c r="AS635" i="10"/>
  <c r="AT635" i="10" s="1"/>
  <c r="AS1683" i="10"/>
  <c r="AT1683" i="10" s="1"/>
  <c r="AS379" i="10"/>
  <c r="AT379" i="10" s="1"/>
  <c r="AS1656" i="10"/>
  <c r="AT1656" i="10" s="1"/>
  <c r="AT596" i="10"/>
  <c r="AS596" i="10"/>
  <c r="AS1056" i="10"/>
  <c r="AT1056" i="10" s="1"/>
  <c r="AS571" i="10"/>
  <c r="AT571" i="10" s="1"/>
  <c r="AS559" i="10"/>
  <c r="AT559" i="10" s="1"/>
  <c r="AS1309" i="10"/>
  <c r="AT1309" i="10" s="1"/>
  <c r="AS1168" i="10"/>
  <c r="AT1168" i="10" s="1"/>
  <c r="AS1643" i="10"/>
  <c r="AT1643" i="10" s="1"/>
  <c r="AS372" i="10"/>
  <c r="AT372" i="10" s="1"/>
  <c r="AS100" i="10"/>
  <c r="AT100" i="10" s="1"/>
  <c r="AS524" i="10"/>
  <c r="AT524" i="10" s="1"/>
  <c r="AS580" i="10"/>
  <c r="AT580" i="10" s="1"/>
  <c r="AS196" i="10"/>
  <c r="AT196" i="10" s="1"/>
  <c r="AS1088" i="10"/>
  <c r="AT1088" i="10" s="1"/>
  <c r="AS39" i="10"/>
  <c r="AT39" i="10" s="1"/>
  <c r="AS940" i="10"/>
  <c r="AT940" i="10" s="1"/>
  <c r="AS665" i="10"/>
  <c r="AT665" i="10" s="1"/>
  <c r="AS910" i="10"/>
  <c r="AT910" i="10" s="1"/>
  <c r="AS1202" i="10"/>
  <c r="AT1202" i="10" s="1"/>
  <c r="AS988" i="10"/>
  <c r="AT988" i="10" s="1"/>
  <c r="AS713" i="10"/>
  <c r="AT713" i="10" s="1"/>
  <c r="AS503" i="10"/>
  <c r="AT503" i="10" s="1"/>
  <c r="AS549" i="10"/>
  <c r="AT549" i="10" s="1"/>
  <c r="AS1235" i="10"/>
  <c r="AT1235" i="10" s="1"/>
  <c r="AS1451" i="10"/>
  <c r="AT1451" i="10" s="1"/>
  <c r="AS1026" i="10"/>
  <c r="AT1026" i="10" s="1"/>
  <c r="AS1525" i="10"/>
  <c r="AT1525" i="10" s="1"/>
  <c r="AS505" i="10"/>
  <c r="AT505" i="10" s="1"/>
  <c r="AS414" i="10"/>
  <c r="AT414" i="10" s="1"/>
  <c r="AS308" i="10"/>
  <c r="AT308" i="10" s="1"/>
  <c r="AS1540" i="10"/>
  <c r="AT1540" i="10" s="1"/>
  <c r="AS70" i="10"/>
  <c r="AT70" i="10" s="1"/>
  <c r="AS139" i="10"/>
  <c r="AT139" i="10" s="1"/>
  <c r="AS1060" i="10"/>
  <c r="AT1060" i="10" s="1"/>
  <c r="AS1398" i="10"/>
  <c r="AT1398" i="10" s="1"/>
  <c r="AS953" i="10"/>
  <c r="AT953" i="10" s="1"/>
  <c r="AT546" i="10"/>
  <c r="AS546" i="10"/>
  <c r="AS418" i="10"/>
  <c r="AT418" i="10" s="1"/>
  <c r="AS827" i="10"/>
  <c r="AT827" i="10" s="1"/>
  <c r="AS587" i="10"/>
  <c r="AT587" i="10" s="1"/>
  <c r="AS1622" i="10"/>
  <c r="AT1622" i="10" s="1"/>
  <c r="AS254" i="10"/>
  <c r="AT254" i="10" s="1"/>
  <c r="AS1170" i="10"/>
  <c r="AT1170" i="10" s="1"/>
  <c r="AS653" i="10"/>
  <c r="AT653" i="10" s="1"/>
  <c r="AS1619" i="10"/>
  <c r="AT1619" i="10" s="1"/>
  <c r="AS348" i="10"/>
  <c r="AT348" i="10" s="1"/>
  <c r="AS462" i="10"/>
  <c r="AT462" i="10" s="1"/>
  <c r="AS594" i="10"/>
  <c r="AT594" i="10" s="1"/>
  <c r="AS341" i="10"/>
  <c r="AT341" i="10" s="1"/>
  <c r="AS1611" i="10"/>
  <c r="AT1611" i="10" s="1"/>
  <c r="AS715" i="10"/>
  <c r="AT715" i="10" s="1"/>
  <c r="AS423" i="10"/>
  <c r="AT423" i="10" s="1"/>
  <c r="AS1158" i="10"/>
  <c r="AT1158" i="10" s="1"/>
  <c r="AS1289" i="10"/>
  <c r="AT1289" i="10" s="1"/>
  <c r="AS114" i="10"/>
  <c r="AT114" i="10" s="1"/>
  <c r="AS1612" i="10"/>
  <c r="AT1612" i="10" s="1"/>
  <c r="AS1615" i="10"/>
  <c r="AT1615" i="10" s="1"/>
  <c r="AS547" i="10"/>
  <c r="AT547" i="10" s="1"/>
  <c r="AS1666" i="10"/>
  <c r="AT1666" i="10" s="1"/>
  <c r="AS1678" i="10"/>
  <c r="AT1678" i="10" s="1"/>
  <c r="AS438" i="10"/>
  <c r="AT438" i="10" s="1"/>
  <c r="AS116" i="10"/>
  <c r="AT116" i="10" s="1"/>
  <c r="AS88" i="10"/>
  <c r="AT88" i="10" s="1"/>
  <c r="AS1477" i="10"/>
  <c r="AT1477" i="10" s="1"/>
  <c r="AS502" i="10"/>
  <c r="AT502" i="10" s="1"/>
  <c r="AS1323" i="10"/>
  <c r="AT1323" i="10" s="1"/>
  <c r="AS205" i="10"/>
  <c r="AT205" i="10" s="1"/>
  <c r="AS1307" i="10"/>
  <c r="AT1307" i="10" s="1"/>
  <c r="AS539" i="10"/>
  <c r="AT539" i="10" s="1"/>
  <c r="AS327" i="10"/>
  <c r="AT327" i="10" s="1"/>
  <c r="AS332" i="10"/>
  <c r="AT332" i="10" s="1"/>
  <c r="AS214" i="10"/>
  <c r="AT214" i="10" s="1"/>
  <c r="AS754" i="10"/>
  <c r="AT754" i="10" s="1"/>
  <c r="AS749" i="10"/>
  <c r="AT749" i="10" s="1"/>
  <c r="AS31" i="10"/>
  <c r="AT31" i="10" s="1"/>
  <c r="AS855" i="10"/>
  <c r="AT855" i="10" s="1"/>
  <c r="AS655" i="10"/>
  <c r="AT655" i="10" s="1"/>
  <c r="AS1421" i="10"/>
  <c r="AT1421" i="10" s="1"/>
  <c r="AS912" i="10"/>
  <c r="AT912" i="10" s="1"/>
  <c r="AS562" i="10"/>
  <c r="AT562" i="10" s="1"/>
  <c r="AS907" i="10"/>
  <c r="AT907" i="10" s="1"/>
  <c r="AS307" i="10"/>
  <c r="AT307" i="10" s="1"/>
  <c r="AS1584" i="10"/>
  <c r="AT1584" i="10" s="1"/>
  <c r="AS532" i="10"/>
  <c r="AT532" i="10" s="1"/>
  <c r="AS832" i="10"/>
  <c r="AT832" i="10" s="1"/>
  <c r="AS444" i="10"/>
  <c r="AT444" i="10" s="1"/>
  <c r="AS491" i="10"/>
  <c r="AT491" i="10" s="1"/>
  <c r="AT495" i="10"/>
  <c r="AS495" i="10"/>
  <c r="AS284" i="10"/>
  <c r="AT284" i="10" s="1"/>
  <c r="AS808" i="10"/>
  <c r="AT808" i="10" s="1"/>
  <c r="AS292" i="10"/>
  <c r="AT292" i="10" s="1"/>
  <c r="AS1200" i="10"/>
  <c r="AT1200" i="10" s="1"/>
  <c r="AS388" i="10"/>
  <c r="AT388" i="10" s="1"/>
  <c r="AS380" i="10"/>
  <c r="AT380" i="10" s="1"/>
  <c r="AS49" i="10"/>
  <c r="AT49" i="10" s="1"/>
  <c r="AS504" i="10"/>
  <c r="AT504" i="10" s="1"/>
  <c r="AS1605" i="10"/>
  <c r="AT1605" i="10" s="1"/>
  <c r="AS124" i="10"/>
  <c r="AT124" i="10" s="1"/>
  <c r="AS736" i="10"/>
  <c r="AT736" i="10" s="1"/>
  <c r="AS471" i="10"/>
  <c r="AT471" i="10" s="1"/>
  <c r="AS1295" i="10"/>
  <c r="AT1295" i="10" s="1"/>
  <c r="AS1222" i="10"/>
  <c r="AT1222" i="10" s="1"/>
  <c r="AS1109" i="10"/>
  <c r="AT1109" i="10" s="1"/>
  <c r="AS1215" i="10"/>
  <c r="AT1215" i="10" s="1"/>
  <c r="AS1658" i="10"/>
  <c r="AT1658" i="10" s="1"/>
  <c r="AS810" i="10"/>
  <c r="AT810" i="10" s="1"/>
  <c r="AS1199" i="10"/>
  <c r="AT1199" i="10" s="1"/>
  <c r="AS219" i="10"/>
  <c r="AT219" i="10" s="1"/>
  <c r="AS1419" i="10"/>
  <c r="AT1419" i="10" s="1"/>
  <c r="AS1325" i="10"/>
  <c r="AT1325" i="10" s="1"/>
  <c r="AS968" i="10"/>
  <c r="AT968" i="10" s="1"/>
  <c r="AS1646" i="10"/>
  <c r="AT1646" i="10" s="1"/>
  <c r="AS1038" i="10"/>
  <c r="AT1038" i="10" s="1"/>
  <c r="AS1389" i="10"/>
  <c r="AT1389" i="10" s="1"/>
  <c r="AS1104" i="10"/>
  <c r="AT1104" i="10" s="1"/>
  <c r="AS958" i="10"/>
  <c r="AT958" i="10" s="1"/>
  <c r="AS723" i="10"/>
  <c r="AT723" i="10" s="1"/>
  <c r="AS956" i="10"/>
  <c r="AT956" i="10" s="1"/>
  <c r="AS226" i="10"/>
  <c r="AT226" i="10" s="1"/>
  <c r="AS652" i="10"/>
  <c r="AT652" i="10" s="1"/>
  <c r="AS891" i="10"/>
  <c r="AT891" i="10" s="1"/>
  <c r="AS1387" i="10"/>
  <c r="AT1387" i="10" s="1"/>
  <c r="AS654" i="10"/>
  <c r="AT654" i="10" s="1"/>
  <c r="AS1374" i="10"/>
  <c r="AT1374" i="10" s="1"/>
  <c r="AS844" i="10"/>
  <c r="AT844" i="10" s="1"/>
  <c r="AS293" i="10"/>
  <c r="AT293" i="10" s="1"/>
  <c r="AS350" i="10"/>
  <c r="AT350" i="10" s="1"/>
  <c r="AS145" i="10"/>
  <c r="AT145" i="10" s="1"/>
  <c r="AS515" i="10"/>
  <c r="AT515" i="10" s="1"/>
  <c r="AS1232" i="10"/>
  <c r="AT1232" i="10" s="1"/>
  <c r="AS516" i="10"/>
  <c r="AT516" i="10" s="1"/>
  <c r="AS1153" i="10"/>
  <c r="AT1153" i="10" s="1"/>
  <c r="AS270" i="10"/>
  <c r="AT270" i="10" s="1"/>
  <c r="AS698" i="10"/>
  <c r="AT698" i="10" s="1"/>
  <c r="AS778" i="10"/>
  <c r="AT778" i="10" s="1"/>
  <c r="AS79" i="10"/>
  <c r="AT79" i="10" s="1"/>
  <c r="AS75" i="10"/>
  <c r="AT75" i="10" s="1"/>
  <c r="AS892" i="10"/>
  <c r="AT892" i="10" s="1"/>
  <c r="AS1110" i="10"/>
  <c r="AT1110" i="10" s="1"/>
  <c r="AS1466" i="10"/>
  <c r="AT1466" i="10" s="1"/>
  <c r="AS299" i="10"/>
  <c r="AT299" i="10" s="1"/>
  <c r="AS322" i="10"/>
  <c r="AT322" i="10" s="1"/>
  <c r="AS15" i="10"/>
  <c r="AT15" i="10" s="1"/>
  <c r="AS363" i="10"/>
  <c r="AT363" i="10" s="1"/>
  <c r="AS1550" i="10"/>
  <c r="AT1550" i="10" s="1"/>
  <c r="AS110" i="10"/>
  <c r="AT110" i="10" s="1"/>
  <c r="AS994" i="10"/>
  <c r="AT994" i="10" s="1"/>
  <c r="AT557" i="10"/>
  <c r="AS557" i="10"/>
  <c r="AS1644" i="10"/>
  <c r="AT1644" i="10" s="1"/>
  <c r="AS390" i="10"/>
  <c r="AT390" i="10" s="1"/>
  <c r="AS514" i="10"/>
  <c r="AT514" i="10" s="1"/>
  <c r="AS634" i="10"/>
  <c r="AT634" i="10" s="1"/>
  <c r="AS18" i="10"/>
  <c r="AT18" i="10" s="1"/>
  <c r="AS643" i="10"/>
  <c r="AT643" i="10" s="1"/>
  <c r="AS279" i="10"/>
  <c r="AT279" i="10" s="1"/>
  <c r="AS1086" i="10"/>
  <c r="AT1086" i="10" s="1"/>
  <c r="AS833" i="10"/>
  <c r="AT833" i="10" s="1"/>
  <c r="AS10" i="10"/>
  <c r="AS1347" i="10"/>
  <c r="AT1347" i="10" s="1"/>
  <c r="AS1551" i="10"/>
  <c r="AT1551" i="10" s="1"/>
  <c r="AS467" i="10"/>
  <c r="AT467" i="10" s="1"/>
  <c r="AS1536" i="10"/>
  <c r="AT1536" i="10" s="1"/>
  <c r="AS1366" i="10"/>
  <c r="AT1366" i="10" s="1"/>
  <c r="AT366" i="10"/>
  <c r="AS366" i="10"/>
  <c r="AS97" i="10"/>
  <c r="AT97" i="10" s="1"/>
  <c r="AS1508" i="10"/>
  <c r="AT1508" i="10" s="1"/>
  <c r="AS430" i="10"/>
  <c r="AT430" i="10" s="1"/>
  <c r="AS650" i="10"/>
  <c r="AT650" i="10" s="1"/>
  <c r="AS765" i="10"/>
  <c r="AT765" i="10" s="1"/>
  <c r="AS127" i="10"/>
  <c r="AT127" i="10" s="1"/>
  <c r="AS459" i="10"/>
  <c r="AT459" i="10" s="1"/>
  <c r="AS191" i="10"/>
  <c r="AT191" i="10" s="1"/>
  <c r="AT44" i="10"/>
  <c r="AS44" i="10"/>
  <c r="AS1136" i="10"/>
  <c r="AT1136" i="10" s="1"/>
  <c r="AS1625" i="10"/>
  <c r="AT1625" i="10" s="1"/>
  <c r="AS54" i="10"/>
  <c r="AT54" i="10" s="1"/>
  <c r="AS1259" i="10"/>
  <c r="AT1259" i="10" s="1"/>
  <c r="AS613" i="10"/>
  <c r="AT613" i="10" s="1"/>
  <c r="AS125" i="10"/>
  <c r="AT125" i="10" s="1"/>
  <c r="AS683" i="10"/>
  <c r="AT683" i="10" s="1"/>
  <c r="AS591" i="10"/>
  <c r="AT591" i="10" s="1"/>
  <c r="AS676" i="10"/>
  <c r="AT676" i="10" s="1"/>
  <c r="AS840" i="10"/>
  <c r="AT840" i="10" s="1"/>
  <c r="AS1360" i="10"/>
  <c r="AT1360" i="10" s="1"/>
  <c r="AS186" i="10"/>
  <c r="AT186" i="10" s="1"/>
  <c r="AS802" i="10"/>
  <c r="AT802" i="10" s="1"/>
  <c r="AS227" i="10"/>
  <c r="AT227" i="10" s="1"/>
  <c r="AS1504" i="10"/>
  <c r="AT1504" i="10" s="1"/>
  <c r="AS460" i="10"/>
  <c r="AT460" i="10" s="1"/>
  <c r="AS704" i="10"/>
  <c r="AT704" i="10" s="1"/>
  <c r="AS129" i="10"/>
  <c r="AT129" i="10" s="1"/>
  <c r="AS419" i="10"/>
  <c r="AT419" i="10" s="1"/>
  <c r="AS431" i="10"/>
  <c r="AT431" i="10" s="1"/>
  <c r="AS212" i="10"/>
  <c r="AT212" i="10" s="1"/>
  <c r="AS544" i="10"/>
  <c r="AT544" i="10" s="1"/>
  <c r="AS220" i="10"/>
  <c r="AT220" i="10" s="1"/>
  <c r="AS712" i="10"/>
  <c r="AT712" i="10" s="1"/>
  <c r="AS209" i="10"/>
  <c r="AT209" i="10" s="1"/>
  <c r="AS880" i="10"/>
  <c r="AT880" i="10" s="1"/>
  <c r="AS1373" i="10"/>
  <c r="AT1373" i="10" s="1"/>
  <c r="AS60" i="10"/>
  <c r="AT60" i="10" s="1"/>
  <c r="AS536" i="10"/>
  <c r="AT536" i="10" s="1"/>
  <c r="AS263" i="10"/>
  <c r="AT263" i="10" s="1"/>
  <c r="AS1174" i="10"/>
  <c r="AT1174" i="10" s="1"/>
  <c r="AS1059" i="10"/>
  <c r="AT1059" i="10" s="1"/>
  <c r="AS1595" i="10"/>
  <c r="AT1595" i="10" s="1"/>
  <c r="AS728" i="10"/>
  <c r="AT728" i="10" s="1"/>
  <c r="AS1602" i="10"/>
  <c r="AT1602" i="10" s="1"/>
  <c r="AS751" i="10"/>
  <c r="AT751" i="10" s="1"/>
  <c r="AS1227" i="10"/>
  <c r="AT1227" i="10" s="1"/>
  <c r="AS721" i="10"/>
  <c r="AT721" i="10" s="1"/>
  <c r="AS159" i="10"/>
  <c r="AT159" i="10" s="1"/>
  <c r="AS1673" i="10"/>
  <c r="AT1673" i="10" s="1"/>
  <c r="AS1239" i="10"/>
  <c r="AT1239" i="10" s="1"/>
  <c r="AS1284" i="10"/>
  <c r="AT1284" i="10" s="1"/>
  <c r="AT245" i="10"/>
  <c r="AS245" i="10"/>
  <c r="AS334" i="10"/>
  <c r="AT334" i="10" s="1"/>
  <c r="AS959" i="10"/>
  <c r="AT959" i="10" s="1"/>
  <c r="AS871" i="10"/>
  <c r="AT871" i="10" s="1"/>
  <c r="AS260" i="10"/>
  <c r="AT260" i="10" s="1"/>
  <c r="AS548" i="10"/>
  <c r="AT548" i="10" s="1"/>
  <c r="AS12" i="10"/>
  <c r="AT12" i="10" s="1"/>
  <c r="AS732" i="10"/>
  <c r="AT732" i="10" s="1"/>
  <c r="AS695" i="10"/>
  <c r="AT695" i="10" s="1"/>
  <c r="AS355" i="10"/>
  <c r="AT355" i="10" s="1"/>
  <c r="AS998" i="10"/>
  <c r="AT998" i="10" s="1"/>
  <c r="AS144" i="10"/>
  <c r="AT144" i="10" s="1"/>
  <c r="AS1553" i="10"/>
  <c r="AT1553" i="10" s="1"/>
  <c r="AS206" i="10"/>
  <c r="AT206" i="10" s="1"/>
  <c r="AT626" i="10"/>
  <c r="AS626" i="10"/>
  <c r="AS133" i="10"/>
  <c r="AT133" i="10" s="1"/>
  <c r="AS1101" i="10"/>
  <c r="AT1101" i="10" s="1"/>
  <c r="AS447" i="10"/>
  <c r="AT447" i="10" s="1"/>
  <c r="AS796" i="10"/>
  <c r="AT796" i="10" s="1"/>
  <c r="AS1456" i="10"/>
  <c r="AT1456" i="10" s="1"/>
  <c r="AS1178" i="10"/>
  <c r="AT1178" i="10" s="1"/>
  <c r="AS381" i="10"/>
  <c r="AT381" i="10" s="1"/>
  <c r="AS213" i="10"/>
  <c r="AT213" i="10" s="1"/>
  <c r="AS1527" i="10"/>
  <c r="AT1527" i="10" s="1"/>
  <c r="AS283" i="10"/>
  <c r="AT283" i="10" s="1"/>
  <c r="AS1305" i="10"/>
  <c r="AT1305" i="10" s="1"/>
  <c r="AS1131" i="10"/>
  <c r="AT1131" i="10" s="1"/>
  <c r="AT493" i="10"/>
  <c r="AS493" i="10"/>
  <c r="AS30" i="10"/>
  <c r="AT30" i="10" s="1"/>
  <c r="AS1294" i="10"/>
  <c r="AT1294" i="10" s="1"/>
  <c r="AS310" i="10"/>
  <c r="AT310" i="10" s="1"/>
  <c r="AS218" i="10"/>
  <c r="AT218" i="10" s="1"/>
  <c r="AS1331" i="10"/>
  <c r="AT1331" i="10" s="1"/>
  <c r="AS1610" i="10"/>
  <c r="AT1610" i="10" s="1"/>
  <c r="AS555" i="10"/>
  <c r="AT555" i="10" s="1"/>
  <c r="AS215" i="10"/>
  <c r="AT215" i="10" s="1"/>
  <c r="AS1006" i="10"/>
  <c r="AT1006" i="10" s="1"/>
  <c r="AS1332" i="10"/>
  <c r="AT1332" i="10" s="1"/>
  <c r="AS813" i="10"/>
  <c r="AT813" i="10" s="1"/>
  <c r="AT378" i="10"/>
  <c r="AS378" i="10"/>
  <c r="AS1157" i="10"/>
  <c r="AT1157" i="10" s="1"/>
  <c r="AS403" i="10"/>
  <c r="AT403" i="10" s="1"/>
  <c r="AS1376" i="10"/>
  <c r="AT1376" i="10" s="1"/>
  <c r="AS1142" i="10"/>
  <c r="AT1142" i="10" s="1"/>
  <c r="AS230" i="10"/>
  <c r="AT230" i="10" s="1"/>
  <c r="AS25" i="10"/>
  <c r="AT25" i="10" s="1"/>
  <c r="AS358" i="10"/>
  <c r="AT358" i="10" s="1"/>
  <c r="AS578" i="10"/>
  <c r="AT578" i="10" s="1"/>
  <c r="AS621" i="10"/>
  <c r="AT621" i="10" s="1"/>
  <c r="AS1607" i="10"/>
  <c r="AT1607" i="10" s="1"/>
  <c r="AS395" i="10"/>
  <c r="AT395" i="10" s="1"/>
  <c r="AS1528" i="10"/>
  <c r="AT1528" i="10" s="1"/>
  <c r="AS89" i="10"/>
  <c r="AT89" i="10" s="1"/>
  <c r="AS36" i="10"/>
  <c r="AT36" i="10" s="1"/>
  <c r="AS1241" i="10"/>
  <c r="AT1241" i="10" s="1"/>
  <c r="AS1035" i="10"/>
  <c r="AT1035" i="10" s="1"/>
  <c r="AS525" i="10"/>
  <c r="AT525" i="10" s="1"/>
  <c r="AS1603" i="10"/>
  <c r="AT1603" i="10" s="1"/>
  <c r="AS611" i="10"/>
  <c r="AT611" i="10" s="1"/>
  <c r="AS463" i="10"/>
  <c r="AT463" i="10" s="1"/>
  <c r="AS540" i="10"/>
  <c r="AT540" i="10" s="1"/>
  <c r="AS640" i="10"/>
  <c r="AT640" i="10" s="1"/>
  <c r="AS452" i="10"/>
  <c r="AT452" i="10" s="1"/>
  <c r="AS1125" i="10"/>
  <c r="AT1125" i="10" s="1"/>
  <c r="AT147" i="10"/>
  <c r="AS147" i="10"/>
  <c r="AS1416" i="10"/>
  <c r="AT1416" i="10" s="1"/>
  <c r="AS316" i="10"/>
  <c r="AT316" i="10" s="1"/>
  <c r="AS568" i="10"/>
  <c r="AT568" i="10" s="1"/>
  <c r="AS65" i="10"/>
  <c r="AT65" i="10" s="1"/>
  <c r="AS347" i="10"/>
  <c r="AT347" i="10" s="1"/>
  <c r="AS287" i="10"/>
  <c r="AT287" i="10" s="1"/>
  <c r="AS132" i="10"/>
  <c r="AT132" i="10" s="1"/>
  <c r="AS472" i="10"/>
  <c r="AT472" i="10" s="1"/>
  <c r="AS870" i="10"/>
  <c r="AT870" i="10" s="1"/>
  <c r="AS714" i="10"/>
  <c r="AT714" i="10" s="1"/>
  <c r="AT424" i="10"/>
  <c r="AS424" i="10"/>
  <c r="AS616" i="10"/>
  <c r="AT616" i="10" s="1"/>
  <c r="AS440" i="10"/>
  <c r="AT440" i="10" s="1"/>
  <c r="AS888" i="10"/>
  <c r="AT888" i="10" s="1"/>
  <c r="AS816" i="10"/>
  <c r="AT816" i="10" s="1"/>
  <c r="AS1301" i="10"/>
  <c r="AT1301" i="10" s="1"/>
  <c r="AS169" i="10"/>
  <c r="AT169" i="10" s="1"/>
  <c r="AS464" i="10"/>
  <c r="AT464" i="10" s="1"/>
  <c r="AS612" i="10"/>
  <c r="AT612" i="10" s="1"/>
  <c r="AS252" i="10"/>
  <c r="AT252" i="10" s="1"/>
  <c r="AS1318" i="10"/>
  <c r="AT1318" i="10" s="1"/>
  <c r="AS7" i="10"/>
  <c r="AS1156" i="10"/>
  <c r="AT1156" i="10" s="1"/>
  <c r="AS1571" i="10"/>
  <c r="AT1571" i="10" s="1"/>
  <c r="AS904" i="10"/>
  <c r="AT904" i="10" s="1"/>
  <c r="AS1534" i="10"/>
  <c r="AT1534" i="10" s="1"/>
  <c r="AS970" i="10"/>
  <c r="AT970" i="10" s="1"/>
  <c r="AS1127" i="10"/>
  <c r="AT1127" i="10" s="1"/>
  <c r="AS1372" i="10"/>
  <c r="AT1372" i="10" s="1"/>
  <c r="AS32" i="10"/>
  <c r="AT32" i="10" s="1"/>
  <c r="AS1435" i="10"/>
  <c r="AT1435" i="10" s="1"/>
  <c r="AS1471" i="10"/>
  <c r="AT1471" i="10" s="1"/>
  <c r="AS1629" i="10"/>
  <c r="AT1629" i="10" s="1"/>
  <c r="AS1172" i="10"/>
  <c r="AT1172" i="10" s="1"/>
  <c r="AS960" i="10"/>
  <c r="AT960" i="10" s="1"/>
  <c r="AS825" i="10"/>
  <c r="AT825" i="10" s="1"/>
  <c r="AS250" i="10"/>
  <c r="AT250" i="10" s="1"/>
  <c r="AS177" i="10"/>
  <c r="AT177" i="10" s="1"/>
  <c r="AQ9" i="10"/>
  <c r="AS1702" i="10"/>
  <c r="AS291" i="10"/>
  <c r="AT291" i="10" s="1"/>
  <c r="AS1047" i="10"/>
  <c r="AT1047" i="10" s="1"/>
  <c r="AS1173" i="10"/>
  <c r="AT1173" i="10" s="1"/>
  <c r="AS615" i="10"/>
  <c r="AT615" i="10" s="1"/>
  <c r="AS479" i="10"/>
  <c r="AT479" i="10" s="1"/>
  <c r="AS630" i="10"/>
  <c r="AT630" i="10" s="1"/>
  <c r="AS1520" i="10"/>
  <c r="AT1520" i="10" s="1"/>
  <c r="AS247" i="10"/>
  <c r="AT247" i="10" s="1"/>
  <c r="AS660" i="10"/>
  <c r="AT660" i="10" s="1"/>
  <c r="AS120" i="10"/>
  <c r="AT120" i="10" s="1"/>
  <c r="AS1566" i="10"/>
  <c r="AT1566" i="10" s="1"/>
  <c r="AS22" i="10"/>
  <c r="AT22" i="10" s="1"/>
  <c r="AS554" i="10"/>
  <c r="AT554" i="10" s="1"/>
  <c r="AS1668" i="10"/>
  <c r="AT1668" i="10" s="1"/>
  <c r="AS983" i="10"/>
  <c r="AT983" i="10" s="1"/>
  <c r="AS375" i="10"/>
  <c r="AT375" i="10" s="1"/>
  <c r="AS313" i="10"/>
  <c r="AT313" i="10" s="1"/>
  <c r="AS1481" i="10"/>
  <c r="AT1481" i="10" s="1"/>
  <c r="AS1098" i="10"/>
  <c r="AT1098" i="10" s="1"/>
  <c r="AS725" i="10"/>
  <c r="AT725" i="10" s="1"/>
  <c r="AS117" i="10"/>
  <c r="AT117" i="10" s="1"/>
  <c r="AS1181" i="10"/>
  <c r="AT1181" i="10" s="1"/>
  <c r="AS203" i="10"/>
  <c r="AT203" i="10" s="1"/>
  <c r="AS1470" i="10"/>
  <c r="AT1470" i="10" s="1"/>
  <c r="AS857" i="10"/>
  <c r="AT857" i="10" s="1"/>
  <c r="AS859" i="10"/>
  <c r="AT859" i="10" s="1"/>
  <c r="AS365" i="10"/>
  <c r="AT365" i="10" s="1"/>
  <c r="AS38" i="10"/>
  <c r="AT38" i="10" s="1"/>
  <c r="AS942" i="10"/>
  <c r="AT942" i="10" s="1"/>
  <c r="AS246" i="10"/>
  <c r="AT246" i="10" s="1"/>
  <c r="AS130" i="10"/>
  <c r="AT130" i="10" s="1"/>
  <c r="AS386" i="10"/>
  <c r="AT386" i="10" s="1"/>
  <c r="AS119" i="10"/>
  <c r="AT119" i="10" s="1"/>
  <c r="AS475" i="10"/>
  <c r="AT475" i="10" s="1"/>
  <c r="AS1594" i="10"/>
  <c r="AT1594" i="10" s="1"/>
  <c r="AS1521" i="10"/>
  <c r="AT1521" i="10" s="1"/>
  <c r="AS589" i="10"/>
  <c r="AT589" i="10" s="1"/>
  <c r="AS268" i="10"/>
  <c r="AT268" i="10" s="1"/>
  <c r="AS1491" i="10"/>
  <c r="AT1491" i="10" s="1"/>
  <c r="AS1367" i="10"/>
  <c r="AT1367" i="10" s="1"/>
  <c r="AS251" i="10"/>
  <c r="AT251" i="10" s="1"/>
  <c r="AS1304" i="10"/>
  <c r="AT1304" i="10" s="1"/>
  <c r="AS822" i="10"/>
  <c r="AT822" i="10" s="1"/>
  <c r="AS166" i="10"/>
  <c r="AT166" i="10" s="1"/>
  <c r="AS856" i="10"/>
  <c r="AT856" i="10" s="1"/>
  <c r="AS1497" i="10"/>
  <c r="AT1497" i="10" s="1"/>
  <c r="AS94" i="10"/>
  <c r="AT94" i="10" s="1"/>
  <c r="AS498" i="10"/>
  <c r="AT498" i="10" s="1"/>
  <c r="AS445" i="10"/>
  <c r="AT445" i="10" s="1"/>
  <c r="AS1237" i="10"/>
  <c r="AT1237" i="10" s="1"/>
  <c r="AS243" i="10"/>
  <c r="AT243" i="10" s="1"/>
  <c r="AS1501" i="10"/>
  <c r="AT1501" i="10" s="1"/>
  <c r="AS520" i="10"/>
  <c r="AT520" i="10" s="1"/>
  <c r="AS758" i="10"/>
  <c r="AT758" i="10" s="1"/>
  <c r="AS905" i="10"/>
  <c r="AT905" i="10" s="1"/>
  <c r="AS779" i="10"/>
  <c r="AT779" i="10" s="1"/>
  <c r="AS437" i="10"/>
  <c r="AT437" i="10" s="1"/>
  <c r="AS883" i="10"/>
  <c r="AT883" i="10" s="1"/>
  <c r="AS523" i="10"/>
  <c r="AT523" i="10" s="1"/>
  <c r="AS319" i="10"/>
  <c r="AT319" i="10" s="1"/>
  <c r="AS396" i="10"/>
  <c r="AT396" i="10" s="1"/>
  <c r="AS288" i="10"/>
  <c r="AT288" i="10" s="1"/>
  <c r="AS285" i="10"/>
  <c r="AT285" i="10" s="1"/>
  <c r="AS1335" i="10"/>
  <c r="AT1335" i="10" s="1"/>
  <c r="AS647" i="10"/>
  <c r="AT647" i="10" s="1"/>
  <c r="AS1565" i="10"/>
  <c r="AT1565" i="10" s="1"/>
  <c r="AS236" i="10"/>
  <c r="AT236" i="10" s="1"/>
  <c r="AS432" i="10"/>
  <c r="AT432" i="10" s="1"/>
  <c r="AS457" i="10"/>
  <c r="AT457" i="10" s="1"/>
  <c r="AS824" i="10"/>
  <c r="AT824" i="10" s="1"/>
  <c r="AS195" i="10"/>
  <c r="AT195" i="10" s="1"/>
  <c r="AS223" i="10"/>
  <c r="AT223" i="10" s="1"/>
  <c r="AS68" i="10"/>
  <c r="AT68" i="10" s="1"/>
  <c r="AS328" i="10"/>
  <c r="AT328" i="10" s="1"/>
  <c r="AS585" i="10"/>
  <c r="AT585" i="10" s="1"/>
  <c r="AS1400" i="10"/>
  <c r="AT1400" i="10" s="1"/>
  <c r="AS416" i="10"/>
  <c r="AT416" i="10" s="1"/>
  <c r="AS1089" i="10"/>
  <c r="AT1089" i="10" s="1"/>
  <c r="AT72" i="10"/>
  <c r="AS72" i="10"/>
  <c r="AS184" i="10"/>
  <c r="AT184" i="10" s="1"/>
  <c r="AS480" i="10"/>
  <c r="AT480" i="10" s="1"/>
  <c r="AS1036" i="10"/>
  <c r="AT1036" i="10" s="1"/>
  <c r="AS105" i="10"/>
  <c r="AT105" i="10" s="1"/>
  <c r="AT400" i="10"/>
  <c r="AS400" i="10"/>
  <c r="AS584" i="10"/>
  <c r="AT584" i="10" s="1"/>
  <c r="AS1234" i="10"/>
  <c r="AT1234" i="10" s="1"/>
  <c r="AS773" i="10"/>
  <c r="AT773" i="10" s="1"/>
  <c r="AS1578" i="10"/>
  <c r="AT1578" i="10" s="1"/>
  <c r="AS1244" i="10"/>
  <c r="AT1244" i="10" s="1"/>
  <c r="AS1080" i="10"/>
  <c r="AT1080" i="10" s="1"/>
  <c r="AS1543" i="10"/>
  <c r="AT1543" i="10" s="1"/>
  <c r="AS935" i="10"/>
  <c r="AT935" i="10" s="1"/>
  <c r="AS1572" i="10"/>
  <c r="AT1572" i="10" s="1"/>
  <c r="AS401" i="10"/>
  <c r="AT401" i="10" s="1"/>
  <c r="AS790" i="10"/>
  <c r="AT790" i="10" s="1"/>
  <c r="AS1681" i="10"/>
  <c r="AT1681" i="10" s="1"/>
  <c r="AP1699" i="10"/>
  <c r="AP1700" i="10"/>
  <c r="AP1702" i="10"/>
  <c r="AO1699" i="10"/>
  <c r="AO1700" i="10"/>
  <c r="J4" i="6"/>
  <c r="AT7" i="10" l="1"/>
  <c r="AS1700" i="10"/>
  <c r="AS1699" i="10"/>
  <c r="AQ1699" i="10"/>
  <c r="AQ1700" i="10" s="1"/>
  <c r="AT10" i="10"/>
  <c r="AP1701" i="10"/>
  <c r="K4" i="6"/>
  <c r="J5" i="6"/>
  <c r="AT1699" i="10" l="1"/>
  <c r="AT1700" i="10" s="1"/>
  <c r="AS1701" i="10"/>
  <c r="J6" i="6"/>
  <c r="K5" i="6"/>
  <c r="J7" i="6" l="1"/>
  <c r="K6" i="6"/>
  <c r="J8" i="6" l="1"/>
  <c r="K8" i="6" s="1"/>
  <c r="K7" i="6"/>
  <c r="J9" i="6" l="1"/>
  <c r="J10" i="6" l="1"/>
  <c r="K10" i="6" s="1"/>
  <c r="K9" i="6"/>
  <c r="J11" i="6" l="1"/>
  <c r="K11" i="6" l="1"/>
  <c r="J12" i="6"/>
  <c r="K12" i="6" s="1"/>
  <c r="J13" i="6" l="1"/>
  <c r="K13" i="6" s="1"/>
  <c r="J14" i="6" l="1"/>
  <c r="K14" i="6" s="1"/>
  <c r="J15" i="6" l="1"/>
  <c r="K15" i="6" l="1"/>
  <c r="J16" i="6"/>
  <c r="J17" i="6" l="1"/>
  <c r="K17" i="6" s="1"/>
  <c r="K16" i="6"/>
  <c r="J18" i="6" l="1"/>
  <c r="K18" i="6" s="1"/>
  <c r="J19" i="6" l="1"/>
  <c r="K19" i="6" s="1"/>
  <c r="J20" i="6" l="1"/>
  <c r="K20" i="6" s="1"/>
  <c r="J21" i="6" l="1"/>
  <c r="K21" i="6" s="1"/>
  <c r="J22" i="6" l="1"/>
  <c r="K22" i="6" s="1"/>
  <c r="J23" i="6" l="1"/>
  <c r="K23" i="6" l="1"/>
  <c r="J24" i="6"/>
  <c r="K24" i="6" s="1"/>
  <c r="J25" i="6" l="1"/>
  <c r="K25" i="6" s="1"/>
  <c r="J26" i="6" l="1"/>
  <c r="K26" i="6" s="1"/>
  <c r="J27" i="6" l="1"/>
  <c r="K27" i="6"/>
  <c r="J28" i="6" l="1"/>
  <c r="K28" i="6"/>
  <c r="J29" i="6" l="1"/>
  <c r="K29" i="6" s="1"/>
  <c r="J30" i="6" l="1"/>
  <c r="K30" i="6" s="1"/>
  <c r="J31" i="6" l="1"/>
  <c r="J32" i="6" l="1"/>
  <c r="K32" i="6" s="1"/>
  <c r="K31" i="6"/>
  <c r="J33" i="6" l="1"/>
  <c r="K33" i="6" s="1"/>
  <c r="J34" i="6" l="1"/>
  <c r="K34" i="6" s="1"/>
  <c r="J35" i="6" l="1"/>
  <c r="K35" i="6" s="1"/>
  <c r="J36" i="6" l="1"/>
  <c r="K36" i="6" s="1"/>
  <c r="J37" i="6" l="1"/>
  <c r="K37" i="6" s="1"/>
  <c r="J38" i="6" l="1"/>
  <c r="K38" i="6" s="1"/>
  <c r="J39" i="6" l="1"/>
  <c r="J40" i="6" l="1"/>
  <c r="K40" i="6" s="1"/>
  <c r="K39" i="6"/>
  <c r="J41" i="6" l="1"/>
  <c r="J42" i="6" l="1"/>
  <c r="K41" i="6"/>
  <c r="K42" i="6"/>
  <c r="J43" i="6" l="1"/>
  <c r="K43" i="6" s="1"/>
  <c r="J44" i="6" l="1"/>
  <c r="K44" i="6" s="1"/>
  <c r="J45" i="6" l="1"/>
  <c r="J46" i="6" l="1"/>
  <c r="K46" i="6" s="1"/>
  <c r="K45" i="6"/>
  <c r="J47" i="6" l="1"/>
  <c r="K47" i="6"/>
  <c r="J48" i="6" l="1"/>
  <c r="J49" i="6" l="1"/>
  <c r="K49" i="6" s="1"/>
  <c r="K48" i="6"/>
  <c r="J50" i="6" l="1"/>
  <c r="J51" i="6" l="1"/>
  <c r="K51" i="6" s="1"/>
  <c r="K50" i="6"/>
  <c r="J52" i="6" l="1"/>
  <c r="K52" i="6" s="1"/>
  <c r="J53" i="6" l="1"/>
  <c r="K53" i="6" l="1"/>
  <c r="J54" i="6"/>
  <c r="K54" i="6" s="1"/>
  <c r="J55" i="6" l="1"/>
  <c r="K55" i="6" s="1"/>
  <c r="J56" i="6" l="1"/>
  <c r="K56" i="6" s="1"/>
  <c r="J57" i="6" l="1"/>
  <c r="K57" i="6" l="1"/>
  <c r="J58" i="6"/>
  <c r="K58" i="6" s="1"/>
  <c r="J59" i="6" l="1"/>
  <c r="K59" i="6" s="1"/>
  <c r="J60" i="6" l="1"/>
  <c r="K60" i="6" s="1"/>
  <c r="J61" i="6" l="1"/>
  <c r="K61" i="6" s="1"/>
  <c r="J62" i="6" l="1"/>
  <c r="K62" i="6" s="1"/>
  <c r="J63" i="6" l="1"/>
  <c r="K63" i="6" s="1"/>
  <c r="J64" i="6" l="1"/>
  <c r="K64" i="6" s="1"/>
  <c r="J65" i="6" l="1"/>
  <c r="K65" i="6" s="1"/>
  <c r="J66" i="6" l="1"/>
  <c r="K66" i="6" s="1"/>
  <c r="J67" i="6" l="1"/>
  <c r="K67" i="6" s="1"/>
  <c r="J68" i="6" l="1"/>
  <c r="K68" i="6" l="1"/>
  <c r="J69" i="6"/>
  <c r="K69" i="6" s="1"/>
  <c r="J70" i="6" l="1"/>
  <c r="K70" i="6" s="1"/>
  <c r="J71" i="6" l="1"/>
  <c r="J72" i="6" l="1"/>
  <c r="K71" i="6"/>
  <c r="K72" i="6" l="1"/>
  <c r="J73" i="6"/>
  <c r="K73" i="6"/>
  <c r="J74" i="6" l="1"/>
  <c r="K74" i="6" s="1"/>
  <c r="J75" i="6" l="1"/>
  <c r="K75" i="6" s="1"/>
  <c r="J76" i="6" l="1"/>
  <c r="K76" i="6" l="1"/>
  <c r="J77" i="6"/>
  <c r="K77" i="6" s="1"/>
  <c r="J78" i="6" l="1"/>
  <c r="K78" i="6" s="1"/>
  <c r="J79" i="6" l="1"/>
  <c r="K79" i="6" s="1"/>
  <c r="J80" i="6" l="1"/>
  <c r="K80" i="6" s="1"/>
  <c r="J81" i="6" l="1"/>
  <c r="K81" i="6"/>
  <c r="J82" i="6" l="1"/>
  <c r="K82" i="6" s="1"/>
  <c r="J83" i="6" l="1"/>
  <c r="J84" i="6" l="1"/>
  <c r="K84" i="6" s="1"/>
  <c r="K83" i="6"/>
  <c r="J85" i="6" l="1"/>
  <c r="K85" i="6" s="1"/>
  <c r="J86" i="6" l="1"/>
  <c r="K86" i="6" s="1"/>
  <c r="J87" i="6" l="1"/>
  <c r="J88" i="6" l="1"/>
  <c r="K88" i="6" s="1"/>
  <c r="K87" i="6"/>
  <c r="J89" i="6" l="1"/>
  <c r="K89" i="6" s="1"/>
  <c r="J90" i="6" l="1"/>
  <c r="K90" i="6" s="1"/>
  <c r="J91" i="6" l="1"/>
  <c r="K91" i="6" s="1"/>
  <c r="J92" i="6" l="1"/>
  <c r="K92" i="6" s="1"/>
  <c r="J93" i="6" l="1"/>
  <c r="K93" i="6"/>
  <c r="J94" i="6" l="1"/>
  <c r="K94" i="6" s="1"/>
  <c r="J95" i="6" l="1"/>
  <c r="K95" i="6" s="1"/>
  <c r="J96" i="6" l="1"/>
  <c r="K96" i="6" s="1"/>
  <c r="J97" i="6" l="1"/>
  <c r="J98" i="6" l="1"/>
  <c r="K97" i="6"/>
  <c r="J99" i="6" l="1"/>
  <c r="K99" i="6" s="1"/>
  <c r="K98" i="6"/>
  <c r="J100" i="6" l="1"/>
  <c r="K100" i="6" l="1"/>
  <c r="J101" i="6"/>
  <c r="J102" i="6" l="1"/>
  <c r="K101" i="6"/>
  <c r="K102" i="6"/>
  <c r="J103" i="6" l="1"/>
  <c r="K103" i="6" s="1"/>
  <c r="J104" i="6" l="1"/>
  <c r="K104" i="6" s="1"/>
  <c r="J105" i="6" l="1"/>
  <c r="K105" i="6" s="1"/>
  <c r="J106" i="6" l="1"/>
  <c r="J107" i="6" l="1"/>
  <c r="K106" i="6"/>
  <c r="K107" i="6"/>
  <c r="J108" i="6" l="1"/>
  <c r="K108" i="6" s="1"/>
  <c r="J109" i="6" l="1"/>
  <c r="K109" i="6" l="1"/>
  <c r="J110" i="6"/>
  <c r="K110" i="6" s="1"/>
  <c r="J111" i="6" l="1"/>
  <c r="K111" i="6" s="1"/>
  <c r="J112" i="6" l="1"/>
  <c r="K112" i="6"/>
  <c r="J113" i="6" l="1"/>
  <c r="K113" i="6" s="1"/>
  <c r="J114" i="6" l="1"/>
  <c r="K114" i="6" s="1"/>
  <c r="J115" i="6" l="1"/>
  <c r="K115" i="6" s="1"/>
  <c r="J116" i="6" l="1"/>
  <c r="K116" i="6"/>
  <c r="J117" i="6" l="1"/>
  <c r="K117" i="6" s="1"/>
  <c r="J118" i="6" l="1"/>
  <c r="K118" i="6" s="1"/>
  <c r="J119" i="6" l="1"/>
  <c r="K119" i="6" s="1"/>
  <c r="J120" i="6" l="1"/>
  <c r="J121" i="6" l="1"/>
  <c r="K121" i="6" s="1"/>
  <c r="K120" i="6"/>
  <c r="J122" i="6" l="1"/>
  <c r="K122" i="6" s="1"/>
  <c r="J123" i="6" l="1"/>
  <c r="J124" i="6" l="1"/>
  <c r="K124" i="6" s="1"/>
  <c r="K123" i="6"/>
  <c r="J125" i="6" l="1"/>
  <c r="K125" i="6" s="1"/>
  <c r="J126" i="6" l="1"/>
  <c r="J127" i="6" l="1"/>
  <c r="K127" i="6" s="1"/>
  <c r="K126" i="6"/>
  <c r="J128" i="6" l="1"/>
  <c r="K128" i="6" l="1"/>
  <c r="J129" i="6"/>
  <c r="K129" i="6" s="1"/>
  <c r="J130" i="6" l="1"/>
  <c r="K130" i="6" s="1"/>
  <c r="J131" i="6" l="1"/>
  <c r="K131" i="6" s="1"/>
  <c r="J132" i="6" l="1"/>
  <c r="K132" i="6" s="1"/>
  <c r="J133" i="6" l="1"/>
  <c r="K133" i="6" s="1"/>
  <c r="J134" i="6" l="1"/>
  <c r="J135" i="6" l="1"/>
  <c r="K135" i="6" s="1"/>
  <c r="K134" i="6"/>
  <c r="J136" i="6" l="1"/>
  <c r="K136" i="6" s="1"/>
  <c r="J137" i="6" l="1"/>
  <c r="K137" i="6"/>
  <c r="J138" i="6" l="1"/>
  <c r="J139" i="6" l="1"/>
  <c r="K139" i="6"/>
  <c r="K138" i="6"/>
  <c r="J140" i="6" l="1"/>
  <c r="K140" i="6" s="1"/>
  <c r="J141" i="6" l="1"/>
  <c r="K141" i="6" s="1"/>
  <c r="J142" i="6" l="1"/>
  <c r="K142" i="6"/>
  <c r="J143" i="6" l="1"/>
  <c r="K143" i="6" s="1"/>
  <c r="J144" i="6" l="1"/>
  <c r="K144" i="6" s="1"/>
  <c r="J145" i="6" l="1"/>
  <c r="K145" i="6" s="1"/>
  <c r="J146" i="6" l="1"/>
  <c r="K146" i="6" s="1"/>
  <c r="J147" i="6" l="1"/>
  <c r="K147" i="6" l="1"/>
  <c r="J148" i="6"/>
  <c r="K148" i="6" s="1"/>
  <c r="J149" i="6" l="1"/>
  <c r="K149" i="6" s="1"/>
  <c r="J150" i="6" l="1"/>
  <c r="K150" i="6" s="1"/>
  <c r="J151" i="6" l="1"/>
  <c r="K151" i="6" l="1"/>
  <c r="J152" i="6"/>
  <c r="K152" i="6" l="1"/>
  <c r="J153" i="6"/>
  <c r="K153" i="6" s="1"/>
  <c r="J154" i="6" l="1"/>
  <c r="K154" i="6" s="1"/>
  <c r="J155" i="6" l="1"/>
  <c r="K155" i="6" s="1"/>
  <c r="J156" i="6" l="1"/>
  <c r="J157" i="6" l="1"/>
  <c r="K156" i="6"/>
  <c r="J158" i="6" l="1"/>
  <c r="K158" i="6" s="1"/>
  <c r="K157" i="6"/>
  <c r="J159" i="6" l="1"/>
  <c r="K159" i="6" s="1"/>
  <c r="J160" i="6" l="1"/>
  <c r="K160" i="6" s="1"/>
  <c r="J161" i="6" l="1"/>
  <c r="K161" i="6" l="1"/>
  <c r="J162" i="6"/>
  <c r="K162" i="6" s="1"/>
  <c r="J163" i="6" l="1"/>
  <c r="K163" i="6"/>
  <c r="J164" i="6" l="1"/>
  <c r="K164" i="6" s="1"/>
  <c r="J165" i="6" l="1"/>
  <c r="K165" i="6"/>
  <c r="J166" i="6" l="1"/>
  <c r="K166" i="6" s="1"/>
  <c r="J167" i="6" l="1"/>
  <c r="K167" i="6" s="1"/>
  <c r="J168" i="6" l="1"/>
  <c r="K168" i="6" s="1"/>
  <c r="J169" i="6" l="1"/>
  <c r="J170" i="6" l="1"/>
  <c r="K170" i="6"/>
  <c r="K169" i="6"/>
  <c r="J171" i="6" l="1"/>
  <c r="K171" i="6" s="1"/>
  <c r="J172" i="6" l="1"/>
  <c r="K172" i="6" s="1"/>
  <c r="J173" i="6" l="1"/>
  <c r="K173" i="6" s="1"/>
  <c r="J174" i="6" l="1"/>
  <c r="K174" i="6" s="1"/>
  <c r="J175" i="6" l="1"/>
  <c r="K175" i="6" l="1"/>
  <c r="J176" i="6"/>
  <c r="K176" i="6" s="1"/>
  <c r="J177" i="6" l="1"/>
  <c r="K177" i="6" s="1"/>
  <c r="J178" i="6" l="1"/>
  <c r="K178" i="6" s="1"/>
  <c r="J179" i="6" l="1"/>
  <c r="K179" i="6" s="1"/>
  <c r="J180" i="6" l="1"/>
  <c r="K180" i="6" s="1"/>
  <c r="J181" i="6" l="1"/>
  <c r="K181" i="6"/>
  <c r="J182" i="6" l="1"/>
  <c r="K182" i="6" s="1"/>
  <c r="J183" i="6" l="1"/>
  <c r="K183" i="6" s="1"/>
  <c r="J184" i="6" l="1"/>
  <c r="K184" i="6" s="1"/>
  <c r="J185" i="6" l="1"/>
  <c r="K185" i="6" s="1"/>
  <c r="J186" i="6" l="1"/>
  <c r="K186" i="6" l="1"/>
  <c r="J187" i="6"/>
  <c r="K187" i="6" s="1"/>
  <c r="J188" i="6" l="1"/>
  <c r="K188" i="6" s="1"/>
  <c r="J189" i="6" l="1"/>
  <c r="K189" i="6" s="1"/>
  <c r="J190" i="6" l="1"/>
  <c r="K190" i="6" s="1"/>
  <c r="J191" i="6" l="1"/>
  <c r="J192" i="6" l="1"/>
  <c r="K191" i="6"/>
  <c r="J193" i="6" l="1"/>
  <c r="K192" i="6"/>
  <c r="K193" i="6" l="1"/>
  <c r="J194" i="6"/>
  <c r="K194" i="6" s="1"/>
  <c r="J195" i="6" l="1"/>
  <c r="K195" i="6" s="1"/>
  <c r="J196" i="6" l="1"/>
  <c r="K196" i="6" s="1"/>
  <c r="J197" i="6" l="1"/>
  <c r="J198" i="6" l="1"/>
  <c r="K197" i="6"/>
  <c r="K198" i="6"/>
  <c r="J199" i="6" l="1"/>
  <c r="K199" i="6" s="1"/>
  <c r="J200" i="6" l="1"/>
  <c r="J201" i="6" l="1"/>
  <c r="K201" i="6" s="1"/>
  <c r="K200" i="6"/>
  <c r="J202" i="6" l="1"/>
  <c r="K202" i="6"/>
  <c r="J203" i="6" l="1"/>
  <c r="K203" i="6"/>
  <c r="J204" i="6" l="1"/>
  <c r="K204" i="6" s="1"/>
  <c r="J205" i="6" l="1"/>
  <c r="K205" i="6" l="1"/>
  <c r="J206" i="6"/>
  <c r="K206" i="6"/>
  <c r="J207" i="6" l="1"/>
  <c r="K207" i="6" s="1"/>
  <c r="J208" i="6" l="1"/>
  <c r="K208" i="6" s="1"/>
  <c r="J209" i="6" l="1"/>
  <c r="K209" i="6" s="1"/>
  <c r="J210" i="6" l="1"/>
  <c r="K210" i="6" s="1"/>
  <c r="J211" i="6" l="1"/>
  <c r="K211" i="6" s="1"/>
  <c r="J212" i="6" l="1"/>
  <c r="K212" i="6" s="1"/>
  <c r="J213" i="6" l="1"/>
  <c r="K213" i="6" l="1"/>
  <c r="J214" i="6"/>
  <c r="K214" i="6" s="1"/>
  <c r="J215" i="6" l="1"/>
  <c r="K215" i="6" s="1"/>
  <c r="J216" i="6" l="1"/>
  <c r="K216" i="6" s="1"/>
  <c r="J217" i="6" l="1"/>
  <c r="K217" i="6" l="1"/>
  <c r="J218" i="6"/>
  <c r="K218" i="6" s="1"/>
  <c r="J219" i="6" l="1"/>
  <c r="K219" i="6" s="1"/>
  <c r="J220" i="6" l="1"/>
  <c r="K220" i="6" s="1"/>
  <c r="J221" i="6" l="1"/>
  <c r="K221" i="6" s="1"/>
  <c r="J222" i="6" l="1"/>
  <c r="K222" i="6" s="1"/>
  <c r="J223" i="6" l="1"/>
  <c r="K223" i="6" s="1"/>
  <c r="J224" i="6" l="1"/>
  <c r="K224" i="6" s="1"/>
  <c r="J225" i="6" l="1"/>
  <c r="K225" i="6" s="1"/>
  <c r="J226" i="6" l="1"/>
  <c r="K226" i="6" s="1"/>
  <c r="J227" i="6" l="1"/>
  <c r="K227" i="6" s="1"/>
  <c r="J228" i="6" l="1"/>
  <c r="J229" i="6" l="1"/>
  <c r="K228" i="6"/>
  <c r="K229" i="6"/>
  <c r="J230" i="6" l="1"/>
  <c r="K230" i="6" s="1"/>
  <c r="J231" i="6" l="1"/>
  <c r="K231" i="6" s="1"/>
  <c r="J232" i="6" l="1"/>
  <c r="K232" i="6" s="1"/>
  <c r="J233" i="6" l="1"/>
  <c r="K233" i="6" l="1"/>
  <c r="J234" i="6"/>
  <c r="J235" i="6" l="1"/>
  <c r="K234" i="6"/>
  <c r="K235" i="6"/>
  <c r="J236" i="6" l="1"/>
  <c r="K236" i="6" s="1"/>
  <c r="J237" i="6" l="1"/>
  <c r="K237" i="6" s="1"/>
  <c r="J238" i="6" l="1"/>
  <c r="K238" i="6" l="1"/>
  <c r="J239" i="6"/>
  <c r="K239" i="6" s="1"/>
  <c r="J240" i="6" l="1"/>
  <c r="K240" i="6" s="1"/>
  <c r="J241" i="6" l="1"/>
  <c r="K241" i="6" l="1"/>
  <c r="J242" i="6"/>
  <c r="K242" i="6" s="1"/>
  <c r="J243" i="6" l="1"/>
  <c r="K243" i="6" s="1"/>
  <c r="J244" i="6" l="1"/>
  <c r="K244" i="6" s="1"/>
  <c r="J245" i="6" l="1"/>
  <c r="K245" i="6" s="1"/>
  <c r="J246" i="6" l="1"/>
  <c r="K246" i="6" l="1"/>
  <c r="J247" i="6"/>
  <c r="K247" i="6"/>
  <c r="J248" i="6" l="1"/>
  <c r="K248" i="6"/>
  <c r="J249" i="6" l="1"/>
  <c r="K249" i="6" s="1"/>
  <c r="J250" i="6" l="1"/>
  <c r="J251" i="6" l="1"/>
  <c r="K250" i="6"/>
  <c r="K251" i="6"/>
  <c r="J252" i="6" l="1"/>
  <c r="K252" i="6" l="1"/>
  <c r="J253" i="6"/>
  <c r="K253" i="6" s="1"/>
  <c r="J254" i="6" l="1"/>
  <c r="K254" i="6" s="1"/>
  <c r="J255" i="6" l="1"/>
  <c r="K255" i="6" s="1"/>
  <c r="J256" i="6" l="1"/>
  <c r="K256" i="6" s="1"/>
  <c r="J257" i="6" l="1"/>
  <c r="K257" i="6" s="1"/>
  <c r="J258" i="6" l="1"/>
  <c r="K258" i="6"/>
  <c r="J259" i="6" l="1"/>
  <c r="K259" i="6" s="1"/>
  <c r="J260" i="6" l="1"/>
  <c r="K260" i="6" s="1"/>
  <c r="J261" i="6" l="1"/>
  <c r="K261" i="6" s="1"/>
  <c r="J262" i="6" l="1"/>
  <c r="K262" i="6" l="1"/>
  <c r="J263" i="6"/>
  <c r="K263" i="6" s="1"/>
  <c r="J264" i="6" l="1"/>
  <c r="K264" i="6" s="1"/>
  <c r="J265" i="6" l="1"/>
  <c r="K265" i="6" s="1"/>
  <c r="J266" i="6" l="1"/>
  <c r="K266" i="6" s="1"/>
  <c r="J267" i="6" l="1"/>
  <c r="K267" i="6" s="1"/>
  <c r="J268" i="6" l="1"/>
  <c r="K268" i="6" s="1"/>
  <c r="J269" i="6" l="1"/>
  <c r="K269" i="6" s="1"/>
  <c r="J270" i="6" l="1"/>
  <c r="K270" i="6" s="1"/>
  <c r="J271" i="6" l="1"/>
  <c r="J272" i="6" l="1"/>
  <c r="K272" i="6" s="1"/>
  <c r="K271" i="6"/>
  <c r="J273" i="6" l="1"/>
  <c r="K273" i="6" s="1"/>
  <c r="J274" i="6" l="1"/>
  <c r="K274" i="6" s="1"/>
  <c r="J275" i="6" l="1"/>
  <c r="K275" i="6" s="1"/>
  <c r="J276" i="6" l="1"/>
  <c r="K276" i="6"/>
  <c r="J277" i="6" l="1"/>
  <c r="K277" i="6" s="1"/>
  <c r="J278" i="6" l="1"/>
  <c r="K278" i="6" s="1"/>
  <c r="J279" i="6" l="1"/>
  <c r="K279" i="6" s="1"/>
  <c r="J280" i="6" l="1"/>
  <c r="K280" i="6" s="1"/>
  <c r="J281" i="6" l="1"/>
  <c r="K281" i="6" s="1"/>
  <c r="J282" i="6" l="1"/>
  <c r="K282" i="6" s="1"/>
  <c r="J283" i="6" l="1"/>
  <c r="K283" i="6" s="1"/>
  <c r="J284" i="6" l="1"/>
  <c r="K284" i="6" s="1"/>
  <c r="J285" i="6" l="1"/>
  <c r="K285" i="6" s="1"/>
  <c r="J286" i="6" l="1"/>
  <c r="K286" i="6" s="1"/>
  <c r="J287" i="6" l="1"/>
  <c r="K287" i="6" s="1"/>
  <c r="J288" i="6" l="1"/>
  <c r="K288" i="6" s="1"/>
  <c r="J289" i="6" l="1"/>
  <c r="K289" i="6" s="1"/>
  <c r="J290" i="6" l="1"/>
  <c r="K290" i="6" s="1"/>
  <c r="J291" i="6" l="1"/>
  <c r="K291" i="6" s="1"/>
  <c r="J292" i="6" l="1"/>
  <c r="K292" i="6" s="1"/>
  <c r="J293" i="6" l="1"/>
  <c r="K293" i="6" s="1"/>
  <c r="J294" i="6" l="1"/>
  <c r="K294" i="6" s="1"/>
  <c r="J295" i="6" l="1"/>
  <c r="J296" i="6" l="1"/>
  <c r="K295" i="6"/>
  <c r="K296" i="6"/>
  <c r="J297" i="6" l="1"/>
  <c r="K297" i="6" s="1"/>
  <c r="J298" i="6" l="1"/>
  <c r="K298" i="6" s="1"/>
  <c r="J299" i="6" l="1"/>
  <c r="K299" i="6" s="1"/>
  <c r="J300" i="6" l="1"/>
  <c r="K300" i="6" l="1"/>
  <c r="J301" i="6"/>
  <c r="K301" i="6"/>
  <c r="J302" i="6" l="1"/>
  <c r="K302" i="6" s="1"/>
  <c r="J303" i="6" l="1"/>
  <c r="K303" i="6" s="1"/>
  <c r="J304" i="6" l="1"/>
  <c r="K304" i="6" s="1"/>
  <c r="J305" i="6" l="1"/>
  <c r="K305" i="6" s="1"/>
  <c r="J306" i="6" l="1"/>
  <c r="K306" i="6" s="1"/>
  <c r="J307" i="6" l="1"/>
  <c r="K307" i="6" s="1"/>
  <c r="J308" i="6" l="1"/>
  <c r="K308" i="6"/>
  <c r="J309" i="6" l="1"/>
  <c r="K309" i="6" s="1"/>
  <c r="J310" i="6" l="1"/>
  <c r="K310" i="6" s="1"/>
  <c r="J311" i="6" l="1"/>
  <c r="K311" i="6" s="1"/>
  <c r="J312" i="6" l="1"/>
  <c r="K312" i="6" s="1"/>
  <c r="J313" i="6" l="1"/>
  <c r="K313" i="6" s="1"/>
  <c r="J314" i="6" l="1"/>
  <c r="J315" i="6" l="1"/>
  <c r="K314" i="6"/>
  <c r="J316" i="6" l="1"/>
  <c r="K316" i="6" s="1"/>
  <c r="K315" i="6"/>
  <c r="J317" i="6" l="1"/>
  <c r="K317" i="6"/>
  <c r="J318" i="6" l="1"/>
  <c r="K318" i="6" s="1"/>
  <c r="J319" i="6" l="1"/>
  <c r="K319" i="6" l="1"/>
  <c r="J320" i="6"/>
  <c r="J321" i="6" l="1"/>
  <c r="K320" i="6"/>
  <c r="K321" i="6" l="1"/>
  <c r="J322" i="6"/>
  <c r="K322" i="6" s="1"/>
  <c r="J323" i="6" l="1"/>
  <c r="K323" i="6" l="1"/>
  <c r="J324" i="6"/>
  <c r="K324" i="6" l="1"/>
  <c r="J325" i="6"/>
  <c r="K325" i="6" s="1"/>
  <c r="J326" i="6" l="1"/>
  <c r="K326" i="6" s="1"/>
  <c r="J327" i="6" l="1"/>
  <c r="K327" i="6" s="1"/>
  <c r="J328" i="6" l="1"/>
  <c r="K328" i="6"/>
  <c r="J329" i="6" l="1"/>
  <c r="J330" i="6" l="1"/>
  <c r="K330" i="6" s="1"/>
  <c r="K329" i="6"/>
  <c r="J331" i="6" l="1"/>
  <c r="K331" i="6" s="1"/>
  <c r="J332" i="6" l="1"/>
  <c r="K332" i="6" s="1"/>
  <c r="J333" i="6" l="1"/>
  <c r="J334" i="6" l="1"/>
  <c r="K333" i="6"/>
  <c r="K334" i="6"/>
  <c r="J335" i="6" l="1"/>
  <c r="K335" i="6" s="1"/>
  <c r="J336" i="6" l="1"/>
  <c r="K336" i="6" s="1"/>
  <c r="J337" i="6" l="1"/>
  <c r="K337" i="6" s="1"/>
  <c r="J338" i="6" l="1"/>
  <c r="K338" i="6" s="1"/>
  <c r="J339" i="6" l="1"/>
  <c r="K339" i="6" s="1"/>
  <c r="J340" i="6" l="1"/>
  <c r="K340" i="6" s="1"/>
  <c r="J341" i="6" l="1"/>
  <c r="K341" i="6" s="1"/>
  <c r="J342" i="6" l="1"/>
  <c r="K342" i="6" s="1"/>
  <c r="J343" i="6" l="1"/>
  <c r="K343" i="6" s="1"/>
  <c r="J344" i="6" l="1"/>
  <c r="K344" i="6" s="1"/>
  <c r="J345" i="6" l="1"/>
  <c r="K345" i="6" s="1"/>
  <c r="J346" i="6" l="1"/>
  <c r="K346" i="6" s="1"/>
  <c r="J347" i="6" l="1"/>
  <c r="K347" i="6" s="1"/>
  <c r="J348" i="6" l="1"/>
  <c r="K348" i="6" s="1"/>
  <c r="J349" i="6" l="1"/>
  <c r="K349" i="6" s="1"/>
  <c r="J350" i="6" l="1"/>
  <c r="K350" i="6" l="1"/>
  <c r="J351" i="6"/>
  <c r="K351" i="6" s="1"/>
  <c r="J352" i="6" l="1"/>
  <c r="K352" i="6" s="1"/>
  <c r="J353" i="6" l="1"/>
  <c r="K353" i="6" l="1"/>
  <c r="J354" i="6"/>
  <c r="K354" i="6" s="1"/>
  <c r="J355" i="6" l="1"/>
  <c r="K355" i="6" s="1"/>
  <c r="J356" i="6" l="1"/>
  <c r="K356" i="6" s="1"/>
  <c r="J357" i="6" l="1"/>
  <c r="K357" i="6" s="1"/>
  <c r="J358" i="6" l="1"/>
  <c r="K358" i="6" s="1"/>
  <c r="J359" i="6" l="1"/>
  <c r="K359" i="6" s="1"/>
  <c r="J360" i="6" l="1"/>
  <c r="K360" i="6" s="1"/>
  <c r="J361" i="6" l="1"/>
  <c r="J362" i="6" l="1"/>
  <c r="K362" i="6" s="1"/>
  <c r="K361" i="6"/>
  <c r="J363" i="6" l="1"/>
  <c r="K363" i="6" s="1"/>
  <c r="J364" i="6" l="1"/>
  <c r="K364" i="6" s="1"/>
  <c r="J365" i="6" l="1"/>
  <c r="K365" i="6" l="1"/>
  <c r="J366" i="6"/>
  <c r="K366" i="6" s="1"/>
  <c r="J367" i="6" l="1"/>
  <c r="K367" i="6" s="1"/>
  <c r="J368" i="6" l="1"/>
  <c r="K368" i="6" l="1"/>
  <c r="J369" i="6"/>
  <c r="K369" i="6" s="1"/>
  <c r="J370" i="6" l="1"/>
  <c r="K370" i="6" s="1"/>
  <c r="J371" i="6" l="1"/>
  <c r="J372" i="6" l="1"/>
  <c r="K371" i="6"/>
  <c r="K372" i="6"/>
  <c r="J373" i="6" l="1"/>
  <c r="K373" i="6" s="1"/>
  <c r="J374" i="6" l="1"/>
  <c r="K374" i="6" s="1"/>
  <c r="J375" i="6" l="1"/>
  <c r="K375" i="6" s="1"/>
  <c r="J376" i="6" l="1"/>
  <c r="J377" i="6" l="1"/>
  <c r="K376" i="6"/>
  <c r="K377" i="6"/>
  <c r="J378" i="6" l="1"/>
  <c r="J379" i="6" l="1"/>
  <c r="K378" i="6"/>
  <c r="K379" i="6"/>
  <c r="J380" i="6" l="1"/>
  <c r="K380" i="6" s="1"/>
  <c r="J381" i="6" l="1"/>
  <c r="K381" i="6" s="1"/>
  <c r="J382" i="6" l="1"/>
  <c r="K382" i="6" s="1"/>
  <c r="J383" i="6" l="1"/>
  <c r="K383" i="6" s="1"/>
  <c r="J384" i="6" l="1"/>
  <c r="K384" i="6" s="1"/>
  <c r="J385" i="6" l="1"/>
  <c r="K385" i="6" s="1"/>
  <c r="J386" i="6" l="1"/>
  <c r="K386" i="6" s="1"/>
  <c r="J387" i="6" l="1"/>
  <c r="K387" i="6"/>
  <c r="J388" i="6" l="1"/>
  <c r="J389" i="6" l="1"/>
  <c r="K388" i="6"/>
  <c r="K389" i="6"/>
  <c r="J390" i="6" l="1"/>
  <c r="K390" i="6" l="1"/>
  <c r="J391" i="6"/>
  <c r="K391" i="6" s="1"/>
  <c r="J392" i="6" l="1"/>
  <c r="K392" i="6" l="1"/>
  <c r="J393" i="6"/>
  <c r="K393" i="6" s="1"/>
  <c r="J394" i="6" l="1"/>
  <c r="K394" i="6"/>
  <c r="J395" i="6" l="1"/>
  <c r="K395" i="6" s="1"/>
  <c r="J396" i="6" l="1"/>
  <c r="K396" i="6" l="1"/>
  <c r="J397" i="6"/>
  <c r="K397" i="6" s="1"/>
  <c r="J398" i="6" l="1"/>
  <c r="K398" i="6" s="1"/>
  <c r="J399" i="6" l="1"/>
  <c r="J400" i="6" l="1"/>
  <c r="K399" i="6"/>
  <c r="K400" i="6"/>
  <c r="J401" i="6" l="1"/>
  <c r="J402" i="6" l="1"/>
  <c r="K401" i="6"/>
  <c r="K402" i="6"/>
  <c r="J403" i="6" l="1"/>
  <c r="K403" i="6" l="1"/>
  <c r="J404" i="6"/>
  <c r="K404" i="6" s="1"/>
  <c r="J405" i="6" l="1"/>
  <c r="K405" i="6" s="1"/>
  <c r="J406" i="6" l="1"/>
  <c r="K406" i="6" l="1"/>
  <c r="J407" i="6"/>
  <c r="J408" i="6" l="1"/>
  <c r="K408" i="6" s="1"/>
  <c r="K407" i="6"/>
  <c r="J409" i="6" l="1"/>
  <c r="K409" i="6" s="1"/>
  <c r="J410" i="6" l="1"/>
  <c r="K410" i="6" s="1"/>
  <c r="J411" i="6" l="1"/>
  <c r="J412" i="6" l="1"/>
  <c r="K411" i="6"/>
  <c r="J413" i="6" l="1"/>
  <c r="K413" i="6" s="1"/>
  <c r="K412" i="6"/>
  <c r="J414" i="6" l="1"/>
  <c r="K414" i="6" s="1"/>
  <c r="J415" i="6" l="1"/>
  <c r="K415" i="6" s="1"/>
  <c r="J416" i="6" l="1"/>
  <c r="K416" i="6" s="1"/>
  <c r="J417" i="6" l="1"/>
  <c r="K417" i="6" s="1"/>
  <c r="J418" i="6" l="1"/>
  <c r="K418" i="6"/>
  <c r="J419" i="6" l="1"/>
  <c r="K419" i="6" l="1"/>
  <c r="J420" i="6"/>
  <c r="K420" i="6" s="1"/>
  <c r="J421" i="6" l="1"/>
  <c r="K421" i="6" s="1"/>
  <c r="J422" i="6" l="1"/>
  <c r="K422" i="6"/>
  <c r="J423" i="6" l="1"/>
  <c r="K423" i="6"/>
  <c r="J424" i="6" l="1"/>
  <c r="J425" i="6" l="1"/>
  <c r="K424" i="6"/>
  <c r="K425" i="6"/>
  <c r="J426" i="6" l="1"/>
  <c r="K426" i="6" s="1"/>
  <c r="J427" i="6" l="1"/>
  <c r="K427" i="6" l="1"/>
  <c r="J428" i="6"/>
  <c r="K428" i="6" s="1"/>
  <c r="J429" i="6" l="1"/>
  <c r="K429" i="6" s="1"/>
  <c r="J430" i="6" l="1"/>
  <c r="K430" i="6" s="1"/>
  <c r="J431" i="6" l="1"/>
  <c r="K431" i="6" s="1"/>
  <c r="J432" i="6" l="1"/>
  <c r="K432" i="6" s="1"/>
  <c r="J433" i="6" l="1"/>
  <c r="K433" i="6" s="1"/>
  <c r="J434" i="6" l="1"/>
  <c r="K434" i="6" s="1"/>
  <c r="J435" i="6" l="1"/>
  <c r="J436" i="6" l="1"/>
  <c r="K435" i="6"/>
  <c r="K436" i="6"/>
  <c r="J437" i="6" l="1"/>
  <c r="K437" i="6" s="1"/>
  <c r="J438" i="6" l="1"/>
  <c r="J439" i="6" l="1"/>
  <c r="K438" i="6"/>
  <c r="K439" i="6" l="1"/>
  <c r="J440" i="6"/>
  <c r="K440" i="6" s="1"/>
  <c r="J441" i="6" l="1"/>
  <c r="K441" i="6" s="1"/>
  <c r="J442" i="6" l="1"/>
  <c r="J443" i="6" l="1"/>
  <c r="K442" i="6"/>
  <c r="K443" i="6" l="1"/>
  <c r="J444" i="6"/>
  <c r="K444" i="6" s="1"/>
  <c r="J445" i="6" l="1"/>
  <c r="K445" i="6" s="1"/>
  <c r="J446" i="6" l="1"/>
  <c r="K446" i="6" s="1"/>
  <c r="J447" i="6" l="1"/>
  <c r="K447" i="6" s="1"/>
  <c r="J448" i="6" l="1"/>
  <c r="K448" i="6" s="1"/>
  <c r="J449" i="6" l="1"/>
  <c r="K449" i="6"/>
  <c r="J450" i="6" l="1"/>
  <c r="K450" i="6"/>
  <c r="J451" i="6" l="1"/>
  <c r="K451" i="6" s="1"/>
  <c r="J452" i="6" l="1"/>
  <c r="K452" i="6" s="1"/>
  <c r="J453" i="6" l="1"/>
  <c r="K453" i="6" s="1"/>
  <c r="J454" i="6" l="1"/>
  <c r="K454" i="6" s="1"/>
  <c r="J455" i="6" l="1"/>
  <c r="K455" i="6" s="1"/>
  <c r="J456" i="6" l="1"/>
  <c r="K456" i="6"/>
  <c r="J457" i="6" l="1"/>
  <c r="K457" i="6" s="1"/>
  <c r="J458" i="6" l="1"/>
  <c r="J459" i="6" l="1"/>
  <c r="K458" i="6"/>
  <c r="K459" i="6"/>
  <c r="J460" i="6" l="1"/>
  <c r="J461" i="6" l="1"/>
  <c r="K461" i="6" s="1"/>
  <c r="K460" i="6"/>
  <c r="J462" i="6" l="1"/>
  <c r="K462" i="6" s="1"/>
  <c r="J463" i="6" l="1"/>
  <c r="J464" i="6" l="1"/>
  <c r="K463" i="6"/>
  <c r="K464" i="6" l="1"/>
  <c r="J465" i="6"/>
  <c r="K465" i="6" s="1"/>
  <c r="J466" i="6" l="1"/>
  <c r="K466" i="6" s="1"/>
  <c r="J467" i="6" l="1"/>
  <c r="K467" i="6" l="1"/>
  <c r="J468" i="6"/>
  <c r="K468" i="6"/>
  <c r="J469" i="6" l="1"/>
  <c r="K469" i="6" s="1"/>
  <c r="J470" i="6" l="1"/>
  <c r="K470" i="6" s="1"/>
  <c r="J471" i="6" l="1"/>
  <c r="K471" i="6" s="1"/>
  <c r="J472" i="6" l="1"/>
  <c r="J473" i="6" l="1"/>
  <c r="K473" i="6" s="1"/>
  <c r="K472" i="6"/>
  <c r="J474" i="6" l="1"/>
  <c r="J475" i="6" l="1"/>
  <c r="K474" i="6"/>
  <c r="K475" i="6"/>
  <c r="J476" i="6" l="1"/>
  <c r="K476" i="6" l="1"/>
  <c r="J477" i="6"/>
  <c r="K477" i="6" s="1"/>
  <c r="J478" i="6" l="1"/>
  <c r="K478" i="6" s="1"/>
  <c r="J479" i="6" l="1"/>
  <c r="K479" i="6" s="1"/>
  <c r="J480" i="6" l="1"/>
  <c r="K480" i="6" s="1"/>
  <c r="J481" i="6" l="1"/>
  <c r="K481" i="6" s="1"/>
  <c r="J482" i="6" l="1"/>
  <c r="K482" i="6" s="1"/>
  <c r="J483" i="6" l="1"/>
  <c r="K483" i="6" s="1"/>
  <c r="J484" i="6" l="1"/>
  <c r="K484" i="6" s="1"/>
  <c r="J485" i="6" l="1"/>
  <c r="K485" i="6" s="1"/>
  <c r="J486" i="6" l="1"/>
  <c r="K486" i="6" s="1"/>
  <c r="J487" i="6" l="1"/>
  <c r="K487" i="6" s="1"/>
  <c r="J488" i="6" l="1"/>
  <c r="K488" i="6" l="1"/>
  <c r="J489" i="6"/>
  <c r="K489" i="6" s="1"/>
  <c r="J490" i="6" l="1"/>
  <c r="K490" i="6" l="1"/>
  <c r="J491" i="6"/>
  <c r="K491" i="6" s="1"/>
  <c r="J492" i="6" l="1"/>
  <c r="K492" i="6" s="1"/>
  <c r="J493" i="6" l="1"/>
  <c r="K493" i="6" s="1"/>
  <c r="J494" i="6" l="1"/>
  <c r="K494" i="6" l="1"/>
  <c r="J495" i="6"/>
  <c r="K495" i="6" s="1"/>
  <c r="J496" i="6" l="1"/>
  <c r="K496" i="6" s="1"/>
  <c r="J497" i="6" l="1"/>
  <c r="K497" i="6" s="1"/>
  <c r="J498" i="6" l="1"/>
  <c r="K498" i="6" s="1"/>
  <c r="J499" i="6" l="1"/>
  <c r="K499" i="6" s="1"/>
  <c r="J500" i="6" l="1"/>
  <c r="K500" i="6" s="1"/>
  <c r="J501" i="6" l="1"/>
  <c r="K501" i="6" s="1"/>
  <c r="J502" i="6" l="1"/>
  <c r="K502" i="6" l="1"/>
  <c r="J503" i="6"/>
  <c r="K503" i="6" s="1"/>
  <c r="J504" i="6" l="1"/>
  <c r="K504" i="6" s="1"/>
  <c r="J505" i="6" l="1"/>
  <c r="K505" i="6" l="1"/>
  <c r="J506" i="6"/>
  <c r="K506" i="6" s="1"/>
  <c r="J507" i="6" l="1"/>
  <c r="K507" i="6" l="1"/>
  <c r="J508" i="6"/>
  <c r="K508" i="6" s="1"/>
  <c r="J509" i="6" l="1"/>
  <c r="K509" i="6" s="1"/>
  <c r="J510" i="6" l="1"/>
  <c r="K510" i="6" s="1"/>
  <c r="J511" i="6" l="1"/>
  <c r="K511" i="6" s="1"/>
  <c r="J512" i="6" l="1"/>
  <c r="K512" i="6" s="1"/>
  <c r="J513" i="6" l="1"/>
  <c r="K513" i="6" l="1"/>
  <c r="J514" i="6"/>
  <c r="K514" i="6" s="1"/>
  <c r="J515" i="6" l="1"/>
  <c r="K515" i="6" s="1"/>
  <c r="J516" i="6" l="1"/>
  <c r="K516" i="6" s="1"/>
  <c r="J517" i="6" l="1"/>
  <c r="K517" i="6" s="1"/>
  <c r="J518" i="6" l="1"/>
  <c r="K518" i="6" l="1"/>
  <c r="J519" i="6"/>
  <c r="K519" i="6" l="1"/>
  <c r="J520" i="6"/>
  <c r="K520" i="6" l="1"/>
  <c r="J521" i="6"/>
  <c r="K521" i="6" l="1"/>
  <c r="J522" i="6"/>
  <c r="K522" i="6" l="1"/>
  <c r="J523" i="6"/>
  <c r="K523" i="6" s="1"/>
  <c r="J524" i="6" l="1"/>
  <c r="J525" i="6" l="1"/>
  <c r="K525" i="6" s="1"/>
  <c r="K524" i="6"/>
  <c r="J526" i="6" l="1"/>
  <c r="K526" i="6" s="1"/>
  <c r="J527" i="6" l="1"/>
  <c r="K527" i="6" s="1"/>
  <c r="J528" i="6" l="1"/>
  <c r="K528" i="6" s="1"/>
  <c r="J529" i="6" l="1"/>
  <c r="K529" i="6" s="1"/>
  <c r="J530" i="6" l="1"/>
  <c r="K530" i="6" s="1"/>
  <c r="J531" i="6" l="1"/>
  <c r="K531" i="6" s="1"/>
  <c r="J532" i="6" l="1"/>
  <c r="K532" i="6" l="1"/>
  <c r="J533" i="6"/>
  <c r="K533" i="6" s="1"/>
  <c r="J534" i="6" l="1"/>
  <c r="K534" i="6" s="1"/>
  <c r="J535" i="6" l="1"/>
  <c r="K535" i="6" s="1"/>
  <c r="J536" i="6" l="1"/>
  <c r="K536" i="6" l="1"/>
  <c r="J537" i="6"/>
  <c r="K537" i="6" l="1"/>
  <c r="J538" i="6"/>
  <c r="K538" i="6" s="1"/>
  <c r="J539" i="6" l="1"/>
  <c r="K539" i="6" s="1"/>
  <c r="J540" i="6" l="1"/>
  <c r="J541" i="6" l="1"/>
  <c r="K540" i="6"/>
  <c r="J542" i="6" l="1"/>
  <c r="K542" i="6" s="1"/>
  <c r="K541" i="6"/>
  <c r="J543" i="6" l="1"/>
  <c r="J544" i="6" l="1"/>
  <c r="K543" i="6"/>
  <c r="J545" i="6" l="1"/>
  <c r="K545" i="6" s="1"/>
  <c r="K544" i="6"/>
  <c r="J546" i="6" l="1"/>
  <c r="K546" i="6" l="1"/>
  <c r="J547" i="6"/>
  <c r="J548" i="6" l="1"/>
  <c r="K547" i="6"/>
  <c r="J549" i="6" l="1"/>
  <c r="K549" i="6" s="1"/>
  <c r="K548" i="6"/>
  <c r="J550" i="6" l="1"/>
  <c r="J551" i="6" l="1"/>
  <c r="K551" i="6" s="1"/>
  <c r="K550" i="6"/>
  <c r="J552" i="6" l="1"/>
  <c r="K552" i="6" l="1"/>
  <c r="J553" i="6"/>
  <c r="K553" i="6" s="1"/>
  <c r="J554" i="6" l="1"/>
  <c r="J555" i="6" l="1"/>
  <c r="K555" i="6" s="1"/>
  <c r="K554" i="6"/>
  <c r="J556" i="6" l="1"/>
  <c r="K556" i="6" s="1"/>
  <c r="J557" i="6" l="1"/>
  <c r="K557" i="6" s="1"/>
  <c r="J558" i="6" l="1"/>
  <c r="K558" i="6" s="1"/>
  <c r="J559" i="6" l="1"/>
  <c r="K559" i="6" s="1"/>
  <c r="J560" i="6" l="1"/>
  <c r="K560" i="6" s="1"/>
  <c r="J561" i="6" l="1"/>
  <c r="K561" i="6" l="1"/>
  <c r="J562" i="6"/>
  <c r="J563" i="6" l="1"/>
  <c r="K563" i="6" s="1"/>
  <c r="K562" i="6"/>
  <c r="J564" i="6" l="1"/>
  <c r="K564" i="6" s="1"/>
  <c r="J565" i="6" l="1"/>
  <c r="K565" i="6" s="1"/>
  <c r="J566" i="6" l="1"/>
  <c r="J567" i="6" l="1"/>
  <c r="K567" i="6" s="1"/>
  <c r="K566" i="6"/>
  <c r="J568" i="6" l="1"/>
  <c r="J569" i="6" l="1"/>
  <c r="K568" i="6"/>
  <c r="K569" i="6" l="1"/>
  <c r="J570" i="6"/>
  <c r="K570" i="6" s="1"/>
  <c r="J571" i="6" l="1"/>
  <c r="K571" i="6" s="1"/>
  <c r="J572" i="6" l="1"/>
  <c r="K572" i="6" s="1"/>
  <c r="J573" i="6" l="1"/>
  <c r="K573" i="6"/>
  <c r="J574" i="6" l="1"/>
  <c r="K574" i="6" s="1"/>
  <c r="J575" i="6" l="1"/>
  <c r="K575" i="6" s="1"/>
  <c r="J576" i="6" l="1"/>
  <c r="K576" i="6"/>
  <c r="J577" i="6" l="1"/>
  <c r="J578" i="6" l="1"/>
  <c r="K578" i="6" s="1"/>
  <c r="K577" i="6"/>
  <c r="J579" i="6" l="1"/>
  <c r="K579" i="6" s="1"/>
  <c r="J580" i="6" l="1"/>
  <c r="K580" i="6" s="1"/>
  <c r="J581" i="6" l="1"/>
  <c r="K581" i="6" s="1"/>
  <c r="J582" i="6" l="1"/>
  <c r="K582" i="6" s="1"/>
  <c r="J583" i="6" l="1"/>
  <c r="K583" i="6"/>
  <c r="J584" i="6" l="1"/>
  <c r="K584" i="6" s="1"/>
  <c r="J585" i="6" l="1"/>
  <c r="K585" i="6" s="1"/>
  <c r="J586" i="6" l="1"/>
  <c r="K586" i="6" s="1"/>
  <c r="J587" i="6" l="1"/>
  <c r="K587" i="6" s="1"/>
  <c r="J588" i="6" l="1"/>
  <c r="K588" i="6" s="1"/>
  <c r="J589" i="6" l="1"/>
  <c r="K589" i="6" s="1"/>
  <c r="J590" i="6" l="1"/>
  <c r="K590" i="6" s="1"/>
  <c r="J591" i="6" l="1"/>
  <c r="K591" i="6" s="1"/>
  <c r="J592" i="6" l="1"/>
  <c r="K592" i="6" s="1"/>
  <c r="J593" i="6" l="1"/>
  <c r="K593" i="6" s="1"/>
  <c r="J594" i="6" l="1"/>
  <c r="K594" i="6" s="1"/>
  <c r="J595" i="6" l="1"/>
  <c r="K595" i="6" s="1"/>
  <c r="J596" i="6" l="1"/>
  <c r="K596" i="6" s="1"/>
  <c r="J597" i="6" l="1"/>
  <c r="K597" i="6" s="1"/>
  <c r="J598" i="6" l="1"/>
  <c r="K598" i="6" s="1"/>
  <c r="J599" i="6" l="1"/>
  <c r="K599" i="6" s="1"/>
  <c r="J600" i="6" l="1"/>
  <c r="K600" i="6" s="1"/>
  <c r="J601" i="6" l="1"/>
  <c r="K601" i="6" l="1"/>
  <c r="J602" i="6"/>
  <c r="K602" i="6" s="1"/>
  <c r="J603" i="6" l="1"/>
  <c r="K603" i="6" s="1"/>
  <c r="J604" i="6" l="1"/>
  <c r="K604" i="6" s="1"/>
  <c r="J605" i="6" l="1"/>
  <c r="K605" i="6" s="1"/>
  <c r="J606" i="6" l="1"/>
  <c r="K606" i="6" l="1"/>
  <c r="J607" i="6"/>
  <c r="K607" i="6" s="1"/>
  <c r="J608" i="6" l="1"/>
  <c r="K608" i="6" s="1"/>
  <c r="J609" i="6" l="1"/>
  <c r="K609" i="6" s="1"/>
  <c r="J610" i="6" l="1"/>
  <c r="K610" i="6" l="1"/>
  <c r="J611" i="6"/>
  <c r="K611" i="6" s="1"/>
  <c r="J612" i="6" l="1"/>
  <c r="K612" i="6" s="1"/>
  <c r="J613" i="6" l="1"/>
  <c r="K613" i="6" l="1"/>
  <c r="J614" i="6"/>
  <c r="K614" i="6" l="1"/>
  <c r="J615" i="6"/>
  <c r="K615" i="6" l="1"/>
  <c r="J616" i="6"/>
  <c r="K616" i="6" l="1"/>
  <c r="J617" i="6"/>
  <c r="K617" i="6" s="1"/>
  <c r="J618" i="6" l="1"/>
  <c r="K618" i="6" s="1"/>
  <c r="J619" i="6" l="1"/>
  <c r="K619" i="6" s="1"/>
  <c r="J620" i="6" l="1"/>
  <c r="K620" i="6" s="1"/>
  <c r="J621" i="6" l="1"/>
  <c r="K621" i="6" s="1"/>
  <c r="J622" i="6" l="1"/>
  <c r="K622" i="6" s="1"/>
  <c r="J623" i="6" l="1"/>
  <c r="K623" i="6" s="1"/>
  <c r="J624" i="6" l="1"/>
  <c r="K624" i="6" s="1"/>
  <c r="J625" i="6" l="1"/>
  <c r="K625" i="6" s="1"/>
  <c r="J626" i="6" l="1"/>
  <c r="K626" i="6" s="1"/>
  <c r="J627" i="6" l="1"/>
  <c r="K627" i="6" l="1"/>
  <c r="J628" i="6"/>
  <c r="K628" i="6" s="1"/>
  <c r="J629" i="6" l="1"/>
  <c r="K629" i="6" s="1"/>
  <c r="J630" i="6" l="1"/>
  <c r="K630" i="6" s="1"/>
  <c r="J631" i="6" l="1"/>
  <c r="K631" i="6" l="1"/>
  <c r="J632" i="6"/>
  <c r="K632" i="6" s="1"/>
  <c r="J633" i="6" l="1"/>
  <c r="K633" i="6"/>
  <c r="J634" i="6" l="1"/>
  <c r="K634" i="6" s="1"/>
  <c r="J635" i="6" l="1"/>
  <c r="K635" i="6" s="1"/>
  <c r="J636" i="6" l="1"/>
  <c r="K636" i="6" s="1"/>
  <c r="J637" i="6" l="1"/>
  <c r="K637" i="6" s="1"/>
  <c r="J638" i="6" l="1"/>
  <c r="K638" i="6" s="1"/>
  <c r="J639" i="6" l="1"/>
  <c r="K639" i="6" s="1"/>
  <c r="J640" i="6" l="1"/>
  <c r="K640" i="6" l="1"/>
  <c r="J641" i="6"/>
  <c r="K641" i="6" s="1"/>
  <c r="J642" i="6" l="1"/>
  <c r="K642" i="6" s="1"/>
  <c r="J643" i="6" l="1"/>
  <c r="K643" i="6" s="1"/>
  <c r="J644" i="6" l="1"/>
  <c r="K644" i="6" s="1"/>
  <c r="J645" i="6" l="1"/>
  <c r="K645" i="6" l="1"/>
  <c r="J646" i="6"/>
  <c r="K646" i="6" s="1"/>
  <c r="J647" i="6" l="1"/>
  <c r="K647" i="6" l="1"/>
  <c r="J648" i="6"/>
  <c r="K648" i="6" l="1"/>
  <c r="J649" i="6"/>
  <c r="K649" i="6" s="1"/>
  <c r="J650" i="6" l="1"/>
  <c r="K650" i="6" s="1"/>
  <c r="J651" i="6" l="1"/>
  <c r="K651" i="6" s="1"/>
  <c r="J652" i="6" l="1"/>
  <c r="K652" i="6" s="1"/>
  <c r="J653" i="6" l="1"/>
  <c r="K653" i="6" l="1"/>
  <c r="J654" i="6"/>
  <c r="K654" i="6" s="1"/>
  <c r="J655" i="6" l="1"/>
  <c r="K655" i="6" l="1"/>
  <c r="J656" i="6"/>
  <c r="K656" i="6" s="1"/>
  <c r="J657" i="6" l="1"/>
  <c r="K657" i="6" s="1"/>
  <c r="J658" i="6" l="1"/>
  <c r="K658" i="6" l="1"/>
  <c r="J659" i="6"/>
  <c r="K659" i="6" s="1"/>
  <c r="J660" i="6" l="1"/>
  <c r="K660" i="6" s="1"/>
  <c r="J661" i="6" l="1"/>
  <c r="K661" i="6" s="1"/>
  <c r="J662" i="6" l="1"/>
  <c r="J663" i="6" l="1"/>
  <c r="K662" i="6"/>
  <c r="K663" i="6" l="1"/>
  <c r="J664" i="6"/>
  <c r="K664" i="6" s="1"/>
  <c r="J665" i="6" l="1"/>
  <c r="K665" i="6" s="1"/>
  <c r="J666" i="6" l="1"/>
  <c r="K666" i="6" l="1"/>
  <c r="J667" i="6"/>
  <c r="K667" i="6" s="1"/>
  <c r="J668" i="6" l="1"/>
  <c r="K668" i="6" s="1"/>
  <c r="J669" i="6" l="1"/>
  <c r="K669" i="6" s="1"/>
  <c r="J670" i="6" l="1"/>
  <c r="K670" i="6" s="1"/>
  <c r="J671" i="6" l="1"/>
  <c r="J672" i="6" l="1"/>
  <c r="K672" i="6" s="1"/>
  <c r="K671" i="6"/>
  <c r="J673" i="6" l="1"/>
  <c r="K673" i="6" s="1"/>
  <c r="J674" i="6" l="1"/>
  <c r="K674" i="6" s="1"/>
  <c r="J675" i="6" l="1"/>
  <c r="K675" i="6" s="1"/>
  <c r="J676" i="6" l="1"/>
  <c r="J677" i="6" l="1"/>
  <c r="K677" i="6" s="1"/>
  <c r="K676" i="6"/>
  <c r="J678" i="6" l="1"/>
  <c r="K678" i="6"/>
  <c r="J679" i="6" l="1"/>
  <c r="J680" i="6" l="1"/>
  <c r="K680" i="6" s="1"/>
  <c r="K679" i="6"/>
  <c r="J681" i="6" l="1"/>
  <c r="K681" i="6" s="1"/>
  <c r="J682" i="6" l="1"/>
  <c r="K682" i="6" s="1"/>
  <c r="J683" i="6" l="1"/>
  <c r="K683" i="6" l="1"/>
  <c r="J684" i="6"/>
  <c r="K684" i="6" s="1"/>
  <c r="J685" i="6" l="1"/>
  <c r="K685" i="6"/>
  <c r="J686" i="6" l="1"/>
  <c r="K686" i="6" l="1"/>
  <c r="J687" i="6"/>
  <c r="J688" i="6" l="1"/>
  <c r="K687" i="6"/>
  <c r="K688" i="6"/>
  <c r="J689" i="6" l="1"/>
  <c r="J690" i="6" l="1"/>
  <c r="K690" i="6" s="1"/>
  <c r="K689" i="6"/>
  <c r="J691" i="6" l="1"/>
  <c r="K691" i="6"/>
  <c r="J692" i="6" l="1"/>
  <c r="K692" i="6" s="1"/>
  <c r="J693" i="6" l="1"/>
  <c r="K693" i="6" l="1"/>
  <c r="J694" i="6"/>
  <c r="K694" i="6" s="1"/>
  <c r="J695" i="6" l="1"/>
  <c r="K695" i="6"/>
  <c r="J696" i="6" l="1"/>
  <c r="K696" i="6"/>
  <c r="J697" i="6" l="1"/>
  <c r="K697" i="6" s="1"/>
  <c r="J698" i="6" l="1"/>
  <c r="K698" i="6" s="1"/>
  <c r="J699" i="6" l="1"/>
  <c r="K699" i="6"/>
  <c r="J700" i="6" l="1"/>
  <c r="K700" i="6" s="1"/>
  <c r="J701" i="6" l="1"/>
  <c r="K701" i="6"/>
  <c r="J702" i="6" l="1"/>
  <c r="K702" i="6" s="1"/>
  <c r="J703" i="6" l="1"/>
  <c r="J704" i="6" l="1"/>
  <c r="K703" i="6"/>
  <c r="K704" i="6" l="1"/>
  <c r="J705" i="6"/>
  <c r="J706" i="6" l="1"/>
  <c r="K706" i="6"/>
  <c r="K705" i="6"/>
  <c r="J707" i="6" l="1"/>
  <c r="K707" i="6"/>
  <c r="J708" i="6" l="1"/>
  <c r="K708" i="6" l="1"/>
  <c r="J709" i="6"/>
  <c r="J710" i="6" l="1"/>
  <c r="K709" i="6"/>
  <c r="K710" i="6"/>
  <c r="J711" i="6" l="1"/>
  <c r="J712" i="6" l="1"/>
  <c r="K712" i="6" s="1"/>
  <c r="K711" i="6"/>
  <c r="J713" i="6" l="1"/>
  <c r="K713" i="6" l="1"/>
  <c r="J714" i="6"/>
  <c r="J715" i="6" l="1"/>
  <c r="K714" i="6"/>
  <c r="K715" i="6" l="1"/>
  <c r="J716" i="6"/>
  <c r="K716" i="6" s="1"/>
  <c r="J717" i="6" l="1"/>
  <c r="K717" i="6" s="1"/>
  <c r="J718" i="6" l="1"/>
  <c r="K718" i="6" l="1"/>
  <c r="J719" i="6"/>
  <c r="J720" i="6" l="1"/>
  <c r="K719" i="6"/>
  <c r="J721" i="6" l="1"/>
  <c r="K720" i="6"/>
  <c r="J722" i="6" l="1"/>
  <c r="K721" i="6"/>
  <c r="K722" i="6"/>
  <c r="J723" i="6" l="1"/>
  <c r="J724" i="6" l="1"/>
  <c r="K723" i="6"/>
  <c r="K724" i="6"/>
  <c r="J725" i="6" l="1"/>
  <c r="K725" i="6" s="1"/>
  <c r="J726" i="6" l="1"/>
  <c r="K726" i="6"/>
  <c r="J727" i="6" l="1"/>
  <c r="J728" i="6" l="1"/>
  <c r="K727" i="6"/>
  <c r="J729" i="6" l="1"/>
  <c r="K729" i="6" s="1"/>
  <c r="K728" i="6"/>
  <c r="J730" i="6" l="1"/>
  <c r="K730" i="6" l="1"/>
  <c r="J731" i="6"/>
  <c r="K731" i="6" s="1"/>
  <c r="J732" i="6" l="1"/>
  <c r="K732" i="6" s="1"/>
  <c r="J733" i="6" l="1"/>
  <c r="K733" i="6"/>
  <c r="J734" i="6" l="1"/>
  <c r="K734" i="6"/>
  <c r="J735" i="6" l="1"/>
  <c r="J736" i="6" l="1"/>
  <c r="K736" i="6" s="1"/>
  <c r="K735" i="6"/>
  <c r="J737" i="6" l="1"/>
  <c r="J738" i="6" l="1"/>
  <c r="K737" i="6"/>
  <c r="J739" i="6" l="1"/>
  <c r="K739" i="6" s="1"/>
  <c r="K738" i="6"/>
  <c r="J740" i="6" l="1"/>
  <c r="K740" i="6" s="1"/>
  <c r="J741" i="6" l="1"/>
  <c r="K741" i="6" s="1"/>
  <c r="J742" i="6" l="1"/>
  <c r="K742" i="6"/>
  <c r="J743" i="6" l="1"/>
  <c r="K743" i="6" s="1"/>
  <c r="J744" i="6" l="1"/>
  <c r="K744" i="6" s="1"/>
  <c r="J745" i="6" l="1"/>
  <c r="J746" i="6" l="1"/>
  <c r="K745" i="6"/>
  <c r="K746" i="6"/>
  <c r="J747" i="6" l="1"/>
  <c r="J748" i="6" l="1"/>
  <c r="K747" i="6"/>
  <c r="K748" i="6"/>
  <c r="J749" i="6" l="1"/>
  <c r="J750" i="6" l="1"/>
  <c r="K749" i="6"/>
  <c r="K750" i="6"/>
  <c r="J751" i="6" l="1"/>
  <c r="K751" i="6" s="1"/>
  <c r="J752" i="6" l="1"/>
  <c r="K752" i="6" s="1"/>
  <c r="J753" i="6" l="1"/>
  <c r="J754" i="6" l="1"/>
  <c r="K753" i="6"/>
  <c r="K754" i="6"/>
  <c r="J755" i="6" l="1"/>
  <c r="J756" i="6" l="1"/>
  <c r="K755" i="6"/>
  <c r="K756" i="6"/>
  <c r="J757" i="6" l="1"/>
  <c r="J758" i="6" l="1"/>
  <c r="K757" i="6"/>
  <c r="K758" i="6"/>
  <c r="J759" i="6" l="1"/>
  <c r="J760" i="6" l="1"/>
  <c r="K760" i="6" s="1"/>
  <c r="K759" i="6"/>
  <c r="J761" i="6" l="1"/>
  <c r="J762" i="6" l="1"/>
  <c r="K761" i="6"/>
  <c r="K762" i="6"/>
  <c r="J763" i="6" l="1"/>
  <c r="J764" i="6" l="1"/>
  <c r="K764" i="6" s="1"/>
  <c r="K763" i="6"/>
  <c r="J765" i="6" l="1"/>
  <c r="K765" i="6" l="1"/>
  <c r="J766" i="6"/>
  <c r="K766" i="6"/>
  <c r="J767" i="6" l="1"/>
  <c r="K767" i="6" s="1"/>
  <c r="J768" i="6" l="1"/>
  <c r="J769" i="6" l="1"/>
  <c r="K768" i="6"/>
  <c r="K769" i="6"/>
  <c r="J770" i="6" l="1"/>
  <c r="K770" i="6" l="1"/>
  <c r="J771" i="6"/>
  <c r="J772" i="6" l="1"/>
  <c r="K771" i="6"/>
  <c r="K772" i="6"/>
  <c r="J773" i="6" l="1"/>
  <c r="K773" i="6" l="1"/>
  <c r="J774" i="6"/>
  <c r="K774" i="6" s="1"/>
  <c r="J775" i="6" l="1"/>
  <c r="K775" i="6"/>
  <c r="J776" i="6" l="1"/>
  <c r="K776" i="6" l="1"/>
  <c r="J777" i="6"/>
  <c r="K777" i="6" s="1"/>
  <c r="J778" i="6" l="1"/>
  <c r="K778" i="6"/>
  <c r="J779" i="6" l="1"/>
  <c r="K779" i="6" s="1"/>
  <c r="J780" i="6" l="1"/>
  <c r="J781" i="6" l="1"/>
  <c r="K780" i="6"/>
  <c r="K781" i="6"/>
  <c r="J782" i="6" l="1"/>
  <c r="J783" i="6" l="1"/>
  <c r="K782" i="6"/>
  <c r="K783" i="6"/>
  <c r="J784" i="6" l="1"/>
  <c r="K784" i="6" l="1"/>
  <c r="J785" i="6"/>
  <c r="K785" i="6" s="1"/>
  <c r="J786" i="6" l="1"/>
  <c r="K786" i="6"/>
  <c r="J787" i="6" l="1"/>
  <c r="K787" i="6" l="1"/>
  <c r="J788" i="6"/>
  <c r="K788" i="6"/>
  <c r="J789" i="6" l="1"/>
  <c r="K789" i="6" s="1"/>
  <c r="J790" i="6" l="1"/>
  <c r="K790" i="6" s="1"/>
  <c r="J791" i="6" l="1"/>
  <c r="K791" i="6" s="1"/>
  <c r="J792" i="6" l="1"/>
  <c r="J793" i="6" l="1"/>
  <c r="K792" i="6"/>
  <c r="K793" i="6" l="1"/>
  <c r="J794" i="6"/>
  <c r="K794" i="6" s="1"/>
  <c r="J795" i="6" l="1"/>
  <c r="K795" i="6"/>
  <c r="J796" i="6" l="1"/>
  <c r="K796" i="6" s="1"/>
  <c r="J797" i="6" l="1"/>
  <c r="K797" i="6"/>
  <c r="J798" i="6" l="1"/>
  <c r="K798" i="6"/>
  <c r="J799" i="6" l="1"/>
  <c r="K799" i="6" s="1"/>
  <c r="J800" i="6" l="1"/>
  <c r="K800" i="6" s="1"/>
  <c r="J801" i="6" l="1"/>
  <c r="K801" i="6" s="1"/>
  <c r="J802" i="6" l="1"/>
  <c r="J803" i="6" l="1"/>
  <c r="K802" i="6"/>
  <c r="K803" i="6" l="1"/>
  <c r="J804" i="6"/>
  <c r="J805" i="6" l="1"/>
  <c r="K804" i="6"/>
  <c r="K805" i="6"/>
  <c r="J806" i="6" l="1"/>
  <c r="K806" i="6" s="1"/>
  <c r="J807" i="6" l="1"/>
  <c r="K807" i="6"/>
  <c r="J808" i="6" l="1"/>
  <c r="K808" i="6"/>
  <c r="J809" i="6" l="1"/>
  <c r="K809" i="6" s="1"/>
  <c r="J810" i="6" l="1"/>
  <c r="J811" i="6" l="1"/>
  <c r="K810" i="6"/>
  <c r="J812" i="6" l="1"/>
  <c r="K811" i="6"/>
  <c r="K812" i="6"/>
  <c r="J813" i="6" l="1"/>
  <c r="J814" i="6" l="1"/>
  <c r="K814" i="6" s="1"/>
  <c r="K813" i="6"/>
  <c r="J815" i="6" l="1"/>
  <c r="K815" i="6" s="1"/>
  <c r="J816" i="6" l="1"/>
  <c r="K816" i="6"/>
  <c r="J817" i="6" l="1"/>
  <c r="K817" i="6" s="1"/>
  <c r="J818" i="6" l="1"/>
  <c r="J819" i="6" l="1"/>
  <c r="K819" i="6" s="1"/>
  <c r="K818" i="6"/>
  <c r="J820" i="6" l="1"/>
  <c r="K820" i="6"/>
  <c r="J821" i="6" l="1"/>
  <c r="K821" i="6" s="1"/>
  <c r="J822" i="6" l="1"/>
  <c r="K822" i="6" s="1"/>
  <c r="J823" i="6" l="1"/>
  <c r="K823" i="6" l="1"/>
  <c r="J824" i="6"/>
  <c r="K824" i="6" s="1"/>
  <c r="J825" i="6" l="1"/>
  <c r="K825" i="6" s="1"/>
  <c r="J826" i="6" l="1"/>
  <c r="J827" i="6" l="1"/>
  <c r="K826" i="6"/>
  <c r="K827" i="6"/>
  <c r="J828" i="6" l="1"/>
  <c r="K828" i="6" s="1"/>
  <c r="J829" i="6" l="1"/>
  <c r="K829" i="6" s="1"/>
  <c r="J830" i="6" l="1"/>
  <c r="K830" i="6" s="1"/>
  <c r="J831" i="6" l="1"/>
  <c r="K831" i="6" l="1"/>
  <c r="J832" i="6"/>
  <c r="K832" i="6" l="1"/>
  <c r="J833" i="6"/>
  <c r="K833" i="6" s="1"/>
  <c r="J834" i="6" l="1"/>
  <c r="K834" i="6" s="1"/>
  <c r="J835" i="6" l="1"/>
  <c r="K835" i="6" l="1"/>
  <c r="J836" i="6"/>
  <c r="K836" i="6" l="1"/>
  <c r="J837" i="6"/>
  <c r="K837" i="6" l="1"/>
  <c r="J838" i="6"/>
  <c r="K838" i="6"/>
  <c r="J839" i="6" l="1"/>
  <c r="K839" i="6" s="1"/>
  <c r="J840" i="6" l="1"/>
  <c r="K840" i="6"/>
  <c r="J841" i="6" l="1"/>
  <c r="K841" i="6" l="1"/>
  <c r="J842" i="6"/>
  <c r="J843" i="6" l="1"/>
  <c r="K843" i="6" s="1"/>
  <c r="K842" i="6"/>
  <c r="J844" i="6" l="1"/>
  <c r="K844" i="6" s="1"/>
  <c r="J845" i="6" l="1"/>
  <c r="K845" i="6" s="1"/>
  <c r="J846" i="6" l="1"/>
  <c r="K846" i="6" s="1"/>
  <c r="J847" i="6" l="1"/>
  <c r="K847" i="6" s="1"/>
  <c r="J848" i="6" l="1"/>
  <c r="K848" i="6" s="1"/>
  <c r="J849" i="6" l="1"/>
  <c r="K849" i="6" s="1"/>
  <c r="J850" i="6" l="1"/>
  <c r="K850" i="6" s="1"/>
  <c r="J851" i="6" l="1"/>
  <c r="K851" i="6" s="1"/>
  <c r="J852" i="6" l="1"/>
  <c r="K852" i="6" s="1"/>
  <c r="J853" i="6" l="1"/>
  <c r="K853" i="6" s="1"/>
  <c r="J854" i="6" l="1"/>
  <c r="J855" i="6" l="1"/>
  <c r="K854" i="6"/>
  <c r="K855" i="6" l="1"/>
  <c r="J856" i="6"/>
  <c r="K856" i="6" s="1"/>
  <c r="J857" i="6" l="1"/>
  <c r="K857" i="6" s="1"/>
  <c r="J858" i="6" l="1"/>
  <c r="K858" i="6" s="1"/>
  <c r="J859" i="6" l="1"/>
  <c r="K859" i="6"/>
  <c r="J860" i="6" l="1"/>
  <c r="K860" i="6" s="1"/>
  <c r="J861" i="6" l="1"/>
  <c r="K861" i="6" s="1"/>
  <c r="J862" i="6" l="1"/>
  <c r="K862" i="6" s="1"/>
  <c r="J863" i="6" l="1"/>
  <c r="K863" i="6" l="1"/>
  <c r="J864" i="6"/>
  <c r="K864" i="6" s="1"/>
  <c r="J865" i="6" l="1"/>
  <c r="K865" i="6"/>
  <c r="J866" i="6" l="1"/>
  <c r="K866" i="6" s="1"/>
  <c r="J867" i="6" l="1"/>
  <c r="K867" i="6" s="1"/>
  <c r="J868" i="6" l="1"/>
  <c r="J869" i="6" l="1"/>
  <c r="K869" i="6" s="1"/>
  <c r="K868" i="6"/>
  <c r="J870" i="6" l="1"/>
  <c r="K870" i="6" s="1"/>
  <c r="J871" i="6" l="1"/>
  <c r="J872" i="6" l="1"/>
  <c r="K871" i="6"/>
  <c r="K872" i="6"/>
  <c r="J873" i="6" l="1"/>
  <c r="K873" i="6" l="1"/>
  <c r="J874" i="6"/>
  <c r="K874" i="6" s="1"/>
  <c r="J875" i="6" l="1"/>
  <c r="K875" i="6" s="1"/>
  <c r="J876" i="6" l="1"/>
  <c r="K876" i="6" s="1"/>
  <c r="J877" i="6" l="1"/>
  <c r="K877" i="6" l="1"/>
  <c r="J878" i="6"/>
  <c r="K878" i="6" s="1"/>
  <c r="J879" i="6" l="1"/>
  <c r="K879" i="6" s="1"/>
  <c r="J880" i="6" l="1"/>
  <c r="K880" i="6" s="1"/>
  <c r="J881" i="6" l="1"/>
  <c r="K881" i="6" s="1"/>
  <c r="J882" i="6" l="1"/>
  <c r="K882" i="6" s="1"/>
  <c r="J883" i="6" l="1"/>
  <c r="K883" i="6" l="1"/>
  <c r="J884" i="6"/>
  <c r="K884" i="6" s="1"/>
  <c r="J885" i="6" l="1"/>
  <c r="K885" i="6" s="1"/>
  <c r="J886" i="6" l="1"/>
  <c r="K886" i="6" s="1"/>
  <c r="J887" i="6" l="1"/>
  <c r="K887" i="6" s="1"/>
  <c r="J888" i="6" l="1"/>
  <c r="K888" i="6"/>
  <c r="J889" i="6" l="1"/>
  <c r="K889" i="6" s="1"/>
  <c r="J890" i="6" l="1"/>
  <c r="K890" i="6" l="1"/>
  <c r="J891" i="6"/>
  <c r="K891" i="6" s="1"/>
  <c r="J892" i="6" l="1"/>
  <c r="K892" i="6" s="1"/>
  <c r="J893" i="6" l="1"/>
  <c r="J894" i="6" l="1"/>
  <c r="K893" i="6"/>
  <c r="K894" i="6" l="1"/>
  <c r="J895" i="6"/>
  <c r="K895" i="6" s="1"/>
  <c r="J896" i="6" l="1"/>
  <c r="K896" i="6" s="1"/>
  <c r="J897" i="6" l="1"/>
  <c r="K897" i="6" s="1"/>
  <c r="J898" i="6" l="1"/>
  <c r="J899" i="6" l="1"/>
  <c r="K899" i="6" s="1"/>
  <c r="K898" i="6"/>
  <c r="J900" i="6" l="1"/>
  <c r="K900" i="6" s="1"/>
  <c r="J901" i="6" l="1"/>
  <c r="J902" i="6" l="1"/>
  <c r="K902" i="6" s="1"/>
  <c r="K901" i="6"/>
  <c r="J903" i="6" l="1"/>
  <c r="J904" i="6" l="1"/>
  <c r="K903" i="6"/>
  <c r="K904" i="6"/>
  <c r="J905" i="6" l="1"/>
  <c r="K905" i="6" l="1"/>
  <c r="J906" i="6"/>
  <c r="K906" i="6" l="1"/>
  <c r="J907" i="6"/>
  <c r="K907" i="6" s="1"/>
  <c r="J908" i="6" l="1"/>
  <c r="K908" i="6" s="1"/>
  <c r="J909" i="6" l="1"/>
  <c r="K909" i="6" s="1"/>
  <c r="J910" i="6" l="1"/>
  <c r="K910" i="6" s="1"/>
  <c r="J911" i="6" l="1"/>
  <c r="K911" i="6" s="1"/>
  <c r="J912" i="6" l="1"/>
  <c r="K912" i="6" s="1"/>
  <c r="J913" i="6" l="1"/>
  <c r="J914" i="6" l="1"/>
  <c r="K914" i="6" s="1"/>
  <c r="K913" i="6"/>
  <c r="J915" i="6" l="1"/>
  <c r="K915" i="6" s="1"/>
  <c r="J916" i="6" l="1"/>
  <c r="J917" i="6" l="1"/>
  <c r="K916" i="6"/>
  <c r="K917" i="6"/>
  <c r="J918" i="6" l="1"/>
  <c r="J919" i="6" l="1"/>
  <c r="K918" i="6"/>
  <c r="K919" i="6" l="1"/>
  <c r="J920" i="6"/>
  <c r="K920" i="6" l="1"/>
  <c r="J921" i="6"/>
  <c r="K921" i="6" s="1"/>
  <c r="J922" i="6" l="1"/>
  <c r="K922" i="6" s="1"/>
  <c r="J923" i="6" l="1"/>
  <c r="J924" i="6" l="1"/>
  <c r="K923" i="6"/>
  <c r="K924" i="6"/>
  <c r="J925" i="6" l="1"/>
  <c r="J926" i="6" l="1"/>
  <c r="K925" i="6"/>
  <c r="J927" i="6" l="1"/>
  <c r="K926" i="6"/>
  <c r="J928" i="6" l="1"/>
  <c r="K927" i="6"/>
  <c r="J929" i="6" l="1"/>
  <c r="K928" i="6"/>
  <c r="K929" i="6"/>
  <c r="J930" i="6" l="1"/>
  <c r="K930" i="6"/>
  <c r="J931" i="6" l="1"/>
  <c r="K931" i="6" l="1"/>
  <c r="J932" i="6"/>
  <c r="K932" i="6" l="1"/>
  <c r="J933" i="6"/>
  <c r="J934" i="6" l="1"/>
  <c r="K933" i="6"/>
  <c r="K934" i="6"/>
  <c r="J935" i="6" l="1"/>
  <c r="K935" i="6"/>
  <c r="J936" i="6" l="1"/>
  <c r="K936" i="6"/>
  <c r="J937" i="6" l="1"/>
  <c r="J938" i="6" l="1"/>
  <c r="K938" i="6" s="1"/>
  <c r="K937" i="6"/>
  <c r="J939" i="6" l="1"/>
  <c r="K939" i="6" l="1"/>
  <c r="J940" i="6"/>
  <c r="K940" i="6" s="1"/>
  <c r="J941" i="6" l="1"/>
  <c r="K941" i="6"/>
  <c r="J942" i="6" l="1"/>
  <c r="K942" i="6" s="1"/>
  <c r="J943" i="6" l="1"/>
  <c r="K943" i="6" s="1"/>
  <c r="J944" i="6" l="1"/>
  <c r="K944" i="6" s="1"/>
  <c r="J945" i="6" l="1"/>
  <c r="K945" i="6" s="1"/>
  <c r="J946" i="6" l="1"/>
  <c r="K946" i="6" l="1"/>
  <c r="J947" i="6"/>
  <c r="K947" i="6"/>
  <c r="J948" i="6" l="1"/>
  <c r="K948" i="6" l="1"/>
  <c r="J949" i="6"/>
  <c r="K949" i="6" s="1"/>
  <c r="J950" i="6" l="1"/>
  <c r="K950" i="6" s="1"/>
  <c r="J951" i="6" l="1"/>
  <c r="K951" i="6" s="1"/>
  <c r="J952" i="6" l="1"/>
  <c r="K952" i="6" s="1"/>
  <c r="J953" i="6" l="1"/>
  <c r="K953" i="6"/>
  <c r="J954" i="6" l="1"/>
  <c r="K954" i="6" s="1"/>
  <c r="J955" i="6" l="1"/>
  <c r="K955" i="6"/>
  <c r="J956" i="6" l="1"/>
  <c r="K956" i="6" l="1"/>
  <c r="J957" i="6"/>
  <c r="K957" i="6" s="1"/>
  <c r="J958" i="6" l="1"/>
  <c r="K958" i="6" s="1"/>
  <c r="J959" i="6" l="1"/>
  <c r="K959" i="6"/>
  <c r="J960" i="6" l="1"/>
  <c r="K960" i="6" s="1"/>
  <c r="J961" i="6" l="1"/>
  <c r="K961" i="6"/>
  <c r="J962" i="6" l="1"/>
  <c r="J963" i="6" l="1"/>
  <c r="K962" i="6"/>
  <c r="K963" i="6"/>
  <c r="J964" i="6" l="1"/>
  <c r="K964" i="6" l="1"/>
  <c r="J965" i="6"/>
  <c r="K965" i="6" l="1"/>
  <c r="J966" i="6"/>
  <c r="K966" i="6" s="1"/>
  <c r="J967" i="6" l="1"/>
  <c r="K967" i="6" s="1"/>
  <c r="J968" i="6" l="1"/>
  <c r="K968" i="6" l="1"/>
  <c r="J969" i="6"/>
  <c r="K969" i="6" l="1"/>
  <c r="J970" i="6"/>
  <c r="K970" i="6" s="1"/>
  <c r="J971" i="6" l="1"/>
  <c r="K971" i="6" s="1"/>
  <c r="J972" i="6" l="1"/>
  <c r="J973" i="6" l="1"/>
  <c r="K972" i="6"/>
  <c r="K973" i="6"/>
  <c r="J974" i="6" l="1"/>
  <c r="K974" i="6" l="1"/>
  <c r="J975" i="6"/>
  <c r="K975" i="6" s="1"/>
  <c r="J976" i="6" l="1"/>
  <c r="K976" i="6" s="1"/>
  <c r="J977" i="6" l="1"/>
  <c r="K977" i="6" s="1"/>
  <c r="J978" i="6" l="1"/>
  <c r="K978" i="6"/>
  <c r="J979" i="6" l="1"/>
  <c r="K979" i="6" l="1"/>
  <c r="J980" i="6"/>
  <c r="K980" i="6" s="1"/>
  <c r="J981" i="6" l="1"/>
  <c r="K981" i="6"/>
  <c r="J982" i="6" l="1"/>
  <c r="K982" i="6" s="1"/>
  <c r="J983" i="6" l="1"/>
  <c r="K983" i="6"/>
  <c r="J984" i="6" l="1"/>
  <c r="K984" i="6" s="1"/>
  <c r="J985" i="6" l="1"/>
  <c r="K985" i="6" s="1"/>
  <c r="J986" i="6" l="1"/>
  <c r="K986" i="6"/>
  <c r="J987" i="6" l="1"/>
  <c r="K987" i="6" s="1"/>
  <c r="J988" i="6" l="1"/>
  <c r="K988" i="6"/>
  <c r="J989" i="6" l="1"/>
  <c r="K989" i="6" s="1"/>
  <c r="J990" i="6" l="1"/>
  <c r="K990" i="6" s="1"/>
  <c r="J991" i="6" l="1"/>
  <c r="K991" i="6" l="1"/>
  <c r="J992" i="6"/>
  <c r="J993" i="6" l="1"/>
  <c r="K992" i="6"/>
  <c r="K993" i="6"/>
  <c r="J994" i="6" l="1"/>
  <c r="K994" i="6"/>
  <c r="J995" i="6" l="1"/>
  <c r="K995" i="6" l="1"/>
  <c r="J996" i="6"/>
  <c r="J997" i="6" l="1"/>
  <c r="K996" i="6"/>
  <c r="J998" i="6" l="1"/>
  <c r="K998" i="6" s="1"/>
  <c r="K997" i="6"/>
  <c r="J999" i="6" l="1"/>
  <c r="K999" i="6" s="1"/>
  <c r="J1000" i="6" l="1"/>
  <c r="K1000" i="6"/>
  <c r="J1001" i="6" l="1"/>
  <c r="K1001" i="6"/>
  <c r="J1002" i="6" l="1"/>
  <c r="K1002" i="6" l="1"/>
  <c r="J1003" i="6"/>
  <c r="K1003" i="6"/>
  <c r="J1004" i="6" l="1"/>
  <c r="K1004" i="6" s="1"/>
  <c r="J1005" i="6" l="1"/>
  <c r="J1006" i="6" l="1"/>
  <c r="K1005" i="6"/>
  <c r="K1006" i="6"/>
  <c r="J1007" i="6" l="1"/>
  <c r="J1008" i="6" l="1"/>
  <c r="K1007" i="6"/>
  <c r="K1008" i="6"/>
  <c r="J1009" i="6" l="1"/>
  <c r="K1009" i="6"/>
  <c r="J1010" i="6" l="1"/>
  <c r="J1011" i="6" l="1"/>
  <c r="K1010" i="6"/>
  <c r="K1011" i="6"/>
  <c r="J1012" i="6" l="1"/>
  <c r="J1013" i="6" l="1"/>
  <c r="K1013" i="6" s="1"/>
  <c r="K1012" i="6"/>
  <c r="J1014" i="6" l="1"/>
  <c r="K1014" i="6" l="1"/>
  <c r="J1015" i="6"/>
  <c r="J1016" i="6" l="1"/>
  <c r="K1016" i="6" s="1"/>
  <c r="K1015" i="6"/>
  <c r="J1017" i="6" l="1"/>
  <c r="K1017" i="6"/>
  <c r="J1018" i="6" l="1"/>
  <c r="K1018" i="6"/>
  <c r="J1019" i="6" l="1"/>
  <c r="K1019" i="6"/>
  <c r="J1020" i="6" l="1"/>
  <c r="K1020" i="6" s="1"/>
  <c r="J1021" i="6" l="1"/>
  <c r="K1021" i="6"/>
  <c r="J1022" i="6" l="1"/>
  <c r="K1022" i="6"/>
  <c r="J1023" i="6" l="1"/>
  <c r="K1023" i="6"/>
  <c r="J1024" i="6" l="1"/>
  <c r="K1024" i="6"/>
  <c r="J1025" i="6" l="1"/>
  <c r="K1025" i="6"/>
  <c r="J1026" i="6" l="1"/>
  <c r="K1026" i="6" l="1"/>
  <c r="J1027" i="6"/>
  <c r="K1027" i="6" s="1"/>
  <c r="J1028" i="6" l="1"/>
  <c r="K1028" i="6"/>
  <c r="J1029" i="6" l="1"/>
  <c r="K1029" i="6" s="1"/>
  <c r="J1030" i="6" l="1"/>
  <c r="K1030" i="6" s="1"/>
  <c r="J1031" i="6" l="1"/>
  <c r="J1032" i="6" l="1"/>
  <c r="K1031" i="6"/>
  <c r="J1033" i="6" l="1"/>
  <c r="K1032" i="6"/>
  <c r="J1034" i="6" l="1"/>
  <c r="K1034" i="6"/>
  <c r="K1033" i="6"/>
  <c r="J1035" i="6" l="1"/>
  <c r="K1035" i="6" s="1"/>
  <c r="J1036" i="6" l="1"/>
  <c r="K1036" i="6" s="1"/>
  <c r="J1037" i="6" l="1"/>
  <c r="K1037" i="6" s="1"/>
  <c r="J1038" i="6" l="1"/>
  <c r="K1038" i="6" l="1"/>
  <c r="J1039" i="6"/>
  <c r="K1039" i="6" l="1"/>
  <c r="J1040" i="6"/>
  <c r="K1040" i="6" s="1"/>
  <c r="J1041" i="6" l="1"/>
  <c r="K1041" i="6"/>
  <c r="J1042" i="6" l="1"/>
  <c r="K1042" i="6" l="1"/>
  <c r="J1043" i="6"/>
  <c r="K1043" i="6"/>
  <c r="J1044" i="6" l="1"/>
  <c r="K1044" i="6" s="1"/>
  <c r="J1045" i="6" l="1"/>
  <c r="K1045" i="6" s="1"/>
  <c r="J1046" i="6" l="1"/>
  <c r="K1046" i="6" s="1"/>
  <c r="J1047" i="6" l="1"/>
  <c r="K1047" i="6" s="1"/>
  <c r="J1048" i="6" l="1"/>
  <c r="K1048" i="6" s="1"/>
  <c r="J1049" i="6" l="1"/>
  <c r="K1049" i="6" s="1"/>
  <c r="J1050" i="6" l="1"/>
  <c r="K1050" i="6" s="1"/>
  <c r="J1051" i="6" l="1"/>
  <c r="K1051" i="6" s="1"/>
  <c r="J1052" i="6" l="1"/>
  <c r="K1052" i="6" s="1"/>
  <c r="J1053" i="6" l="1"/>
  <c r="K1053" i="6" s="1"/>
  <c r="J1054" i="6" l="1"/>
  <c r="K1054" i="6" s="1"/>
  <c r="J1055" i="6" l="1"/>
  <c r="K1055" i="6" s="1"/>
  <c r="J1056" i="6" l="1"/>
  <c r="K1056" i="6" s="1"/>
  <c r="J1057" i="6" l="1"/>
  <c r="K1057" i="6" s="1"/>
  <c r="J1058" i="6" l="1"/>
  <c r="K1058" i="6" s="1"/>
  <c r="J1059" i="6" l="1"/>
  <c r="K1059" i="6" s="1"/>
  <c r="J1060" i="6" l="1"/>
  <c r="K1060" i="6" s="1"/>
  <c r="J1061" i="6" l="1"/>
  <c r="K1061" i="6" s="1"/>
  <c r="J1062" i="6" l="1"/>
  <c r="K1062" i="6" s="1"/>
  <c r="J1063" i="6" l="1"/>
  <c r="K1063" i="6" s="1"/>
  <c r="J1064" i="6" l="1"/>
  <c r="K1064" i="6" l="1"/>
  <c r="J1065" i="6"/>
  <c r="K1065" i="6" s="1"/>
  <c r="J1066" i="6" l="1"/>
  <c r="K1066" i="6" s="1"/>
  <c r="J1067" i="6" l="1"/>
  <c r="K1067" i="6" s="1"/>
  <c r="J1068" i="6" l="1"/>
  <c r="K1068" i="6" l="1"/>
  <c r="J1069" i="6"/>
  <c r="K1069" i="6" s="1"/>
  <c r="J1070" i="6" l="1"/>
  <c r="K1070" i="6"/>
  <c r="J1071" i="6" l="1"/>
  <c r="K1071" i="6" s="1"/>
  <c r="J1072" i="6" l="1"/>
  <c r="K1072" i="6" s="1"/>
  <c r="J1073" i="6" l="1"/>
  <c r="K1073" i="6"/>
  <c r="J1074" i="6" l="1"/>
  <c r="K1074" i="6" s="1"/>
  <c r="J1075" i="6" l="1"/>
  <c r="K1075" i="6" s="1"/>
  <c r="J1076" i="6" l="1"/>
  <c r="K1076" i="6" l="1"/>
  <c r="J1077" i="6"/>
  <c r="K1077" i="6"/>
  <c r="J1078" i="6" l="1"/>
  <c r="K1078" i="6" s="1"/>
  <c r="J1079" i="6" l="1"/>
  <c r="K1079" i="6" s="1"/>
  <c r="J1080" i="6" l="1"/>
  <c r="J1081" i="6" l="1"/>
  <c r="K1080" i="6"/>
  <c r="K1081" i="6"/>
  <c r="J1082" i="6" l="1"/>
  <c r="J1083" i="6" l="1"/>
  <c r="K1082" i="6"/>
  <c r="K1083" i="6"/>
  <c r="J1084" i="6" l="1"/>
  <c r="K1084" i="6" l="1"/>
  <c r="J1085" i="6"/>
  <c r="K1085" i="6" s="1"/>
  <c r="J1086" i="6" l="1"/>
  <c r="K1086" i="6" s="1"/>
  <c r="J1087" i="6" l="1"/>
  <c r="K1087" i="6" s="1"/>
  <c r="J1088" i="6" l="1"/>
  <c r="K1088" i="6" l="1"/>
  <c r="J1089" i="6"/>
  <c r="K1089" i="6" s="1"/>
  <c r="J1090" i="6" l="1"/>
  <c r="K1090" i="6" l="1"/>
  <c r="J1091" i="6"/>
  <c r="K1091" i="6" l="1"/>
  <c r="J1092" i="6"/>
  <c r="K1092" i="6" s="1"/>
  <c r="J1093" i="6" l="1"/>
  <c r="K1093" i="6" l="1"/>
  <c r="J1094" i="6"/>
  <c r="K1094" i="6" s="1"/>
  <c r="J1095" i="6" l="1"/>
  <c r="K1095" i="6" s="1"/>
  <c r="J1096" i="6" l="1"/>
  <c r="K1096" i="6" l="1"/>
  <c r="J1097" i="6"/>
  <c r="K1097" i="6" s="1"/>
  <c r="J1098" i="6" l="1"/>
  <c r="K1098" i="6" l="1"/>
  <c r="J1099" i="6"/>
  <c r="K1099" i="6" l="1"/>
  <c r="J1100" i="6"/>
  <c r="K1100" i="6" l="1"/>
  <c r="J1101" i="6"/>
  <c r="K1101" i="6" l="1"/>
  <c r="J1102" i="6"/>
  <c r="K1102" i="6" s="1"/>
  <c r="J1103" i="6" l="1"/>
  <c r="K1103" i="6" s="1"/>
  <c r="J1104" i="6" l="1"/>
  <c r="K1104" i="6" l="1"/>
  <c r="J1105" i="6"/>
  <c r="K1105" i="6" s="1"/>
  <c r="J1106" i="6" l="1"/>
  <c r="K1106" i="6" s="1"/>
  <c r="J1107" i="6" l="1"/>
  <c r="K1107" i="6" l="1"/>
  <c r="J1108" i="6"/>
  <c r="K1108" i="6" s="1"/>
  <c r="J1109" i="6" l="1"/>
  <c r="K1109" i="6" l="1"/>
  <c r="J1110" i="6"/>
  <c r="J1111" i="6" l="1"/>
  <c r="K1110" i="6"/>
  <c r="K1111" i="6"/>
  <c r="J1112" i="6" l="1"/>
  <c r="K1112" i="6" s="1"/>
  <c r="J1113" i="6" l="1"/>
  <c r="K1113" i="6" s="1"/>
  <c r="J1114" i="6" l="1"/>
  <c r="K1114" i="6" s="1"/>
  <c r="J1115" i="6" l="1"/>
  <c r="K1115" i="6"/>
  <c r="J1116" i="6" l="1"/>
  <c r="K1116" i="6" l="1"/>
  <c r="J1117" i="6"/>
  <c r="K1117" i="6" s="1"/>
  <c r="J1118" i="6" l="1"/>
  <c r="K1118" i="6" l="1"/>
  <c r="J1119" i="6"/>
  <c r="K1119" i="6" l="1"/>
  <c r="J1120" i="6"/>
  <c r="K1120" i="6" s="1"/>
  <c r="J1121" i="6" l="1"/>
  <c r="K1121" i="6" s="1"/>
  <c r="J1122" i="6" l="1"/>
  <c r="K1122" i="6" s="1"/>
  <c r="J1123" i="6" l="1"/>
  <c r="K1123" i="6" l="1"/>
  <c r="J1124" i="6"/>
  <c r="K1124" i="6" l="1"/>
  <c r="J1125" i="6"/>
  <c r="K1125" i="6" s="1"/>
  <c r="J1126" i="6" l="1"/>
  <c r="K1126" i="6" s="1"/>
  <c r="J1127" i="6" l="1"/>
  <c r="K1127" i="6" s="1"/>
  <c r="J1128" i="6" l="1"/>
  <c r="K1128" i="6" s="1"/>
  <c r="J1129" i="6" l="1"/>
  <c r="J1130" i="6" l="1"/>
  <c r="K1129" i="6"/>
  <c r="K1130" i="6"/>
  <c r="J1131" i="6" l="1"/>
  <c r="K1131" i="6" s="1"/>
  <c r="J1132" i="6" l="1"/>
  <c r="K1132" i="6" s="1"/>
  <c r="J1133" i="6" l="1"/>
  <c r="K1133" i="6" s="1"/>
  <c r="J1134" i="6" l="1"/>
  <c r="K1134" i="6"/>
  <c r="J1135" i="6" l="1"/>
  <c r="J1136" i="6" l="1"/>
  <c r="K1136" i="6" s="1"/>
  <c r="K1135" i="6"/>
  <c r="J1137" i="6" l="1"/>
  <c r="J1138" i="6" l="1"/>
  <c r="K1137" i="6"/>
  <c r="J1139" i="6" l="1"/>
  <c r="K1138" i="6"/>
  <c r="J1140" i="6" l="1"/>
  <c r="K1139" i="6"/>
  <c r="K1140" i="6"/>
  <c r="J1141" i="6" l="1"/>
  <c r="K1141" i="6" l="1"/>
  <c r="J1142" i="6"/>
  <c r="K1142" i="6" s="1"/>
  <c r="J1143" i="6" l="1"/>
  <c r="K1143" i="6" s="1"/>
  <c r="J1144" i="6" l="1"/>
  <c r="K1144" i="6" s="1"/>
  <c r="J1145" i="6" l="1"/>
  <c r="K1145" i="6"/>
  <c r="J1146" i="6" l="1"/>
  <c r="K1146" i="6" s="1"/>
  <c r="J1147" i="6" l="1"/>
  <c r="K1147" i="6" s="1"/>
  <c r="J1148" i="6" l="1"/>
  <c r="K1148" i="6"/>
  <c r="J1149" i="6" l="1"/>
  <c r="J1150" i="6" l="1"/>
  <c r="K1149" i="6"/>
  <c r="K1150" i="6"/>
  <c r="J1151" i="6" l="1"/>
  <c r="K1151" i="6" s="1"/>
  <c r="J1152" i="6" l="1"/>
  <c r="K1152" i="6"/>
  <c r="J1153" i="6" l="1"/>
  <c r="K1153" i="6" l="1"/>
  <c r="J1154" i="6"/>
  <c r="J1155" i="6" l="1"/>
  <c r="K1154" i="6"/>
  <c r="K1155" i="6" l="1"/>
  <c r="J1156" i="6"/>
  <c r="K1156" i="6" s="1"/>
  <c r="J1157" i="6" l="1"/>
  <c r="K1157" i="6" s="1"/>
  <c r="J1158" i="6" l="1"/>
  <c r="J1159" i="6" l="1"/>
  <c r="K1158" i="6"/>
  <c r="J1160" i="6" l="1"/>
  <c r="K1159" i="6"/>
  <c r="K1160" i="6"/>
  <c r="J1161" i="6" l="1"/>
  <c r="J1162" i="6" l="1"/>
  <c r="K1161" i="6"/>
  <c r="J1163" i="6" l="1"/>
  <c r="K1162" i="6"/>
  <c r="K1163" i="6"/>
  <c r="J1164" i="6" l="1"/>
  <c r="J1165" i="6" l="1"/>
  <c r="K1165" i="6"/>
  <c r="K1164" i="6"/>
  <c r="J1166" i="6" l="1"/>
  <c r="J1167" i="6" l="1"/>
  <c r="K1167" i="6" s="1"/>
  <c r="K1166" i="6"/>
  <c r="J1168" i="6" l="1"/>
  <c r="K1168" i="6" s="1"/>
  <c r="J1169" i="6" l="1"/>
  <c r="K1169" i="6"/>
  <c r="J1170" i="6" l="1"/>
  <c r="J1171" i="6" l="1"/>
  <c r="K1170" i="6"/>
  <c r="K1171" i="6"/>
  <c r="J1172" i="6" l="1"/>
  <c r="J1173" i="6" l="1"/>
  <c r="K1173" i="6" s="1"/>
  <c r="K1172" i="6"/>
  <c r="J1174" i="6" l="1"/>
  <c r="K1174" i="6" s="1"/>
  <c r="J1175" i="6" l="1"/>
  <c r="K1175" i="6" s="1"/>
  <c r="J1176" i="6" l="1"/>
  <c r="J1177" i="6" l="1"/>
  <c r="K1176" i="6"/>
  <c r="K1177" i="6"/>
  <c r="J1178" i="6" l="1"/>
  <c r="K1178" i="6"/>
  <c r="J1179" i="6" l="1"/>
  <c r="K1179" i="6" s="1"/>
  <c r="J1180" i="6" l="1"/>
  <c r="K1180" i="6" s="1"/>
  <c r="J1181" i="6" l="1"/>
  <c r="K1181" i="6" s="1"/>
  <c r="J1182" i="6" l="1"/>
  <c r="K1182" i="6" s="1"/>
  <c r="J1183" i="6" l="1"/>
  <c r="J1184" i="6" l="1"/>
  <c r="K1183" i="6"/>
  <c r="J1185" i="6" l="1"/>
  <c r="K1185" i="6"/>
  <c r="K1184" i="6"/>
  <c r="J1186" i="6" l="1"/>
  <c r="K1186" i="6" s="1"/>
  <c r="J1187" i="6" l="1"/>
  <c r="K1187" i="6"/>
  <c r="J1188" i="6" l="1"/>
  <c r="K1188" i="6"/>
  <c r="J1189" i="6" l="1"/>
  <c r="K1189" i="6"/>
  <c r="J1190" i="6" l="1"/>
  <c r="K1190" i="6" s="1"/>
  <c r="J1191" i="6" l="1"/>
  <c r="K1191" i="6" s="1"/>
  <c r="J1192" i="6" l="1"/>
  <c r="K1192" i="6" s="1"/>
  <c r="J1193" i="6" l="1"/>
  <c r="K1193" i="6" l="1"/>
  <c r="J1194" i="6"/>
  <c r="K1194" i="6" s="1"/>
  <c r="J1195" i="6" l="1"/>
  <c r="K1195" i="6" s="1"/>
  <c r="J1196" i="6" l="1"/>
  <c r="K1196" i="6"/>
  <c r="J1197" i="6" l="1"/>
  <c r="K1197" i="6" s="1"/>
  <c r="J1198" i="6" l="1"/>
  <c r="K1198" i="6" s="1"/>
  <c r="J1199" i="6" l="1"/>
  <c r="K1199" i="6" s="1"/>
  <c r="J1200" i="6" l="1"/>
  <c r="K1200" i="6" s="1"/>
  <c r="J1201" i="6" l="1"/>
  <c r="K1201" i="6"/>
  <c r="J1202" i="6" l="1"/>
  <c r="K1202" i="6" l="1"/>
  <c r="J1203" i="6"/>
  <c r="K1203" i="6" s="1"/>
  <c r="J1204" i="6" l="1"/>
  <c r="K1204" i="6"/>
  <c r="J1205" i="6" l="1"/>
  <c r="J1206" i="6" l="1"/>
  <c r="K1205" i="6"/>
  <c r="K1206" i="6"/>
  <c r="J1207" i="6" l="1"/>
  <c r="K1207" i="6" s="1"/>
  <c r="J1208" i="6" l="1"/>
  <c r="K1208" i="6" s="1"/>
  <c r="J1209" i="6" l="1"/>
  <c r="J1210" i="6" l="1"/>
  <c r="K1210" i="6" s="1"/>
  <c r="K1209" i="6"/>
  <c r="J1211" i="6" l="1"/>
  <c r="J1212" i="6" l="1"/>
  <c r="K1211" i="6"/>
  <c r="K1212" i="6"/>
  <c r="J1213" i="6" l="1"/>
  <c r="J1214" i="6" l="1"/>
  <c r="K1213" i="6"/>
  <c r="K1214" i="6"/>
  <c r="J1215" i="6" l="1"/>
  <c r="J1216" i="6" l="1"/>
  <c r="K1215" i="6"/>
  <c r="K1216" i="6"/>
  <c r="J1217" i="6" l="1"/>
  <c r="K1217" i="6"/>
  <c r="J1218" i="6" l="1"/>
  <c r="K1218" i="6" l="1"/>
  <c r="J1219" i="6"/>
  <c r="K1219" i="6" s="1"/>
  <c r="J1220" i="6" l="1"/>
  <c r="K1220" i="6"/>
  <c r="J1221" i="6" l="1"/>
  <c r="J1222" i="6" l="1"/>
  <c r="K1221" i="6"/>
  <c r="K1222" i="6"/>
  <c r="J1223" i="6" l="1"/>
  <c r="K1223" i="6" l="1"/>
  <c r="J1224" i="6"/>
  <c r="K1224" i="6" s="1"/>
  <c r="J1225" i="6" l="1"/>
  <c r="K1225" i="6" s="1"/>
  <c r="J1226" i="6" l="1"/>
  <c r="K1226" i="6" s="1"/>
  <c r="J1227" i="6" l="1"/>
  <c r="K1227" i="6"/>
  <c r="J1228" i="6" l="1"/>
  <c r="K1228" i="6" s="1"/>
  <c r="J1229" i="6" l="1"/>
  <c r="K1229" i="6" s="1"/>
  <c r="J1230" i="6" l="1"/>
  <c r="K1230" i="6"/>
  <c r="J1231" i="6" l="1"/>
  <c r="K1231" i="6" s="1"/>
  <c r="J1232" i="6" l="1"/>
  <c r="K1232" i="6" s="1"/>
  <c r="J1233" i="6" l="1"/>
  <c r="K1233" i="6" s="1"/>
  <c r="J1234" i="6" l="1"/>
  <c r="J1235" i="6" l="1"/>
  <c r="K1235" i="6" s="1"/>
  <c r="K1234" i="6"/>
  <c r="J1236" i="6" l="1"/>
  <c r="K1236" i="6" s="1"/>
  <c r="J1237" i="6" l="1"/>
  <c r="J1238" i="6" l="1"/>
  <c r="K1237" i="6"/>
  <c r="K1238" i="6"/>
  <c r="J1239" i="6" l="1"/>
  <c r="J1240" i="6" l="1"/>
  <c r="K1239" i="6"/>
  <c r="K1240" i="6"/>
  <c r="J1241" i="6" l="1"/>
  <c r="K1241" i="6" l="1"/>
  <c r="J1242" i="6"/>
  <c r="K1242" i="6" l="1"/>
  <c r="J1243" i="6"/>
  <c r="K1243" i="6" s="1"/>
  <c r="J1244" i="6" l="1"/>
  <c r="K1244" i="6" s="1"/>
  <c r="J1245" i="6" l="1"/>
  <c r="K1245" i="6" l="1"/>
  <c r="J1246" i="6"/>
  <c r="K1246" i="6"/>
  <c r="J1247" i="6" l="1"/>
  <c r="K1247" i="6" s="1"/>
  <c r="J1248" i="6" l="1"/>
  <c r="K1248" i="6"/>
  <c r="J1249" i="6" l="1"/>
  <c r="J1250" i="6" l="1"/>
  <c r="K1250" i="6" s="1"/>
  <c r="K1249" i="6"/>
  <c r="J1251" i="6" l="1"/>
  <c r="J1252" i="6" l="1"/>
  <c r="K1252" i="6" s="1"/>
  <c r="K1251" i="6"/>
  <c r="J1253" i="6" l="1"/>
  <c r="K1253" i="6"/>
  <c r="J1254" i="6" l="1"/>
  <c r="K1254" i="6" l="1"/>
  <c r="J1255" i="6"/>
  <c r="K1255" i="6" l="1"/>
  <c r="J1256" i="6"/>
  <c r="K1256" i="6" s="1"/>
  <c r="J1257" i="6" l="1"/>
  <c r="K1257" i="6"/>
  <c r="J1258" i="6" l="1"/>
  <c r="K1258" i="6" s="1"/>
  <c r="J1259" i="6" l="1"/>
  <c r="K1259" i="6"/>
  <c r="J1260" i="6" l="1"/>
  <c r="J1261" i="6" l="1"/>
  <c r="K1260" i="6"/>
  <c r="K1261" i="6"/>
  <c r="J1262" i="6" l="1"/>
  <c r="K1262" i="6" l="1"/>
  <c r="J1263" i="6"/>
  <c r="K1263" i="6" l="1"/>
  <c r="J1264" i="6"/>
  <c r="K1264" i="6" s="1"/>
  <c r="J1265" i="6" l="1"/>
  <c r="K1265" i="6" s="1"/>
  <c r="J1266" i="6" l="1"/>
  <c r="K1266" i="6" l="1"/>
  <c r="J1267" i="6"/>
  <c r="K1267" i="6" s="1"/>
  <c r="J1268" i="6" l="1"/>
  <c r="K1268" i="6"/>
  <c r="J1269" i="6" l="1"/>
  <c r="K1269" i="6" l="1"/>
  <c r="J1270" i="6"/>
  <c r="K1270" i="6"/>
  <c r="J1271" i="6" l="1"/>
  <c r="K1271" i="6" s="1"/>
  <c r="J1272" i="6" l="1"/>
  <c r="K1272" i="6"/>
  <c r="J1273" i="6" l="1"/>
  <c r="K1273" i="6" s="1"/>
  <c r="J1274" i="6" l="1"/>
  <c r="K1274" i="6"/>
  <c r="J1275" i="6" l="1"/>
  <c r="K1275" i="6" s="1"/>
  <c r="J1276" i="6" l="1"/>
  <c r="K1276" i="6" s="1"/>
  <c r="J1277" i="6" l="1"/>
  <c r="K1277" i="6" l="1"/>
  <c r="J1278" i="6"/>
  <c r="K1278" i="6" s="1"/>
  <c r="J1279" i="6" l="1"/>
  <c r="K1279" i="6"/>
  <c r="J1280" i="6" l="1"/>
  <c r="K1280" i="6"/>
  <c r="J1281" i="6" l="1"/>
  <c r="J1282" i="6" l="1"/>
  <c r="K1281" i="6"/>
  <c r="K1282" i="6"/>
  <c r="J1283" i="6" l="1"/>
  <c r="K1283" i="6" s="1"/>
  <c r="J1284" i="6" l="1"/>
  <c r="K1284" i="6"/>
  <c r="J1285" i="6" l="1"/>
  <c r="K1285" i="6" l="1"/>
  <c r="J1286" i="6"/>
  <c r="K1286" i="6" s="1"/>
  <c r="J1287" i="6" l="1"/>
  <c r="K1287" i="6" s="1"/>
  <c r="J1288" i="6" l="1"/>
  <c r="K1288" i="6" s="1"/>
  <c r="J1289" i="6" l="1"/>
  <c r="J1290" i="6" l="1"/>
  <c r="K1290" i="6" s="1"/>
  <c r="K1289" i="6"/>
  <c r="J1291" i="6" l="1"/>
  <c r="K1291" i="6"/>
  <c r="J1292" i="6" l="1"/>
  <c r="K1292" i="6" s="1"/>
  <c r="J1293" i="6" l="1"/>
  <c r="K1293" i="6"/>
  <c r="J1294" i="6" l="1"/>
  <c r="K1294" i="6" l="1"/>
  <c r="J1295" i="6"/>
  <c r="J1296" i="6" l="1"/>
  <c r="K1295" i="6"/>
  <c r="K1296" i="6"/>
  <c r="J1297" i="6" l="1"/>
  <c r="K1297" i="6" l="1"/>
  <c r="J1298" i="6"/>
  <c r="K1298" i="6" s="1"/>
  <c r="J1299" i="6" l="1"/>
  <c r="K1299" i="6"/>
  <c r="J1300" i="6" l="1"/>
  <c r="K1300" i="6" s="1"/>
  <c r="J1301" i="6" l="1"/>
  <c r="K1301" i="6"/>
  <c r="J1302" i="6" l="1"/>
  <c r="K1302" i="6"/>
  <c r="J1303" i="6" l="1"/>
  <c r="K1303" i="6" s="1"/>
  <c r="J1304" i="6" l="1"/>
  <c r="K1304" i="6"/>
  <c r="J1305" i="6" l="1"/>
  <c r="K1305" i="6" s="1"/>
  <c r="J1306" i="6" l="1"/>
  <c r="K1306" i="6" s="1"/>
  <c r="J1307" i="6" l="1"/>
  <c r="K1307" i="6" l="1"/>
  <c r="J1308" i="6"/>
  <c r="K1308" i="6" s="1"/>
  <c r="J1309" i="6" l="1"/>
  <c r="K1309" i="6" s="1"/>
  <c r="J1310" i="6" l="1"/>
  <c r="J1311" i="6" l="1"/>
  <c r="K1310" i="6"/>
  <c r="J1312" i="6" l="1"/>
  <c r="K1312" i="6" s="1"/>
  <c r="K1311" i="6"/>
  <c r="J1313" i="6" l="1"/>
  <c r="K1313" i="6" s="1"/>
  <c r="J1314" i="6" l="1"/>
  <c r="K1314" i="6" s="1"/>
  <c r="J1315" i="6" l="1"/>
  <c r="K1315" i="6"/>
  <c r="J1316" i="6" l="1"/>
  <c r="K1316" i="6" s="1"/>
  <c r="J1317" i="6" l="1"/>
  <c r="K1317" i="6" s="1"/>
  <c r="J1318" i="6" l="1"/>
  <c r="K1318" i="6" s="1"/>
  <c r="J1319" i="6" l="1"/>
  <c r="K1319" i="6" s="1"/>
  <c r="J1320" i="6" l="1"/>
  <c r="K1320" i="6" l="1"/>
  <c r="J1321" i="6"/>
  <c r="K1321" i="6" s="1"/>
  <c r="J1322" i="6" l="1"/>
  <c r="K1322" i="6" s="1"/>
  <c r="J1323" i="6" l="1"/>
  <c r="K1323" i="6"/>
  <c r="J1324" i="6" l="1"/>
  <c r="J1325" i="6" l="1"/>
  <c r="K1324" i="6"/>
  <c r="K1325" i="6"/>
  <c r="J1326" i="6" l="1"/>
  <c r="K1326" i="6" l="1"/>
  <c r="J1327" i="6"/>
  <c r="J1328" i="6" l="1"/>
  <c r="K1328" i="6" s="1"/>
  <c r="K1327" i="6"/>
  <c r="J1329" i="6" l="1"/>
  <c r="K1329" i="6" l="1"/>
  <c r="J1330" i="6"/>
  <c r="K1330" i="6" l="1"/>
  <c r="J1331" i="6"/>
  <c r="K1331" i="6" s="1"/>
  <c r="J1332" i="6" l="1"/>
  <c r="K1332" i="6"/>
  <c r="J1333" i="6" l="1"/>
  <c r="K1333" i="6"/>
  <c r="J1334" i="6" l="1"/>
  <c r="K1334" i="6" s="1"/>
  <c r="J1335" i="6" l="1"/>
  <c r="K1335" i="6" s="1"/>
  <c r="J1336" i="6" l="1"/>
  <c r="K1336" i="6" l="1"/>
  <c r="J1337" i="6"/>
  <c r="K1337" i="6" s="1"/>
  <c r="J1338" i="6" l="1"/>
  <c r="K1338" i="6" s="1"/>
  <c r="J1339" i="6" l="1"/>
  <c r="K1339" i="6" s="1"/>
  <c r="J1340" i="6" l="1"/>
  <c r="J1341" i="6" l="1"/>
  <c r="K1340" i="6"/>
  <c r="K1341" i="6"/>
  <c r="J1342" i="6" l="1"/>
  <c r="K1342" i="6" s="1"/>
  <c r="J1343" i="6" l="1"/>
  <c r="K1343" i="6" l="1"/>
  <c r="J1344" i="6"/>
  <c r="K1344" i="6" s="1"/>
  <c r="J1345" i="6" l="1"/>
  <c r="K1345" i="6" s="1"/>
  <c r="J1346" i="6" l="1"/>
  <c r="K1346" i="6" s="1"/>
  <c r="J1347" i="6" l="1"/>
  <c r="K1347" i="6"/>
  <c r="J1348" i="6" l="1"/>
  <c r="J1349" i="6" l="1"/>
  <c r="K1348" i="6"/>
  <c r="K1349" i="6"/>
  <c r="J1350" i="6" l="1"/>
  <c r="K1350" i="6" s="1"/>
  <c r="J1351" i="6" l="1"/>
  <c r="K1351" i="6" l="1"/>
  <c r="J1352" i="6"/>
  <c r="K1352" i="6" l="1"/>
  <c r="J1353" i="6"/>
  <c r="K1353" i="6" s="1"/>
  <c r="J1354" i="6" l="1"/>
  <c r="K1354" i="6"/>
  <c r="J1355" i="6" l="1"/>
  <c r="K1355" i="6"/>
  <c r="J1356" i="6" l="1"/>
  <c r="J1357" i="6" l="1"/>
  <c r="K1356" i="6"/>
  <c r="K1357" i="6"/>
  <c r="J1358" i="6" l="1"/>
  <c r="K1358" i="6" l="1"/>
  <c r="J1359" i="6"/>
  <c r="K1359" i="6" l="1"/>
  <c r="J1360" i="6"/>
  <c r="K1360" i="6"/>
  <c r="J1361" i="6" l="1"/>
  <c r="K1361" i="6"/>
  <c r="J1362" i="6" l="1"/>
  <c r="J1363" i="6" l="1"/>
  <c r="K1362" i="6"/>
  <c r="K1363" i="6" l="1"/>
  <c r="J1364" i="6"/>
  <c r="K1364" i="6" s="1"/>
  <c r="J1365" i="6" l="1"/>
  <c r="K1365" i="6"/>
  <c r="J1366" i="6" l="1"/>
  <c r="K1366" i="6" s="1"/>
  <c r="J1367" i="6" l="1"/>
  <c r="K1367" i="6" s="1"/>
  <c r="J1368" i="6" l="1"/>
  <c r="K1368" i="6"/>
  <c r="J1369" i="6" l="1"/>
  <c r="J1370" i="6" l="1"/>
  <c r="K1371" i="6" s="1"/>
  <c r="K1369" i="6"/>
  <c r="K1370" i="6"/>
  <c r="J1371" i="6" l="1"/>
  <c r="J1372" i="6" l="1"/>
  <c r="K1372" i="6" s="1"/>
  <c r="J1373" i="6" l="1"/>
  <c r="J1374" i="6" l="1"/>
  <c r="K1374" i="6" s="1"/>
  <c r="K1373" i="6"/>
  <c r="J1375" i="6" l="1"/>
  <c r="K1375" i="6"/>
  <c r="J1376" i="6" l="1"/>
  <c r="K1376" i="6" l="1"/>
  <c r="J1377" i="6"/>
  <c r="K1377" i="6" s="1"/>
  <c r="J1378" i="6" l="1"/>
  <c r="K1378" i="6" l="1"/>
  <c r="J1379" i="6"/>
  <c r="K1379" i="6"/>
  <c r="J1380" i="6" l="1"/>
  <c r="K1380" i="6" s="1"/>
  <c r="J1381" i="6" l="1"/>
  <c r="K1381" i="6" s="1"/>
  <c r="J1382" i="6" l="1"/>
  <c r="J1383" i="6" l="1"/>
  <c r="K1382" i="6"/>
  <c r="K1383" i="6"/>
  <c r="J1384" i="6" l="1"/>
  <c r="K1384" i="6" l="1"/>
  <c r="J1385" i="6"/>
  <c r="K1385" i="6" s="1"/>
  <c r="J1386" i="6" l="1"/>
  <c r="K1386" i="6"/>
  <c r="J1387" i="6" l="1"/>
  <c r="K1387" i="6" s="1"/>
  <c r="J1388" i="6" l="1"/>
  <c r="J1389" i="6" l="1"/>
  <c r="K1388" i="6"/>
  <c r="K1389" i="6"/>
  <c r="J1390" i="6" l="1"/>
  <c r="J1391" i="6" l="1"/>
  <c r="K1391" i="6" s="1"/>
  <c r="K1390" i="6"/>
  <c r="J1392" i="6" l="1"/>
  <c r="K1392" i="6" l="1"/>
  <c r="J1393" i="6"/>
  <c r="K1393" i="6" s="1"/>
  <c r="J1394" i="6" l="1"/>
  <c r="K1394" i="6"/>
  <c r="J1395" i="6" l="1"/>
  <c r="K1395" i="6" s="1"/>
  <c r="J1396" i="6" l="1"/>
  <c r="K1396" i="6" s="1"/>
  <c r="J1397" i="6" l="1"/>
  <c r="K1397" i="6"/>
  <c r="J1398" i="6" l="1"/>
  <c r="K1398" i="6" s="1"/>
  <c r="J1399" i="6" l="1"/>
  <c r="K1399" i="6" l="1"/>
  <c r="J1400" i="6"/>
  <c r="K1400" i="6" s="1"/>
  <c r="J1401" i="6" l="1"/>
  <c r="K1401" i="6"/>
  <c r="J1402" i="6" l="1"/>
  <c r="K1402" i="6" l="1"/>
  <c r="J1403" i="6"/>
  <c r="K1403" i="6" s="1"/>
  <c r="J1404" i="6" l="1"/>
  <c r="K1404" i="6" s="1"/>
  <c r="J1405" i="6" l="1"/>
  <c r="K1405" i="6" l="1"/>
  <c r="J1406" i="6"/>
  <c r="K1406" i="6" l="1"/>
  <c r="J1407" i="6"/>
  <c r="K1407" i="6" s="1"/>
  <c r="J1408" i="6" l="1"/>
  <c r="K1408" i="6"/>
  <c r="J1409" i="6" l="1"/>
  <c r="K1409" i="6" s="1"/>
  <c r="J1410" i="6" l="1"/>
  <c r="K1410" i="6" s="1"/>
  <c r="J1411" i="6" l="1"/>
  <c r="K1411" i="6" s="1"/>
  <c r="J1412" i="6" l="1"/>
  <c r="K1412" i="6" s="1"/>
  <c r="J1413" i="6" l="1"/>
  <c r="K1413" i="6" s="1"/>
  <c r="J1414" i="6" l="1"/>
  <c r="K1414" i="6"/>
  <c r="J1415" i="6" l="1"/>
  <c r="K1415" i="6" s="1"/>
  <c r="J1416" i="6" l="1"/>
  <c r="K1416" i="6" l="1"/>
  <c r="J1417" i="6"/>
  <c r="K1417" i="6" s="1"/>
  <c r="J1418" i="6" l="1"/>
  <c r="K1418" i="6" s="1"/>
  <c r="J1419" i="6" l="1"/>
  <c r="K1419" i="6" s="1"/>
  <c r="J1420" i="6" l="1"/>
  <c r="K1420" i="6" l="1"/>
  <c r="J1421" i="6"/>
  <c r="K1421" i="6" s="1"/>
  <c r="J1422" i="6" l="1"/>
  <c r="K1422" i="6"/>
  <c r="J1423" i="6" l="1"/>
  <c r="K1423" i="6" s="1"/>
  <c r="J1424" i="6" l="1"/>
  <c r="K1424" i="6" l="1"/>
  <c r="J1425" i="6"/>
  <c r="K1425" i="6"/>
  <c r="J1426" i="6" l="1"/>
  <c r="K1426" i="6"/>
  <c r="J1427" i="6" l="1"/>
  <c r="K1427" i="6" s="1"/>
  <c r="J1428" i="6" l="1"/>
  <c r="J1429" i="6" l="1"/>
  <c r="K1428" i="6"/>
  <c r="K1429" i="6"/>
  <c r="J1430" i="6" l="1"/>
  <c r="K1431" i="6" s="1"/>
  <c r="K1430" i="6" l="1"/>
  <c r="J1431" i="6"/>
  <c r="J1432" i="6" l="1"/>
  <c r="K1432" i="6" s="1"/>
  <c r="J1433" i="6" l="1"/>
  <c r="K1433" i="6" s="1"/>
  <c r="J1434" i="6" l="1"/>
  <c r="K1434" i="6"/>
  <c r="J1435" i="6" l="1"/>
  <c r="J1436" i="6" l="1"/>
  <c r="K1435" i="6"/>
  <c r="K1436" i="6"/>
  <c r="J1437" i="6" l="1"/>
  <c r="K1437" i="6" l="1"/>
  <c r="J1438" i="6"/>
  <c r="K1438" i="6" s="1"/>
  <c r="J1439" i="6" l="1"/>
  <c r="K1439" i="6" s="1"/>
  <c r="J1440" i="6" l="1"/>
  <c r="K1440" i="6"/>
  <c r="J1441" i="6" l="1"/>
  <c r="J1442" i="6" l="1"/>
  <c r="K1441" i="6"/>
  <c r="K1442" i="6"/>
  <c r="J1443" i="6" l="1"/>
  <c r="J1444" i="6" l="1"/>
  <c r="K1443" i="6"/>
  <c r="K1444" i="6"/>
  <c r="J1445" i="6" l="1"/>
  <c r="K1445" i="6" s="1"/>
  <c r="J1446" i="6" l="1"/>
  <c r="K1446" i="6" s="1"/>
  <c r="J1447" i="6" l="1"/>
  <c r="K1447" i="6" s="1"/>
  <c r="J1448" i="6" l="1"/>
  <c r="K1448" i="6" l="1"/>
  <c r="J1449" i="6"/>
  <c r="K1449" i="6"/>
  <c r="J1450" i="6" l="1"/>
  <c r="K1450" i="6" s="1"/>
  <c r="J1451" i="6" l="1"/>
  <c r="K1451" i="6"/>
  <c r="J1452" i="6" l="1"/>
  <c r="K1452" i="6" s="1"/>
  <c r="J1453" i="6" l="1"/>
  <c r="K1453" i="6" s="1"/>
  <c r="J1454" i="6" l="1"/>
  <c r="K1454" i="6"/>
  <c r="J1455" i="6" l="1"/>
  <c r="K1455" i="6" l="1"/>
  <c r="J1456" i="6"/>
  <c r="K1456" i="6" s="1"/>
  <c r="J1457" i="6" l="1"/>
  <c r="K1457" i="6" s="1"/>
  <c r="J1458" i="6" l="1"/>
  <c r="K1458" i="6"/>
  <c r="J1459" i="6" l="1"/>
  <c r="K1459" i="6"/>
  <c r="J1460" i="6" l="1"/>
  <c r="K1461" i="6" s="1"/>
  <c r="K1460" i="6" l="1"/>
  <c r="J1461" i="6"/>
  <c r="J1462" i="6" l="1"/>
  <c r="K1463" i="6" s="1"/>
  <c r="K1462" i="6" l="1"/>
  <c r="J1463" i="6"/>
  <c r="J1464" i="6" l="1"/>
  <c r="K1464" i="6"/>
  <c r="J1465" i="6" l="1"/>
  <c r="K1465" i="6"/>
  <c r="J1466" i="6" l="1"/>
  <c r="K1466" i="6" s="1"/>
  <c r="J1467" i="6" l="1"/>
  <c r="K1468" i="6" s="1"/>
  <c r="K1467" i="6"/>
  <c r="J1468" i="6" l="1"/>
  <c r="J1469" i="6" l="1"/>
  <c r="K1469" i="6" s="1"/>
  <c r="J1470" i="6" l="1"/>
  <c r="K1470" i="6" s="1"/>
  <c r="J1471" i="6" l="1"/>
  <c r="K1471" i="6" s="1"/>
  <c r="J1472" i="6" l="1"/>
  <c r="K1472" i="6" l="1"/>
  <c r="J1473" i="6"/>
  <c r="K1473" i="6" s="1"/>
  <c r="J1474" i="6" l="1"/>
  <c r="K1474" i="6" s="1"/>
  <c r="J1475" i="6" l="1"/>
  <c r="K1475" i="6" s="1"/>
  <c r="J1476" i="6" l="1"/>
  <c r="K1477" i="6" s="1"/>
  <c r="K1476" i="6"/>
  <c r="J1477" i="6" l="1"/>
  <c r="J1478" i="6" l="1"/>
  <c r="K1478" i="6" s="1"/>
  <c r="J1479" i="6" l="1"/>
  <c r="K1479" i="6"/>
  <c r="J1480" i="6" l="1"/>
  <c r="J1481" i="6" l="1"/>
  <c r="K1481" i="6"/>
  <c r="K1480" i="6"/>
  <c r="J1482" i="6" l="1"/>
  <c r="K1483" i="6" s="1"/>
  <c r="K1482" i="6" l="1"/>
  <c r="J1483" i="6"/>
  <c r="J1484" i="6" l="1"/>
  <c r="K1484" i="6" l="1"/>
  <c r="J1485" i="6"/>
  <c r="K1485" i="6" s="1"/>
  <c r="J1486" i="6" l="1"/>
  <c r="K1488" i="6" s="1"/>
  <c r="K1486" i="6"/>
  <c r="J1487" i="6" l="1"/>
  <c r="K1487" i="6"/>
  <c r="J1488" i="6" l="1"/>
  <c r="J1489" i="6" l="1"/>
  <c r="K1489" i="6" s="1"/>
  <c r="J1490" i="6" l="1"/>
  <c r="K1490" i="6" s="1"/>
  <c r="J1491" i="6" l="1"/>
  <c r="K1491" i="6" l="1"/>
  <c r="J1492" i="6"/>
  <c r="K1492" i="6" s="1"/>
  <c r="J1493" i="6" l="1"/>
  <c r="K1493" i="6"/>
  <c r="J1494" i="6" l="1"/>
  <c r="K1494" i="6"/>
  <c r="J1495" i="6" l="1"/>
  <c r="K1495" i="6"/>
  <c r="J1496" i="6" l="1"/>
  <c r="K1496" i="6" l="1"/>
  <c r="J1497" i="6"/>
  <c r="K1497" i="6"/>
  <c r="J1498" i="6" l="1"/>
  <c r="K1498" i="6" s="1"/>
  <c r="J1499" i="6" l="1"/>
  <c r="K1499" i="6"/>
  <c r="J1500" i="6" l="1"/>
  <c r="K1500" i="6" s="1"/>
  <c r="J1501" i="6" l="1"/>
  <c r="K1502" i="6" l="1"/>
  <c r="J1502" i="6"/>
  <c r="K1501" i="6"/>
  <c r="J1503" i="6" l="1"/>
  <c r="K1503" i="6" s="1"/>
  <c r="J1504" i="6" l="1"/>
  <c r="K1504" i="6"/>
  <c r="J1505" i="6" l="1"/>
  <c r="K1506" i="6" s="1"/>
  <c r="K1505" i="6" l="1"/>
  <c r="J1506" i="6"/>
  <c r="J1507" i="6" l="1"/>
  <c r="K1507" i="6" s="1"/>
  <c r="J1508" i="6" l="1"/>
  <c r="K1508" i="6"/>
  <c r="J1509" i="6" l="1"/>
  <c r="K1509" i="6" l="1"/>
  <c r="J1510" i="6"/>
  <c r="K1510" i="6" s="1"/>
  <c r="J1511" i="6" l="1"/>
  <c r="J1512" i="6" l="1"/>
  <c r="K1511" i="6"/>
  <c r="K1512" i="6"/>
  <c r="J1513" i="6" l="1"/>
  <c r="K1513" i="6" s="1"/>
  <c r="J1514" i="6" l="1"/>
  <c r="K1514" i="6"/>
  <c r="J1515" i="6" l="1"/>
  <c r="J1516" i="6" l="1"/>
  <c r="K1515" i="6"/>
  <c r="K1516" i="6"/>
  <c r="J1517" i="6" l="1"/>
  <c r="K1517" i="6" l="1"/>
  <c r="J1518" i="6"/>
  <c r="K1518" i="6"/>
  <c r="J1519" i="6" l="1"/>
  <c r="K1519" i="6"/>
  <c r="J1520" i="6" l="1"/>
  <c r="K1520" i="6" s="1"/>
  <c r="J1521" i="6" l="1"/>
  <c r="J1522" i="6" l="1"/>
  <c r="K1521" i="6"/>
  <c r="K1522" i="6"/>
  <c r="J1523" i="6" l="1"/>
  <c r="J1524" i="6" l="1"/>
  <c r="K1525" i="6" s="1"/>
  <c r="K1523" i="6"/>
  <c r="K1524" i="6"/>
  <c r="J1525" i="6" l="1"/>
  <c r="J1526" i="6" l="1"/>
  <c r="K1526" i="6" s="1"/>
  <c r="J1527" i="6" l="1"/>
  <c r="K1528" i="6" s="1"/>
  <c r="K1527" i="6" l="1"/>
  <c r="J1528" i="6"/>
  <c r="J1529" i="6" l="1"/>
  <c r="K1529" i="6" s="1"/>
  <c r="J1530" i="6" l="1"/>
  <c r="K1530" i="6"/>
  <c r="J1531" i="6" l="1"/>
  <c r="K1532" i="6" s="1"/>
  <c r="K1531" i="6" l="1"/>
  <c r="J1532" i="6"/>
  <c r="J1533" i="6" l="1"/>
  <c r="K1533" i="6" s="1"/>
  <c r="J1534" i="6" l="1"/>
  <c r="K1534" i="6" s="1"/>
  <c r="J1535" i="6" l="1"/>
  <c r="K1536" i="6" s="1"/>
  <c r="K1535" i="6" l="1"/>
  <c r="J1536" i="6"/>
  <c r="J1537" i="6" l="1"/>
  <c r="K1537" i="6" s="1"/>
  <c r="J1538" i="6" l="1"/>
  <c r="K1538" i="6"/>
  <c r="J1539" i="6" l="1"/>
  <c r="J1540" i="6" l="1"/>
  <c r="K1540" i="6" s="1"/>
  <c r="K1539" i="6"/>
  <c r="J1541" i="6" l="1"/>
  <c r="K1541" i="6"/>
  <c r="J1542" i="6" l="1"/>
  <c r="K1542" i="6" s="1"/>
  <c r="J1543" i="6" l="1"/>
  <c r="K1544" i="6" s="1"/>
  <c r="K1543" i="6" l="1"/>
  <c r="J1544" i="6"/>
  <c r="J1545" i="6" l="1"/>
  <c r="K1545" i="6"/>
  <c r="J1546" i="6" l="1"/>
  <c r="K1546" i="6"/>
  <c r="J1547" i="6" l="1"/>
  <c r="J1548" i="6" l="1"/>
  <c r="K1547" i="6"/>
  <c r="K1548" i="6"/>
  <c r="J1549" i="6" l="1"/>
  <c r="K1549" i="6" l="1"/>
  <c r="J1550" i="6"/>
  <c r="K1550" i="6"/>
  <c r="J1551" i="6" l="1"/>
  <c r="K1551" i="6"/>
  <c r="J1552" i="6" l="1"/>
  <c r="K1552" i="6"/>
  <c r="J1553" i="6" l="1"/>
  <c r="J1554" i="6" l="1"/>
  <c r="K1556" i="6" s="1"/>
  <c r="K1553" i="6"/>
  <c r="K1554" i="6"/>
  <c r="K1555" i="6" l="1"/>
  <c r="J1555" i="6"/>
  <c r="J1556" i="6" l="1"/>
  <c r="J1557" i="6" l="1"/>
  <c r="K1557" i="6"/>
  <c r="J1558" i="6" l="1"/>
  <c r="J1559" i="6" l="1"/>
  <c r="K1558" i="6"/>
  <c r="K1559" i="6"/>
  <c r="J1560" i="6" l="1"/>
  <c r="K1560" i="6" l="1"/>
  <c r="J1561" i="6"/>
  <c r="K1561" i="6" s="1"/>
  <c r="J1562" i="6" l="1"/>
  <c r="K1562" i="6" s="1"/>
  <c r="J1563" i="6" l="1"/>
  <c r="K1564" i="6" s="1"/>
  <c r="K1563" i="6" l="1"/>
  <c r="J1564" i="6"/>
  <c r="J1565" i="6" l="1"/>
  <c r="K1565" i="6"/>
  <c r="J1566" i="6" l="1"/>
  <c r="K1566" i="6"/>
  <c r="J1567" i="6" l="1"/>
  <c r="K1567" i="6" l="1"/>
  <c r="J1568" i="6"/>
  <c r="K1568" i="6"/>
  <c r="J1569" i="6" l="1"/>
  <c r="K1569" i="6"/>
  <c r="J1570" i="6" l="1"/>
  <c r="K1571" i="6" s="1"/>
  <c r="K1570" i="6" l="1"/>
  <c r="J1571" i="6"/>
  <c r="J1572" i="6" l="1"/>
  <c r="K1572" i="6"/>
  <c r="J1573" i="6" l="1"/>
  <c r="K1573" i="6" s="1"/>
  <c r="J1574" i="6" l="1"/>
  <c r="K1574" i="6" s="1"/>
  <c r="J1575" i="6" l="1"/>
  <c r="K1575" i="6"/>
  <c r="J1576" i="6" l="1"/>
  <c r="K1576" i="6" s="1"/>
  <c r="J1577" i="6" l="1"/>
  <c r="K1577" i="6" s="1"/>
  <c r="J1578" i="6" l="1"/>
  <c r="K1578" i="6" l="1"/>
  <c r="J1579" i="6"/>
  <c r="K1579" i="6"/>
  <c r="J1580" i="6" l="1"/>
  <c r="K1582" i="6" s="1"/>
  <c r="K1580" i="6"/>
  <c r="J1581" i="6" l="1"/>
  <c r="K1581" i="6"/>
  <c r="J1582" i="6" l="1"/>
  <c r="J1583" i="6" l="1"/>
  <c r="K1583" i="6"/>
  <c r="J1584" i="6" l="1"/>
  <c r="K1584" i="6"/>
  <c r="J1585" i="6" l="1"/>
  <c r="K1585" i="6" s="1"/>
  <c r="J1586" i="6" l="1"/>
  <c r="J1587" i="6" l="1"/>
  <c r="K1588" i="6" s="1"/>
  <c r="K1586" i="6"/>
  <c r="K1587" i="6"/>
  <c r="J1588" i="6" l="1"/>
  <c r="J1589" i="6" l="1"/>
  <c r="K1590" i="6" s="1"/>
  <c r="K1589" i="6"/>
  <c r="J1590" i="6" l="1"/>
  <c r="J1591" i="6" l="1"/>
  <c r="K1591" i="6"/>
  <c r="J1592" i="6" l="1"/>
  <c r="J1593" i="6" l="1"/>
  <c r="K1592" i="6"/>
  <c r="K1593" i="6"/>
  <c r="J1594" i="6" l="1"/>
  <c r="J1595" i="6" l="1"/>
  <c r="K1594" i="6"/>
  <c r="K1595" i="6"/>
  <c r="J1596" i="6" l="1"/>
  <c r="K1596" i="6" l="1"/>
  <c r="J1597" i="6"/>
  <c r="K1597" i="6" s="1"/>
  <c r="J1598" i="6" l="1"/>
  <c r="K1598" i="6"/>
  <c r="J1599" i="6" l="1"/>
  <c r="K1599" i="6"/>
  <c r="J1600" i="6" l="1"/>
  <c r="K1600" i="6" l="1"/>
  <c r="J1601" i="6"/>
  <c r="K1601" i="6" l="1"/>
  <c r="J1602" i="6"/>
  <c r="K1602" i="6"/>
  <c r="J1603" i="6" l="1"/>
  <c r="K1603" i="6"/>
  <c r="J1604" i="6" l="1"/>
  <c r="K1604" i="6" s="1"/>
  <c r="J1605" i="6" l="1"/>
  <c r="K1606" i="6" s="1"/>
  <c r="K1605" i="6"/>
  <c r="J1606" i="6" l="1"/>
  <c r="J1607" i="6" l="1"/>
  <c r="K1607" i="6" s="1"/>
  <c r="J1608" i="6" l="1"/>
  <c r="J1609" i="6" l="1"/>
  <c r="K1610" i="6" s="1"/>
  <c r="K1608" i="6"/>
  <c r="K1609" i="6"/>
  <c r="J1610" i="6" l="1"/>
  <c r="J1611" i="6" l="1"/>
  <c r="K1611" i="6"/>
  <c r="J1612" i="6" l="1"/>
  <c r="J1613" i="6" l="1"/>
  <c r="K1612" i="6"/>
  <c r="K1613" i="6"/>
  <c r="J1614" i="6" l="1"/>
  <c r="J1615" i="6" l="1"/>
  <c r="K1616" i="6" s="1"/>
  <c r="K1614" i="6"/>
  <c r="K1615" i="6"/>
  <c r="J1616" i="6" l="1"/>
  <c r="J1617" i="6" l="1"/>
  <c r="K1618" i="6" s="1"/>
  <c r="K1617" i="6"/>
  <c r="J1618" i="6" l="1"/>
  <c r="J1619" i="6" l="1"/>
  <c r="K1620" i="6" s="1"/>
  <c r="K1619" i="6"/>
  <c r="J1620" i="6" l="1"/>
  <c r="J1621" i="6" l="1"/>
  <c r="K1621" i="6"/>
  <c r="J1622" i="6" l="1"/>
  <c r="K1622" i="6"/>
  <c r="J1623" i="6" l="1"/>
  <c r="K1623" i="6" s="1"/>
  <c r="J1624" i="6" l="1"/>
  <c r="J1625" i="6" l="1"/>
  <c r="K1624" i="6"/>
  <c r="K1625" i="6"/>
  <c r="J1626" i="6" l="1"/>
  <c r="J1627" i="6" l="1"/>
  <c r="K1626" i="6"/>
  <c r="K1627" i="6"/>
  <c r="J1628" i="6" l="1"/>
  <c r="K1628" i="6" l="1"/>
  <c r="J1629" i="6"/>
  <c r="K1629" i="6"/>
  <c r="J1630" i="6" l="1"/>
  <c r="K1630" i="6"/>
  <c r="J1631" i="6" l="1"/>
  <c r="J1632" i="6" l="1"/>
  <c r="K1632" i="6" s="1"/>
  <c r="K1631" i="6"/>
  <c r="J1633" i="6" l="1"/>
  <c r="K1633" i="6"/>
  <c r="J1634" i="6" l="1"/>
  <c r="K1634" i="6"/>
  <c r="J1635" i="6" l="1"/>
  <c r="J1636" i="6" l="1"/>
  <c r="K1637" i="6" s="1"/>
  <c r="K1635" i="6"/>
  <c r="K1636" i="6"/>
  <c r="J1637" i="6" l="1"/>
  <c r="J1638" i="6" l="1"/>
  <c r="K1638" i="6" s="1"/>
  <c r="J1639" i="6" l="1"/>
  <c r="K1639" i="6"/>
  <c r="J1640" i="6" l="1"/>
  <c r="J1641" i="6" l="1"/>
  <c r="K1640" i="6"/>
  <c r="K1641" i="6"/>
  <c r="J1642" i="6" l="1"/>
  <c r="J1643" i="6" l="1"/>
  <c r="K1642" i="6"/>
  <c r="K1643" i="6"/>
  <c r="J1644" i="6" l="1"/>
  <c r="K1644" i="6" l="1"/>
  <c r="J1645" i="6"/>
  <c r="K1645" i="6"/>
  <c r="J1646" i="6" l="1"/>
  <c r="K1646" i="6" s="1"/>
  <c r="J1647" i="6" l="1"/>
  <c r="K1647" i="6"/>
  <c r="J1648" i="6" l="1"/>
  <c r="J1649" i="6" l="1"/>
  <c r="K1650" i="6"/>
  <c r="K1648" i="6"/>
  <c r="K1649" i="6"/>
  <c r="J1650" i="6" l="1"/>
  <c r="J1651" i="6" l="1"/>
  <c r="K1651" i="6" s="1"/>
  <c r="J1652" i="6" l="1"/>
  <c r="K1653" i="6" s="1"/>
  <c r="K1652" i="6" l="1"/>
  <c r="J1653" i="6"/>
  <c r="J1654" i="6" l="1"/>
  <c r="K1654" i="6" s="1"/>
  <c r="J1655" i="6" l="1"/>
  <c r="J1656" i="6" l="1"/>
  <c r="K1656" i="6"/>
  <c r="K1655" i="6"/>
  <c r="J1657" i="6" l="1"/>
  <c r="K1658" i="6" s="1"/>
  <c r="K1657" i="6"/>
  <c r="J1658" i="6" l="1"/>
  <c r="J1659" i="6" l="1"/>
  <c r="K1659" i="6" s="1"/>
  <c r="J1660" i="6" l="1"/>
  <c r="K1660" i="6" s="1"/>
  <c r="J1661" i="6" l="1"/>
  <c r="K1661" i="6" l="1"/>
  <c r="J1662" i="6"/>
  <c r="K1662" i="6" s="1"/>
  <c r="J1663" i="6" l="1"/>
  <c r="K1663" i="6" s="1"/>
  <c r="J1664" i="6" l="1"/>
  <c r="K1664" i="6"/>
  <c r="J1665" i="6" l="1"/>
  <c r="K1665" i="6" s="1"/>
  <c r="J1666" i="6" l="1"/>
  <c r="J1667" i="6" l="1"/>
  <c r="K1667" i="6" s="1"/>
  <c r="K1666" i="6"/>
  <c r="J1668" i="6" l="1"/>
  <c r="K1668" i="6" l="1"/>
  <c r="J1669" i="6"/>
  <c r="K1669" i="6" s="1"/>
  <c r="J1670" i="6" l="1"/>
  <c r="K1670" i="6"/>
  <c r="J1671" i="6" l="1"/>
  <c r="J1672" i="6" l="1"/>
  <c r="K1673" i="6" s="1"/>
  <c r="K1671" i="6"/>
  <c r="K1672" i="6"/>
  <c r="J1673" i="6" l="1"/>
  <c r="J1674" i="6" l="1"/>
  <c r="K1674" i="6"/>
  <c r="J1675" i="6" l="1"/>
  <c r="J1676" i="6" l="1"/>
  <c r="K1677" i="6"/>
  <c r="K1675" i="6"/>
  <c r="K1676" i="6"/>
  <c r="J1677" i="6" l="1"/>
  <c r="J1678" i="6" l="1"/>
  <c r="K1678" i="6" s="1"/>
  <c r="J1679" i="6" l="1"/>
  <c r="K1679" i="6"/>
  <c r="J1680" i="6" l="1"/>
  <c r="J1681" i="6" l="1"/>
  <c r="K1681" i="6" s="1"/>
  <c r="K1680" i="6"/>
  <c r="J1682" i="6" l="1"/>
  <c r="K1682" i="6" s="1"/>
  <c r="J1683" i="6" l="1"/>
  <c r="K1683" i="6"/>
  <c r="J1684" i="6" l="1"/>
  <c r="K1684" i="6" l="1"/>
  <c r="J1685" i="6"/>
  <c r="K1685" i="6"/>
  <c r="J1686" i="6" l="1"/>
  <c r="K1686" i="6" s="1"/>
  <c r="J1687" i="6" l="1"/>
  <c r="K1687" i="6" s="1"/>
  <c r="J1688" i="6" l="1"/>
  <c r="J1689" i="6" l="1"/>
  <c r="K1688" i="6"/>
  <c r="K1689" i="6"/>
  <c r="J1690" i="6" l="1"/>
  <c r="J1691" i="6" l="1"/>
  <c r="K1690" i="6"/>
  <c r="K1691" i="6"/>
  <c r="J1692" i="6" l="1"/>
  <c r="K1692" i="6" l="1"/>
  <c r="J1693" i="6"/>
  <c r="K1693" i="6"/>
  <c r="J1694" i="6" l="1"/>
  <c r="K1694" i="6"/>
  <c r="J1695" i="6" l="1"/>
  <c r="K1696" i="6" s="1"/>
  <c r="K1695" i="6" l="1"/>
  <c r="J1696" i="6"/>
  <c r="J1697" i="6" l="1"/>
  <c r="K1699" i="6" s="1"/>
  <c r="K1697" i="6"/>
  <c r="K1698" i="6" l="1"/>
  <c r="J1698" i="6"/>
  <c r="J1699" i="6" l="1"/>
  <c r="J1700" i="6" l="1"/>
  <c r="K1702" i="6" l="1"/>
  <c r="K1700" i="6"/>
  <c r="J1701" i="6"/>
  <c r="K1701" i="6"/>
  <c r="J1702" i="6" l="1"/>
  <c r="J1703" i="6" l="1"/>
  <c r="K1705" i="6" s="1"/>
  <c r="K1703" i="6"/>
  <c r="K1704" i="6" l="1"/>
  <c r="J1704" i="6"/>
  <c r="J1705" i="6" l="1"/>
  <c r="J1706" i="6" l="1"/>
  <c r="K1708" i="6" s="1"/>
  <c r="K1706" i="6"/>
  <c r="K1707" i="6" l="1"/>
  <c r="J1707" i="6"/>
  <c r="J1708" i="6" l="1"/>
  <c r="J1709" i="6" l="1"/>
  <c r="K1711" i="6" s="1"/>
  <c r="K1709" i="6"/>
  <c r="J1710" i="6" l="1"/>
  <c r="K1710" i="6"/>
  <c r="J1711" i="6" l="1"/>
  <c r="J1712" i="6" l="1"/>
  <c r="K1714" i="6" s="1"/>
  <c r="K1712" i="6"/>
  <c r="K1713" i="6" l="1"/>
  <c r="J1713" i="6"/>
  <c r="J1714" i="6" l="1"/>
  <c r="J1715" i="6" l="1"/>
  <c r="K1717" i="6" s="1"/>
  <c r="K1715" i="6"/>
  <c r="K1716" i="6" l="1"/>
  <c r="J1716" i="6"/>
  <c r="J1717" i="6" l="1"/>
  <c r="J1718" i="6" l="1"/>
  <c r="K1720" i="6" s="1"/>
  <c r="K1718" i="6"/>
  <c r="J1719" i="6" l="1"/>
  <c r="K1719" i="6"/>
  <c r="J1720" i="6" l="1"/>
  <c r="J1721" i="6" l="1"/>
  <c r="K1723" i="6" s="1"/>
  <c r="K1721" i="6"/>
  <c r="K1722" i="6" l="1"/>
  <c r="J1722" i="6"/>
  <c r="J1723" i="6" l="1"/>
  <c r="J1724" i="6" l="1"/>
  <c r="K1726" i="6" s="1"/>
  <c r="K1724" i="6"/>
  <c r="K1725" i="6" l="1"/>
  <c r="J1725" i="6"/>
  <c r="J1726" i="6" l="1"/>
  <c r="J1727" i="6" l="1"/>
  <c r="K1729" i="6" s="1"/>
  <c r="J1728" i="6" l="1"/>
  <c r="K1727" i="6"/>
  <c r="K1728" i="6"/>
  <c r="J1729" i="6" l="1"/>
  <c r="J1730" i="6" l="1"/>
  <c r="K1732" i="6" s="1"/>
  <c r="K1730" i="6"/>
  <c r="J1731" i="6" l="1"/>
  <c r="K1731" i="6"/>
  <c r="J1732" i="6" l="1"/>
  <c r="J1733" i="6" l="1"/>
  <c r="K1735" i="6" s="1"/>
  <c r="K1733" i="6"/>
  <c r="K1734" i="6" l="1"/>
  <c r="J1734" i="6"/>
  <c r="J1735" i="6" l="1"/>
  <c r="J1736" i="6" l="1"/>
  <c r="K1736" i="6"/>
  <c r="J1737" i="6" l="1"/>
  <c r="K1737" i="6"/>
  <c r="J1738" i="6" l="1"/>
  <c r="K1740" i="6" l="1"/>
  <c r="K1738" i="6"/>
  <c r="J1739" i="6"/>
  <c r="K1739" i="6"/>
  <c r="J1740" i="6" l="1"/>
  <c r="J1741" i="6" l="1"/>
  <c r="K1743" i="6" l="1"/>
  <c r="K1741" i="6"/>
  <c r="J1742" i="6"/>
  <c r="K1742" i="6"/>
  <c r="J1743" i="6" l="1"/>
  <c r="J1744" i="6" l="1"/>
  <c r="K1746" i="6" s="1"/>
  <c r="K1744" i="6" l="1"/>
  <c r="J1745" i="6"/>
  <c r="K1745" i="6"/>
  <c r="J1746" i="6" l="1"/>
  <c r="J1747" i="6" l="1"/>
  <c r="K1749" i="6" s="1"/>
  <c r="K1747" i="6"/>
  <c r="J1748" i="6" l="1"/>
  <c r="K1748" i="6"/>
  <c r="J1749" i="6" l="1"/>
  <c r="J1750" i="6" l="1"/>
  <c r="K1752" i="6" s="1"/>
  <c r="K1750" i="6" l="1"/>
  <c r="J1751" i="6"/>
  <c r="K1751" i="6"/>
  <c r="J1752" i="6" l="1"/>
  <c r="J1753" i="6" l="1"/>
  <c r="K1755" i="6" s="1"/>
  <c r="K1753" i="6"/>
  <c r="K1754" i="6" l="1"/>
  <c r="J1754" i="6"/>
  <c r="J1755" i="6" l="1"/>
  <c r="J1756" i="6" l="1"/>
  <c r="K1758" i="6" s="1"/>
  <c r="J1757" i="6" l="1"/>
  <c r="K1756" i="6"/>
  <c r="K1757" i="6"/>
  <c r="J1758" i="6" l="1"/>
  <c r="J1759" i="6" l="1"/>
  <c r="K1761" i="6" s="1"/>
  <c r="K1759" i="6"/>
  <c r="J1760" i="6" l="1"/>
  <c r="K1760" i="6"/>
  <c r="J1761" i="6" l="1"/>
  <c r="J1762" i="6" l="1"/>
  <c r="K1764" i="6" s="1"/>
  <c r="K1762" i="6"/>
  <c r="J1763" i="6" l="1"/>
  <c r="K1763" i="6"/>
  <c r="J1764" i="6" l="1"/>
  <c r="J1765" i="6" l="1"/>
  <c r="K1767" i="6" s="1"/>
  <c r="K1765" i="6"/>
  <c r="J1766" i="6" l="1"/>
  <c r="K1766" i="6"/>
  <c r="J1767" i="6" l="1"/>
  <c r="J1768" i="6" l="1"/>
  <c r="K1770" i="6" s="1"/>
  <c r="K1768" i="6"/>
  <c r="K1769" i="6" l="1"/>
  <c r="J1769" i="6"/>
  <c r="J1770" i="6" l="1"/>
  <c r="J1771" i="6" l="1"/>
  <c r="K1773" i="6" s="1"/>
  <c r="K1771" i="6" l="1"/>
  <c r="K1772" i="6"/>
  <c r="J1772" i="6"/>
  <c r="J1773" i="6" l="1"/>
  <c r="J1774" i="6" l="1"/>
  <c r="K1775" i="6" s="1"/>
  <c r="K1776" i="6" l="1"/>
  <c r="K1774" i="6"/>
  <c r="J1775" i="6"/>
  <c r="J1776" i="6" l="1"/>
  <c r="J1777" i="6" l="1"/>
  <c r="K1779" i="6" s="1"/>
  <c r="K1777" i="6"/>
  <c r="K1778" i="6" l="1"/>
  <c r="J1778" i="6"/>
  <c r="J1779" i="6" l="1"/>
  <c r="J1780" i="6" l="1"/>
  <c r="K1782" i="6" s="1"/>
  <c r="K1780" i="6"/>
  <c r="J1781" i="6" l="1"/>
  <c r="K1781" i="6"/>
  <c r="J1782" i="6" l="1"/>
  <c r="J1783" i="6" l="1"/>
  <c r="K1785" i="6" s="1"/>
  <c r="J1784" i="6" l="1"/>
  <c r="K1783" i="6"/>
  <c r="K1784" i="6"/>
  <c r="J1785" i="6" l="1"/>
  <c r="J1786" i="6" l="1"/>
  <c r="K1788" i="6" s="1"/>
  <c r="K1786" i="6"/>
  <c r="K1787" i="6" l="1"/>
  <c r="J1787" i="6"/>
  <c r="J1788" i="6" l="1"/>
  <c r="J1789" i="6" l="1"/>
  <c r="K1791" i="6" s="1"/>
  <c r="K1789" i="6"/>
  <c r="K1790" i="6" l="1"/>
  <c r="J1790" i="6"/>
  <c r="J1791" i="6" l="1"/>
  <c r="J1792" i="6" l="1"/>
  <c r="K1794" i="6" s="1"/>
  <c r="K1792" i="6"/>
  <c r="J1793" i="6" l="1"/>
  <c r="K1793" i="6"/>
  <c r="J1794" i="6" l="1"/>
  <c r="J1795" i="6" l="1"/>
  <c r="K1797" i="6" s="1"/>
  <c r="K1795" i="6" l="1"/>
  <c r="J1796" i="6"/>
  <c r="K1796" i="6"/>
  <c r="J1797" i="6" l="1"/>
  <c r="J1798" i="6" l="1"/>
  <c r="K1800" i="6" s="1"/>
  <c r="K1799" i="6" l="1"/>
  <c r="J1799" i="6"/>
  <c r="K1798" i="6"/>
  <c r="J1800" i="6" l="1"/>
  <c r="J1801" i="6" l="1"/>
  <c r="K1803" i="6" s="1"/>
  <c r="K1801" i="6"/>
  <c r="J1802" i="6" l="1"/>
  <c r="K1802" i="6"/>
  <c r="J1803" i="6" l="1"/>
  <c r="J1804" i="6" l="1"/>
  <c r="K1806" i="6" s="1"/>
  <c r="K1804" i="6" l="1"/>
  <c r="J1805" i="6"/>
  <c r="K1805" i="6"/>
  <c r="J1806" i="6" l="1"/>
  <c r="J1807" i="6" l="1"/>
  <c r="K1809" i="6" s="1"/>
  <c r="J1808" i="6" l="1"/>
  <c r="K1807" i="6"/>
  <c r="K1808" i="6"/>
  <c r="J1809" i="6" l="1"/>
  <c r="J1810" i="6" l="1"/>
  <c r="K1812" i="6" s="1"/>
  <c r="K1810" i="6" l="1"/>
  <c r="J1811" i="6"/>
  <c r="K1811" i="6"/>
  <c r="J1812" i="6" l="1"/>
  <c r="J1813" i="6" l="1"/>
  <c r="K1815" i="6" s="1"/>
  <c r="K1813" i="6"/>
  <c r="J1814" i="6" l="1"/>
  <c r="K1814" i="6"/>
  <c r="J1815" i="6" l="1"/>
  <c r="J1816" i="6" l="1"/>
  <c r="K1818" i="6" s="1"/>
  <c r="K1816" i="6"/>
  <c r="J1817" i="6" l="1"/>
  <c r="K1817" i="6"/>
  <c r="J1818" i="6" l="1"/>
  <c r="J1819" i="6" l="1"/>
  <c r="K1821" i="6" s="1"/>
  <c r="K1819" i="6"/>
  <c r="J1820" i="6" l="1"/>
  <c r="K1820" i="6"/>
  <c r="J1821" i="6" l="1"/>
  <c r="J1822" i="6" l="1"/>
  <c r="K1824" i="6" s="1"/>
  <c r="J1823" i="6" l="1"/>
  <c r="K1823" i="6"/>
  <c r="K1822" i="6"/>
  <c r="J1824" i="6" l="1"/>
  <c r="J1825" i="6" l="1"/>
  <c r="K1827" i="6" s="1"/>
  <c r="K1825" i="6"/>
  <c r="K1826" i="6" l="1"/>
  <c r="J1826" i="6"/>
  <c r="J1827" i="6" l="1"/>
  <c r="J1828" i="6" l="1"/>
  <c r="K1830" i="6" s="1"/>
  <c r="K1828" i="6" l="1"/>
  <c r="J1829" i="6"/>
  <c r="K1829" i="6"/>
  <c r="J1830" i="6" l="1"/>
  <c r="J1831" i="6" l="1"/>
  <c r="K1833" i="6" s="1"/>
  <c r="J1832" i="6" l="1"/>
  <c r="K1831" i="6"/>
  <c r="K1832" i="6"/>
  <c r="J1833" i="6" l="1"/>
  <c r="J1834" i="6" l="1"/>
  <c r="K1836" i="6" s="1"/>
  <c r="K1834" i="6"/>
  <c r="K1835" i="6" l="1"/>
  <c r="J1835" i="6"/>
  <c r="J1836" i="6" l="1"/>
  <c r="J1837" i="6" l="1"/>
  <c r="K1839" i="6" s="1"/>
  <c r="K1837" i="6"/>
  <c r="K1838" i="6" l="1"/>
  <c r="J1838" i="6"/>
  <c r="J1839" i="6" l="1"/>
  <c r="J1840" i="6" l="1"/>
  <c r="K1842" i="6" s="1"/>
  <c r="K1840" i="6"/>
  <c r="K1841" i="6" l="1"/>
  <c r="J1841" i="6"/>
  <c r="J1842" i="6" l="1"/>
  <c r="J1843" i="6" l="1"/>
  <c r="K1845" i="6" s="1"/>
  <c r="K1843" i="6"/>
  <c r="J1844" i="6" l="1"/>
  <c r="K1844" i="6"/>
  <c r="J1845" i="6" l="1"/>
  <c r="J1846" i="6" l="1"/>
  <c r="K1848" i="6" s="1"/>
  <c r="K1846" i="6"/>
  <c r="J1847" i="6" l="1"/>
  <c r="K1847" i="6"/>
  <c r="J1848" i="6" l="1"/>
  <c r="J1849" i="6" l="1"/>
  <c r="K1851" i="6" s="1"/>
  <c r="K1849" i="6"/>
  <c r="J1850" i="6" l="1"/>
  <c r="K1850" i="6"/>
  <c r="J1851" i="6" l="1"/>
  <c r="J1852" i="6" l="1"/>
  <c r="K1854" i="6" s="1"/>
  <c r="K1852" i="6"/>
  <c r="J1853" i="6" l="1"/>
  <c r="K1853" i="6"/>
  <c r="J1854" i="6" l="1"/>
  <c r="J1855" i="6" l="1"/>
  <c r="K1857" i="6" s="1"/>
  <c r="K1855" i="6" l="1"/>
  <c r="J1856" i="6"/>
  <c r="K1856" i="6"/>
  <c r="J1857" i="6" l="1"/>
  <c r="J1858" i="6" l="1"/>
  <c r="K1860" i="6" s="1"/>
  <c r="K1859" i="6" l="1"/>
  <c r="K1858" i="6"/>
  <c r="J1859" i="6"/>
  <c r="J1860" i="6" l="1"/>
  <c r="J1861" i="6" l="1"/>
  <c r="K1863" i="6" s="1"/>
  <c r="K1861" i="6" l="1"/>
  <c r="J1862" i="6"/>
  <c r="K1862" i="6"/>
  <c r="J1863" i="6" l="1"/>
  <c r="J1864" i="6" l="1"/>
  <c r="K1866" i="6" s="1"/>
  <c r="K1864" i="6"/>
  <c r="J1865" i="6" l="1"/>
  <c r="K1865" i="6"/>
  <c r="J1866" i="6" l="1"/>
  <c r="J1867" i="6" l="1"/>
  <c r="K1869" i="6" s="1"/>
  <c r="K1867" i="6" l="1"/>
  <c r="J1868" i="6"/>
  <c r="K1868" i="6"/>
  <c r="J1869" i="6" l="1"/>
  <c r="J1870" i="6" l="1"/>
  <c r="K1872" i="6" s="1"/>
  <c r="K1870" i="6"/>
  <c r="J1871" i="6" l="1"/>
  <c r="K1871" i="6"/>
  <c r="J1872" i="6" l="1"/>
  <c r="J1873" i="6" l="1"/>
  <c r="K1875" i="6" s="1"/>
  <c r="K1873" i="6" l="1"/>
  <c r="K1874" i="6"/>
  <c r="J1874" i="6"/>
  <c r="J1875" i="6" l="1"/>
  <c r="J1876" i="6" l="1"/>
  <c r="K1878" i="6" s="1"/>
  <c r="K1876" i="6" l="1"/>
  <c r="J1877" i="6"/>
  <c r="K1877" i="6"/>
  <c r="J1878" i="6" l="1"/>
  <c r="J1879" i="6" l="1"/>
  <c r="K1881" i="6" s="1"/>
  <c r="K1879" i="6" l="1"/>
  <c r="J1880" i="6"/>
  <c r="K1880" i="6"/>
  <c r="J1881" i="6" l="1"/>
  <c r="J1882" i="6" l="1"/>
  <c r="K1884" i="6" s="1"/>
  <c r="K1882" i="6" l="1"/>
  <c r="J1883" i="6"/>
  <c r="K1883" i="6"/>
  <c r="J1884" i="6" l="1"/>
  <c r="J1885" i="6" l="1"/>
  <c r="K1887" i="6" s="1"/>
  <c r="K1885" i="6" l="1"/>
  <c r="J1886" i="6"/>
  <c r="K1886" i="6"/>
  <c r="J1887" i="6" l="1"/>
  <c r="J1888" i="6" l="1"/>
  <c r="K1890" i="6" s="1"/>
  <c r="J1889" i="6" l="1"/>
  <c r="K1888" i="6"/>
  <c r="K1889" i="6"/>
  <c r="J1890" i="6" l="1"/>
  <c r="J1891" i="6" l="1"/>
  <c r="K1893" i="6" s="1"/>
  <c r="K1891" i="6" l="1"/>
  <c r="J1892" i="6"/>
  <c r="K1892" i="6"/>
  <c r="J1893" i="6" l="1"/>
  <c r="J1894" i="6" l="1"/>
  <c r="K1896" i="6" l="1"/>
  <c r="K1894" i="6"/>
  <c r="J1895" i="6"/>
  <c r="K1895" i="6"/>
  <c r="J1896" i="6" l="1"/>
  <c r="J1897" i="6" l="1"/>
  <c r="K1899" i="6" s="1"/>
  <c r="K1897" i="6" l="1"/>
  <c r="J1898" i="6"/>
  <c r="K1898" i="6"/>
  <c r="J1899" i="6" l="1"/>
  <c r="J1900" i="6" l="1"/>
  <c r="K1902" i="6" s="1"/>
  <c r="K1900" i="6" l="1"/>
  <c r="J1901" i="6"/>
  <c r="K1901" i="6"/>
  <c r="J1902" i="6" l="1"/>
  <c r="J1903" i="6" l="1"/>
  <c r="K1905" i="6" s="1"/>
  <c r="J1904" i="6" l="1"/>
  <c r="K1903" i="6"/>
  <c r="K1904" i="6"/>
  <c r="J1905" i="6" l="1"/>
  <c r="J1906" i="6" l="1"/>
  <c r="K1908" i="6" s="1"/>
  <c r="K1906" i="6" l="1"/>
  <c r="J1907" i="6"/>
  <c r="K1907" i="6"/>
  <c r="J1908" i="6" l="1"/>
  <c r="J1909" i="6" l="1"/>
  <c r="K1911" i="6" s="1"/>
  <c r="K1909" i="6"/>
  <c r="K1910" i="6" l="1"/>
  <c r="J1910" i="6"/>
  <c r="J1911" i="6" l="1"/>
  <c r="J1912" i="6" l="1"/>
  <c r="K1914" i="6" s="1"/>
  <c r="K1912" i="6" l="1"/>
  <c r="J1913" i="6"/>
  <c r="K1913" i="6"/>
  <c r="J1914" i="6" l="1"/>
  <c r="J1915" i="6" l="1"/>
  <c r="K1917" i="6" s="1"/>
  <c r="K1915" i="6" l="1"/>
  <c r="J1916" i="6"/>
  <c r="K1916" i="6"/>
  <c r="J1917" i="6" l="1"/>
  <c r="J1918" i="6" l="1"/>
  <c r="K1920" i="6" s="1"/>
  <c r="K1918" i="6" l="1"/>
  <c r="K1919" i="6"/>
  <c r="J1919" i="6"/>
  <c r="J1920" i="6" l="1"/>
  <c r="J1921" i="6" l="1"/>
  <c r="K1923" i="6" s="1"/>
  <c r="K1921" i="6" l="1"/>
  <c r="J1922" i="6"/>
  <c r="K1922" i="6"/>
  <c r="J1923" i="6" l="1"/>
  <c r="J1924" i="6" l="1"/>
  <c r="K1926" i="6" s="1"/>
  <c r="K1924" i="6" l="1"/>
  <c r="J1925" i="6"/>
  <c r="K1925" i="6"/>
  <c r="J1926" i="6" l="1"/>
  <c r="J1927" i="6" l="1"/>
  <c r="K1929" i="6" s="1"/>
  <c r="K1927" i="6" l="1"/>
  <c r="J1928" i="6"/>
  <c r="K1928" i="6"/>
  <c r="J1929" i="6" l="1"/>
  <c r="J1930" i="6" l="1"/>
  <c r="K1930" i="6"/>
  <c r="J1931" i="6" l="1"/>
  <c r="K1931" i="6"/>
  <c r="J1932" i="6" l="1"/>
  <c r="K1934" i="6" s="1"/>
  <c r="K1932" i="6" l="1"/>
  <c r="J1933" i="6"/>
  <c r="K1933" i="6"/>
  <c r="J1934" i="6" l="1"/>
  <c r="J1935" i="6" l="1"/>
  <c r="K1937" i="6" s="1"/>
  <c r="K1935" i="6" l="1"/>
  <c r="J1936" i="6"/>
  <c r="K1936" i="6"/>
  <c r="J1937" i="6" l="1"/>
  <c r="J1938" i="6" l="1"/>
  <c r="K1940" i="6" s="1"/>
  <c r="K1938" i="6"/>
  <c r="K1939" i="6" l="1"/>
  <c r="J1939" i="6"/>
  <c r="J1940" i="6" l="1"/>
  <c r="J1941" i="6" l="1"/>
  <c r="K1943" i="6" s="1"/>
  <c r="K1941" i="6" l="1"/>
  <c r="K1942" i="6"/>
  <c r="J1942" i="6"/>
  <c r="J1943" i="6" l="1"/>
  <c r="J1944" i="6" l="1"/>
  <c r="K1946" i="6" s="1"/>
  <c r="K1944" i="6" l="1"/>
  <c r="J1945" i="6"/>
  <c r="K1945" i="6"/>
  <c r="J1946" i="6" l="1"/>
  <c r="J1947" i="6" l="1"/>
  <c r="K1949" i="6" s="1"/>
  <c r="K1947" i="6"/>
  <c r="J1948" i="6" l="1"/>
  <c r="K1948" i="6"/>
  <c r="J1949" i="6" l="1"/>
  <c r="J1950" i="6" l="1"/>
  <c r="K1952" i="6" s="1"/>
  <c r="K1950" i="6" l="1"/>
  <c r="J1951" i="6"/>
  <c r="K1951" i="6"/>
  <c r="J1952" i="6" l="1"/>
  <c r="J1953" i="6" l="1"/>
  <c r="K1955" i="6" s="1"/>
  <c r="K1953" i="6" l="1"/>
  <c r="J1954" i="6"/>
  <c r="K1954" i="6"/>
  <c r="J1955" i="6" l="1"/>
  <c r="J1956" i="6" l="1"/>
  <c r="K1958" i="6" s="1"/>
  <c r="K1956" i="6" l="1"/>
  <c r="J1957" i="6"/>
  <c r="K1957" i="6"/>
  <c r="J1958" i="6" l="1"/>
  <c r="J1959" i="6" l="1"/>
  <c r="K1961" i="6" s="1"/>
  <c r="K1959" i="6"/>
  <c r="K1960" i="6" l="1"/>
  <c r="J1960" i="6"/>
  <c r="J1961" i="6" l="1"/>
  <c r="J1962" i="6" l="1"/>
  <c r="K1964" i="6" s="1"/>
  <c r="K1962" i="6"/>
  <c r="J1963" i="6" l="1"/>
  <c r="K1963" i="6"/>
  <c r="J1964" i="6" l="1"/>
  <c r="J1965" i="6" l="1"/>
  <c r="K1967" i="6" s="1"/>
  <c r="K1965" i="6" l="1"/>
  <c r="J1966" i="6"/>
  <c r="K1966" i="6"/>
  <c r="J1967" i="6" l="1"/>
  <c r="J1968" i="6" l="1"/>
  <c r="K1970" i="6" s="1"/>
  <c r="K1968" i="6" l="1"/>
  <c r="J1969" i="6"/>
  <c r="K1969" i="6"/>
  <c r="J1970" i="6" l="1"/>
  <c r="J1971" i="6" l="1"/>
  <c r="K1971" i="6"/>
  <c r="J1972" i="6" l="1"/>
  <c r="K1972" i="6"/>
  <c r="J1973" i="6" l="1"/>
  <c r="K1975" i="6" s="1"/>
  <c r="K1973" i="6" l="1"/>
  <c r="J1974" i="6"/>
  <c r="K1974" i="6"/>
  <c r="J1975" i="6" l="1"/>
  <c r="J1976" i="6" l="1"/>
  <c r="K1978" i="6" s="1"/>
  <c r="K1976" i="6" l="1"/>
  <c r="J1977" i="6"/>
  <c r="K1977" i="6"/>
  <c r="J1978" i="6" l="1"/>
  <c r="J1979" i="6" l="1"/>
  <c r="K1981" i="6" s="1"/>
  <c r="K1979" i="6"/>
  <c r="K1980" i="6" l="1"/>
  <c r="J1980" i="6"/>
  <c r="J1981" i="6" l="1"/>
  <c r="J1982" i="6" l="1"/>
  <c r="K1984" i="6" l="1"/>
  <c r="K1982" i="6"/>
  <c r="K1983" i="6"/>
  <c r="J1983" i="6"/>
  <c r="J1984" i="6" l="1"/>
  <c r="J1985" i="6" l="1"/>
  <c r="K1987" i="6" s="1"/>
  <c r="K1986" i="6" l="1"/>
  <c r="J1986" i="6"/>
  <c r="K1985" i="6"/>
  <c r="J1987" i="6" l="1"/>
  <c r="J1988" i="6" l="1"/>
  <c r="J1989" i="6" l="1"/>
  <c r="K1988" i="6"/>
  <c r="K1989" i="6"/>
  <c r="J1990" i="6" l="1"/>
  <c r="K1992" i="6" s="1"/>
  <c r="K1990" i="6" l="1"/>
  <c r="J1991" i="6"/>
  <c r="K1991" i="6"/>
  <c r="J1992" i="6" l="1"/>
  <c r="J1993" i="6" l="1"/>
  <c r="K1995" i="6" s="1"/>
  <c r="K1993" i="6" l="1"/>
  <c r="J1994" i="6"/>
  <c r="K1994" i="6"/>
  <c r="J1995" i="6" l="1"/>
  <c r="J1996" i="6" l="1"/>
  <c r="K1998" i="6" s="1"/>
  <c r="K1996" i="6" l="1"/>
  <c r="J1997" i="6"/>
  <c r="K1997" i="6"/>
  <c r="J1998" i="6" l="1"/>
  <c r="J1999" i="6" l="1"/>
  <c r="J2000" i="6" l="1"/>
  <c r="K1999" i="6"/>
  <c r="K2000" i="6"/>
  <c r="J2001" i="6" l="1"/>
  <c r="K2003" i="6" s="1"/>
  <c r="J2002" i="6" l="1"/>
  <c r="K2001" i="6"/>
  <c r="K2002" i="6"/>
  <c r="J2003" i="6" l="1"/>
  <c r="J2004" i="6" l="1"/>
  <c r="K2006" i="6" s="1"/>
  <c r="K2004" i="6" l="1"/>
  <c r="J2005" i="6"/>
  <c r="K2005" i="6"/>
  <c r="J2006" i="6" l="1"/>
  <c r="J2007" i="6" l="1"/>
  <c r="K2009" i="6" s="1"/>
  <c r="J2008" i="6" l="1"/>
  <c r="K2008" i="6"/>
  <c r="K2007" i="6"/>
  <c r="J2009" i="6" l="1"/>
  <c r="J2010" i="6" l="1"/>
  <c r="K2012" i="6" s="1"/>
  <c r="K2010" i="6" l="1"/>
  <c r="J2011" i="6"/>
  <c r="K2011" i="6"/>
  <c r="J2012" i="6" l="1"/>
  <c r="J2013" i="6" l="1"/>
  <c r="K2013" i="6" l="1"/>
  <c r="J2014" i="6"/>
  <c r="K2014" i="6"/>
  <c r="J2015" i="6" l="1"/>
  <c r="K2017" i="6" s="1"/>
  <c r="K2015" i="6"/>
  <c r="J2016" i="6" l="1"/>
  <c r="K2016" i="6"/>
  <c r="J2017" i="6" l="1"/>
  <c r="J2018" i="6" l="1"/>
  <c r="K2020" i="6" s="1"/>
  <c r="J2019" i="6" l="1"/>
  <c r="K2018" i="6"/>
  <c r="K2019" i="6"/>
  <c r="J2020" i="6" l="1"/>
  <c r="J2021" i="6" l="1"/>
  <c r="K2023" i="6" s="1"/>
  <c r="K2021" i="6" l="1"/>
  <c r="J2022" i="6"/>
  <c r="K2022" i="6"/>
  <c r="J2023" i="6" l="1"/>
  <c r="J2024" i="6" l="1"/>
  <c r="K2024" i="6" s="1"/>
  <c r="J2025" i="6" l="1"/>
  <c r="K2025" i="6"/>
  <c r="J2026" i="6" l="1"/>
  <c r="K2028" i="6" s="1"/>
  <c r="K2026" i="6" l="1"/>
  <c r="J2027" i="6"/>
  <c r="K2027" i="6"/>
  <c r="J2028" i="6" l="1"/>
  <c r="J2029" i="6" l="1"/>
  <c r="K2031" i="6" s="1"/>
  <c r="K2029" i="6"/>
  <c r="K2030" i="6" l="1"/>
  <c r="J2030" i="6"/>
  <c r="J2031" i="6" l="1"/>
  <c r="J2032" i="6" l="1"/>
  <c r="K2034" i="6" s="1"/>
  <c r="K2032" i="6" l="1"/>
  <c r="J2033" i="6"/>
  <c r="K2033" i="6"/>
  <c r="J2034" i="6" l="1"/>
  <c r="J2035" i="6" l="1"/>
  <c r="K2037" i="6" s="1"/>
  <c r="K2035" i="6"/>
  <c r="J2036" i="6" l="1"/>
  <c r="K2036" i="6"/>
  <c r="J2037" i="6" l="1"/>
  <c r="J2038" i="6" l="1"/>
  <c r="K2040" i="6" s="1"/>
  <c r="K2038" i="6"/>
  <c r="J2039" i="6" l="1"/>
  <c r="K2039" i="6"/>
  <c r="J2040" i="6" l="1"/>
  <c r="J2041" i="6" l="1"/>
  <c r="K2043" i="6" s="1"/>
  <c r="K2041" i="6"/>
  <c r="J2042" i="6" l="1"/>
  <c r="K2042" i="6"/>
  <c r="J2043" i="6" l="1"/>
  <c r="J2044" i="6" l="1"/>
  <c r="K2046" i="6" s="1"/>
  <c r="K2044" i="6" l="1"/>
  <c r="J2045" i="6"/>
  <c r="K2045" i="6"/>
  <c r="J2046" i="6" l="1"/>
  <c r="J2047" i="6" l="1"/>
  <c r="K2049" i="6" s="1"/>
  <c r="K2047" i="6" l="1"/>
  <c r="J2048" i="6"/>
  <c r="K2048" i="6"/>
  <c r="J2049" i="6" l="1"/>
  <c r="J2050" i="6" l="1"/>
  <c r="K2052" i="6" s="1"/>
  <c r="K2050" i="6" l="1"/>
  <c r="J2051" i="6"/>
  <c r="K2051" i="6"/>
  <c r="J2052" i="6" l="1"/>
  <c r="J2053" i="6" l="1"/>
  <c r="K2055" i="6" s="1"/>
  <c r="K2053" i="6" l="1"/>
  <c r="J2054" i="6"/>
  <c r="K2054" i="6"/>
  <c r="J2055" i="6" l="1"/>
  <c r="J2056" i="6" l="1"/>
  <c r="K2058" i="6" s="1"/>
  <c r="K2056" i="6"/>
  <c r="J2057" i="6" l="1"/>
  <c r="K2057" i="6"/>
  <c r="J2058" i="6" l="1"/>
  <c r="J2059" i="6" l="1"/>
  <c r="K2061" i="6" s="1"/>
  <c r="K2059" i="6" l="1"/>
  <c r="J2060" i="6"/>
  <c r="K2060" i="6"/>
  <c r="J2061" i="6" l="1"/>
  <c r="J2062" i="6" l="1"/>
  <c r="K2062" i="6" l="1"/>
  <c r="J2063" i="6"/>
  <c r="K2063" i="6"/>
  <c r="J2064" i="6" l="1"/>
  <c r="K2064" i="6" s="1"/>
  <c r="J2065" i="6" l="1"/>
  <c r="K2065" i="6"/>
  <c r="J2066" i="6" l="1"/>
  <c r="K2066" i="6" s="1"/>
  <c r="J2067" i="6" l="1"/>
  <c r="K2067" i="6"/>
  <c r="J2068" i="6" l="1"/>
  <c r="K2070" i="6" s="1"/>
  <c r="K2068" i="6" l="1"/>
  <c r="J2069" i="6"/>
  <c r="K2069" i="6"/>
  <c r="J2070" i="6" l="1"/>
  <c r="J2071" i="6" l="1"/>
  <c r="K2073" i="6" s="1"/>
  <c r="K2072" i="6" l="1"/>
  <c r="J2072" i="6"/>
  <c r="K2071" i="6"/>
  <c r="J2073" i="6" l="1"/>
  <c r="J2074" i="6" l="1"/>
  <c r="K2076" i="6" s="1"/>
  <c r="K2074" i="6"/>
  <c r="J2075" i="6" l="1"/>
  <c r="K2075" i="6"/>
  <c r="J2076" i="6" l="1"/>
  <c r="J2077" i="6" l="1"/>
  <c r="K2079" i="6" s="1"/>
  <c r="K2077" i="6" l="1"/>
  <c r="J2078" i="6"/>
  <c r="K2078" i="6"/>
  <c r="J2079" i="6" l="1"/>
  <c r="J2080" i="6" l="1"/>
  <c r="K2082" i="6" s="1"/>
  <c r="K2080" i="6"/>
  <c r="J2081" i="6" l="1"/>
  <c r="K2081" i="6"/>
  <c r="J2082" i="6" l="1"/>
  <c r="J2083" i="6" l="1"/>
  <c r="K2085" i="6" s="1"/>
  <c r="K2083" i="6" l="1"/>
  <c r="J2084" i="6"/>
  <c r="K2084" i="6"/>
  <c r="J2085" i="6" l="1"/>
  <c r="J2086" i="6" l="1"/>
  <c r="K2088" i="6" s="1"/>
  <c r="K2086" i="6"/>
  <c r="J2087" i="6" l="1"/>
  <c r="K2087" i="6"/>
  <c r="J2088" i="6" l="1"/>
  <c r="J2089" i="6" l="1"/>
  <c r="K2089" i="6" s="1"/>
  <c r="J2090" i="6" l="1"/>
  <c r="K2090" i="6"/>
  <c r="J2091" i="6" l="1"/>
  <c r="K2093" i="6" s="1"/>
  <c r="K2091" i="6"/>
  <c r="J2092" i="6" l="1"/>
  <c r="K2092" i="6"/>
  <c r="J2093" i="6" l="1"/>
  <c r="J2094" i="6" l="1"/>
  <c r="K2096" i="6" s="1"/>
  <c r="K2094" i="6"/>
  <c r="J2095" i="6" l="1"/>
  <c r="K2095" i="6"/>
  <c r="J2096" i="6" l="1"/>
  <c r="J2097" i="6" l="1"/>
  <c r="K2099" i="6" s="1"/>
  <c r="K2097" i="6"/>
  <c r="J2098" i="6" l="1"/>
  <c r="K2098" i="6"/>
  <c r="J2099" i="6" l="1"/>
  <c r="J2100" i="6" l="1"/>
  <c r="K2102" i="6" s="1"/>
  <c r="K2100" i="6"/>
  <c r="J2101" i="6" l="1"/>
  <c r="K2101" i="6"/>
  <c r="J2102" i="6" l="1"/>
  <c r="J2103" i="6" l="1"/>
  <c r="K2105" i="6" s="1"/>
  <c r="K2103" i="6"/>
  <c r="J2104" i="6" l="1"/>
  <c r="K2104" i="6"/>
  <c r="J2105" i="6" l="1"/>
  <c r="J2106" i="6" l="1"/>
  <c r="K2108" i="6" s="1"/>
  <c r="K2106" i="6"/>
  <c r="J2107" i="6" l="1"/>
  <c r="K2107" i="6"/>
  <c r="J2108" i="6" l="1"/>
  <c r="J2109" i="6" l="1"/>
  <c r="K2111" i="6" s="1"/>
  <c r="K2109" i="6"/>
  <c r="J2110" i="6" l="1"/>
  <c r="K2110" i="6"/>
  <c r="J2111" i="6" l="1"/>
  <c r="J2112" i="6" l="1"/>
  <c r="K2114" i="6" s="1"/>
  <c r="K2112" i="6"/>
  <c r="J2113" i="6" l="1"/>
  <c r="K2113" i="6"/>
  <c r="J2114" i="6" l="1"/>
  <c r="J2115" i="6" l="1"/>
  <c r="K2117" i="6" s="1"/>
  <c r="K2115" i="6" l="1"/>
  <c r="J2116" i="6"/>
  <c r="K2116" i="6"/>
  <c r="J2117" i="6" l="1"/>
  <c r="J2118" i="6" l="1"/>
  <c r="K2120" i="6" s="1"/>
  <c r="K2118" i="6"/>
  <c r="J2119" i="6" l="1"/>
  <c r="K2119" i="6"/>
  <c r="J2120" i="6" l="1"/>
  <c r="J2121" i="6" l="1"/>
  <c r="K2123" i="6" s="1"/>
  <c r="K2121" i="6"/>
  <c r="J2122" i="6" l="1"/>
  <c r="K2122" i="6"/>
  <c r="J2123" i="6" l="1"/>
  <c r="J2124" i="6" l="1"/>
  <c r="K2126" i="6" s="1"/>
  <c r="K2124" i="6"/>
  <c r="J2125" i="6" l="1"/>
  <c r="K2125" i="6"/>
  <c r="J2126" i="6" l="1"/>
  <c r="J2127" i="6" l="1"/>
  <c r="K2129" i="6" s="1"/>
  <c r="K2127" i="6"/>
  <c r="J2128" i="6" l="1"/>
  <c r="K2128" i="6"/>
  <c r="J2129" i="6" l="1"/>
  <c r="J2130" i="6" l="1"/>
  <c r="K2132" i="6" s="1"/>
  <c r="K2130" i="6"/>
  <c r="J2131" i="6" l="1"/>
  <c r="K2131" i="6"/>
  <c r="J2132" i="6" l="1"/>
  <c r="J2133" i="6" l="1"/>
  <c r="K2133" i="6" s="1"/>
  <c r="J2134" i="6" l="1"/>
  <c r="K2134" i="6"/>
  <c r="J2135" i="6" l="1"/>
  <c r="K2137" i="6" s="1"/>
  <c r="K2135" i="6" l="1"/>
  <c r="J2136" i="6"/>
  <c r="K2136" i="6"/>
  <c r="J2137" i="6" l="1"/>
  <c r="J2138" i="6" l="1"/>
  <c r="K2138" i="6"/>
  <c r="J2139" i="6" l="1"/>
  <c r="K2139" i="6"/>
  <c r="J2140" i="6" l="1"/>
  <c r="K2142" i="6" l="1"/>
  <c r="K2140" i="6"/>
  <c r="J2141" i="6"/>
  <c r="K2141" i="6"/>
  <c r="J2142" i="6" l="1"/>
  <c r="J2143" i="6" l="1"/>
  <c r="J2144" i="6" l="1"/>
  <c r="K2143" i="6"/>
  <c r="K2144" i="6"/>
  <c r="J2145" i="6" l="1"/>
  <c r="J2146" i="6" l="1"/>
  <c r="K2145" i="6"/>
  <c r="K2146" i="6"/>
  <c r="J2147" i="6" l="1"/>
  <c r="K2149" i="6" l="1"/>
  <c r="K2147" i="6"/>
  <c r="J2148" i="6"/>
  <c r="K2148" i="6"/>
  <c r="J2149" i="6" l="1"/>
  <c r="J2150" i="6" l="1"/>
  <c r="K2150" i="6" s="1"/>
  <c r="J2151" i="6" l="1"/>
  <c r="K2151" i="6"/>
  <c r="J2152" i="6" l="1"/>
  <c r="K2154" i="6" s="1"/>
  <c r="K2152" i="6"/>
  <c r="J2153" i="6" l="1"/>
  <c r="K2153" i="6"/>
  <c r="J2154" i="6" l="1"/>
  <c r="J2155" i="6" l="1"/>
  <c r="K2157" i="6" s="1"/>
  <c r="K2155" i="6"/>
  <c r="J2156" i="6" l="1"/>
  <c r="K2156" i="6"/>
  <c r="J2157" i="6" l="1"/>
  <c r="J2158" i="6" l="1"/>
  <c r="K2158" i="6"/>
  <c r="J2159" i="6" l="1"/>
  <c r="K2159" i="6"/>
  <c r="J2160" i="6" l="1"/>
  <c r="K2162" i="6" s="1"/>
  <c r="K2160" i="6" l="1"/>
  <c r="J2161" i="6"/>
  <c r="K2161" i="6"/>
  <c r="J2162" i="6" l="1"/>
  <c r="J2163" i="6" l="1"/>
  <c r="K2165" i="6" s="1"/>
  <c r="K2163" i="6"/>
  <c r="J2164" i="6" l="1"/>
  <c r="K2164" i="6"/>
  <c r="J2165" i="6" l="1"/>
  <c r="J2166" i="6" l="1"/>
  <c r="K2168" i="6" s="1"/>
  <c r="K2166" i="6" l="1"/>
  <c r="J2167" i="6"/>
  <c r="K2167" i="6"/>
  <c r="J2168" i="6" l="1"/>
  <c r="J2169" i="6" l="1"/>
  <c r="K2171" i="6" s="1"/>
  <c r="K2169" i="6"/>
  <c r="J2170" i="6" l="1"/>
  <c r="K2170" i="6"/>
  <c r="J2171" i="6" l="1"/>
  <c r="J2172" i="6" l="1"/>
  <c r="K2174" i="6" s="1"/>
  <c r="K2172" i="6"/>
  <c r="J2173" i="6" l="1"/>
  <c r="K2173" i="6"/>
  <c r="J2174" i="6" l="1"/>
  <c r="J2175" i="6" l="1"/>
  <c r="K2177" i="6" s="1"/>
  <c r="J2176" i="6" l="1"/>
  <c r="K2175" i="6"/>
  <c r="K2176" i="6"/>
  <c r="J2177" i="6" l="1"/>
  <c r="J2178" i="6" l="1"/>
  <c r="K2180" i="6" s="1"/>
  <c r="K2178" i="6" l="1"/>
  <c r="J2179" i="6"/>
  <c r="K2179" i="6"/>
  <c r="J2180" i="6" l="1"/>
  <c r="J2181" i="6" l="1"/>
  <c r="K2183" i="6" s="1"/>
  <c r="K2181" i="6" l="1"/>
  <c r="J2182" i="6"/>
  <c r="K2182" i="6"/>
  <c r="J2183" i="6" l="1"/>
  <c r="J2184" i="6" l="1"/>
  <c r="K2186" i="6" s="1"/>
  <c r="K2184" i="6"/>
  <c r="J2185" i="6" l="1"/>
  <c r="K2185" i="6"/>
  <c r="J2186" i="6" l="1"/>
  <c r="J2187" i="6" l="1"/>
  <c r="K2188" i="6" s="1"/>
  <c r="K2187" i="6"/>
  <c r="J2188" i="6" l="1"/>
  <c r="J2189" i="6" l="1"/>
  <c r="K2191" i="6" s="1"/>
  <c r="K2189" i="6" l="1"/>
  <c r="J2190" i="6"/>
  <c r="K2190" i="6"/>
  <c r="J2191" i="6" l="1"/>
  <c r="J2192" i="6" l="1"/>
  <c r="K2194" i="6" s="1"/>
  <c r="K2192" i="6" l="1"/>
  <c r="K2193" i="6"/>
  <c r="J2193" i="6"/>
  <c r="J2194" i="6" l="1"/>
  <c r="J2195" i="6" l="1"/>
  <c r="K2197" i="6" s="1"/>
  <c r="K2195" i="6"/>
  <c r="J2196" i="6" l="1"/>
  <c r="K2196" i="6"/>
  <c r="J2197" i="6" l="1"/>
  <c r="J2198" i="6" l="1"/>
  <c r="K2200" i="6" s="1"/>
  <c r="K2198" i="6" l="1"/>
  <c r="K2199" i="6"/>
  <c r="J2199" i="6"/>
  <c r="J2200" i="6" l="1"/>
  <c r="J2201" i="6" l="1"/>
  <c r="K2203" i="6" s="1"/>
  <c r="K2201" i="6" l="1"/>
  <c r="J2202" i="6"/>
  <c r="K2202" i="6"/>
  <c r="J2203" i="6" l="1"/>
  <c r="J2204" i="6" l="1"/>
  <c r="K2206" i="6" l="1"/>
  <c r="K2204" i="6"/>
  <c r="J2205" i="6"/>
  <c r="K2205" i="6"/>
  <c r="J2206" i="6" l="1"/>
  <c r="J2207" i="6" l="1"/>
  <c r="K2209" i="6" l="1"/>
  <c r="K2207" i="6"/>
  <c r="J2208" i="6"/>
  <c r="K2208" i="6"/>
  <c r="J2209" i="6" l="1"/>
  <c r="J2210" i="6" l="1"/>
  <c r="K2212" i="6" s="1"/>
  <c r="J2211" i="6" l="1"/>
  <c r="K2211" i="6"/>
  <c r="K2210" i="6"/>
  <c r="J2212" i="6" l="1"/>
  <c r="J2213" i="6" l="1"/>
  <c r="K2215" i="6" s="1"/>
  <c r="K2213" i="6"/>
  <c r="J2214" i="6" l="1"/>
  <c r="K2214" i="6"/>
  <c r="J2215" i="6" l="1"/>
  <c r="J2216" i="6" l="1"/>
  <c r="K2218" i="6" s="1"/>
  <c r="K2216" i="6" l="1"/>
  <c r="J2217" i="6"/>
  <c r="K2217" i="6"/>
  <c r="J2218" i="6" l="1"/>
  <c r="J2219" i="6" l="1"/>
  <c r="K2219" i="6"/>
  <c r="J2220" i="6" l="1"/>
  <c r="K2220" i="6"/>
  <c r="J2221" i="6" l="1"/>
  <c r="K2223" i="6" s="1"/>
  <c r="J2222" i="6" l="1"/>
  <c r="K2221" i="6"/>
  <c r="K2222" i="6"/>
  <c r="J2223" i="6" l="1"/>
  <c r="J2224" i="6" l="1"/>
  <c r="K2226" i="6" s="1"/>
  <c r="K2224" i="6"/>
  <c r="J2225" i="6" l="1"/>
  <c r="K2225" i="6"/>
  <c r="J2226" i="6" l="1"/>
  <c r="J2227" i="6" l="1"/>
  <c r="K2229" i="6" s="1"/>
  <c r="K2227" i="6" l="1"/>
  <c r="J2228" i="6"/>
  <c r="K2228" i="6"/>
  <c r="J2229" i="6" l="1"/>
  <c r="J2230" i="6" l="1"/>
  <c r="K2232" i="6" s="1"/>
  <c r="K2230" i="6"/>
  <c r="J2231" i="6" l="1"/>
  <c r="K2231" i="6"/>
  <c r="J2232" i="6" l="1"/>
  <c r="J2233" i="6" l="1"/>
  <c r="K2235" i="6" s="1"/>
  <c r="K2233" i="6"/>
  <c r="J2234" i="6" l="1"/>
  <c r="K2234" i="6"/>
  <c r="J2235" i="6" l="1"/>
  <c r="J2236" i="6" l="1"/>
  <c r="K2238" i="6" s="1"/>
  <c r="J2237" i="6" l="1"/>
  <c r="K2236" i="6"/>
  <c r="K2237" i="6"/>
  <c r="J2238" i="6" l="1"/>
  <c r="J2239" i="6" l="1"/>
  <c r="K2239" i="6" s="1"/>
  <c r="J2240" i="6" l="1"/>
  <c r="K2240" i="6"/>
  <c r="J2241" i="6" l="1"/>
  <c r="J2242" i="6" l="1"/>
  <c r="K2241" i="6"/>
  <c r="K2242" i="6"/>
  <c r="J2243" i="6" l="1"/>
  <c r="K2245" i="6" s="1"/>
  <c r="K2243" i="6"/>
  <c r="K2244" i="6" l="1"/>
  <c r="J2244" i="6"/>
  <c r="J2245" i="6" l="1"/>
  <c r="J2246" i="6" l="1"/>
  <c r="K2248" i="6" s="1"/>
  <c r="K2246" i="6"/>
  <c r="K2247" i="6" l="1"/>
  <c r="J2247" i="6"/>
  <c r="J2248" i="6" l="1"/>
  <c r="J2249" i="6" l="1"/>
  <c r="K2251" i="6" s="1"/>
  <c r="K2249" i="6"/>
  <c r="J2250" i="6" l="1"/>
  <c r="K2250" i="6"/>
  <c r="J2251" i="6" l="1"/>
  <c r="J2252" i="6" l="1"/>
  <c r="K2254" i="6" s="1"/>
  <c r="K2252" i="6" l="1"/>
  <c r="J2253" i="6"/>
  <c r="K2253" i="6"/>
  <c r="J2254" i="6" l="1"/>
  <c r="J2255" i="6" l="1"/>
  <c r="K2257" i="6" s="1"/>
  <c r="K2255" i="6" l="1"/>
  <c r="J2256" i="6"/>
  <c r="K2256" i="6"/>
  <c r="J2257" i="6" l="1"/>
  <c r="J2258" i="6" l="1"/>
  <c r="K2258" i="6" s="1"/>
  <c r="J2259" i="6" l="1"/>
  <c r="K2259" i="6"/>
  <c r="J2260" i="6" l="1"/>
  <c r="K2262" i="6" s="1"/>
  <c r="K2261" i="6" l="1"/>
  <c r="J2261" i="6"/>
  <c r="K2260" i="6"/>
  <c r="J2262" i="6" l="1"/>
  <c r="J2263" i="6" l="1"/>
  <c r="K2265" i="6" l="1"/>
  <c r="K2263" i="6"/>
  <c r="J2264" i="6"/>
  <c r="K2264" i="6"/>
  <c r="J2265" i="6" l="1"/>
  <c r="J2266" i="6" l="1"/>
  <c r="K2268" i="6" s="1"/>
  <c r="K2266" i="6" l="1"/>
  <c r="J2267" i="6"/>
  <c r="K2267" i="6"/>
  <c r="J2268" i="6" l="1"/>
  <c r="J2269" i="6" l="1"/>
  <c r="K2269" i="6" s="1"/>
  <c r="J2270" i="6" l="1"/>
  <c r="K2270" i="6"/>
  <c r="J2271" i="6" l="1"/>
  <c r="K2273" i="6" l="1"/>
  <c r="K2271" i="6"/>
  <c r="J2272" i="6"/>
  <c r="K2272" i="6"/>
  <c r="J2273" i="6" l="1"/>
  <c r="J2274" i="6" l="1"/>
  <c r="K2276" i="6" s="1"/>
  <c r="J2275" i="6" l="1"/>
  <c r="K2275" i="6"/>
  <c r="K2274" i="6"/>
  <c r="J2276" i="6" l="1"/>
  <c r="J2277" i="6" l="1"/>
  <c r="K2279" i="6" s="1"/>
  <c r="K2277" i="6"/>
  <c r="J2278" i="6" l="1"/>
  <c r="K2278" i="6"/>
  <c r="J2279" i="6" l="1"/>
  <c r="J2280" i="6" l="1"/>
  <c r="K2282" i="6" s="1"/>
  <c r="K2280" i="6"/>
  <c r="J2281" i="6" l="1"/>
  <c r="K2281" i="6"/>
  <c r="J2282" i="6" l="1"/>
  <c r="J2283" i="6" l="1"/>
  <c r="K2285" i="6" s="1"/>
  <c r="K2283" i="6"/>
  <c r="J2284" i="6" l="1"/>
  <c r="K2284" i="6"/>
  <c r="J2285" i="6" l="1"/>
  <c r="J2286" i="6" l="1"/>
  <c r="K2288" i="6" s="1"/>
  <c r="K2286" i="6"/>
  <c r="J2287" i="6" l="1"/>
  <c r="K2287" i="6"/>
  <c r="J2288" i="6" l="1"/>
  <c r="J2289" i="6" l="1"/>
  <c r="K2291" i="6" s="1"/>
  <c r="K2289" i="6"/>
  <c r="J2290" i="6" l="1"/>
  <c r="K2290" i="6"/>
  <c r="J2291" i="6" l="1"/>
  <c r="J2292" i="6" l="1"/>
  <c r="K2294" i="6" s="1"/>
  <c r="K2292" i="6"/>
  <c r="J2293" i="6" l="1"/>
  <c r="K2293" i="6"/>
  <c r="J2294" i="6" l="1"/>
  <c r="J2295" i="6" l="1"/>
  <c r="K2297" i="6" s="1"/>
  <c r="K2295" i="6"/>
  <c r="J2296" i="6" l="1"/>
  <c r="K2296" i="6"/>
  <c r="J2297" i="6" l="1"/>
  <c r="J2298" i="6" l="1"/>
  <c r="K2300" i="6" s="1"/>
  <c r="K2298" i="6"/>
  <c r="J2299" i="6" l="1"/>
  <c r="K2299" i="6"/>
  <c r="J2300" i="6" l="1"/>
  <c r="J2301" i="6" l="1"/>
  <c r="K2303" i="6" s="1"/>
  <c r="K2301" i="6"/>
  <c r="J2302" i="6" l="1"/>
  <c r="K2302" i="6"/>
  <c r="J2303" i="6" l="1"/>
  <c r="J2304" i="6" l="1"/>
  <c r="K2306" i="6" s="1"/>
  <c r="K2304" i="6"/>
  <c r="J2305" i="6" l="1"/>
  <c r="K2305" i="6"/>
  <c r="J2306" i="6" l="1"/>
  <c r="J2307" i="6" l="1"/>
  <c r="K2309" i="6" s="1"/>
  <c r="K2307" i="6"/>
  <c r="K2308" i="6" l="1"/>
  <c r="J2308" i="6"/>
  <c r="J2309" i="6" l="1"/>
  <c r="J2310" i="6" l="1"/>
  <c r="K2312" i="6" s="1"/>
  <c r="K2310" i="6"/>
  <c r="J2311" i="6" l="1"/>
  <c r="K2311" i="6"/>
  <c r="J2312" i="6" l="1"/>
  <c r="J2313" i="6" l="1"/>
  <c r="K2315" i="6" s="1"/>
  <c r="K2313" i="6"/>
  <c r="J2314" i="6" l="1"/>
  <c r="K2314" i="6"/>
  <c r="J2315" i="6" l="1"/>
  <c r="J2316" i="6" l="1"/>
  <c r="K2318" i="6" s="1"/>
  <c r="K2316" i="6"/>
  <c r="K2317" i="6" l="1"/>
  <c r="J2317" i="6"/>
  <c r="J2318" i="6" l="1"/>
  <c r="J2319" i="6" l="1"/>
  <c r="K2321" i="6" s="1"/>
  <c r="K2319" i="6" l="1"/>
  <c r="J2320" i="6"/>
  <c r="K2320" i="6"/>
  <c r="J2321" i="6" l="1"/>
  <c r="J2322" i="6" l="1"/>
  <c r="K2324" i="6" s="1"/>
  <c r="K2322" i="6"/>
  <c r="K2323" i="6" l="1"/>
  <c r="J2323" i="6"/>
  <c r="J2324" i="6" l="1"/>
  <c r="J2325" i="6" l="1"/>
  <c r="K2327" i="6" s="1"/>
  <c r="K2325" i="6"/>
  <c r="J2326" i="6" l="1"/>
  <c r="K2326" i="6"/>
  <c r="J2327" i="6" l="1"/>
  <c r="J2328" i="6" l="1"/>
  <c r="K2328" i="6" s="1"/>
  <c r="K2329" i="6" l="1"/>
  <c r="J2329" i="6"/>
  <c r="J2330" i="6" l="1"/>
  <c r="K2332" i="6" s="1"/>
  <c r="K2330" i="6"/>
  <c r="J2331" i="6" l="1"/>
  <c r="K2331" i="6"/>
  <c r="J2332" i="6" l="1"/>
  <c r="J2333" i="6" l="1"/>
  <c r="K2335" i="6" s="1"/>
  <c r="K2333" i="6"/>
  <c r="J2334" i="6" l="1"/>
  <c r="K2334" i="6"/>
  <c r="J2335" i="6" l="1"/>
  <c r="J2336" i="6" l="1"/>
  <c r="K2338" i="6" s="1"/>
  <c r="K2336" i="6"/>
  <c r="K2337" i="6" l="1"/>
  <c r="J2337" i="6"/>
  <c r="J2338" i="6" l="1"/>
  <c r="J2339" i="6" l="1"/>
  <c r="K2341" i="6" s="1"/>
  <c r="K2340" i="6" l="1"/>
  <c r="J2340" i="6"/>
  <c r="K2339" i="6"/>
  <c r="J2341" i="6" l="1"/>
  <c r="J2342" i="6" l="1"/>
  <c r="K2344" i="6" s="1"/>
  <c r="J2343" i="6" l="1"/>
  <c r="K2342" i="6"/>
  <c r="K2343" i="6"/>
  <c r="J2344" i="6" l="1"/>
  <c r="J2345" i="6" l="1"/>
  <c r="K2347" i="6" s="1"/>
  <c r="K2345" i="6"/>
  <c r="K2346" i="6" l="1"/>
  <c r="J2346" i="6"/>
  <c r="J2347" i="6" l="1"/>
  <c r="J2348" i="6" l="1"/>
  <c r="K2348" i="6"/>
  <c r="J2349" i="6" l="1"/>
  <c r="K2349" i="6"/>
  <c r="J2350" i="6" l="1"/>
  <c r="K2352" i="6" s="1"/>
  <c r="K2350" i="6"/>
  <c r="J2351" i="6" l="1"/>
  <c r="K2351" i="6"/>
  <c r="J2352" i="6" l="1"/>
  <c r="J2353" i="6" l="1"/>
  <c r="K2355" i="6" s="1"/>
  <c r="K2353" i="6" l="1"/>
  <c r="J2354" i="6"/>
  <c r="K2354" i="6"/>
  <c r="J2355" i="6" l="1"/>
  <c r="J2356" i="6" l="1"/>
  <c r="K2358" i="6" s="1"/>
  <c r="K2356" i="6"/>
  <c r="J2357" i="6" l="1"/>
  <c r="K2357" i="6"/>
  <c r="J2358" i="6" l="1"/>
  <c r="J2359" i="6" l="1"/>
  <c r="K2361" i="6" s="1"/>
  <c r="K2359" i="6"/>
  <c r="J2360" i="6" l="1"/>
  <c r="K2360" i="6"/>
  <c r="J2361" i="6" l="1"/>
  <c r="J2362" i="6" l="1"/>
  <c r="K2364" i="6" s="1"/>
  <c r="K2362" i="6"/>
  <c r="J2363" i="6" l="1"/>
  <c r="K2363" i="6"/>
  <c r="J2364" i="6" l="1"/>
  <c r="J2365" i="6" l="1"/>
  <c r="K2367" i="6" s="1"/>
  <c r="K2365" i="6" l="1"/>
  <c r="J2366" i="6"/>
  <c r="K2366" i="6"/>
  <c r="J2367" i="6" l="1"/>
  <c r="J2368" i="6" l="1"/>
  <c r="K2370" i="6" s="1"/>
  <c r="K2368" i="6" l="1"/>
  <c r="J2369" i="6"/>
  <c r="K2369" i="6"/>
  <c r="J2370" i="6" l="1"/>
  <c r="J2371" i="6" l="1"/>
  <c r="K2373" i="6" s="1"/>
  <c r="K2371" i="6"/>
  <c r="J2372" i="6" l="1"/>
  <c r="K2372" i="6"/>
  <c r="J2373" i="6" l="1"/>
  <c r="J2374" i="6" l="1"/>
  <c r="K2376" i="6" s="1"/>
  <c r="K2374" i="6"/>
  <c r="J2375" i="6" l="1"/>
  <c r="K2375" i="6"/>
  <c r="J2376" i="6" l="1"/>
  <c r="J2377" i="6" l="1"/>
  <c r="K2379" i="6" s="1"/>
  <c r="K2377" i="6"/>
  <c r="K2378" i="6" l="1"/>
  <c r="J2378" i="6"/>
  <c r="J2379" i="6" l="1"/>
  <c r="J2380" i="6" l="1"/>
  <c r="K2382" i="6" s="1"/>
  <c r="K2380" i="6" l="1"/>
  <c r="J2381" i="6"/>
  <c r="K2381" i="6"/>
  <c r="J2382" i="6" l="1"/>
  <c r="J2383" i="6" l="1"/>
  <c r="K2385" i="6" s="1"/>
  <c r="J2384" i="6" l="1"/>
  <c r="K2384" i="6"/>
  <c r="K2383" i="6"/>
  <c r="J2385" i="6" l="1"/>
  <c r="J2386" i="6" l="1"/>
  <c r="K2388" i="6" s="1"/>
  <c r="K2386" i="6"/>
  <c r="J2387" i="6" l="1"/>
  <c r="K2387" i="6"/>
  <c r="J2388" i="6" l="1"/>
  <c r="J2389" i="6" l="1"/>
  <c r="K2391" i="6" s="1"/>
  <c r="K2389" i="6"/>
  <c r="J2390" i="6" l="1"/>
  <c r="K2390" i="6"/>
  <c r="J2391" i="6" l="1"/>
  <c r="J2392" i="6" l="1"/>
  <c r="K2394" i="6" s="1"/>
  <c r="K2392" i="6"/>
  <c r="J2393" i="6" l="1"/>
  <c r="K2393" i="6"/>
  <c r="J2394" i="6" l="1"/>
  <c r="J2395" i="6" l="1"/>
  <c r="K2397" i="6" s="1"/>
  <c r="K2395" i="6"/>
  <c r="J2396" i="6" l="1"/>
  <c r="K2396" i="6"/>
  <c r="J2397" i="6" l="1"/>
  <c r="J2398" i="6" l="1"/>
  <c r="K2400" i="6" l="1"/>
  <c r="K2398" i="6"/>
  <c r="J2399" i="6"/>
  <c r="K2399" i="6"/>
  <c r="J2400" i="6" l="1"/>
  <c r="J2401" i="6" l="1"/>
  <c r="K2403" i="6" s="1"/>
  <c r="K2401" i="6" l="1"/>
  <c r="J2402" i="6"/>
  <c r="K2402" i="6"/>
  <c r="J2403" i="6" l="1"/>
  <c r="J2404" i="6" l="1"/>
  <c r="K2406" i="6" s="1"/>
  <c r="J2405" i="6" l="1"/>
  <c r="K2405" i="6"/>
  <c r="K2404" i="6"/>
  <c r="J2406" i="6" l="1"/>
  <c r="J2407" i="6" l="1"/>
  <c r="K2409" i="6" s="1"/>
  <c r="K2407" i="6" l="1"/>
  <c r="J2408" i="6"/>
  <c r="K2408" i="6"/>
  <c r="J2409" i="6" l="1"/>
  <c r="J2410" i="6" l="1"/>
  <c r="K2412" i="6" s="1"/>
  <c r="K2410" i="6"/>
  <c r="J2411" i="6" l="1"/>
  <c r="K2411" i="6"/>
  <c r="J2412" i="6" l="1"/>
  <c r="J2413" i="6" l="1"/>
  <c r="K2415" i="6" s="1"/>
  <c r="K2413" i="6"/>
  <c r="J2414" i="6" l="1"/>
  <c r="K2414" i="6"/>
  <c r="J2415" i="6" l="1"/>
  <c r="J2416" i="6" l="1"/>
  <c r="K2418" i="6" s="1"/>
  <c r="K2416" i="6"/>
  <c r="J2417" i="6" l="1"/>
  <c r="K2417" i="6"/>
  <c r="J2418" i="6" l="1"/>
  <c r="J2419" i="6" l="1"/>
  <c r="K2421" i="6" s="1"/>
  <c r="K2419" i="6"/>
  <c r="K2420" i="6" l="1"/>
  <c r="J2420" i="6"/>
  <c r="J2421" i="6" l="1"/>
  <c r="J2422" i="6" l="1"/>
  <c r="K2424" i="6" s="1"/>
  <c r="K2422" i="6"/>
  <c r="K2423" i="6" l="1"/>
  <c r="J2423" i="6"/>
  <c r="J2424" i="6" l="1"/>
  <c r="J2425" i="6" l="1"/>
  <c r="K2425" i="6" l="1"/>
  <c r="J2426" i="6"/>
  <c r="K2426" i="6"/>
  <c r="J2427" i="6" l="1"/>
  <c r="K2429" i="6" s="1"/>
  <c r="K2427" i="6"/>
  <c r="K2428" i="6" l="1"/>
  <c r="J2428" i="6"/>
  <c r="J2429" i="6" l="1"/>
  <c r="J2430" i="6" l="1"/>
  <c r="K2432" i="6" s="1"/>
  <c r="K2430" i="6"/>
  <c r="K2431" i="6" l="1"/>
  <c r="J2431" i="6"/>
  <c r="J2432" i="6" l="1"/>
  <c r="J2433" i="6" l="1"/>
  <c r="K2435" i="6" s="1"/>
  <c r="K2433" i="6" l="1"/>
  <c r="J2434" i="6"/>
  <c r="K2434" i="6"/>
  <c r="J2435" i="6" l="1"/>
  <c r="J2436" i="6" l="1"/>
  <c r="K2438" i="6" s="1"/>
  <c r="K2436" i="6"/>
  <c r="J2437" i="6" l="1"/>
  <c r="K2437" i="6"/>
  <c r="J2438" i="6" l="1"/>
  <c r="J2439" i="6" l="1"/>
  <c r="K2441" i="6" s="1"/>
  <c r="K2439" i="6"/>
  <c r="K2440" i="6" l="1"/>
  <c r="J2440" i="6"/>
  <c r="J2441" i="6" l="1"/>
  <c r="J2442" i="6" l="1"/>
  <c r="K2444" i="6" s="1"/>
  <c r="K2442" i="6"/>
  <c r="J2443" i="6" l="1"/>
  <c r="K2443" i="6"/>
  <c r="J2444" i="6" l="1"/>
  <c r="J2445" i="6" l="1"/>
  <c r="K2447" i="6" s="1"/>
  <c r="K2445" i="6" l="1"/>
  <c r="J2446" i="6"/>
  <c r="K2446" i="6"/>
  <c r="J2447" i="6" l="1"/>
  <c r="J2448" i="6" l="1"/>
  <c r="K2450" i="6" s="1"/>
  <c r="J2449" i="6" l="1"/>
  <c r="K2449" i="6"/>
  <c r="K2448" i="6"/>
  <c r="J2450" i="6" l="1"/>
  <c r="J2451" i="6" l="1"/>
  <c r="K2453" i="6" s="1"/>
  <c r="K2451" i="6"/>
  <c r="J2452" i="6" l="1"/>
  <c r="K2452" i="6"/>
  <c r="J2453" i="6" l="1"/>
  <c r="J2454" i="6" l="1"/>
  <c r="K2456" i="6" s="1"/>
  <c r="J2455" i="6" l="1"/>
  <c r="K2454" i="6"/>
  <c r="K2455" i="6"/>
  <c r="J2456" i="6" l="1"/>
  <c r="J2457" i="6" l="1"/>
  <c r="K2459" i="6" s="1"/>
  <c r="K2457" i="6"/>
  <c r="J2458" i="6" l="1"/>
  <c r="K2458" i="6"/>
  <c r="J2459" i="6" l="1"/>
  <c r="J2460" i="6" l="1"/>
  <c r="K2462" i="6" s="1"/>
  <c r="K2460" i="6"/>
  <c r="J2461" i="6" l="1"/>
  <c r="K2461" i="6"/>
  <c r="J2462" i="6" l="1"/>
  <c r="J2463" i="6" l="1"/>
  <c r="K2465" i="6" l="1"/>
  <c r="K2463" i="6"/>
  <c r="J2464" i="6"/>
  <c r="K2464" i="6"/>
  <c r="J2465" i="6" l="1"/>
  <c r="J2466" i="6" l="1"/>
  <c r="K2468" i="6" l="1"/>
  <c r="K2466" i="6"/>
  <c r="J2467" i="6"/>
  <c r="K2467" i="6"/>
  <c r="J2468" i="6" l="1"/>
  <c r="J2469" i="6" l="1"/>
  <c r="K2471" i="6" s="1"/>
  <c r="J2470" i="6" l="1"/>
  <c r="K2469" i="6"/>
  <c r="K2470" i="6"/>
  <c r="J2471" i="6" l="1"/>
  <c r="J2472" i="6" l="1"/>
  <c r="K2474" i="6" s="1"/>
  <c r="K2472" i="6"/>
  <c r="K2473" i="6" l="1"/>
  <c r="J2473" i="6"/>
  <c r="J2474" i="6" l="1"/>
  <c r="J2475" i="6" l="1"/>
  <c r="K2477" i="6" s="1"/>
  <c r="K2475" i="6"/>
  <c r="J2476" i="6" l="1"/>
  <c r="K2476" i="6"/>
  <c r="J2477" i="6" l="1"/>
  <c r="J2478" i="6" l="1"/>
  <c r="K2480" i="6" s="1"/>
  <c r="K2478" i="6"/>
  <c r="K2479" i="6" l="1"/>
  <c r="J2479" i="6"/>
  <c r="J2480" i="6" l="1"/>
  <c r="J2481" i="6" l="1"/>
  <c r="K2483" i="6" s="1"/>
  <c r="K2481" i="6"/>
  <c r="J2482" i="6" l="1"/>
  <c r="K2482" i="6"/>
  <c r="J2483" i="6" l="1"/>
  <c r="J2484" i="6" l="1"/>
  <c r="K2486" i="6" s="1"/>
  <c r="K2484" i="6"/>
  <c r="J2485" i="6" l="1"/>
  <c r="K2485" i="6"/>
  <c r="J2486" i="6" l="1"/>
  <c r="J2487" i="6" l="1"/>
  <c r="K2489" i="6" s="1"/>
  <c r="K2487" i="6"/>
  <c r="J2488" i="6" l="1"/>
  <c r="K2488" i="6"/>
  <c r="J2489" i="6" l="1"/>
  <c r="J2490" i="6" l="1"/>
  <c r="K2492" i="6" s="1"/>
  <c r="K2490" i="6" l="1"/>
  <c r="J2491" i="6"/>
  <c r="K2491" i="6"/>
  <c r="J2492" i="6" l="1"/>
  <c r="J2493" i="6" l="1"/>
  <c r="K2495" i="6" s="1"/>
  <c r="K2493" i="6" l="1"/>
  <c r="J2494" i="6"/>
  <c r="K2494" i="6"/>
  <c r="J2495" i="6" l="1"/>
  <c r="J2496" i="6" l="1"/>
  <c r="K2498" i="6" s="1"/>
  <c r="K2496" i="6"/>
  <c r="J2497" i="6" l="1"/>
  <c r="K2497" i="6"/>
  <c r="J2498" i="6" l="1"/>
  <c r="J2499" i="6" l="1"/>
  <c r="K2501" i="6" s="1"/>
  <c r="K2499" i="6"/>
  <c r="K2500" i="6" l="1"/>
  <c r="J2500" i="6"/>
  <c r="J2501" i="6" l="1"/>
  <c r="J2502" i="6" l="1"/>
  <c r="K2504" i="6" s="1"/>
  <c r="K2502" i="6" l="1"/>
  <c r="J2503" i="6"/>
  <c r="K2503" i="6"/>
  <c r="J2504" i="6" l="1"/>
  <c r="J2505" i="6" l="1"/>
  <c r="K2507" i="6" s="1"/>
  <c r="K2505" i="6" l="1"/>
  <c r="J2506" i="6"/>
  <c r="K2506" i="6"/>
  <c r="J2507" i="6" l="1"/>
  <c r="J2508" i="6" l="1"/>
  <c r="K2510" i="6" s="1"/>
  <c r="K2508" i="6"/>
  <c r="J2509" i="6" l="1"/>
  <c r="K2509" i="6"/>
  <c r="J2510" i="6" l="1"/>
  <c r="J2511" i="6" l="1"/>
  <c r="K2513" i="6" l="1"/>
  <c r="K2511" i="6"/>
  <c r="J2512" i="6"/>
  <c r="K2512" i="6"/>
  <c r="J2513" i="6" l="1"/>
  <c r="J2514" i="6" l="1"/>
  <c r="K2516" i="6" s="1"/>
  <c r="K2514" i="6"/>
  <c r="J2515" i="6" l="1"/>
  <c r="K2515" i="6"/>
  <c r="J2516" i="6" l="1"/>
  <c r="J2517" i="6" l="1"/>
  <c r="K2519" i="6" s="1"/>
  <c r="K2517" i="6" l="1"/>
  <c r="J2518" i="6"/>
  <c r="K2518" i="6"/>
  <c r="J2519" i="6" l="1"/>
  <c r="J2520" i="6" l="1"/>
  <c r="K2522" i="6" s="1"/>
  <c r="K2520" i="6"/>
  <c r="J2521" i="6" l="1"/>
  <c r="K2521" i="6"/>
  <c r="J2522" i="6" l="1"/>
  <c r="J2523" i="6" l="1"/>
  <c r="K2525" i="6" s="1"/>
  <c r="K2523" i="6"/>
  <c r="J2524" i="6" l="1"/>
  <c r="K2524" i="6"/>
  <c r="J2525" i="6" l="1"/>
  <c r="J2526" i="6" l="1"/>
  <c r="K2528" i="6" s="1"/>
  <c r="K2526" i="6"/>
  <c r="J2527" i="6" l="1"/>
  <c r="K2527" i="6"/>
  <c r="J2528" i="6" l="1"/>
  <c r="J2529" i="6" l="1"/>
  <c r="K2531" i="6" s="1"/>
  <c r="K2529" i="6"/>
  <c r="J2530" i="6" l="1"/>
  <c r="K2530" i="6"/>
  <c r="J2531" i="6" l="1"/>
  <c r="J2532" i="6" l="1"/>
  <c r="K2534" i="6" s="1"/>
  <c r="K2532" i="6"/>
  <c r="J2533" i="6" l="1"/>
  <c r="K2533" i="6"/>
  <c r="J2534" i="6" l="1"/>
  <c r="J2535" i="6" l="1"/>
  <c r="K2537" i="6" s="1"/>
  <c r="K2535" i="6"/>
  <c r="K2536" i="6" l="1"/>
  <c r="J2536" i="6"/>
  <c r="J2537" i="6" l="1"/>
  <c r="J2538" i="6" l="1"/>
  <c r="K2540" i="6" s="1"/>
  <c r="K2538" i="6"/>
  <c r="J2539" i="6" l="1"/>
  <c r="K2539" i="6"/>
  <c r="J2540" i="6" l="1"/>
  <c r="J2541" i="6" l="1"/>
  <c r="K2543" i="6" s="1"/>
  <c r="K2541" i="6"/>
  <c r="K2542" i="6" l="1"/>
  <c r="J2542" i="6"/>
  <c r="J2543" i="6" l="1"/>
  <c r="J2544" i="6" l="1"/>
  <c r="K2546" i="6" l="1"/>
  <c r="K2544" i="6"/>
  <c r="J2545" i="6"/>
  <c r="K2545" i="6"/>
  <c r="J2546" i="6" l="1"/>
  <c r="J2547" i="6" l="1"/>
  <c r="K2549" i="6" s="1"/>
  <c r="K2547" i="6"/>
  <c r="J2548" i="6" l="1"/>
  <c r="K2548" i="6"/>
  <c r="J2549" i="6" l="1"/>
  <c r="J2550" i="6" l="1"/>
  <c r="K2552" i="6" s="1"/>
  <c r="K2550" i="6" l="1"/>
  <c r="J2551" i="6"/>
  <c r="K2553" i="6" s="1"/>
  <c r="K2551" i="6"/>
  <c r="J2552" i="6" l="1"/>
  <c r="J2553" i="6" l="1"/>
  <c r="J2554" i="6" l="1"/>
  <c r="K2556" i="6" s="1"/>
  <c r="K2554" i="6"/>
  <c r="K2555" i="6" l="1"/>
  <c r="J2555" i="6"/>
  <c r="J2556" i="6" l="1"/>
  <c r="J2557" i="6" l="1"/>
  <c r="K2559" i="6" l="1"/>
  <c r="K2557" i="6"/>
  <c r="J2558" i="6"/>
  <c r="K2558" i="6"/>
  <c r="J2559" i="6" l="1"/>
  <c r="J2560" i="6" l="1"/>
  <c r="K2562" i="6" s="1"/>
  <c r="K2561" i="6" l="1"/>
  <c r="J2561" i="6"/>
  <c r="K2560" i="6"/>
  <c r="J2562" i="6" l="1"/>
  <c r="J2563" i="6" l="1"/>
  <c r="K2565" i="6" s="1"/>
  <c r="K2563" i="6"/>
  <c r="J2564" i="6" l="1"/>
  <c r="K2564" i="6"/>
  <c r="J2565" i="6" l="1"/>
  <c r="J2566" i="6" l="1"/>
  <c r="K2568" i="6" s="1"/>
  <c r="K2566" i="6"/>
  <c r="J2567" i="6" l="1"/>
  <c r="K2567" i="6"/>
  <c r="J2568" i="6" l="1"/>
  <c r="J2569" i="6" l="1"/>
  <c r="K2571" i="6" s="1"/>
  <c r="K2569" i="6"/>
  <c r="J2570" i="6" l="1"/>
  <c r="K2570" i="6"/>
  <c r="J2571" i="6" l="1"/>
  <c r="J2572" i="6" l="1"/>
  <c r="K2574" i="6" s="1"/>
  <c r="K2572" i="6" l="1"/>
  <c r="K2573" i="6"/>
  <c r="J2573" i="6"/>
  <c r="J2574" i="6" l="1"/>
  <c r="J2575" i="6" l="1"/>
  <c r="K2577" i="6" s="1"/>
  <c r="K2575" i="6"/>
  <c r="K2576" i="6" l="1"/>
  <c r="J2576" i="6"/>
  <c r="J2577" i="6" l="1"/>
  <c r="J2578" i="6" l="1"/>
  <c r="K2580" i="6" s="1"/>
  <c r="K2578" i="6"/>
  <c r="J2579" i="6" l="1"/>
  <c r="K2579" i="6"/>
  <c r="J2580" i="6" l="1"/>
  <c r="J2581" i="6" l="1"/>
  <c r="K2583" i="6" s="1"/>
  <c r="K2581" i="6"/>
  <c r="J2582" i="6" l="1"/>
  <c r="K2582" i="6"/>
  <c r="J2583" i="6" l="1"/>
  <c r="J2584" i="6" l="1"/>
  <c r="K2586" i="6" s="1"/>
  <c r="K2584" i="6"/>
  <c r="J2585" i="6" l="1"/>
  <c r="K2585" i="6"/>
  <c r="J2586" i="6" l="1"/>
  <c r="J2587" i="6" l="1"/>
  <c r="K2589" i="6" s="1"/>
  <c r="K2587" i="6"/>
  <c r="J2588" i="6" l="1"/>
  <c r="K2588" i="6"/>
  <c r="J2589" i="6" l="1"/>
  <c r="J2590" i="6" l="1"/>
  <c r="K2592" i="6" s="1"/>
  <c r="K2590" i="6"/>
  <c r="J2591" i="6" l="1"/>
  <c r="K2591" i="6"/>
  <c r="J2592" i="6" l="1"/>
  <c r="J2593" i="6" l="1"/>
  <c r="K2595" i="6" s="1"/>
  <c r="K2593" i="6"/>
  <c r="J2594" i="6" l="1"/>
  <c r="K2594" i="6"/>
  <c r="J2595" i="6" l="1"/>
  <c r="J2596" i="6" l="1"/>
  <c r="K2598" i="6" s="1"/>
  <c r="K2596" i="6"/>
  <c r="K2597" i="6" l="1"/>
  <c r="J2597" i="6"/>
  <c r="J2598" i="6" l="1"/>
  <c r="J2599" i="6" l="1"/>
  <c r="K2601" i="6" s="1"/>
  <c r="K2599" i="6"/>
  <c r="J2600" i="6" l="1"/>
  <c r="K2600" i="6"/>
  <c r="J2601" i="6" l="1"/>
  <c r="J2602" i="6" l="1"/>
  <c r="K2604" i="6" s="1"/>
  <c r="K2602" i="6"/>
  <c r="J2603" i="6" l="1"/>
  <c r="K2603" i="6"/>
  <c r="J2604" i="6" l="1"/>
  <c r="J2605" i="6" l="1"/>
  <c r="K2605" i="6" l="1"/>
  <c r="J2606" i="6"/>
  <c r="K2606" i="6"/>
  <c r="J2607" i="6" l="1"/>
  <c r="K2607" i="6" s="1"/>
  <c r="J2608" i="6" l="1"/>
  <c r="K2610" i="6" s="1"/>
  <c r="K2609" i="6" l="1"/>
  <c r="J2609" i="6"/>
  <c r="K2608" i="6"/>
  <c r="J2610" i="6" l="1"/>
  <c r="J2611" i="6" l="1"/>
  <c r="K2613" i="6" s="1"/>
  <c r="K2611" i="6"/>
  <c r="J2612" i="6" l="1"/>
  <c r="K2612" i="6"/>
  <c r="J2613" i="6" l="1"/>
  <c r="J2614" i="6" l="1"/>
  <c r="K2616" i="6" s="1"/>
  <c r="K2614" i="6"/>
  <c r="J2615" i="6" l="1"/>
  <c r="K2615" i="6"/>
  <c r="J2616" i="6" l="1"/>
  <c r="J2617" i="6" l="1"/>
  <c r="K2619" i="6" s="1"/>
  <c r="K2617" i="6"/>
  <c r="J2618" i="6" l="1"/>
  <c r="K2618" i="6"/>
  <c r="J2619" i="6" l="1"/>
  <c r="J2620" i="6" l="1"/>
  <c r="K2622" i="6" s="1"/>
  <c r="K2620" i="6" l="1"/>
  <c r="J2621" i="6"/>
  <c r="K2621" i="6"/>
  <c r="J2622" i="6" l="1"/>
  <c r="J2623" i="6" l="1"/>
  <c r="K2625" i="6" s="1"/>
  <c r="K2623" i="6"/>
  <c r="K2624" i="6" l="1"/>
  <c r="J2624" i="6"/>
  <c r="J2625" i="6" l="1"/>
  <c r="J2626" i="6" l="1"/>
  <c r="K2628" i="6" s="1"/>
  <c r="K2626" i="6"/>
  <c r="J2627" i="6" l="1"/>
  <c r="K2627" i="6"/>
  <c r="J2628" i="6" l="1"/>
  <c r="J2629" i="6" l="1"/>
  <c r="K2631" i="6" s="1"/>
  <c r="K2629" i="6"/>
  <c r="J2630" i="6" l="1"/>
  <c r="K2630" i="6"/>
  <c r="J2631" i="6" l="1"/>
  <c r="J2632" i="6" l="1"/>
  <c r="K2634" i="6" s="1"/>
  <c r="K2632" i="6"/>
  <c r="J2633" i="6" l="1"/>
  <c r="K2633" i="6"/>
  <c r="J2634" i="6" l="1"/>
  <c r="J2635" i="6" l="1"/>
  <c r="K2637" i="6" s="1"/>
  <c r="K2635" i="6"/>
  <c r="J2636" i="6" l="1"/>
  <c r="K2636" i="6"/>
  <c r="J2637" i="6" l="1"/>
  <c r="J2638" i="6" l="1"/>
  <c r="K2639" i="6" s="1"/>
  <c r="K2638" i="6" l="1"/>
  <c r="J2639" i="6"/>
  <c r="J2640" i="6" l="1"/>
  <c r="K2642" i="6" s="1"/>
  <c r="K2640" i="6"/>
  <c r="J2641" i="6" l="1"/>
  <c r="K2641" i="6"/>
  <c r="J2642" i="6" l="1"/>
  <c r="J2643" i="6" l="1"/>
  <c r="K2645" i="6" s="1"/>
  <c r="K2643" i="6" l="1"/>
  <c r="J2644" i="6"/>
  <c r="K2644" i="6"/>
  <c r="J2645" i="6" l="1"/>
  <c r="J2646" i="6" l="1"/>
  <c r="K2648" i="6" s="1"/>
  <c r="K2646" i="6"/>
  <c r="J2647" i="6" l="1"/>
  <c r="K2647" i="6"/>
  <c r="J2648" i="6" l="1"/>
  <c r="J2649" i="6" l="1"/>
  <c r="K2651" i="6" s="1"/>
  <c r="K2649" i="6"/>
  <c r="J2650" i="6" l="1"/>
  <c r="K2650" i="6"/>
  <c r="J2651" i="6" l="1"/>
  <c r="J2652" i="6" l="1"/>
  <c r="K2654" i="6" s="1"/>
  <c r="K2652" i="6"/>
  <c r="K2653" i="6" l="1"/>
  <c r="J2653" i="6"/>
  <c r="J2654" i="6" l="1"/>
  <c r="J2655" i="6" l="1"/>
  <c r="K2657" i="6" s="1"/>
  <c r="K2655" i="6"/>
  <c r="K2656" i="6" l="1"/>
  <c r="J2656" i="6"/>
  <c r="J2657" i="6" l="1"/>
  <c r="J2658" i="6" l="1"/>
  <c r="K2660" i="6" s="1"/>
  <c r="K2658" i="6"/>
  <c r="J2659" i="6" l="1"/>
  <c r="K2659" i="6"/>
  <c r="J2660" i="6" l="1"/>
  <c r="J2661" i="6" l="1"/>
  <c r="K2663" i="6" s="1"/>
  <c r="K2661" i="6"/>
  <c r="J2662" i="6" l="1"/>
  <c r="K2662" i="6"/>
  <c r="J2663" i="6" l="1"/>
  <c r="J2664" i="6" l="1"/>
  <c r="K2666" i="6" s="1"/>
  <c r="K2664" i="6" l="1"/>
  <c r="J2665" i="6"/>
  <c r="K2665" i="6"/>
  <c r="J2666" i="6" l="1"/>
  <c r="J2667" i="6" l="1"/>
  <c r="K2669" i="6" s="1"/>
  <c r="K2667" i="6"/>
  <c r="J2668" i="6" l="1"/>
  <c r="K2668" i="6"/>
  <c r="J2669" i="6" l="1"/>
  <c r="J2670" i="6" l="1"/>
  <c r="K2672" i="6" s="1"/>
  <c r="K2670" i="6" l="1"/>
  <c r="J2671" i="6"/>
  <c r="K2671" i="6"/>
  <c r="J2672" i="6" l="1"/>
  <c r="J2673" i="6" l="1"/>
  <c r="K2674" i="6" s="1"/>
  <c r="K2673" i="6" l="1"/>
  <c r="J2674" i="6"/>
  <c r="J2675" i="6" l="1"/>
  <c r="K2677" i="6" s="1"/>
  <c r="K2675" i="6"/>
  <c r="J2676" i="6" l="1"/>
  <c r="K2676" i="6"/>
  <c r="J2677" i="6" l="1"/>
  <c r="J2678" i="6" l="1"/>
  <c r="K2680" i="6" s="1"/>
  <c r="K2678" i="6"/>
  <c r="J2679" i="6" l="1"/>
  <c r="K2679" i="6"/>
  <c r="J2680" i="6" l="1"/>
  <c r="J2681" i="6" l="1"/>
  <c r="K2683" i="6" s="1"/>
  <c r="K2681" i="6"/>
  <c r="J2682" i="6" l="1"/>
  <c r="K2682" i="6"/>
  <c r="J2683" i="6" l="1"/>
  <c r="J2684" i="6" l="1"/>
  <c r="K2684" i="6" s="1"/>
  <c r="J2685" i="6" l="1"/>
  <c r="K2687" i="6" l="1"/>
  <c r="K2685" i="6"/>
  <c r="J2686" i="6"/>
  <c r="K2686" i="6"/>
  <c r="J2687" i="6" l="1"/>
  <c r="J2688" i="6" l="1"/>
  <c r="K2688" i="6" l="1"/>
  <c r="J2689" i="6"/>
  <c r="K2689" i="6"/>
  <c r="J2690" i="6" l="1"/>
  <c r="K2692" i="6" s="1"/>
  <c r="K2690" i="6"/>
  <c r="J2691" i="6" l="1"/>
  <c r="K2691" i="6"/>
  <c r="J2692" i="6" l="1"/>
  <c r="J2693" i="6" l="1"/>
  <c r="K2695" i="6" s="1"/>
  <c r="K2693" i="6"/>
  <c r="J2694" i="6" l="1"/>
  <c r="K2694" i="6"/>
  <c r="J2695" i="6" l="1"/>
  <c r="J2696" i="6" l="1"/>
  <c r="K2698" i="6" s="1"/>
  <c r="K2696" i="6"/>
  <c r="K2697" i="6" l="1"/>
  <c r="J2697" i="6"/>
  <c r="J2698" i="6" l="1"/>
  <c r="J2699" i="6" l="1"/>
  <c r="K2701" i="6" s="1"/>
  <c r="K2699" i="6"/>
  <c r="J2700" i="6" l="1"/>
  <c r="K2700" i="6"/>
  <c r="J2701" i="6" l="1"/>
  <c r="J2702" i="6" l="1"/>
  <c r="K2704" i="6" s="1"/>
  <c r="K2702" i="6" l="1"/>
  <c r="J2703" i="6"/>
  <c r="K2703" i="6"/>
  <c r="J2704" i="6" l="1"/>
  <c r="J2705" i="6" l="1"/>
  <c r="K2707" i="6" s="1"/>
  <c r="K2705" i="6"/>
  <c r="J2706" i="6" l="1"/>
  <c r="K2706" i="6"/>
  <c r="J2707" i="6" l="1"/>
  <c r="J2708" i="6" l="1"/>
  <c r="K2710" i="6" s="1"/>
  <c r="K2708" i="6"/>
  <c r="J2709" i="6" l="1"/>
  <c r="K2709" i="6"/>
  <c r="J2710" i="6" l="1"/>
  <c r="J2711" i="6" l="1"/>
  <c r="K2713" i="6" s="1"/>
  <c r="K2712" i="6" l="1"/>
  <c r="K2711" i="6"/>
  <c r="J2712" i="6"/>
  <c r="J2713" i="6" l="1"/>
  <c r="J2714" i="6" l="1"/>
  <c r="K2716" i="6" s="1"/>
  <c r="K2714" i="6"/>
  <c r="J2715" i="6" l="1"/>
  <c r="K2715" i="6"/>
  <c r="J2716" i="6" l="1"/>
  <c r="J2717" i="6" l="1"/>
  <c r="K2719" i="6" s="1"/>
  <c r="K2717" i="6"/>
  <c r="J2718" i="6" l="1"/>
  <c r="K2718" i="6"/>
  <c r="J2719" i="6" l="1"/>
  <c r="J2720" i="6" l="1"/>
  <c r="K2722" i="6" s="1"/>
  <c r="K2720" i="6"/>
  <c r="J2721" i="6" l="1"/>
  <c r="K2721" i="6"/>
  <c r="J2722" i="6" l="1"/>
  <c r="J2723" i="6" l="1"/>
  <c r="K2725" i="6" s="1"/>
  <c r="K2723" i="6"/>
  <c r="J2724" i="6" l="1"/>
  <c r="K2724" i="6"/>
  <c r="J2725" i="6" l="1"/>
  <c r="J2726" i="6" l="1"/>
  <c r="K2728" i="6" s="1"/>
  <c r="K2726" i="6"/>
  <c r="J2727" i="6" l="1"/>
  <c r="K2727" i="6"/>
  <c r="J2728" i="6" l="1"/>
  <c r="J2729" i="6" l="1"/>
  <c r="K2731" i="6" s="1"/>
  <c r="K2729" i="6" l="1"/>
  <c r="J2730" i="6"/>
  <c r="K2730" i="6"/>
  <c r="J2731" i="6" l="1"/>
  <c r="J2732" i="6" l="1"/>
  <c r="K2734" i="6" s="1"/>
  <c r="K2732" i="6"/>
  <c r="J2733" i="6" l="1"/>
  <c r="K2733" i="6"/>
  <c r="J2734" i="6" l="1"/>
  <c r="J2735" i="6" l="1"/>
  <c r="K2737" i="6" s="1"/>
  <c r="K2735" i="6"/>
  <c r="K2736" i="6" l="1"/>
  <c r="J2736" i="6"/>
  <c r="J2737" i="6" l="1"/>
  <c r="J2738" i="6" l="1"/>
  <c r="K2740" i="6" s="1"/>
  <c r="K2738" i="6"/>
  <c r="K2739" i="6" l="1"/>
  <c r="J2739" i="6"/>
  <c r="J2740" i="6" l="1"/>
  <c r="J2741" i="6" l="1"/>
  <c r="K2743" i="6" s="1"/>
  <c r="K2741" i="6"/>
  <c r="K2742" i="6" l="1"/>
  <c r="J2742" i="6"/>
  <c r="J2743" i="6" l="1"/>
  <c r="J2744" i="6" l="1"/>
  <c r="K2744" i="6"/>
  <c r="K2745" i="6" l="1"/>
  <c r="J2745" i="6"/>
  <c r="J2746" i="6" l="1"/>
  <c r="K2748" i="6" s="1"/>
  <c r="K2746" i="6" l="1"/>
  <c r="J2747" i="6"/>
  <c r="K2747" i="6"/>
  <c r="J2748" i="6" l="1"/>
  <c r="J2749" i="6" l="1"/>
  <c r="K2751" i="6" s="1"/>
  <c r="K2749" i="6" l="1"/>
  <c r="J2750" i="6"/>
  <c r="K2750" i="6"/>
  <c r="J2751" i="6" l="1"/>
  <c r="J2752" i="6" l="1"/>
  <c r="K2753" i="6" s="1"/>
  <c r="K2752" i="6" l="1"/>
  <c r="J2753" i="6"/>
  <c r="J2754" i="6" l="1"/>
  <c r="K2756" i="6" s="1"/>
  <c r="K2754" i="6"/>
  <c r="K2755" i="6" l="1"/>
  <c r="J2755" i="6"/>
  <c r="J2756" i="6" l="1"/>
  <c r="J2757" i="6" l="1"/>
  <c r="K2759" i="6" s="1"/>
  <c r="K2757" i="6"/>
  <c r="J2758" i="6" l="1"/>
  <c r="K2758" i="6"/>
  <c r="J2759" i="6" l="1"/>
  <c r="J2760" i="6" l="1"/>
  <c r="K2762" i="6" s="1"/>
  <c r="K2760" i="6"/>
  <c r="J2761" i="6" l="1"/>
  <c r="K2761" i="6"/>
  <c r="J2762" i="6" l="1"/>
  <c r="J2763" i="6" l="1"/>
  <c r="K2763" i="6" s="1"/>
  <c r="J2764" i="6" l="1"/>
  <c r="K2764" i="6"/>
  <c r="J2765" i="6" l="1"/>
  <c r="K2767" i="6" s="1"/>
  <c r="J2766" i="6" l="1"/>
  <c r="K2766" i="6"/>
  <c r="K2765" i="6"/>
  <c r="J2767" i="6" l="1"/>
  <c r="J2768" i="6" l="1"/>
  <c r="J2769" i="6" l="1"/>
  <c r="K2768" i="6"/>
  <c r="K2769" i="6"/>
  <c r="J2770" i="6" l="1"/>
  <c r="K2770" i="6" l="1"/>
  <c r="J2771" i="6"/>
  <c r="K2771" i="6"/>
  <c r="J2772" i="6" l="1"/>
  <c r="K2774" i="6" s="1"/>
  <c r="K2772" i="6" l="1"/>
  <c r="J2773" i="6"/>
  <c r="K2773" i="6"/>
  <c r="J2774" i="6" l="1"/>
  <c r="J2775" i="6" l="1"/>
  <c r="K2777" i="6" s="1"/>
  <c r="J2776" i="6" l="1"/>
  <c r="K2775" i="6"/>
  <c r="K2776" i="6"/>
  <c r="J2777" i="6" l="1"/>
  <c r="J2778" i="6" l="1"/>
  <c r="K2780" i="6" s="1"/>
  <c r="K2778" i="6"/>
  <c r="J2779" i="6" l="1"/>
  <c r="K2779" i="6"/>
  <c r="J2780" i="6" l="1"/>
  <c r="J2781" i="6" l="1"/>
  <c r="K2783" i="6" s="1"/>
  <c r="J2782" i="6" l="1"/>
  <c r="K2781" i="6"/>
  <c r="K2782" i="6"/>
  <c r="J2783" i="6" l="1"/>
  <c r="J2784" i="6" l="1"/>
  <c r="K2786" i="6" s="1"/>
  <c r="K2784" i="6"/>
  <c r="K2785" i="6" l="1"/>
  <c r="J2785" i="6"/>
  <c r="J2786" i="6" l="1"/>
  <c r="J2787" i="6" l="1"/>
  <c r="K2789" i="6" s="1"/>
  <c r="K2787" i="6" l="1"/>
  <c r="J2788" i="6"/>
  <c r="K2788" i="6"/>
  <c r="J2789" i="6" l="1"/>
  <c r="J2790" i="6" l="1"/>
  <c r="K2792" i="6" s="1"/>
  <c r="K2790" i="6"/>
  <c r="K2791" i="6" l="1"/>
  <c r="J2791" i="6"/>
  <c r="J2792" i="6" l="1"/>
  <c r="J2793" i="6" l="1"/>
  <c r="K2795" i="6" s="1"/>
  <c r="K2793" i="6"/>
  <c r="J2794" i="6" l="1"/>
  <c r="K2794" i="6"/>
  <c r="J2795" i="6" l="1"/>
  <c r="J2796" i="6" l="1"/>
  <c r="K2798" i="6" s="1"/>
  <c r="K2796" i="6"/>
  <c r="K2797" i="6" l="1"/>
  <c r="J2797" i="6"/>
  <c r="J2798" i="6" l="1"/>
  <c r="J2799" i="6" l="1"/>
  <c r="K2801" i="6" s="1"/>
  <c r="K2799" i="6" l="1"/>
  <c r="J2800" i="6"/>
  <c r="K2800" i="6"/>
  <c r="J2801" i="6" l="1"/>
  <c r="J2802" i="6" l="1"/>
  <c r="K2804" i="6" s="1"/>
  <c r="K2802" i="6" l="1"/>
  <c r="K2803" i="6"/>
  <c r="J2803" i="6"/>
  <c r="J2804" i="6" l="1"/>
  <c r="J2805" i="6" l="1"/>
  <c r="K2807" i="6" s="1"/>
  <c r="K2805" i="6" l="1"/>
  <c r="J2806" i="6"/>
  <c r="K2806" i="6"/>
  <c r="J2807" i="6" l="1"/>
  <c r="J2808" i="6" l="1"/>
  <c r="K2808" i="6" s="1"/>
  <c r="J2809" i="6" l="1"/>
  <c r="K2811" i="6" s="1"/>
  <c r="K2809" i="6"/>
  <c r="K2810" i="6" l="1"/>
  <c r="J2810" i="6"/>
  <c r="J2811" i="6" l="1"/>
  <c r="J2812" i="6" l="1"/>
  <c r="K2814" i="6" s="1"/>
  <c r="K2812" i="6"/>
  <c r="K2813" i="6" l="1"/>
  <c r="J2813" i="6"/>
  <c r="J2814" i="6" l="1"/>
  <c r="J2815" i="6" l="1"/>
  <c r="K2817" i="6" s="1"/>
  <c r="K2815" i="6"/>
  <c r="J2816" i="6" l="1"/>
  <c r="K2816" i="6"/>
  <c r="J2817" i="6" l="1"/>
  <c r="J2818" i="6" l="1"/>
  <c r="K2820" i="6" s="1"/>
  <c r="K2818" i="6"/>
  <c r="J2819" i="6" l="1"/>
  <c r="K2819" i="6"/>
  <c r="J2820" i="6" l="1"/>
  <c r="J2821" i="6" l="1"/>
  <c r="K2823" i="6" s="1"/>
  <c r="K2821" i="6"/>
  <c r="J2822" i="6" l="1"/>
  <c r="K2822" i="6"/>
  <c r="J2823" i="6" l="1"/>
  <c r="J2824" i="6" l="1"/>
  <c r="K2826" i="6" s="1"/>
  <c r="K2824" i="6" l="1"/>
  <c r="J2825" i="6"/>
  <c r="K2825" i="6"/>
  <c r="J2826" i="6" l="1"/>
  <c r="J2827" i="6" l="1"/>
  <c r="K2829" i="6" s="1"/>
  <c r="K2827" i="6"/>
  <c r="J2828" i="6" l="1"/>
  <c r="K2828" i="6"/>
  <c r="J2829" i="6" l="1"/>
  <c r="J2830" i="6" l="1"/>
  <c r="K2832" i="6" s="1"/>
  <c r="K2830" i="6"/>
  <c r="J2831" i="6" l="1"/>
  <c r="K2831" i="6"/>
  <c r="J2832" i="6" l="1"/>
  <c r="J2833" i="6" l="1"/>
  <c r="K2835" i="6" s="1"/>
  <c r="K2833" i="6"/>
  <c r="J2834" i="6" l="1"/>
  <c r="K2834" i="6"/>
  <c r="J2835" i="6" l="1"/>
  <c r="J2836" i="6" l="1"/>
  <c r="K2838" i="6" s="1"/>
  <c r="K2836" i="6" l="1"/>
  <c r="J2837" i="6"/>
  <c r="K2837" i="6"/>
  <c r="J2838" i="6" l="1"/>
  <c r="J2839" i="6" l="1"/>
  <c r="K2841" i="6" s="1"/>
  <c r="K2839" i="6"/>
  <c r="J2840" i="6" l="1"/>
  <c r="K2840" i="6"/>
  <c r="J2841" i="6" l="1"/>
  <c r="J2842" i="6" l="1"/>
  <c r="K2842" i="6" s="1"/>
  <c r="J2843" i="6" l="1"/>
  <c r="K2845" i="6" s="1"/>
  <c r="K2843" i="6" l="1"/>
  <c r="J2844" i="6"/>
  <c r="K2844" i="6"/>
  <c r="J2845" i="6" l="1"/>
  <c r="J2846" i="6" l="1"/>
  <c r="K2848" i="6" s="1"/>
  <c r="K2846" i="6"/>
  <c r="K2847" i="6" l="1"/>
  <c r="J2847" i="6"/>
  <c r="J2848" i="6" l="1"/>
  <c r="J2849" i="6" l="1"/>
  <c r="K2851" i="6" s="1"/>
  <c r="K2849" i="6"/>
  <c r="K2850" i="6" l="1"/>
  <c r="J2850" i="6"/>
  <c r="J2851" i="6" l="1"/>
  <c r="J2852" i="6" l="1"/>
  <c r="K2854" i="6" s="1"/>
  <c r="K2852" i="6"/>
  <c r="K2853" i="6" l="1"/>
  <c r="J2853" i="6"/>
  <c r="J2854" i="6" l="1"/>
  <c r="J2855" i="6" l="1"/>
  <c r="K2857" i="6" s="1"/>
  <c r="K2855" i="6"/>
  <c r="J2856" i="6" l="1"/>
  <c r="K2856" i="6"/>
  <c r="J2857" i="6" l="1"/>
  <c r="J2858" i="6" l="1"/>
  <c r="K2860" i="6" s="1"/>
  <c r="K2858" i="6"/>
  <c r="J2859" i="6" l="1"/>
  <c r="K2859" i="6"/>
  <c r="J2860" i="6" l="1"/>
  <c r="J2861" i="6" l="1"/>
  <c r="K2863" i="6" s="1"/>
  <c r="K2861" i="6"/>
  <c r="J2862" i="6" l="1"/>
  <c r="K2862" i="6"/>
  <c r="J2863" i="6" l="1"/>
  <c r="J2864" i="6" l="1"/>
  <c r="K2866" i="6" s="1"/>
  <c r="K2864" i="6"/>
  <c r="J2865" i="6" l="1"/>
  <c r="K2865" i="6"/>
  <c r="J2866" i="6" l="1"/>
  <c r="J2867" i="6" l="1"/>
  <c r="K2869" i="6" s="1"/>
  <c r="K2867" i="6"/>
  <c r="K2868" i="6" l="1"/>
  <c r="J2868" i="6"/>
  <c r="J2869" i="6" l="1"/>
  <c r="J2870" i="6" l="1"/>
  <c r="K2872" i="6" s="1"/>
  <c r="K2870" i="6" l="1"/>
  <c r="J2871" i="6"/>
  <c r="K2871" i="6"/>
  <c r="J2872" i="6" l="1"/>
  <c r="J2873" i="6" l="1"/>
  <c r="K2875" i="6" s="1"/>
  <c r="K2873" i="6"/>
  <c r="J2874" i="6" l="1"/>
  <c r="K2874" i="6"/>
  <c r="J2875" i="6" l="1"/>
  <c r="J2876" i="6" l="1"/>
  <c r="K2878" i="6" s="1"/>
  <c r="K2876" i="6"/>
  <c r="K2877" i="6" l="1"/>
  <c r="J2877" i="6"/>
  <c r="J2878" i="6" l="1"/>
  <c r="J2879" i="6" l="1"/>
  <c r="K2881" i="6" s="1"/>
  <c r="K2879" i="6"/>
  <c r="K2880" i="6" l="1"/>
  <c r="J2880" i="6"/>
  <c r="J2881" i="6" l="1"/>
  <c r="J2882" i="6" l="1"/>
  <c r="K2884" i="6" s="1"/>
  <c r="K2882" i="6"/>
  <c r="J2883" i="6" l="1"/>
  <c r="K2883" i="6"/>
  <c r="J2884" i="6" l="1"/>
  <c r="J2885" i="6" l="1"/>
  <c r="K2887" i="6" l="1"/>
  <c r="K2885" i="6"/>
  <c r="J2886" i="6"/>
  <c r="K2886" i="6"/>
  <c r="J2887" i="6" l="1"/>
  <c r="J2888" i="6" l="1"/>
  <c r="K2890" i="6" s="1"/>
  <c r="J2889" i="6" l="1"/>
  <c r="K2889" i="6"/>
  <c r="K2888" i="6"/>
  <c r="J2890" i="6" l="1"/>
  <c r="J2891" i="6" l="1"/>
  <c r="K2893" i="6" s="1"/>
  <c r="K2891" i="6"/>
  <c r="J2892" i="6" l="1"/>
  <c r="K2892" i="6"/>
  <c r="J2893" i="6" l="1"/>
  <c r="J2894" i="6" l="1"/>
  <c r="K2896" i="6" s="1"/>
  <c r="K2894" i="6"/>
  <c r="J2895" i="6" l="1"/>
  <c r="K2895" i="6"/>
  <c r="J2896" i="6" l="1"/>
  <c r="J2897" i="6" l="1"/>
  <c r="K2899" i="6" s="1"/>
  <c r="K2897" i="6" l="1"/>
  <c r="J2898" i="6"/>
  <c r="K2898" i="6"/>
  <c r="J2899" i="6" l="1"/>
  <c r="J2900" i="6" l="1"/>
  <c r="K2902" i="6" s="1"/>
  <c r="K2900" i="6"/>
  <c r="J2901" i="6" l="1"/>
  <c r="K2901" i="6"/>
  <c r="J2902" i="6" l="1"/>
  <c r="J2903" i="6" l="1"/>
  <c r="K2905" i="6" s="1"/>
  <c r="K2903" i="6"/>
  <c r="K2904" i="6" l="1"/>
  <c r="J2904" i="6"/>
  <c r="J2905" i="6" l="1"/>
  <c r="J2906" i="6" l="1"/>
  <c r="K2906" i="6" s="1"/>
  <c r="J2907" i="6" l="1"/>
  <c r="K2909" i="6" s="1"/>
  <c r="K2907" i="6" l="1"/>
  <c r="J2908" i="6"/>
  <c r="K2908" i="6"/>
  <c r="J2909" i="6" l="1"/>
  <c r="J2910" i="6" l="1"/>
  <c r="K2912" i="6" s="1"/>
  <c r="K2910" i="6" l="1"/>
  <c r="J2911" i="6"/>
  <c r="K2911" i="6"/>
  <c r="J2912" i="6" l="1"/>
  <c r="J2913" i="6" l="1"/>
  <c r="K2915" i="6" s="1"/>
  <c r="K2913" i="6" l="1"/>
  <c r="J2914" i="6"/>
  <c r="K2914" i="6"/>
  <c r="J2915" i="6" l="1"/>
  <c r="J2916" i="6" l="1"/>
  <c r="K2918" i="6" s="1"/>
  <c r="K2916" i="6"/>
  <c r="K2917" i="6" l="1"/>
  <c r="J2917" i="6"/>
  <c r="J2918" i="6" l="1"/>
  <c r="J2919" i="6" l="1"/>
  <c r="K2921" i="6" s="1"/>
  <c r="K2919" i="6"/>
  <c r="J2920" i="6" l="1"/>
  <c r="K2920" i="6"/>
  <c r="J2921" i="6" l="1"/>
  <c r="J2922" i="6" l="1"/>
  <c r="K2924" i="6" s="1"/>
  <c r="K2923" i="6" l="1"/>
  <c r="K2922" i="6"/>
  <c r="J2923" i="6"/>
  <c r="J2924" i="6" l="1"/>
  <c r="J2925" i="6" l="1"/>
  <c r="K2927" i="6" s="1"/>
  <c r="K2925" i="6" l="1"/>
  <c r="J2926" i="6"/>
  <c r="K2926" i="6"/>
  <c r="J2927" i="6" l="1"/>
  <c r="J2928" i="6" l="1"/>
  <c r="K2930" i="6" s="1"/>
  <c r="J2929" i="6" l="1"/>
  <c r="K2929" i="6"/>
  <c r="K2928" i="6"/>
  <c r="J2930" i="6" l="1"/>
  <c r="J2931" i="6" l="1"/>
  <c r="K2933" i="6" s="1"/>
  <c r="K2931" i="6"/>
  <c r="J2932" i="6" l="1"/>
  <c r="K2932" i="6"/>
  <c r="J2933" i="6" l="1"/>
  <c r="J2934" i="6" l="1"/>
  <c r="K2936" i="6" s="1"/>
  <c r="K2934" i="6"/>
  <c r="J2935" i="6" l="1"/>
  <c r="K2935" i="6"/>
  <c r="J2936" i="6" l="1"/>
  <c r="J2937" i="6" l="1"/>
  <c r="K2937" i="6"/>
  <c r="J2938" i="6" l="1"/>
  <c r="K2938" i="6"/>
  <c r="J2939" i="6" l="1"/>
  <c r="K2941" i="6" s="1"/>
  <c r="K2939" i="6" l="1"/>
  <c r="J2940" i="6"/>
  <c r="K2940" i="6"/>
  <c r="J2941" i="6" l="1"/>
  <c r="J2942" i="6" l="1"/>
  <c r="K2943" i="6" s="1"/>
  <c r="K2942" i="6" l="1"/>
  <c r="J2943" i="6"/>
  <c r="J2944" i="6" l="1"/>
  <c r="K2946" i="6" s="1"/>
  <c r="K2944" i="6" l="1"/>
  <c r="J2945" i="6"/>
  <c r="K2945" i="6"/>
  <c r="J2946" i="6" l="1"/>
  <c r="J2947" i="6" l="1"/>
  <c r="K2949" i="6" s="1"/>
  <c r="K2947" i="6"/>
  <c r="J2948" i="6" l="1"/>
  <c r="K2948" i="6"/>
  <c r="J2949" i="6" l="1"/>
  <c r="J2950" i="6" l="1"/>
  <c r="K2952" i="6" s="1"/>
  <c r="K2950" i="6"/>
  <c r="K2951" i="6" l="1"/>
  <c r="J2951" i="6"/>
  <c r="J2952" i="6" l="1"/>
  <c r="J2953" i="6" l="1"/>
  <c r="K2953" i="6" s="1"/>
  <c r="J2954" i="6" l="1"/>
  <c r="K2954" i="6"/>
  <c r="J2955" i="6" l="1"/>
  <c r="K2957" i="6" s="1"/>
  <c r="K2955" i="6" l="1"/>
  <c r="J2956" i="6"/>
  <c r="K2956" i="6"/>
  <c r="J2957" i="6" l="1"/>
  <c r="J2958" i="6" l="1"/>
  <c r="K2960" i="6" s="1"/>
  <c r="K2958" i="6"/>
  <c r="J2959" i="6" l="1"/>
  <c r="K2959" i="6"/>
  <c r="J2960" i="6" l="1"/>
  <c r="J2961" i="6" l="1"/>
  <c r="K2963" i="6" s="1"/>
  <c r="K2961" i="6"/>
  <c r="J2962" i="6" l="1"/>
  <c r="K2962" i="6"/>
  <c r="J2963" i="6" l="1"/>
  <c r="J2964" i="6" l="1"/>
  <c r="K2966" i="6" s="1"/>
  <c r="K2964" i="6"/>
  <c r="K2965" i="6" l="1"/>
  <c r="J2965" i="6"/>
  <c r="J2966" i="6" l="1"/>
  <c r="J2967" i="6" l="1"/>
  <c r="K2969" i="6" s="1"/>
  <c r="K2967" i="6"/>
  <c r="J2968" i="6" l="1"/>
  <c r="K2968" i="6"/>
  <c r="J2969" i="6" l="1"/>
  <c r="J2970" i="6" l="1"/>
  <c r="K2972" i="6" s="1"/>
  <c r="K2970" i="6"/>
  <c r="J2971" i="6" l="1"/>
  <c r="K2971" i="6"/>
  <c r="J2972" i="6" l="1"/>
  <c r="J2973" i="6" l="1"/>
  <c r="K2975" i="6" s="1"/>
  <c r="K2973" i="6" l="1"/>
  <c r="J2974" i="6"/>
  <c r="K2974" i="6"/>
  <c r="J2975" i="6" l="1"/>
  <c r="J2976" i="6" l="1"/>
  <c r="K2978" i="6" s="1"/>
  <c r="K2976" i="6"/>
  <c r="J2977" i="6" l="1"/>
  <c r="K2977" i="6"/>
  <c r="J2978" i="6" l="1"/>
  <c r="J2979" i="6" l="1"/>
  <c r="K2981" i="6" s="1"/>
  <c r="K2979" i="6" l="1"/>
  <c r="J2980" i="6"/>
  <c r="K2980" i="6"/>
  <c r="J2981" i="6" l="1"/>
  <c r="J2982" i="6" l="1"/>
  <c r="K2984" i="6" s="1"/>
  <c r="K2982" i="6"/>
  <c r="J2983" i="6" l="1"/>
  <c r="K2983" i="6"/>
  <c r="J2984" i="6" l="1"/>
  <c r="J2985" i="6" l="1"/>
  <c r="K2987" i="6" s="1"/>
  <c r="K2985" i="6" l="1"/>
  <c r="J2986" i="6"/>
  <c r="K2986" i="6"/>
  <c r="J2987" i="6" l="1"/>
  <c r="J2988" i="6" l="1"/>
  <c r="K2990" i="6" s="1"/>
  <c r="K2988" i="6" l="1"/>
  <c r="J2989" i="6"/>
  <c r="K2989" i="6"/>
  <c r="J2990" i="6" l="1"/>
  <c r="J2991" i="6" l="1"/>
  <c r="K2992" i="6" s="1"/>
  <c r="K2991" i="6" l="1"/>
  <c r="J2992" i="6"/>
  <c r="J2993" i="6" l="1"/>
  <c r="K2993" i="6"/>
  <c r="J2994" i="6" l="1"/>
  <c r="K2994" i="6"/>
  <c r="J2995" i="6" l="1"/>
  <c r="K2997" i="6" s="1"/>
  <c r="K2995" i="6" l="1"/>
  <c r="J2996" i="6"/>
  <c r="K2996" i="6"/>
  <c r="J2997" i="6" l="1"/>
  <c r="J2998" i="6" l="1"/>
  <c r="K2998" i="6" s="1"/>
  <c r="K2999" i="6" l="1"/>
  <c r="J2999" i="6"/>
  <c r="J3000" i="6" l="1"/>
  <c r="K3000" i="6" s="1"/>
  <c r="J3001" i="6" l="1"/>
  <c r="K3001" i="6"/>
  <c r="J3002" i="6" l="1"/>
  <c r="K3004" i="6" s="1"/>
  <c r="K3002" i="6" l="1"/>
  <c r="J3003" i="6"/>
  <c r="K3003" i="6"/>
  <c r="J3004" i="6" l="1"/>
  <c r="J3005" i="6" l="1"/>
  <c r="K3005" i="6" s="1"/>
  <c r="J3006" i="6" l="1"/>
  <c r="K3006" i="6"/>
  <c r="J3007" i="6" l="1"/>
  <c r="K3009" i="6" s="1"/>
  <c r="K3007" i="6"/>
  <c r="J3008" i="6" l="1"/>
  <c r="K3008" i="6"/>
  <c r="J3009" i="6" l="1"/>
  <c r="J3010" i="6" l="1"/>
  <c r="K3012" i="6" s="1"/>
  <c r="K3010" i="6"/>
  <c r="J3011" i="6" l="1"/>
  <c r="K3011" i="6"/>
  <c r="J3012" i="6" l="1"/>
  <c r="J3013" i="6" l="1"/>
  <c r="K3015" i="6" s="1"/>
  <c r="K3013" i="6"/>
  <c r="J3014" i="6" l="1"/>
  <c r="K3014" i="6"/>
  <c r="J3015" i="6" l="1"/>
  <c r="J3016" i="6" l="1"/>
  <c r="K3018" i="6" s="1"/>
  <c r="K3016" i="6"/>
  <c r="J3017" i="6" l="1"/>
  <c r="K3017" i="6"/>
  <c r="J3018" i="6" l="1"/>
  <c r="J3019" i="6" l="1"/>
  <c r="K3021" i="6" s="1"/>
  <c r="K3019" i="6"/>
  <c r="J3020" i="6" l="1"/>
  <c r="K3020" i="6"/>
  <c r="J3021" i="6" l="1"/>
  <c r="J3022" i="6" l="1"/>
  <c r="K3024" i="6" s="1"/>
  <c r="K3022" i="6" l="1"/>
  <c r="J3023" i="6"/>
  <c r="K3023" i="6"/>
  <c r="J3024" i="6" l="1"/>
  <c r="J3025" i="6" l="1"/>
  <c r="K3027" i="6" s="1"/>
  <c r="K3025" i="6"/>
  <c r="J3026" i="6" l="1"/>
  <c r="K3026" i="6"/>
  <c r="J3027" i="6" l="1"/>
  <c r="J3028" i="6" l="1"/>
  <c r="K3030" i="6" s="1"/>
  <c r="K3028" i="6"/>
  <c r="K3029" i="6" l="1"/>
  <c r="J3029" i="6"/>
  <c r="J3030" i="6" l="1"/>
  <c r="J3031" i="6" l="1"/>
  <c r="K3031" i="6"/>
  <c r="J3032" i="6" l="1"/>
  <c r="K3032" i="6"/>
  <c r="J3033" i="6" l="1"/>
  <c r="K3035" i="6" s="1"/>
  <c r="J3034" i="6" l="1"/>
  <c r="K3033" i="6"/>
  <c r="K3034" i="6"/>
  <c r="J3035" i="6" l="1"/>
  <c r="J3036" i="6" l="1"/>
  <c r="K3037" i="6" s="1"/>
  <c r="K3036" i="6"/>
  <c r="J3037" i="6" l="1"/>
  <c r="J3038" i="6" l="1"/>
  <c r="K3040" i="6" s="1"/>
  <c r="K3038" i="6" l="1"/>
  <c r="J3039" i="6"/>
  <c r="K3039" i="6"/>
  <c r="J3040" i="6" l="1"/>
  <c r="J3041" i="6" l="1"/>
  <c r="K3043" i="6" s="1"/>
  <c r="K3041" i="6"/>
  <c r="J3042" i="6" l="1"/>
  <c r="K3042" i="6"/>
  <c r="J3043" i="6" l="1"/>
  <c r="J3044" i="6" l="1"/>
  <c r="K3046" i="6" s="1"/>
  <c r="K3044" i="6"/>
  <c r="J3045" i="6" l="1"/>
  <c r="K3045" i="6"/>
  <c r="J3046" i="6" l="1"/>
  <c r="J3047" i="6" l="1"/>
  <c r="K3049" i="6" s="1"/>
  <c r="K3047" i="6"/>
  <c r="J3048" i="6" l="1"/>
  <c r="K3048" i="6"/>
  <c r="J3049" i="6" l="1"/>
  <c r="J3050" i="6" l="1"/>
  <c r="K3052" i="6" s="1"/>
  <c r="K3050" i="6"/>
  <c r="J3051" i="6" l="1"/>
  <c r="K3051" i="6"/>
  <c r="J3052" i="6" l="1"/>
  <c r="J3053" i="6" l="1"/>
  <c r="K3053" i="6" s="1"/>
  <c r="J3054" i="6" l="1"/>
  <c r="K3054" i="6"/>
  <c r="J3055" i="6" l="1"/>
  <c r="K3057" i="6" s="1"/>
  <c r="K3055" i="6" l="1"/>
  <c r="J3056" i="6"/>
  <c r="K3056" i="6"/>
  <c r="J3057" i="6" l="1"/>
  <c r="J3058" i="6" l="1"/>
  <c r="K3060" i="6" s="1"/>
  <c r="K3058" i="6"/>
  <c r="J3059" i="6" l="1"/>
  <c r="K3059" i="6"/>
  <c r="J3060" i="6" l="1"/>
  <c r="J3061" i="6" l="1"/>
  <c r="K3063" i="6" s="1"/>
  <c r="K3061" i="6" l="1"/>
  <c r="J3062" i="6"/>
  <c r="K3062" i="6"/>
  <c r="J3063" i="6" l="1"/>
  <c r="J3064" i="6" l="1"/>
  <c r="K3066" i="6" s="1"/>
  <c r="K3064" i="6"/>
  <c r="K3065" i="6" l="1"/>
  <c r="J3065" i="6"/>
  <c r="J3066" i="6" l="1"/>
  <c r="J3067" i="6" l="1"/>
  <c r="K3069" i="6" s="1"/>
  <c r="K3067" i="6"/>
  <c r="J3068" i="6" l="1"/>
  <c r="K3068" i="6"/>
  <c r="J3069" i="6" l="1"/>
  <c r="J3070" i="6" l="1"/>
  <c r="K3072" i="6" s="1"/>
  <c r="K3070" i="6"/>
  <c r="J3071" i="6" l="1"/>
  <c r="K3071" i="6"/>
  <c r="J3072" i="6" l="1"/>
  <c r="J3073" i="6" l="1"/>
  <c r="K3075" i="6" s="1"/>
  <c r="K3073" i="6" l="1"/>
  <c r="J3074" i="6"/>
  <c r="K3074" i="6"/>
  <c r="J3075" i="6" l="1"/>
  <c r="J3076" i="6" l="1"/>
  <c r="K3078" i="6" s="1"/>
  <c r="K3076" i="6"/>
  <c r="J3077" i="6" l="1"/>
  <c r="K3077" i="6"/>
  <c r="J3078" i="6" l="1"/>
  <c r="J3079" i="6" l="1"/>
  <c r="K3081" i="6" s="1"/>
  <c r="K3079" i="6"/>
  <c r="J3080" i="6" l="1"/>
  <c r="K3080" i="6"/>
  <c r="J3081" i="6" l="1"/>
  <c r="J3082" i="6" l="1"/>
  <c r="K3084" i="6" s="1"/>
  <c r="K3082" i="6"/>
  <c r="J3083" i="6" l="1"/>
  <c r="K3083" i="6"/>
  <c r="J3084" i="6" l="1"/>
  <c r="J3085" i="6" l="1"/>
  <c r="J3086" i="6" l="1"/>
  <c r="K3087" i="6"/>
  <c r="K3085" i="6"/>
  <c r="K3086" i="6"/>
  <c r="J3087" i="6" l="1"/>
  <c r="J3088" i="6" l="1"/>
  <c r="K3090" i="6" s="1"/>
  <c r="K3088" i="6"/>
  <c r="J3089" i="6" l="1"/>
  <c r="K3089" i="6"/>
  <c r="J3090" i="6" l="1"/>
  <c r="J3091" i="6" l="1"/>
  <c r="K3093" i="6" s="1"/>
  <c r="K3091" i="6"/>
  <c r="J3092" i="6" l="1"/>
  <c r="K3092" i="6"/>
  <c r="J3093" i="6" l="1"/>
  <c r="J3094" i="6" l="1"/>
  <c r="K3094" i="6"/>
  <c r="J3095" i="6" l="1"/>
  <c r="K3095" i="6"/>
  <c r="J3096" i="6" l="1"/>
  <c r="K3098" i="6" s="1"/>
  <c r="K3096" i="6" l="1"/>
  <c r="J3097" i="6"/>
  <c r="K3097" i="6"/>
  <c r="J3098" i="6" l="1"/>
  <c r="J3099" i="6" l="1"/>
  <c r="K3101" i="6" s="1"/>
  <c r="J3100" i="6" l="1"/>
  <c r="K3100" i="6"/>
  <c r="K3099" i="6"/>
  <c r="J3101" i="6" l="1"/>
  <c r="J3102" i="6" l="1"/>
  <c r="K3104" i="6" s="1"/>
  <c r="K3102" i="6"/>
  <c r="J3103" i="6" l="1"/>
  <c r="K3103" i="6"/>
  <c r="J3104" i="6" l="1"/>
  <c r="J3105" i="6" l="1"/>
  <c r="K3107" i="6" s="1"/>
  <c r="K3105" i="6"/>
  <c r="K3106" i="6" l="1"/>
  <c r="J3106" i="6"/>
  <c r="J3107" i="6" l="1"/>
  <c r="J3108" i="6" l="1"/>
  <c r="K3108" i="6"/>
  <c r="J3109" i="6" l="1"/>
  <c r="K3109" i="6"/>
  <c r="J3110" i="6" l="1"/>
  <c r="K3112" i="6" s="1"/>
  <c r="K3110" i="6"/>
  <c r="J3111" i="6" l="1"/>
  <c r="K3111" i="6"/>
  <c r="J3112" i="6" l="1"/>
  <c r="J3113" i="6" l="1"/>
  <c r="K3115" i="6" s="1"/>
  <c r="K3113" i="6"/>
  <c r="J3114" i="6" l="1"/>
  <c r="K3114" i="6"/>
  <c r="J3115" i="6" l="1"/>
  <c r="J3116" i="6" l="1"/>
  <c r="K3118" i="6" s="1"/>
  <c r="K3116" i="6"/>
  <c r="J3117" i="6" l="1"/>
  <c r="K3117" i="6"/>
  <c r="J3118" i="6" l="1"/>
  <c r="J3119" i="6" l="1"/>
  <c r="K3121" i="6" s="1"/>
  <c r="K3119" i="6" l="1"/>
  <c r="J3120" i="6"/>
  <c r="K3120" i="6"/>
  <c r="J3121" i="6" l="1"/>
  <c r="J3122" i="6" l="1"/>
  <c r="K3124" i="6" s="1"/>
  <c r="K3122" i="6"/>
  <c r="J3123" i="6" l="1"/>
  <c r="K3123" i="6"/>
  <c r="J3124" i="6" l="1"/>
  <c r="J3125" i="6" l="1"/>
  <c r="J3126" i="6" l="1"/>
  <c r="K3126" i="6"/>
  <c r="K3125" i="6"/>
  <c r="J3127" i="6" l="1"/>
  <c r="J3128" i="6" l="1"/>
  <c r="K3129" i="6"/>
  <c r="K3127" i="6"/>
  <c r="K3128" i="6"/>
  <c r="J3129" i="6" l="1"/>
  <c r="J3130" i="6" l="1"/>
  <c r="K3130" i="6" s="1"/>
  <c r="J3131" i="6" l="1"/>
  <c r="K3133" i="6" s="1"/>
  <c r="K3131" i="6" l="1"/>
  <c r="J3132" i="6"/>
  <c r="K3132" i="6"/>
  <c r="J3133" i="6" l="1"/>
  <c r="J3134" i="6" l="1"/>
  <c r="K3134" i="6" l="1"/>
  <c r="J3135" i="6"/>
  <c r="K3137" i="6" s="1"/>
  <c r="K3135" i="6" l="1"/>
  <c r="J3136" i="6"/>
  <c r="K3136" i="6"/>
  <c r="J3137" i="6" l="1"/>
  <c r="J3138" i="6" l="1"/>
  <c r="K3140" i="6" s="1"/>
  <c r="K3138" i="6"/>
  <c r="J3139" i="6" l="1"/>
  <c r="K3139" i="6"/>
  <c r="J3140" i="6" l="1"/>
  <c r="J3141" i="6" l="1"/>
  <c r="K3143" i="6" s="1"/>
  <c r="K3141" i="6"/>
  <c r="J3142" i="6" l="1"/>
  <c r="K3142" i="6"/>
  <c r="J3143" i="6" l="1"/>
  <c r="J3144" i="6" l="1"/>
  <c r="K3146" i="6" s="1"/>
  <c r="K3144" i="6"/>
  <c r="J3145" i="6" l="1"/>
  <c r="K3145" i="6"/>
  <c r="J3146" i="6" l="1"/>
  <c r="J3147" i="6" l="1"/>
  <c r="K3149" i="6" s="1"/>
  <c r="K3147" i="6"/>
  <c r="K3148" i="6" l="1"/>
  <c r="J3148" i="6"/>
  <c r="J3149" i="6" l="1"/>
  <c r="J3150" i="6" l="1"/>
  <c r="K3152" i="6" s="1"/>
  <c r="K3150" i="6"/>
  <c r="J3151" i="6" l="1"/>
  <c r="K3151" i="6"/>
  <c r="J3152" i="6" l="1"/>
  <c r="J3153" i="6" l="1"/>
  <c r="K3155" i="6" s="1"/>
  <c r="K3153" i="6"/>
  <c r="K3154" i="6" l="1"/>
  <c r="J3154" i="6"/>
  <c r="J3155" i="6" l="1"/>
  <c r="J3156" i="6" l="1"/>
  <c r="K3156" i="6" l="1"/>
  <c r="J3157" i="6"/>
  <c r="K3159" i="6" s="1"/>
  <c r="J3158" i="6" l="1"/>
  <c r="K3158" i="6"/>
  <c r="K3157" i="6"/>
  <c r="J3159" i="6" l="1"/>
  <c r="J3160" i="6" l="1"/>
  <c r="K3162" i="6" s="1"/>
  <c r="K3160" i="6"/>
  <c r="K3161" i="6" l="1"/>
  <c r="J3161" i="6"/>
  <c r="J3162" i="6" l="1"/>
  <c r="J3163" i="6" l="1"/>
  <c r="K3165" i="6" s="1"/>
  <c r="K3163" i="6"/>
  <c r="J3164" i="6" l="1"/>
  <c r="K3164" i="6"/>
  <c r="J3165" i="6" l="1"/>
  <c r="J3166" i="6" l="1"/>
  <c r="K3168" i="6" s="1"/>
  <c r="K3166" i="6" l="1"/>
  <c r="K3167" i="6"/>
  <c r="J3167" i="6"/>
  <c r="J3168" i="6" l="1"/>
  <c r="J3169" i="6" l="1"/>
  <c r="K3171" i="6" s="1"/>
  <c r="K3169" i="6"/>
  <c r="J3170" i="6" l="1"/>
  <c r="K3170" i="6"/>
  <c r="J3171" i="6" l="1"/>
  <c r="J3172" i="6" l="1"/>
  <c r="K3174" i="6" s="1"/>
  <c r="K3172" i="6"/>
  <c r="K3173" i="6" l="1"/>
  <c r="J3173" i="6"/>
  <c r="J3174" i="6" l="1"/>
  <c r="J3175" i="6" l="1"/>
  <c r="K3177" i="6" s="1"/>
  <c r="K3175" i="6" l="1"/>
  <c r="J3176" i="6"/>
  <c r="K3176" i="6"/>
  <c r="J3177" i="6" l="1"/>
  <c r="J3178" i="6" l="1"/>
  <c r="K3180" i="6" s="1"/>
  <c r="K3178" i="6"/>
  <c r="K3179" i="6" l="1"/>
  <c r="J3179" i="6"/>
  <c r="J3180" i="6" l="1"/>
  <c r="J3181" i="6" l="1"/>
  <c r="K3183" i="6" s="1"/>
  <c r="K3181" i="6"/>
  <c r="J3182" i="6" l="1"/>
  <c r="K3182" i="6"/>
  <c r="J3183" i="6" l="1"/>
  <c r="J3184" i="6" l="1"/>
  <c r="K3186" i="6" s="1"/>
  <c r="K3184" i="6"/>
  <c r="J3185" i="6" l="1"/>
  <c r="K3185" i="6"/>
  <c r="J3186" i="6" l="1"/>
  <c r="J3187" i="6" l="1"/>
  <c r="K3189" i="6" s="1"/>
  <c r="K3187" i="6"/>
  <c r="J3188" i="6" l="1"/>
  <c r="K3188" i="6"/>
  <c r="J3189" i="6" l="1"/>
  <c r="J3190" i="6" l="1"/>
  <c r="K3192" i="6" s="1"/>
  <c r="K3190" i="6"/>
  <c r="J3191" i="6" l="1"/>
  <c r="K3191" i="6"/>
  <c r="J3192" i="6" l="1"/>
  <c r="J3193" i="6" l="1"/>
  <c r="K3195" i="6" s="1"/>
  <c r="K3193" i="6" l="1"/>
  <c r="K3194" i="6"/>
  <c r="J3194" i="6"/>
  <c r="J3195" i="6" l="1"/>
  <c r="J3196" i="6" l="1"/>
  <c r="K3198" i="6" s="1"/>
  <c r="K3196" i="6"/>
  <c r="K3197" i="6" l="1"/>
  <c r="J3197" i="6"/>
  <c r="J3198" i="6" l="1"/>
  <c r="J3199" i="6" l="1"/>
  <c r="K3201" i="6" s="1"/>
  <c r="K3199" i="6" l="1"/>
  <c r="J3200" i="6"/>
  <c r="K3200" i="6"/>
  <c r="J3201" i="6" l="1"/>
  <c r="J3202" i="6" l="1"/>
  <c r="K3204" i="6" s="1"/>
  <c r="K3202" i="6"/>
  <c r="K3203" i="6" l="1"/>
  <c r="J3203" i="6"/>
  <c r="J3204" i="6" l="1"/>
  <c r="J3205" i="6" l="1"/>
  <c r="K3207" i="6" s="1"/>
  <c r="K3205" i="6"/>
  <c r="J3206" i="6" l="1"/>
  <c r="K3206" i="6"/>
  <c r="J3207" i="6" l="1"/>
  <c r="J3208" i="6" l="1"/>
  <c r="K3209" i="6" s="1"/>
  <c r="K3208" i="6" l="1"/>
  <c r="J3209" i="6"/>
  <c r="J3210" i="6" l="1"/>
  <c r="K3212" i="6" l="1"/>
  <c r="K3210" i="6"/>
  <c r="J3211" i="6"/>
  <c r="K3211" i="6"/>
  <c r="J3212" i="6" l="1"/>
  <c r="J3213" i="6" l="1"/>
  <c r="K3215" i="6" s="1"/>
  <c r="K3213" i="6"/>
  <c r="J3214" i="6" l="1"/>
  <c r="K3214" i="6"/>
  <c r="J3215" i="6" l="1"/>
  <c r="J3216" i="6" l="1"/>
  <c r="K3218" i="6" s="1"/>
  <c r="K3216" i="6"/>
  <c r="K3217" i="6" l="1"/>
  <c r="J3217" i="6"/>
  <c r="J3218" i="6" l="1"/>
  <c r="J3219" i="6" l="1"/>
  <c r="K3221" i="6" s="1"/>
  <c r="J3220" i="6" l="1"/>
  <c r="K3220" i="6"/>
  <c r="K3219" i="6"/>
  <c r="J3221" i="6" l="1"/>
  <c r="J3222" i="6" l="1"/>
  <c r="K3224" i="6" s="1"/>
  <c r="K3222" i="6"/>
  <c r="J3223" i="6" l="1"/>
  <c r="K3223" i="6"/>
  <c r="J3224" i="6" l="1"/>
  <c r="J3225" i="6" l="1"/>
  <c r="K3227" i="6" s="1"/>
  <c r="K3225" i="6"/>
  <c r="J3226" i="6" l="1"/>
  <c r="K3226" i="6"/>
  <c r="J3227" i="6" l="1"/>
  <c r="J3228" i="6" l="1"/>
  <c r="K3230" i="6" s="1"/>
  <c r="K3228" i="6"/>
  <c r="J3229" i="6" l="1"/>
  <c r="K3229" i="6"/>
  <c r="J3230" i="6" l="1"/>
  <c r="J3231" i="6" l="1"/>
  <c r="K3231" i="6" s="1"/>
  <c r="J3232" i="6" l="1"/>
  <c r="K3232" i="6"/>
  <c r="J3233" i="6" l="1"/>
  <c r="K3235" i="6" s="1"/>
  <c r="K3233" i="6"/>
  <c r="J3234" i="6" l="1"/>
  <c r="K3234" i="6"/>
  <c r="J3235" i="6" l="1"/>
  <c r="J3236" i="6" l="1"/>
  <c r="K3238" i="6" s="1"/>
  <c r="K3236" i="6"/>
  <c r="J3237" i="6" l="1"/>
  <c r="K3237" i="6"/>
  <c r="J3238" i="6" l="1"/>
  <c r="J3239" i="6" l="1"/>
  <c r="K3241" i="6" s="1"/>
  <c r="K3239" i="6"/>
  <c r="J3240" i="6" l="1"/>
  <c r="K3240" i="6"/>
  <c r="J3241" i="6" l="1"/>
  <c r="J3242" i="6" l="1"/>
  <c r="K3244" i="6" s="1"/>
  <c r="K3242" i="6" l="1"/>
  <c r="K3243" i="6"/>
  <c r="J3243" i="6"/>
  <c r="J3244" i="6" l="1"/>
  <c r="J3245" i="6" l="1"/>
  <c r="K3247" i="6" s="1"/>
  <c r="K3245" i="6"/>
  <c r="J3246" i="6" l="1"/>
  <c r="K3246" i="6"/>
  <c r="J3247" i="6" l="1"/>
  <c r="J3248" i="6" l="1"/>
  <c r="K3250" i="6" s="1"/>
  <c r="K3248" i="6" l="1"/>
  <c r="J3249" i="6"/>
  <c r="K3249" i="6"/>
  <c r="J3250" i="6" l="1"/>
  <c r="J3251" i="6" l="1"/>
  <c r="K3253" i="6" s="1"/>
  <c r="K3251" i="6" l="1"/>
  <c r="J3252" i="6"/>
  <c r="K3252" i="6"/>
  <c r="J3253" i="6" l="1"/>
  <c r="J3254" i="6" l="1"/>
  <c r="K3256" i="6" s="1"/>
  <c r="K3254" i="6"/>
  <c r="J3255" i="6" l="1"/>
  <c r="K3255" i="6"/>
  <c r="J3256" i="6" l="1"/>
  <c r="J3257" i="6" l="1"/>
  <c r="K3259" i="6" s="1"/>
  <c r="K3257" i="6"/>
  <c r="J3258" i="6" l="1"/>
  <c r="K3258" i="6"/>
  <c r="J3259" i="6" l="1"/>
  <c r="J3260" i="6" l="1"/>
  <c r="K3262" i="6" s="1"/>
  <c r="K3260" i="6"/>
  <c r="J3261" i="6" l="1"/>
  <c r="K3261" i="6"/>
  <c r="J3262" i="6" l="1"/>
  <c r="J3263" i="6" l="1"/>
  <c r="K3265" i="6" s="1"/>
  <c r="K3263" i="6"/>
  <c r="J3264" i="6" l="1"/>
  <c r="K3264" i="6"/>
  <c r="J3265" i="6" l="1"/>
  <c r="J3266" i="6" l="1"/>
  <c r="K3267" i="6" s="1"/>
  <c r="K3268" i="6" l="1"/>
  <c r="K3266" i="6"/>
  <c r="J3267" i="6"/>
  <c r="J3268" i="6" l="1"/>
  <c r="J3269" i="6" l="1"/>
  <c r="K3271" i="6" s="1"/>
  <c r="K3269" i="6" l="1"/>
  <c r="J3270" i="6"/>
  <c r="K3270" i="6"/>
  <c r="J3271" i="6" l="1"/>
  <c r="J3272" i="6" l="1"/>
  <c r="K3274" i="6" s="1"/>
  <c r="K3272" i="6" l="1"/>
  <c r="J3273" i="6"/>
  <c r="K3273" i="6"/>
  <c r="J3274" i="6" l="1"/>
  <c r="J3275" i="6" l="1"/>
  <c r="K3277" i="6" s="1"/>
  <c r="K3275" i="6" l="1"/>
  <c r="J3276" i="6"/>
  <c r="K3276" i="6"/>
  <c r="J3277" i="6" l="1"/>
  <c r="J3278" i="6" l="1"/>
  <c r="K3280" i="6" s="1"/>
  <c r="K3278" i="6"/>
  <c r="J3279" i="6" l="1"/>
  <c r="K3279" i="6"/>
  <c r="J3280" i="6" l="1"/>
  <c r="J3281" i="6" l="1"/>
  <c r="K3283" i="6" s="1"/>
  <c r="K3281" i="6"/>
  <c r="J3282" i="6" l="1"/>
  <c r="K3282" i="6"/>
  <c r="J3283" i="6" l="1"/>
  <c r="J3284" i="6" l="1"/>
  <c r="K3286" i="6" s="1"/>
  <c r="K3284" i="6" l="1"/>
  <c r="J3285" i="6"/>
  <c r="K3285" i="6"/>
  <c r="J3286" i="6" l="1"/>
  <c r="J3287" i="6" l="1"/>
  <c r="K3289" i="6" s="1"/>
  <c r="K3287" i="6"/>
  <c r="K3288" i="6" l="1"/>
  <c r="J3288" i="6"/>
  <c r="J3289" i="6" l="1"/>
  <c r="J3290" i="6" l="1"/>
  <c r="K3292" i="6" s="1"/>
  <c r="K3290" i="6" l="1"/>
  <c r="J3291" i="6"/>
  <c r="K3291" i="6"/>
  <c r="J3292" i="6" l="1"/>
  <c r="J3293" i="6" l="1"/>
  <c r="K3295" i="6" s="1"/>
  <c r="K3293" i="6"/>
  <c r="J3294" i="6" l="1"/>
  <c r="K3294" i="6"/>
  <c r="J3295" i="6" l="1"/>
  <c r="J3296" i="6" l="1"/>
  <c r="K3296" i="6"/>
  <c r="J3297" i="6" l="1"/>
  <c r="K3299" i="6" s="1"/>
  <c r="J3298" i="6" l="1"/>
  <c r="K3297" i="6"/>
  <c r="K3298" i="6"/>
  <c r="J3299" i="6" l="1"/>
  <c r="J3300" i="6" l="1"/>
  <c r="K3302" i="6" s="1"/>
  <c r="K3300" i="6"/>
  <c r="K3301" i="6" l="1"/>
  <c r="J3301" i="6"/>
  <c r="J3302" i="6" l="1"/>
  <c r="J3303" i="6" l="1"/>
  <c r="K3305" i="6" s="1"/>
  <c r="K3303" i="6" l="1"/>
  <c r="J3304" i="6"/>
  <c r="K3304" i="6"/>
  <c r="J3305" i="6" l="1"/>
  <c r="J3306" i="6" l="1"/>
  <c r="K3308" i="6" s="1"/>
  <c r="K3306" i="6"/>
  <c r="K3307" i="6" l="1"/>
  <c r="J3307" i="6"/>
  <c r="J3308" i="6" l="1"/>
  <c r="J3309" i="6" l="1"/>
  <c r="J3310" i="6" l="1"/>
  <c r="K3312" i="6" s="1"/>
  <c r="K3309" i="6"/>
  <c r="K3310" i="6"/>
  <c r="J3311" i="6" l="1"/>
  <c r="K3311" i="6"/>
  <c r="J3312" i="6" l="1"/>
  <c r="J3313" i="6" l="1"/>
  <c r="K3315" i="6" s="1"/>
  <c r="J3314" i="6" l="1"/>
  <c r="K3313" i="6"/>
  <c r="K3314" i="6"/>
  <c r="J3315" i="6" l="1"/>
  <c r="J3316" i="6" l="1"/>
  <c r="K3318" i="6" s="1"/>
  <c r="K3316" i="6"/>
  <c r="K3317" i="6" l="1"/>
  <c r="J3317" i="6"/>
  <c r="J3318" i="6" l="1"/>
  <c r="J3319" i="6" l="1"/>
  <c r="K3321" i="6" s="1"/>
  <c r="K3319" i="6"/>
  <c r="K3320" i="6" l="1"/>
  <c r="J3320" i="6"/>
  <c r="J3321" i="6" l="1"/>
  <c r="J3322" i="6" l="1"/>
  <c r="K3324" i="6" s="1"/>
  <c r="K3322" i="6"/>
  <c r="J3323" i="6" l="1"/>
  <c r="K3323" i="6"/>
  <c r="J3324" i="6" l="1"/>
  <c r="J3325" i="6" l="1"/>
  <c r="K3327" i="6" s="1"/>
  <c r="K3325" i="6"/>
  <c r="J3326" i="6" l="1"/>
  <c r="K3326" i="6"/>
  <c r="J3327" i="6" l="1"/>
  <c r="J3328" i="6" l="1"/>
  <c r="K3330" i="6" s="1"/>
  <c r="K3328" i="6"/>
  <c r="J3329" i="6" l="1"/>
  <c r="K3329" i="6"/>
  <c r="J3330" i="6" l="1"/>
  <c r="J3331" i="6" l="1"/>
  <c r="K3333" i="6" s="1"/>
  <c r="K3332" i="6" l="1"/>
  <c r="J3332" i="6"/>
  <c r="K3331" i="6"/>
  <c r="J3333" i="6" l="1"/>
  <c r="J3334" i="6" l="1"/>
  <c r="K3336" i="6" s="1"/>
  <c r="K3334" i="6" l="1"/>
  <c r="J3335" i="6"/>
  <c r="K3335" i="6"/>
  <c r="J3336" i="6" l="1"/>
  <c r="J3337" i="6" l="1"/>
  <c r="K3339" i="6" s="1"/>
  <c r="K3337" i="6"/>
  <c r="K3338" i="6" l="1"/>
  <c r="J3338" i="6"/>
  <c r="J3339" i="6" l="1"/>
  <c r="J3340" i="6" l="1"/>
  <c r="K3342" i="6" s="1"/>
  <c r="K3340" i="6" l="1"/>
  <c r="J3341" i="6"/>
  <c r="K3341" i="6"/>
  <c r="J3342" i="6" l="1"/>
  <c r="J3343" i="6" l="1"/>
  <c r="K3345" i="6" s="1"/>
  <c r="K3343" i="6"/>
  <c r="J3344" i="6" l="1"/>
  <c r="K3344" i="6"/>
  <c r="J3345" i="6" l="1"/>
  <c r="J3346" i="6" l="1"/>
  <c r="K3347" i="6" s="1"/>
  <c r="K3348" i="6" l="1"/>
  <c r="K3346" i="6"/>
  <c r="J3347" i="6"/>
  <c r="J3348" i="6" l="1"/>
  <c r="J3349" i="6" l="1"/>
  <c r="K3351" i="6" s="1"/>
  <c r="J3350" i="6" l="1"/>
  <c r="K3349" i="6"/>
  <c r="K3350" i="6"/>
  <c r="J3351" i="6" l="1"/>
  <c r="J3352" i="6" l="1"/>
  <c r="K3354" i="6" s="1"/>
  <c r="K3352" i="6"/>
  <c r="J3353" i="6" l="1"/>
  <c r="K3353" i="6"/>
  <c r="J3354" i="6" l="1"/>
  <c r="J3355" i="6" l="1"/>
  <c r="K3357" i="6" s="1"/>
  <c r="K3355" i="6" l="1"/>
  <c r="J3356" i="6"/>
  <c r="K3356" i="6"/>
  <c r="J3357" i="6" l="1"/>
  <c r="J3358" i="6" l="1"/>
  <c r="K3360" i="6" s="1"/>
  <c r="K3358" i="6"/>
  <c r="J3359" i="6" l="1"/>
  <c r="K3359" i="6"/>
  <c r="J3360" i="6" l="1"/>
  <c r="J3361" i="6" l="1"/>
  <c r="K3363" i="6" s="1"/>
  <c r="K3361" i="6"/>
  <c r="J3362" i="6" l="1"/>
  <c r="K3362" i="6"/>
  <c r="J3363" i="6" l="1"/>
  <c r="J3364" i="6" l="1"/>
  <c r="K3366" i="6" s="1"/>
  <c r="K3364" i="6"/>
  <c r="J3365" i="6" l="1"/>
  <c r="K3365" i="6"/>
  <c r="J3366" i="6" l="1"/>
  <c r="J3367" i="6" l="1"/>
  <c r="K3369" i="6" s="1"/>
  <c r="K3367" i="6"/>
  <c r="J3368" i="6" l="1"/>
  <c r="K3368" i="6"/>
  <c r="J3369" i="6" l="1"/>
  <c r="J3370" i="6" l="1"/>
  <c r="K3371" i="6" s="1"/>
  <c r="K3372" i="6" l="1"/>
  <c r="K3370" i="6"/>
  <c r="J3371" i="6"/>
  <c r="J3372" i="6" l="1"/>
  <c r="J3373" i="6" l="1"/>
  <c r="K3375" i="6" s="1"/>
  <c r="K3373" i="6"/>
  <c r="K3374" i="6" l="1"/>
  <c r="J3374" i="6"/>
  <c r="J3375" i="6" l="1"/>
  <c r="J3376" i="6" l="1"/>
  <c r="K3378" i="6" s="1"/>
  <c r="K3376" i="6"/>
  <c r="K3377" i="6" l="1"/>
  <c r="J3377" i="6"/>
  <c r="J3378" i="6" l="1"/>
  <c r="J3379" i="6" l="1"/>
  <c r="K3381" i="6" s="1"/>
  <c r="J3380" i="6" l="1"/>
  <c r="K3380" i="6"/>
  <c r="K3379" i="6"/>
  <c r="J3381" i="6" l="1"/>
  <c r="J3382" i="6" l="1"/>
  <c r="K3383" i="6" s="1"/>
  <c r="K3382" i="6"/>
  <c r="J3383" i="6" l="1"/>
  <c r="J3384" i="6" l="1"/>
  <c r="K3386" i="6" s="1"/>
  <c r="K3384" i="6"/>
  <c r="J3385" i="6" l="1"/>
  <c r="K3385" i="6"/>
  <c r="J3386" i="6" l="1"/>
  <c r="J3387" i="6" l="1"/>
  <c r="K3389" i="6" s="1"/>
  <c r="J3388" i="6" l="1"/>
  <c r="K3387" i="6"/>
  <c r="K3388" i="6"/>
  <c r="J3389" i="6" l="1"/>
  <c r="J3390" i="6" l="1"/>
  <c r="K3392" i="6" s="1"/>
  <c r="K3390" i="6"/>
  <c r="J3391" i="6" l="1"/>
  <c r="K3391" i="6"/>
  <c r="J3392" i="6" l="1"/>
  <c r="J3393" i="6" l="1"/>
  <c r="K3395" i="6" s="1"/>
  <c r="K3393" i="6"/>
  <c r="J3394" i="6" l="1"/>
  <c r="K3394" i="6"/>
  <c r="J3395" i="6" l="1"/>
  <c r="J3396" i="6" l="1"/>
  <c r="K3398" i="6" s="1"/>
  <c r="K3396" i="6"/>
  <c r="J3397" i="6" l="1"/>
  <c r="K3397" i="6"/>
  <c r="J3398" i="6" l="1"/>
  <c r="J3399" i="6" l="1"/>
  <c r="K3401" i="6" s="1"/>
  <c r="K3399" i="6"/>
  <c r="J3400" i="6" l="1"/>
  <c r="K3400" i="6"/>
  <c r="J3401" i="6" l="1"/>
  <c r="J3402" i="6" l="1"/>
  <c r="K3404" i="6" s="1"/>
  <c r="K3402" i="6" l="1"/>
  <c r="J3403" i="6"/>
  <c r="K3403" i="6"/>
  <c r="J3404" i="6" l="1"/>
  <c r="J3405" i="6" l="1"/>
  <c r="K3407" i="6" s="1"/>
  <c r="K3405" i="6"/>
  <c r="J3406" i="6" l="1"/>
  <c r="K3406" i="6"/>
  <c r="J3407" i="6" l="1"/>
  <c r="J3408" i="6" l="1"/>
  <c r="K3409" i="6" s="1"/>
  <c r="K3408" i="6"/>
  <c r="J3409" i="6" l="1"/>
  <c r="J3410" i="6" l="1"/>
  <c r="K3412" i="6" s="1"/>
  <c r="K3410" i="6"/>
  <c r="J3411" i="6" l="1"/>
  <c r="K3411" i="6"/>
  <c r="J3412" i="6" l="1"/>
  <c r="J3413" i="6" l="1"/>
  <c r="K3413" i="6" s="1"/>
  <c r="J3414" i="6" l="1"/>
  <c r="K3414" i="6"/>
  <c r="J3415" i="6" l="1"/>
  <c r="K3417" i="6" s="1"/>
  <c r="K3415" i="6"/>
  <c r="J3416" i="6" l="1"/>
  <c r="K3416" i="6"/>
  <c r="J3417" i="6" l="1"/>
  <c r="J3418" i="6" l="1"/>
  <c r="K3420" i="6" s="1"/>
  <c r="K3418" i="6" l="1"/>
  <c r="J3419" i="6"/>
  <c r="K3419" i="6"/>
  <c r="J3420" i="6" l="1"/>
  <c r="J3421" i="6" l="1"/>
  <c r="K3423" i="6" s="1"/>
  <c r="K3421" i="6"/>
  <c r="J3422" i="6" l="1"/>
  <c r="K3422" i="6"/>
  <c r="J3423" i="6" l="1"/>
  <c r="J3424" i="6" l="1"/>
  <c r="K3426" i="6" s="1"/>
  <c r="K3424" i="6"/>
  <c r="J3425" i="6" l="1"/>
  <c r="K3425" i="6"/>
  <c r="J3426" i="6" l="1"/>
  <c r="J3427" i="6" l="1"/>
  <c r="K3429" i="6" s="1"/>
  <c r="K3427" i="6"/>
  <c r="J3428" i="6" l="1"/>
  <c r="K3428" i="6"/>
  <c r="J3429" i="6" l="1"/>
  <c r="J3430" i="6" l="1"/>
  <c r="K3432" i="6" s="1"/>
  <c r="K3430" i="6"/>
  <c r="K3431" i="6" l="1"/>
  <c r="J3431" i="6"/>
  <c r="J3432" i="6" l="1"/>
  <c r="J3433" i="6" l="1"/>
  <c r="K3435" i="6" s="1"/>
  <c r="K3433" i="6"/>
  <c r="J3434" i="6" l="1"/>
  <c r="K3434" i="6"/>
  <c r="J3435" i="6" l="1"/>
  <c r="J3436" i="6" l="1"/>
  <c r="K3438" i="6" s="1"/>
  <c r="K3436" i="6"/>
  <c r="J3437" i="6" l="1"/>
  <c r="K3437" i="6"/>
  <c r="J3438" i="6" l="1"/>
  <c r="J3439" i="6" l="1"/>
  <c r="K3441" i="6" s="1"/>
  <c r="K3439" i="6" l="1"/>
  <c r="J3440" i="6"/>
  <c r="K3440" i="6"/>
  <c r="J3441" i="6" l="1"/>
  <c r="J3442" i="6" l="1"/>
  <c r="K3444" i="6" s="1"/>
  <c r="K3442" i="6"/>
  <c r="K3443" i="6" l="1"/>
  <c r="J3443" i="6"/>
  <c r="J3444" i="6" l="1"/>
  <c r="J3445" i="6" l="1"/>
  <c r="K3447" i="6" s="1"/>
  <c r="K3445" i="6"/>
  <c r="J3446" i="6" l="1"/>
  <c r="K3446" i="6"/>
  <c r="J3447" i="6" l="1"/>
  <c r="J3448" i="6" l="1"/>
  <c r="K3450" i="6" s="1"/>
  <c r="K3448" i="6"/>
  <c r="J3449" i="6" l="1"/>
  <c r="K3449" i="6"/>
  <c r="J3450" i="6" l="1"/>
  <c r="J3451" i="6" l="1"/>
  <c r="K3453" i="6" s="1"/>
  <c r="J3452" i="6" l="1"/>
  <c r="K3452" i="6"/>
  <c r="K3451" i="6"/>
  <c r="J3453" i="6" l="1"/>
  <c r="J3454" i="6" l="1"/>
  <c r="K3456" i="6" s="1"/>
  <c r="K3454" i="6"/>
  <c r="J3455" i="6" l="1"/>
  <c r="K3455" i="6"/>
  <c r="J3456" i="6" l="1"/>
  <c r="J3457" i="6" l="1"/>
  <c r="K3459" i="6" s="1"/>
  <c r="K3457" i="6"/>
  <c r="J3458" i="6" l="1"/>
  <c r="K3458" i="6"/>
  <c r="J3459" i="6" l="1"/>
  <c r="J3460" i="6" l="1"/>
  <c r="K3462" i="6" s="1"/>
  <c r="K3460" i="6"/>
  <c r="J3461" i="6" l="1"/>
  <c r="K3461" i="6"/>
  <c r="J3462" i="6" l="1"/>
  <c r="J3463" i="6" l="1"/>
  <c r="K3465" i="6" s="1"/>
  <c r="K3463" i="6"/>
  <c r="J3464" i="6" l="1"/>
  <c r="K3464" i="6"/>
  <c r="J3465" i="6" l="1"/>
  <c r="J3466" i="6" l="1"/>
  <c r="K3468" i="6" s="1"/>
  <c r="K3466" i="6"/>
  <c r="J3467" i="6" l="1"/>
  <c r="K3467" i="6"/>
  <c r="J3468" i="6" l="1"/>
  <c r="J3469" i="6" l="1"/>
  <c r="K3471" i="6" s="1"/>
  <c r="K3469" i="6"/>
  <c r="J3470" i="6" l="1"/>
  <c r="K3470" i="6"/>
  <c r="J3471" i="6" l="1"/>
  <c r="J3472" i="6" l="1"/>
  <c r="K3474" i="6" s="1"/>
  <c r="K3472" i="6"/>
  <c r="J3473" i="6" l="1"/>
  <c r="K3473" i="6"/>
  <c r="J3474" i="6" l="1"/>
  <c r="J3475" i="6" l="1"/>
  <c r="K3477" i="6" s="1"/>
  <c r="K3475" i="6" l="1"/>
  <c r="K3476" i="6"/>
  <c r="J3476" i="6"/>
  <c r="J3477" i="6" l="1"/>
  <c r="J3478" i="6" l="1"/>
  <c r="K3480" i="6" s="1"/>
  <c r="K3478" i="6"/>
  <c r="J3479" i="6" l="1"/>
  <c r="K3479" i="6"/>
  <c r="J3480" i="6" l="1"/>
  <c r="J3481" i="6" l="1"/>
  <c r="K3483" i="6" s="1"/>
  <c r="K3481" i="6"/>
  <c r="J3482" i="6" l="1"/>
  <c r="K3482" i="6"/>
  <c r="J3483" i="6" l="1"/>
  <c r="J3484" i="6" l="1"/>
  <c r="K3486" i="6" s="1"/>
  <c r="K3484" i="6"/>
  <c r="J3485" i="6" l="1"/>
  <c r="K3485" i="6"/>
  <c r="J3486" i="6" l="1"/>
  <c r="J3487" i="6" l="1"/>
  <c r="K3489" i="6" s="1"/>
  <c r="K3487" i="6"/>
  <c r="J3488" i="6" l="1"/>
  <c r="K3488" i="6"/>
  <c r="J3489" i="6" l="1"/>
  <c r="J3490" i="6" l="1"/>
  <c r="K3492" i="6" s="1"/>
  <c r="K3490" i="6"/>
  <c r="J3491" i="6" l="1"/>
  <c r="K3491" i="6"/>
  <c r="J3492" i="6" l="1"/>
  <c r="J3493" i="6" l="1"/>
  <c r="K3495" i="6" s="1"/>
  <c r="K3493" i="6"/>
  <c r="J3494" i="6" l="1"/>
  <c r="K3494" i="6"/>
  <c r="J3495" i="6" l="1"/>
  <c r="J3496" i="6" l="1"/>
  <c r="K3498" i="6" s="1"/>
  <c r="K3496" i="6" l="1"/>
  <c r="J3497" i="6"/>
  <c r="K3497" i="6"/>
  <c r="J3498" i="6" l="1"/>
  <c r="J3499" i="6" l="1"/>
  <c r="K3501" i="6" s="1"/>
  <c r="K3499" i="6"/>
  <c r="J3500" i="6" l="1"/>
  <c r="K3500" i="6"/>
  <c r="J3501" i="6" l="1"/>
  <c r="J3502" i="6" l="1"/>
  <c r="K3504" i="6" s="1"/>
  <c r="K3502" i="6"/>
  <c r="J3503" i="6" l="1"/>
  <c r="K3503" i="6"/>
  <c r="J3504" i="6" l="1"/>
  <c r="J3505" i="6" l="1"/>
  <c r="K3507" i="6" s="1"/>
  <c r="K3505" i="6"/>
  <c r="J3506" i="6" l="1"/>
  <c r="K3506" i="6"/>
  <c r="J3507" i="6" l="1"/>
  <c r="J3508" i="6" l="1"/>
  <c r="K3510" i="6" s="1"/>
  <c r="K3508" i="6"/>
  <c r="J3509" i="6" l="1"/>
  <c r="K3509" i="6"/>
  <c r="J3510" i="6" l="1"/>
  <c r="J3511" i="6" l="1"/>
  <c r="K3513" i="6" s="1"/>
  <c r="K3511" i="6" l="1"/>
  <c r="J3512" i="6"/>
  <c r="K3512" i="6"/>
  <c r="J3513" i="6" l="1"/>
  <c r="J3514" i="6" l="1"/>
  <c r="K3516" i="6" s="1"/>
  <c r="J3515" i="6" l="1"/>
  <c r="K3514" i="6"/>
  <c r="K3515" i="6"/>
  <c r="J3516" i="6" l="1"/>
  <c r="J3517" i="6" l="1"/>
  <c r="K3519" i="6" s="1"/>
  <c r="K3517" i="6"/>
  <c r="J3518" i="6" l="1"/>
  <c r="K3518" i="6"/>
  <c r="J3519" i="6" l="1"/>
  <c r="J3520" i="6" l="1"/>
  <c r="K3520" i="6"/>
  <c r="J3521" i="6" l="1"/>
  <c r="K3521" i="6"/>
  <c r="J3522" i="6" l="1"/>
  <c r="K3524" i="6" s="1"/>
  <c r="K3522" i="6"/>
  <c r="J3523" i="6" l="1"/>
  <c r="K3523" i="6"/>
  <c r="J3524" i="6" l="1"/>
  <c r="J3525" i="6" l="1"/>
  <c r="K3527" i="6" s="1"/>
  <c r="K3525" i="6"/>
  <c r="J3526" i="6" l="1"/>
  <c r="K3526" i="6"/>
  <c r="J3527" i="6" l="1"/>
  <c r="J3528" i="6" l="1"/>
  <c r="K3530" i="6" s="1"/>
  <c r="K3528" i="6" l="1"/>
  <c r="J3529" i="6"/>
  <c r="K3529" i="6"/>
  <c r="J3530" i="6" l="1"/>
  <c r="J3531" i="6" l="1"/>
  <c r="K3533" i="6" s="1"/>
  <c r="K3531" i="6"/>
  <c r="J3532" i="6" l="1"/>
  <c r="K3532" i="6"/>
  <c r="J3533" i="6" l="1"/>
  <c r="J3534" i="6" l="1"/>
  <c r="K3536" i="6" s="1"/>
  <c r="K3534" i="6"/>
  <c r="J3535" i="6" l="1"/>
  <c r="K3535" i="6"/>
  <c r="J3536" i="6" l="1"/>
  <c r="J3537" i="6" l="1"/>
  <c r="K3539" i="6" s="1"/>
  <c r="K3537" i="6"/>
  <c r="J3538" i="6" l="1"/>
  <c r="K3538" i="6"/>
  <c r="J3539" i="6" l="1"/>
  <c r="J3540" i="6" l="1"/>
  <c r="K3540" i="6"/>
  <c r="J3541" i="6" l="1"/>
  <c r="K3541" i="6"/>
  <c r="J3542" i="6" l="1"/>
  <c r="K3544" i="6" s="1"/>
  <c r="J3543" i="6" l="1"/>
  <c r="K3542" i="6"/>
  <c r="K3543" i="6"/>
  <c r="J3544" i="6" l="1"/>
  <c r="J3545" i="6" l="1"/>
  <c r="K3547" i="6" s="1"/>
  <c r="K3545" i="6"/>
  <c r="J3546" i="6" l="1"/>
  <c r="K3546" i="6"/>
  <c r="J3547" i="6" l="1"/>
  <c r="J3548" i="6" l="1"/>
  <c r="K3550" i="6" s="1"/>
  <c r="J3549" i="6" l="1"/>
  <c r="K3549" i="6"/>
  <c r="K3548" i="6"/>
  <c r="J3550" i="6" l="1"/>
  <c r="J3551" i="6" l="1"/>
  <c r="K3553" i="6" s="1"/>
  <c r="K3551" i="6"/>
  <c r="J3552" i="6" l="1"/>
  <c r="K3552" i="6"/>
  <c r="J3553" i="6" l="1"/>
  <c r="J3554" i="6" l="1"/>
  <c r="K3556" i="6" s="1"/>
  <c r="K3554" i="6" l="1"/>
  <c r="J3555" i="6"/>
  <c r="K3555" i="6"/>
  <c r="J3556" i="6" l="1"/>
  <c r="J3557" i="6" l="1"/>
  <c r="K3559" i="6" s="1"/>
  <c r="K3557" i="6"/>
  <c r="K3558" i="6" l="1"/>
  <c r="J3558" i="6"/>
  <c r="J3559" i="6" l="1"/>
  <c r="J3560" i="6" l="1"/>
  <c r="K3562" i="6" s="1"/>
  <c r="K3560" i="6" l="1"/>
  <c r="J3561" i="6"/>
  <c r="K3561" i="6"/>
  <c r="J3562" i="6" l="1"/>
  <c r="J3563" i="6" l="1"/>
  <c r="K3565" i="6" s="1"/>
  <c r="K3563" i="6"/>
  <c r="J3564" i="6" l="1"/>
  <c r="K3564" i="6"/>
  <c r="J3565" i="6" l="1"/>
  <c r="J3566" i="6" l="1"/>
  <c r="K3568" i="6" s="1"/>
  <c r="K3566" i="6"/>
  <c r="J3567" i="6" l="1"/>
  <c r="K3567" i="6"/>
  <c r="J3568" i="6" l="1"/>
  <c r="J3569" i="6" l="1"/>
  <c r="K3569" i="6"/>
  <c r="J3570" i="6" l="1"/>
  <c r="K3572" i="6" s="1"/>
  <c r="K3570" i="6"/>
  <c r="J3571" i="6" l="1"/>
  <c r="K3571" i="6"/>
  <c r="J3572" i="6" l="1"/>
  <c r="J3573" i="6" l="1"/>
  <c r="K3575" i="6" s="1"/>
  <c r="K3573" i="6"/>
  <c r="J3574" i="6" l="1"/>
  <c r="K3574" i="6"/>
  <c r="J3575" i="6" l="1"/>
  <c r="J3576" i="6" l="1"/>
  <c r="K3578" i="6" s="1"/>
  <c r="K3576" i="6"/>
  <c r="J3577" i="6" l="1"/>
  <c r="K3577" i="6"/>
  <c r="J3578" i="6" l="1"/>
  <c r="J3579" i="6" l="1"/>
  <c r="K3579" i="6" s="1"/>
  <c r="J3580" i="6" l="1"/>
  <c r="K3580" i="6"/>
  <c r="J3581" i="6" l="1"/>
  <c r="K3583" i="6" s="1"/>
  <c r="K3581" i="6"/>
  <c r="J3582" i="6" l="1"/>
  <c r="K3582" i="6"/>
  <c r="J3583" i="6" l="1"/>
  <c r="J3584" i="6" l="1"/>
  <c r="K3586" i="6" s="1"/>
  <c r="K3584" i="6"/>
  <c r="K3585" i="6" l="1"/>
  <c r="J3585" i="6"/>
  <c r="J3586" i="6" l="1"/>
  <c r="J3587" i="6" l="1"/>
  <c r="K3589" i="6" s="1"/>
  <c r="K3587" i="6"/>
  <c r="J3588" i="6" l="1"/>
  <c r="K3588" i="6"/>
  <c r="J3589" i="6" l="1"/>
  <c r="J3590" i="6" l="1"/>
  <c r="K3592" i="6" s="1"/>
  <c r="J3591" i="6" l="1"/>
  <c r="K3591" i="6"/>
  <c r="K3590" i="6"/>
  <c r="J3592" i="6" l="1"/>
  <c r="J3593" i="6" l="1"/>
  <c r="K3595" i="6" s="1"/>
  <c r="K3593" i="6"/>
  <c r="J3594" i="6" l="1"/>
  <c r="K3594" i="6"/>
  <c r="J3595" i="6" l="1"/>
  <c r="J3596" i="6" l="1"/>
  <c r="K3598" i="6" s="1"/>
  <c r="K3596" i="6"/>
  <c r="J3597" i="6" l="1"/>
  <c r="K3597" i="6"/>
  <c r="J3598" i="6" l="1"/>
  <c r="J3599" i="6" l="1"/>
  <c r="K3601" i="6" s="1"/>
  <c r="J3600" i="6" l="1"/>
  <c r="K3599" i="6"/>
  <c r="K3600" i="6"/>
  <c r="J3601" i="6" l="1"/>
  <c r="J3602" i="6" l="1"/>
  <c r="K3604" i="6" s="1"/>
  <c r="K3602" i="6"/>
  <c r="J3603" i="6" l="1"/>
  <c r="K3603" i="6"/>
  <c r="J3604" i="6" l="1"/>
  <c r="J3605" i="6" l="1"/>
  <c r="K3607" i="6" s="1"/>
  <c r="K3605" i="6"/>
  <c r="J3606" i="6" l="1"/>
  <c r="K3606" i="6"/>
  <c r="J3607" i="6" l="1"/>
  <c r="J3608" i="6" l="1"/>
  <c r="K3610" i="6" s="1"/>
  <c r="K3608" i="6"/>
  <c r="J3609" i="6" l="1"/>
  <c r="K3609" i="6"/>
  <c r="J3610" i="6" l="1"/>
  <c r="J3611" i="6" l="1"/>
  <c r="K3613" i="6" s="1"/>
  <c r="K3611" i="6"/>
  <c r="J3612" i="6" l="1"/>
  <c r="K3612" i="6"/>
  <c r="J3613" i="6" l="1"/>
  <c r="J3614" i="6" l="1"/>
  <c r="K3616" i="6" s="1"/>
  <c r="K3615" i="6" l="1"/>
  <c r="J3615" i="6"/>
  <c r="K3614" i="6"/>
  <c r="J3616" i="6" l="1"/>
  <c r="J3617" i="6" l="1"/>
  <c r="K3618" i="6" s="1"/>
  <c r="K3619" i="6" l="1"/>
  <c r="K3617" i="6"/>
  <c r="J3618" i="6"/>
  <c r="J3619" i="6" l="1"/>
  <c r="J3620" i="6" l="1"/>
  <c r="K3622" i="6" s="1"/>
  <c r="K3620" i="6"/>
  <c r="K3621" i="6" l="1"/>
  <c r="J3621" i="6"/>
  <c r="J3622" i="6" l="1"/>
  <c r="J3623" i="6" l="1"/>
  <c r="J3624" i="6" l="1"/>
  <c r="K3623" i="6"/>
  <c r="K3624" i="6"/>
  <c r="J3625" i="6" l="1"/>
  <c r="K3626" i="6" s="1"/>
  <c r="K3627" i="6" l="1"/>
  <c r="K3625" i="6"/>
  <c r="J3626" i="6"/>
  <c r="J3627" i="6" l="1"/>
  <c r="J3628" i="6" l="1"/>
  <c r="K3630" i="6" s="1"/>
  <c r="K3628" i="6"/>
  <c r="K3629" i="6" l="1"/>
  <c r="J3629" i="6"/>
  <c r="J3630" i="6" l="1"/>
  <c r="J3631" i="6" l="1"/>
  <c r="K3632" i="6" s="1"/>
  <c r="K3631" i="6" l="1"/>
  <c r="J3632" i="6"/>
  <c r="J3633" i="6" l="1"/>
  <c r="K3635" i="6" s="1"/>
  <c r="K3633" i="6"/>
  <c r="J3634" i="6" l="1"/>
  <c r="K3634" i="6"/>
  <c r="J3635" i="6" l="1"/>
  <c r="J3636" i="6" l="1"/>
  <c r="K3638" i="6" s="1"/>
  <c r="K3636" i="6"/>
  <c r="K3637" i="6" l="1"/>
  <c r="J3637" i="6"/>
  <c r="J3638" i="6" l="1"/>
  <c r="J3639" i="6" l="1"/>
  <c r="K3641" i="6" s="1"/>
  <c r="K3639" i="6"/>
  <c r="K3640" i="6" l="1"/>
  <c r="J3640" i="6"/>
  <c r="J3641" i="6" l="1"/>
  <c r="J3642" i="6" l="1"/>
  <c r="K3644" i="6" s="1"/>
  <c r="K3642" i="6"/>
  <c r="K3643" i="6" l="1"/>
  <c r="J3643" i="6"/>
  <c r="J3644" i="6" l="1"/>
  <c r="J3645" i="6" l="1"/>
  <c r="K3647" i="6" s="1"/>
  <c r="K3645" i="6"/>
  <c r="J3646" i="6" l="1"/>
  <c r="K3646" i="6"/>
  <c r="J3647" i="6" l="1"/>
  <c r="J3648" i="6" l="1"/>
  <c r="K3650" i="6" s="1"/>
  <c r="K3648" i="6"/>
  <c r="K3649" i="6" l="1"/>
  <c r="J3649" i="6"/>
  <c r="J3650" i="6" l="1"/>
  <c r="J3651" i="6" l="1"/>
  <c r="K3653" i="6" s="1"/>
  <c r="K3651" i="6"/>
  <c r="K3652" i="6" l="1"/>
  <c r="J3652" i="6"/>
  <c r="J3653" i="6" l="1"/>
  <c r="J3654" i="6" l="1"/>
  <c r="J3655" i="6" l="1"/>
  <c r="K3654" i="6"/>
  <c r="K3655" i="6"/>
  <c r="J3656" i="6" l="1"/>
  <c r="K3658" i="6" l="1"/>
  <c r="K3656" i="6"/>
  <c r="J3657" i="6"/>
  <c r="K3657" i="6"/>
  <c r="J3658" i="6" l="1"/>
  <c r="J3659" i="6" l="1"/>
  <c r="K3661" i="6" s="1"/>
  <c r="K3659" i="6"/>
  <c r="K3660" i="6" l="1"/>
  <c r="J3660" i="6"/>
  <c r="J3661" i="6" l="1"/>
  <c r="J3662" i="6" l="1"/>
  <c r="K3664" i="6" s="1"/>
  <c r="K3662" i="6"/>
  <c r="J3663" i="6" l="1"/>
  <c r="K3663" i="6"/>
  <c r="J3664" i="6" l="1"/>
  <c r="J3665" i="6" l="1"/>
  <c r="K3667" i="6" s="1"/>
  <c r="K3665" i="6"/>
  <c r="J3666" i="6" l="1"/>
  <c r="K3666" i="6"/>
  <c r="J3667" i="6" l="1"/>
  <c r="J3668" i="6" l="1"/>
  <c r="K3670" i="6" s="1"/>
  <c r="K3668" i="6"/>
  <c r="K3669" i="6" l="1"/>
  <c r="J3669" i="6"/>
  <c r="J3670" i="6" l="1"/>
  <c r="J3671" i="6" l="1"/>
  <c r="K3673" i="6" s="1"/>
  <c r="K3671" i="6"/>
  <c r="K3672" i="6" l="1"/>
  <c r="J3672" i="6"/>
  <c r="J3673" i="6" l="1"/>
  <c r="J3674" i="6" l="1"/>
  <c r="K3676" i="6" s="1"/>
  <c r="K3674" i="6"/>
  <c r="K3675" i="6" l="1"/>
  <c r="J3675" i="6"/>
  <c r="J3676" i="6" l="1"/>
  <c r="J3677" i="6" l="1"/>
  <c r="K3679" i="6" s="1"/>
  <c r="K3677" i="6"/>
  <c r="J3678" i="6" l="1"/>
  <c r="K3678" i="6"/>
  <c r="J3679" i="6" l="1"/>
  <c r="J3680" i="6" l="1"/>
  <c r="K3682" i="6" s="1"/>
  <c r="K3680" i="6"/>
  <c r="K3681" i="6" l="1"/>
  <c r="J3681" i="6"/>
  <c r="J3682" i="6" l="1"/>
  <c r="J3683" i="6" l="1"/>
  <c r="K3685" i="6" s="1"/>
  <c r="K3683" i="6"/>
  <c r="K3684" i="6" l="1"/>
  <c r="J3684" i="6"/>
  <c r="J3685" i="6" l="1"/>
  <c r="J3686" i="6" l="1"/>
  <c r="K3688" i="6" s="1"/>
  <c r="K3686" i="6"/>
  <c r="J3687" i="6" l="1"/>
  <c r="K3687" i="6"/>
  <c r="J3688" i="6" l="1"/>
  <c r="J3689" i="6" l="1"/>
  <c r="K3691" i="6" s="1"/>
  <c r="K3689" i="6"/>
  <c r="J3690" i="6" l="1"/>
  <c r="K3690" i="6"/>
  <c r="J3691" i="6" l="1"/>
  <c r="J3692" i="6" l="1"/>
  <c r="K3694" i="6" s="1"/>
  <c r="K3692" i="6"/>
  <c r="J3693" i="6" l="1"/>
  <c r="K3693" i="6"/>
  <c r="J3694" i="6" l="1"/>
  <c r="J3695" i="6" l="1"/>
  <c r="K3697" i="6" s="1"/>
  <c r="K3695" i="6"/>
  <c r="J3696" i="6" l="1"/>
  <c r="K3696" i="6"/>
  <c r="J3697" i="6" l="1"/>
  <c r="J3698" i="6" l="1"/>
  <c r="K3700" i="6" s="1"/>
  <c r="K3698" i="6" l="1"/>
  <c r="J3699" i="6"/>
  <c r="K3699" i="6"/>
  <c r="J3700" i="6" l="1"/>
  <c r="J3701" i="6" l="1"/>
  <c r="K3703" i="6" s="1"/>
  <c r="K3701" i="6"/>
  <c r="K3702" i="6" l="1"/>
  <c r="J3702" i="6"/>
  <c r="J3703" i="6" l="1"/>
  <c r="J3704" i="6" l="1"/>
  <c r="K3706" i="6" s="1"/>
  <c r="K3705" i="6"/>
  <c r="K3704" i="6"/>
  <c r="J3705" i="6" l="1"/>
  <c r="J3706" i="6" l="1"/>
  <c r="J3707" i="6" l="1"/>
  <c r="K3709" i="6" s="1"/>
  <c r="K3707" i="6"/>
  <c r="K3708" i="6" l="1"/>
  <c r="J3708" i="6"/>
  <c r="J3709" i="6" l="1"/>
  <c r="J3710" i="6" l="1"/>
  <c r="K3712" i="6" s="1"/>
  <c r="K3710" i="6"/>
  <c r="J3711" i="6" l="1"/>
  <c r="K3711" i="6"/>
  <c r="J3712" i="6" l="1"/>
  <c r="J3713" i="6" l="1"/>
  <c r="K3715" i="6" s="1"/>
  <c r="K3713" i="6"/>
  <c r="J3714" i="6" l="1"/>
  <c r="K3714" i="6"/>
  <c r="J3715" i="6" l="1"/>
  <c r="J3716" i="6" l="1"/>
  <c r="K3718" i="6" s="1"/>
  <c r="K3716" i="6"/>
  <c r="K3717" i="6" l="1"/>
  <c r="J3717" i="6"/>
  <c r="J3718" i="6" l="1"/>
  <c r="J3719" i="6" l="1"/>
  <c r="K3721" i="6" s="1"/>
  <c r="K3719" i="6"/>
  <c r="K3720" i="6" l="1"/>
  <c r="J3720" i="6"/>
  <c r="J3721" i="6" l="1"/>
  <c r="J3722" i="6" l="1"/>
  <c r="K3723" i="6" s="1"/>
  <c r="K3722" i="6"/>
  <c r="J3723" i="6" l="1"/>
  <c r="J3724" i="6" l="1"/>
  <c r="K3726" i="6" s="1"/>
  <c r="K3724" i="6"/>
  <c r="K3725" i="6" l="1"/>
  <c r="J3725" i="6"/>
  <c r="J3726" i="6" l="1"/>
  <c r="J3727" i="6" l="1"/>
  <c r="K3727" i="6" l="1"/>
  <c r="J3728" i="6"/>
  <c r="K3728" i="6"/>
  <c r="J3729" i="6" l="1"/>
  <c r="K3731" i="6" s="1"/>
  <c r="K3729" i="6"/>
  <c r="K3730" i="6" l="1"/>
  <c r="J3730" i="6"/>
  <c r="J3731" i="6" l="1"/>
  <c r="J3732" i="6" l="1"/>
  <c r="K3734" i="6" s="1"/>
  <c r="K3732" i="6"/>
  <c r="K3733" i="6" l="1"/>
  <c r="J3733" i="6"/>
  <c r="J3734" i="6" l="1"/>
  <c r="J3735" i="6" l="1"/>
  <c r="J3736" i="6" l="1"/>
  <c r="K3737" i="6"/>
  <c r="K3735" i="6"/>
  <c r="K3736" i="6"/>
  <c r="J3737" i="6" l="1"/>
  <c r="J3738" i="6" l="1"/>
  <c r="K3740" i="6" s="1"/>
  <c r="K3738" i="6"/>
  <c r="J3739" i="6" l="1"/>
  <c r="K3739" i="6"/>
  <c r="J3740" i="6" l="1"/>
  <c r="J3741" i="6" l="1"/>
  <c r="K3743" i="6" s="1"/>
  <c r="K3741" i="6"/>
  <c r="K3742" i="6" l="1"/>
  <c r="J3742" i="6"/>
  <c r="J3743" i="6" l="1"/>
  <c r="J3744" i="6" l="1"/>
  <c r="K3746" i="6" s="1"/>
  <c r="K3744" i="6"/>
  <c r="K3745" i="6" l="1"/>
  <c r="J3745" i="6"/>
  <c r="J3746" i="6" l="1"/>
  <c r="J3747" i="6" l="1"/>
  <c r="K3749" i="6" s="1"/>
  <c r="K3747" i="6"/>
  <c r="K3748" i="6" l="1"/>
  <c r="J3748" i="6"/>
  <c r="J3749" i="6" l="1"/>
  <c r="J3750" i="6" l="1"/>
  <c r="K3752" i="6" s="1"/>
  <c r="K3750" i="6"/>
  <c r="J3751" i="6" l="1"/>
  <c r="K3751" i="6"/>
  <c r="J3752" i="6" l="1"/>
  <c r="J3753" i="6" l="1"/>
  <c r="K3753" i="6" s="1"/>
  <c r="J3754" i="6" l="1"/>
  <c r="K3754" i="6"/>
  <c r="J3755" i="6" l="1"/>
  <c r="J3756" i="6" l="1"/>
  <c r="K3757" i="6"/>
  <c r="K3755" i="6"/>
  <c r="K3756" i="6"/>
  <c r="J3757" i="6" l="1"/>
  <c r="J3758" i="6" l="1"/>
  <c r="K3760" i="6" s="1"/>
  <c r="K3758" i="6"/>
  <c r="J3759" i="6" l="1"/>
  <c r="K3759" i="6"/>
  <c r="J3760" i="6" l="1"/>
  <c r="J3761" i="6" l="1"/>
  <c r="K3761" i="6" s="1"/>
  <c r="J3762" i="6" l="1"/>
  <c r="K3762" i="6"/>
  <c r="J3763" i="6" l="1"/>
  <c r="K3765" i="6" s="1"/>
  <c r="K3763" i="6" l="1"/>
  <c r="J3764" i="6"/>
  <c r="K3764" i="6"/>
  <c r="J3765" i="6" l="1"/>
  <c r="J3766" i="6" l="1"/>
  <c r="K3768" i="6" s="1"/>
  <c r="K3766" i="6"/>
  <c r="K3767" i="6" l="1"/>
  <c r="J3767" i="6"/>
  <c r="J3768" i="6" l="1"/>
  <c r="J3769" i="6" l="1"/>
  <c r="K3771" i="6" s="1"/>
  <c r="K3769" i="6"/>
  <c r="J3770" i="6" l="1"/>
  <c r="K3770" i="6"/>
  <c r="J3771" i="6" l="1"/>
  <c r="J3772" i="6" l="1"/>
  <c r="K3774" i="6" s="1"/>
  <c r="K3772" i="6"/>
  <c r="K3773" i="6" l="1"/>
  <c r="J3773" i="6"/>
  <c r="J3774" i="6" l="1"/>
  <c r="J3775" i="6" l="1"/>
  <c r="K3777" i="6" s="1"/>
  <c r="K3776" i="6"/>
  <c r="K3775" i="6"/>
  <c r="J3776" i="6" l="1"/>
  <c r="J3777" i="6" l="1"/>
  <c r="J3778" i="6" l="1"/>
  <c r="K3780" i="6" s="1"/>
  <c r="K3778" i="6"/>
  <c r="K3779" i="6" l="1"/>
  <c r="J3779" i="6"/>
  <c r="J3780" i="6" l="1"/>
  <c r="J3781" i="6" l="1"/>
  <c r="K3783" i="6" s="1"/>
  <c r="K3781" i="6"/>
  <c r="K3782" i="6" l="1"/>
  <c r="J3782" i="6"/>
  <c r="J3783" i="6" l="1"/>
  <c r="J3784" i="6" l="1"/>
  <c r="K3786" i="6" s="1"/>
  <c r="K3784" i="6"/>
  <c r="K3785" i="6" l="1"/>
  <c r="J3785" i="6"/>
  <c r="J3786" i="6" l="1"/>
  <c r="J3787" i="6" l="1"/>
  <c r="K3789" i="6" s="1"/>
  <c r="K3787" i="6"/>
  <c r="K3788" i="6" l="1"/>
  <c r="J3788" i="6"/>
  <c r="J3789" i="6" l="1"/>
  <c r="J3790" i="6" l="1"/>
  <c r="K3791" i="6" s="1"/>
  <c r="K3790" i="6"/>
  <c r="J3791" i="6" l="1"/>
  <c r="J3792" i="6" l="1"/>
  <c r="K3794" i="6" s="1"/>
  <c r="K3792" i="6"/>
  <c r="K3793" i="6" l="1"/>
  <c r="J3793" i="6"/>
  <c r="J3794" i="6" l="1"/>
  <c r="J3795" i="6" l="1"/>
  <c r="K3797" i="6" s="1"/>
  <c r="J3796" i="6" l="1"/>
  <c r="K3795" i="6"/>
  <c r="K3796" i="6"/>
  <c r="J3797" i="6" l="1"/>
  <c r="J3798" i="6" l="1"/>
  <c r="K3800" i="6" s="1"/>
  <c r="K3798" i="6"/>
  <c r="K3799" i="6" l="1"/>
  <c r="J3799" i="6"/>
  <c r="J3800" i="6" l="1"/>
  <c r="J3801" i="6" l="1"/>
  <c r="K3803" i="6" s="1"/>
  <c r="K3801" i="6"/>
  <c r="K3802" i="6" l="1"/>
  <c r="J3802" i="6"/>
  <c r="J3803" i="6" l="1"/>
  <c r="J3804" i="6" l="1"/>
  <c r="K3806" i="6" s="1"/>
  <c r="K3804" i="6"/>
  <c r="K3805" i="6" l="1"/>
  <c r="J3805" i="6"/>
  <c r="J3806" i="6" l="1"/>
  <c r="J3807" i="6" l="1"/>
  <c r="K3809" i="6" s="1"/>
  <c r="K3807" i="6"/>
  <c r="J3808" i="6" l="1"/>
  <c r="K3808" i="6"/>
  <c r="J3809" i="6" l="1"/>
  <c r="J3810" i="6" l="1"/>
  <c r="K3812" i="6" s="1"/>
  <c r="K3810" i="6"/>
  <c r="J3811" i="6" l="1"/>
  <c r="K3811" i="6"/>
  <c r="J3812" i="6" l="1"/>
  <c r="J3813" i="6" l="1"/>
  <c r="K3813" i="6"/>
  <c r="J3814" i="6" l="1"/>
  <c r="K3816" i="6" s="1"/>
  <c r="K3814" i="6"/>
  <c r="K3815" i="6" l="1"/>
  <c r="J3815" i="6"/>
  <c r="J3816" i="6" l="1"/>
  <c r="J3817" i="6" l="1"/>
  <c r="K3819" i="6" s="1"/>
  <c r="K3817" i="6"/>
  <c r="K3818" i="6" l="1"/>
  <c r="J3818" i="6"/>
  <c r="J3819" i="6" l="1"/>
  <c r="J3820" i="6" l="1"/>
  <c r="K3822" i="6" s="1"/>
  <c r="K3820" i="6"/>
  <c r="K3821" i="6" l="1"/>
  <c r="J3821" i="6"/>
  <c r="J3822" i="6" l="1"/>
  <c r="J3823" i="6" l="1"/>
  <c r="K3825" i="6" s="1"/>
  <c r="K3823" i="6"/>
  <c r="J3824" i="6" l="1"/>
  <c r="K3824" i="6"/>
  <c r="J3825" i="6" l="1"/>
  <c r="J3826" i="6" l="1"/>
  <c r="K3828" i="6" s="1"/>
  <c r="K3826" i="6"/>
  <c r="J3827" i="6" l="1"/>
  <c r="K3827" i="6"/>
  <c r="J3828" i="6" l="1"/>
  <c r="J3829" i="6" l="1"/>
  <c r="K3831" i="6" s="1"/>
  <c r="K3829" i="6"/>
  <c r="K3830" i="6" l="1"/>
  <c r="J3830" i="6"/>
  <c r="J3831" i="6" l="1"/>
  <c r="J3832" i="6" l="1"/>
  <c r="K3834" i="6" s="1"/>
  <c r="K3832" i="6"/>
  <c r="J3833" i="6" l="1"/>
  <c r="K3833" i="6"/>
  <c r="J3834" i="6" l="1"/>
  <c r="J3835" i="6" l="1"/>
  <c r="K3837" i="6" s="1"/>
  <c r="K3835" i="6"/>
  <c r="K3836" i="6" l="1"/>
  <c r="J3836" i="6"/>
  <c r="J3837" i="6" l="1"/>
  <c r="J3838" i="6" l="1"/>
  <c r="K3840" i="6" s="1"/>
  <c r="K3838" i="6"/>
  <c r="J3839" i="6" l="1"/>
  <c r="K3839" i="6"/>
  <c r="J3840" i="6" l="1"/>
  <c r="J3841" i="6" l="1"/>
  <c r="K3843" i="6" s="1"/>
  <c r="K3841" i="6"/>
  <c r="K3842" i="6" l="1"/>
  <c r="J3842" i="6"/>
  <c r="J3843" i="6" l="1"/>
  <c r="J3844" i="6" l="1"/>
  <c r="K3846" i="6" s="1"/>
  <c r="K3844" i="6"/>
  <c r="K3845" i="6" l="1"/>
  <c r="J3845" i="6"/>
  <c r="J3846" i="6" l="1"/>
  <c r="J3847" i="6" l="1"/>
  <c r="K3849" i="6" s="1"/>
  <c r="K3847" i="6"/>
  <c r="J3848" i="6" l="1"/>
  <c r="K3848" i="6"/>
  <c r="J3849" i="6" l="1"/>
  <c r="J3850" i="6" l="1"/>
  <c r="K3852" i="6" s="1"/>
  <c r="K3850" i="6"/>
  <c r="J3851" i="6" l="1"/>
  <c r="K3851" i="6"/>
  <c r="J3852" i="6" l="1"/>
  <c r="J3853" i="6" l="1"/>
  <c r="K3854" i="6" s="1"/>
  <c r="K3853" i="6"/>
  <c r="J3854" i="6" l="1"/>
  <c r="J3855" i="6" l="1"/>
  <c r="K3857" i="6" s="1"/>
  <c r="K3855" i="6"/>
  <c r="J3856" i="6" l="1"/>
  <c r="K3856" i="6"/>
  <c r="J3857" i="6" l="1"/>
  <c r="J3858" i="6" l="1"/>
  <c r="K3860" i="6" s="1"/>
  <c r="K3858" i="6"/>
  <c r="K3859" i="6" l="1"/>
  <c r="J3859" i="6"/>
  <c r="J3860" i="6" l="1"/>
  <c r="J3861" i="6" l="1"/>
  <c r="K3863" i="6" s="1"/>
  <c r="K3861" i="6"/>
  <c r="K3862" i="6" l="1"/>
  <c r="J3862" i="6"/>
  <c r="J3863" i="6" l="1"/>
  <c r="J3864" i="6" l="1"/>
  <c r="K3866" i="6" s="1"/>
  <c r="K3864" i="6"/>
  <c r="J3865" i="6" l="1"/>
  <c r="K3865" i="6"/>
  <c r="J3866" i="6" l="1"/>
  <c r="J3867" i="6" l="1"/>
  <c r="K3869" i="6" s="1"/>
  <c r="K3867" i="6"/>
  <c r="K3868" i="6" l="1"/>
  <c r="J3868" i="6"/>
  <c r="J3869" i="6" l="1"/>
  <c r="J3870" i="6" l="1"/>
  <c r="K3872" i="6" l="1"/>
  <c r="K3870" i="6"/>
  <c r="J3871" i="6"/>
  <c r="K3871" i="6"/>
  <c r="J3872" i="6" l="1"/>
  <c r="J3873" i="6" l="1"/>
  <c r="K3875" i="6" s="1"/>
  <c r="K3873" i="6"/>
  <c r="J3874" i="6" l="1"/>
  <c r="K3874" i="6"/>
  <c r="J3875" i="6" l="1"/>
  <c r="J3876" i="6" l="1"/>
  <c r="K3878" i="6" s="1"/>
  <c r="K3876" i="6"/>
  <c r="J3877" i="6" l="1"/>
  <c r="K3877" i="6"/>
  <c r="J3878" i="6" l="1"/>
  <c r="J3879" i="6" l="1"/>
  <c r="K3881" i="6" s="1"/>
  <c r="K3879" i="6"/>
  <c r="K3880" i="6" l="1"/>
  <c r="J3880" i="6"/>
  <c r="J3881" i="6" l="1"/>
  <c r="J3882" i="6" l="1"/>
  <c r="K3884" i="6" s="1"/>
  <c r="K3882" i="6"/>
  <c r="K3883" i="6" l="1"/>
  <c r="J3883" i="6"/>
  <c r="J3884" i="6" l="1"/>
  <c r="J3885" i="6" l="1"/>
  <c r="K3887" i="6" s="1"/>
  <c r="K3885" i="6"/>
  <c r="K3886" i="6" l="1"/>
  <c r="J3886" i="6"/>
  <c r="J3887" i="6" l="1"/>
  <c r="J3888" i="6" l="1"/>
  <c r="K3890" i="6" s="1"/>
  <c r="K3888" i="6" l="1"/>
  <c r="J3889" i="6"/>
  <c r="K3889" i="6"/>
  <c r="J3890" i="6" l="1"/>
  <c r="J3891" i="6" l="1"/>
  <c r="K3893" i="6" s="1"/>
  <c r="K3892" i="6"/>
  <c r="K3891" i="6"/>
  <c r="J3892" i="6" l="1"/>
  <c r="J3893" i="6" l="1"/>
  <c r="J3894" i="6" l="1"/>
  <c r="K3896" i="6" s="1"/>
  <c r="K3894" i="6"/>
  <c r="J3895" i="6" l="1"/>
  <c r="K3895" i="6"/>
  <c r="J3896" i="6" l="1"/>
  <c r="J3897" i="6" l="1"/>
  <c r="K3899" i="6" s="1"/>
  <c r="K3898" i="6"/>
  <c r="K3897" i="6"/>
  <c r="J3898" i="6" l="1"/>
  <c r="J3899" i="6" l="1"/>
  <c r="J3900" i="6" l="1"/>
  <c r="K3902" i="6" s="1"/>
  <c r="K3900" i="6"/>
  <c r="K3901" i="6" l="1"/>
  <c r="J3901" i="6"/>
  <c r="J3902" i="6" l="1"/>
  <c r="J3903" i="6" l="1"/>
  <c r="K3905" i="6" s="1"/>
  <c r="K3903" i="6"/>
  <c r="J3904" i="6" l="1"/>
  <c r="K3904" i="6"/>
  <c r="J3905" i="6" l="1"/>
  <c r="J3906" i="6" l="1"/>
  <c r="K3908" i="6" s="1"/>
  <c r="K3906" i="6"/>
  <c r="K3907" i="6" l="1"/>
  <c r="J3907" i="6"/>
  <c r="J3908" i="6" l="1"/>
  <c r="J3909" i="6" l="1"/>
  <c r="K3911" i="6" s="1"/>
  <c r="K3909" i="6"/>
  <c r="K3910" i="6" l="1"/>
  <c r="J3910" i="6"/>
  <c r="J3911" i="6" l="1"/>
  <c r="J3912" i="6" l="1"/>
  <c r="K3914" i="6" s="1"/>
  <c r="K3912" i="6"/>
  <c r="J3913" i="6" l="1"/>
  <c r="K3913" i="6"/>
  <c r="J3914" i="6" l="1"/>
  <c r="J3915" i="6" l="1"/>
  <c r="K3917" i="6" s="1"/>
  <c r="K3915" i="6" l="1"/>
  <c r="K3916" i="6"/>
  <c r="J3916" i="6"/>
  <c r="J3917" i="6" l="1"/>
  <c r="J3918" i="6" l="1"/>
  <c r="K3920" i="6" s="1"/>
  <c r="K3918" i="6"/>
  <c r="K3919" i="6" l="1"/>
  <c r="J3919" i="6"/>
  <c r="J3920" i="6" l="1"/>
  <c r="J3921" i="6" l="1"/>
  <c r="K3923" i="6" s="1"/>
  <c r="K3921" i="6"/>
  <c r="K3922" i="6" l="1"/>
  <c r="J3922" i="6"/>
  <c r="J3923" i="6" l="1"/>
  <c r="J3924" i="6" l="1"/>
  <c r="K3926" i="6" s="1"/>
  <c r="K3924" i="6"/>
  <c r="K3925" i="6" l="1"/>
  <c r="J3925" i="6"/>
  <c r="J3926" i="6" l="1"/>
  <c r="J3927" i="6" l="1"/>
  <c r="K3929" i="6" s="1"/>
  <c r="K3927" i="6"/>
  <c r="K3928" i="6" l="1"/>
  <c r="J3928" i="6"/>
  <c r="J3929" i="6" l="1"/>
  <c r="J3930" i="6" l="1"/>
  <c r="K3932" i="6" s="1"/>
  <c r="K3930" i="6"/>
  <c r="K3931" i="6" l="1"/>
  <c r="J3931" i="6"/>
  <c r="J3932" i="6" l="1"/>
  <c r="J3933" i="6" l="1"/>
  <c r="K3935" i="6" s="1"/>
  <c r="K3933" i="6"/>
  <c r="J3934" i="6" l="1"/>
  <c r="K3934" i="6"/>
  <c r="J3935" i="6" l="1"/>
  <c r="J3936" i="6" l="1"/>
  <c r="K3938" i="6" s="1"/>
  <c r="K3936" i="6"/>
  <c r="J3937" i="6" l="1"/>
  <c r="K3937" i="6"/>
  <c r="J3938" i="6" l="1"/>
  <c r="J3939" i="6" l="1"/>
  <c r="K3941" i="6" s="1"/>
  <c r="K3939" i="6"/>
  <c r="K3940" i="6" l="1"/>
  <c r="J3940" i="6"/>
  <c r="J3941" i="6" l="1"/>
  <c r="J3942" i="6" l="1"/>
  <c r="K3944" i="6" s="1"/>
  <c r="K3942" i="6"/>
  <c r="K3943" i="6" l="1"/>
  <c r="J3943" i="6"/>
  <c r="J3944" i="6" l="1"/>
  <c r="J3945" i="6" l="1"/>
  <c r="K3947" i="6" s="1"/>
  <c r="K3945" i="6"/>
  <c r="J3946" i="6" l="1"/>
  <c r="K3946" i="6"/>
  <c r="J3947" i="6" l="1"/>
  <c r="J3948" i="6" l="1"/>
  <c r="K3948" i="6"/>
  <c r="J3949" i="6" l="1"/>
  <c r="J3950" i="6" l="1"/>
  <c r="K3951" i="6"/>
  <c r="K3949" i="6"/>
  <c r="K3950" i="6"/>
  <c r="J3951" i="6" l="1"/>
  <c r="J3952" i="6" l="1"/>
  <c r="K3954" i="6" s="1"/>
  <c r="K3952" i="6"/>
  <c r="J3953" i="6" l="1"/>
  <c r="K3953" i="6"/>
  <c r="J3954" i="6" l="1"/>
  <c r="J3955" i="6" l="1"/>
  <c r="K3957" i="6" s="1"/>
  <c r="K3955" i="6"/>
  <c r="K3956" i="6" l="1"/>
  <c r="J3956" i="6"/>
  <c r="J3957" i="6" l="1"/>
  <c r="J3958" i="6" l="1"/>
  <c r="K3960" i="6" s="1"/>
  <c r="K3958" i="6"/>
  <c r="K3959" i="6" l="1"/>
  <c r="J3959" i="6"/>
  <c r="J3960" i="6" l="1"/>
  <c r="J3961" i="6" l="1"/>
  <c r="J3962" i="6" l="1"/>
  <c r="K3963" i="6"/>
  <c r="K3961" i="6"/>
  <c r="K3962" i="6"/>
  <c r="J3963" i="6" l="1"/>
  <c r="J3964" i="6" l="1"/>
  <c r="K3966" i="6" s="1"/>
  <c r="K3964" i="6"/>
  <c r="K3965" i="6" l="1"/>
  <c r="J3965" i="6"/>
  <c r="J3966" i="6" l="1"/>
  <c r="J3967" i="6" l="1"/>
  <c r="K3968" i="6" s="1"/>
  <c r="K3967" i="6" l="1"/>
  <c r="J3968" i="6"/>
  <c r="J3969" i="6" l="1"/>
  <c r="J3970" i="6" l="1"/>
  <c r="K3971" i="6"/>
  <c r="K3969" i="6"/>
  <c r="K3970" i="6"/>
  <c r="J3971" i="6" l="1"/>
  <c r="J3972" i="6" l="1"/>
  <c r="K3974" i="6" s="1"/>
  <c r="K3972" i="6" l="1"/>
  <c r="K3973" i="6"/>
  <c r="J3973" i="6"/>
  <c r="J3974" i="6" l="1"/>
  <c r="J3975" i="6" l="1"/>
  <c r="K3977" i="6" s="1"/>
  <c r="K3975" i="6" l="1"/>
  <c r="K3976" i="6"/>
  <c r="J3976" i="6"/>
  <c r="J3977" i="6" l="1"/>
  <c r="J3978" i="6" l="1"/>
  <c r="K3980" i="6" s="1"/>
  <c r="K3978" i="6"/>
  <c r="K3979" i="6" l="1"/>
  <c r="J3979" i="6"/>
  <c r="J3980" i="6" l="1"/>
  <c r="J3981" i="6" l="1"/>
  <c r="K3983" i="6" s="1"/>
  <c r="K3981" i="6"/>
  <c r="J3982" i="6" l="1"/>
  <c r="K3982" i="6"/>
  <c r="J3983" i="6" l="1"/>
  <c r="J3984" i="6" l="1"/>
  <c r="K3986" i="6" s="1"/>
  <c r="K3984" i="6" l="1"/>
  <c r="J3985" i="6"/>
  <c r="K3985" i="6"/>
  <c r="J3986" i="6" l="1"/>
  <c r="J3987" i="6" l="1"/>
  <c r="K3989" i="6" s="1"/>
  <c r="K3987" i="6"/>
  <c r="K3988" i="6" l="1"/>
  <c r="J3988" i="6"/>
  <c r="J3989" i="6" l="1"/>
  <c r="J3990" i="6" l="1"/>
  <c r="J3991" i="6" l="1"/>
  <c r="K3992" i="6"/>
  <c r="K3990" i="6"/>
  <c r="K3991" i="6"/>
  <c r="J3992" i="6" l="1"/>
  <c r="J3993" i="6" l="1"/>
  <c r="K3993" i="6" s="1"/>
  <c r="J3994" i="6" l="1"/>
  <c r="K3994" i="6"/>
  <c r="J3995" i="6" l="1"/>
  <c r="K3997" i="6" s="1"/>
  <c r="J3996" i="6" l="1"/>
  <c r="K3996" i="6"/>
  <c r="K3995" i="6"/>
  <c r="J3997" i="6" l="1"/>
  <c r="J3998" i="6" l="1"/>
  <c r="K4000" i="6" s="1"/>
  <c r="K3998" i="6"/>
  <c r="K3999" i="6" l="1"/>
  <c r="J3999" i="6"/>
  <c r="J4000" i="6" l="1"/>
  <c r="J4001" i="6" l="1"/>
  <c r="K4003" i="6" s="1"/>
  <c r="K4001" i="6" l="1"/>
  <c r="J4002" i="6"/>
  <c r="K4002" i="6"/>
  <c r="J4003" i="6" l="1"/>
  <c r="J4004" i="6" l="1"/>
  <c r="K4006" i="6" s="1"/>
  <c r="K4004" i="6"/>
  <c r="K4005" i="6" l="1"/>
  <c r="J4005" i="6"/>
  <c r="J4006" i="6" l="1"/>
  <c r="J4007" i="6" l="1"/>
  <c r="K4009" i="6" s="1"/>
  <c r="K4007" i="6"/>
  <c r="K4008" i="6" l="1"/>
  <c r="J4008" i="6"/>
  <c r="J4009" i="6" l="1"/>
  <c r="J4010" i="6" l="1"/>
  <c r="K4012" i="6" s="1"/>
  <c r="K4010" i="6"/>
  <c r="J4011" i="6" l="1"/>
  <c r="K4011" i="6"/>
  <c r="J4012" i="6" l="1"/>
  <c r="J4013" i="6" l="1"/>
  <c r="K4015" i="6" s="1"/>
  <c r="K4014" i="6"/>
  <c r="K4013" i="6"/>
  <c r="J4014" i="6" l="1"/>
  <c r="J4015" i="6" l="1"/>
  <c r="J4016" i="6" l="1"/>
  <c r="K4018" i="6" s="1"/>
  <c r="K4016" i="6" l="1"/>
  <c r="J4017" i="6"/>
  <c r="K4017" i="6"/>
  <c r="J4018" i="6" l="1"/>
  <c r="J4019" i="6" l="1"/>
  <c r="K4021" i="6" s="1"/>
  <c r="K4019" i="6"/>
  <c r="K4020" i="6" l="1"/>
  <c r="J4020" i="6"/>
  <c r="J4021" i="6" l="1"/>
  <c r="J4022" i="6" l="1"/>
  <c r="K4024" i="6" s="1"/>
  <c r="K4023" i="6" l="1"/>
  <c r="J4023" i="6"/>
  <c r="K4022" i="6"/>
  <c r="J4024" i="6" l="1"/>
  <c r="J4025" i="6" l="1"/>
  <c r="K4027" i="6" s="1"/>
  <c r="K4025" i="6" l="1"/>
  <c r="J4026" i="6"/>
  <c r="K4026" i="6"/>
  <c r="J4027" i="6" l="1"/>
  <c r="J4028" i="6" l="1"/>
  <c r="K4030" i="6" s="1"/>
  <c r="K4028" i="6"/>
  <c r="K4029" i="6" l="1"/>
  <c r="J4029" i="6"/>
  <c r="J4030" i="6" l="1"/>
  <c r="J4031" i="6" l="1"/>
  <c r="K4033" i="6" s="1"/>
  <c r="K4031" i="6" l="1"/>
  <c r="K4032" i="6"/>
  <c r="J4032" i="6"/>
  <c r="J4033" i="6" l="1"/>
  <c r="J4034" i="6" l="1"/>
  <c r="K4036" i="6" s="1"/>
  <c r="K4035" i="6"/>
  <c r="K4034" i="6"/>
  <c r="J4035" i="6" l="1"/>
  <c r="J4036" i="6" l="1"/>
  <c r="J4037" i="6" l="1"/>
  <c r="K4039" i="6" s="1"/>
  <c r="K4037" i="6"/>
  <c r="J4038" i="6" l="1"/>
  <c r="K4038" i="6"/>
  <c r="J4039" i="6" l="1"/>
  <c r="J4040" i="6" l="1"/>
  <c r="K4042" i="6" s="1"/>
  <c r="K4040" i="6"/>
  <c r="J4041" i="6" l="1"/>
  <c r="K4041" i="6"/>
  <c r="J4042" i="6" l="1"/>
  <c r="J4043" i="6" l="1"/>
  <c r="K4045" i="6" s="1"/>
  <c r="K4043" i="6" l="1"/>
  <c r="K4044" i="6"/>
  <c r="J4044" i="6"/>
  <c r="J4045" i="6" l="1"/>
  <c r="J4046" i="6" l="1"/>
  <c r="K4048" i="6" s="1"/>
  <c r="K4046" i="6" l="1"/>
  <c r="K4047" i="6"/>
  <c r="J4047" i="6"/>
  <c r="J4048" i="6" l="1"/>
  <c r="J4049" i="6" l="1"/>
  <c r="K4051" i="6" s="1"/>
  <c r="K4049" i="6" l="1"/>
  <c r="J4050" i="6"/>
  <c r="K4050" i="6"/>
  <c r="J4051" i="6" l="1"/>
  <c r="J4052" i="6" l="1"/>
  <c r="K4054" i="6" s="1"/>
  <c r="K4052" i="6"/>
  <c r="K4053" i="6" l="1"/>
  <c r="J4053" i="6"/>
  <c r="J4054" i="6" l="1"/>
  <c r="J4055" i="6" l="1"/>
  <c r="K4057" i="6" s="1"/>
  <c r="K4055" i="6"/>
  <c r="K4056" i="6" l="1"/>
  <c r="J4056" i="6"/>
  <c r="J4057" i="6" l="1"/>
  <c r="J4058" i="6" l="1"/>
  <c r="K4060" i="6" s="1"/>
  <c r="K4058" i="6"/>
  <c r="K4059" i="6" l="1"/>
  <c r="J4059" i="6"/>
  <c r="J4060" i="6" l="1"/>
  <c r="J4061" i="6" l="1"/>
  <c r="K4063" i="6" s="1"/>
  <c r="K4062" i="6"/>
  <c r="K4061" i="6"/>
  <c r="J4062" i="6" l="1"/>
  <c r="J4063" i="6" l="1"/>
  <c r="J4064" i="6" l="1"/>
  <c r="K4066" i="6" s="1"/>
  <c r="K4064" i="6"/>
  <c r="K4065" i="6" l="1"/>
  <c r="J4065" i="6"/>
  <c r="J4066" i="6" l="1"/>
  <c r="J4067" i="6" l="1"/>
  <c r="K4069" i="6" s="1"/>
  <c r="K4067" i="6"/>
  <c r="K4068" i="6" l="1"/>
  <c r="J4068" i="6"/>
  <c r="J4069" i="6" l="1"/>
  <c r="J4070" i="6" l="1"/>
  <c r="K4072" i="6" s="1"/>
  <c r="K4070" i="6"/>
  <c r="J4071" i="6" l="1"/>
  <c r="K4071" i="6"/>
  <c r="J4072" i="6" l="1"/>
  <c r="J4073" i="6" l="1"/>
  <c r="K4075" i="6" s="1"/>
  <c r="K4073" i="6"/>
  <c r="J4074" i="6" l="1"/>
  <c r="K4074" i="6"/>
  <c r="J4075" i="6" l="1"/>
  <c r="J4076" i="6" l="1"/>
  <c r="K4078" i="6" s="1"/>
  <c r="K4076" i="6"/>
  <c r="K4077" i="6" l="1"/>
  <c r="J4077" i="6"/>
  <c r="J4078" i="6" l="1"/>
  <c r="J4079" i="6" l="1"/>
  <c r="K4081" i="6" s="1"/>
  <c r="K4079" i="6" l="1"/>
  <c r="J4080" i="6"/>
  <c r="K4080" i="6"/>
  <c r="J4081" i="6" l="1"/>
  <c r="J4082" i="6" l="1"/>
  <c r="K4084" i="6" s="1"/>
  <c r="J4083" i="6" l="1"/>
  <c r="K4083" i="6"/>
  <c r="K4082" i="6"/>
  <c r="J4084" i="6" l="1"/>
  <c r="J4085" i="6" l="1"/>
  <c r="K4087" i="6" s="1"/>
  <c r="K4085" i="6"/>
  <c r="K4086" i="6" l="1"/>
  <c r="J4086" i="6"/>
  <c r="J4087" i="6" l="1"/>
  <c r="J4088" i="6" l="1"/>
  <c r="K4090" i="6" s="1"/>
  <c r="K4088" i="6"/>
  <c r="K4089" i="6" l="1"/>
  <c r="J4089" i="6"/>
  <c r="J4090" i="6" l="1"/>
  <c r="J4091" i="6" l="1"/>
  <c r="K4093" i="6" s="1"/>
  <c r="K4091" i="6"/>
  <c r="K4092" i="6" l="1"/>
  <c r="J4092" i="6"/>
  <c r="J4093" i="6" l="1"/>
  <c r="J4094" i="6" l="1"/>
  <c r="K4096" i="6" s="1"/>
  <c r="K4094" i="6"/>
  <c r="J4095" i="6" l="1"/>
  <c r="K4095" i="6"/>
  <c r="J4096" i="6" l="1"/>
  <c r="J4097" i="6" l="1"/>
  <c r="K4099" i="6" s="1"/>
  <c r="K4097" i="6"/>
  <c r="J4098" i="6" l="1"/>
  <c r="K4098" i="6"/>
  <c r="J4099" i="6" l="1"/>
  <c r="J4100" i="6" l="1"/>
  <c r="K4102" i="6" s="1"/>
  <c r="K4101" i="6" l="1"/>
  <c r="K4100" i="6"/>
  <c r="J4101" i="6"/>
  <c r="J4102" i="6" l="1"/>
  <c r="J4103" i="6" l="1"/>
  <c r="K4105" i="6" s="1"/>
  <c r="K4104" i="6" l="1"/>
  <c r="J4104" i="6"/>
  <c r="K4103" i="6"/>
  <c r="J4105" i="6" l="1"/>
  <c r="J4106" i="6" l="1"/>
  <c r="K4108" i="6" s="1"/>
  <c r="K4106" i="6"/>
  <c r="K4107" i="6" l="1"/>
  <c r="J4107" i="6"/>
  <c r="J4108" i="6" l="1"/>
  <c r="J4109" i="6" l="1"/>
  <c r="K4111" i="6" s="1"/>
  <c r="K4109" i="6"/>
  <c r="K4110" i="6" l="1"/>
  <c r="J4110" i="6"/>
  <c r="J4111" i="6" l="1"/>
  <c r="J4112" i="6" l="1"/>
  <c r="K4114" i="6" s="1"/>
  <c r="K4112" i="6"/>
  <c r="K4113" i="6" l="1"/>
  <c r="J4113" i="6"/>
  <c r="J4114" i="6" l="1"/>
  <c r="J4115" i="6" l="1"/>
  <c r="K4117" i="6" s="1"/>
  <c r="K4115" i="6"/>
  <c r="J4116" i="6" l="1"/>
  <c r="K4116" i="6"/>
  <c r="J4117" i="6" l="1"/>
  <c r="J4118" i="6" l="1"/>
  <c r="K4120" i="6" s="1"/>
  <c r="K4118" i="6"/>
  <c r="J4119" i="6" l="1"/>
  <c r="K4119" i="6"/>
  <c r="J4120" i="6" l="1"/>
  <c r="J4121" i="6" l="1"/>
  <c r="K4123" i="6" s="1"/>
  <c r="K4121" i="6"/>
  <c r="J4122" i="6" l="1"/>
  <c r="K4122" i="6"/>
  <c r="J4123" i="6" l="1"/>
  <c r="J4124" i="6" l="1"/>
  <c r="K4126" i="6" s="1"/>
  <c r="K4124" i="6"/>
  <c r="K4125" i="6" l="1"/>
  <c r="J4125" i="6"/>
  <c r="J4126" i="6" l="1"/>
  <c r="J4127" i="6" l="1"/>
  <c r="J4128" i="6" l="1"/>
  <c r="K4129" i="6"/>
  <c r="K4127" i="6"/>
  <c r="K4128" i="6"/>
  <c r="J4129" i="6" l="1"/>
  <c r="J4130" i="6" l="1"/>
  <c r="J4131" i="6" l="1"/>
  <c r="K4132" i="6"/>
  <c r="K4130" i="6"/>
  <c r="K4131" i="6"/>
  <c r="J4132" i="6" l="1"/>
  <c r="J4133" i="6" l="1"/>
  <c r="K4135" i="6" s="1"/>
  <c r="K4133" i="6"/>
  <c r="K4134" i="6" l="1"/>
  <c r="J4134" i="6"/>
  <c r="J4135" i="6" l="1"/>
  <c r="J4136" i="6" l="1"/>
  <c r="K4138" i="6" s="1"/>
  <c r="K4136" i="6"/>
  <c r="K4137" i="6" l="1"/>
  <c r="J4137" i="6"/>
  <c r="J4138" i="6" l="1"/>
  <c r="J4139" i="6" l="1"/>
  <c r="K4141" i="6" s="1"/>
  <c r="K4139" i="6"/>
  <c r="K4140" i="6" l="1"/>
  <c r="J4140" i="6"/>
  <c r="J4141" i="6" l="1"/>
  <c r="J4142" i="6" l="1"/>
  <c r="K4144" i="6" s="1"/>
  <c r="K4142" i="6"/>
  <c r="J4143" i="6" l="1"/>
  <c r="K4143" i="6"/>
  <c r="J4144" i="6" l="1"/>
  <c r="J4145" i="6" l="1"/>
  <c r="K4147" i="6" s="1"/>
  <c r="K4145" i="6"/>
  <c r="J4146" i="6" l="1"/>
  <c r="K4146" i="6"/>
  <c r="J4147" i="6" l="1"/>
  <c r="J4148" i="6" l="1"/>
  <c r="K4150" i="6" s="1"/>
  <c r="K4148" i="6"/>
  <c r="K4149" i="6" l="1"/>
  <c r="J4149" i="6"/>
  <c r="J4150" i="6" l="1"/>
  <c r="J4151" i="6" l="1"/>
  <c r="K4153" i="6" s="1"/>
  <c r="K4151" i="6"/>
  <c r="K4152" i="6" l="1"/>
  <c r="J4152" i="6"/>
  <c r="J4153" i="6" l="1"/>
  <c r="J4154" i="6" l="1"/>
  <c r="K4156" i="6" s="1"/>
  <c r="K4154" i="6"/>
  <c r="K4155" i="6" l="1"/>
  <c r="J4155" i="6"/>
  <c r="J4156" i="6" l="1"/>
  <c r="J4157" i="6" l="1"/>
  <c r="K4159" i="6" s="1"/>
  <c r="K4157" i="6"/>
  <c r="K4158" i="6" l="1"/>
  <c r="J4158" i="6"/>
  <c r="J4159" i="6" l="1"/>
  <c r="J4160" i="6" l="1"/>
  <c r="K4162" i="6" s="1"/>
  <c r="K4160" i="6" l="1"/>
  <c r="J4161" i="6"/>
  <c r="K4161" i="6"/>
  <c r="J4162" i="6" l="1"/>
  <c r="J4163" i="6" l="1"/>
  <c r="K4165" i="6" s="1"/>
  <c r="K4163" i="6"/>
  <c r="J4164" i="6" l="1"/>
  <c r="K4164" i="6"/>
  <c r="J4165" i="6" l="1"/>
  <c r="J4166" i="6" l="1"/>
  <c r="K4168" i="6" s="1"/>
  <c r="K4166" i="6"/>
  <c r="K4167" i="6" l="1"/>
  <c r="J4167" i="6"/>
  <c r="J4168" i="6" l="1"/>
  <c r="J4169" i="6" l="1"/>
  <c r="K4171" i="6" s="1"/>
  <c r="K4169" i="6"/>
  <c r="K4170" i="6" l="1"/>
  <c r="J4170" i="6"/>
  <c r="J4171" i="6" l="1"/>
  <c r="J4172" i="6" l="1"/>
  <c r="J4173" i="6" l="1"/>
  <c r="K4174" i="6"/>
  <c r="K4172" i="6"/>
  <c r="K4173" i="6"/>
  <c r="J4174" i="6" l="1"/>
  <c r="J4175" i="6" l="1"/>
  <c r="K4177" i="6" s="1"/>
  <c r="K4176" i="6" l="1"/>
  <c r="K4175" i="6"/>
  <c r="J4176" i="6"/>
  <c r="J4177" i="6" l="1"/>
  <c r="J4178" i="6" l="1"/>
  <c r="K4180" i="6" s="1"/>
  <c r="K4178" i="6"/>
  <c r="K4179" i="6" l="1"/>
  <c r="J4179" i="6"/>
  <c r="J4180" i="6" l="1"/>
  <c r="J4181" i="6" l="1"/>
  <c r="K4183" i="6" s="1"/>
  <c r="K4181" i="6"/>
  <c r="K4182" i="6" l="1"/>
  <c r="J4182" i="6"/>
  <c r="J4183" i="6" l="1"/>
  <c r="J4184" i="6" l="1"/>
  <c r="K4186" i="6" s="1"/>
  <c r="K4184" i="6"/>
  <c r="J4185" i="6" l="1"/>
  <c r="K4185" i="6"/>
  <c r="J4186" i="6" l="1"/>
  <c r="J4187" i="6" l="1"/>
  <c r="K4189" i="6" s="1"/>
  <c r="K4187" i="6" l="1"/>
  <c r="J4188" i="6"/>
  <c r="K4188" i="6"/>
  <c r="J4189" i="6" l="1"/>
  <c r="J4190" i="6" l="1"/>
  <c r="K4192" i="6" s="1"/>
  <c r="K4190" i="6"/>
  <c r="K4191" i="6" l="1"/>
  <c r="J4191" i="6"/>
  <c r="J4192" i="6" l="1"/>
  <c r="J4193" i="6" l="1"/>
  <c r="K4195" i="6" s="1"/>
  <c r="K4193" i="6"/>
  <c r="K4194" i="6" l="1"/>
  <c r="J4194" i="6"/>
  <c r="J4195" i="6" l="1"/>
  <c r="J4196" i="6" l="1"/>
  <c r="J4197" i="6" l="1"/>
  <c r="K4198" i="6"/>
  <c r="K4196" i="6"/>
  <c r="K4197" i="6"/>
  <c r="J4198" i="6" l="1"/>
  <c r="J4199" i="6" l="1"/>
  <c r="K4201" i="6" s="1"/>
  <c r="K4199" i="6"/>
  <c r="K4200" i="6" l="1"/>
  <c r="J4200" i="6"/>
  <c r="J4201" i="6" l="1"/>
  <c r="J4202" i="6" l="1"/>
  <c r="K4204" i="6" s="1"/>
  <c r="K4202" i="6"/>
  <c r="K4203" i="6" l="1"/>
  <c r="J4203" i="6"/>
  <c r="J4204" i="6" l="1"/>
  <c r="J4205" i="6" l="1"/>
  <c r="K4207" i="6" s="1"/>
  <c r="K4205" i="6" l="1"/>
  <c r="K4206" i="6"/>
  <c r="J4206" i="6"/>
  <c r="J4207" i="6" l="1"/>
  <c r="J4208" i="6" l="1"/>
  <c r="K4210" i="6" s="1"/>
  <c r="K4208" i="6"/>
  <c r="J4209" i="6" l="1"/>
  <c r="K4209" i="6"/>
  <c r="J4210" i="6" l="1"/>
  <c r="J4211" i="6" l="1"/>
  <c r="K4213" i="6" s="1"/>
  <c r="K4211" i="6"/>
  <c r="J4212" i="6" l="1"/>
  <c r="K4212" i="6"/>
  <c r="J4213" i="6" l="1"/>
  <c r="J4214" i="6" l="1"/>
  <c r="K4216" i="6" s="1"/>
  <c r="K4214" i="6"/>
  <c r="K4215" i="6" l="1"/>
  <c r="J4215" i="6"/>
  <c r="J4216" i="6" l="1"/>
  <c r="J4217" i="6" l="1"/>
  <c r="K4219" i="6" s="1"/>
  <c r="K4217" i="6"/>
  <c r="K4218" i="6" l="1"/>
  <c r="J4218" i="6"/>
  <c r="J4219" i="6" l="1"/>
  <c r="J4220" i="6" l="1"/>
  <c r="K4222" i="6" s="1"/>
  <c r="K4220" i="6"/>
  <c r="K4221" i="6" l="1"/>
  <c r="J4221" i="6"/>
  <c r="J4222" i="6" l="1"/>
  <c r="J4223" i="6" l="1"/>
  <c r="K4225" i="6" s="1"/>
  <c r="K4223" i="6"/>
  <c r="K4224" i="6" l="1"/>
  <c r="J4224" i="6"/>
  <c r="J4225" i="6" l="1"/>
  <c r="J4226" i="6" l="1"/>
  <c r="K4228" i="6" s="1"/>
  <c r="K4226" i="6"/>
  <c r="K4227" i="6" l="1"/>
  <c r="J4227" i="6"/>
  <c r="J4228" i="6" l="1"/>
  <c r="J4229" i="6" l="1"/>
  <c r="K4231" i="6" s="1"/>
  <c r="K4229" i="6"/>
  <c r="K4230" i="6" l="1"/>
  <c r="J4230" i="6"/>
  <c r="J4231" i="6" l="1"/>
  <c r="J4232" i="6" l="1"/>
  <c r="K4234" i="6" s="1"/>
  <c r="K4232" i="6"/>
  <c r="J4233" i="6" l="1"/>
  <c r="K4233" i="6"/>
  <c r="J4234" i="6" l="1"/>
  <c r="J4235" i="6" l="1"/>
  <c r="K4237" i="6" s="1"/>
  <c r="K4235" i="6"/>
  <c r="J4236" i="6" l="1"/>
  <c r="K4236" i="6"/>
  <c r="J4237" i="6" l="1"/>
  <c r="J4238" i="6" l="1"/>
  <c r="K4240" i="6" s="1"/>
  <c r="K4238" i="6"/>
  <c r="K4239" i="6" l="1"/>
  <c r="J4239" i="6"/>
  <c r="J4240" i="6" l="1"/>
  <c r="J4241" i="6" l="1"/>
  <c r="J4242" i="6" l="1"/>
  <c r="K4243" i="6"/>
  <c r="K4241" i="6"/>
  <c r="K4242" i="6"/>
  <c r="J4243" i="6" l="1"/>
  <c r="J4244" i="6" l="1"/>
  <c r="K4246" i="6" s="1"/>
  <c r="K4244" i="6"/>
  <c r="J4245" i="6" l="1"/>
  <c r="K4245" i="6"/>
  <c r="J4246" i="6" l="1"/>
  <c r="J4247" i="6" l="1"/>
  <c r="K4249" i="6" s="1"/>
  <c r="K4247" i="6"/>
  <c r="J4248" i="6" l="1"/>
  <c r="K4248" i="6"/>
  <c r="J4249" i="6" l="1"/>
  <c r="J4250" i="6" l="1"/>
  <c r="K4252" i="6" s="1"/>
  <c r="K4250" i="6"/>
  <c r="K4251" i="6" l="1"/>
  <c r="J4251" i="6"/>
  <c r="J4252" i="6" l="1"/>
  <c r="J4253" i="6" l="1"/>
  <c r="K4255" i="6" s="1"/>
  <c r="K4253" i="6"/>
  <c r="J4254" i="6" l="1"/>
  <c r="K4254" i="6"/>
  <c r="J4255" i="6" l="1"/>
  <c r="J4256" i="6" l="1"/>
  <c r="K4258" i="6" s="1"/>
  <c r="K4256" i="6"/>
  <c r="J4257" i="6" l="1"/>
  <c r="K4257" i="6"/>
  <c r="J4258" i="6" l="1"/>
  <c r="J4259" i="6" l="1"/>
  <c r="K4261" i="6" s="1"/>
  <c r="K4259" i="6"/>
  <c r="J4260" i="6" l="1"/>
  <c r="K4260" i="6"/>
  <c r="J4261" i="6" l="1"/>
  <c r="J4262" i="6" l="1"/>
  <c r="K4264" i="6" s="1"/>
  <c r="K4262" i="6"/>
  <c r="K4263" i="6" l="1"/>
  <c r="J4263" i="6"/>
  <c r="J4264" i="6" l="1"/>
  <c r="J4265" i="6" l="1"/>
  <c r="K4267" i="6" s="1"/>
  <c r="K4265" i="6"/>
  <c r="K4266" i="6" l="1"/>
  <c r="J4266" i="6"/>
  <c r="J4267" i="6" l="1"/>
  <c r="J4268" i="6" l="1"/>
  <c r="K4270" i="6" s="1"/>
  <c r="K4268" i="6"/>
  <c r="K4269" i="6" l="1"/>
  <c r="J4269" i="6"/>
  <c r="J4270" i="6" l="1"/>
  <c r="J4271" i="6" l="1"/>
  <c r="J4272" i="6" l="1"/>
  <c r="K4273" i="6"/>
  <c r="K4271" i="6"/>
  <c r="K4272" i="6"/>
  <c r="J4273" i="6" l="1"/>
  <c r="J4274" i="6" l="1"/>
  <c r="K4276" i="6" s="1"/>
  <c r="K4274" i="6"/>
  <c r="K4275" i="6" l="1"/>
  <c r="J4275" i="6"/>
  <c r="J4276" i="6" l="1"/>
  <c r="J4277" i="6" l="1"/>
  <c r="K4279" i="6" s="1"/>
  <c r="K4277" i="6"/>
  <c r="K4278" i="6" l="1"/>
  <c r="J4278" i="6"/>
  <c r="J4279" i="6" l="1"/>
  <c r="J4280" i="6" l="1"/>
  <c r="K4282" i="6" s="1"/>
  <c r="K4280" i="6"/>
  <c r="K4281" i="6" l="1"/>
  <c r="J4281" i="6"/>
  <c r="J4282" i="6" l="1"/>
  <c r="J4283" i="6" l="1"/>
  <c r="K4285" i="6" s="1"/>
  <c r="K4283" i="6"/>
  <c r="J4284" i="6" l="1"/>
  <c r="K4284" i="6"/>
  <c r="J4285" i="6" l="1"/>
  <c r="J4286" i="6" l="1"/>
  <c r="K4288" i="6" s="1"/>
  <c r="K4286" i="6"/>
  <c r="J4287" i="6" l="1"/>
  <c r="K4287" i="6"/>
  <c r="J4288" i="6" l="1"/>
  <c r="J4289" i="6" l="1"/>
  <c r="K4291" i="6" s="1"/>
  <c r="K4290" i="6"/>
  <c r="K4289" i="6"/>
  <c r="J4290" i="6" l="1"/>
  <c r="J4291" i="6" l="1"/>
  <c r="J4292" i="6" l="1"/>
  <c r="K4294" i="6" s="1"/>
  <c r="K4292" i="6"/>
  <c r="K4293" i="6" l="1"/>
  <c r="J4293" i="6"/>
  <c r="J4294" i="6" l="1"/>
  <c r="J4295" i="6" l="1"/>
  <c r="K4297" i="6" s="1"/>
  <c r="K4295" i="6"/>
  <c r="K4296" i="6" l="1"/>
  <c r="J4296" i="6"/>
  <c r="J4297" i="6" l="1"/>
  <c r="J4298" i="6" l="1"/>
  <c r="K4298" i="6" s="1"/>
  <c r="J4299" i="6" l="1"/>
  <c r="J4300" i="6" l="1"/>
  <c r="K4301" i="6"/>
  <c r="K4299" i="6"/>
  <c r="K4300" i="6"/>
  <c r="J4301" i="6" l="1"/>
  <c r="J4302" i="6" l="1"/>
  <c r="K4304" i="6" s="1"/>
  <c r="K4302" i="6"/>
  <c r="J4303" i="6" l="1"/>
  <c r="K4303" i="6"/>
  <c r="J4304" i="6" l="1"/>
  <c r="J4305" i="6" l="1"/>
  <c r="K4307" i="6" s="1"/>
  <c r="K4305" i="6"/>
  <c r="K4306" i="6" l="1"/>
  <c r="J4306" i="6"/>
  <c r="J4307" i="6" l="1"/>
  <c r="J4308" i="6" l="1"/>
  <c r="K4310" i="6" s="1"/>
  <c r="K4308" i="6"/>
  <c r="K4309" i="6" l="1"/>
  <c r="J4309" i="6"/>
  <c r="J4310" i="6" l="1"/>
  <c r="J4311" i="6" l="1"/>
  <c r="K4312" i="6" s="1"/>
  <c r="K4311" i="6"/>
  <c r="J4312" i="6" l="1"/>
  <c r="J4313" i="6" l="1"/>
  <c r="K4314" i="6" s="1"/>
  <c r="K4313" i="6"/>
  <c r="J4314" i="6" l="1"/>
  <c r="J4315" i="6" l="1"/>
  <c r="K4317" i="6" s="1"/>
  <c r="K4315" i="6"/>
  <c r="J4316" i="6" l="1"/>
  <c r="K4316" i="6"/>
  <c r="J4317" i="6" l="1"/>
  <c r="J4318" i="6" l="1"/>
  <c r="K4320" i="6" s="1"/>
  <c r="K4318" i="6"/>
  <c r="J4319" i="6" l="1"/>
  <c r="K4319" i="6"/>
  <c r="J4320" i="6" l="1"/>
  <c r="J4321" i="6" l="1"/>
  <c r="K4323" i="6" s="1"/>
  <c r="K4322" i="6"/>
  <c r="K4321" i="6"/>
  <c r="J4322" i="6" l="1"/>
  <c r="J4323" i="6" l="1"/>
  <c r="J4324" i="6" l="1"/>
  <c r="K4326" i="6" s="1"/>
  <c r="K4324" i="6"/>
  <c r="K4325" i="6" l="1"/>
  <c r="J4325" i="6"/>
  <c r="J4326" i="6" l="1"/>
  <c r="J4327" i="6" l="1"/>
  <c r="K4329" i="6" s="1"/>
  <c r="K4327" i="6"/>
  <c r="K4328" i="6" l="1"/>
  <c r="J4328" i="6"/>
  <c r="J4329" i="6" l="1"/>
  <c r="J4330" i="6" l="1"/>
  <c r="K4332" i="6" s="1"/>
  <c r="K4330" i="6"/>
  <c r="K4331" i="6" l="1"/>
  <c r="J4331" i="6"/>
  <c r="J4332" i="6" l="1"/>
  <c r="J4333" i="6" l="1"/>
  <c r="K4335" i="6" s="1"/>
  <c r="K4333" i="6"/>
  <c r="K4334" i="6" l="1"/>
  <c r="J4334" i="6"/>
  <c r="J4335" i="6" l="1"/>
  <c r="J4336" i="6" l="1"/>
  <c r="K4338" i="6" s="1"/>
  <c r="K4336" i="6"/>
  <c r="K4337" i="6" l="1"/>
  <c r="J4337" i="6"/>
  <c r="J4338" i="6" l="1"/>
  <c r="J4339" i="6" l="1"/>
  <c r="K4339" i="6"/>
  <c r="J4340" i="6" l="1"/>
  <c r="K4340" i="6"/>
  <c r="J4341" i="6" l="1"/>
  <c r="K4343" i="6" l="1"/>
  <c r="K4341" i="6"/>
  <c r="J4342" i="6"/>
  <c r="K4342" i="6"/>
  <c r="J4343" i="6" l="1"/>
  <c r="J4344" i="6" l="1"/>
  <c r="K4346" i="6" s="1"/>
  <c r="K4344" i="6"/>
  <c r="K4345" i="6" l="1"/>
  <c r="J4345" i="6"/>
  <c r="J4346" i="6" l="1"/>
  <c r="J4347" i="6" l="1"/>
  <c r="K4349" i="6" s="1"/>
  <c r="K4347" i="6"/>
  <c r="J4348" i="6" l="1"/>
  <c r="K4348" i="6"/>
  <c r="J4349" i="6" l="1"/>
  <c r="J4350" i="6" l="1"/>
  <c r="K4352" i="6" s="1"/>
  <c r="K4350" i="6"/>
  <c r="J4351" i="6" l="1"/>
  <c r="K4351" i="6"/>
  <c r="J4352" i="6" l="1"/>
  <c r="J4353" i="6" l="1"/>
  <c r="K4355" i="6" s="1"/>
  <c r="K4353" i="6"/>
  <c r="K4354" i="6" l="1"/>
  <c r="J4354" i="6"/>
  <c r="J4355" i="6" l="1"/>
  <c r="J4356" i="6" l="1"/>
  <c r="K4358" i="6" s="1"/>
  <c r="K4356" i="6"/>
  <c r="K4357" i="6" l="1"/>
  <c r="J4357" i="6"/>
  <c r="J4358" i="6" l="1"/>
  <c r="J4359" i="6" l="1"/>
  <c r="K4361" i="6" s="1"/>
  <c r="K4359" i="6"/>
  <c r="K4360" i="6" l="1"/>
  <c r="J4360" i="6"/>
  <c r="J4361" i="6" l="1"/>
  <c r="J4362" i="6" l="1"/>
  <c r="K4364" i="6" s="1"/>
  <c r="K4362" i="6"/>
  <c r="K4363" i="6" l="1"/>
  <c r="J4363" i="6"/>
  <c r="J4364" i="6" l="1"/>
  <c r="J4365" i="6" l="1"/>
  <c r="K4366" i="6" s="1"/>
  <c r="K4365" i="6"/>
  <c r="J4366" i="6" l="1"/>
  <c r="J4367" i="6" l="1"/>
  <c r="K4369" i="6" s="1"/>
  <c r="K4367" i="6"/>
  <c r="K4368" i="6" l="1"/>
  <c r="J4368" i="6"/>
  <c r="J4369" i="6" l="1"/>
  <c r="J4370" i="6" l="1"/>
  <c r="K4372" i="6" s="1"/>
  <c r="K4370" i="6"/>
  <c r="K4371" i="6" l="1"/>
  <c r="J4371" i="6"/>
  <c r="J4372" i="6" l="1"/>
  <c r="J4373" i="6" l="1"/>
  <c r="K4375" i="6" s="1"/>
  <c r="K4373" i="6"/>
  <c r="K4374" i="6" l="1"/>
  <c r="J4374" i="6"/>
  <c r="J4375" i="6" l="1"/>
  <c r="J4376" i="6" l="1"/>
  <c r="K4378" i="6" s="1"/>
  <c r="K4376" i="6"/>
  <c r="K4377" i="6" l="1"/>
  <c r="J4377" i="6"/>
  <c r="J4378" i="6" l="1"/>
  <c r="J4379" i="6" l="1"/>
  <c r="K4381" i="6" s="1"/>
  <c r="K4379" i="6"/>
  <c r="J4380" i="6" l="1"/>
  <c r="K4380" i="6"/>
  <c r="J4381" i="6" l="1"/>
  <c r="J4382" i="6" l="1"/>
  <c r="K4384" i="6" s="1"/>
  <c r="K4382" i="6"/>
  <c r="J4383" i="6" l="1"/>
  <c r="K4383" i="6"/>
  <c r="J4384" i="6" l="1"/>
  <c r="J4385" i="6" l="1"/>
  <c r="K4387" i="6" s="1"/>
  <c r="K4385" i="6"/>
  <c r="J4386" i="6" l="1"/>
  <c r="K4386" i="6"/>
  <c r="J4387" i="6" l="1"/>
  <c r="J4388" i="6" l="1"/>
  <c r="K4389" i="6" s="1"/>
  <c r="K4388" i="6" l="1"/>
  <c r="J4389" i="6"/>
  <c r="J4390" i="6" l="1"/>
  <c r="K4392" i="6" s="1"/>
  <c r="K4390" i="6"/>
  <c r="J4391" i="6" l="1"/>
  <c r="K4391" i="6"/>
  <c r="J4392" i="6" l="1"/>
  <c r="J4393" i="6" l="1"/>
  <c r="K4395" i="6" s="1"/>
  <c r="K4393" i="6"/>
  <c r="K4394" i="6" l="1"/>
  <c r="J4394" i="6"/>
  <c r="J4395" i="6" l="1"/>
  <c r="J4396" i="6" l="1"/>
  <c r="K4398" i="6" s="1"/>
  <c r="K4396" i="6"/>
  <c r="K4397" i="6" l="1"/>
  <c r="J4397" i="6"/>
  <c r="J4398" i="6" l="1"/>
  <c r="J4399" i="6" l="1"/>
  <c r="K4401" i="6" s="1"/>
  <c r="K4399" i="6"/>
  <c r="K4400" i="6" l="1"/>
  <c r="J4400" i="6"/>
  <c r="J4401" i="6" l="1"/>
  <c r="J4402" i="6" l="1"/>
  <c r="K4404" i="6" l="1"/>
  <c r="K4402" i="6"/>
  <c r="J4403" i="6"/>
  <c r="K4403" i="6"/>
  <c r="J4404" i="6" l="1"/>
  <c r="J4405" i="6" l="1"/>
  <c r="K4407" i="6" s="1"/>
  <c r="K4405" i="6"/>
  <c r="J4406" i="6" l="1"/>
  <c r="K4406" i="6"/>
  <c r="J4407" i="6" l="1"/>
  <c r="J4408" i="6" l="1"/>
  <c r="K4410" i="6" s="1"/>
  <c r="K4408" i="6"/>
  <c r="J4409" i="6" l="1"/>
  <c r="K4409" i="6"/>
  <c r="J4410" i="6" l="1"/>
  <c r="J4411" i="6" l="1"/>
  <c r="K4413" i="6" s="1"/>
  <c r="K4411" i="6"/>
  <c r="J4412" i="6" l="1"/>
  <c r="K4412" i="6"/>
  <c r="J4413" i="6" l="1"/>
  <c r="J4414" i="6" l="1"/>
  <c r="K4414" i="6"/>
  <c r="J4415" i="6" l="1"/>
  <c r="K4415" i="6"/>
  <c r="J4416" i="6" l="1"/>
  <c r="J4417" i="6" l="1"/>
  <c r="K4419" i="6" s="1"/>
  <c r="K4416" i="6"/>
  <c r="K4417" i="6"/>
  <c r="K4418" i="6" l="1"/>
  <c r="J4418" i="6"/>
  <c r="J4419" i="6" l="1"/>
  <c r="J4420" i="6" l="1"/>
  <c r="K4422" i="6" s="1"/>
  <c r="K4420" i="6"/>
  <c r="K4421" i="6" l="1"/>
  <c r="J4421" i="6"/>
  <c r="J4422" i="6" l="1"/>
  <c r="J4423" i="6" l="1"/>
  <c r="K4425" i="6" s="1"/>
  <c r="K4423" i="6"/>
  <c r="K4424" i="6" l="1"/>
  <c r="J4424" i="6"/>
  <c r="J4425" i="6" l="1"/>
  <c r="J4426" i="6" l="1"/>
  <c r="K4428" i="6" s="1"/>
  <c r="K4426" i="6"/>
  <c r="K4427" i="6" l="1"/>
  <c r="J4427" i="6"/>
  <c r="J4428" i="6" l="1"/>
  <c r="J4429" i="6" l="1"/>
  <c r="K4431" i="6" s="1"/>
  <c r="K4429" i="6"/>
  <c r="K4430" i="6" l="1"/>
  <c r="J4430" i="6"/>
  <c r="J4431" i="6" l="1"/>
  <c r="J4432" i="6" l="1"/>
  <c r="K4434" i="6" s="1"/>
  <c r="K4432" i="6"/>
  <c r="K4433" i="6" l="1"/>
  <c r="J4433" i="6"/>
  <c r="J4434" i="6" l="1"/>
  <c r="J4435" i="6" l="1"/>
  <c r="K4437" i="6" s="1"/>
  <c r="K4435" i="6"/>
  <c r="J4436" i="6" l="1"/>
  <c r="K4436" i="6"/>
  <c r="J4437" i="6" l="1"/>
  <c r="J4438" i="6" l="1"/>
  <c r="K4440" i="6" s="1"/>
  <c r="K4438" i="6"/>
  <c r="J4439" i="6" l="1"/>
  <c r="K4439" i="6"/>
  <c r="J4440" i="6" l="1"/>
  <c r="J4441" i="6" l="1"/>
  <c r="K4443" i="6" s="1"/>
  <c r="K4441" i="6"/>
  <c r="K4442" i="6" l="1"/>
  <c r="J4442" i="6"/>
  <c r="J4443" i="6" l="1"/>
  <c r="J4444" i="6" l="1"/>
  <c r="J4445" i="6" l="1"/>
  <c r="K4446" i="6"/>
  <c r="K4444" i="6"/>
  <c r="K4445" i="6"/>
  <c r="J4446" i="6" l="1"/>
  <c r="J4447" i="6" l="1"/>
  <c r="K4449" i="6" s="1"/>
  <c r="K4447" i="6"/>
  <c r="K4448" i="6" l="1"/>
  <c r="J4448" i="6"/>
  <c r="J4449" i="6" l="1"/>
  <c r="J4450" i="6" l="1"/>
  <c r="K4452" i="6" s="1"/>
  <c r="K4450" i="6"/>
  <c r="K4451" i="6" l="1"/>
  <c r="J4451" i="6"/>
  <c r="J4452" i="6" l="1"/>
  <c r="J4453" i="6" l="1"/>
  <c r="K4455" i="6" s="1"/>
  <c r="K4453" i="6"/>
  <c r="K4454" i="6" l="1"/>
  <c r="J4454" i="6"/>
  <c r="J4455" i="6" l="1"/>
  <c r="J4456" i="6" l="1"/>
  <c r="K4458" i="6" s="1"/>
  <c r="K4456" i="6"/>
  <c r="K4457" i="6" l="1"/>
  <c r="J4457" i="6"/>
  <c r="J4458" i="6" l="1"/>
  <c r="J4459" i="6" l="1"/>
  <c r="K4461" i="6" s="1"/>
  <c r="K4459" i="6"/>
  <c r="J4460" i="6" l="1"/>
  <c r="K4460" i="6"/>
  <c r="J4461" i="6" l="1"/>
  <c r="J4462" i="6" l="1"/>
  <c r="K4464" i="6" s="1"/>
  <c r="K4462" i="6"/>
  <c r="J4463" i="6" l="1"/>
  <c r="K4463" i="6"/>
  <c r="J4464" i="6" l="1"/>
  <c r="J4465" i="6" l="1"/>
  <c r="K4465" i="6" s="1"/>
  <c r="J4466" i="6" l="1"/>
  <c r="K4468" i="6" l="1"/>
  <c r="K4466" i="6"/>
  <c r="J4467" i="6"/>
  <c r="K4467" i="6"/>
  <c r="J4468" i="6" l="1"/>
  <c r="J4469" i="6" l="1"/>
  <c r="K4471" i="6" s="1"/>
  <c r="K4469" i="6"/>
  <c r="K4470" i="6" l="1"/>
  <c r="J4470" i="6"/>
  <c r="J4471" i="6" l="1"/>
  <c r="J4472" i="6" l="1"/>
  <c r="K4474" i="6" s="1"/>
  <c r="K4472" i="6"/>
  <c r="K4473" i="6" l="1"/>
  <c r="J4473" i="6"/>
  <c r="J4474" i="6" l="1"/>
  <c r="J4475" i="6" l="1"/>
  <c r="K4477" i="6" s="1"/>
  <c r="K4475" i="6"/>
  <c r="J4476" i="6" l="1"/>
  <c r="K4476" i="6"/>
  <c r="J4477" i="6" l="1"/>
  <c r="J4478" i="6" l="1"/>
  <c r="K4480" i="6" s="1"/>
  <c r="K4478" i="6"/>
  <c r="J4479" i="6" l="1"/>
  <c r="K4479" i="6"/>
  <c r="J4480" i="6" l="1"/>
  <c r="J4481" i="6" l="1"/>
  <c r="K4483" i="6" s="1"/>
  <c r="K4481" i="6" l="1"/>
  <c r="J4482" i="6"/>
  <c r="K4482" i="6"/>
  <c r="J4483" i="6" l="1"/>
  <c r="J4484" i="6" l="1"/>
  <c r="K4486" i="6" s="1"/>
  <c r="K4484" i="6"/>
  <c r="K4485" i="6" l="1"/>
  <c r="J4485" i="6"/>
  <c r="J4486" i="6" l="1"/>
  <c r="J4487" i="6" l="1"/>
  <c r="J4488" i="6" l="1"/>
  <c r="K4489" i="6"/>
  <c r="K4487" i="6"/>
  <c r="K4488" i="6"/>
  <c r="J4489" i="6" l="1"/>
  <c r="J4490" i="6" l="1"/>
  <c r="K4492" i="6" s="1"/>
  <c r="K4490" i="6" l="1"/>
  <c r="K4491" i="6"/>
  <c r="J4491" i="6"/>
  <c r="J4492" i="6" l="1"/>
  <c r="J4493" i="6" l="1"/>
  <c r="K4495" i="6" s="1"/>
  <c r="K4493" i="6"/>
  <c r="K4494" i="6" l="1"/>
  <c r="J4494" i="6"/>
  <c r="J4495" i="6" l="1"/>
  <c r="J4496" i="6" l="1"/>
  <c r="K4498" i="6" s="1"/>
  <c r="K4496" i="6"/>
  <c r="K4497" i="6" l="1"/>
  <c r="J4497" i="6"/>
  <c r="J4498" i="6" l="1"/>
  <c r="J4499" i="6" l="1"/>
  <c r="K4501" i="6" s="1"/>
  <c r="K4499" i="6"/>
  <c r="K4500" i="6" l="1"/>
  <c r="J4500" i="6"/>
  <c r="J4501" i="6" l="1"/>
  <c r="J4502" i="6" l="1"/>
  <c r="K4504" i="6" s="1"/>
  <c r="K4502" i="6"/>
  <c r="J4503" i="6" l="1"/>
  <c r="K4503" i="6"/>
  <c r="J4504" i="6" l="1"/>
  <c r="J4505" i="6" l="1"/>
  <c r="K4507" i="6" s="1"/>
  <c r="K4505" i="6"/>
  <c r="K4506" i="6" l="1"/>
  <c r="J4506" i="6"/>
  <c r="J4507" i="6" l="1"/>
  <c r="J4508" i="6" l="1"/>
  <c r="K4510" i="6" s="1"/>
  <c r="K4508" i="6"/>
  <c r="K4509" i="6" l="1"/>
  <c r="J4509" i="6"/>
  <c r="J4510" i="6" l="1"/>
  <c r="J4511" i="6" l="1"/>
  <c r="K4511" i="6" s="1"/>
  <c r="J4512" i="6" l="1"/>
  <c r="K4512" i="6"/>
  <c r="J4513" i="6" l="1"/>
  <c r="J4514" i="6" l="1"/>
  <c r="K4515" i="6"/>
  <c r="K4513" i="6"/>
  <c r="K4514" i="6"/>
  <c r="J4515" i="6" l="1"/>
  <c r="J4516" i="6" l="1"/>
  <c r="K4518" i="6" s="1"/>
  <c r="K4516" i="6"/>
  <c r="K4517" i="6" l="1"/>
  <c r="J4517" i="6"/>
  <c r="J4518" i="6" l="1"/>
  <c r="J4519" i="6" l="1"/>
  <c r="K4521" i="6" s="1"/>
  <c r="K4519" i="6"/>
  <c r="J4520" i="6" l="1"/>
  <c r="K4520" i="6"/>
  <c r="J4521" i="6" l="1"/>
  <c r="J4522" i="6" l="1"/>
  <c r="K4524" i="6" s="1"/>
  <c r="K4522" i="6"/>
  <c r="K4523" i="6" l="1"/>
  <c r="J4523" i="6"/>
  <c r="J4524" i="6" l="1"/>
  <c r="J4525" i="6" l="1"/>
  <c r="K4527" i="6" s="1"/>
  <c r="K4525" i="6"/>
  <c r="J4526" i="6" l="1"/>
  <c r="K4526" i="6"/>
  <c r="J4527" i="6" l="1"/>
  <c r="J4528" i="6" l="1"/>
  <c r="K4530" i="6" s="1"/>
  <c r="J4529" i="6" l="1"/>
  <c r="K4529" i="6"/>
  <c r="K4528" i="6"/>
  <c r="J4530" i="6" l="1"/>
  <c r="J4531" i="6" l="1"/>
  <c r="K4531" i="6" s="1"/>
  <c r="J4532" i="6" l="1"/>
  <c r="J4533" i="6" l="1"/>
  <c r="K4534" i="6"/>
  <c r="K4532" i="6"/>
  <c r="K4533" i="6"/>
  <c r="J4534" i="6" l="1"/>
  <c r="J4535" i="6" l="1"/>
  <c r="J4536" i="6" l="1"/>
  <c r="K4537" i="6"/>
  <c r="K4535" i="6"/>
  <c r="K4536" i="6"/>
  <c r="J4537" i="6" l="1"/>
  <c r="J4538" i="6" l="1"/>
  <c r="K4540" i="6" s="1"/>
  <c r="K4538" i="6"/>
  <c r="K4539" i="6" l="1"/>
  <c r="J4539" i="6"/>
  <c r="J4540" i="6" l="1"/>
  <c r="J4541" i="6" l="1"/>
  <c r="K4543" i="6" s="1"/>
  <c r="K4541" i="6" l="1"/>
  <c r="J4542" i="6"/>
  <c r="K4542" i="6"/>
  <c r="J4543" i="6" l="1"/>
  <c r="J4544" i="6" l="1"/>
  <c r="K4546" i="6" s="1"/>
  <c r="K4544" i="6"/>
  <c r="K4545" i="6" l="1"/>
  <c r="J4545" i="6"/>
  <c r="J4546" i="6" l="1"/>
  <c r="J4547" i="6" l="1"/>
  <c r="K4549" i="6" s="1"/>
  <c r="K4548" i="6" l="1"/>
  <c r="K4547" i="6"/>
  <c r="J4548" i="6"/>
  <c r="J4549" i="6" l="1"/>
  <c r="J4550" i="6" l="1"/>
  <c r="K4552" i="6" s="1"/>
  <c r="K4551" i="6" l="1"/>
  <c r="K4550" i="6"/>
  <c r="J4551" i="6"/>
  <c r="J4552" i="6" l="1"/>
  <c r="J4553" i="6" l="1"/>
  <c r="K4555" i="6" s="1"/>
  <c r="K4553" i="6"/>
  <c r="K4554" i="6" l="1"/>
  <c r="J4554" i="6"/>
  <c r="J4555" i="6" l="1"/>
  <c r="J4556" i="6" l="1"/>
  <c r="K4558" i="6" s="1"/>
  <c r="K4556" i="6"/>
  <c r="J4557" i="6" l="1"/>
  <c r="K4557" i="6"/>
  <c r="J4558" i="6" l="1"/>
  <c r="J4559" i="6" l="1"/>
  <c r="K4561" i="6" s="1"/>
  <c r="K4559" i="6" l="1"/>
  <c r="K4560" i="6"/>
  <c r="J4560" i="6"/>
  <c r="J4561" i="6" l="1"/>
  <c r="J4562" i="6" l="1"/>
  <c r="K4564" i="6" s="1"/>
  <c r="K4562" i="6"/>
  <c r="K4563" i="6" l="1"/>
  <c r="J4563" i="6"/>
  <c r="J4564" i="6" l="1"/>
  <c r="J4565" i="6" l="1"/>
  <c r="K4567" i="6" s="1"/>
  <c r="K4565" i="6"/>
  <c r="K4566" i="6" l="1"/>
  <c r="J4566" i="6"/>
  <c r="J4567" i="6" l="1"/>
  <c r="J4568" i="6" l="1"/>
  <c r="K4570" i="6" s="1"/>
  <c r="K4568" i="6"/>
  <c r="J4569" i="6" l="1"/>
  <c r="K4569" i="6"/>
  <c r="J4570" i="6" l="1"/>
  <c r="J4571" i="6" l="1"/>
  <c r="K4573" i="6" s="1"/>
  <c r="K4571" i="6"/>
  <c r="K4572" i="6" l="1"/>
  <c r="J4572" i="6"/>
  <c r="J4573" i="6" l="1"/>
  <c r="J4574" i="6" l="1"/>
  <c r="K4576" i="6" s="1"/>
  <c r="K4574" i="6"/>
  <c r="K4575" i="6" l="1"/>
  <c r="J4575" i="6"/>
  <c r="J4576" i="6" l="1"/>
  <c r="J4577" i="6" l="1"/>
  <c r="K4579" i="6" s="1"/>
  <c r="K4577" i="6"/>
  <c r="J4578" i="6" l="1"/>
  <c r="K4578" i="6"/>
  <c r="J4579" i="6" l="1"/>
  <c r="J4580" i="6" l="1"/>
  <c r="K4582" i="6" s="1"/>
  <c r="K4580" i="6"/>
  <c r="J4581" i="6" l="1"/>
  <c r="K4581" i="6"/>
  <c r="J4582" i="6" l="1"/>
  <c r="J4583" i="6" l="1"/>
  <c r="K4585" i="6" s="1"/>
  <c r="K4583" i="6"/>
  <c r="J4584" i="6" l="1"/>
  <c r="K4584" i="6"/>
  <c r="J4585" i="6" l="1"/>
  <c r="J4586" i="6" l="1"/>
  <c r="K4588" i="6" s="1"/>
  <c r="K4586" i="6"/>
  <c r="K4587" i="6" l="1"/>
  <c r="J4587" i="6"/>
  <c r="J4588" i="6" l="1"/>
  <c r="J4589" i="6" l="1"/>
  <c r="K4591" i="6" s="1"/>
  <c r="K4589" i="6"/>
  <c r="K4590" i="6" l="1"/>
  <c r="J4590" i="6"/>
  <c r="J4591" i="6" l="1"/>
  <c r="J4592" i="6" l="1"/>
  <c r="K4594" i="6" s="1"/>
  <c r="K4592" i="6" l="1"/>
  <c r="J4593" i="6"/>
  <c r="K4593" i="6"/>
  <c r="J4594" i="6" l="1"/>
  <c r="J4595" i="6" l="1"/>
  <c r="K4597" i="6" s="1"/>
  <c r="K4595" i="6"/>
  <c r="K4596" i="6" l="1"/>
  <c r="J4596" i="6"/>
  <c r="J4597" i="6" l="1"/>
  <c r="J4598" i="6" l="1"/>
  <c r="K4600" i="6" s="1"/>
  <c r="K4599" i="6"/>
  <c r="K4598" i="6"/>
  <c r="J4599" i="6" l="1"/>
  <c r="J4600" i="6" l="1"/>
  <c r="J4601" i="6" l="1"/>
  <c r="K4603" i="6" s="1"/>
  <c r="K4601" i="6"/>
  <c r="J4602" i="6" l="1"/>
  <c r="K4602" i="6"/>
  <c r="J4603" i="6" l="1"/>
  <c r="J4604" i="6" l="1"/>
  <c r="K4606" i="6" s="1"/>
  <c r="K4604" i="6"/>
  <c r="J4605" i="6" l="1"/>
  <c r="K4605" i="6"/>
  <c r="J4606" i="6" l="1"/>
  <c r="J4607" i="6" l="1"/>
  <c r="K4609" i="6" s="1"/>
  <c r="K4607" i="6"/>
  <c r="J4608" i="6" l="1"/>
  <c r="K4608" i="6"/>
  <c r="J4609" i="6" l="1"/>
  <c r="J4610" i="6" l="1"/>
  <c r="K4612" i="6" s="1"/>
  <c r="K4610" i="6"/>
  <c r="K4611" i="6" l="1"/>
  <c r="J4611" i="6"/>
  <c r="J4612" i="6" l="1"/>
  <c r="J4613" i="6" l="1"/>
  <c r="K4614" i="6" s="1"/>
  <c r="K4613" i="6"/>
  <c r="J4614" i="6" l="1"/>
  <c r="J4615" i="6" l="1"/>
  <c r="K4617" i="6" s="1"/>
  <c r="K4615" i="6"/>
  <c r="J4616" i="6" l="1"/>
  <c r="K4616" i="6"/>
  <c r="J4617" i="6" l="1"/>
  <c r="J4618" i="6" l="1"/>
  <c r="K4620" i="6" s="1"/>
  <c r="K4618" i="6"/>
  <c r="K4619" i="6" l="1"/>
  <c r="J4619" i="6"/>
  <c r="J4620" i="6" l="1"/>
  <c r="J4621" i="6" l="1"/>
  <c r="K4623" i="6" s="1"/>
  <c r="K4621" i="6"/>
  <c r="K4622" i="6" l="1"/>
  <c r="J4622" i="6"/>
  <c r="J4623" i="6" l="1"/>
  <c r="J4624" i="6" l="1"/>
  <c r="K4626" i="6" s="1"/>
  <c r="K4624" i="6"/>
  <c r="J4625" i="6" l="1"/>
  <c r="K4625" i="6"/>
  <c r="J4626" i="6" l="1"/>
  <c r="J4627" i="6" l="1"/>
  <c r="K4629" i="6" s="1"/>
  <c r="K4627" i="6"/>
  <c r="K4628" i="6" l="1"/>
  <c r="J4628" i="6"/>
  <c r="J4629" i="6" l="1"/>
  <c r="J4630" i="6" l="1"/>
  <c r="K4632" i="6" s="1"/>
  <c r="K4631" i="6"/>
  <c r="K4630" i="6"/>
  <c r="J4631" i="6" l="1"/>
  <c r="J4632" i="6" l="1"/>
  <c r="J4633" i="6" l="1"/>
  <c r="J4634" i="6" l="1"/>
  <c r="K4635" i="6"/>
  <c r="K4633" i="6"/>
  <c r="K4634" i="6"/>
  <c r="J4635" i="6" l="1"/>
  <c r="J4636" i="6" l="1"/>
  <c r="K4638" i="6" s="1"/>
  <c r="K4636" i="6"/>
  <c r="J4637" i="6" l="1"/>
  <c r="K4637" i="6"/>
  <c r="J4638" i="6" l="1"/>
  <c r="J4639" i="6" l="1"/>
  <c r="K4641" i="6" s="1"/>
  <c r="K4639" i="6"/>
  <c r="K4640" i="6" l="1"/>
  <c r="J4640" i="6"/>
  <c r="J4641" i="6" l="1"/>
  <c r="J4642" i="6" l="1"/>
  <c r="K4644" i="6" s="1"/>
  <c r="K4642" i="6"/>
  <c r="K4643" i="6" l="1"/>
  <c r="J4643" i="6"/>
  <c r="J4644" i="6" l="1"/>
  <c r="J4645" i="6" l="1"/>
  <c r="K4647" i="6" s="1"/>
  <c r="K4645" i="6"/>
  <c r="K4646" i="6" l="1"/>
  <c r="J4646" i="6"/>
  <c r="J4647" i="6" l="1"/>
  <c r="J4648" i="6" l="1"/>
  <c r="K4650" i="6" s="1"/>
  <c r="K4648" i="6" l="1"/>
  <c r="K4649" i="6"/>
  <c r="J4649" i="6"/>
  <c r="J4650" i="6" l="1"/>
  <c r="J4651" i="6" l="1"/>
  <c r="K4653" i="6" s="1"/>
  <c r="K4651" i="6"/>
  <c r="K4652" i="6" l="1"/>
  <c r="J4652" i="6"/>
  <c r="J4653" i="6" l="1"/>
  <c r="J4654" i="6" l="1"/>
  <c r="K4656" i="6" s="1"/>
  <c r="K4654" i="6"/>
  <c r="K4655" i="6" l="1"/>
  <c r="J4655" i="6"/>
  <c r="J4656" i="6" l="1"/>
  <c r="J4657" i="6" l="1"/>
  <c r="K4659" i="6" s="1"/>
  <c r="K4657" i="6"/>
  <c r="K4658" i="6" l="1"/>
  <c r="J4658" i="6"/>
  <c r="J4659" i="6" l="1"/>
  <c r="J4660" i="6" l="1"/>
  <c r="K4662" i="6" s="1"/>
  <c r="K4660" i="6"/>
  <c r="J4661" i="6" l="1"/>
  <c r="K4661" i="6"/>
  <c r="J4662" i="6" l="1"/>
  <c r="J4663" i="6" l="1"/>
  <c r="K4665" i="6" s="1"/>
  <c r="K4663" i="6"/>
  <c r="J4664" i="6" l="1"/>
  <c r="K4664" i="6"/>
  <c r="J4665" i="6" l="1"/>
  <c r="J4666" i="6" l="1"/>
  <c r="K4668" i="6" s="1"/>
  <c r="K4666" i="6"/>
  <c r="K4667" i="6" l="1"/>
  <c r="J4667" i="6"/>
  <c r="J4668" i="6" l="1"/>
  <c r="J4669" i="6" l="1"/>
  <c r="K4671" i="6" s="1"/>
  <c r="K4669" i="6"/>
  <c r="K4670" i="6" l="1"/>
  <c r="J4670" i="6"/>
  <c r="J4671" i="6" l="1"/>
  <c r="J4672" i="6" l="1"/>
  <c r="K4674" i="6" s="1"/>
  <c r="K4672" i="6"/>
  <c r="J4673" i="6" l="1"/>
  <c r="K4673" i="6"/>
  <c r="J4674" i="6" l="1"/>
  <c r="J4675" i="6" l="1"/>
  <c r="K4677" i="6" s="1"/>
  <c r="K4675" i="6"/>
  <c r="K4676" i="6" l="1"/>
  <c r="J4676" i="6"/>
  <c r="J4677" i="6" l="1"/>
  <c r="J4678" i="6" l="1"/>
  <c r="K4680" i="6" s="1"/>
  <c r="K4678" i="6"/>
  <c r="K4679" i="6" l="1"/>
  <c r="J4679" i="6"/>
  <c r="J4680" i="6" l="1"/>
  <c r="J4681" i="6" l="1"/>
  <c r="K4683" i="6" s="1"/>
  <c r="K4681" i="6"/>
  <c r="K4682" i="6" l="1"/>
  <c r="J4682" i="6"/>
  <c r="J4683" i="6" l="1"/>
  <c r="J4684" i="6" l="1"/>
  <c r="K4686" i="6" s="1"/>
  <c r="K4684" i="6"/>
  <c r="J4685" i="6" l="1"/>
  <c r="K4685" i="6"/>
  <c r="J4686" i="6" l="1"/>
  <c r="J4687" i="6" l="1"/>
  <c r="K4689" i="6" s="1"/>
  <c r="K4687" i="6"/>
  <c r="J4688" i="6" l="1"/>
  <c r="K4688" i="6"/>
  <c r="J4689" i="6" l="1"/>
  <c r="J4690" i="6" l="1"/>
  <c r="K4692" i="6" s="1"/>
  <c r="K4690" i="6"/>
  <c r="K4691" i="6" l="1"/>
  <c r="J4691" i="6"/>
  <c r="J4692" i="6" l="1"/>
  <c r="J4693" i="6" l="1"/>
  <c r="K4695" i="6" s="1"/>
  <c r="K4693" i="6"/>
  <c r="K4694" i="6" l="1"/>
  <c r="J4694" i="6"/>
  <c r="J4695" i="6" l="1"/>
  <c r="J4696" i="6" l="1"/>
  <c r="K4698" i="6" s="1"/>
  <c r="K4696" i="6" l="1"/>
  <c r="J4697" i="6"/>
  <c r="K4697" i="6"/>
  <c r="J4698" i="6" l="1"/>
  <c r="J4699" i="6" l="1"/>
  <c r="K4701" i="6" s="1"/>
  <c r="K4699" i="6"/>
  <c r="K4700" i="6" l="1"/>
  <c r="J4700" i="6"/>
  <c r="J4701" i="6" l="1"/>
  <c r="J4702" i="6" l="1"/>
  <c r="J4703" i="6" l="1"/>
  <c r="K4704" i="6"/>
  <c r="K4702" i="6"/>
  <c r="K4703" i="6"/>
  <c r="J4704" i="6" l="1"/>
  <c r="J4705" i="6" l="1"/>
  <c r="K4707" i="6" s="1"/>
  <c r="K4705" i="6"/>
  <c r="J4706" i="6" l="1"/>
  <c r="K4706" i="6"/>
  <c r="J4707" i="6" l="1"/>
  <c r="J4708" i="6" l="1"/>
  <c r="K4710" i="6" s="1"/>
  <c r="K4708" i="6"/>
  <c r="K4709" i="6" l="1"/>
  <c r="J4709" i="6"/>
  <c r="J4710" i="6" l="1"/>
  <c r="J4711" i="6" l="1"/>
  <c r="K4713" i="6" s="1"/>
  <c r="K4711" i="6"/>
  <c r="K4712" i="6" l="1"/>
  <c r="J4712" i="6"/>
  <c r="J4713" i="6" l="1"/>
  <c r="J4714" i="6" l="1"/>
  <c r="K4716" i="6" s="1"/>
  <c r="K4714" i="6"/>
  <c r="K4715" i="6" l="1"/>
  <c r="J4715" i="6"/>
  <c r="J4716" i="6" l="1"/>
  <c r="J4717" i="6" l="1"/>
  <c r="K4717" i="6"/>
  <c r="J4718" i="6" l="1"/>
  <c r="K4718" i="6"/>
  <c r="J4719" i="6" l="1"/>
  <c r="K4721" i="6" l="1"/>
  <c r="K4719" i="6"/>
  <c r="J4720" i="6"/>
  <c r="K4720" i="6"/>
  <c r="J4721" i="6" l="1"/>
  <c r="J4722" i="6" l="1"/>
  <c r="K4724" i="6" s="1"/>
  <c r="K4722" i="6"/>
  <c r="K4723" i="6" l="1"/>
  <c r="J4723" i="6"/>
  <c r="J4724" i="6" l="1"/>
  <c r="J4725" i="6" l="1"/>
  <c r="K4727" i="6" s="1"/>
  <c r="K4725" i="6"/>
  <c r="J4726" i="6" l="1"/>
  <c r="K4726" i="6"/>
  <c r="J4727" i="6" l="1"/>
  <c r="J4728" i="6" l="1"/>
  <c r="K4730" i="6" s="1"/>
  <c r="K4728" i="6"/>
  <c r="J4729" i="6" l="1"/>
  <c r="K4729" i="6"/>
  <c r="J4730" i="6" l="1"/>
  <c r="J4731" i="6" l="1"/>
  <c r="K4733" i="6" s="1"/>
  <c r="K4731" i="6"/>
  <c r="K4732" i="6" l="1"/>
  <c r="J4732" i="6"/>
  <c r="J4733" i="6" l="1"/>
  <c r="J4734" i="6" l="1"/>
  <c r="K4736" i="6" s="1"/>
  <c r="K4734" i="6"/>
  <c r="K4735" i="6" l="1"/>
  <c r="J4735" i="6"/>
  <c r="J4736" i="6" l="1"/>
  <c r="J4737" i="6" l="1"/>
  <c r="K4739" i="6" s="1"/>
  <c r="K4737" i="6"/>
  <c r="K4738" i="6" l="1"/>
  <c r="J4738" i="6"/>
  <c r="J4739" i="6" l="1"/>
  <c r="J4740" i="6" l="1"/>
  <c r="K4742" i="6" s="1"/>
  <c r="K4740" i="6"/>
  <c r="K4741" i="6" l="1"/>
  <c r="J4741" i="6"/>
  <c r="J4742" i="6" l="1"/>
  <c r="J4743" i="6" l="1"/>
  <c r="K4745" i="6" s="1"/>
  <c r="K4743" i="6"/>
  <c r="K4744" i="6" l="1"/>
  <c r="J4744" i="6"/>
  <c r="J4745" i="6" l="1"/>
  <c r="J4746" i="6" l="1"/>
  <c r="K4748" i="6" s="1"/>
  <c r="K4746" i="6"/>
  <c r="K4747" i="6" l="1"/>
  <c r="J4747" i="6"/>
  <c r="J4748" i="6" l="1"/>
  <c r="J4749" i="6" l="1"/>
  <c r="K4751" i="6" s="1"/>
  <c r="K4749" i="6"/>
  <c r="J4750" i="6" l="1"/>
  <c r="K4750" i="6"/>
  <c r="J4751" i="6" l="1"/>
  <c r="J4752" i="6" l="1"/>
  <c r="K4752" i="6"/>
  <c r="J4753" i="6" l="1"/>
  <c r="K4753" i="6"/>
  <c r="J4754" i="6" l="1"/>
  <c r="K4756" i="6" l="1"/>
  <c r="K4754" i="6"/>
  <c r="J4755" i="6"/>
  <c r="K4755" i="6"/>
  <c r="J4756" i="6" l="1"/>
  <c r="J4757" i="6" l="1"/>
  <c r="J4758" i="6" l="1"/>
  <c r="K4759" i="6"/>
  <c r="K4757" i="6"/>
  <c r="K4758" i="6"/>
  <c r="J4759" i="6" l="1"/>
  <c r="J4760" i="6" l="1"/>
  <c r="K4762" i="6" s="1"/>
  <c r="K4760" i="6"/>
  <c r="J4761" i="6" l="1"/>
  <c r="K4761" i="6"/>
  <c r="J4762" i="6" l="1"/>
  <c r="J4763" i="6" l="1"/>
  <c r="K4765" i="6" s="1"/>
  <c r="K4763" i="6"/>
  <c r="K4764" i="6" l="1"/>
  <c r="J4764" i="6"/>
  <c r="J4765" i="6" l="1"/>
  <c r="J4766" i="6" l="1"/>
  <c r="K4768" i="6" s="1"/>
  <c r="K4766" i="6"/>
  <c r="K4767" i="6" l="1"/>
  <c r="J4767" i="6"/>
  <c r="J4768" i="6" l="1"/>
  <c r="J4769" i="6" l="1"/>
  <c r="K4771" i="6" s="1"/>
  <c r="K4769" i="6"/>
  <c r="K4770" i="6" l="1"/>
  <c r="J4770" i="6"/>
  <c r="J4771" i="6" l="1"/>
  <c r="J4772" i="6" l="1"/>
  <c r="K4774" i="6" s="1"/>
  <c r="K4772" i="6"/>
  <c r="K4773" i="6" l="1"/>
  <c r="J4773" i="6"/>
  <c r="J4774" i="6" l="1"/>
  <c r="J4775" i="6" l="1"/>
  <c r="K4777" i="6" s="1"/>
  <c r="K4775" i="6"/>
  <c r="K4776" i="6" l="1"/>
  <c r="J4776" i="6"/>
  <c r="J4777" i="6" l="1"/>
  <c r="J4778" i="6" l="1"/>
  <c r="K4780" i="6" s="1"/>
  <c r="K4778" i="6" l="1"/>
  <c r="K4779" i="6"/>
  <c r="J4779" i="6"/>
  <c r="J4780" i="6" l="1"/>
  <c r="J4781" i="6" l="1"/>
  <c r="K4783" i="6" s="1"/>
  <c r="K4781" i="6"/>
  <c r="J4782" i="6" l="1"/>
  <c r="K4782" i="6"/>
  <c r="J4783" i="6" l="1"/>
  <c r="J4784" i="6" l="1"/>
  <c r="K4786" i="6" s="1"/>
  <c r="K4784" i="6"/>
  <c r="K4785" i="6" l="1"/>
  <c r="J4785" i="6"/>
  <c r="J4786" i="6" l="1"/>
  <c r="J4787" i="6" l="1"/>
  <c r="K4789" i="6" s="1"/>
  <c r="K4787" i="6"/>
  <c r="K4788" i="6" l="1"/>
  <c r="J4788" i="6"/>
  <c r="J4789" i="6" l="1"/>
  <c r="J4790" i="6" l="1"/>
  <c r="K4792" i="6" s="1"/>
  <c r="K4790" i="6"/>
  <c r="K4791" i="6" l="1"/>
  <c r="J4791" i="6"/>
  <c r="J4792" i="6" l="1"/>
  <c r="J4793" i="6" l="1"/>
  <c r="K4795" i="6" s="1"/>
  <c r="K4793" i="6"/>
  <c r="K4794" i="6" l="1"/>
  <c r="J4794" i="6"/>
  <c r="J4795" i="6" l="1"/>
  <c r="J4796" i="6" l="1"/>
  <c r="K4798" i="6" s="1"/>
  <c r="K4796" i="6"/>
  <c r="K4797" i="6" l="1"/>
  <c r="J4797" i="6"/>
  <c r="J4798" i="6" l="1"/>
  <c r="J4799" i="6" l="1"/>
  <c r="K4801" i="6" s="1"/>
  <c r="K4799" i="6" l="1"/>
  <c r="K4800" i="6"/>
  <c r="J4800" i="6"/>
  <c r="J4801" i="6" l="1"/>
  <c r="J4802" i="6" l="1"/>
  <c r="K4804" i="6" s="1"/>
  <c r="K4802" i="6"/>
  <c r="K4803" i="6" l="1"/>
  <c r="J4803" i="6"/>
  <c r="J4804" i="6" l="1"/>
  <c r="J4805" i="6" l="1"/>
  <c r="K4807" i="6" s="1"/>
  <c r="K4805" i="6"/>
  <c r="J4806" i="6" l="1"/>
  <c r="K4806" i="6"/>
  <c r="J4807" i="6" l="1"/>
  <c r="J4808" i="6" l="1"/>
  <c r="K4810" i="6" s="1"/>
  <c r="K4808" i="6"/>
  <c r="K4809" i="6" l="1"/>
  <c r="J4809" i="6"/>
  <c r="J4810" i="6" l="1"/>
  <c r="J4811" i="6" l="1"/>
  <c r="K4813" i="6" s="1"/>
  <c r="K4811" i="6"/>
  <c r="K4812" i="6" l="1"/>
  <c r="J4812" i="6"/>
  <c r="J4813" i="6" l="1"/>
  <c r="J4814" i="6" l="1"/>
  <c r="K4816" i="6" s="1"/>
  <c r="K4814" i="6"/>
  <c r="J4815" i="6" l="1"/>
  <c r="K4815" i="6"/>
  <c r="J4816" i="6" l="1"/>
  <c r="J4817" i="6" l="1"/>
  <c r="K4819" i="6" s="1"/>
  <c r="K4817" i="6" l="1"/>
  <c r="J4818" i="6"/>
  <c r="K4818" i="6"/>
  <c r="J4819" i="6" l="1"/>
  <c r="J4820" i="6" l="1"/>
  <c r="K4822" i="6" s="1"/>
  <c r="K4820" i="6" l="1"/>
  <c r="J4821" i="6"/>
  <c r="K4821" i="6"/>
  <c r="J4822" i="6" l="1"/>
  <c r="J4823" i="6" l="1"/>
  <c r="K4825" i="6" s="1"/>
  <c r="K4823" i="6" l="1"/>
  <c r="J4824" i="6"/>
  <c r="K4824" i="6"/>
  <c r="J4825" i="6" l="1"/>
  <c r="J4826" i="6" l="1"/>
  <c r="K4828" i="6" s="1"/>
  <c r="K4826" i="6" l="1"/>
  <c r="J4827" i="6"/>
  <c r="K4827" i="6"/>
  <c r="J4828" i="6" l="1"/>
  <c r="J4829" i="6" l="1"/>
  <c r="K4830" i="6" s="1"/>
  <c r="K4831" i="6" l="1"/>
  <c r="K4829" i="6"/>
  <c r="J4830" i="6"/>
  <c r="J4831" i="6" l="1"/>
  <c r="J4832" i="6" l="1"/>
  <c r="K4834" i="6" l="1"/>
  <c r="K4832" i="6"/>
  <c r="J4833" i="6"/>
  <c r="K4833" i="6"/>
  <c r="J4834" i="6" l="1"/>
  <c r="J4835" i="6" l="1"/>
  <c r="K4837" i="6" s="1"/>
  <c r="K4835" i="6"/>
  <c r="K4836" i="6" l="1"/>
  <c r="J4836" i="6"/>
  <c r="J4837" i="6" l="1"/>
  <c r="J4838" i="6" l="1"/>
  <c r="K4840" i="6" l="1"/>
  <c r="K4838" i="6"/>
  <c r="K4839" i="6"/>
  <c r="J4839" i="6"/>
  <c r="J4840" i="6" l="1"/>
  <c r="J4841" i="6" l="1"/>
  <c r="K4843" i="6" s="1"/>
  <c r="K4841" i="6"/>
  <c r="K4842" i="6" l="1"/>
  <c r="J4842" i="6"/>
  <c r="J4843" i="6" l="1"/>
  <c r="J4844" i="6" l="1"/>
  <c r="K4846" i="6" s="1"/>
  <c r="K4844" i="6" l="1"/>
  <c r="J4845" i="6"/>
  <c r="K4845" i="6"/>
  <c r="J4846" i="6" l="1"/>
  <c r="J4847" i="6" l="1"/>
  <c r="K4849" i="6" s="1"/>
  <c r="K4847" i="6" l="1"/>
  <c r="J4848" i="6"/>
  <c r="K4848" i="6"/>
  <c r="J4849" i="6" l="1"/>
  <c r="J4850" i="6" l="1"/>
  <c r="K4852" i="6" s="1"/>
  <c r="K4850" i="6"/>
  <c r="K4851" i="6" l="1"/>
  <c r="J4851" i="6"/>
  <c r="J4852" i="6" l="1"/>
  <c r="J4853" i="6" l="1"/>
  <c r="K4855" i="6" s="1"/>
  <c r="K4853" i="6"/>
  <c r="J4854" i="6" l="1"/>
  <c r="K4854" i="6"/>
  <c r="J4855" i="6" l="1"/>
  <c r="J4856" i="6" l="1"/>
  <c r="K4858" i="6" s="1"/>
  <c r="K4856" i="6"/>
  <c r="K4857" i="6" l="1"/>
  <c r="J4857" i="6"/>
  <c r="J4858" i="6" l="1"/>
  <c r="J4859" i="6" l="1"/>
  <c r="K4861" i="6" s="1"/>
  <c r="K4859" i="6"/>
  <c r="K4860" i="6" l="1"/>
  <c r="J4860" i="6"/>
  <c r="J4861" i="6" l="1"/>
  <c r="J4862" i="6" l="1"/>
  <c r="J4863" i="6" l="1"/>
  <c r="K4862" i="6"/>
  <c r="K4863" i="6"/>
  <c r="J4864" i="6" l="1"/>
  <c r="K4866" i="6" s="1"/>
  <c r="K4865" i="6" l="1"/>
  <c r="J4865" i="6"/>
  <c r="K4864" i="6"/>
  <c r="J4866" i="6" l="1"/>
  <c r="J4867" i="6" l="1"/>
  <c r="K4869" i="6" l="1"/>
  <c r="K4867" i="6"/>
  <c r="J4868" i="6"/>
  <c r="K4868" i="6"/>
  <c r="J4869" i="6" l="1"/>
  <c r="J4870" i="6" l="1"/>
  <c r="K4872" i="6" s="1"/>
  <c r="K4870" i="6"/>
  <c r="J4871" i="6" l="1"/>
  <c r="K4871" i="6"/>
  <c r="J4872" i="6" l="1"/>
  <c r="J4873" i="6" l="1"/>
  <c r="K4875" i="6" s="1"/>
  <c r="K4873" i="6"/>
  <c r="J4874" i="6" l="1"/>
  <c r="K4874" i="6"/>
  <c r="J4875" i="6" l="1"/>
  <c r="J4876" i="6" l="1"/>
  <c r="K4878" i="6" s="1"/>
  <c r="K4876" i="6"/>
  <c r="K4877" i="6" l="1"/>
  <c r="J4877" i="6"/>
  <c r="J4878" i="6" l="1"/>
  <c r="J4879" i="6" l="1"/>
  <c r="J4880" i="6" l="1"/>
  <c r="K4881" i="6"/>
  <c r="K4879" i="6"/>
  <c r="K4880" i="6"/>
  <c r="J4881" i="6" l="1"/>
  <c r="J4882" i="6" l="1"/>
  <c r="J4883" i="6" l="1"/>
  <c r="K4882" i="6"/>
  <c r="K4883" i="6"/>
  <c r="J4884" i="6" l="1"/>
  <c r="K4886" i="6" s="1"/>
  <c r="K4885" i="6" l="1"/>
  <c r="J4885" i="6"/>
  <c r="K4884" i="6"/>
  <c r="J4886" i="6" l="1"/>
  <c r="J4887" i="6" l="1"/>
  <c r="K4889" i="6" s="1"/>
  <c r="K4887" i="6"/>
  <c r="K4888" i="6" l="1"/>
  <c r="J4888" i="6"/>
  <c r="J4889" i="6" l="1"/>
  <c r="J4890" i="6" l="1"/>
  <c r="K4892" i="6" s="1"/>
  <c r="K4890" i="6"/>
  <c r="K4891" i="6" l="1"/>
  <c r="J4891" i="6"/>
  <c r="J4892" i="6" l="1"/>
  <c r="J4893" i="6" l="1"/>
  <c r="K4895" i="6" s="1"/>
  <c r="K4893" i="6"/>
  <c r="K4894" i="6" l="1"/>
  <c r="J4894" i="6"/>
  <c r="J4895" i="6" l="1"/>
  <c r="J4896" i="6" l="1"/>
  <c r="K4898" i="6" s="1"/>
  <c r="K4896" i="6"/>
  <c r="K4897" i="6" l="1"/>
  <c r="J4897" i="6"/>
  <c r="J4898" i="6" l="1"/>
  <c r="J4899" i="6" l="1"/>
  <c r="K4899" i="6"/>
  <c r="J4900" i="6" l="1"/>
  <c r="K4900" i="6"/>
  <c r="J4901" i="6" l="1"/>
  <c r="K4903" i="6" s="1"/>
  <c r="K4901" i="6"/>
  <c r="J4902" i="6" l="1"/>
  <c r="K4902" i="6"/>
  <c r="J4903" i="6" l="1"/>
  <c r="J4904" i="6" l="1"/>
  <c r="K4906" i="6" s="1"/>
  <c r="K4904" i="6"/>
  <c r="K4905" i="6" l="1"/>
  <c r="J4905" i="6"/>
  <c r="J4906" i="6" l="1"/>
  <c r="J4907" i="6" l="1"/>
  <c r="K4909" i="6" s="1"/>
  <c r="K4907" i="6"/>
  <c r="K4908" i="6" l="1"/>
  <c r="J4908" i="6"/>
  <c r="J4909" i="6" l="1"/>
  <c r="J4910" i="6" l="1"/>
  <c r="K4911" i="6" s="1"/>
  <c r="K4912" i="6" l="1"/>
  <c r="K4910" i="6"/>
  <c r="J4911" i="6"/>
  <c r="J4912" i="6" l="1"/>
  <c r="J4913" i="6" l="1"/>
  <c r="K4915" i="6" s="1"/>
  <c r="K4913" i="6"/>
  <c r="J4914" i="6" l="1"/>
  <c r="K4914" i="6"/>
  <c r="J4915" i="6" l="1"/>
  <c r="J4916" i="6" l="1"/>
  <c r="K4918" i="6" s="1"/>
  <c r="K4917" i="6" l="1"/>
  <c r="J4917" i="6"/>
  <c r="K4916" i="6"/>
  <c r="J4918" i="6" l="1"/>
  <c r="J4919" i="6" l="1"/>
  <c r="K4921" i="6" s="1"/>
  <c r="K4919" i="6"/>
  <c r="J4920" i="6" l="1"/>
  <c r="K4920" i="6"/>
  <c r="J4921" i="6" l="1"/>
  <c r="J4922" i="6" l="1"/>
  <c r="K4924" i="6" s="1"/>
  <c r="K4922" i="6" l="1"/>
  <c r="K4923" i="6"/>
  <c r="J4923" i="6"/>
  <c r="J4924" i="6" l="1"/>
  <c r="J4925" i="6" l="1"/>
  <c r="K4927" i="6" s="1"/>
  <c r="K4925" i="6" l="1"/>
  <c r="K4926" i="6"/>
  <c r="J4926" i="6"/>
  <c r="J4927" i="6" l="1"/>
  <c r="J4928" i="6" l="1"/>
  <c r="K4930" i="6" s="1"/>
  <c r="K4928" i="6" l="1"/>
  <c r="J4929" i="6"/>
  <c r="K4929" i="6"/>
  <c r="J4930" i="6" l="1"/>
  <c r="J4931" i="6" l="1"/>
  <c r="K4933" i="6" s="1"/>
  <c r="K4931" i="6" l="1"/>
  <c r="J4932" i="6"/>
  <c r="K4932" i="6"/>
  <c r="J4933" i="6" l="1"/>
  <c r="J4934" i="6" l="1"/>
  <c r="K4936" i="6" s="1"/>
  <c r="K4934" i="6"/>
  <c r="J4935" i="6" l="1"/>
  <c r="K4935" i="6"/>
  <c r="J4936" i="6" l="1"/>
  <c r="J4937" i="6" l="1"/>
  <c r="K4939" i="6" s="1"/>
  <c r="K4937" i="6"/>
  <c r="K4938" i="6" l="1"/>
  <c r="J4938" i="6"/>
  <c r="J4939" i="6" l="1"/>
  <c r="J4940" i="6" l="1"/>
  <c r="K4942" i="6" s="1"/>
  <c r="K4940" i="6"/>
  <c r="J4941" i="6" l="1"/>
  <c r="K4941" i="6"/>
  <c r="J4942" i="6" l="1"/>
  <c r="J4943" i="6" l="1"/>
  <c r="K4945" i="6" s="1"/>
  <c r="K4943" i="6"/>
  <c r="J4944" i="6" l="1"/>
  <c r="K4944" i="6"/>
  <c r="J4945" i="6" l="1"/>
  <c r="J4946" i="6" l="1"/>
  <c r="K4948" i="6" s="1"/>
  <c r="K4946" i="6"/>
  <c r="K4947" i="6" l="1"/>
  <c r="J4947" i="6"/>
  <c r="J4948" i="6" l="1"/>
  <c r="J4949" i="6" l="1"/>
  <c r="K4951" i="6" s="1"/>
  <c r="K4949" i="6"/>
  <c r="K4950" i="6" l="1"/>
  <c r="J4950" i="6"/>
  <c r="J4951" i="6" l="1"/>
  <c r="J4952" i="6" l="1"/>
  <c r="K4954" i="6" s="1"/>
  <c r="K4952" i="6" l="1"/>
  <c r="K4953" i="6"/>
  <c r="J4953" i="6"/>
  <c r="J4954" i="6" l="1"/>
  <c r="J4955" i="6" l="1"/>
  <c r="K4957" i="6" s="1"/>
  <c r="K4955" i="6" l="1"/>
  <c r="J4956" i="6"/>
  <c r="K4956" i="6"/>
  <c r="J4957" i="6" l="1"/>
  <c r="J4958" i="6" l="1"/>
  <c r="K4960" i="6" s="1"/>
  <c r="K4958" i="6" l="1"/>
  <c r="J4959" i="6"/>
  <c r="K4959" i="6"/>
  <c r="J4960" i="6" l="1"/>
  <c r="J4961" i="6" l="1"/>
  <c r="K4963" i="6" s="1"/>
  <c r="K4961" i="6" l="1"/>
  <c r="K4962" i="6"/>
  <c r="J4962" i="6"/>
  <c r="J4963" i="6" l="1"/>
  <c r="J4964" i="6" l="1"/>
  <c r="K4966" i="6" s="1"/>
  <c r="K4964" i="6" l="1"/>
  <c r="J4965" i="6"/>
  <c r="K4965" i="6"/>
  <c r="J4966" i="6" l="1"/>
  <c r="J4967" i="6" l="1"/>
  <c r="K4969" i="6" s="1"/>
  <c r="K4967" i="6" l="1"/>
  <c r="J4968" i="6"/>
  <c r="K4968" i="6"/>
  <c r="J4969" i="6" l="1"/>
  <c r="J4970" i="6" l="1"/>
  <c r="K4970" i="6" l="1"/>
  <c r="J4971" i="6"/>
  <c r="K4971" i="6"/>
  <c r="J4972" i="6" l="1"/>
  <c r="K4974" i="6" s="1"/>
  <c r="K4972" i="6" l="1"/>
  <c r="J4973" i="6"/>
  <c r="K4973" i="6"/>
  <c r="J4974" i="6" l="1"/>
  <c r="J4975" i="6" l="1"/>
  <c r="K4977" i="6" s="1"/>
  <c r="K4975" i="6" l="1"/>
  <c r="J4976" i="6"/>
  <c r="K4976" i="6"/>
  <c r="J4977" i="6" l="1"/>
  <c r="J4978" i="6" l="1"/>
  <c r="K4980" i="6" s="1"/>
  <c r="K4978" i="6" l="1"/>
  <c r="K4979" i="6"/>
  <c r="J4979" i="6"/>
  <c r="J4980" i="6" l="1"/>
  <c r="J4981" i="6" l="1"/>
  <c r="K4983" i="6" s="1"/>
  <c r="K4981" i="6"/>
  <c r="K4982" i="6" l="1"/>
  <c r="J4982" i="6"/>
  <c r="J4983" i="6" l="1"/>
  <c r="J4984" i="6" l="1"/>
  <c r="K4986" i="6" s="1"/>
  <c r="K4985" i="6" l="1"/>
  <c r="J4985" i="6"/>
  <c r="K4984" i="6"/>
  <c r="J4986" i="6" l="1"/>
  <c r="J4987" i="6" l="1"/>
  <c r="K4988" i="6" s="1"/>
  <c r="K4989" i="6" l="1"/>
  <c r="K4987" i="6"/>
  <c r="J4988" i="6"/>
  <c r="J4989" i="6" l="1"/>
  <c r="J4990" i="6" l="1"/>
  <c r="K4992" i="6" s="1"/>
  <c r="K4991" i="6"/>
  <c r="K4990" i="6"/>
  <c r="J4991" i="6" l="1"/>
  <c r="J4992" i="6" l="1"/>
  <c r="J4993" i="6" l="1"/>
  <c r="K4995" i="6" s="1"/>
  <c r="K4993" i="6" l="1"/>
  <c r="K4994" i="6"/>
  <c r="J4994" i="6"/>
  <c r="J4995" i="6" l="1"/>
  <c r="J4996" i="6" l="1"/>
  <c r="K4998" i="6" s="1"/>
  <c r="K4997" i="6" l="1"/>
  <c r="J4997" i="6"/>
  <c r="K4996" i="6"/>
  <c r="J4998" i="6" l="1"/>
  <c r="J4999" i="6" l="1"/>
  <c r="K5001" i="6" s="1"/>
  <c r="K4999" i="6"/>
  <c r="J5000" i="6" l="1"/>
  <c r="K5000" i="6"/>
  <c r="J5001" i="6" l="1"/>
  <c r="J5002" i="6" l="1"/>
  <c r="K5004" i="6" s="1"/>
  <c r="K5002" i="6"/>
  <c r="K5003" i="6" l="1"/>
  <c r="J5003" i="6"/>
  <c r="J5004" i="6" l="1"/>
  <c r="J5005" i="6" l="1"/>
  <c r="K5007" i="6" s="1"/>
  <c r="K5006" i="6" l="1"/>
  <c r="J5006" i="6"/>
  <c r="K5005" i="6"/>
  <c r="J5007" i="6" l="1"/>
  <c r="J5008" i="6" l="1"/>
  <c r="K5010" i="6" s="1"/>
  <c r="K5008" i="6"/>
  <c r="K5009" i="6" l="1"/>
  <c r="J5009" i="6"/>
  <c r="J5010" i="6" l="1"/>
  <c r="J5011" i="6" l="1"/>
  <c r="K5013" i="6" s="1"/>
  <c r="K5011" i="6" l="1"/>
  <c r="J5012" i="6"/>
  <c r="K5012" i="6"/>
  <c r="J5013" i="6" l="1"/>
  <c r="J5014" i="6" l="1"/>
  <c r="K5016" i="6" s="1"/>
  <c r="K5014" i="6"/>
  <c r="K5015" i="6" l="1"/>
  <c r="J5015" i="6"/>
  <c r="J5016" i="6" l="1"/>
  <c r="J5017" i="6" l="1"/>
  <c r="K5019" i="6" s="1"/>
  <c r="K5017" i="6" l="1"/>
  <c r="J5018" i="6"/>
  <c r="K5018" i="6"/>
  <c r="J5019" i="6" l="1"/>
  <c r="J5020" i="6" l="1"/>
  <c r="K5020" i="6" s="1"/>
  <c r="J5021" i="6" l="1"/>
  <c r="K5021" i="6"/>
  <c r="J5022" i="6" l="1"/>
  <c r="K5024" i="6" l="1"/>
  <c r="K5022" i="6"/>
  <c r="J5023" i="6"/>
  <c r="K5023" i="6"/>
  <c r="J5024" i="6" l="1"/>
  <c r="J5025" i="6" l="1"/>
  <c r="K5025" i="6" l="1"/>
  <c r="K5026" i="6"/>
  <c r="J5026" i="6"/>
  <c r="J5027" i="6" l="1"/>
  <c r="K5029" i="6" s="1"/>
  <c r="K5027" i="6" l="1"/>
  <c r="J5028" i="6"/>
  <c r="K5028" i="6"/>
  <c r="J5029" i="6" l="1"/>
  <c r="J5030" i="6" l="1"/>
  <c r="K5032" i="6" s="1"/>
  <c r="K5030" i="6"/>
  <c r="J5031" i="6" l="1"/>
  <c r="K5031" i="6"/>
  <c r="J5032" i="6" l="1"/>
  <c r="J5033" i="6" l="1"/>
  <c r="K5035" i="6" s="1"/>
  <c r="K5033" i="6"/>
  <c r="K5034" i="6" l="1"/>
  <c r="J5034" i="6"/>
  <c r="J5035" i="6" l="1"/>
  <c r="J5036" i="6" l="1"/>
  <c r="K5038" i="6" s="1"/>
  <c r="K5036" i="6" l="1"/>
  <c r="J5037" i="6"/>
  <c r="K5037" i="6"/>
  <c r="J5038" i="6" l="1"/>
  <c r="J5039" i="6" l="1"/>
  <c r="K5041" i="6" s="1"/>
  <c r="K5039" i="6"/>
  <c r="J5040" i="6" l="1"/>
  <c r="K5040" i="6"/>
  <c r="J5041" i="6" l="1"/>
  <c r="J5042" i="6" l="1"/>
  <c r="K5043" i="6" s="1"/>
  <c r="K5042" i="6"/>
  <c r="J5043" i="6" l="1"/>
  <c r="J5044" i="6" l="1"/>
  <c r="K5046" i="6" s="1"/>
  <c r="K5044" i="6"/>
  <c r="J5045" i="6" l="1"/>
  <c r="K5045" i="6"/>
  <c r="J5046" i="6" l="1"/>
  <c r="J5047" i="6" l="1"/>
  <c r="K5049" i="6" s="1"/>
  <c r="K5047" i="6"/>
  <c r="J5048" i="6" l="1"/>
  <c r="K5048" i="6"/>
  <c r="J5049" i="6" l="1"/>
  <c r="J5050" i="6" l="1"/>
  <c r="K5052" i="6" s="1"/>
  <c r="K5050" i="6"/>
  <c r="K5051" i="6" l="1"/>
  <c r="J5051" i="6"/>
  <c r="J5052" i="6" l="1"/>
  <c r="J5053" i="6" l="1"/>
  <c r="K5053" i="6"/>
  <c r="J5054" i="6" l="1"/>
  <c r="K5056" i="6" l="1"/>
  <c r="K5054" i="6"/>
  <c r="J5055" i="6"/>
  <c r="K5055" i="6"/>
  <c r="J5056" i="6" l="1"/>
  <c r="J5057" i="6" l="1"/>
  <c r="K5059" i="6" s="1"/>
  <c r="K5057" i="6"/>
  <c r="K5058" i="6" l="1"/>
  <c r="J5058" i="6"/>
  <c r="J5059" i="6" l="1"/>
  <c r="J5060" i="6" l="1"/>
  <c r="K5062" i="6" s="1"/>
  <c r="K5060" i="6"/>
  <c r="J5061" i="6" l="1"/>
  <c r="K5061" i="6"/>
  <c r="J5062" i="6" l="1"/>
  <c r="J5063" i="6" l="1"/>
  <c r="K5065" i="6" s="1"/>
  <c r="K5063" i="6"/>
  <c r="J5064" i="6" l="1"/>
  <c r="K5064" i="6"/>
  <c r="J5065" i="6" l="1"/>
  <c r="J5066" i="6" l="1"/>
  <c r="K5068" i="6" s="1"/>
  <c r="K5066" i="6"/>
  <c r="K5067" i="6" l="1"/>
  <c r="J5067" i="6"/>
  <c r="J5068" i="6" l="1"/>
  <c r="J5069" i="6" l="1"/>
  <c r="K5070" i="6" s="1"/>
  <c r="K5069" i="6" l="1"/>
  <c r="J5070" i="6"/>
  <c r="J5071" i="6" l="1"/>
  <c r="K5073" i="6" s="1"/>
  <c r="K5071" i="6"/>
  <c r="J5072" i="6" l="1"/>
  <c r="K5072" i="6"/>
  <c r="J5073" i="6" l="1"/>
  <c r="J5074" i="6" l="1"/>
  <c r="K5076" i="6" s="1"/>
  <c r="K5074" i="6"/>
  <c r="K5075" i="6" l="1"/>
  <c r="J5075" i="6"/>
  <c r="J5076" i="6" l="1"/>
  <c r="J5077" i="6" l="1"/>
  <c r="K5079" i="6" s="1"/>
  <c r="K5077" i="6"/>
  <c r="K5078" i="6" l="1"/>
  <c r="J5078" i="6"/>
  <c r="J5079" i="6" l="1"/>
  <c r="J5080" i="6" l="1"/>
  <c r="J5081" i="6" l="1"/>
  <c r="K5080" i="6"/>
  <c r="K5081" i="6"/>
  <c r="J5082" i="6" l="1"/>
  <c r="J5083" i="6" l="1"/>
  <c r="K5084" i="6"/>
  <c r="K5082" i="6"/>
  <c r="K5083" i="6"/>
  <c r="J5084" i="6" l="1"/>
  <c r="J5085" i="6" l="1"/>
  <c r="K5087" i="6" s="1"/>
  <c r="K5085" i="6"/>
  <c r="K5086" i="6" l="1"/>
  <c r="J5086" i="6"/>
  <c r="J5087" i="6" l="1"/>
  <c r="J5088" i="6" l="1"/>
  <c r="K5090" i="6" s="1"/>
  <c r="K5088" i="6"/>
  <c r="J5089" i="6" l="1"/>
  <c r="K5089" i="6"/>
  <c r="J5090" i="6" l="1"/>
  <c r="J5091" i="6" l="1"/>
  <c r="K5093" i="6" s="1"/>
  <c r="K5091" i="6"/>
  <c r="K5092" i="6" l="1"/>
  <c r="J5092" i="6"/>
  <c r="J5093" i="6" l="1"/>
  <c r="J5094" i="6" l="1"/>
  <c r="K5096" i="6" s="1"/>
  <c r="K5094" i="6"/>
  <c r="K5095" i="6" l="1"/>
  <c r="J5095" i="6"/>
  <c r="J5096" i="6" l="1"/>
  <c r="J5097" i="6" l="1"/>
  <c r="K5099" i="6" s="1"/>
  <c r="K5097" i="6"/>
  <c r="K5098" i="6" l="1"/>
  <c r="J5098" i="6"/>
  <c r="J5099" i="6" l="1"/>
  <c r="J5100" i="6" l="1"/>
  <c r="K5102" i="6" s="1"/>
  <c r="K5100" i="6"/>
  <c r="J5101" i="6" l="1"/>
  <c r="K5101" i="6"/>
  <c r="J5102" i="6" l="1"/>
  <c r="J5103" i="6" l="1"/>
  <c r="K5105" i="6" s="1"/>
  <c r="K5103" i="6"/>
  <c r="J5104" i="6" l="1"/>
  <c r="K5104" i="6"/>
  <c r="J5105" i="6" l="1"/>
  <c r="J5106" i="6" l="1"/>
  <c r="K5108" i="6" s="1"/>
  <c r="K5106" i="6"/>
  <c r="K5107" i="6" l="1"/>
  <c r="J5107" i="6"/>
  <c r="J5108" i="6" l="1"/>
  <c r="J5109" i="6" l="1"/>
  <c r="K5111" i="6" s="1"/>
  <c r="K5109" i="6"/>
  <c r="J5110" i="6" l="1"/>
  <c r="K5110" i="6"/>
  <c r="J5111" i="6" l="1"/>
  <c r="J5112" i="6" l="1"/>
  <c r="K5114" i="6" s="1"/>
  <c r="K5112" i="6"/>
  <c r="K5113" i="6" l="1"/>
  <c r="J5113" i="6"/>
  <c r="J5114" i="6" l="1"/>
  <c r="J5115" i="6" l="1"/>
  <c r="K5117" i="6" s="1"/>
  <c r="K5115" i="6"/>
  <c r="K5116" i="6" l="1"/>
  <c r="J5116" i="6"/>
  <c r="J5117" i="6" l="1"/>
  <c r="J5118" i="6" l="1"/>
  <c r="K5120" i="6" s="1"/>
  <c r="K5118" i="6"/>
  <c r="J5119" i="6" l="1"/>
  <c r="K5119" i="6"/>
  <c r="J5120" i="6" l="1"/>
  <c r="J5121" i="6" l="1"/>
  <c r="K5123" i="6" s="1"/>
  <c r="K5121" i="6"/>
  <c r="K5122" i="6" l="1"/>
  <c r="J5122" i="6"/>
  <c r="J5123" i="6" l="1"/>
  <c r="J5124" i="6" l="1"/>
  <c r="K5126" i="6" s="1"/>
  <c r="K5124" i="6"/>
  <c r="K5125" i="6" l="1"/>
  <c r="J5125" i="6"/>
  <c r="J5126" i="6" l="1"/>
  <c r="J5127" i="6" l="1"/>
  <c r="K5129" i="6" s="1"/>
  <c r="K5127" i="6"/>
  <c r="K5128" i="6" l="1"/>
  <c r="J5128" i="6"/>
  <c r="J5129" i="6" l="1"/>
  <c r="J5130" i="6" l="1"/>
  <c r="K5131" i="6" s="1"/>
  <c r="K5130" i="6" l="1"/>
  <c r="J5131" i="6"/>
  <c r="J5132" i="6" l="1"/>
  <c r="K5133" i="6" s="1"/>
  <c r="K5132" i="6" l="1"/>
  <c r="J5133" i="6"/>
  <c r="J5134" i="6" l="1"/>
  <c r="K5136" i="6" s="1"/>
  <c r="K5134" i="6"/>
  <c r="K5135" i="6" l="1"/>
  <c r="J5135" i="6"/>
  <c r="J5136" i="6" l="1"/>
  <c r="J5137" i="6" l="1"/>
  <c r="K5139" i="6" s="1"/>
  <c r="K5137" i="6"/>
  <c r="K5138" i="6" l="1"/>
  <c r="J5138" i="6"/>
  <c r="J5139" i="6" l="1"/>
  <c r="J5140" i="6" l="1"/>
  <c r="K5142" i="6" s="1"/>
  <c r="K5140" i="6"/>
  <c r="K5141" i="6" l="1"/>
  <c r="J5141" i="6"/>
  <c r="J5142" i="6" l="1"/>
  <c r="J5143" i="6" l="1"/>
  <c r="J5144" i="6" l="1"/>
  <c r="K5145" i="6"/>
  <c r="K5143" i="6"/>
  <c r="K5144" i="6"/>
  <c r="J5145" i="6" l="1"/>
  <c r="J5146" i="6" l="1"/>
  <c r="K5148" i="6" s="1"/>
  <c r="K5146" i="6"/>
  <c r="K5147" i="6" l="1"/>
  <c r="J5147" i="6"/>
  <c r="J5148" i="6" l="1"/>
  <c r="J5149" i="6" l="1"/>
  <c r="K5151" i="6" s="1"/>
  <c r="K5149" i="6"/>
  <c r="K5150" i="6" l="1"/>
  <c r="J5150" i="6"/>
  <c r="J5151" i="6" l="1"/>
  <c r="J5152" i="6" l="1"/>
  <c r="K5153" i="6" s="1"/>
  <c r="K5152" i="6"/>
  <c r="J5153" i="6" l="1"/>
  <c r="J5154" i="6" l="1"/>
  <c r="K5156" i="6" s="1"/>
  <c r="K5154" i="6"/>
  <c r="K5155" i="6" l="1"/>
  <c r="J5155" i="6"/>
  <c r="J5156" i="6" l="1"/>
  <c r="J5157" i="6" l="1"/>
  <c r="K5158" i="6" s="1"/>
  <c r="K5157" i="6" l="1"/>
  <c r="J5158" i="6"/>
  <c r="J5159" i="6" l="1"/>
  <c r="K5161" i="6" s="1"/>
  <c r="K5159" i="6"/>
  <c r="K5160" i="6" l="1"/>
  <c r="J5160" i="6"/>
  <c r="J5161" i="6" l="1"/>
  <c r="J5162" i="6" l="1"/>
  <c r="K5164" i="6" s="1"/>
  <c r="K5162" i="6"/>
  <c r="K5163" i="6" l="1"/>
  <c r="J5163" i="6"/>
  <c r="J5164" i="6" l="1"/>
  <c r="J5165" i="6" l="1"/>
  <c r="K5166" i="6" s="1"/>
  <c r="K5165" i="6"/>
  <c r="J5166" i="6" l="1"/>
  <c r="J5167" i="6" l="1"/>
  <c r="J5168" i="6" l="1"/>
  <c r="K5169" i="6"/>
  <c r="K5167" i="6"/>
  <c r="K5168" i="6"/>
  <c r="J5169" i="6" l="1"/>
  <c r="J5170" i="6" l="1"/>
  <c r="K5171" i="6" s="1"/>
  <c r="K5170" i="6"/>
  <c r="J5171" i="6" l="1"/>
  <c r="J5172" i="6" l="1"/>
  <c r="K5174" i="6" s="1"/>
  <c r="K5173" i="6"/>
  <c r="K5172" i="6"/>
  <c r="J5173" i="6" l="1"/>
  <c r="J5174" i="6" l="1"/>
  <c r="J5175" i="6" l="1"/>
  <c r="J5176" i="6" l="1"/>
  <c r="K5177" i="6"/>
  <c r="K5175" i="6"/>
  <c r="K5176" i="6"/>
  <c r="J5177" i="6" l="1"/>
  <c r="J5178" i="6" l="1"/>
  <c r="K5180" i="6" s="1"/>
  <c r="K5178" i="6"/>
  <c r="K5179" i="6" l="1"/>
  <c r="J5179" i="6"/>
  <c r="J5180" i="6" l="1"/>
  <c r="J5181" i="6" l="1"/>
  <c r="K5183" i="6" s="1"/>
  <c r="K5181" i="6"/>
  <c r="K5182" i="6" l="1"/>
  <c r="J5182" i="6"/>
  <c r="J5183" i="6" l="1"/>
  <c r="J5184" i="6" l="1"/>
  <c r="K5186" i="6" s="1"/>
  <c r="K5184" i="6"/>
  <c r="K5185" i="6" l="1"/>
  <c r="J5185" i="6"/>
  <c r="J5186" i="6" l="1"/>
  <c r="J5187" i="6" l="1"/>
  <c r="K5189" i="6" s="1"/>
  <c r="K5187" i="6"/>
  <c r="J5188" i="6" l="1"/>
  <c r="K5188" i="6"/>
  <c r="J5189" i="6" l="1"/>
  <c r="J5190" i="6" l="1"/>
  <c r="K5192" i="6" s="1"/>
  <c r="K5190" i="6"/>
  <c r="J5191" i="6" l="1"/>
  <c r="K5191" i="6"/>
  <c r="J5192" i="6" l="1"/>
  <c r="J5193" i="6" l="1"/>
  <c r="K5195" i="6" s="1"/>
  <c r="K5193" i="6"/>
  <c r="K5194" i="6" l="1"/>
  <c r="J5194" i="6"/>
  <c r="J5195" i="6" l="1"/>
  <c r="J5196" i="6" l="1"/>
  <c r="K5198" i="6" s="1"/>
  <c r="K5196" i="6"/>
  <c r="K5197" i="6" l="1"/>
  <c r="J5197" i="6"/>
  <c r="J5198" i="6" l="1"/>
  <c r="J5199" i="6" l="1"/>
  <c r="K5201" i="6" s="1"/>
  <c r="K5199" i="6"/>
  <c r="K5200" i="6" l="1"/>
  <c r="J5200" i="6"/>
  <c r="J5201" i="6" l="1"/>
  <c r="J5202" i="6" l="1"/>
  <c r="K5204" i="6" s="1"/>
  <c r="K5202" i="6"/>
  <c r="K5203" i="6" l="1"/>
  <c r="J5203" i="6"/>
  <c r="J5204" i="6" l="1"/>
  <c r="J5205" i="6" l="1"/>
  <c r="K5207" i="6" s="1"/>
  <c r="K5205" i="6"/>
  <c r="K5206" i="6" l="1"/>
  <c r="J5206" i="6"/>
  <c r="J5207" i="6" l="1"/>
  <c r="J5208" i="6" l="1"/>
  <c r="K5210" i="6" s="1"/>
  <c r="K5208" i="6"/>
  <c r="K5209" i="6" l="1"/>
  <c r="J5209" i="6"/>
  <c r="J5210" i="6" l="1"/>
  <c r="J5211" i="6" l="1"/>
  <c r="K5213" i="6" s="1"/>
  <c r="K5211" i="6"/>
  <c r="J5212" i="6" l="1"/>
  <c r="K5212" i="6"/>
  <c r="J5213" i="6" l="1"/>
  <c r="J5214" i="6" l="1"/>
  <c r="K5216" i="6" s="1"/>
  <c r="K5214" i="6"/>
  <c r="J5215" i="6" l="1"/>
  <c r="K5215" i="6"/>
  <c r="J5216" i="6" l="1"/>
  <c r="J5217" i="6" l="1"/>
  <c r="K5219" i="6" s="1"/>
  <c r="K5217" i="6"/>
  <c r="K5218" i="6" l="1"/>
  <c r="J5218" i="6"/>
  <c r="J5219" i="6" l="1"/>
  <c r="J5220" i="6" l="1"/>
  <c r="K5222" i="6" s="1"/>
  <c r="K5220" i="6"/>
  <c r="K5221" i="6" l="1"/>
  <c r="J5221" i="6"/>
  <c r="J5222" i="6" l="1"/>
  <c r="J5223" i="6" l="1"/>
  <c r="K5225" i="6" s="1"/>
  <c r="K5223" i="6"/>
  <c r="K5224" i="6" l="1"/>
  <c r="J5224" i="6"/>
  <c r="J5225" i="6" l="1"/>
  <c r="J5226" i="6" l="1"/>
  <c r="K5228" i="6" s="1"/>
  <c r="K5226" i="6"/>
  <c r="K5227" i="6" l="1"/>
  <c r="J5227" i="6"/>
  <c r="J5228" i="6" l="1"/>
  <c r="J5229" i="6" l="1"/>
  <c r="K5230" i="6" s="1"/>
  <c r="K5229" i="6" l="1"/>
  <c r="J5230" i="6"/>
  <c r="J5231" i="6" l="1"/>
  <c r="K5233" i="6" s="1"/>
  <c r="K5231" i="6"/>
  <c r="K5232" i="6" l="1"/>
  <c r="J5232" i="6"/>
  <c r="J5233" i="6" l="1"/>
  <c r="J5234" i="6" l="1"/>
  <c r="K5236" i="6" s="1"/>
  <c r="K5234" i="6"/>
  <c r="K5235" i="6" l="1"/>
  <c r="J5235" i="6"/>
  <c r="J5236" i="6" l="1"/>
  <c r="J5237" i="6" l="1"/>
  <c r="K5239" i="6" s="1"/>
  <c r="K5237" i="6"/>
  <c r="K5238" i="6" l="1"/>
  <c r="J5238" i="6"/>
  <c r="J5239" i="6" l="1"/>
  <c r="J5240" i="6" l="1"/>
  <c r="K5242" i="6" s="1"/>
  <c r="K5240" i="6"/>
  <c r="K5241" i="6" l="1"/>
  <c r="J5241" i="6"/>
  <c r="J5242" i="6" l="1"/>
  <c r="J5243" i="6" l="1"/>
  <c r="K5245" i="6" s="1"/>
  <c r="K5243" i="6"/>
  <c r="J5244" i="6" l="1"/>
  <c r="K5244" i="6"/>
  <c r="J5245" i="6" l="1"/>
  <c r="J5246" i="6" l="1"/>
  <c r="K5248" i="6" s="1"/>
  <c r="K5246" i="6"/>
  <c r="J5247" i="6" l="1"/>
  <c r="K5247" i="6"/>
  <c r="J5248" i="6" l="1"/>
  <c r="J5249" i="6" l="1"/>
  <c r="K5251" i="6" s="1"/>
  <c r="K5249" i="6"/>
  <c r="K5250" i="6" l="1"/>
  <c r="J5250" i="6"/>
  <c r="J5251" i="6" l="1"/>
  <c r="J5252" i="6" l="1"/>
  <c r="K5254" i="6" s="1"/>
  <c r="K5252" i="6"/>
  <c r="K5253" i="6" l="1"/>
  <c r="J5253" i="6"/>
  <c r="J5254" i="6" l="1"/>
  <c r="J5255" i="6" l="1"/>
  <c r="K5257" i="6" s="1"/>
  <c r="K5255" i="6"/>
  <c r="J5256" i="6" l="1"/>
  <c r="K5256" i="6"/>
  <c r="J5257" i="6" l="1"/>
  <c r="J5258" i="6" l="1"/>
  <c r="K5260" i="6" s="1"/>
  <c r="K5258" i="6"/>
  <c r="K5259" i="6" l="1"/>
  <c r="J5259" i="6"/>
  <c r="J5260" i="6" l="1"/>
  <c r="J5261" i="6" l="1"/>
  <c r="K5263" i="6" s="1"/>
  <c r="K5261" i="6"/>
  <c r="K5262" i="6" l="1"/>
  <c r="J5262" i="6"/>
  <c r="J5263" i="6" l="1"/>
  <c r="J5264" i="6" l="1"/>
  <c r="K5266" i="6" s="1"/>
  <c r="K5264" i="6"/>
  <c r="K5265" i="6" l="1"/>
  <c r="J5265" i="6"/>
  <c r="J5266" i="6" l="1"/>
  <c r="J5267" i="6" l="1"/>
  <c r="K5269" i="6" s="1"/>
  <c r="K5267" i="6"/>
  <c r="J5268" i="6" l="1"/>
  <c r="K5268" i="6"/>
  <c r="J5269" i="6" l="1"/>
  <c r="J5270" i="6" l="1"/>
  <c r="K5272" i="6" s="1"/>
  <c r="K5270" i="6"/>
  <c r="J5271" i="6" l="1"/>
  <c r="K5271" i="6"/>
  <c r="J5272" i="6" l="1"/>
  <c r="J5273" i="6" l="1"/>
  <c r="K5275" i="6" s="1"/>
  <c r="K5273" i="6"/>
  <c r="K5274" i="6" l="1"/>
  <c r="J5274" i="6"/>
  <c r="J5275" i="6" l="1"/>
  <c r="J5276" i="6" l="1"/>
  <c r="K5278" i="6" s="1"/>
  <c r="K5276" i="6" l="1"/>
  <c r="K5277" i="6"/>
  <c r="J5277" i="6"/>
  <c r="J5278" i="6" l="1"/>
  <c r="J5279" i="6" l="1"/>
  <c r="K5281" i="6" s="1"/>
  <c r="K5279" i="6" l="1"/>
  <c r="K5280" i="6"/>
  <c r="J5280" i="6"/>
  <c r="J5281" i="6" l="1"/>
  <c r="J5282" i="6" l="1"/>
  <c r="K5284" i="6" s="1"/>
  <c r="K5282" i="6"/>
  <c r="J5283" i="6" l="1"/>
  <c r="K5283" i="6"/>
  <c r="J5284" i="6" l="1"/>
  <c r="J5285" i="6" l="1"/>
  <c r="K5287" i="6" s="1"/>
  <c r="K5285" i="6"/>
  <c r="K5286" i="6" l="1"/>
  <c r="J5286" i="6"/>
  <c r="J5287" i="6" l="1"/>
  <c r="J5288" i="6" l="1"/>
  <c r="K5290" i="6" s="1"/>
  <c r="K5288" i="6"/>
  <c r="K5289" i="6" l="1"/>
  <c r="J5289" i="6"/>
  <c r="J5290" i="6" l="1"/>
  <c r="J5291" i="6" l="1"/>
  <c r="K5293" i="6" s="1"/>
  <c r="K5291" i="6"/>
  <c r="J5292" i="6" l="1"/>
  <c r="K5292" i="6"/>
  <c r="J5293" i="6" l="1"/>
  <c r="J5294" i="6" l="1"/>
  <c r="K5296" i="6" s="1"/>
  <c r="K5294" i="6"/>
  <c r="J5295" i="6" l="1"/>
  <c r="K5295" i="6"/>
  <c r="J5296" i="6" l="1"/>
  <c r="J5297" i="6" l="1"/>
  <c r="K5299" i="6" s="1"/>
  <c r="K5297" i="6" l="1"/>
  <c r="K5298" i="6"/>
  <c r="J5298" i="6"/>
  <c r="J5299" i="6" l="1"/>
  <c r="J5300" i="6" l="1"/>
  <c r="K5302" i="6" s="1"/>
  <c r="K5300" i="6"/>
  <c r="J5301" i="6" l="1"/>
  <c r="K5301" i="6"/>
  <c r="J5302" i="6" l="1"/>
  <c r="J5303" i="6" l="1"/>
  <c r="J5304" i="6" l="1"/>
  <c r="K5305" i="6"/>
  <c r="K5303" i="6"/>
  <c r="K5304" i="6"/>
  <c r="J5305" i="6" l="1"/>
  <c r="J5306" i="6" l="1"/>
  <c r="K5308" i="6" s="1"/>
  <c r="K5306" i="6"/>
  <c r="K5307" i="6" l="1"/>
  <c r="J5307" i="6"/>
  <c r="J5308" i="6" l="1"/>
  <c r="J5309" i="6" l="1"/>
  <c r="K5311" i="6" s="1"/>
  <c r="K5309" i="6"/>
  <c r="K5310" i="6" l="1"/>
  <c r="J5310" i="6"/>
  <c r="J5311" i="6" l="1"/>
  <c r="J5312" i="6" l="1"/>
  <c r="K5314" i="6" s="1"/>
  <c r="K5312" i="6"/>
  <c r="J5313" i="6" l="1"/>
  <c r="K5313" i="6"/>
  <c r="J5314" i="6" l="1"/>
  <c r="J5315" i="6" l="1"/>
  <c r="K5317" i="6" s="1"/>
  <c r="K5315" i="6"/>
  <c r="J5316" i="6" l="1"/>
  <c r="K5316" i="6"/>
  <c r="J5317" i="6" l="1"/>
  <c r="J5318" i="6" l="1"/>
  <c r="K5320" i="6" s="1"/>
  <c r="K5318" i="6"/>
  <c r="J5319" i="6" l="1"/>
  <c r="K5319" i="6"/>
  <c r="J5320" i="6" l="1"/>
  <c r="J5321" i="6" l="1"/>
  <c r="K5323" i="6" s="1"/>
  <c r="K5322" i="6"/>
  <c r="K5321" i="6"/>
  <c r="J5322" i="6" l="1"/>
  <c r="J5323" i="6" l="1"/>
  <c r="J5324" i="6" l="1"/>
  <c r="K5326" i="6" s="1"/>
  <c r="K5324" i="6"/>
  <c r="K5325" i="6" l="1"/>
  <c r="J5325" i="6"/>
  <c r="J5326" i="6" l="1"/>
  <c r="J5327" i="6" l="1"/>
  <c r="K5329" i="6" s="1"/>
  <c r="K5327" i="6"/>
  <c r="K5328" i="6" l="1"/>
  <c r="J5328" i="6"/>
  <c r="J5329" i="6" l="1"/>
  <c r="J5332" i="6" l="1"/>
  <c r="J5330" i="6"/>
  <c r="K5332" i="6" s="1"/>
  <c r="J5331" i="6"/>
  <c r="K5330" i="6"/>
  <c r="K5331" i="6" l="1"/>
</calcChain>
</file>

<file path=xl/sharedStrings.xml><?xml version="1.0" encoding="utf-8"?>
<sst xmlns="http://schemas.openxmlformats.org/spreadsheetml/2006/main" count="19368" uniqueCount="1709">
  <si>
    <t>Sandown Hill</t>
  </si>
  <si>
    <t>3rd</t>
  </si>
  <si>
    <t>2nd</t>
  </si>
  <si>
    <t>MVN</t>
  </si>
  <si>
    <t>Caulfield</t>
  </si>
  <si>
    <t>Flemington</t>
  </si>
  <si>
    <t>Moonee Valley</t>
  </si>
  <si>
    <t>Ntd</t>
  </si>
  <si>
    <t>Mornington</t>
  </si>
  <si>
    <t>Sandown Lake</t>
  </si>
  <si>
    <t>Bendigo</t>
  </si>
  <si>
    <t>Dane On Tour</t>
  </si>
  <si>
    <t>Gentleman Roy</t>
  </si>
  <si>
    <t>Wishlor Lass</t>
  </si>
  <si>
    <t>Jungle Jim</t>
  </si>
  <si>
    <t>Corner Pocket</t>
  </si>
  <si>
    <t>Matron Bullwinkel</t>
  </si>
  <si>
    <t>Chandon Burj</t>
  </si>
  <si>
    <t>Arran Bay</t>
  </si>
  <si>
    <t>Pounding</t>
  </si>
  <si>
    <t>Belle Et Riche</t>
  </si>
  <si>
    <t>Najem Suhail</t>
  </si>
  <si>
    <t>Pakenham</t>
  </si>
  <si>
    <t>Ballarat</t>
  </si>
  <si>
    <t>Hypothetical</t>
  </si>
  <si>
    <t>Cranbourne</t>
  </si>
  <si>
    <t>Midwest</t>
  </si>
  <si>
    <t>Pride Of Jenni</t>
  </si>
  <si>
    <t>Jimmy The Bear</t>
  </si>
  <si>
    <t>Ashford Street</t>
  </si>
  <si>
    <t>King Magnus</t>
  </si>
  <si>
    <t>Independent Road</t>
  </si>
  <si>
    <t>Tycoon Bec</t>
  </si>
  <si>
    <t>Lev Profit</t>
  </si>
  <si>
    <t>Lev Ret</t>
  </si>
  <si>
    <t>Lev Bet</t>
  </si>
  <si>
    <t>Div</t>
  </si>
  <si>
    <t>Fin</t>
  </si>
  <si>
    <t>Horse</t>
  </si>
  <si>
    <t>TAB</t>
  </si>
  <si>
    <t>Race</t>
  </si>
  <si>
    <t>Track</t>
  </si>
  <si>
    <t>Time</t>
  </si>
  <si>
    <t>Date</t>
  </si>
  <si>
    <t>Randwick</t>
  </si>
  <si>
    <t>Rosehill</t>
  </si>
  <si>
    <t>Hawkesbury</t>
  </si>
  <si>
    <t>Gosford</t>
  </si>
  <si>
    <t>Kembla Grange</t>
  </si>
  <si>
    <t>Newcastle</t>
  </si>
  <si>
    <t>Randwick Kensington</t>
  </si>
  <si>
    <t>Canterbury</t>
  </si>
  <si>
    <t>Grand Total</t>
  </si>
  <si>
    <t>(All)</t>
  </si>
  <si>
    <t>Warwick Farm</t>
  </si>
  <si>
    <t>Kensington</t>
  </si>
  <si>
    <t>Scone</t>
  </si>
  <si>
    <t>State</t>
  </si>
  <si>
    <t>Doomben</t>
  </si>
  <si>
    <t>Eagle Farm</t>
  </si>
  <si>
    <t>NSW</t>
  </si>
  <si>
    <t>Torrens</t>
  </si>
  <si>
    <t>Much Much Better</t>
  </si>
  <si>
    <t>Herman Hesse</t>
  </si>
  <si>
    <t>Tympanist</t>
  </si>
  <si>
    <t>Vilana</t>
  </si>
  <si>
    <t>Squad</t>
  </si>
  <si>
    <t>Jigsaw</t>
  </si>
  <si>
    <t>Naval College</t>
  </si>
  <si>
    <t>Seonee</t>
  </si>
  <si>
    <t>Omni Man</t>
  </si>
  <si>
    <t>Flash Flood</t>
  </si>
  <si>
    <t>Amor Victorious</t>
  </si>
  <si>
    <t>Recommendation</t>
  </si>
  <si>
    <t>Sweet Ride</t>
  </si>
  <si>
    <t>Magnaspin</t>
  </si>
  <si>
    <t>Gringotts</t>
  </si>
  <si>
    <t>Benedetta</t>
  </si>
  <si>
    <t>Crosshaven</t>
  </si>
  <si>
    <t>Buffalo River</t>
  </si>
  <si>
    <t>Grand Promenade</t>
  </si>
  <si>
    <t>Bermadez</t>
  </si>
  <si>
    <t>Unflinching</t>
  </si>
  <si>
    <t>Yonce</t>
  </si>
  <si>
    <t>Mr Brightside</t>
  </si>
  <si>
    <t>Flash Feeling</t>
  </si>
  <si>
    <t>Testator Silens</t>
  </si>
  <si>
    <t>Inundation</t>
  </si>
  <si>
    <t>Think About It</t>
  </si>
  <si>
    <t>Asfoora</t>
  </si>
  <si>
    <t>Kazou</t>
  </si>
  <si>
    <t>Yarrawonga</t>
  </si>
  <si>
    <t>Viviane</t>
  </si>
  <si>
    <t>Felix Majestic</t>
  </si>
  <si>
    <t>Red Card</t>
  </si>
  <si>
    <t>Just Fine</t>
  </si>
  <si>
    <t>Rhythm Of Love</t>
  </si>
  <si>
    <t>Marquess</t>
  </si>
  <si>
    <t>Morphettville</t>
  </si>
  <si>
    <t>Morphettville Pk</t>
  </si>
  <si>
    <t>Peshmerga</t>
  </si>
  <si>
    <t>Tavi Time</t>
  </si>
  <si>
    <t>Sghirripa</t>
  </si>
  <si>
    <t>Mazu</t>
  </si>
  <si>
    <t>Mornington Glory</t>
  </si>
  <si>
    <t>Arugamama</t>
  </si>
  <si>
    <t>Shadows Of Love</t>
  </si>
  <si>
    <t>Cau</t>
  </si>
  <si>
    <t>Wineglass Bay</t>
  </si>
  <si>
    <t>Grebeni</t>
  </si>
  <si>
    <t>Alhambra Lad</t>
  </si>
  <si>
    <t>Mrs Chrissie</t>
  </si>
  <si>
    <t>Piaggio</t>
  </si>
  <si>
    <t>Geelong</t>
  </si>
  <si>
    <t>Matusalem</t>
  </si>
  <si>
    <t>Boldinho</t>
  </si>
  <si>
    <t>Running By</t>
  </si>
  <si>
    <t>Ka Bling</t>
  </si>
  <si>
    <t>Angel Of Light</t>
  </si>
  <si>
    <t>Jumeirah Beach</t>
  </si>
  <si>
    <t>Boston Rocks</t>
  </si>
  <si>
    <t>Gently Rolled</t>
  </si>
  <si>
    <t>Powerful Peg</t>
  </si>
  <si>
    <t>Time To Boogie</t>
  </si>
  <si>
    <t>Sans Doute</t>
  </si>
  <si>
    <t>MV</t>
  </si>
  <si>
    <t>Either Oar</t>
  </si>
  <si>
    <t>Don'T Doubt Dory</t>
  </si>
  <si>
    <t>The Black Cloud</t>
  </si>
  <si>
    <t>Divine Purpose</t>
  </si>
  <si>
    <t>Olentia</t>
  </si>
  <si>
    <t>Aramco</t>
  </si>
  <si>
    <t>Infatuation</t>
  </si>
  <si>
    <t>Another Wil</t>
  </si>
  <si>
    <t>Ausbred Flirt</t>
  </si>
  <si>
    <t>Beour Bay</t>
  </si>
  <si>
    <t>Frigid</t>
  </si>
  <si>
    <t>Revolutionary Miss</t>
  </si>
  <si>
    <t>Fire Glo Too</t>
  </si>
  <si>
    <t>Vic</t>
  </si>
  <si>
    <t>African Daisy</t>
  </si>
  <si>
    <t>SA</t>
  </si>
  <si>
    <t>Big Parade</t>
  </si>
  <si>
    <t>Silent Impact</t>
  </si>
  <si>
    <t>Zougotcha</t>
  </si>
  <si>
    <t>Nature Strip</t>
  </si>
  <si>
    <t>Kanazawa</t>
  </si>
  <si>
    <t>I Am Me</t>
  </si>
  <si>
    <t>Way To The Stars</t>
  </si>
  <si>
    <t>Tashi</t>
  </si>
  <si>
    <t>Mach Schnell</t>
  </si>
  <si>
    <t>Diamond Dealer</t>
  </si>
  <si>
    <t>Hollywood Hero</t>
  </si>
  <si>
    <t>Insurrection</t>
  </si>
  <si>
    <t>Roots</t>
  </si>
  <si>
    <t>Sandpaper</t>
  </si>
  <si>
    <t>Manhood</t>
  </si>
  <si>
    <t>Space Tracker</t>
  </si>
  <si>
    <t>Iowna Merc</t>
  </si>
  <si>
    <t>King Of The Castle</t>
  </si>
  <si>
    <t>Howgoodareyou</t>
  </si>
  <si>
    <t>Kalino</t>
  </si>
  <si>
    <t>Zapateo</t>
  </si>
  <si>
    <t>Strait Acer</t>
  </si>
  <si>
    <t>Kibou</t>
  </si>
  <si>
    <t>Ghaanati</t>
  </si>
  <si>
    <t>Brudenell</t>
  </si>
  <si>
    <t>Infancy</t>
  </si>
  <si>
    <t>Long Arm</t>
  </si>
  <si>
    <t>Ayrton</t>
  </si>
  <si>
    <t>Front Page</t>
  </si>
  <si>
    <t>Floating Artist</t>
  </si>
  <si>
    <t>Mankayan</t>
  </si>
  <si>
    <t>Generation</t>
  </si>
  <si>
    <t>Rose Quartz</t>
  </si>
  <si>
    <t>St Lawrence</t>
  </si>
  <si>
    <t>Nugget</t>
  </si>
  <si>
    <t>Here To Shock</t>
  </si>
  <si>
    <t>Deny Knowledge</t>
  </si>
  <si>
    <t>General Beau</t>
  </si>
  <si>
    <t>Nunthorpe</t>
  </si>
  <si>
    <t>Maximillius</t>
  </si>
  <si>
    <t>Rheinberg</t>
  </si>
  <si>
    <t>First Immortal</t>
  </si>
  <si>
    <t>Foxy Frida</t>
  </si>
  <si>
    <t>With Your Blessing</t>
  </si>
  <si>
    <t>Savannah Cloud</t>
  </si>
  <si>
    <t>Finepoint</t>
  </si>
  <si>
    <t>Katsu</t>
  </si>
  <si>
    <t>Vain Invader</t>
  </si>
  <si>
    <t>Quality Time</t>
  </si>
  <si>
    <t>Brayden Star</t>
  </si>
  <si>
    <t>Milford</t>
  </si>
  <si>
    <t>Wrote To Arataki</t>
  </si>
  <si>
    <t>Life Lessons</t>
  </si>
  <si>
    <t>Keats</t>
  </si>
  <si>
    <t>Antino</t>
  </si>
  <si>
    <t>Jimmysstar</t>
  </si>
  <si>
    <t>Holymanz</t>
  </si>
  <si>
    <t>Ulysses</t>
  </si>
  <si>
    <t>Love Tap</t>
  </si>
  <si>
    <t>Fearnought</t>
  </si>
  <si>
    <t>Quick Tempo</t>
  </si>
  <si>
    <t>Caboche</t>
  </si>
  <si>
    <t>Cross Talk</t>
  </si>
  <si>
    <t>Devil'S Throat</t>
  </si>
  <si>
    <t>Cavalier Charles</t>
  </si>
  <si>
    <t>Cotehele</t>
  </si>
  <si>
    <t>Green Shadows</t>
  </si>
  <si>
    <t>Crafty Eagle</t>
  </si>
  <si>
    <t>Estadio Mestalla</t>
  </si>
  <si>
    <t>Palmetto</t>
  </si>
  <si>
    <t>Opal Ridge</t>
  </si>
  <si>
    <t>Gracilistyla</t>
  </si>
  <si>
    <t>Waverider Buoy</t>
  </si>
  <si>
    <t>Wategos</t>
  </si>
  <si>
    <t>Parisal</t>
  </si>
  <si>
    <t>Too Much Caviar</t>
  </si>
  <si>
    <t>Remarque</t>
  </si>
  <si>
    <t>Altivo</t>
  </si>
  <si>
    <t>Kayobi</t>
  </si>
  <si>
    <t>Smashing Eagle</t>
  </si>
  <si>
    <t>Espiona</t>
  </si>
  <si>
    <t>Vindication</t>
  </si>
  <si>
    <t>Qld</t>
  </si>
  <si>
    <t>Flem</t>
  </si>
  <si>
    <t>Ball</t>
  </si>
  <si>
    <t>Bend</t>
  </si>
  <si>
    <t>Cran</t>
  </si>
  <si>
    <t>Morn</t>
  </si>
  <si>
    <t>Pak</t>
  </si>
  <si>
    <t>San-H</t>
  </si>
  <si>
    <t>San-L</t>
  </si>
  <si>
    <t>Eternal Flame</t>
  </si>
  <si>
    <t>In race</t>
  </si>
  <si>
    <t>Bets In Race</t>
  </si>
  <si>
    <t>BEND</t>
  </si>
  <si>
    <t>Flem-X</t>
  </si>
  <si>
    <t>PAK</t>
  </si>
  <si>
    <t>FLEM</t>
  </si>
  <si>
    <t>Caulfield Heath</t>
  </si>
  <si>
    <t>Flying On A Limb</t>
  </si>
  <si>
    <t>Muramasa</t>
  </si>
  <si>
    <t>Osmose</t>
  </si>
  <si>
    <t>Extratwo</t>
  </si>
  <si>
    <t>El Soleado</t>
  </si>
  <si>
    <t>Willaidow</t>
  </si>
  <si>
    <t>Smart Legend</t>
  </si>
  <si>
    <t>Ebony King</t>
  </si>
  <si>
    <t>Eye Pea Oh</t>
  </si>
  <si>
    <t>Barbie'S Fox</t>
  </si>
  <si>
    <t>Berkeley Square</t>
  </si>
  <si>
    <t>Iknowastar</t>
  </si>
  <si>
    <t>Huesca</t>
  </si>
  <si>
    <t>Spring Lee</t>
  </si>
  <si>
    <t>Xtravagant Star</t>
  </si>
  <si>
    <t>I Wish I Win</t>
  </si>
  <si>
    <t>Highlights</t>
  </si>
  <si>
    <t>Let'Srollthedice</t>
  </si>
  <si>
    <t>Pitchanun</t>
  </si>
  <si>
    <t>Elouyou</t>
  </si>
  <si>
    <t>Talbragar</t>
  </si>
  <si>
    <t>Presser</t>
  </si>
  <si>
    <t>Shalaman</t>
  </si>
  <si>
    <t>Bandersnatch</t>
  </si>
  <si>
    <t>Conqueror</t>
  </si>
  <si>
    <t>Russian Roni</t>
  </si>
  <si>
    <t>Affordable</t>
  </si>
  <si>
    <t>Magic Time</t>
  </si>
  <si>
    <t>King Of Sparta</t>
  </si>
  <si>
    <t>Yellow Sam</t>
  </si>
  <si>
    <t>She Dances</t>
  </si>
  <si>
    <t>Boognish</t>
  </si>
  <si>
    <t>Rattle And Bang</t>
  </si>
  <si>
    <t>Shirshov</t>
  </si>
  <si>
    <t>Foujita San</t>
  </si>
  <si>
    <t>Aberfeldie Boy</t>
  </si>
  <si>
    <t>Grey River</t>
  </si>
  <si>
    <t>Lofty Strike</t>
  </si>
  <si>
    <t>Waltz On By</t>
  </si>
  <si>
    <t>Tacumwah</t>
  </si>
  <si>
    <t>It'Sourtime</t>
  </si>
  <si>
    <t>Holly Lolly</t>
  </si>
  <si>
    <t>Chester Warrior</t>
  </si>
  <si>
    <t>Just Folk</t>
  </si>
  <si>
    <t>Regal Power</t>
  </si>
  <si>
    <t>Nijiko</t>
  </si>
  <si>
    <t>South Of Houston</t>
  </si>
  <si>
    <t>Samedi</t>
  </si>
  <si>
    <t>Soaring Eagle</t>
  </si>
  <si>
    <t>Unusual Culture</t>
  </si>
  <si>
    <t>Rey Magnerio</t>
  </si>
  <si>
    <t>Fire Of Etna</t>
  </si>
  <si>
    <t>One Last Kiss</t>
  </si>
  <si>
    <t>Pink Beau Ty</t>
  </si>
  <si>
    <t>Bel Air</t>
  </si>
  <si>
    <t>Toronto Terrier</t>
  </si>
  <si>
    <t>Zou Sensation</t>
  </si>
  <si>
    <t>A Little Deep</t>
  </si>
  <si>
    <t>Foxy Cleopatra</t>
  </si>
  <si>
    <t>Helix</t>
  </si>
  <si>
    <t>L/scr</t>
  </si>
  <si>
    <t>Va Via</t>
  </si>
  <si>
    <t>Bush</t>
  </si>
  <si>
    <t>-</t>
  </si>
  <si>
    <t>Trim Spaces and Proper Case</t>
  </si>
  <si>
    <t>State Of America</t>
  </si>
  <si>
    <t>Accredited</t>
  </si>
  <si>
    <t>Miss Checkoni</t>
  </si>
  <si>
    <t>Mostly Cloudy</t>
  </si>
  <si>
    <t>Irish Flame</t>
  </si>
  <si>
    <t>Savvy Valentino</t>
  </si>
  <si>
    <t>The Cunning Fox</t>
  </si>
  <si>
    <t>Future History</t>
  </si>
  <si>
    <t>Sir Lucan</t>
  </si>
  <si>
    <t>Farhh Flung</t>
  </si>
  <si>
    <t>Carini</t>
  </si>
  <si>
    <t>Kalapour</t>
  </si>
  <si>
    <t>Forgot You</t>
  </si>
  <si>
    <t>Gregolimo</t>
  </si>
  <si>
    <t>Von Hauke</t>
  </si>
  <si>
    <t>Ascension</t>
  </si>
  <si>
    <t>Pesto</t>
  </si>
  <si>
    <t>Dubai Poet</t>
  </si>
  <si>
    <t>Ruling</t>
  </si>
  <si>
    <t>Berkshire Shadow</t>
  </si>
  <si>
    <t>Gear Up</t>
  </si>
  <si>
    <t>For Valour</t>
  </si>
  <si>
    <t>Campionessa</t>
  </si>
  <si>
    <t>Senegalia</t>
  </si>
  <si>
    <t>Is It Me</t>
  </si>
  <si>
    <t>Sunsets</t>
  </si>
  <si>
    <t>Wild Planet</t>
  </si>
  <si>
    <t>Flossing</t>
  </si>
  <si>
    <t>Mirzann</t>
  </si>
  <si>
    <t>Maharba</t>
  </si>
  <si>
    <t>The Map</t>
  </si>
  <si>
    <t>Matriarch Rose</t>
  </si>
  <si>
    <t>Le Ferrari</t>
  </si>
  <si>
    <t>Why Worry</t>
  </si>
  <si>
    <t>Jabbawockeez</t>
  </si>
  <si>
    <t>Hard To Say</t>
  </si>
  <si>
    <t>Whangaehu</t>
  </si>
  <si>
    <t>Pericles</t>
  </si>
  <si>
    <t>Pachino</t>
  </si>
  <si>
    <t>Awesome Wonder</t>
  </si>
  <si>
    <t>For Victory</t>
  </si>
  <si>
    <t>Extremely Lucky</t>
  </si>
  <si>
    <t>Hosier</t>
  </si>
  <si>
    <t>Dreamdeel</t>
  </si>
  <si>
    <t>Pioneer River</t>
  </si>
  <si>
    <t>Eyeque</t>
  </si>
  <si>
    <t>Backrower</t>
  </si>
  <si>
    <t>Logan Street Lion</t>
  </si>
  <si>
    <t>Tazaral</t>
  </si>
  <si>
    <t>Defiant Heart</t>
  </si>
  <si>
    <t>Iron Man</t>
  </si>
  <si>
    <t>Argentia</t>
  </si>
  <si>
    <t>Airman</t>
  </si>
  <si>
    <t>Elettrica</t>
  </si>
  <si>
    <t>Athabascan</t>
  </si>
  <si>
    <t>Verona</t>
  </si>
  <si>
    <t>Toesonthenose</t>
  </si>
  <si>
    <t>Philipsburg</t>
  </si>
  <si>
    <t>Go Troppo</t>
  </si>
  <si>
    <t>Rediener</t>
  </si>
  <si>
    <t>Queenmaker</t>
  </si>
  <si>
    <t>Stanislaus</t>
  </si>
  <si>
    <t>Victory Lane</t>
  </si>
  <si>
    <t>Epicus</t>
  </si>
  <si>
    <t>Tristate</t>
  </si>
  <si>
    <t>Nails Murphy</t>
  </si>
  <si>
    <t>Shohei</t>
  </si>
  <si>
    <t>Amelia'S Jewel</t>
  </si>
  <si>
    <t>Jedibeel</t>
  </si>
  <si>
    <t>Spitfire</t>
  </si>
  <si>
    <t>Speycaster</t>
  </si>
  <si>
    <t>Royal Merchant</t>
  </si>
  <si>
    <t>Mars Mission</t>
  </si>
  <si>
    <t>Gustosisimo</t>
  </si>
  <si>
    <t>Plundering</t>
  </si>
  <si>
    <t>Portray</t>
  </si>
  <si>
    <t>Canberra Legend</t>
  </si>
  <si>
    <t>Contemporary</t>
  </si>
  <si>
    <t>Leandra</t>
  </si>
  <si>
    <t>Eau De Vie</t>
  </si>
  <si>
    <t>Rise Of The Masses</t>
  </si>
  <si>
    <t>Osipenko</t>
  </si>
  <si>
    <t>Mabel</t>
  </si>
  <si>
    <t>Danaustar</t>
  </si>
  <si>
    <t>Cliff House</t>
  </si>
  <si>
    <t>Let Me Reign</t>
  </si>
  <si>
    <t>Akasawa</t>
  </si>
  <si>
    <t>Sneaky Paige</t>
  </si>
  <si>
    <t>Little Mix</t>
  </si>
  <si>
    <t>Valiancy</t>
  </si>
  <si>
    <t>Terra Mater</t>
  </si>
  <si>
    <t>I'Mintowin</t>
  </si>
  <si>
    <t>Detonator Jack</t>
  </si>
  <si>
    <t>Vegas Outlaw</t>
  </si>
  <si>
    <t>Rocketeer Girl</t>
  </si>
  <si>
    <t>Ningaloo Star</t>
  </si>
  <si>
    <t>Cripps Tonite</t>
  </si>
  <si>
    <t>Whisky Wisdom</t>
  </si>
  <si>
    <t>Tsarina Sophia</t>
  </si>
  <si>
    <t>Touristic</t>
  </si>
  <si>
    <t>Stonecoat</t>
  </si>
  <si>
    <t>Bubba'S Bay</t>
  </si>
  <si>
    <t>Dollar Magic</t>
  </si>
  <si>
    <t>Hellova Nature</t>
  </si>
  <si>
    <t>Lady Shenanigans</t>
  </si>
  <si>
    <t>Euros</t>
  </si>
  <si>
    <t>Buillt</t>
  </si>
  <si>
    <t>Kapakiri</t>
  </si>
  <si>
    <t>Richon</t>
  </si>
  <si>
    <t>Super Bright</t>
  </si>
  <si>
    <t>Excelladus</t>
  </si>
  <si>
    <t>Anythink Goes</t>
  </si>
  <si>
    <t>Bootscooter</t>
  </si>
  <si>
    <t>Give Me Joy</t>
  </si>
  <si>
    <t>Uzziah</t>
  </si>
  <si>
    <t>Manbehindthemoney</t>
  </si>
  <si>
    <t>Junqueira</t>
  </si>
  <si>
    <t>Morning Sun</t>
  </si>
  <si>
    <t>Robusto</t>
  </si>
  <si>
    <t>Cirebon</t>
  </si>
  <si>
    <t>Nana'S Wish</t>
  </si>
  <si>
    <t>Dakota Vroom</t>
  </si>
  <si>
    <t>Tintookie</t>
  </si>
  <si>
    <t>Rebel Dean</t>
  </si>
  <si>
    <t>Martial Music</t>
  </si>
  <si>
    <t>Dipsy Doodle</t>
  </si>
  <si>
    <t>Floating</t>
  </si>
  <si>
    <t>Redstone Well</t>
  </si>
  <si>
    <t>Hinged</t>
  </si>
  <si>
    <t>Coal Crusher</t>
  </si>
  <si>
    <t>Our Maryanne</t>
  </si>
  <si>
    <t>Eagle Nest</t>
  </si>
  <si>
    <t>Tropical Squall</t>
  </si>
  <si>
    <t>Jennilala</t>
  </si>
  <si>
    <t>Almania</t>
  </si>
  <si>
    <t>Ruthless Dame</t>
  </si>
  <si>
    <t>Hawaii Five Oh</t>
  </si>
  <si>
    <t>Circle Of Fire</t>
  </si>
  <si>
    <t>Goldman</t>
  </si>
  <si>
    <t>Unusual Legacy</t>
  </si>
  <si>
    <t>Able Willie</t>
  </si>
  <si>
    <t>Noisy Boy</t>
  </si>
  <si>
    <t>Xtra Gear</t>
  </si>
  <si>
    <t>Desperado</t>
  </si>
  <si>
    <t>Funambulist</t>
  </si>
  <si>
    <t>Hezashocka</t>
  </si>
  <si>
    <t>Jedibeel (Nz)</t>
  </si>
  <si>
    <t>Navy Blood</t>
  </si>
  <si>
    <t>Putt For Dough</t>
  </si>
  <si>
    <t>Quantum Cat</t>
  </si>
  <si>
    <t>Konasana</t>
  </si>
  <si>
    <t>Desiah</t>
  </si>
  <si>
    <t>November Falls</t>
  </si>
  <si>
    <t>Gelatin</t>
  </si>
  <si>
    <t>Chief Conductor</t>
  </si>
  <si>
    <t>Fleetwood</t>
  </si>
  <si>
    <t>Eliyass</t>
  </si>
  <si>
    <t>Semillion</t>
  </si>
  <si>
    <t>Xidaki</t>
  </si>
  <si>
    <t>Flightcrew</t>
  </si>
  <si>
    <t>Dschingis Prestige</t>
  </si>
  <si>
    <t>Hopeful</t>
  </si>
  <si>
    <r>
      <rPr>
        <b/>
        <sz val="14"/>
        <color theme="1"/>
        <rFont val="Calibri"/>
        <family val="2"/>
        <scheme val="minor"/>
      </rPr>
      <t>Lookup</t>
    </r>
    <r>
      <rPr>
        <b/>
        <sz val="11"/>
        <color theme="1"/>
        <rFont val="Calibri"/>
        <family val="2"/>
        <scheme val="minor"/>
      </rPr>
      <t xml:space="preserve">: State </t>
    </r>
  </si>
  <si>
    <t>Day</t>
  </si>
  <si>
    <t>ROSEHILL</t>
  </si>
  <si>
    <t>Won</t>
  </si>
  <si>
    <t>Hasseltoff</t>
  </si>
  <si>
    <t>Fundraiser</t>
  </si>
  <si>
    <t>Terbium</t>
  </si>
  <si>
    <t>Causeway Girl</t>
  </si>
  <si>
    <t>Viral</t>
  </si>
  <si>
    <t>Prezado</t>
  </si>
  <si>
    <t>Kentucky Breeze</t>
  </si>
  <si>
    <t>Eugene'S Forest</t>
  </si>
  <si>
    <t>Regardsmaree</t>
  </si>
  <si>
    <t>Nonconformist</t>
  </si>
  <si>
    <t>Sword Of Mercy</t>
  </si>
  <si>
    <t>Good And Proper</t>
  </si>
  <si>
    <t>The Harrovian</t>
  </si>
  <si>
    <t>Snapdancer</t>
  </si>
  <si>
    <t>So Si Bon</t>
  </si>
  <si>
    <t>Foxy Lady</t>
  </si>
  <si>
    <t>Fanciful Toff</t>
  </si>
  <si>
    <t>Pretty Brazen</t>
  </si>
  <si>
    <t>Shandy</t>
  </si>
  <si>
    <t>Paul'S Regret</t>
  </si>
  <si>
    <t>Thousand Wishes</t>
  </si>
  <si>
    <t>Legionnaire</t>
  </si>
  <si>
    <t>Lim'S Cruiser</t>
  </si>
  <si>
    <t>Dice Roll</t>
  </si>
  <si>
    <t>Bons Abroad</t>
  </si>
  <si>
    <t>The Inevitable</t>
  </si>
  <si>
    <t>La Vina</t>
  </si>
  <si>
    <t>Aramayo</t>
  </si>
  <si>
    <t>Maserartie Bay</t>
  </si>
  <si>
    <t>Think 'N' Fly</t>
  </si>
  <si>
    <t>Absolute Flirt</t>
  </si>
  <si>
    <t>Why Choose Her</t>
  </si>
  <si>
    <t>Kalkarni Royale</t>
  </si>
  <si>
    <t>Order Of Command</t>
  </si>
  <si>
    <t>Banquo</t>
  </si>
  <si>
    <t>The Inferno</t>
  </si>
  <si>
    <t>Mahamedeis</t>
  </si>
  <si>
    <t>Greyworm</t>
  </si>
  <si>
    <t>Viridine</t>
  </si>
  <si>
    <t>Pancho</t>
  </si>
  <si>
    <t>Wisdom Of Water</t>
  </si>
  <si>
    <t>Curran</t>
  </si>
  <si>
    <t>How Womantic</t>
  </si>
  <si>
    <t>Cherry Tortoni</t>
  </si>
  <si>
    <t>Away Game</t>
  </si>
  <si>
    <t>Sirileo Miss</t>
  </si>
  <si>
    <t>Windermere</t>
  </si>
  <si>
    <t>Zoutori</t>
  </si>
  <si>
    <t>Nimalee</t>
  </si>
  <si>
    <t>He'S A Balter</t>
  </si>
  <si>
    <t>Just Jake</t>
  </si>
  <si>
    <t>Huntly Castle</t>
  </si>
  <si>
    <t>Mossman Gorge</t>
  </si>
  <si>
    <t>Isaurian</t>
  </si>
  <si>
    <t>Charleise</t>
  </si>
  <si>
    <t>Mystery Shot</t>
  </si>
  <si>
    <t>Varda</t>
  </si>
  <si>
    <t>Lunar Flare</t>
  </si>
  <si>
    <t>Warning</t>
  </si>
  <si>
    <t>Ranier</t>
  </si>
  <si>
    <t>Bless Her</t>
  </si>
  <si>
    <t>Blazejowski</t>
  </si>
  <si>
    <t>So Say Angel</t>
  </si>
  <si>
    <t>The Gauch</t>
  </si>
  <si>
    <t>Silent Sovereign</t>
  </si>
  <si>
    <t>Quantum Mechanic</t>
  </si>
  <si>
    <t>Winsum</t>
  </si>
  <si>
    <t>Hi Stranger</t>
  </si>
  <si>
    <t>Wyclif</t>
  </si>
  <si>
    <t>Lyrical Lad</t>
  </si>
  <si>
    <t>Dark Dream</t>
  </si>
  <si>
    <t>High 'N' Dry</t>
  </si>
  <si>
    <t>Glassey Miss</t>
  </si>
  <si>
    <t>Polanco</t>
  </si>
  <si>
    <t>Galgani</t>
  </si>
  <si>
    <t>Minhaaj</t>
  </si>
  <si>
    <t>Wild Ruler</t>
  </si>
  <si>
    <t>Zou Dancer</t>
  </si>
  <si>
    <t>Agnelli</t>
  </si>
  <si>
    <t>Steel Skies</t>
  </si>
  <si>
    <t>La Chevalee</t>
  </si>
  <si>
    <t>Intellective</t>
  </si>
  <si>
    <t>Ain'Tnodeeldun</t>
  </si>
  <si>
    <t>Pandemic</t>
  </si>
  <si>
    <t>Sir Davy</t>
  </si>
  <si>
    <t>Swindon Lass</t>
  </si>
  <si>
    <t>Little Stevie</t>
  </si>
  <si>
    <t>Flash Aah</t>
  </si>
  <si>
    <t>Coolth</t>
  </si>
  <si>
    <t>Five Kingdom</t>
  </si>
  <si>
    <t>Reuber</t>
  </si>
  <si>
    <t>Zoist</t>
  </si>
  <si>
    <t>Tuvalu</t>
  </si>
  <si>
    <t>D'Aguilar</t>
  </si>
  <si>
    <t>Blaze A Trail</t>
  </si>
  <si>
    <t>Mr Exclusive</t>
  </si>
  <si>
    <t>Teewaters</t>
  </si>
  <si>
    <t>Americain Angel</t>
  </si>
  <si>
    <t>She'S All Class</t>
  </si>
  <si>
    <t>Uncommon James</t>
  </si>
  <si>
    <t>Star Patrol</t>
  </si>
  <si>
    <t>Veranskova</t>
  </si>
  <si>
    <t>Shooting For Gold</t>
  </si>
  <si>
    <t>Kissonallforcheeks</t>
  </si>
  <si>
    <t>Gravina</t>
  </si>
  <si>
    <t>Yearning</t>
  </si>
  <si>
    <t>Neverstandingstill</t>
  </si>
  <si>
    <t>Chain Of Lightning</t>
  </si>
  <si>
    <t>Grandslam</t>
  </si>
  <si>
    <t>Vultan</t>
  </si>
  <si>
    <t>My Whisper</t>
  </si>
  <si>
    <t>Zethus</t>
  </si>
  <si>
    <t>Nicolini Vito</t>
  </si>
  <si>
    <t>Right You Are</t>
  </si>
  <si>
    <t>Zoustyle</t>
  </si>
  <si>
    <t>Joyful Fortune</t>
  </si>
  <si>
    <t>Cardigan Queen</t>
  </si>
  <si>
    <t>For Real Life</t>
  </si>
  <si>
    <t>Rousseau</t>
  </si>
  <si>
    <t>Nobel Heights</t>
  </si>
  <si>
    <t>Umgawa</t>
  </si>
  <si>
    <t>Typhoon Harmony</t>
  </si>
  <si>
    <t>Joseylin</t>
  </si>
  <si>
    <t>Pal D'Oro</t>
  </si>
  <si>
    <t>Snapped</t>
  </si>
  <si>
    <t>Wahine Toa</t>
  </si>
  <si>
    <t>So You See</t>
  </si>
  <si>
    <t>Excelida</t>
  </si>
  <si>
    <t>Easy Single</t>
  </si>
  <si>
    <t>Barb Raider</t>
  </si>
  <si>
    <t>Scissor Step</t>
  </si>
  <si>
    <t>Duchess Of Dorset</t>
  </si>
  <si>
    <t>Lafargue</t>
  </si>
  <si>
    <t>Cardinal Gem</t>
  </si>
  <si>
    <t>Daytona Bay</t>
  </si>
  <si>
    <t>Pinstriped</t>
  </si>
  <si>
    <t>Dazzling Lucy</t>
  </si>
  <si>
    <t>French Emperor</t>
  </si>
  <si>
    <t>Rumbled Again</t>
  </si>
  <si>
    <t>Sigh</t>
  </si>
  <si>
    <t>Party For One</t>
  </si>
  <si>
    <t>Wicklow Town</t>
  </si>
  <si>
    <t>Prowling</t>
  </si>
  <si>
    <t>Tijuana</t>
  </si>
  <si>
    <t>Mimi'S Award</t>
  </si>
  <si>
    <t>WON</t>
  </si>
  <si>
    <t>Mel</t>
  </si>
  <si>
    <t>SYD</t>
  </si>
  <si>
    <t>Tralee Rose</t>
  </si>
  <si>
    <t>Grinzinger Allee</t>
  </si>
  <si>
    <t>Second Slip</t>
  </si>
  <si>
    <t>Dadoozdart</t>
  </si>
  <si>
    <t>Best Of Days</t>
  </si>
  <si>
    <t>Age Of Chivalry</t>
  </si>
  <si>
    <t>Harlem</t>
  </si>
  <si>
    <t>Brimham Rocks</t>
  </si>
  <si>
    <t>Biometric</t>
  </si>
  <si>
    <t>Hypnos</t>
  </si>
  <si>
    <t>Yonkers</t>
  </si>
  <si>
    <t>Odeon</t>
  </si>
  <si>
    <t>Excelman</t>
  </si>
  <si>
    <t>Bartholomeu Dias</t>
  </si>
  <si>
    <t>South Pacific</t>
  </si>
  <si>
    <t>Al Galayel</t>
  </si>
  <si>
    <t>Elephant</t>
  </si>
  <si>
    <t>Sierra Sue</t>
  </si>
  <si>
    <t>Romancer</t>
  </si>
  <si>
    <t>Ironclad</t>
  </si>
  <si>
    <t>Verry Elleegant</t>
  </si>
  <si>
    <t>Only Words</t>
  </si>
  <si>
    <t>Skyman</t>
  </si>
  <si>
    <t>Accountability</t>
  </si>
  <si>
    <t>Lighthouse</t>
  </si>
  <si>
    <t>Ocean Beyond</t>
  </si>
  <si>
    <t>Kissinger</t>
  </si>
  <si>
    <t>Unique Artist</t>
  </si>
  <si>
    <t>Desert Icon</t>
  </si>
  <si>
    <t>Playoffs</t>
  </si>
  <si>
    <t>Crystal Pegasus</t>
  </si>
  <si>
    <t>Zoltan</t>
  </si>
  <si>
    <t>Flying Mascot</t>
  </si>
  <si>
    <t>Lost And Running</t>
  </si>
  <si>
    <t>Upswing</t>
  </si>
  <si>
    <t>Old Flame</t>
  </si>
  <si>
    <t>Pondus</t>
  </si>
  <si>
    <t>Killourney</t>
  </si>
  <si>
    <t>Basarwa</t>
  </si>
  <si>
    <t>Visinari</t>
  </si>
  <si>
    <t>Zac De Boss</t>
  </si>
  <si>
    <t>He'S Our Bonneval</t>
  </si>
  <si>
    <t>Impulsar</t>
  </si>
  <si>
    <t>Somerset Maugham</t>
  </si>
  <si>
    <t>Through Irish Eyes</t>
  </si>
  <si>
    <t>Mayfair Spirit</t>
  </si>
  <si>
    <t>Quintello</t>
  </si>
  <si>
    <t>Lackeen</t>
  </si>
  <si>
    <t>Lucky Decision</t>
  </si>
  <si>
    <t>Roch 'N' Horse</t>
  </si>
  <si>
    <t>Aesop</t>
  </si>
  <si>
    <t>No Compromise</t>
  </si>
  <si>
    <t>White Marlin</t>
  </si>
  <si>
    <t>Climbing Star</t>
  </si>
  <si>
    <t>Soulcombe</t>
  </si>
  <si>
    <t>Port Philip</t>
  </si>
  <si>
    <t>Munhamek</t>
  </si>
  <si>
    <t>So Unusual</t>
  </si>
  <si>
    <t>Cliff'S Art</t>
  </si>
  <si>
    <t>Kettle Hill</t>
  </si>
  <si>
    <t>Sing For Peace</t>
  </si>
  <si>
    <t>Miss Balvenie</t>
  </si>
  <si>
    <t>Gunstock</t>
  </si>
  <si>
    <t>Normandy Bridge</t>
  </si>
  <si>
    <t>Bullfinch</t>
  </si>
  <si>
    <t>Parry Sound</t>
  </si>
  <si>
    <t>Remlaps Gem</t>
  </si>
  <si>
    <t>Our Bellagio Miss</t>
  </si>
  <si>
    <t>Salina Dreaming</t>
  </si>
  <si>
    <t>Tiny</t>
  </si>
  <si>
    <t>Subedar</t>
  </si>
  <si>
    <t>Spirit Ridge</t>
  </si>
  <si>
    <t>Fulmina</t>
  </si>
  <si>
    <t>Word For Word</t>
  </si>
  <si>
    <t>Tailleur</t>
  </si>
  <si>
    <t>Count De Rupee</t>
  </si>
  <si>
    <t>Lancaster Bomber</t>
  </si>
  <si>
    <t>Sally'S Day</t>
  </si>
  <si>
    <t>New Arrangement</t>
  </si>
  <si>
    <t>Zing</t>
  </si>
  <si>
    <t>Charretera</t>
  </si>
  <si>
    <t>Sky Lab</t>
  </si>
  <si>
    <t>Icebath</t>
  </si>
  <si>
    <t>Soldier Of Love</t>
  </si>
  <si>
    <t>Masked Crusader</t>
  </si>
  <si>
    <t>Academy</t>
  </si>
  <si>
    <t>Mustajeer</t>
  </si>
  <si>
    <t>Spaceboy</t>
  </si>
  <si>
    <t>Poetic Charmer</t>
  </si>
  <si>
    <t>Mount Popa</t>
  </si>
  <si>
    <t>Starspangled Rodeo</t>
  </si>
  <si>
    <t>Zakat</t>
  </si>
  <si>
    <t>Collide</t>
  </si>
  <si>
    <t>Emanate</t>
  </si>
  <si>
    <t>Yao Dash</t>
  </si>
  <si>
    <t>Hush Writer</t>
  </si>
  <si>
    <t>Fasika</t>
  </si>
  <si>
    <t>Seasons</t>
  </si>
  <si>
    <t>Entente</t>
  </si>
  <si>
    <t>Signore Fox</t>
  </si>
  <si>
    <t>Bottega</t>
  </si>
  <si>
    <t>Steely</t>
  </si>
  <si>
    <t>Ruby Tuesday</t>
  </si>
  <si>
    <t>Yangtze Rapids</t>
  </si>
  <si>
    <t>Athiri</t>
  </si>
  <si>
    <t>Royal Celebration</t>
  </si>
  <si>
    <t>Henschel</t>
  </si>
  <si>
    <t>Polly Grey</t>
  </si>
  <si>
    <t>Eleven Eleven</t>
  </si>
  <si>
    <t>Mr Mosaic</t>
  </si>
  <si>
    <t>Sahra</t>
  </si>
  <si>
    <t>Stockman</t>
  </si>
  <si>
    <t>Bright Rubick</t>
  </si>
  <si>
    <t>More Prophets</t>
  </si>
  <si>
    <t>True Detective</t>
  </si>
  <si>
    <t>Lina'S Hero</t>
  </si>
  <si>
    <t>Hulk</t>
  </si>
  <si>
    <t>Pandano</t>
  </si>
  <si>
    <t>Ice In Vancouver</t>
  </si>
  <si>
    <t>Opacity</t>
  </si>
  <si>
    <t>Adelong</t>
  </si>
  <si>
    <t>Mirra Vision</t>
  </si>
  <si>
    <t>Katalin</t>
  </si>
  <si>
    <t>Sweet Thomas</t>
  </si>
  <si>
    <t>Wandabaa</t>
  </si>
  <si>
    <t>Shadow Crush</t>
  </si>
  <si>
    <t>Triple Ace</t>
  </si>
  <si>
    <t>Cafe Royal</t>
  </si>
  <si>
    <t>Van Giz</t>
  </si>
  <si>
    <t>Harpo Marx</t>
  </si>
  <si>
    <t>Not Feint Hearted</t>
  </si>
  <si>
    <t>Rubisaki</t>
  </si>
  <si>
    <t>Papal Warrior</t>
  </si>
  <si>
    <t>All Time Legend</t>
  </si>
  <si>
    <t>Ashim</t>
  </si>
  <si>
    <t>Ventura Ocean</t>
  </si>
  <si>
    <t>Madam Legend</t>
  </si>
  <si>
    <t>Ranges</t>
  </si>
  <si>
    <t>Loveplanet</t>
  </si>
  <si>
    <t>Savvy Crown</t>
  </si>
  <si>
    <t>Tycoonist</t>
  </si>
  <si>
    <t>Prince Invincible</t>
  </si>
  <si>
    <t>My Demetra</t>
  </si>
  <si>
    <t>Bring The Ransom</t>
  </si>
  <si>
    <t>Pale King</t>
  </si>
  <si>
    <t>Terwilliker</t>
  </si>
  <si>
    <t>Arctic Thunder</t>
  </si>
  <si>
    <t>Chat</t>
  </si>
  <si>
    <t>Prime Star</t>
  </si>
  <si>
    <t>Yugosphere</t>
  </si>
  <si>
    <t>Pensato</t>
  </si>
  <si>
    <t>Andermatt</t>
  </si>
  <si>
    <t>Yiyi</t>
  </si>
  <si>
    <t>Always Sure</t>
  </si>
  <si>
    <t>Atishu</t>
  </si>
  <si>
    <t>Dalaalaat</t>
  </si>
  <si>
    <t>Cobia</t>
  </si>
  <si>
    <t>Bigboyroy</t>
  </si>
  <si>
    <t>Cuban Royale</t>
  </si>
  <si>
    <t>Taksu</t>
  </si>
  <si>
    <t>Kiss The Bride</t>
  </si>
  <si>
    <t>Different Strokes</t>
  </si>
  <si>
    <t>Marnix</t>
  </si>
  <si>
    <t>Fox Fighter</t>
  </si>
  <si>
    <t>Equation</t>
  </si>
  <si>
    <t>Wild Chap</t>
  </si>
  <si>
    <t>French Bonnet</t>
  </si>
  <si>
    <t>Skymax</t>
  </si>
  <si>
    <t>Promotions</t>
  </si>
  <si>
    <t>Another One</t>
  </si>
  <si>
    <t>Parachuter</t>
  </si>
  <si>
    <t>Pandora Blue</t>
  </si>
  <si>
    <t>Sacred Command</t>
  </si>
  <si>
    <t>Karmazone</t>
  </si>
  <si>
    <t>Shared Ambition</t>
  </si>
  <si>
    <t>Amica</t>
  </si>
  <si>
    <t>Suppression</t>
  </si>
  <si>
    <t>Nictock</t>
  </si>
  <si>
    <t>Selburose</t>
  </si>
  <si>
    <t>Undeniable</t>
  </si>
  <si>
    <t>So United</t>
  </si>
  <si>
    <t>New King</t>
  </si>
  <si>
    <t>Lease</t>
  </si>
  <si>
    <t>Fashchanel</t>
  </si>
  <si>
    <t>Fenech</t>
  </si>
  <si>
    <t>Ladylovestogamble</t>
  </si>
  <si>
    <t>Francesco Guardi</t>
  </si>
  <si>
    <t>Amiche</t>
  </si>
  <si>
    <t>Remus</t>
  </si>
  <si>
    <t>Media Starguest</t>
  </si>
  <si>
    <t>Vulpine</t>
  </si>
  <si>
    <t>Rainbow Thief</t>
  </si>
  <si>
    <t>Dynamic Impact</t>
  </si>
  <si>
    <t>Sacrimony</t>
  </si>
  <si>
    <t>Lord Ardmore</t>
  </si>
  <si>
    <t>Solar Apex</t>
  </si>
  <si>
    <t>Zegalo</t>
  </si>
  <si>
    <t>Lightning Jack</t>
  </si>
  <si>
    <t>Born A King</t>
  </si>
  <si>
    <t>Kirwan'S Lane</t>
  </si>
  <si>
    <t>Forzanini</t>
  </si>
  <si>
    <t>Speed Legend</t>
  </si>
  <si>
    <t>Saigon</t>
  </si>
  <si>
    <t>Metro Legend</t>
  </si>
  <si>
    <t>O'Mudgee</t>
  </si>
  <si>
    <t>Mubariz</t>
  </si>
  <si>
    <t>Sword Point</t>
  </si>
  <si>
    <t>The Bopper</t>
  </si>
  <si>
    <t>Super Effort</t>
  </si>
  <si>
    <t>El Buena</t>
  </si>
  <si>
    <t>Steel Diamond</t>
  </si>
  <si>
    <t>Star Cherie</t>
  </si>
  <si>
    <t>Kingsheir</t>
  </si>
  <si>
    <t>Yukon</t>
  </si>
  <si>
    <t>Waihaha Falls</t>
  </si>
  <si>
    <t>Travest</t>
  </si>
  <si>
    <t>Dajraan</t>
  </si>
  <si>
    <t>Esteemed Lady</t>
  </si>
  <si>
    <t>Forbidden Love</t>
  </si>
  <si>
    <t>Cap Estel</t>
  </si>
  <si>
    <t>Marboosha</t>
  </si>
  <si>
    <t>Zoumon</t>
  </si>
  <si>
    <t>Highly Desired</t>
  </si>
  <si>
    <t>Luncies</t>
  </si>
  <si>
    <t>Harmony Rose</t>
  </si>
  <si>
    <t>Le Lude</t>
  </si>
  <si>
    <t>Art Cadeau</t>
  </si>
  <si>
    <t>Hollywood North</t>
  </si>
  <si>
    <t>Kaapfever</t>
  </si>
  <si>
    <t>Malkovich</t>
  </si>
  <si>
    <t>Irish Sequel</t>
  </si>
  <si>
    <t>Two Up</t>
  </si>
  <si>
    <t>Saquon</t>
  </si>
  <si>
    <t>French Marine</t>
  </si>
  <si>
    <t>Momack</t>
  </si>
  <si>
    <t>Arapaho</t>
  </si>
  <si>
    <t>Showtime Lady</t>
  </si>
  <si>
    <t>Bitcoin Baby</t>
  </si>
  <si>
    <t>Wicklow</t>
  </si>
  <si>
    <t>Oscar Zulu</t>
  </si>
  <si>
    <t>Curtis Island</t>
  </si>
  <si>
    <t>Quatenus</t>
  </si>
  <si>
    <t>Bella Rouge</t>
  </si>
  <si>
    <t>Conscript</t>
  </si>
  <si>
    <t>Air Of Alsace</t>
  </si>
  <si>
    <t>Black Queen</t>
  </si>
  <si>
    <t>Per Inaway</t>
  </si>
  <si>
    <t>Alcyone</t>
  </si>
  <si>
    <t>Brimstone</t>
  </si>
  <si>
    <t>Distillate</t>
  </si>
  <si>
    <t>Bartoselli</t>
  </si>
  <si>
    <t>Jojo Was A Man</t>
  </si>
  <si>
    <t>Siege</t>
  </si>
  <si>
    <t>Nerone</t>
  </si>
  <si>
    <t>Yggdrasil</t>
  </si>
  <si>
    <t>Pizarro</t>
  </si>
  <si>
    <t>Niffler</t>
  </si>
  <si>
    <t>Sebonack</t>
  </si>
  <si>
    <t>Strawberry Rock</t>
  </si>
  <si>
    <t>Adios Steve</t>
  </si>
  <si>
    <t>Bazooka</t>
  </si>
  <si>
    <t>Toomuchtobear</t>
  </si>
  <si>
    <t>Scorched Land</t>
  </si>
  <si>
    <t>Navajo Peak</t>
  </si>
  <si>
    <t>Chalk Stream</t>
  </si>
  <si>
    <t>Kipsbay</t>
  </si>
  <si>
    <t>Monfelicity</t>
  </si>
  <si>
    <t>O'President</t>
  </si>
  <si>
    <t>Cadre Du Noir</t>
  </si>
  <si>
    <t>Puntura</t>
  </si>
  <si>
    <t>Ellsberg</t>
  </si>
  <si>
    <t>Naval Seal</t>
  </si>
  <si>
    <t>War Eternal</t>
  </si>
  <si>
    <t>Arbitration</t>
  </si>
  <si>
    <t>Astero</t>
  </si>
  <si>
    <t>Coco Rox</t>
  </si>
  <si>
    <t>King Frankel</t>
  </si>
  <si>
    <t>One Aye</t>
  </si>
  <si>
    <t>Oakfield Prince</t>
  </si>
  <si>
    <t>Pretty Wild</t>
  </si>
  <si>
    <t>Arnaqueur</t>
  </si>
  <si>
    <t>Dream Runner</t>
  </si>
  <si>
    <t>Kallos</t>
  </si>
  <si>
    <t>Divine Breath</t>
  </si>
  <si>
    <t>Deficit</t>
  </si>
  <si>
    <t>Authentic Jewel</t>
  </si>
  <si>
    <t>Brigantine</t>
  </si>
  <si>
    <t>Mission Phoenix</t>
  </si>
  <si>
    <t>Camaguey</t>
  </si>
  <si>
    <t>Made By Khan</t>
  </si>
  <si>
    <t>King Of Clubs</t>
  </si>
  <si>
    <t>Essonne</t>
  </si>
  <si>
    <t>Three Wise Men</t>
  </si>
  <si>
    <t>Dehorned Unicorn</t>
  </si>
  <si>
    <t>Arnold</t>
  </si>
  <si>
    <t>Oakfield Duke</t>
  </si>
  <si>
    <t>Banju</t>
  </si>
  <si>
    <t>Irish Legend</t>
  </si>
  <si>
    <t>Titanium Power</t>
  </si>
  <si>
    <t>Banana Queen</t>
  </si>
  <si>
    <t>Narito</t>
  </si>
  <si>
    <t>Cosmic Minerva</t>
  </si>
  <si>
    <t>Secret Glamour</t>
  </si>
  <si>
    <t>Tip Of The Spear</t>
  </si>
  <si>
    <t>Bold Mac</t>
  </si>
  <si>
    <t>Carolina Fire</t>
  </si>
  <si>
    <t>Pokerjack</t>
  </si>
  <si>
    <t>Kibosh</t>
  </si>
  <si>
    <t>True Crime</t>
  </si>
  <si>
    <t>Raging Bull</t>
  </si>
  <si>
    <t>Written Beauty</t>
  </si>
  <si>
    <t>Tamerlane</t>
  </si>
  <si>
    <t>Protagonist</t>
  </si>
  <si>
    <t>Major Beel</t>
  </si>
  <si>
    <t>Cantrell</t>
  </si>
  <si>
    <t>Zeyrek</t>
  </si>
  <si>
    <t>Tycoon Evie</t>
  </si>
  <si>
    <t>Decadent Tale</t>
  </si>
  <si>
    <t>Silent Agenda</t>
  </si>
  <si>
    <t>Sonora</t>
  </si>
  <si>
    <t>Winning Verse</t>
  </si>
  <si>
    <t>Shades Of Rose</t>
  </si>
  <si>
    <t>Billiondollarbaby</t>
  </si>
  <si>
    <t>Mayrose</t>
  </si>
  <si>
    <t>Conrad</t>
  </si>
  <si>
    <t>Al Aabir</t>
  </si>
  <si>
    <t>Substantial</t>
  </si>
  <si>
    <t>Mr Rock It</t>
  </si>
  <si>
    <t>Shipshape</t>
  </si>
  <si>
    <t>Awesome Lad</t>
  </si>
  <si>
    <t>Diamond Diesel</t>
  </si>
  <si>
    <t>O'Tycoon</t>
  </si>
  <si>
    <t>Boss Lady Rocks</t>
  </si>
  <si>
    <t>Democracy Manifest</t>
  </si>
  <si>
    <t>Royalzel</t>
  </si>
  <si>
    <t>Oakfield Waratah</t>
  </si>
  <si>
    <t>One Destiny</t>
  </si>
  <si>
    <t>Soami</t>
  </si>
  <si>
    <t>Fawkner Park</t>
  </si>
  <si>
    <t>Attractable</t>
  </si>
  <si>
    <t>Fuller</t>
  </si>
  <si>
    <t>Ucalledit</t>
  </si>
  <si>
    <t>Major Artie</t>
  </si>
  <si>
    <t>Principessa</t>
  </si>
  <si>
    <t>Garrison</t>
  </si>
  <si>
    <t>Moorestown</t>
  </si>
  <si>
    <t>City B</t>
  </si>
  <si>
    <t>Rated To</t>
  </si>
  <si>
    <t>Rail</t>
  </si>
  <si>
    <t>Dist</t>
  </si>
  <si>
    <t>Type</t>
  </si>
  <si>
    <t>Restr</t>
  </si>
  <si>
    <t>$PM</t>
  </si>
  <si>
    <t>Pace of Horse</t>
  </si>
  <si>
    <t>AM Odds</t>
  </si>
  <si>
    <t>Trainer</t>
  </si>
  <si>
    <t>Jockey</t>
  </si>
  <si>
    <t>Clm</t>
  </si>
  <si>
    <t>Barr</t>
  </si>
  <si>
    <t>Wgt</t>
  </si>
  <si>
    <t>To Carr</t>
  </si>
  <si>
    <t>Top-2 AM %</t>
  </si>
  <si>
    <t>Form Order</t>
  </si>
  <si>
    <t>Scen Order</t>
  </si>
  <si>
    <t>Rated Order</t>
  </si>
  <si>
    <t>Elite Odds</t>
  </si>
  <si>
    <t>Starters</t>
  </si>
  <si>
    <t>Place Div</t>
  </si>
  <si>
    <t>Hcp</t>
  </si>
  <si>
    <t>No</t>
  </si>
  <si>
    <t>OPM</t>
  </si>
  <si>
    <t>Symon Wilde</t>
  </si>
  <si>
    <t>Craig Williams</t>
  </si>
  <si>
    <t/>
  </si>
  <si>
    <t>Sirius Suspect</t>
  </si>
  <si>
    <t>OPL</t>
  </si>
  <si>
    <t>Saab Hasan</t>
  </si>
  <si>
    <t>Jamie Kah</t>
  </si>
  <si>
    <t xml:space="preserve">Robbie Griffiths </t>
  </si>
  <si>
    <t>OP</t>
  </si>
  <si>
    <t>Team Hayes</t>
  </si>
  <si>
    <t>Lewis German (a2)</t>
  </si>
  <si>
    <t>Anirishman</t>
  </si>
  <si>
    <t xml:space="preserve">Ciaron Maher </t>
  </si>
  <si>
    <t>Will Price (a3)</t>
  </si>
  <si>
    <t>Lachlan King (a2)</t>
  </si>
  <si>
    <t>M</t>
  </si>
  <si>
    <t>Danny O'Brien</t>
  </si>
  <si>
    <t>Damien Oliver</t>
  </si>
  <si>
    <t>Phillip Stokes</t>
  </si>
  <si>
    <t>Jamie Mott</t>
  </si>
  <si>
    <t>Kaplumpich</t>
  </si>
  <si>
    <t>Kevin Corstens</t>
  </si>
  <si>
    <t>John Allen</t>
  </si>
  <si>
    <t>Mushaireb</t>
  </si>
  <si>
    <t>Richard Freeman</t>
  </si>
  <si>
    <t>Michael Walker</t>
  </si>
  <si>
    <t>Riding The Wave</t>
  </si>
  <si>
    <t>L</t>
  </si>
  <si>
    <t>Lindsey Smith</t>
  </si>
  <si>
    <t>Ethan Brown</t>
  </si>
  <si>
    <t>Mares</t>
  </si>
  <si>
    <t>Clinton McDonald</t>
  </si>
  <si>
    <t>Will Price (a2)</t>
  </si>
  <si>
    <t>MOP</t>
  </si>
  <si>
    <t>Damian Lane</t>
  </si>
  <si>
    <t>Rule The World</t>
  </si>
  <si>
    <t xml:space="preserve">Gai Waterhouse </t>
  </si>
  <si>
    <t xml:space="preserve">Mathew Ellerton </t>
  </si>
  <si>
    <t>Campbell Rawiller (a3)</t>
  </si>
  <si>
    <t>LOP</t>
  </si>
  <si>
    <t>Will Clarken</t>
  </si>
  <si>
    <t>China Affair</t>
  </si>
  <si>
    <t xml:space="preserve">Jason Warren </t>
  </si>
  <si>
    <t>La Mexicana</t>
  </si>
  <si>
    <t>Anthony  Freedman</t>
  </si>
  <si>
    <t>Miss Albania</t>
  </si>
  <si>
    <t>Enver Jusufovic</t>
  </si>
  <si>
    <t>Craig Newitt</t>
  </si>
  <si>
    <t>TeamHawkes</t>
  </si>
  <si>
    <t>All Banter</t>
  </si>
  <si>
    <t>Richard  Jolly</t>
  </si>
  <si>
    <t>Tarn'S Prince</t>
  </si>
  <si>
    <t>Matt Cumani</t>
  </si>
  <si>
    <t>Peter Gelagotis</t>
  </si>
  <si>
    <t>Jordan Childs</t>
  </si>
  <si>
    <t>Levi Kavanagh</t>
  </si>
  <si>
    <t>Luke Currie</t>
  </si>
  <si>
    <t>Greg Eurell</t>
  </si>
  <si>
    <t>Jye McNeil</t>
  </si>
  <si>
    <t>Nick Ryan</t>
  </si>
  <si>
    <t>Rhys McLeod</t>
  </si>
  <si>
    <t>SW</t>
  </si>
  <si>
    <t>Miss Siska</t>
  </si>
  <si>
    <t>Matthew Smith</t>
  </si>
  <si>
    <t>Grahame Begg</t>
  </si>
  <si>
    <t>Daniel Moor</t>
  </si>
  <si>
    <t>Morvada</t>
  </si>
  <si>
    <t>Peter Jolly</t>
  </si>
  <si>
    <t>Daniel Bowman</t>
  </si>
  <si>
    <t>Mark Zahra</t>
  </si>
  <si>
    <t>SW-M</t>
  </si>
  <si>
    <t>Sovereign Award</t>
  </si>
  <si>
    <t>Mark Newnham</t>
  </si>
  <si>
    <t>Kerrin McEvoy</t>
  </si>
  <si>
    <t>Toby  Edmonds</t>
  </si>
  <si>
    <t>Brad Stewart</t>
  </si>
  <si>
    <t>Defiant Dancer</t>
  </si>
  <si>
    <t>James Cummings</t>
  </si>
  <si>
    <t>Teodore Nugent (a1.5)</t>
  </si>
  <si>
    <t>Ancestry</t>
  </si>
  <si>
    <t>Michael Poy</t>
  </si>
  <si>
    <t>The Billionaire</t>
  </si>
  <si>
    <t>In Good Health</t>
  </si>
  <si>
    <t>Peter G Moody</t>
  </si>
  <si>
    <t>Luke Nolen</t>
  </si>
  <si>
    <t>Matt Laurie</t>
  </si>
  <si>
    <t>Daniel Stackhouse</t>
  </si>
  <si>
    <t>Sartorial Splendor</t>
  </si>
  <si>
    <t>John Sadler</t>
  </si>
  <si>
    <t>Matt Cartwright (a3)</t>
  </si>
  <si>
    <t>Brett Scott</t>
  </si>
  <si>
    <t>Need New Friends</t>
  </si>
  <si>
    <t>All Too Huiying</t>
  </si>
  <si>
    <t>Michael Dee</t>
  </si>
  <si>
    <t>Tony McEvoy</t>
  </si>
  <si>
    <t>Ritratto</t>
  </si>
  <si>
    <t>Mick Huxtable</t>
  </si>
  <si>
    <t>Switched</t>
  </si>
  <si>
    <t>Brad Widdup</t>
  </si>
  <si>
    <t>Billy Egan</t>
  </si>
  <si>
    <t>Chris Waller</t>
  </si>
  <si>
    <t>William Pike</t>
  </si>
  <si>
    <t>Peter Chow</t>
  </si>
  <si>
    <t>Declan Bates</t>
  </si>
  <si>
    <t>Intrepidacious</t>
  </si>
  <si>
    <t>John O'Shea</t>
  </si>
  <si>
    <t>Laura Lafferty (a3)</t>
  </si>
  <si>
    <t>Lachlan Neindorf (a2)</t>
  </si>
  <si>
    <t>Damien Thornton</t>
  </si>
  <si>
    <t xml:space="preserve">Trent Busuttin </t>
  </si>
  <si>
    <t>Begood Toya Mother</t>
  </si>
  <si>
    <t>John Moloney</t>
  </si>
  <si>
    <t>Cordilla</t>
  </si>
  <si>
    <t>Carleen Hefel (a3)</t>
  </si>
  <si>
    <t>Miyake</t>
  </si>
  <si>
    <t>Scott Brunton</t>
  </si>
  <si>
    <t>Fred W Kersley</t>
  </si>
  <si>
    <t>Holbien</t>
  </si>
  <si>
    <t>Steve Richards</t>
  </si>
  <si>
    <t>Ashlor</t>
  </si>
  <si>
    <t>Dan McCarthy</t>
  </si>
  <si>
    <t>Madison Lloyd (a3)</t>
  </si>
  <si>
    <t>Deanne Taylor</t>
  </si>
  <si>
    <t>Harry Coffey</t>
  </si>
  <si>
    <t>Yulong January</t>
  </si>
  <si>
    <t>Brett Prebble</t>
  </si>
  <si>
    <t>Roger James</t>
  </si>
  <si>
    <t>Sigrid Carr</t>
  </si>
  <si>
    <t>Archie Alexander</t>
  </si>
  <si>
    <t>Ben Allen</t>
  </si>
  <si>
    <t>Fred Kersley</t>
  </si>
  <si>
    <t>Will Price (a1.5)</t>
  </si>
  <si>
    <t>Whipcracker Way</t>
  </si>
  <si>
    <t>The Astrologist</t>
  </si>
  <si>
    <t>Leon  Corstens</t>
  </si>
  <si>
    <t>Richard Laming</t>
  </si>
  <si>
    <t>Thomas Stockdale (a2)</t>
  </si>
  <si>
    <t>Vegas Knight</t>
  </si>
  <si>
    <t>Colin Little</t>
  </si>
  <si>
    <t>No Effort</t>
  </si>
  <si>
    <t>Gavin Bedggood</t>
  </si>
  <si>
    <t>Matt Cartwright (a2)</t>
  </si>
  <si>
    <t>Josh Richards (a3)</t>
  </si>
  <si>
    <t>Oxley Road</t>
  </si>
  <si>
    <t>Alana Kelly (a3)</t>
  </si>
  <si>
    <t>Groundswell</t>
  </si>
  <si>
    <t>Emma-Lee Browne</t>
  </si>
  <si>
    <t>Cliff Brown</t>
  </si>
  <si>
    <t>Malicorne</t>
  </si>
  <si>
    <t>Ben Melham</t>
  </si>
  <si>
    <t>Geoff Duryea</t>
  </si>
  <si>
    <t>Team Hawkes</t>
  </si>
  <si>
    <t>Diamonds Inthe Sky</t>
  </si>
  <si>
    <t>Teodore Nugent (a0)</t>
  </si>
  <si>
    <t xml:space="preserve">Mick Price </t>
  </si>
  <si>
    <t>Robbie Griffiths</t>
  </si>
  <si>
    <t>Jonker</t>
  </si>
  <si>
    <t>Tony Gollan</t>
  </si>
  <si>
    <t>Annabel Neasham</t>
  </si>
  <si>
    <t>Beau Rossa</t>
  </si>
  <si>
    <t>Linda Meech</t>
  </si>
  <si>
    <t>Enchantingly</t>
  </si>
  <si>
    <t>Scott Westover</t>
  </si>
  <si>
    <t>Rainbiel</t>
  </si>
  <si>
    <t>Anthony Chibnall</t>
  </si>
  <si>
    <t>Dean Holland</t>
  </si>
  <si>
    <t>Lyn Tolson  Proctor</t>
  </si>
  <si>
    <t>War Correspondent</t>
  </si>
  <si>
    <t>Glenn Stevenson</t>
  </si>
  <si>
    <t>Patrick Payne</t>
  </si>
  <si>
    <t>Michael Moroney</t>
  </si>
  <si>
    <t>Lombardo</t>
  </si>
  <si>
    <t>Tooradin</t>
  </si>
  <si>
    <t>Secret Blaze</t>
  </si>
  <si>
    <t>Tony  McEvoy</t>
  </si>
  <si>
    <t>Bjorn Baker</t>
  </si>
  <si>
    <t>Thought Of That</t>
  </si>
  <si>
    <t>Hanna Powell</t>
  </si>
  <si>
    <t>Alana Kelly (a0)</t>
  </si>
  <si>
    <t>Matthew Dale</t>
  </si>
  <si>
    <t>Grandview Avenue</t>
  </si>
  <si>
    <t>Simon Ryan</t>
  </si>
  <si>
    <t>Robert Hickmott</t>
  </si>
  <si>
    <t>Fun Fact</t>
  </si>
  <si>
    <t>Rachel King</t>
  </si>
  <si>
    <t>Naval Envoy</t>
  </si>
  <si>
    <t>Danielle Loos</t>
  </si>
  <si>
    <t>Incentivise</t>
  </si>
  <si>
    <t>Lyn Tolson</t>
  </si>
  <si>
    <t>Matt Cartwright (a0)</t>
  </si>
  <si>
    <t>Andrew Noblet</t>
  </si>
  <si>
    <t>Nash Rawiller</t>
  </si>
  <si>
    <t>Hugh Bowman</t>
  </si>
  <si>
    <t>Brazen Song</t>
  </si>
  <si>
    <t>Shane Nichols</t>
  </si>
  <si>
    <t>Maybe The Best</t>
  </si>
  <si>
    <t>Clayton Douglas</t>
  </si>
  <si>
    <t>Indiana Lilly</t>
  </si>
  <si>
    <t>Shea Eden</t>
  </si>
  <si>
    <t>Ryan Balfour</t>
  </si>
  <si>
    <t>Mariamia</t>
  </si>
  <si>
    <t>Shane Stockdale</t>
  </si>
  <si>
    <t>Ken  Keys</t>
  </si>
  <si>
    <t>Shane Fliedner</t>
  </si>
  <si>
    <t>Florescent Star</t>
  </si>
  <si>
    <t>Amy  Yargi</t>
  </si>
  <si>
    <t>Ruru</t>
  </si>
  <si>
    <t>Sixbysixtythree</t>
  </si>
  <si>
    <t>Yulong Command</t>
  </si>
  <si>
    <t>Zac Spain</t>
  </si>
  <si>
    <t>Mathew Ellerton</t>
  </si>
  <si>
    <t>Scorched Earth</t>
  </si>
  <si>
    <t>Logan McNeil (a3)</t>
  </si>
  <si>
    <t>Josh Richards (a2)</t>
  </si>
  <si>
    <t>In A Twinkling</t>
  </si>
  <si>
    <t>Jarrod Fry</t>
  </si>
  <si>
    <t>Simon Zahra</t>
  </si>
  <si>
    <t>Nikki Burke</t>
  </si>
  <si>
    <t>In The Boat</t>
  </si>
  <si>
    <t>Alana Kelly (a2)</t>
  </si>
  <si>
    <t>James McDonald</t>
  </si>
  <si>
    <t>The Garden</t>
  </si>
  <si>
    <t>Joe Bowditch</t>
  </si>
  <si>
    <t>Tom Dabernig</t>
  </si>
  <si>
    <t>Blaike McDougall</t>
  </si>
  <si>
    <t>Peter  Snowden</t>
  </si>
  <si>
    <t>Imperial Lad</t>
  </si>
  <si>
    <t>Mileva</t>
  </si>
  <si>
    <t>Home Affairs</t>
  </si>
  <si>
    <t>Patrick Moloney</t>
  </si>
  <si>
    <t>Young Liam</t>
  </si>
  <si>
    <t>Michael  Cerchi</t>
  </si>
  <si>
    <t>Tom Stockdale (a2)</t>
  </si>
  <si>
    <t>Matthew Williams</t>
  </si>
  <si>
    <t>Forever Free</t>
  </si>
  <si>
    <t>Jump The Broom</t>
  </si>
  <si>
    <t>Paul Preusker</t>
  </si>
  <si>
    <t>Nordic Pride</t>
  </si>
  <si>
    <t>Ben Brisbourne</t>
  </si>
  <si>
    <t>Matthew Brown</t>
  </si>
  <si>
    <t>Beau Mertens</t>
  </si>
  <si>
    <t>Matt Cartwright (a1.5)</t>
  </si>
  <si>
    <t>Splendiferous</t>
  </si>
  <si>
    <t>Lewis German (a0)</t>
  </si>
  <si>
    <t>Ken Elford</t>
  </si>
  <si>
    <t>First Accused</t>
  </si>
  <si>
    <t>Hela</t>
  </si>
  <si>
    <t>Cindy Alderson</t>
  </si>
  <si>
    <t>Starry Legend</t>
  </si>
  <si>
    <t>Julien Welsh</t>
  </si>
  <si>
    <t>Carleen Hefel (a0)</t>
  </si>
  <si>
    <t>Dance To Dubai</t>
  </si>
  <si>
    <t>Carleen Hefel (a2)</t>
  </si>
  <si>
    <t>Skywolf</t>
  </si>
  <si>
    <t>Miss Dior</t>
  </si>
  <si>
    <t>opm</t>
  </si>
  <si>
    <t>Peter Snowden</t>
  </si>
  <si>
    <t>Brent Stanley</t>
  </si>
  <si>
    <t xml:space="preserve">Steven O'Dea </t>
  </si>
  <si>
    <t>Lady Of Honour</t>
  </si>
  <si>
    <t>Jake Noonan</t>
  </si>
  <si>
    <t>Adele Amour</t>
  </si>
  <si>
    <t>Henry Dwyer</t>
  </si>
  <si>
    <t>Mitchell Aitken</t>
  </si>
  <si>
    <t>Tatum Bull (a3)</t>
  </si>
  <si>
    <t>Military Expert</t>
  </si>
  <si>
    <t>Themoonlitegambler</t>
  </si>
  <si>
    <t>John McArdle</t>
  </si>
  <si>
    <t>Phil Sweeney</t>
  </si>
  <si>
    <t>Dean Yendall</t>
  </si>
  <si>
    <t>Ken &amp; Kasey Keys</t>
  </si>
  <si>
    <t>Chad Schofield</t>
  </si>
  <si>
    <t>Nasturtium</t>
  </si>
  <si>
    <t>Gerald Ryan</t>
  </si>
  <si>
    <t>The Amazonian</t>
  </si>
  <si>
    <t>Tim Clark</t>
  </si>
  <si>
    <t>Andrew Forsman</t>
  </si>
  <si>
    <t>Shalstar</t>
  </si>
  <si>
    <t>Paul Messara</t>
  </si>
  <si>
    <t>Struck By</t>
  </si>
  <si>
    <t>Travis Doudle</t>
  </si>
  <si>
    <t>Jason Benbow</t>
  </si>
  <si>
    <t>Joshua Parr</t>
  </si>
  <si>
    <t>Julius Sandhu</t>
  </si>
  <si>
    <t>Devils Triangle</t>
  </si>
  <si>
    <t>John Sargent</t>
  </si>
  <si>
    <t>Peter &amp; Paul Snowden</t>
  </si>
  <si>
    <t>Blake Shinn</t>
  </si>
  <si>
    <t>Matthew Enright</t>
  </si>
  <si>
    <t>Alana Kelly (a1.5)</t>
  </si>
  <si>
    <t>Steven Pateman</t>
  </si>
  <si>
    <t>Logan McNeil (a2)</t>
  </si>
  <si>
    <t>Madison Lloyd (a2)</t>
  </si>
  <si>
    <t>Rambler Rebel</t>
  </si>
  <si>
    <t>Michelle Payne</t>
  </si>
  <si>
    <t>Mitchell Freedman</t>
  </si>
  <si>
    <t>Bill Papazaharoudakis</t>
  </si>
  <si>
    <t>The Nephew</t>
  </si>
  <si>
    <t>No Way Ever</t>
  </si>
  <si>
    <t>Celine Gaudray (a3)</t>
  </si>
  <si>
    <t>Red Hot Nicc</t>
  </si>
  <si>
    <t>Midnight Blue</t>
  </si>
  <si>
    <t>John Leek (Jnr)</t>
  </si>
  <si>
    <t>Alverdun</t>
  </si>
  <si>
    <t>T Stockdale (a1.5)</t>
  </si>
  <si>
    <t>Jerome Hunter</t>
  </si>
  <si>
    <t>Scallopini</t>
  </si>
  <si>
    <t>Steven O'Dea</t>
  </si>
  <si>
    <t>Mynumerouno</t>
  </si>
  <si>
    <t>Queen Air</t>
  </si>
  <si>
    <t>Doull</t>
  </si>
  <si>
    <t>I Am War</t>
  </si>
  <si>
    <t>Trevor J Andrews</t>
  </si>
  <si>
    <t>Tahlia Hope</t>
  </si>
  <si>
    <t>Foxicon</t>
  </si>
  <si>
    <t>Tobaysure</t>
  </si>
  <si>
    <t>Liam Riordan</t>
  </si>
  <si>
    <t>Celine Gaudray (a2)</t>
  </si>
  <si>
    <t>D'Jumbuck</t>
  </si>
  <si>
    <t>Brian McGrath</t>
  </si>
  <si>
    <t>Tony Noonan</t>
  </si>
  <si>
    <t>Invincible Caviar</t>
  </si>
  <si>
    <t>Tom Stockdale (a1.5)</t>
  </si>
  <si>
    <t>Michael Trotter</t>
  </si>
  <si>
    <t>Royal Hard Hat</t>
  </si>
  <si>
    <t>Sandy Prince</t>
  </si>
  <si>
    <t>Julie Scott</t>
  </si>
  <si>
    <t>Luke Campbell (a2)</t>
  </si>
  <si>
    <t>Poland</t>
  </si>
  <si>
    <t>Wiremu Pinn (a2)</t>
  </si>
  <si>
    <t>Carleen Hefel (a1.5)</t>
  </si>
  <si>
    <t>Khoekhoe</t>
  </si>
  <si>
    <t>Madison Lloyd (a0)</t>
  </si>
  <si>
    <t>Danish Prince</t>
  </si>
  <si>
    <t>Marc Conners</t>
  </si>
  <si>
    <t>Kelvin Bourke</t>
  </si>
  <si>
    <t xml:space="preserve">Peter G Moody </t>
  </si>
  <si>
    <t xml:space="preserve">John Leek </t>
  </si>
  <si>
    <t xml:space="preserve">David Brideoake </t>
  </si>
  <si>
    <t>Jason Warren</t>
  </si>
  <si>
    <t>Sheridan Clarke (a3)</t>
  </si>
  <si>
    <t xml:space="preserve"> Stockdale (a1.5)</t>
  </si>
  <si>
    <t>Dan O'Sullivan</t>
  </si>
  <si>
    <t xml:space="preserve">Will Clarken </t>
  </si>
  <si>
    <t>Dean Binaisse</t>
  </si>
  <si>
    <t>Jon O'Connor</t>
  </si>
  <si>
    <t>Kris Lees</t>
  </si>
  <si>
    <t>Michael Kent</t>
  </si>
  <si>
    <t>Maddie Raymond</t>
  </si>
  <si>
    <t>Charlotte Littlefield</t>
  </si>
  <si>
    <t>Celine Gaudray (a1.5)</t>
  </si>
  <si>
    <t>Andrew Gluyas</t>
  </si>
  <si>
    <t>David  Feek</t>
  </si>
  <si>
    <t>Shane  Oxlade</t>
  </si>
  <si>
    <t>Ryan Houston (a3)</t>
  </si>
  <si>
    <t>Thomas Stockdale</t>
  </si>
  <si>
    <t>Mick Price</t>
  </si>
  <si>
    <t>Carleen Hefel</t>
  </si>
  <si>
    <t>Ciaron Maher</t>
  </si>
  <si>
    <t>Winona Costin</t>
  </si>
  <si>
    <t>Mark Walker</t>
  </si>
  <si>
    <t>Opie Bosson</t>
  </si>
  <si>
    <t>Ross McConville</t>
  </si>
  <si>
    <t>Robbie Laing</t>
  </si>
  <si>
    <t>Celine Gaudray (a0)</t>
  </si>
  <si>
    <t>Mark Kavanagh</t>
  </si>
  <si>
    <t>Dan Clarken</t>
  </si>
  <si>
    <t>Jaylah Kennedy (a3)</t>
  </si>
  <si>
    <t>Liam Howley</t>
  </si>
  <si>
    <t>Scott Cameron</t>
  </si>
  <si>
    <t>NEG</t>
  </si>
  <si>
    <t>Neg</t>
  </si>
  <si>
    <t>War Critic</t>
  </si>
  <si>
    <t>Blenheim Palace</t>
  </si>
  <si>
    <t>Alfa Oro</t>
  </si>
  <si>
    <t>Mohican Heights</t>
  </si>
  <si>
    <t>Open Minded</t>
  </si>
  <si>
    <t>Inverloch</t>
  </si>
  <si>
    <t>Altai Ranger</t>
  </si>
  <si>
    <t>Last Week</t>
  </si>
  <si>
    <t>The Stylist</t>
  </si>
  <si>
    <t>Haky</t>
  </si>
  <si>
    <t>Dr Drill</t>
  </si>
  <si>
    <t>High Emocean</t>
  </si>
  <si>
    <t>Homesman</t>
  </si>
  <si>
    <t>Amade</t>
  </si>
  <si>
    <t>Tofane</t>
  </si>
  <si>
    <t>Smokin' Romans</t>
  </si>
  <si>
    <t>Swelter Magic</t>
  </si>
  <si>
    <t>Brilliant Venture</t>
  </si>
  <si>
    <t>Annavisto</t>
  </si>
  <si>
    <t>I Am Superman</t>
  </si>
  <si>
    <t>Point Nepean</t>
  </si>
  <si>
    <t>Rudhyar</t>
  </si>
  <si>
    <t>Harmysian</t>
  </si>
  <si>
    <t>Saracen Knight</t>
  </si>
  <si>
    <t>She'S Licketysplit</t>
  </si>
  <si>
    <t>Snapper</t>
  </si>
  <si>
    <t>Gin Martini</t>
  </si>
  <si>
    <t>Squid Game</t>
  </si>
  <si>
    <t>Salassi</t>
  </si>
  <si>
    <t>El Gladiador</t>
  </si>
  <si>
    <t>Angel</t>
  </si>
  <si>
    <t>Toregene</t>
  </si>
  <si>
    <t>Milford Sound</t>
  </si>
  <si>
    <t>Storm King</t>
  </si>
  <si>
    <t>Wuddzz</t>
  </si>
  <si>
    <t>HCP</t>
  </si>
  <si>
    <t>Tom Sherry (a2)</t>
  </si>
  <si>
    <t>Scott Singleton</t>
  </si>
  <si>
    <t>Billy Cray</t>
  </si>
  <si>
    <t>Gregory Hickman</t>
  </si>
  <si>
    <t>Regan Bayliss</t>
  </si>
  <si>
    <t>Angela Davies</t>
  </si>
  <si>
    <t>Robbie Dolan</t>
  </si>
  <si>
    <t>Waterhouse/Bott</t>
  </si>
  <si>
    <t>Sam Clipperton</t>
  </si>
  <si>
    <t>Kathy O'Hara</t>
  </si>
  <si>
    <t>R &amp; L Price</t>
  </si>
  <si>
    <t>Richard Litt</t>
  </si>
  <si>
    <t>Ryan &amp; Alexiou</t>
  </si>
  <si>
    <t>Louise Day (a2)</t>
  </si>
  <si>
    <t>R &amp; M Freedman</t>
  </si>
  <si>
    <t>Chris Williams (a2)</t>
  </si>
  <si>
    <t>Clare Cunningham</t>
  </si>
  <si>
    <t>Tommy Berry</t>
  </si>
  <si>
    <t>P &amp; P Snowden</t>
  </si>
  <si>
    <t>Paul Perry</t>
  </si>
  <si>
    <t>Tom Sherry (a0)</t>
  </si>
  <si>
    <t>Baker &amp; Forsman</t>
  </si>
  <si>
    <t>Jason Collett</t>
  </si>
  <si>
    <t>MARES-SW</t>
  </si>
  <si>
    <t>SW-Mares</t>
  </si>
  <si>
    <t>Gary Portelli</t>
  </si>
  <si>
    <t>John Thompson</t>
  </si>
  <si>
    <t>MARES</t>
  </si>
  <si>
    <t>Joseph Pride</t>
  </si>
  <si>
    <t>William Haggas</t>
  </si>
  <si>
    <t>Brenton Avdulla</t>
  </si>
  <si>
    <t>Les Bridge</t>
  </si>
  <si>
    <t>Ron Quinton</t>
  </si>
  <si>
    <t>Allan Denham</t>
  </si>
  <si>
    <t>Jay Ford</t>
  </si>
  <si>
    <t>Matthew Vella</t>
  </si>
  <si>
    <t>Keagan Latham</t>
  </si>
  <si>
    <t>Reece Jones (a3)</t>
  </si>
  <si>
    <t>John Ramsey</t>
  </si>
  <si>
    <t>J Van Overmeire (a1.5)</t>
  </si>
  <si>
    <t>Cody Morgan</t>
  </si>
  <si>
    <t>Maher &amp; Eustace</t>
  </si>
  <si>
    <t>Andrew Adkins</t>
  </si>
  <si>
    <t>Kim Waugh</t>
  </si>
  <si>
    <t>Louise Day (a0)</t>
  </si>
  <si>
    <t>Tyler Schiller (a3)</t>
  </si>
  <si>
    <t>Nathan Doyle</t>
  </si>
  <si>
    <t>Damien Lane</t>
  </si>
  <si>
    <t>Ellen Hennessy (a3)</t>
  </si>
  <si>
    <t>Jason Deamer</t>
  </si>
  <si>
    <t>Gary Moore</t>
  </si>
  <si>
    <t>Anthony Cummings</t>
  </si>
  <si>
    <t>Lauri Parker</t>
  </si>
  <si>
    <t>Brock Ryan (a0)</t>
  </si>
  <si>
    <t>Louise Day</t>
  </si>
  <si>
    <t>Brock Ryan (a2)</t>
  </si>
  <si>
    <t>J Van Overmeire (a0)</t>
  </si>
  <si>
    <t>David Payne</t>
  </si>
  <si>
    <t>Brett Lazzarini</t>
  </si>
  <si>
    <t>Jenny Duggan (a2)</t>
  </si>
  <si>
    <t>Alysha Collett</t>
  </si>
  <si>
    <t>mares</t>
  </si>
  <si>
    <t>Jamie Richards</t>
  </si>
  <si>
    <t>Kerry Parker</t>
  </si>
  <si>
    <t>Desleigh Forster</t>
  </si>
  <si>
    <t>Jim Byrne</t>
  </si>
  <si>
    <t>John Cooper</t>
  </si>
  <si>
    <t>Gary Colvin</t>
  </si>
  <si>
    <t>Kristen Buchanan</t>
  </si>
  <si>
    <t>Jean Van Overmeire</t>
  </si>
  <si>
    <t>Daniel Robinson</t>
  </si>
  <si>
    <t>Dylan Gibbons (a3)</t>
  </si>
  <si>
    <t>Robert &amp; Luke Price</t>
  </si>
  <si>
    <t>Glyn Schofield</t>
  </si>
  <si>
    <t>Edward Cummings</t>
  </si>
  <si>
    <t>Jarrod Austin</t>
  </si>
  <si>
    <t>Tom Sherry (a1.5)</t>
  </si>
  <si>
    <t>John Steinmetz</t>
  </si>
  <si>
    <t>Tyler Schiller (a0)</t>
  </si>
  <si>
    <t>Rory Hutchings</t>
  </si>
  <si>
    <t>Reece Jones (a2)</t>
  </si>
  <si>
    <t>James Innes Jnr</t>
  </si>
  <si>
    <t>Kacy Fogden</t>
  </si>
  <si>
    <t>Gwenda Markwell</t>
  </si>
  <si>
    <t>Tyler Schiller (a2)</t>
  </si>
  <si>
    <t>Josh Julius</t>
  </si>
  <si>
    <t>Claire Lever</t>
  </si>
  <si>
    <t>Brock Ryan</t>
  </si>
  <si>
    <t>Daniel Morton</t>
  </si>
  <si>
    <t>Terry Robinson</t>
  </si>
  <si>
    <t>David Atkins</t>
  </si>
  <si>
    <t>Blake Ryan</t>
  </si>
  <si>
    <t>Reece Jones (a0)</t>
  </si>
  <si>
    <t>Robert Pearse</t>
  </si>
  <si>
    <t>Jason Coyle</t>
  </si>
  <si>
    <t>Jess Taylor</t>
  </si>
  <si>
    <t>Reece Jones (a1.5)</t>
  </si>
  <si>
    <t>Teamn Hawkes</t>
  </si>
  <si>
    <t>Todd Howlett</t>
  </si>
  <si>
    <t>Tom Sherry</t>
  </si>
  <si>
    <t>Koby Jennings</t>
  </si>
  <si>
    <t>Tyler Schiller (a1.5)</t>
  </si>
  <si>
    <t>Barry Baldwin</t>
  </si>
  <si>
    <t>Price &amp; Kent (Jnr)</t>
  </si>
  <si>
    <t>Zac Lloyd (a3)</t>
  </si>
  <si>
    <t>Dylan Gibbons (a2)</t>
  </si>
  <si>
    <t>Matthew Dunn</t>
  </si>
  <si>
    <t>Tracey Bartley</t>
  </si>
  <si>
    <t>Joseph &amp; Jones</t>
  </si>
  <si>
    <t>Tyrone Coyle</t>
  </si>
  <si>
    <t>Zac Lloyd (a0)</t>
  </si>
  <si>
    <t>Jean Dubois</t>
  </si>
  <si>
    <t>Keith Dryden</t>
  </si>
  <si>
    <t>Theresa Bateup</t>
  </si>
  <si>
    <t>Lyle Chandler</t>
  </si>
  <si>
    <t>Amy McLucas (a3)</t>
  </si>
  <si>
    <t>Zac Lloyd (a2)</t>
  </si>
  <si>
    <t>Adam Duggan</t>
  </si>
  <si>
    <t>Aaron Bullock</t>
  </si>
  <si>
    <t>David Pfieffer</t>
  </si>
  <si>
    <t>L &amp; C Curtis</t>
  </si>
  <si>
    <t>Tash Burleigh</t>
  </si>
  <si>
    <t>A &amp; S Freedman</t>
  </si>
  <si>
    <t>O'Dea &amp; Hoysted</t>
  </si>
  <si>
    <t>Tom Marquand</t>
  </si>
  <si>
    <t>Ryan Maloney</t>
  </si>
  <si>
    <t>Dylan Gibbons (a0)</t>
  </si>
  <si>
    <t>Sam Kavanagh</t>
  </si>
  <si>
    <t>Joseph O'Brien</t>
  </si>
  <si>
    <t>WFA</t>
  </si>
  <si>
    <t>Joao Moreira</t>
  </si>
  <si>
    <t>Dylan Gibbons (a1.5)</t>
  </si>
  <si>
    <t>Scott Aspery</t>
  </si>
  <si>
    <t>Jasper Franklin (a3)</t>
  </si>
  <si>
    <t>Jett Stanley (a3)</t>
  </si>
  <si>
    <t>Zac Lloyd (a1.5)</t>
  </si>
  <si>
    <t>Robert Quinn</t>
  </si>
  <si>
    <t>Ron Stubbs</t>
  </si>
  <si>
    <t>B Osmond (a3)</t>
  </si>
  <si>
    <t>Terry Croft</t>
  </si>
  <si>
    <t>Gary Nickson</t>
  </si>
  <si>
    <t>Sara Ryan</t>
  </si>
  <si>
    <t>Bailey Wheeler (a3)</t>
  </si>
  <si>
    <t>Ben &amp; JD Hayes</t>
  </si>
  <si>
    <t>R &amp; W Freedman</t>
  </si>
  <si>
    <t>Adam Hyeronimus</t>
  </si>
  <si>
    <t>Michael Freedman</t>
  </si>
  <si>
    <t>sw</t>
  </si>
  <si>
    <t>Tyler Schiller</t>
  </si>
  <si>
    <t>Mark Minervini</t>
  </si>
  <si>
    <t>Allan Kehoe</t>
  </si>
  <si>
    <t>Rodney Ollerton</t>
  </si>
  <si>
    <t>Edward O'Rourke</t>
  </si>
  <si>
    <t>Ryan Moore</t>
  </si>
  <si>
    <t>James Ponsonby</t>
  </si>
  <si>
    <t>Simon A Miller</t>
  </si>
  <si>
    <t>Olivia Chambers (a3)</t>
  </si>
  <si>
    <t>Luke Pepper</t>
  </si>
  <si>
    <t>Keegan-Attard</t>
  </si>
  <si>
    <t>Tim Donnelly</t>
  </si>
  <si>
    <t>Danny Beasley</t>
  </si>
  <si>
    <t>Messara/Gavranich</t>
  </si>
  <si>
    <t>Grant Buckley</t>
  </si>
  <si>
    <t>Jett Stanley (a2)</t>
  </si>
  <si>
    <t>Molly Bourke (a3)</t>
  </si>
  <si>
    <t>Benjamin Smith</t>
  </si>
  <si>
    <t>Reece Jones</t>
  </si>
  <si>
    <t>M &amp; D Kearney</t>
  </si>
  <si>
    <t>Jett Stanley (a0)</t>
  </si>
  <si>
    <t>Peter Robl</t>
  </si>
  <si>
    <t>Deanne Panya</t>
  </si>
  <si>
    <t>Louis Beuzelin</t>
  </si>
  <si>
    <t>Rodney Northam</t>
  </si>
  <si>
    <t>Tim Martin</t>
  </si>
  <si>
    <t>Hannah Williams (a3)</t>
  </si>
  <si>
    <t>Nick Mitchell</t>
  </si>
  <si>
    <t>Ashley Morgan</t>
  </si>
  <si>
    <t>Bryce Heys</t>
  </si>
  <si>
    <t>Mares SW</t>
  </si>
  <si>
    <t>Clarry Conners</t>
  </si>
  <si>
    <t>Andrea Atzeni</t>
  </si>
  <si>
    <t>Angus Villiers (a1.5)</t>
  </si>
  <si>
    <t>Amy McLucas (a2)</t>
  </si>
  <si>
    <t>Braith Nock (a3)</t>
  </si>
  <si>
    <t>Joseph Ible</t>
  </si>
  <si>
    <t>Mitch Stapleford (a3)</t>
  </si>
  <si>
    <t>Mick Attard</t>
  </si>
  <si>
    <t>Mitchell Beer</t>
  </si>
  <si>
    <t>Bailey Wheeler (a2)</t>
  </si>
  <si>
    <t>Pro-Strat Mel-Syd 2021-2024</t>
  </si>
  <si>
    <t>Negatives</t>
  </si>
  <si>
    <t>Off Shaw</t>
  </si>
  <si>
    <t>Sacramento</t>
  </si>
  <si>
    <t>Lillemor</t>
  </si>
  <si>
    <t>Cradle Mountain</t>
  </si>
  <si>
    <t>Vadiyann</t>
  </si>
  <si>
    <t>Canasta</t>
  </si>
  <si>
    <t>Frosty Rocks</t>
  </si>
  <si>
    <t>Quick Thinker</t>
  </si>
  <si>
    <t>Positive Peace</t>
  </si>
  <si>
    <t>Sweet Deal</t>
  </si>
  <si>
    <t>Prime Candidate</t>
  </si>
  <si>
    <t>Subpoenaed</t>
  </si>
  <si>
    <t>Eduardo</t>
  </si>
  <si>
    <t>Mugatoo</t>
  </si>
  <si>
    <t>Favorite Moon</t>
  </si>
  <si>
    <t>Rammstein</t>
  </si>
  <si>
    <t>Easy Eddie</t>
  </si>
  <si>
    <t>All Saints' Eve</t>
  </si>
  <si>
    <t>Embracer</t>
  </si>
  <si>
    <t>Knights Order</t>
  </si>
  <si>
    <t>Marway</t>
  </si>
  <si>
    <t>Knight</t>
  </si>
  <si>
    <t>Vitesse</t>
  </si>
  <si>
    <t>Zorocat</t>
  </si>
  <si>
    <t>Ziegfeld</t>
  </si>
  <si>
    <t>Surf Dancer</t>
  </si>
  <si>
    <t>Invinciano</t>
  </si>
  <si>
    <t>Turnstyle</t>
  </si>
  <si>
    <t>Ashman</t>
  </si>
  <si>
    <t>Celestial Falls</t>
  </si>
  <si>
    <t>Discharged</t>
  </si>
  <si>
    <t>Riodini</t>
  </si>
  <si>
    <t>Mo'Unga</t>
  </si>
  <si>
    <t>Great News</t>
  </si>
  <si>
    <t>Zoushack</t>
  </si>
  <si>
    <t>Entriviere</t>
  </si>
  <si>
    <t>Think It Over</t>
  </si>
  <si>
    <t>Apache Chase</t>
  </si>
  <si>
    <t>Arabolini</t>
  </si>
  <si>
    <t>Tampering</t>
  </si>
  <si>
    <t>Satin Ribbons</t>
  </si>
  <si>
    <t>Expat</t>
  </si>
  <si>
    <t>Queen Bellissimo</t>
  </si>
  <si>
    <t>Snippy Fox</t>
  </si>
  <si>
    <t>Hollywood Gossip</t>
  </si>
  <si>
    <t>Microna</t>
  </si>
  <si>
    <t>Budhwar</t>
  </si>
  <si>
    <t>Maotai</t>
  </si>
  <si>
    <t>Rule Of Law</t>
  </si>
  <si>
    <t>Vreneli</t>
  </si>
  <si>
    <t>Main Stage</t>
  </si>
  <si>
    <t>Journalism</t>
  </si>
  <si>
    <t>Lovetheinvasion</t>
  </si>
  <si>
    <t>Narrated</t>
  </si>
  <si>
    <t>Caesars Palace</t>
  </si>
  <si>
    <t>Top Ranked</t>
  </si>
  <si>
    <t>Hameron</t>
  </si>
  <si>
    <t>Electric Girl</t>
  </si>
  <si>
    <t>Laws Of Indices</t>
  </si>
  <si>
    <t>Short Shorts</t>
  </si>
  <si>
    <t>Sebrenco</t>
  </si>
  <si>
    <t>Global Ausbred</t>
  </si>
  <si>
    <t>In The Congo</t>
  </si>
  <si>
    <t>Prince Aurelius</t>
  </si>
  <si>
    <t>Unrelenting</t>
  </si>
  <si>
    <t>Sky Command</t>
  </si>
  <si>
    <t>Pacific Warrior</t>
  </si>
  <si>
    <t>Glory Daze</t>
  </si>
  <si>
    <t>Alligator Blood</t>
  </si>
  <si>
    <t>Loch Eagle</t>
  </si>
  <si>
    <t>Cleveland</t>
  </si>
  <si>
    <t>Resonator</t>
  </si>
  <si>
    <t>Ottilie</t>
  </si>
  <si>
    <t>Spare 1</t>
  </si>
  <si>
    <t>Ave Div</t>
  </si>
  <si>
    <t>Month</t>
  </si>
  <si>
    <t>Mel Syd</t>
  </si>
  <si>
    <t>Count Races</t>
  </si>
  <si>
    <t>Two  Bets in Race Calc</t>
  </si>
  <si>
    <t>Pro Bet</t>
  </si>
  <si>
    <t>Pro RET</t>
  </si>
  <si>
    <t>Pro Profit</t>
  </si>
  <si>
    <t>Count of Pro Bet</t>
  </si>
  <si>
    <t>Pro-Strategy Betting</t>
  </si>
  <si>
    <t xml:space="preserve">Count </t>
  </si>
  <si>
    <t>Level $100  Bet</t>
  </si>
  <si>
    <t>Return</t>
  </si>
  <si>
    <t>Profit</t>
  </si>
  <si>
    <t>Pro Strat BET</t>
  </si>
  <si>
    <t>Pro Strat RET</t>
  </si>
  <si>
    <t>Pro Strat PROFIT</t>
  </si>
  <si>
    <t>Veloce Carro</t>
  </si>
  <si>
    <t>ALL Original Qualifiers</t>
  </si>
  <si>
    <t>"POSITIVE" Qualifiers</t>
  </si>
  <si>
    <t>Pro Strat Listed</t>
  </si>
  <si>
    <t>2 Pro Bets</t>
  </si>
  <si>
    <t>2021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</si>
  <si>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</si>
  <si>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</si>
  <si>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</si>
  <si>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</si>
  <si>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</si>
  <si>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</si>
  <si>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</si>
  <si>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</si>
  <si>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</si>
  <si>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</si>
  <si>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</si>
  <si>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</si>
  <si>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2022</t>
  </si>
  <si>
    <t>2023</t>
  </si>
  <si>
    <t>2024</t>
  </si>
  <si>
    <t>Madeline Owen (a3)</t>
  </si>
  <si>
    <t>Aaron Purcell</t>
  </si>
  <si>
    <t>Kureder</t>
  </si>
  <si>
    <t>Amberite</t>
  </si>
  <si>
    <t>The Open</t>
  </si>
  <si>
    <t>Dashing</t>
  </si>
  <si>
    <t>ONLY Qualifying As-Listed bets as from June 22nd 2024 LIVE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</si>
</sst>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[$-C09]dd\-mmm\-yy;@"/>
    <numFmt numFmtId="165" formatCode="0.0%"/>
    <numFmt numFmtId="166" formatCode="0.0"/>
    <numFmt numFmtId="167" formatCode="[$-409]h:mm:ss\ AM/PM;@"/>
  </numFmts>
  <fonts count="45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sz val="10"/>
      <color theme="0"/>
      <name val="Calibri"/>
      <family val="2"/>
    </font>
    <font>
      <b/>
      <sz val="22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i/>
      <sz val="11"/>
      <color theme="1"/>
      <name val="Calibri"/>
      <family val="2"/>
    </font>
    <font>
      <i/>
      <sz val="12"/>
      <color theme="1"/>
      <name val="Calibri"/>
      <family val="2"/>
    </font>
    <font>
      <i/>
      <sz val="12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1"/>
      <color theme="1"/>
      <name val="Calibri"/>
      <family val="2"/>
    </font>
    <font>
      <b/>
      <sz val="12"/>
      <color rgb="FF0070C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FF0000"/>
      <name val="Calibri"/>
      <family val="2"/>
      <scheme val="minor"/>
    </font>
    <font>
      <sz val="12"/>
      <color theme="0"/>
      <name val="Calibri"/>
      <family val="2"/>
    </font>
    <font>
      <b/>
      <sz val="16"/>
      <color theme="1"/>
      <name val="Calibri"/>
      <family val="2"/>
    </font>
    <font>
      <sz val="12"/>
      <color rgb="FF0070C0"/>
      <name val="Calibri"/>
      <family val="2"/>
    </font>
    <font>
      <sz val="14"/>
      <color theme="0"/>
      <name val="Calibri"/>
      <family val="2"/>
    </font>
    <font>
      <b/>
      <sz val="14"/>
      <color rgb="FF0033CC"/>
      <name val="Calibri"/>
      <family val="2"/>
    </font>
    <font>
      <b/>
      <sz val="14"/>
      <color rgb="FFFF0000"/>
      <name val="Calibri"/>
      <family val="2"/>
    </font>
    <font>
      <b/>
      <sz val="20"/>
      <color theme="0"/>
      <name val="Calibri"/>
      <family val="2"/>
      <scheme val="minor"/>
    </font>
    <font>
      <b/>
      <sz val="18"/>
      <color rgb="FF0033CC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gradientFill degree="90">
        <stop position="0">
          <color theme="0" tint="-0.34900967436750391"/>
        </stop>
        <stop position="1">
          <color theme="1"/>
        </stop>
      </gradient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theme="9" tint="0.79998168889431442"/>
      </patternFill>
    </fill>
    <fill>
      <patternFill patternType="solid">
        <fgColor theme="7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/>
    </xf>
    <xf numFmtId="165" fontId="4" fillId="3" borderId="1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9" fillId="0" borderId="0" xfId="0" applyFont="1"/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1" fillId="0" borderId="0" xfId="0" applyFont="1"/>
    <xf numFmtId="0" fontId="10" fillId="0" borderId="0" xfId="0" applyFont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4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14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0" borderId="0" xfId="0" applyFont="1"/>
    <xf numFmtId="0" fontId="10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6" fillId="0" borderId="0" xfId="0" applyFont="1"/>
    <xf numFmtId="0" fontId="7" fillId="0" borderId="1" xfId="0" pivotButton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/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4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8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15" fillId="8" borderId="7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3" fillId="8" borderId="8" xfId="0" applyFont="1" applyFill="1" applyBorder="1" applyAlignment="1">
      <alignment horizontal="center" vertical="center" wrapText="1"/>
    </xf>
    <xf numFmtId="0" fontId="24" fillId="8" borderId="5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166" fontId="20" fillId="0" borderId="1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9" fillId="8" borderId="8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1" fillId="0" borderId="0" xfId="0" applyFont="1"/>
    <xf numFmtId="1" fontId="18" fillId="0" borderId="1" xfId="0" applyNumberFormat="1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32" fillId="0" borderId="0" xfId="0" applyFont="1"/>
    <xf numFmtId="9" fontId="32" fillId="0" borderId="0" xfId="1" applyFont="1" applyAlignment="1">
      <alignment horizontal="center"/>
    </xf>
    <xf numFmtId="0" fontId="16" fillId="8" borderId="3" xfId="0" applyFont="1" applyFill="1" applyBorder="1" applyAlignment="1">
      <alignment vertical="center" wrapText="1"/>
    </xf>
    <xf numFmtId="0" fontId="16" fillId="8" borderId="0" xfId="0" applyFont="1" applyFill="1" applyAlignment="1">
      <alignment vertical="center" wrapText="1"/>
    </xf>
    <xf numFmtId="0" fontId="16" fillId="8" borderId="6" xfId="0" applyFont="1" applyFill="1" applyBorder="1" applyAlignment="1">
      <alignment vertical="center" wrapText="1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5" fillId="7" borderId="1" xfId="0" applyFont="1" applyFill="1" applyBorder="1" applyAlignment="1">
      <alignment horizontal="center"/>
    </xf>
    <xf numFmtId="14" fontId="9" fillId="6" borderId="1" xfId="0" applyNumberFormat="1" applyFont="1" applyFill="1" applyBorder="1" applyAlignment="1">
      <alignment horizontal="center"/>
    </xf>
    <xf numFmtId="18" fontId="9" fillId="6" borderId="1" xfId="0" applyNumberFormat="1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7" fontId="9" fillId="0" borderId="0" xfId="0" applyNumberFormat="1" applyFont="1"/>
    <xf numFmtId="167" fontId="0" fillId="0" borderId="0" xfId="0" applyNumberFormat="1"/>
    <xf numFmtId="167" fontId="9" fillId="4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/>
    </xf>
    <xf numFmtId="18" fontId="20" fillId="7" borderId="1" xfId="0" applyNumberFormat="1" applyFont="1" applyFill="1" applyBorder="1" applyAlignment="1">
      <alignment horizontal="center"/>
    </xf>
    <xf numFmtId="18" fontId="20" fillId="9" borderId="1" xfId="0" applyNumberFormat="1" applyFont="1" applyFill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10" fontId="17" fillId="0" borderId="0" xfId="0" applyNumberFormat="1" applyFont="1" applyAlignment="1">
      <alignment horizontal="center"/>
    </xf>
    <xf numFmtId="0" fontId="37" fillId="8" borderId="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165" fontId="23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9" fontId="39" fillId="0" borderId="0" xfId="1" applyFont="1" applyAlignment="1">
      <alignment horizontal="center"/>
    </xf>
    <xf numFmtId="0" fontId="17" fillId="0" borderId="0" xfId="0" applyFont="1"/>
    <xf numFmtId="0" fontId="24" fillId="5" borderId="8" xfId="0" applyFont="1" applyFill="1" applyBorder="1" applyAlignment="1">
      <alignment horizontal="center" vertical="center" wrapText="1"/>
    </xf>
    <xf numFmtId="44" fontId="18" fillId="0" borderId="0" xfId="4" applyFont="1"/>
    <xf numFmtId="0" fontId="0" fillId="0" borderId="1" xfId="0" applyBorder="1"/>
    <xf numFmtId="0" fontId="24" fillId="10" borderId="8" xfId="0" applyFont="1" applyFill="1" applyBorder="1" applyAlignment="1">
      <alignment horizontal="center" vertical="top" wrapText="1"/>
    </xf>
    <xf numFmtId="0" fontId="40" fillId="10" borderId="10" xfId="0" applyFont="1" applyFill="1" applyBorder="1" applyAlignment="1">
      <alignment horizontal="center" vertical="top" wrapText="1"/>
    </xf>
    <xf numFmtId="0" fontId="40" fillId="10" borderId="11" xfId="0" applyFont="1" applyFill="1" applyBorder="1" applyAlignment="1">
      <alignment horizontal="center" vertical="top" wrapText="1"/>
    </xf>
    <xf numFmtId="0" fontId="40" fillId="10" borderId="12" xfId="0" applyFont="1" applyFill="1" applyBorder="1" applyAlignment="1">
      <alignment horizontal="center" vertical="top" wrapText="1"/>
    </xf>
    <xf numFmtId="0" fontId="26" fillId="0" borderId="13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7" fillId="0" borderId="1" xfId="0" applyFont="1" applyBorder="1" applyAlignment="1">
      <alignment horizontal="center" indent="1"/>
    </xf>
    <xf numFmtId="0" fontId="44" fillId="0" borderId="0" xfId="0" applyFont="1"/>
    <xf numFmtId="0" fontId="43" fillId="8" borderId="4" xfId="0" applyFont="1" applyFill="1" applyBorder="1" applyAlignment="1">
      <alignment horizontal="center" vertical="center" wrapText="1"/>
    </xf>
    <xf numFmtId="0" fontId="43" fillId="8" borderId="3" xfId="0" applyFont="1" applyFill="1" applyBorder="1" applyAlignment="1">
      <alignment horizontal="center" vertical="center" wrapText="1"/>
    </xf>
    <xf numFmtId="0" fontId="43" fillId="8" borderId="2" xfId="0" applyFont="1" applyFill="1" applyBorder="1" applyAlignment="1">
      <alignment horizontal="center" vertical="center" wrapText="1"/>
    </xf>
    <xf numFmtId="0" fontId="43" fillId="8" borderId="0" xfId="0" applyFont="1" applyFill="1" applyAlignment="1">
      <alignment horizontal="center" vertical="center" wrapText="1"/>
    </xf>
    <xf numFmtId="0" fontId="43" fillId="8" borderId="5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wrapText="1"/>
    </xf>
    <xf numFmtId="0" fontId="38" fillId="0" borderId="0" xfId="0" applyFont="1" applyAlignment="1">
      <alignment horizontal="center"/>
    </xf>
  </cellXfs>
  <cellStyles count="6">
    <cellStyle name="Currency" xfId="4" builtinId="4"/>
    <cellStyle name="Currency 2 2" xfId="5" xr:uid="{86174575-22BF-4989-B5A5-B14D97C749E4}"/>
    <cellStyle name="Normal" xfId="0" builtinId="0"/>
    <cellStyle name="Normal 2" xfId="2" xr:uid="{3FC565C7-DBE5-4A78-8C1E-BD9CBFD9E522}"/>
    <cellStyle name="Normal 2 2" xfId="3" xr:uid="{601CA17B-7325-47E2-A9D7-922C350EF5D7}"/>
    <cellStyle name="Percent" xfId="1" builtinId="5"/>
  </cellStyles>
  <dxfs count="113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33CC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z val="12"/>
      </font>
      <alignment vertical="center"/>
    </dxf>
    <dxf>
      <font>
        <sz val="12"/>
      </font>
      <alignment vertical="center"/>
    </dxf>
    <dxf>
      <font>
        <sz val="12"/>
      </font>
      <alignment vertical="center"/>
    </dxf>
    <dxf>
      <font>
        <sz val="12"/>
      </font>
      <alignment vertical="center"/>
    </dxf>
    <dxf>
      <alignment vertical="center" wrapText="1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3" formatCode="h:mm\ AM/PM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3" formatCode="h:mm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3" formatCode="h:mm\ AM/PM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4" formatCode="[$-C09]dd\-mmm\-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0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33CC"/>
      <color rgb="FF2A4982"/>
      <color rgb="FF3961B1"/>
      <color rgb="FFD6A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ry Taylor" refreshedDate="45466.321874305555" createdVersion="8" refreshedVersion="8" minRefreshableVersion="3" recordCount="1684" xr:uid="{300FAC20-7FF0-4ED6-8E56-2F8E8691B469}">
  <cacheSource type="worksheet">
    <worksheetSource ref="A6:AT1697" sheet="Mel-Syd Pro Strat 2021-2024"/>
  </cacheSource>
  <cacheFields count="48">
    <cacheField name="Date" numFmtId="164">
      <sharedItems containsSemiMixedTypes="0" containsNonDate="0" containsDate="1" containsString="0" minDate="2021-01-01T00:00:00" maxDate="2024-06-23T00:00:00" count="211">
        <d v="2021-01-01T00:00:00"/>
        <d v="2021-01-02T00:00:00"/>
        <d v="2021-01-09T00:00:00"/>
        <d v="2021-01-16T00:00:00"/>
        <d v="2021-01-23T00:00:00"/>
        <d v="2021-01-26T00:00:00"/>
        <d v="2021-01-30T00:00:00"/>
        <d v="2021-02-06T00:00:00"/>
        <d v="2021-02-13T00:00:00"/>
        <d v="2021-02-20T00:00:00"/>
        <d v="2021-02-27T00:00:00"/>
        <d v="2021-03-06T00:00:00"/>
        <d v="2021-03-13T00:00:00"/>
        <d v="2021-03-19T00:00:00"/>
        <d v="2021-03-20T00:00:00"/>
        <d v="2021-03-27T00:00:00"/>
        <d v="2021-04-03T00:00:00"/>
        <d v="2021-04-10T00:00:00"/>
        <d v="2021-04-17T00:00:00"/>
        <d v="2021-04-24T00:00:00"/>
        <d v="2021-04-25T00:00:00"/>
        <d v="2021-05-01T00:00:00"/>
        <d v="2021-05-08T00:00:00"/>
        <d v="2021-05-15T00:00:00"/>
        <d v="2021-05-22T00:00:00"/>
        <d v="2021-05-29T00:00:00"/>
        <d v="2021-06-05T00:00:00"/>
        <d v="2021-06-12T00:00:00"/>
        <d v="2021-06-19T00:00:00"/>
        <d v="2021-06-26T00:00:00"/>
        <d v="2021-07-03T00:00:00"/>
        <d v="2021-07-10T00:00:00"/>
        <d v="2021-07-17T00:00:00"/>
        <d v="2021-07-24T00:00:00"/>
        <d v="2021-07-31T00:00:00"/>
        <d v="2021-08-07T00:00:00"/>
        <d v="2021-08-14T00:00:00"/>
        <d v="2021-08-21T00:00:00"/>
        <d v="2021-08-28T00:00:00"/>
        <d v="2021-09-04T00:00:00"/>
        <d v="2021-09-11T00:00:00"/>
        <d v="2021-09-18T00:00:00"/>
        <d v="2021-09-24T00:00:00"/>
        <d v="2021-09-25T00:00:00"/>
        <d v="2021-10-02T00:00:00"/>
        <d v="2021-10-09T00:00:00"/>
        <d v="2021-10-13T00:00:00"/>
        <d v="2021-10-16T00:00:00"/>
        <d v="2021-10-22T00:00:00"/>
        <d v="2021-10-23T00:00:00"/>
        <d v="2021-10-30T00:00:00"/>
        <d v="2021-11-02T00:00:00"/>
        <d v="2021-11-04T00:00:00"/>
        <d v="2021-11-06T00:00:00"/>
        <d v="2021-11-13T00:00:00"/>
        <d v="2021-11-20T00:00:00"/>
        <d v="2021-11-27T00:00:00"/>
        <d v="2021-12-04T00:00:00"/>
        <d v="2021-12-11T00:00:00"/>
        <d v="2021-12-18T00:00:00"/>
        <d v="2021-12-26T00:00:00"/>
        <d v="2022-01-01T00:00:00"/>
        <d v="2022-01-08T00:00:00"/>
        <d v="2022-01-15T00:00:00"/>
        <d v="2022-01-22T00:00:00"/>
        <d v="2022-01-26T00:00:00"/>
        <d v="2022-01-29T00:00:00"/>
        <d v="2022-02-05T00:00:00"/>
        <d v="2022-02-12T00:00:00"/>
        <d v="2022-02-19T00:00:00"/>
        <d v="2022-02-26T00:00:00"/>
        <d v="2022-03-05T00:00:00"/>
        <d v="2022-03-12T00:00:00"/>
        <d v="2022-03-19T00:00:00"/>
        <d v="2022-03-25T00:00:00"/>
        <d v="2022-03-26T00:00:00"/>
        <d v="2022-03-28T00:00:00"/>
        <d v="2022-04-02T00:00:00"/>
        <d v="2022-04-09T00:00:00"/>
        <d v="2022-04-16T00:00:00"/>
        <d v="2022-04-23T00:00:00"/>
        <d v="2022-04-25T00:00:00"/>
        <d v="2022-04-30T00:00:00"/>
        <d v="2022-05-07T00:00:00"/>
        <d v="2022-05-14T00:00:00"/>
        <d v="2022-05-21T00:00:00"/>
        <d v="2022-05-28T00:00:00"/>
        <d v="2022-06-04T00:00:00"/>
        <d v="2022-06-11T00:00:00"/>
        <d v="2022-06-18T00:00:00"/>
        <d v="2022-06-25T00:00:00"/>
        <d v="2022-07-02T00:00:00"/>
        <d v="2022-07-09T00:00:00"/>
        <d v="2022-07-16T00:00:00"/>
        <d v="2022-07-23T00:00:00"/>
        <d v="2022-07-30T00:00:00"/>
        <d v="2022-08-06T00:00:00"/>
        <d v="2022-08-13T00:00:00"/>
        <d v="2022-08-20T00:00:00"/>
        <d v="2022-08-27T00:00:00"/>
        <d v="2022-09-03T00:00:00"/>
        <d v="2022-09-10T00:00:00"/>
        <d v="2022-09-17T00:00:00"/>
        <d v="2022-09-23T00:00:00"/>
        <d v="2022-09-24T00:00:00"/>
        <d v="2022-09-25T00:00:00"/>
        <d v="2022-10-01T00:00:00"/>
        <d v="2022-10-08T00:00:00"/>
        <d v="2022-10-12T00:00:00"/>
        <d v="2022-10-15T00:00:00"/>
        <d v="2022-10-21T00:00:00"/>
        <d v="2022-10-22T00:00:00"/>
        <d v="2022-10-29T00:00:00"/>
        <d v="2022-11-01T00:00:00"/>
        <d v="2022-11-03T00:00:00"/>
        <d v="2022-11-05T00:00:00"/>
        <d v="2022-11-12T00:00:00"/>
        <d v="2022-11-19T00:00:00"/>
        <d v="2022-11-26T00:00:00"/>
        <d v="2022-12-03T00:00:00"/>
        <d v="2022-12-10T00:00:00"/>
        <d v="2022-12-17T00:00:00"/>
        <d v="2022-12-24T00:00:00"/>
        <d v="2022-12-26T00:00:00"/>
        <d v="2022-12-31T00:00:00"/>
        <d v="2023-01-01T00:00:00"/>
        <d v="2023-01-07T00:00:00"/>
        <d v="2023-01-14T00:00:00"/>
        <d v="2023-01-21T00:00:00"/>
        <d v="2023-01-26T00:00:00"/>
        <d v="2023-01-28T00:00:00"/>
        <d v="2023-02-04T00:00:00"/>
        <d v="2023-02-11T00:00:00"/>
        <d v="2023-02-18T00:00:00"/>
        <d v="2023-02-25T00:00:00"/>
        <d v="2023-03-04T00:00:00"/>
        <d v="2023-03-11T00:00:00"/>
        <d v="2023-03-18T00:00:00"/>
        <d v="2023-03-24T00:00:00"/>
        <d v="2023-03-25T00:00:00"/>
        <d v="2023-04-01T00:00:00"/>
        <d v="2023-04-08T00:00:00"/>
        <d v="2023-04-15T00:00:00"/>
        <d v="2023-04-22T00:00:00"/>
        <d v="2023-04-29T00:00:00"/>
        <d v="2023-05-06T00:00:00"/>
        <d v="2023-05-13T00:00:00"/>
        <d v="2023-05-20T00:00:00"/>
        <d v="2023-05-27T00:00:00"/>
        <d v="2023-06-03T00:00:00"/>
        <d v="2023-06-10T00:00:00"/>
        <d v="2023-06-17T00:00:00"/>
        <d v="2023-06-24T00:00:00"/>
        <d v="2023-07-01T00:00:00"/>
        <d v="2023-07-08T00:00:00"/>
        <d v="2023-07-15T00:00:00"/>
        <d v="2023-07-22T00:00:00"/>
        <d v="2023-07-29T00:00:00"/>
        <d v="2023-08-05T00:00:00"/>
        <d v="2023-08-12T00:00:00"/>
        <d v="2023-08-19T00:00:00"/>
        <d v="2023-08-26T00:00:00"/>
        <d v="2023-09-02T00:00:00"/>
        <d v="2023-09-09T00:00:00"/>
        <d v="2023-09-16T00:00:00"/>
        <d v="2023-09-23T00:00:00"/>
        <d v="2023-09-29T00:00:00"/>
        <d v="2023-09-30T00:00:00"/>
        <d v="2023-10-01T00:00:00"/>
        <d v="2023-10-07T00:00:00"/>
        <d v="2023-10-14T00:00:00"/>
        <d v="2023-10-21T00:00:00"/>
        <d v="2023-10-28T00:00:00"/>
        <d v="2023-11-04T00:00:00"/>
        <d v="2023-11-07T00:00:00"/>
        <d v="2023-11-09T00:00:00"/>
        <d v="2023-11-11T00:00:00"/>
        <d v="2023-11-18T00:00:00"/>
        <d v="2023-11-25T00:00:00"/>
        <d v="2023-12-02T00:00:00"/>
        <d v="2023-12-09T00:00:00"/>
        <d v="2023-12-16T00:00:00"/>
        <d v="2023-12-23T00:00:00"/>
        <d v="2023-12-30T00:00:00"/>
        <d v="2024-01-01T00:00:00"/>
        <d v="2024-01-06T00:00:00"/>
        <d v="2024-01-13T00:00:00"/>
        <d v="2024-01-20T00:00:00"/>
        <d v="2024-01-26T00:00:00"/>
        <d v="2024-01-27T00:00:00"/>
        <d v="2024-02-03T00:00:00"/>
        <d v="2024-02-10T00:00:00"/>
        <d v="2024-02-17T00:00:00"/>
        <d v="2024-02-24T00:00:00"/>
        <d v="2024-03-02T00:00:00"/>
        <d v="2024-03-09T00:00:00"/>
        <d v="2024-03-16T00:00:00"/>
        <d v="2024-03-23T00:00:00"/>
        <d v="2024-03-30T00:00:00"/>
        <d v="2024-04-06T00:00:00"/>
        <d v="2024-04-13T00:00:00"/>
        <d v="2024-04-20T00:00:00"/>
        <d v="2024-04-27T00:00:00"/>
        <d v="2024-05-04T00:00:00"/>
        <d v="2024-05-11T00:00:00"/>
        <d v="2024-05-18T00:00:00"/>
        <d v="2024-05-25T00:00:00"/>
        <d v="2024-06-01T00:00:00"/>
        <d v="2024-06-08T00:00:00"/>
        <d v="2024-06-15T00:00:00"/>
        <d v="2024-06-22T00:00:00"/>
      </sharedItems>
      <fieldGroup par="47"/>
    </cacheField>
    <cacheField name="Track" numFmtId="0">
      <sharedItems count="21">
        <s v="Flem"/>
        <s v="Kensington"/>
        <s v="Cau"/>
        <s v="Randwick"/>
        <s v="ROSEHILL"/>
        <s v="San-H"/>
        <s v="MV"/>
        <s v="MVN"/>
        <s v="Morn"/>
        <s v="BEND"/>
        <s v="Hawkesbury"/>
        <s v="Gosford"/>
        <s v="Kembla Grange"/>
        <s v="Flem-X"/>
        <s v="Newcastle"/>
        <s v="Cran"/>
        <s v="Ball"/>
        <s v="Pak"/>
        <s v="Scone"/>
        <s v="San-L"/>
        <s v="Geelong"/>
      </sharedItems>
    </cacheField>
    <cacheField name="Time" numFmtId="18">
      <sharedItems containsSemiMixedTypes="0" containsNonDate="0" containsDate="1" containsString="0" minDate="1899-12-30T02:45:00" maxDate="1899-12-30T21:45:00"/>
    </cacheField>
    <cacheField name="Rated To" numFmtId="0">
      <sharedItems containsSemiMixedTypes="0" containsString="0" containsNumber="1" containsInteger="1" minValue="3" maxValue="10"/>
    </cacheField>
    <cacheField name="Rail" numFmtId="0">
      <sharedItems containsSemiMixedTypes="0" containsString="0" containsNumber="1" containsInteger="1" minValue="0" maxValue="12"/>
    </cacheField>
    <cacheField name="Race" numFmtId="0">
      <sharedItems containsString="0" containsBlank="1" containsNumber="1" containsInteger="1" minValue="1" maxValue="11"/>
    </cacheField>
    <cacheField name="Dist" numFmtId="0">
      <sharedItems containsSemiMixedTypes="0" containsString="0" containsNumber="1" containsInteger="1" minValue="955" maxValue="3200"/>
    </cacheField>
    <cacheField name="Type" numFmtId="0">
      <sharedItems/>
    </cacheField>
    <cacheField name="Restr" numFmtId="0">
      <sharedItems containsBlank="1" containsMixedTypes="1" containsNumber="1" containsInteger="1" minValue="70" maxValue="140"/>
    </cacheField>
    <cacheField name="$PM" numFmtId="0">
      <sharedItems containsSemiMixedTypes="0" containsString="0" containsNumber="1" containsInteger="1" minValue="100" maxValue="10000"/>
    </cacheField>
    <cacheField name="TAB" numFmtId="0">
      <sharedItems containsSemiMixedTypes="0" containsString="0" containsNumber="1" containsInteger="1" minValue="1" maxValue="20"/>
    </cacheField>
    <cacheField name="Horse" numFmtId="0">
      <sharedItems/>
    </cacheField>
    <cacheField name="Pace of Horse" numFmtId="0">
      <sharedItems containsBlank="1" count="8">
        <s v="OPM"/>
        <s v="OPL"/>
        <s v="OP"/>
        <s v="M"/>
        <s v="L"/>
        <s v="MOP"/>
        <s v="LOP"/>
        <m/>
      </sharedItems>
    </cacheField>
    <cacheField name="AM Odds" numFmtId="2">
      <sharedItems containsSemiMixedTypes="0" containsString="0" containsNumber="1" minValue="1.5" maxValue="81"/>
    </cacheField>
    <cacheField name="Trainer" numFmtId="0">
      <sharedItems/>
    </cacheField>
    <cacheField name="Jockey" numFmtId="0">
      <sharedItems containsBlank="1"/>
    </cacheField>
    <cacheField name="Clm" numFmtId="166">
      <sharedItems containsString="0" containsBlank="1" containsNumber="1" minValue="1.5" maxValue="3"/>
    </cacheField>
    <cacheField name="Barr" numFmtId="0">
      <sharedItems containsSemiMixedTypes="0" containsString="0" containsNumber="1" containsInteger="1" minValue="1" maxValue="17"/>
    </cacheField>
    <cacheField name="Wgt" numFmtId="0">
      <sharedItems containsSemiMixedTypes="0" containsString="0" containsNumber="1" minValue="49" maxValue="64.5"/>
    </cacheField>
    <cacheField name="To Carr" numFmtId="0">
      <sharedItems containsSemiMixedTypes="0" containsString="0" containsNumber="1" minValue="49" maxValue="62.5"/>
    </cacheField>
    <cacheField name="Top-2 AM %" numFmtId="166">
      <sharedItems containsBlank="1" containsMixedTypes="1" containsNumber="1" minValue="9.1093117408906892" maxValue="94.155844155844164"/>
    </cacheField>
    <cacheField name="Form Order" numFmtId="0">
      <sharedItems containsString="0" containsBlank="1" containsNumber="1" containsInteger="1" minValue="1" maxValue="5"/>
    </cacheField>
    <cacheField name="Scen Order" numFmtId="0">
      <sharedItems containsString="0" containsBlank="1" containsNumber="1" containsInteger="1" minValue="1" maxValue="7"/>
    </cacheField>
    <cacheField name="Rated Order" numFmtId="0">
      <sharedItems containsSemiMixedTypes="0" containsString="0" containsNumber="1" containsInteger="1" minValue="2" maxValue="3" count="2">
        <n v="3"/>
        <n v="2"/>
      </sharedItems>
    </cacheField>
    <cacheField name="Elite Odds" numFmtId="0">
      <sharedItems containsSemiMixedTypes="0" containsString="0" containsNumber="1" minValue="2.7" maxValue="11"/>
    </cacheField>
    <cacheField name="Pro Strat Orig $4k" numFmtId="0">
      <sharedItems containsSemiMixedTypes="0" containsString="0" containsNumber="1" containsInteger="1" minValue="20" maxValue="45"/>
    </cacheField>
    <cacheField name="Starters" numFmtId="0">
      <sharedItems containsString="0" containsBlank="1" containsNumber="1" containsInteger="1" minValue="5" maxValue="23"/>
    </cacheField>
    <cacheField name="Spare 1" numFmtId="0">
      <sharedItems containsBlank="1"/>
    </cacheField>
    <cacheField name="Fin" numFmtId="0">
      <sharedItems containsBlank="1"/>
    </cacheField>
    <cacheField name="Div" numFmtId="2">
      <sharedItems containsString="0" containsBlank="1" containsNumber="1" minValue="1" maxValue="81"/>
    </cacheField>
    <cacheField name="Place Div" numFmtId="2">
      <sharedItems containsString="0" containsBlank="1" containsNumber="1" minValue="1" maxValue="6.1"/>
    </cacheField>
    <cacheField name="Mel Syd" numFmtId="0">
      <sharedItems/>
    </cacheField>
    <cacheField name="State" numFmtId="0">
      <sharedItems count="2">
        <s v="Vic"/>
        <s v="NSW"/>
      </sharedItems>
    </cacheField>
    <cacheField name="Bush" numFmtId="0">
      <sharedItems count="3">
        <s v="-"/>
        <s v="City B"/>
        <s v="Bush"/>
      </sharedItems>
    </cacheField>
    <cacheField name="Day" numFmtId="0">
      <sharedItems count="7">
        <s v="Fri"/>
        <s v="Sat"/>
        <s v="Tue"/>
        <s v="Sun"/>
        <s v="Wed"/>
        <s v="Thu"/>
        <s v="Mon"/>
      </sharedItems>
    </cacheField>
    <cacheField name="Month" numFmtId="0">
      <sharedItems containsSemiMixedTypes="0" containsString="0" containsNumber="1" containsInteger="1" minValue="1" maxValue="12"/>
    </cacheField>
    <cacheField name="Negatives" numFmtId="0">
      <sharedItems containsBlank="1" count="3">
        <m/>
        <s v="NEG"/>
        <s v=""/>
      </sharedItems>
    </cacheField>
    <cacheField name="Two  Bets in Race Calc" numFmtId="0">
      <sharedItems containsMixedTypes="1" containsNumber="1" containsInteger="1" minValue="2" maxValue="2"/>
    </cacheField>
    <cacheField name="2 Bets" numFmtId="0">
      <sharedItems containsMixedTypes="1" containsNumber="1" containsInteger="1" minValue="2" maxValue="2"/>
    </cacheField>
    <cacheField name="Lev Bet" numFmtId="0">
      <sharedItems containsSemiMixedTypes="0" containsString="0" containsNumber="1" containsInteger="1" minValue="100" maxValue="100" count="1">
        <n v="100"/>
      </sharedItems>
    </cacheField>
    <cacheField name="Lev Ret" numFmtId="0">
      <sharedItems containsMixedTypes="1" containsNumber="1" minValue="160" maxValue="3529.9999999999995"/>
    </cacheField>
    <cacheField name="Lev Profit" numFmtId="0">
      <sharedItems containsSemiMixedTypes="0" containsString="0" containsNumber="1" minValue="-100" maxValue="3429.9999999999995"/>
    </cacheField>
    <cacheField name="Trim Spaces and Proper Case" numFmtId="1">
      <sharedItems/>
    </cacheField>
    <cacheField name="Pro Bet" numFmtId="0">
      <sharedItems containsMixedTypes="1" containsNumber="1" containsInteger="1" minValue="100" maxValue="100" count="2">
        <n v="100"/>
        <s v=""/>
      </sharedItems>
    </cacheField>
    <cacheField name="Pro RET" numFmtId="0">
      <sharedItems containsMixedTypes="1" containsNumber="1" minValue="165" maxValue="3529.9999999999995"/>
    </cacheField>
    <cacheField name="Pro Profit" numFmtId="0">
      <sharedItems containsMixedTypes="1" containsNumber="1" minValue="-100" maxValue="3429.9999999999995"/>
    </cacheField>
    <cacheField name="Months (Date)" numFmtId="0" databaseField="0">
      <fieldGroup base="0">
        <rangePr groupBy="months" startDate="2021-01-01T00:00:00" endDate="2024-06-23T00:00:00"/>
        <groupItems count="14">
          <s v="&lt;1/0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3/06/2024"/>
        </groupItems>
      </fieldGroup>
    </cacheField>
    <cacheField name="Years (Date)" numFmtId="0" databaseField="0">
      <fieldGroup base="0">
        <rangePr groupBy="years" startDate="2021-01-01T00:00:00" endDate="2024-06-23T00:00:00"/>
        <groupItems count="6">
          <s v="&lt;1/01/2021"/>
          <s v="2021"/>
          <s v="2022"/>
          <s v="2023"/>
          <s v="2024"/>
          <s v="&gt;23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x v="0"/>
    <x v="0"/>
    <d v="1899-12-30T15:40:00"/>
    <n v="3"/>
    <n v="3"/>
    <n v="3"/>
    <n v="2800"/>
    <s v="Hcp"/>
    <s v="No"/>
    <n v="160"/>
    <n v="5"/>
    <s v="Tralee Rose"/>
    <x v="0"/>
    <n v="3"/>
    <s v="Symon Wilde"/>
    <s v="Craig Williams"/>
    <m/>
    <n v="2"/>
    <n v="54"/>
    <n v="54"/>
    <n v="24.81203007518797"/>
    <n v="1"/>
    <m/>
    <x v="0"/>
    <n v="5.6"/>
    <n v="30"/>
    <n v="9"/>
    <m/>
    <s v="WON"/>
    <n v="2.9"/>
    <n v="1.4"/>
    <s v="Mel"/>
    <x v="0"/>
    <x v="0"/>
    <x v="0"/>
    <n v="1"/>
    <x v="0"/>
    <s v=""/>
    <s v=""/>
    <x v="0"/>
    <n v="290"/>
    <n v="190"/>
    <s v="Tralee Rose"/>
    <x v="0"/>
    <n v="290"/>
    <n v="190"/>
  </r>
  <r>
    <x v="0"/>
    <x v="0"/>
    <d v="1899-12-30T16:20:00"/>
    <n v="3"/>
    <n v="3"/>
    <n v="4"/>
    <n v="1200"/>
    <s v="Hcp"/>
    <s v="No"/>
    <n v="160"/>
    <n v="4"/>
    <s v="Sirius Suspect"/>
    <x v="1"/>
    <n v="3.5"/>
    <s v="Saab Hasan"/>
    <s v="Jamie Kah"/>
    <m/>
    <n v="6"/>
    <n v="54"/>
    <n v="54"/>
    <n v="40.336134453781511"/>
    <n v="1"/>
    <m/>
    <x v="1"/>
    <n v="4.8"/>
    <n v="35"/>
    <n v="8"/>
    <m/>
    <s v="WON"/>
    <n v="3.3"/>
    <n v="1.4"/>
    <s v="Mel"/>
    <x v="0"/>
    <x v="0"/>
    <x v="0"/>
    <n v="1"/>
    <x v="1"/>
    <s v=""/>
    <s v=""/>
    <x v="0"/>
    <n v="330"/>
    <n v="230"/>
    <s v="Sirius Suspect"/>
    <x v="1"/>
    <s v=""/>
    <s v=""/>
  </r>
  <r>
    <x v="0"/>
    <x v="0"/>
    <d v="1899-12-30T18:20:00"/>
    <n v="3"/>
    <n v="3"/>
    <n v="7"/>
    <n v="1700"/>
    <s v="Hcp"/>
    <n v="70"/>
    <n v="135"/>
    <n v="5"/>
    <s v="Hasseltoff"/>
    <x v="0"/>
    <n v="3.6"/>
    <s v="Robbie Griffiths "/>
    <s v="Jamie Kah"/>
    <m/>
    <n v="1"/>
    <n v="57.5"/>
    <n v="57.5"/>
    <n v="56.349206349206355"/>
    <m/>
    <m/>
    <x v="1"/>
    <n v="4.8"/>
    <n v="35"/>
    <n v="12"/>
    <m/>
    <s v="WON"/>
    <n v="4"/>
    <n v="1.7"/>
    <s v="Mel"/>
    <x v="0"/>
    <x v="0"/>
    <x v="0"/>
    <n v="1"/>
    <x v="0"/>
    <n v="2"/>
    <n v="2"/>
    <x v="0"/>
    <n v="400"/>
    <n v="300"/>
    <s v="Hasseltoff"/>
    <x v="0"/>
    <n v="400"/>
    <n v="300"/>
  </r>
  <r>
    <x v="0"/>
    <x v="0"/>
    <d v="1899-12-30T18:20:00"/>
    <n v="3"/>
    <n v="3"/>
    <n v="7"/>
    <n v="1700"/>
    <s v="Hcp"/>
    <n v="70"/>
    <n v="135"/>
    <n v="1"/>
    <s v="Independent Road"/>
    <x v="2"/>
    <n v="8.5"/>
    <s v="Team Hayes"/>
    <s v="Lewis German (a2)"/>
    <n v="2"/>
    <n v="11"/>
    <n v="61"/>
    <n v="59"/>
    <n v="56.349206349206355"/>
    <m/>
    <m/>
    <x v="0"/>
    <n v="5.5"/>
    <n v="30"/>
    <n v="12"/>
    <m/>
    <m/>
    <n v="14"/>
    <m/>
    <s v="Mel"/>
    <x v="0"/>
    <x v="0"/>
    <x v="0"/>
    <n v="1"/>
    <x v="0"/>
    <s v=""/>
    <n v="2"/>
    <x v="0"/>
    <s v=""/>
    <n v="-100"/>
    <s v="Independent Road"/>
    <x v="0"/>
    <s v=""/>
    <n v="-100"/>
  </r>
  <r>
    <x v="0"/>
    <x v="0"/>
    <d v="1899-12-30T18:55:00"/>
    <n v="3"/>
    <n v="3"/>
    <n v="8"/>
    <n v="1600"/>
    <s v="Hcp"/>
    <n v="70"/>
    <n v="125"/>
    <n v="9"/>
    <s v="Anirishman"/>
    <x v="1"/>
    <n v="5"/>
    <s v="Ciaron Maher "/>
    <s v="Will Price (a3)"/>
    <n v="3"/>
    <n v="2"/>
    <n v="58.5"/>
    <n v="55.5"/>
    <n v="27.692307692307693"/>
    <m/>
    <m/>
    <x v="1"/>
    <n v="5.4"/>
    <n v="30"/>
    <n v="13"/>
    <m/>
    <m/>
    <n v="7"/>
    <m/>
    <s v="Mel"/>
    <x v="0"/>
    <x v="0"/>
    <x v="0"/>
    <n v="1"/>
    <x v="1"/>
    <s v=""/>
    <s v=""/>
    <x v="0"/>
    <s v=""/>
    <n v="-100"/>
    <s v="Anirishman"/>
    <x v="1"/>
    <s v=""/>
    <s v=""/>
  </r>
  <r>
    <x v="0"/>
    <x v="0"/>
    <d v="1899-12-30T18:55:00"/>
    <n v="3"/>
    <n v="3"/>
    <n v="8"/>
    <n v="1600"/>
    <s v="Hcp"/>
    <n v="70"/>
    <n v="125"/>
    <n v="3"/>
    <s v="Fundraiser"/>
    <x v="0"/>
    <n v="2.8"/>
    <s v="Team Hayes"/>
    <s v="Craig Williams"/>
    <m/>
    <n v="9"/>
    <n v="61"/>
    <n v="61"/>
    <n v="27.692307692307693"/>
    <m/>
    <m/>
    <x v="0"/>
    <n v="5.6"/>
    <n v="30"/>
    <n v="13"/>
    <m/>
    <s v="WON"/>
    <n v="3.2"/>
    <n v="1.7"/>
    <s v="Mel"/>
    <x v="0"/>
    <x v="0"/>
    <x v="0"/>
    <n v="1"/>
    <x v="0"/>
    <s v=""/>
    <s v=""/>
    <x v="0"/>
    <n v="320"/>
    <n v="220"/>
    <s v="Fundraiser"/>
    <x v="0"/>
    <n v="320"/>
    <n v="220"/>
  </r>
  <r>
    <x v="1"/>
    <x v="1"/>
    <d v="1899-12-30T14:25:00"/>
    <n v="7"/>
    <n v="0"/>
    <n v="3"/>
    <n v="2400"/>
    <s v="Hcp"/>
    <n v="78"/>
    <n v="125"/>
    <n v="4"/>
    <s v="Parry Sound"/>
    <x v="2"/>
    <n v="3.5"/>
    <s v="John O'Shea"/>
    <s v="Tom Sherry (a2)"/>
    <n v="2"/>
    <n v="4"/>
    <n v="60"/>
    <n v="58"/>
    <s v=""/>
    <n v="1"/>
    <n v="1"/>
    <x v="1"/>
    <n v="4.8"/>
    <n v="20"/>
    <m/>
    <m/>
    <m/>
    <n v="3.6"/>
    <m/>
    <s v="SYD"/>
    <x v="1"/>
    <x v="1"/>
    <x v="1"/>
    <n v="1"/>
    <x v="1"/>
    <s v=""/>
    <s v=""/>
    <x v="0"/>
    <s v=""/>
    <n v="-100"/>
    <s v="Parry Sound"/>
    <x v="1"/>
    <s v=""/>
    <s v=""/>
  </r>
  <r>
    <x v="1"/>
    <x v="2"/>
    <d v="1899-12-30T16:40:00"/>
    <n v="3"/>
    <n v="3"/>
    <n v="7"/>
    <n v="1400"/>
    <s v="Hcp"/>
    <n v="78"/>
    <n v="125"/>
    <n v="8"/>
    <s v="King Magnus"/>
    <x v="1"/>
    <n v="5.0999999999999996"/>
    <s v="Robbie Griffiths "/>
    <s v="Lachlan King (a2)"/>
    <n v="2"/>
    <n v="1"/>
    <n v="56.5"/>
    <n v="54.5"/>
    <n v="28.154851684263448"/>
    <n v="4"/>
    <n v="4"/>
    <x v="1"/>
    <n v="5.2"/>
    <n v="30"/>
    <n v="12"/>
    <m/>
    <m/>
    <n v="5.5"/>
    <m/>
    <s v="Mel"/>
    <x v="0"/>
    <x v="0"/>
    <x v="1"/>
    <n v="1"/>
    <x v="1"/>
    <s v=""/>
    <s v=""/>
    <x v="0"/>
    <s v=""/>
    <n v="-100"/>
    <s v="King Magnus"/>
    <x v="1"/>
    <s v=""/>
    <s v=""/>
  </r>
  <r>
    <x v="1"/>
    <x v="2"/>
    <d v="1899-12-30T16:40:00"/>
    <n v="3"/>
    <n v="3"/>
    <n v="7"/>
    <n v="1400"/>
    <s v="Hcp"/>
    <n v="78"/>
    <n v="125"/>
    <n v="7"/>
    <s v="Grinzinger Allee"/>
    <x v="3"/>
    <n v="4.9000000000000004"/>
    <s v="Danny O'Brien"/>
    <s v="Damien Oliver"/>
    <m/>
    <n v="3"/>
    <n v="56.5"/>
    <n v="56.5"/>
    <n v="28.154851684263448"/>
    <m/>
    <m/>
    <x v="0"/>
    <n v="5.5"/>
    <n v="30"/>
    <n v="12"/>
    <m/>
    <s v="2nd"/>
    <n v="4.4000000000000004"/>
    <n v="1.9"/>
    <s v="Mel"/>
    <x v="0"/>
    <x v="0"/>
    <x v="1"/>
    <n v="1"/>
    <x v="0"/>
    <s v=""/>
    <s v=""/>
    <x v="0"/>
    <s v=""/>
    <n v="-100"/>
    <s v="Grinzinger Allee"/>
    <x v="0"/>
    <s v=""/>
    <n v="-100"/>
  </r>
  <r>
    <x v="1"/>
    <x v="1"/>
    <d v="1899-12-30T17:00:00"/>
    <n v="7"/>
    <n v="0"/>
    <n v="7"/>
    <n v="1000"/>
    <s v="Hcp"/>
    <n v="78"/>
    <n v="125"/>
    <n v="8"/>
    <s v="Remlaps Gem"/>
    <x v="2"/>
    <n v="5.0999999999999996"/>
    <s v="Scott Singleton"/>
    <s v="Billy Cray"/>
    <m/>
    <n v="3"/>
    <n v="54"/>
    <n v="54"/>
    <n v="65.062388591800357"/>
    <n v="4"/>
    <m/>
    <x v="1"/>
    <n v="5.2"/>
    <n v="20"/>
    <m/>
    <m/>
    <m/>
    <n v="6.5"/>
    <m/>
    <s v="SYD"/>
    <x v="1"/>
    <x v="1"/>
    <x v="1"/>
    <n v="1"/>
    <x v="1"/>
    <s v=""/>
    <s v=""/>
    <x v="0"/>
    <s v=""/>
    <n v="-100"/>
    <s v="Remlaps Gem"/>
    <x v="1"/>
    <s v=""/>
    <s v=""/>
  </r>
  <r>
    <x v="1"/>
    <x v="1"/>
    <d v="1899-12-30T17:00:00"/>
    <n v="7"/>
    <n v="0"/>
    <n v="7"/>
    <n v="1000"/>
    <s v="Hcp"/>
    <n v="78"/>
    <n v="125"/>
    <n v="6"/>
    <s v="Our Bellagio Miss"/>
    <x v="2"/>
    <n v="4.3"/>
    <s v="Gregory Hickman"/>
    <s v="Regan Bayliss"/>
    <m/>
    <n v="1"/>
    <n v="54.5"/>
    <n v="54.5"/>
    <n v="65.062388591800357"/>
    <n v="2"/>
    <m/>
    <x v="0"/>
    <n v="5.3"/>
    <n v="20"/>
    <m/>
    <m/>
    <s v="Ntd"/>
    <n v="5.5"/>
    <m/>
    <s v="SYD"/>
    <x v="1"/>
    <x v="1"/>
    <x v="1"/>
    <n v="1"/>
    <x v="1"/>
    <s v=""/>
    <s v=""/>
    <x v="0"/>
    <s v=""/>
    <n v="-100"/>
    <s v="Our Bellagio Miss"/>
    <x v="1"/>
    <s v=""/>
    <s v=""/>
  </r>
  <r>
    <x v="1"/>
    <x v="2"/>
    <d v="1899-12-30T17:20:00"/>
    <n v="3"/>
    <n v="3"/>
    <n v="8"/>
    <n v="1100"/>
    <s v="Hcp"/>
    <n v="84"/>
    <n v="125"/>
    <n v="1"/>
    <s v="Terbium"/>
    <x v="2"/>
    <n v="3"/>
    <s v="Phillip Stokes"/>
    <s v="Jamie Mott"/>
    <m/>
    <n v="1"/>
    <n v="60"/>
    <n v="60"/>
    <n v="58.333333333333336"/>
    <n v="2"/>
    <n v="4"/>
    <x v="1"/>
    <n v="5"/>
    <n v="35"/>
    <n v="13"/>
    <m/>
    <m/>
    <n v="2.5"/>
    <m/>
    <s v="Mel"/>
    <x v="0"/>
    <x v="0"/>
    <x v="1"/>
    <n v="1"/>
    <x v="0"/>
    <s v=""/>
    <s v=""/>
    <x v="0"/>
    <s v=""/>
    <n v="-100"/>
    <s v="Terbium"/>
    <x v="0"/>
    <s v=""/>
    <n v="-100"/>
  </r>
  <r>
    <x v="1"/>
    <x v="2"/>
    <d v="1899-12-30T17:55:00"/>
    <n v="3"/>
    <n v="3"/>
    <n v="9"/>
    <n v="1600"/>
    <s v="Hcp"/>
    <n v="84"/>
    <n v="125"/>
    <n v="9"/>
    <s v="Kaplumpich"/>
    <x v="1"/>
    <n v="7.3"/>
    <s v="Kevin Corstens"/>
    <s v="John Allen"/>
    <m/>
    <n v="5"/>
    <n v="57"/>
    <n v="57"/>
    <n v="35.437760571768912"/>
    <n v="2"/>
    <n v="1"/>
    <x v="1"/>
    <n v="5.6"/>
    <n v="30"/>
    <n v="13"/>
    <m/>
    <m/>
    <n v="10"/>
    <m/>
    <s v="Mel"/>
    <x v="0"/>
    <x v="0"/>
    <x v="1"/>
    <n v="1"/>
    <x v="1"/>
    <s v=""/>
    <s v=""/>
    <x v="0"/>
    <s v=""/>
    <n v="-100"/>
    <s v="Kaplumpich"/>
    <x v="1"/>
    <s v=""/>
    <s v=""/>
  </r>
  <r>
    <x v="1"/>
    <x v="1"/>
    <d v="1899-12-30T18:15:00"/>
    <n v="7"/>
    <n v="0"/>
    <n v="9"/>
    <n v="1100"/>
    <s v="Mares"/>
    <n v="78"/>
    <n v="125"/>
    <n v="5"/>
    <s v="Salina Dreaming"/>
    <x v="3"/>
    <n v="3.3"/>
    <s v="Angela Davies"/>
    <s v="Regan Bayliss"/>
    <m/>
    <n v="3"/>
    <n v="58"/>
    <n v="58"/>
    <n v="49.910873440285208"/>
    <n v="1"/>
    <n v="5"/>
    <x v="1"/>
    <n v="5.0999999999999996"/>
    <n v="20"/>
    <m/>
    <m/>
    <m/>
    <n v="5"/>
    <m/>
    <s v="SYD"/>
    <x v="1"/>
    <x v="1"/>
    <x v="1"/>
    <n v="1"/>
    <x v="1"/>
    <s v=""/>
    <s v=""/>
    <x v="0"/>
    <s v=""/>
    <n v="-100"/>
    <s v="Salina Dreaming"/>
    <x v="1"/>
    <s v=""/>
    <s v=""/>
  </r>
  <r>
    <x v="1"/>
    <x v="1"/>
    <d v="1899-12-30T18:15:00"/>
    <n v="7"/>
    <n v="0"/>
    <n v="9"/>
    <n v="1100"/>
    <s v="Mares"/>
    <n v="78"/>
    <n v="125"/>
    <n v="12"/>
    <s v="Tiny"/>
    <x v="3"/>
    <n v="4"/>
    <s v="James Cummings"/>
    <s v="Kerrin McEvoy"/>
    <m/>
    <n v="6"/>
    <n v="53.5"/>
    <n v="53.5"/>
    <n v="49.910873440285208"/>
    <m/>
    <m/>
    <x v="0"/>
    <n v="5.5"/>
    <n v="20"/>
    <m/>
    <m/>
    <s v="3rd"/>
    <n v="4.5999999999999996"/>
    <n v="1.7"/>
    <s v="SYD"/>
    <x v="1"/>
    <x v="1"/>
    <x v="1"/>
    <n v="1"/>
    <x v="1"/>
    <s v=""/>
    <s v=""/>
    <x v="0"/>
    <s v=""/>
    <n v="-100"/>
    <s v="Tiny"/>
    <x v="1"/>
    <s v=""/>
    <s v=""/>
  </r>
  <r>
    <x v="2"/>
    <x v="3"/>
    <d v="1899-12-30T15:00:00"/>
    <n v="6"/>
    <n v="6"/>
    <n v="4"/>
    <n v="1400"/>
    <s v="Hcp"/>
    <n v="88"/>
    <n v="125"/>
    <n v="4"/>
    <s v="Subedar"/>
    <x v="3"/>
    <n v="4.0999999999999996"/>
    <s v="James Cummings"/>
    <s v="Rachel King"/>
    <m/>
    <n v="5"/>
    <n v="56"/>
    <n v="56"/>
    <n v="91.056910569105696"/>
    <m/>
    <m/>
    <x v="1"/>
    <n v="3.5"/>
    <n v="20"/>
    <m/>
    <m/>
    <s v="2nd"/>
    <n v="7"/>
    <n v="2.2999999999999998"/>
    <s v="SYD"/>
    <x v="1"/>
    <x v="0"/>
    <x v="1"/>
    <n v="1"/>
    <x v="0"/>
    <s v=""/>
    <s v=""/>
    <x v="0"/>
    <s v=""/>
    <n v="-100"/>
    <s v="Subedar"/>
    <x v="0"/>
    <s v=""/>
    <n v="-100"/>
  </r>
  <r>
    <x v="2"/>
    <x v="3"/>
    <d v="1899-12-30T15:40:00"/>
    <n v="6"/>
    <n v="6"/>
    <n v="5"/>
    <n v="1500"/>
    <s v="Hcp"/>
    <n v="78"/>
    <n v="125"/>
    <n v="2"/>
    <s v="Off Shaw"/>
    <x v="4"/>
    <n v="14.3"/>
    <s v="Bjorn Baker"/>
    <s v="Joshua Parr"/>
    <m/>
    <n v="2"/>
    <n v="58"/>
    <n v="58"/>
    <n v="40.88443888193575"/>
    <n v="1"/>
    <m/>
    <x v="0"/>
    <n v="6.8"/>
    <n v="20"/>
    <m/>
    <m/>
    <m/>
    <n v="11"/>
    <m/>
    <s v="SYD"/>
    <x v="1"/>
    <x v="0"/>
    <x v="1"/>
    <n v="1"/>
    <x v="1"/>
    <s v=""/>
    <s v=""/>
    <x v="0"/>
    <s v=""/>
    <n v="-100"/>
    <s v="Off Shaw"/>
    <x v="1"/>
    <s v=""/>
    <s v=""/>
  </r>
  <r>
    <x v="2"/>
    <x v="3"/>
    <d v="1899-12-30T17:00:00"/>
    <n v="6"/>
    <n v="6"/>
    <n v="7"/>
    <n v="2000"/>
    <s v="Hcp"/>
    <m/>
    <n v="150"/>
    <n v="2"/>
    <s v="Spirit Ridge"/>
    <x v="2"/>
    <n v="2.6"/>
    <s v="Mark Newnham"/>
    <s v="Robbie Dolan"/>
    <m/>
    <n v="9"/>
    <n v="55.5"/>
    <n v="55.5"/>
    <n v="91.093117408906892"/>
    <n v="1"/>
    <n v="1"/>
    <x v="1"/>
    <n v="5.3"/>
    <n v="20"/>
    <m/>
    <m/>
    <s v="WON"/>
    <n v="3.3"/>
    <n v="1.4"/>
    <s v="SYD"/>
    <x v="1"/>
    <x v="0"/>
    <x v="1"/>
    <n v="1"/>
    <x v="0"/>
    <n v="2"/>
    <n v="2"/>
    <x v="0"/>
    <n v="330"/>
    <n v="230"/>
    <s v="Spirit Ridge"/>
    <x v="0"/>
    <n v="330"/>
    <n v="230"/>
  </r>
  <r>
    <x v="2"/>
    <x v="3"/>
    <d v="1899-12-30T17:00:00"/>
    <n v="6"/>
    <n v="6"/>
    <n v="7"/>
    <n v="2000"/>
    <s v="Hcp"/>
    <m/>
    <n v="150"/>
    <n v="11"/>
    <s v="Fulmina"/>
    <x v="5"/>
    <n v="5.2"/>
    <s v="Mark Newnham"/>
    <s v="Kerrin McEvoy"/>
    <m/>
    <n v="8"/>
    <n v="53.5"/>
    <n v="53.5"/>
    <n v="91.093117408906892"/>
    <n v="5"/>
    <m/>
    <x v="0"/>
    <n v="5.5"/>
    <n v="20"/>
    <m/>
    <m/>
    <m/>
    <n v="7"/>
    <m/>
    <s v="SYD"/>
    <x v="1"/>
    <x v="0"/>
    <x v="1"/>
    <n v="1"/>
    <x v="0"/>
    <s v=""/>
    <n v="2"/>
    <x v="0"/>
    <s v=""/>
    <n v="-100"/>
    <s v="Fulmina"/>
    <x v="0"/>
    <s v=""/>
    <n v="-100"/>
  </r>
  <r>
    <x v="2"/>
    <x v="0"/>
    <d v="1899-12-30T17:20:00"/>
    <n v="3"/>
    <n v="6"/>
    <n v="6"/>
    <n v="2000"/>
    <s v="Hcp"/>
    <s v="No"/>
    <n v="135"/>
    <n v="9"/>
    <s v="Mushaireb"/>
    <x v="1"/>
    <n v="13"/>
    <s v="Richard Freeman"/>
    <s v="Michael Walker"/>
    <m/>
    <n v="7"/>
    <n v="54"/>
    <n v="54"/>
    <n v="36.217948717948723"/>
    <m/>
    <m/>
    <x v="0"/>
    <n v="5.5"/>
    <n v="35"/>
    <n v="11"/>
    <m/>
    <m/>
    <n v="18"/>
    <m/>
    <s v="Mel"/>
    <x v="0"/>
    <x v="0"/>
    <x v="1"/>
    <n v="1"/>
    <x v="1"/>
    <s v=""/>
    <s v=""/>
    <x v="0"/>
    <s v=""/>
    <n v="-100"/>
    <s v="Mushaireb"/>
    <x v="1"/>
    <s v=""/>
    <s v=""/>
  </r>
  <r>
    <x v="2"/>
    <x v="3"/>
    <d v="1899-12-30T17:40:00"/>
    <n v="6"/>
    <n v="6"/>
    <n v="8"/>
    <n v="1800"/>
    <s v="Hcp"/>
    <n v="78"/>
    <n v="125"/>
    <n v="6"/>
    <s v="Sacramento"/>
    <x v="4"/>
    <n v="5"/>
    <s v="Waterhouse/Bott"/>
    <s v="Sam Clipperton"/>
    <m/>
    <n v="4"/>
    <n v="59.5"/>
    <n v="59.5"/>
    <n v="36.129032258064512"/>
    <n v="3"/>
    <n v="3"/>
    <x v="1"/>
    <n v="5"/>
    <n v="20"/>
    <m/>
    <m/>
    <s v="WON"/>
    <n v="5.4"/>
    <n v="2.1"/>
    <s v="SYD"/>
    <x v="1"/>
    <x v="0"/>
    <x v="1"/>
    <n v="1"/>
    <x v="1"/>
    <s v=""/>
    <s v=""/>
    <x v="0"/>
    <n v="540"/>
    <n v="440"/>
    <s v="Sacramento"/>
    <x v="1"/>
    <s v=""/>
    <s v=""/>
  </r>
  <r>
    <x v="2"/>
    <x v="3"/>
    <d v="1899-12-30T17:40:00"/>
    <n v="6"/>
    <n v="6"/>
    <n v="8"/>
    <n v="1800"/>
    <s v="Hcp"/>
    <n v="78"/>
    <n v="125"/>
    <n v="4"/>
    <s v="Word For Word"/>
    <x v="2"/>
    <n v="8.3000000000000007"/>
    <s v="Chris Waller"/>
    <s v="Kathy O'Hara"/>
    <m/>
    <n v="9"/>
    <n v="60.5"/>
    <n v="60.5"/>
    <n v="36.129032258064512"/>
    <n v="1"/>
    <m/>
    <x v="0"/>
    <n v="5.2"/>
    <n v="20"/>
    <m/>
    <m/>
    <m/>
    <n v="10"/>
    <m/>
    <s v="SYD"/>
    <x v="1"/>
    <x v="0"/>
    <x v="1"/>
    <n v="1"/>
    <x v="1"/>
    <s v=""/>
    <s v=""/>
    <x v="0"/>
    <s v=""/>
    <n v="-100"/>
    <s v="Word For Word"/>
    <x v="1"/>
    <s v=""/>
    <s v=""/>
  </r>
  <r>
    <x v="2"/>
    <x v="0"/>
    <d v="1899-12-30T18:00:00"/>
    <n v="3"/>
    <n v="6"/>
    <n v="7"/>
    <n v="1400"/>
    <s v="Hcp"/>
    <s v="No"/>
    <n v="140"/>
    <n v="7"/>
    <s v="Riding The Wave"/>
    <x v="4"/>
    <n v="2.25"/>
    <s v="Lindsey Smith"/>
    <s v="Ethan Brown"/>
    <m/>
    <n v="3"/>
    <n v="54"/>
    <n v="54"/>
    <n v="32.051282051282051"/>
    <n v="1"/>
    <n v="4"/>
    <x v="0"/>
    <n v="5.2"/>
    <n v="35"/>
    <n v="8"/>
    <m/>
    <m/>
    <n v="1.95"/>
    <m/>
    <s v="Mel"/>
    <x v="0"/>
    <x v="0"/>
    <x v="1"/>
    <n v="1"/>
    <x v="1"/>
    <s v=""/>
    <s v=""/>
    <x v="0"/>
    <s v=""/>
    <n v="-100"/>
    <s v="Riding The Wave"/>
    <x v="1"/>
    <s v=""/>
    <s v=""/>
  </r>
  <r>
    <x v="3"/>
    <x v="4"/>
    <d v="1899-12-30T13:30:00"/>
    <n v="4"/>
    <n v="0"/>
    <n v="2"/>
    <n v="1100"/>
    <s v="Hcp"/>
    <n v="88"/>
    <n v="125"/>
    <n v="3"/>
    <s v="Tailleur"/>
    <x v="2"/>
    <n v="2.9"/>
    <s v="James Cummings"/>
    <s v="Kerrin McEvoy"/>
    <m/>
    <n v="3"/>
    <n v="58"/>
    <n v="58"/>
    <n v="84.482758620689651"/>
    <n v="2"/>
    <n v="4"/>
    <x v="1"/>
    <n v="3.9"/>
    <n v="30"/>
    <m/>
    <m/>
    <s v="WON"/>
    <n v="2.4500000000000002"/>
    <n v="1.7"/>
    <s v="SYD"/>
    <x v="1"/>
    <x v="0"/>
    <x v="1"/>
    <n v="1"/>
    <x v="0"/>
    <s v=""/>
    <s v=""/>
    <x v="0"/>
    <n v="245.00000000000003"/>
    <n v="145.00000000000003"/>
    <s v="Tailleur"/>
    <x v="0"/>
    <n v="245.00000000000003"/>
    <n v="145.00000000000003"/>
  </r>
  <r>
    <x v="3"/>
    <x v="0"/>
    <d v="1899-12-30T14:53:00"/>
    <n v="3"/>
    <n v="9"/>
    <n v="3"/>
    <n v="1100"/>
    <s v="Mares"/>
    <n v="78"/>
    <n v="125"/>
    <n v="2"/>
    <s v="Causeway Girl"/>
    <x v="3"/>
    <n v="5.5"/>
    <s v="Clinton McDonald"/>
    <s v="Will Price (a2)"/>
    <n v="2"/>
    <n v="2"/>
    <n v="60"/>
    <n v="58"/>
    <n v="58.181818181818187"/>
    <n v="2"/>
    <n v="4"/>
    <x v="1"/>
    <n v="4.8"/>
    <n v="35"/>
    <n v="7"/>
    <m/>
    <m/>
    <n v="6"/>
    <m/>
    <s v="Mel"/>
    <x v="0"/>
    <x v="0"/>
    <x v="1"/>
    <n v="1"/>
    <x v="0"/>
    <s v=""/>
    <s v=""/>
    <x v="0"/>
    <s v=""/>
    <n v="-100"/>
    <s v="Causeway Girl"/>
    <x v="0"/>
    <s v=""/>
    <n v="-100"/>
  </r>
  <r>
    <x v="3"/>
    <x v="4"/>
    <d v="1899-12-30T15:15:00"/>
    <n v="4"/>
    <n v="0"/>
    <n v="5"/>
    <n v="1200"/>
    <s v="Hcp"/>
    <n v="78"/>
    <n v="125"/>
    <n v="10"/>
    <s v="Count De Rupee"/>
    <x v="3"/>
    <n v="3.8"/>
    <s v="R &amp; L Price"/>
    <s v="Kathy O'Hara"/>
    <m/>
    <n v="2"/>
    <n v="52"/>
    <n v="52"/>
    <n v="44.172932330827066"/>
    <n v="5"/>
    <n v="4"/>
    <x v="1"/>
    <n v="5.0999999999999996"/>
    <n v="20"/>
    <m/>
    <m/>
    <s v="WON"/>
    <n v="3.6"/>
    <n v="1.6"/>
    <s v="SYD"/>
    <x v="1"/>
    <x v="0"/>
    <x v="1"/>
    <n v="1"/>
    <x v="0"/>
    <n v="2"/>
    <n v="2"/>
    <x v="0"/>
    <n v="360"/>
    <n v="260"/>
    <s v="Count De Rupee"/>
    <x v="0"/>
    <n v="360"/>
    <n v="260"/>
  </r>
  <r>
    <x v="3"/>
    <x v="4"/>
    <d v="1899-12-30T15:15:00"/>
    <n v="4"/>
    <n v="0"/>
    <n v="5"/>
    <n v="1200"/>
    <s v="Hcp"/>
    <n v="78"/>
    <n v="125"/>
    <n v="3"/>
    <s v="Lancaster Bomber"/>
    <x v="6"/>
    <n v="7.7"/>
    <s v="Richard Litt"/>
    <s v="Sam Clipperton"/>
    <m/>
    <n v="8"/>
    <n v="59"/>
    <n v="59"/>
    <n v="44.172932330827066"/>
    <n v="3"/>
    <m/>
    <x v="0"/>
    <n v="5.3"/>
    <n v="20"/>
    <m/>
    <m/>
    <m/>
    <n v="9.5"/>
    <m/>
    <s v="SYD"/>
    <x v="1"/>
    <x v="0"/>
    <x v="1"/>
    <n v="1"/>
    <x v="0"/>
    <s v=""/>
    <n v="2"/>
    <x v="0"/>
    <s v=""/>
    <n v="-100"/>
    <s v="Lancaster Bomber"/>
    <x v="0"/>
    <s v=""/>
    <n v="-100"/>
  </r>
  <r>
    <x v="3"/>
    <x v="0"/>
    <d v="1899-12-30T16:50:00"/>
    <n v="3"/>
    <n v="9"/>
    <n v="6"/>
    <n v="1400"/>
    <s v="Hcp"/>
    <n v="84"/>
    <n v="125"/>
    <n v="6"/>
    <s v="Viral"/>
    <x v="5"/>
    <n v="4.5999999999999996"/>
    <s v="Danny O'Brien"/>
    <s v="Damian Lane"/>
    <m/>
    <n v="6"/>
    <n v="58.5"/>
    <n v="58.5"/>
    <n v="29.431438127090303"/>
    <n v="2"/>
    <n v="5"/>
    <x v="1"/>
    <n v="4.8"/>
    <n v="40"/>
    <n v="10"/>
    <m/>
    <s v="WON"/>
    <n v="4.8"/>
    <n v="1.8"/>
    <s v="Mel"/>
    <x v="0"/>
    <x v="0"/>
    <x v="1"/>
    <n v="1"/>
    <x v="0"/>
    <s v=""/>
    <s v=""/>
    <x v="0"/>
    <n v="480"/>
    <n v="380"/>
    <s v="Viral"/>
    <x v="0"/>
    <n v="480"/>
    <n v="380"/>
  </r>
  <r>
    <x v="3"/>
    <x v="0"/>
    <d v="1899-12-30T16:50:00"/>
    <n v="3"/>
    <n v="9"/>
    <n v="6"/>
    <n v="1400"/>
    <s v="Hcp"/>
    <n v="84"/>
    <n v="125"/>
    <n v="5"/>
    <s v="Rule The World"/>
    <x v="1"/>
    <n v="4.4000000000000004"/>
    <s v="Gai Waterhouse "/>
    <s v="Jamie Kah"/>
    <m/>
    <n v="10"/>
    <n v="58.5"/>
    <n v="58.5"/>
    <n v="29.431438127090303"/>
    <n v="4"/>
    <n v="1"/>
    <x v="0"/>
    <n v="5.5"/>
    <n v="30"/>
    <n v="10"/>
    <m/>
    <s v="2nd"/>
    <n v="5"/>
    <n v="1.8"/>
    <s v="Mel"/>
    <x v="0"/>
    <x v="0"/>
    <x v="1"/>
    <n v="1"/>
    <x v="1"/>
    <s v=""/>
    <s v=""/>
    <x v="0"/>
    <s v=""/>
    <n v="-100"/>
    <s v="Rule The World"/>
    <x v="1"/>
    <s v=""/>
    <s v=""/>
  </r>
  <r>
    <x v="3"/>
    <x v="4"/>
    <d v="1899-12-30T17:20:00"/>
    <n v="4"/>
    <n v="0"/>
    <n v="8"/>
    <n v="1100"/>
    <s v="Mares"/>
    <n v="78"/>
    <n v="125"/>
    <n v="9"/>
    <s v="Sally'S Day"/>
    <x v="3"/>
    <n v="4.5999999999999996"/>
    <s v="Ryan &amp; Alexiou"/>
    <s v="Kerrin McEvoy"/>
    <m/>
    <n v="7"/>
    <n v="56.5"/>
    <n v="56.5"/>
    <n v="41.346973572037513"/>
    <n v="2"/>
    <n v="3"/>
    <x v="1"/>
    <n v="5.6"/>
    <n v="20"/>
    <m/>
    <m/>
    <m/>
    <n v="5"/>
    <m/>
    <s v="SYD"/>
    <x v="1"/>
    <x v="0"/>
    <x v="1"/>
    <n v="1"/>
    <x v="0"/>
    <s v=""/>
    <s v=""/>
    <x v="0"/>
    <s v=""/>
    <n v="-100"/>
    <s v="Sally'S Day"/>
    <x v="0"/>
    <s v=""/>
    <n v="-100"/>
  </r>
  <r>
    <x v="3"/>
    <x v="4"/>
    <d v="1899-12-30T17:20:00"/>
    <n v="4"/>
    <n v="0"/>
    <n v="8"/>
    <n v="1100"/>
    <s v="Mares"/>
    <n v="78"/>
    <n v="125"/>
    <n v="5"/>
    <s v="Lillemor"/>
    <x v="4"/>
    <n v="8.1"/>
    <s v="John O'Shea"/>
    <s v="Louise Day (a2)"/>
    <n v="2"/>
    <n v="6"/>
    <n v="58.5"/>
    <n v="56.5"/>
    <n v="41.346973572037513"/>
    <n v="4"/>
    <n v="2"/>
    <x v="0"/>
    <n v="5.7"/>
    <n v="20"/>
    <m/>
    <m/>
    <s v="WON"/>
    <n v="7"/>
    <n v="2"/>
    <s v="SYD"/>
    <x v="1"/>
    <x v="0"/>
    <x v="1"/>
    <n v="1"/>
    <x v="1"/>
    <s v=""/>
    <s v=""/>
    <x v="0"/>
    <n v="700"/>
    <n v="600"/>
    <s v="Lillemor"/>
    <x v="1"/>
    <s v=""/>
    <s v=""/>
  </r>
  <r>
    <x v="3"/>
    <x v="0"/>
    <d v="1899-12-30T17:35:00"/>
    <n v="3"/>
    <n v="9"/>
    <n v="7"/>
    <n v="1000"/>
    <s v="Hcp"/>
    <s v="No"/>
    <n v="140"/>
    <n v="2"/>
    <s v="Prezado"/>
    <x v="3"/>
    <n v="5"/>
    <s v="Mathew Ellerton "/>
    <s v="Jamie Kah"/>
    <m/>
    <n v="10"/>
    <n v="59"/>
    <n v="59"/>
    <n v="46.315789473684212"/>
    <n v="2"/>
    <n v="3"/>
    <x v="1"/>
    <n v="4.5999999999999996"/>
    <n v="40"/>
    <n v="10"/>
    <m/>
    <m/>
    <n v="6"/>
    <m/>
    <s v="Mel"/>
    <x v="0"/>
    <x v="0"/>
    <x v="1"/>
    <n v="1"/>
    <x v="0"/>
    <s v=""/>
    <s v=""/>
    <x v="0"/>
    <s v=""/>
    <n v="-100"/>
    <s v="Prezado"/>
    <x v="0"/>
    <s v=""/>
    <n v="-100"/>
  </r>
  <r>
    <x v="3"/>
    <x v="0"/>
    <d v="1899-12-30T18:35:00"/>
    <n v="3"/>
    <n v="9"/>
    <n v="9"/>
    <n v="1200"/>
    <s v="Hcp"/>
    <n v="84"/>
    <n v="125"/>
    <n v="4"/>
    <s v="Terbium"/>
    <x v="5"/>
    <n v="4.4000000000000004"/>
    <s v="Phillip Stokes"/>
    <s v="Campbell Rawiller (a3)"/>
    <n v="3"/>
    <n v="5"/>
    <n v="60"/>
    <n v="57"/>
    <n v="40.909090909090907"/>
    <n v="3"/>
    <n v="2"/>
    <x v="1"/>
    <n v="4.4000000000000004"/>
    <n v="35"/>
    <n v="9"/>
    <m/>
    <m/>
    <n v="3.9"/>
    <m/>
    <s v="Mel"/>
    <x v="0"/>
    <x v="0"/>
    <x v="1"/>
    <n v="1"/>
    <x v="0"/>
    <s v=""/>
    <s v=""/>
    <x v="0"/>
    <s v=""/>
    <n v="-100"/>
    <s v="Terbium"/>
    <x v="0"/>
    <s v=""/>
    <n v="-100"/>
  </r>
  <r>
    <x v="3"/>
    <x v="0"/>
    <d v="1899-12-30T18:35:00"/>
    <n v="3"/>
    <n v="9"/>
    <n v="9"/>
    <n v="1200"/>
    <s v="Hcp"/>
    <n v="84"/>
    <n v="125"/>
    <n v="3"/>
    <s v="Mystery Shot"/>
    <x v="6"/>
    <n v="3.6"/>
    <s v="Lindsey Smith"/>
    <s v="Will Price (a2)"/>
    <n v="2"/>
    <n v="6"/>
    <n v="60"/>
    <n v="58"/>
    <n v="40.909090909090907"/>
    <n v="1"/>
    <m/>
    <x v="0"/>
    <n v="5.4"/>
    <n v="30"/>
    <n v="9"/>
    <m/>
    <m/>
    <n v="5"/>
    <m/>
    <s v="Mel"/>
    <x v="0"/>
    <x v="0"/>
    <x v="1"/>
    <n v="1"/>
    <x v="1"/>
    <s v=""/>
    <s v=""/>
    <x v="0"/>
    <s v=""/>
    <n v="-100"/>
    <s v="Mystery Shot"/>
    <x v="1"/>
    <s v=""/>
    <s v=""/>
  </r>
  <r>
    <x v="4"/>
    <x v="5"/>
    <d v="1899-12-30T14:05:00"/>
    <n v="3"/>
    <n v="0"/>
    <n v="3"/>
    <n v="1300"/>
    <s v="Hcp"/>
    <n v="78"/>
    <n v="125"/>
    <n v="9"/>
    <s v="Second Slip"/>
    <x v="2"/>
    <n v="3.7"/>
    <s v="Will Clarken"/>
    <s v="Jamie Kah"/>
    <m/>
    <n v="8"/>
    <n v="55"/>
    <n v="55"/>
    <n v="57.330057330057329"/>
    <n v="3"/>
    <m/>
    <x v="1"/>
    <n v="5.2"/>
    <n v="30"/>
    <n v="9"/>
    <m/>
    <s v="WON"/>
    <n v="3.5"/>
    <n v="1.4"/>
    <s v="Mel"/>
    <x v="0"/>
    <x v="0"/>
    <x v="1"/>
    <n v="1"/>
    <x v="0"/>
    <s v=""/>
    <s v=""/>
    <x v="0"/>
    <n v="350"/>
    <n v="250"/>
    <s v="Second Slip"/>
    <x v="0"/>
    <n v="350"/>
    <n v="250"/>
  </r>
  <r>
    <x v="4"/>
    <x v="3"/>
    <d v="1899-12-30T14:25:00"/>
    <n v="4"/>
    <n v="9"/>
    <n v="4"/>
    <n v="1100"/>
    <s v="Hcp"/>
    <n v="78"/>
    <n v="125"/>
    <n v="2"/>
    <s v="Emanate"/>
    <x v="4"/>
    <n v="4.9000000000000004"/>
    <s v="James Cummings"/>
    <s v="Rachel King"/>
    <m/>
    <n v="7"/>
    <n v="58"/>
    <n v="58"/>
    <n v="36.281179138321995"/>
    <n v="4"/>
    <n v="2"/>
    <x v="1"/>
    <n v="5"/>
    <n v="20"/>
    <m/>
    <m/>
    <s v="3rd"/>
    <n v="5"/>
    <n v="1.7"/>
    <s v="SYD"/>
    <x v="1"/>
    <x v="0"/>
    <x v="1"/>
    <n v="1"/>
    <x v="1"/>
    <s v=""/>
    <s v=""/>
    <x v="0"/>
    <s v=""/>
    <n v="-100"/>
    <s v="Emanate"/>
    <x v="1"/>
    <s v=""/>
    <s v=""/>
  </r>
  <r>
    <x v="4"/>
    <x v="3"/>
    <d v="1899-12-30T15:40:00"/>
    <n v="4"/>
    <n v="9"/>
    <n v="6"/>
    <n v="2000"/>
    <s v="Hcp"/>
    <n v="88"/>
    <n v="125"/>
    <n v="4"/>
    <s v="Sacramento"/>
    <x v="4"/>
    <n v="3.3"/>
    <s v="Waterhouse/Bott"/>
    <s v="Sam Clipperton"/>
    <m/>
    <n v="7"/>
    <n v="57"/>
    <n v="57"/>
    <s v=""/>
    <n v="1"/>
    <m/>
    <x v="1"/>
    <n v="4.8"/>
    <n v="20"/>
    <m/>
    <m/>
    <s v="WON"/>
    <n v="3.6"/>
    <n v="1.7"/>
    <s v="SYD"/>
    <x v="1"/>
    <x v="0"/>
    <x v="1"/>
    <n v="1"/>
    <x v="1"/>
    <s v=""/>
    <s v=""/>
    <x v="0"/>
    <n v="360"/>
    <n v="260"/>
    <s v="Sacramento"/>
    <x v="1"/>
    <s v=""/>
    <s v=""/>
  </r>
  <r>
    <x v="4"/>
    <x v="3"/>
    <d v="1899-12-30T15:40:00"/>
    <n v="4"/>
    <n v="9"/>
    <n v="6"/>
    <n v="2000"/>
    <s v="Hcp"/>
    <n v="88"/>
    <n v="125"/>
    <n v="3"/>
    <s v="New Arrangement"/>
    <x v="2"/>
    <n v="3.5"/>
    <s v="Chris Waller"/>
    <s v="James McDonald"/>
    <m/>
    <n v="6"/>
    <n v="57"/>
    <n v="57"/>
    <n v="44.700460829493089"/>
    <n v="4"/>
    <m/>
    <x v="0"/>
    <n v="4.9000000000000004"/>
    <n v="20"/>
    <m/>
    <m/>
    <s v="2nd"/>
    <n v="4"/>
    <n v="1.5"/>
    <s v="SYD"/>
    <x v="1"/>
    <x v="0"/>
    <x v="1"/>
    <n v="1"/>
    <x v="1"/>
    <s v=""/>
    <s v=""/>
    <x v="0"/>
    <s v=""/>
    <n v="-100"/>
    <s v="New Arrangement"/>
    <x v="1"/>
    <s v=""/>
    <s v=""/>
  </r>
  <r>
    <x v="4"/>
    <x v="3"/>
    <d v="1899-12-30T16:20:00"/>
    <n v="4"/>
    <n v="9"/>
    <n v="7"/>
    <n v="1400"/>
    <s v="Hcp"/>
    <n v="78"/>
    <n v="125"/>
    <n v="2"/>
    <s v="Ulysses"/>
    <x v="4"/>
    <n v="3.9"/>
    <s v="R &amp; M Freedman"/>
    <s v="Chris Williams (a2)"/>
    <n v="2"/>
    <n v="6"/>
    <n v="59.5"/>
    <n v="57.5"/>
    <n v="65.641025641025635"/>
    <n v="1"/>
    <n v="2"/>
    <x v="1"/>
    <n v="5"/>
    <n v="20"/>
    <m/>
    <m/>
    <s v="2nd"/>
    <n v="3.9"/>
    <n v="1.6"/>
    <s v="SYD"/>
    <x v="1"/>
    <x v="0"/>
    <x v="1"/>
    <n v="1"/>
    <x v="1"/>
    <s v=""/>
    <s v=""/>
    <x v="0"/>
    <s v=""/>
    <n v="-100"/>
    <s v="Ulysses"/>
    <x v="1"/>
    <s v=""/>
    <s v=""/>
  </r>
  <r>
    <x v="4"/>
    <x v="5"/>
    <d v="1899-12-30T16:40:00"/>
    <n v="3"/>
    <n v="0"/>
    <n v="7"/>
    <n v="1500"/>
    <s v="Hcp"/>
    <n v="84"/>
    <n v="125"/>
    <n v="3"/>
    <s v="Rule The World"/>
    <x v="1"/>
    <n v="5.5"/>
    <s v="Gai Waterhouse "/>
    <s v="Damien Oliver"/>
    <m/>
    <n v="6"/>
    <n v="59"/>
    <n v="59"/>
    <n v="58.181818181818187"/>
    <n v="1"/>
    <n v="2"/>
    <x v="1"/>
    <n v="4.5"/>
    <n v="40"/>
    <n v="8"/>
    <m/>
    <m/>
    <n v="6.5"/>
    <m/>
    <s v="Mel"/>
    <x v="0"/>
    <x v="0"/>
    <x v="1"/>
    <n v="1"/>
    <x v="1"/>
    <s v=""/>
    <s v=""/>
    <x v="0"/>
    <s v=""/>
    <n v="-100"/>
    <s v="Rule The World"/>
    <x v="1"/>
    <s v=""/>
    <s v=""/>
  </r>
  <r>
    <x v="4"/>
    <x v="5"/>
    <d v="1899-12-30T16:40:00"/>
    <n v="3"/>
    <n v="0"/>
    <n v="7"/>
    <n v="1500"/>
    <s v="Hcp"/>
    <n v="84"/>
    <n v="125"/>
    <n v="4"/>
    <s v="Fundraiser"/>
    <x v="0"/>
    <n v="3.8"/>
    <s v="Team Hayes"/>
    <s v="Damian Lane"/>
    <m/>
    <n v="8"/>
    <n v="58"/>
    <n v="58"/>
    <n v="58.181818181818187"/>
    <n v="2"/>
    <n v="1"/>
    <x v="0"/>
    <n v="5.2"/>
    <n v="30"/>
    <n v="8"/>
    <m/>
    <s v="3rd"/>
    <n v="4.5999999999999996"/>
    <n v="1.5"/>
    <s v="Mel"/>
    <x v="0"/>
    <x v="0"/>
    <x v="1"/>
    <n v="1"/>
    <x v="0"/>
    <s v=""/>
    <s v=""/>
    <x v="0"/>
    <s v=""/>
    <n v="-100"/>
    <s v="Fundraiser"/>
    <x v="0"/>
    <s v=""/>
    <n v="-100"/>
  </r>
  <r>
    <x v="4"/>
    <x v="3"/>
    <d v="1899-12-30T17:00:00"/>
    <n v="4"/>
    <n v="9"/>
    <n v="8"/>
    <n v="1400"/>
    <s v="Hcp"/>
    <m/>
    <n v="150"/>
    <n v="6"/>
    <s v="Cradle Mountain"/>
    <x v="4"/>
    <n v="26.5"/>
    <s v="Clare Cunningham"/>
    <s v="Kerrin McEvoy"/>
    <m/>
    <n v="5"/>
    <n v="54.5"/>
    <n v="54.5"/>
    <n v="17.472215042646678"/>
    <m/>
    <m/>
    <x v="1"/>
    <n v="6"/>
    <n v="20"/>
    <m/>
    <m/>
    <m/>
    <n v="21"/>
    <m/>
    <s v="SYD"/>
    <x v="1"/>
    <x v="0"/>
    <x v="1"/>
    <n v="1"/>
    <x v="1"/>
    <s v=""/>
    <s v=""/>
    <x v="0"/>
    <s v=""/>
    <n v="-100"/>
    <s v="Cradle Mountain"/>
    <x v="1"/>
    <s v=""/>
    <s v=""/>
  </r>
  <r>
    <x v="4"/>
    <x v="3"/>
    <d v="1899-12-30T17:40:00"/>
    <n v="4"/>
    <n v="9"/>
    <n v="9"/>
    <n v="1600"/>
    <s v="Mares"/>
    <n v="78"/>
    <n v="125"/>
    <n v="9"/>
    <s v="Zing"/>
    <x v="2"/>
    <n v="5"/>
    <s v="Chris Waller"/>
    <s v="Tommy Berry"/>
    <m/>
    <n v="13"/>
    <n v="57"/>
    <n v="57"/>
    <n v="60"/>
    <n v="1"/>
    <n v="1"/>
    <x v="1"/>
    <n v="5.5"/>
    <n v="20"/>
    <m/>
    <m/>
    <m/>
    <n v="6"/>
    <m/>
    <s v="SYD"/>
    <x v="1"/>
    <x v="0"/>
    <x v="1"/>
    <n v="1"/>
    <x v="0"/>
    <s v=""/>
    <s v=""/>
    <x v="0"/>
    <s v=""/>
    <n v="-100"/>
    <s v="Zing"/>
    <x v="0"/>
    <s v=""/>
    <n v="-100"/>
  </r>
  <r>
    <x v="4"/>
    <x v="5"/>
    <d v="1899-12-30T17:55:00"/>
    <n v="3"/>
    <n v="0"/>
    <n v="9"/>
    <n v="1000"/>
    <s v="Hcp"/>
    <n v="78"/>
    <n v="125"/>
    <n v="8"/>
    <s v="China Affair"/>
    <x v="1"/>
    <n v="4.8"/>
    <s v="Jason Warren "/>
    <s v="Damien Oliver"/>
    <m/>
    <n v="1"/>
    <n v="57"/>
    <n v="57"/>
    <n v="41.666666666666671"/>
    <n v="2"/>
    <n v="4"/>
    <x v="1"/>
    <n v="5.5"/>
    <n v="30"/>
    <n v="13"/>
    <m/>
    <m/>
    <n v="9.5"/>
    <m/>
    <s v="Mel"/>
    <x v="0"/>
    <x v="0"/>
    <x v="1"/>
    <n v="1"/>
    <x v="1"/>
    <s v=""/>
    <s v=""/>
    <x v="0"/>
    <s v=""/>
    <n v="-100"/>
    <s v="China Affair"/>
    <x v="1"/>
    <s v=""/>
    <s v=""/>
  </r>
  <r>
    <x v="5"/>
    <x v="2"/>
    <d v="1899-12-30T15:30:00"/>
    <n v="4"/>
    <n v="6"/>
    <n v="5"/>
    <n v="1100"/>
    <s v="Mares"/>
    <n v="84"/>
    <n v="125"/>
    <n v="6"/>
    <s v="La Mexicana"/>
    <x v="6"/>
    <n v="2.2000000000000002"/>
    <s v="Anthony  Freedman"/>
    <s v="Jamie Kah"/>
    <m/>
    <n v="1"/>
    <n v="54.5"/>
    <n v="54.5"/>
    <n v="73.232323232323239"/>
    <n v="2"/>
    <n v="4"/>
    <x v="1"/>
    <n v="4"/>
    <n v="40"/>
    <n v="5"/>
    <m/>
    <s v="WON"/>
    <n v="2.5"/>
    <n v="1.5"/>
    <s v="Mel"/>
    <x v="0"/>
    <x v="0"/>
    <x v="2"/>
    <n v="1"/>
    <x v="1"/>
    <s v=""/>
    <s v=""/>
    <x v="0"/>
    <n v="250"/>
    <n v="150"/>
    <s v="La Mexicana"/>
    <x v="1"/>
    <s v=""/>
    <s v=""/>
  </r>
  <r>
    <x v="5"/>
    <x v="2"/>
    <d v="1899-12-30T15:30:00"/>
    <n v="4"/>
    <n v="6"/>
    <n v="5"/>
    <n v="1100"/>
    <s v="Mares"/>
    <n v="84"/>
    <n v="125"/>
    <n v="4"/>
    <s v="Miss Albania"/>
    <x v="1"/>
    <n v="2.8"/>
    <s v="Enver Jusufovic"/>
    <s v="Craig Newitt"/>
    <m/>
    <n v="6"/>
    <n v="56.5"/>
    <n v="56.5"/>
    <n v="73.232323232323239"/>
    <n v="3"/>
    <n v="1"/>
    <x v="0"/>
    <n v="4.8"/>
    <n v="35"/>
    <n v="5"/>
    <m/>
    <s v="2nd"/>
    <n v="3.4"/>
    <n v="1.8"/>
    <s v="Mel"/>
    <x v="0"/>
    <x v="0"/>
    <x v="2"/>
    <n v="1"/>
    <x v="1"/>
    <s v=""/>
    <s v=""/>
    <x v="0"/>
    <s v=""/>
    <n v="-100"/>
    <s v="Miss Albania"/>
    <x v="1"/>
    <s v=""/>
    <s v=""/>
  </r>
  <r>
    <x v="5"/>
    <x v="2"/>
    <d v="1899-12-30T16:05:00"/>
    <n v="4"/>
    <n v="6"/>
    <n v="6"/>
    <n v="1400"/>
    <s v="Hcp"/>
    <s v="No"/>
    <n v="140"/>
    <n v="6"/>
    <s v="Viral"/>
    <x v="0"/>
    <n v="3.5"/>
    <s v="Danny O'Brien"/>
    <s v="Damian Lane"/>
    <m/>
    <n v="3"/>
    <n v="55"/>
    <n v="55"/>
    <n v="48.571428571428569"/>
    <n v="4"/>
    <m/>
    <x v="1"/>
    <n v="4.8"/>
    <n v="35"/>
    <n v="8"/>
    <m/>
    <s v="3rd"/>
    <n v="2.9"/>
    <n v="1.5"/>
    <s v="Mel"/>
    <x v="0"/>
    <x v="0"/>
    <x v="2"/>
    <n v="1"/>
    <x v="0"/>
    <n v="2"/>
    <n v="2"/>
    <x v="0"/>
    <s v=""/>
    <n v="-100"/>
    <s v="Viral"/>
    <x v="0"/>
    <s v=""/>
    <n v="-100"/>
  </r>
  <r>
    <x v="5"/>
    <x v="2"/>
    <d v="1899-12-30T16:05:00"/>
    <n v="4"/>
    <n v="6"/>
    <n v="6"/>
    <n v="1400"/>
    <s v="Hcp"/>
    <s v="No"/>
    <n v="140"/>
    <n v="7"/>
    <s v="Dadoozdart"/>
    <x v="3"/>
    <n v="6.5"/>
    <s v="TeamHawkes"/>
    <s v="Craig Williams"/>
    <m/>
    <n v="5"/>
    <n v="54.5"/>
    <n v="54.5"/>
    <n v="48.571428571428569"/>
    <m/>
    <m/>
    <x v="0"/>
    <n v="5.5"/>
    <n v="30"/>
    <n v="8"/>
    <m/>
    <m/>
    <n v="6.5"/>
    <m/>
    <s v="Mel"/>
    <x v="0"/>
    <x v="0"/>
    <x v="2"/>
    <n v="1"/>
    <x v="0"/>
    <s v=""/>
    <n v="2"/>
    <x v="0"/>
    <s v=""/>
    <n v="-100"/>
    <s v="Dadoozdart"/>
    <x v="0"/>
    <s v=""/>
    <n v="-100"/>
  </r>
  <r>
    <x v="5"/>
    <x v="2"/>
    <d v="1899-12-30T16:40:00"/>
    <n v="4"/>
    <n v="6"/>
    <n v="7"/>
    <n v="1000"/>
    <s v="Hcp"/>
    <s v="No"/>
    <n v="140"/>
    <n v="9"/>
    <s v="All Banter"/>
    <x v="1"/>
    <n v="2.7"/>
    <s v="Richard  Jolly"/>
    <s v="Craig Williams"/>
    <m/>
    <n v="6"/>
    <n v="54"/>
    <n v="54"/>
    <n v="57.037037037037038"/>
    <n v="3"/>
    <n v="1"/>
    <x v="1"/>
    <n v="5"/>
    <n v="35"/>
    <n v="10"/>
    <m/>
    <s v="WON"/>
    <n v="4"/>
    <n v="1.5"/>
    <s v="Mel"/>
    <x v="0"/>
    <x v="0"/>
    <x v="2"/>
    <n v="1"/>
    <x v="1"/>
    <s v=""/>
    <s v=""/>
    <x v="0"/>
    <n v="400"/>
    <n v="300"/>
    <s v="All Banter"/>
    <x v="1"/>
    <s v=""/>
    <s v=""/>
  </r>
  <r>
    <x v="6"/>
    <x v="4"/>
    <d v="1899-12-30T15:00:00"/>
    <n v="6"/>
    <n v="3"/>
    <n v="4"/>
    <n v="2000"/>
    <s v="Hcp"/>
    <n v="78"/>
    <n v="125"/>
    <n v="1"/>
    <s v="Vadiyann"/>
    <x v="4"/>
    <n v="5"/>
    <s v="Waterhouse/Bott"/>
    <s v="Sam Clipperton"/>
    <m/>
    <n v="2"/>
    <n v="61"/>
    <n v="61"/>
    <n v="47.342192691029901"/>
    <n v="3"/>
    <n v="2"/>
    <x v="0"/>
    <n v="5.2"/>
    <n v="20"/>
    <m/>
    <m/>
    <m/>
    <n v="6"/>
    <m/>
    <s v="SYD"/>
    <x v="1"/>
    <x v="0"/>
    <x v="1"/>
    <n v="1"/>
    <x v="1"/>
    <s v=""/>
    <s v=""/>
    <x v="0"/>
    <s v=""/>
    <n v="-100"/>
    <s v="Vadiyann"/>
    <x v="1"/>
    <s v=""/>
    <s v=""/>
  </r>
  <r>
    <x v="6"/>
    <x v="4"/>
    <d v="1899-12-30T16:20:00"/>
    <n v="6"/>
    <n v="3"/>
    <n v="6"/>
    <n v="1400"/>
    <s v="Hcp"/>
    <n v="78"/>
    <n v="125"/>
    <n v="6"/>
    <s v="Charretera"/>
    <x v="2"/>
    <n v="4"/>
    <s v="P &amp; P Snowden"/>
    <s v="Tom Sherry (a2)"/>
    <n v="2"/>
    <n v="4"/>
    <n v="57.5"/>
    <n v="55.5"/>
    <s v=""/>
    <n v="2"/>
    <n v="5"/>
    <x v="1"/>
    <n v="4.8"/>
    <n v="20"/>
    <m/>
    <m/>
    <m/>
    <n v="4.4000000000000004"/>
    <m/>
    <s v="SYD"/>
    <x v="1"/>
    <x v="0"/>
    <x v="1"/>
    <n v="1"/>
    <x v="0"/>
    <s v=""/>
    <s v=""/>
    <x v="0"/>
    <s v=""/>
    <n v="-100"/>
    <s v="Charretera"/>
    <x v="0"/>
    <s v=""/>
    <n v="-100"/>
  </r>
  <r>
    <x v="6"/>
    <x v="4"/>
    <d v="1899-12-30T16:20:00"/>
    <n v="6"/>
    <n v="3"/>
    <n v="6"/>
    <n v="1400"/>
    <s v="Hcp"/>
    <n v="78"/>
    <n v="125"/>
    <n v="5"/>
    <s v="Canasta"/>
    <x v="4"/>
    <n v="3.4"/>
    <s v="Bjorn Baker"/>
    <s v="Joshua Parr"/>
    <m/>
    <n v="3"/>
    <n v="58"/>
    <n v="58"/>
    <s v=""/>
    <n v="1"/>
    <n v="3"/>
    <x v="0"/>
    <n v="5"/>
    <n v="20"/>
    <m/>
    <m/>
    <s v="WON"/>
    <n v="5.5"/>
    <n v="3.1"/>
    <s v="SYD"/>
    <x v="1"/>
    <x v="0"/>
    <x v="1"/>
    <n v="1"/>
    <x v="1"/>
    <s v=""/>
    <s v=""/>
    <x v="0"/>
    <n v="550"/>
    <n v="450"/>
    <s v="Canasta"/>
    <x v="1"/>
    <s v=""/>
    <s v=""/>
  </r>
  <r>
    <x v="6"/>
    <x v="2"/>
    <d v="1899-12-30T16:40:00"/>
    <n v="5"/>
    <n v="9"/>
    <n v="7"/>
    <n v="2400"/>
    <s v="Hcp"/>
    <n v="78"/>
    <n v="135"/>
    <n v="3"/>
    <s v="Tarn'S Prince"/>
    <x v="1"/>
    <n v="4.5999999999999996"/>
    <s v="Matt Cumani"/>
    <s v="Will Price (a2)"/>
    <n v="2"/>
    <n v="7"/>
    <n v="57.5"/>
    <n v="55.5"/>
    <n v="52.989130434782609"/>
    <n v="3"/>
    <n v="3"/>
    <x v="1"/>
    <n v="5.2"/>
    <n v="30"/>
    <n v="9"/>
    <m/>
    <m/>
    <n v="7"/>
    <m/>
    <s v="Mel"/>
    <x v="0"/>
    <x v="0"/>
    <x v="1"/>
    <n v="1"/>
    <x v="1"/>
    <s v=""/>
    <s v=""/>
    <x v="0"/>
    <s v=""/>
    <n v="-100"/>
    <s v="Tarn'S Prince"/>
    <x v="1"/>
    <s v=""/>
    <s v=""/>
  </r>
  <r>
    <x v="6"/>
    <x v="2"/>
    <d v="1899-12-30T16:40:00"/>
    <n v="5"/>
    <n v="9"/>
    <n v="7"/>
    <n v="2400"/>
    <s v="Hcp"/>
    <n v="78"/>
    <n v="135"/>
    <n v="1"/>
    <s v="Long Arm"/>
    <x v="0"/>
    <n v="3.5"/>
    <s v="Peter Gelagotis"/>
    <s v="Jordan Childs"/>
    <m/>
    <n v="2"/>
    <n v="60.5"/>
    <n v="60.5"/>
    <n v="52.989130434782609"/>
    <n v="2"/>
    <n v="4"/>
    <x v="0"/>
    <n v="5.5"/>
    <n v="30"/>
    <n v="9"/>
    <m/>
    <s v="WON"/>
    <n v="4.2"/>
    <n v="1.7"/>
    <s v="Mel"/>
    <x v="0"/>
    <x v="0"/>
    <x v="1"/>
    <n v="1"/>
    <x v="0"/>
    <s v=""/>
    <s v=""/>
    <x v="0"/>
    <n v="420"/>
    <n v="320"/>
    <s v="Long Arm"/>
    <x v="0"/>
    <n v="420"/>
    <n v="320"/>
  </r>
  <r>
    <x v="6"/>
    <x v="4"/>
    <d v="1899-12-30T17:40:00"/>
    <n v="6"/>
    <n v="3"/>
    <n v="8"/>
    <n v="1500"/>
    <s v="Hcp"/>
    <n v="88"/>
    <n v="125"/>
    <n v="1"/>
    <s v="Frosty Rocks"/>
    <x v="4"/>
    <n v="3.1"/>
    <s v="Bjorn Baker"/>
    <s v="Tom Sherry (a2)"/>
    <n v="2"/>
    <n v="6"/>
    <n v="60"/>
    <n v="58"/>
    <n v="82.258064516129025"/>
    <n v="1"/>
    <n v="5"/>
    <x v="1"/>
    <n v="5.3"/>
    <n v="20"/>
    <m/>
    <m/>
    <s v="3rd"/>
    <n v="3.6"/>
    <n v="1.5"/>
    <s v="SYD"/>
    <x v="1"/>
    <x v="0"/>
    <x v="1"/>
    <n v="1"/>
    <x v="1"/>
    <s v=""/>
    <s v=""/>
    <x v="0"/>
    <s v=""/>
    <n v="-100"/>
    <s v="Frosty Rocks"/>
    <x v="1"/>
    <s v=""/>
    <s v=""/>
  </r>
  <r>
    <x v="6"/>
    <x v="2"/>
    <d v="1899-12-30T17:55:00"/>
    <n v="5"/>
    <n v="9"/>
    <n v="9"/>
    <n v="1800"/>
    <s v="Hcp"/>
    <s v="No"/>
    <n v="125"/>
    <n v="4"/>
    <s v="Kentucky Breeze"/>
    <x v="5"/>
    <n v="13"/>
    <s v="Levi Kavanagh"/>
    <s v="Luke Currie"/>
    <m/>
    <n v="10"/>
    <n v="55.5"/>
    <n v="55.5"/>
    <n v="50.526315789473685"/>
    <m/>
    <n v="1"/>
    <x v="0"/>
    <n v="5.5"/>
    <n v="30"/>
    <n v="11"/>
    <m/>
    <s v="3rd"/>
    <n v="8.5"/>
    <n v="3.6"/>
    <s v="Mel"/>
    <x v="0"/>
    <x v="0"/>
    <x v="1"/>
    <n v="1"/>
    <x v="0"/>
    <s v=""/>
    <s v=""/>
    <x v="0"/>
    <s v=""/>
    <n v="-100"/>
    <s v="Kentucky Breeze"/>
    <x v="0"/>
    <s v=""/>
    <n v="-100"/>
  </r>
  <r>
    <x v="6"/>
    <x v="4"/>
    <d v="1899-12-30T18:15:00"/>
    <n v="6"/>
    <n v="3"/>
    <n v="9"/>
    <n v="1200"/>
    <s v="Hcp"/>
    <n v="88"/>
    <n v="125"/>
    <n v="10"/>
    <s v="Lillemor"/>
    <x v="4"/>
    <n v="6"/>
    <s v="John O'Shea"/>
    <s v="Rachel King"/>
    <m/>
    <n v="2"/>
    <n v="53.5"/>
    <n v="53.5"/>
    <n v="60.14492753623189"/>
    <n v="4"/>
    <m/>
    <x v="1"/>
    <n v="4.9000000000000004"/>
    <n v="20"/>
    <m/>
    <m/>
    <s v="2nd"/>
    <n v="5.5"/>
    <n v="1.8"/>
    <s v="SYD"/>
    <x v="1"/>
    <x v="0"/>
    <x v="1"/>
    <n v="1"/>
    <x v="1"/>
    <s v=""/>
    <s v=""/>
    <x v="0"/>
    <s v=""/>
    <n v="-100"/>
    <s v="Lillemor"/>
    <x v="1"/>
    <s v=""/>
    <s v=""/>
  </r>
  <r>
    <x v="7"/>
    <x v="2"/>
    <d v="1899-12-30T12:40:00"/>
    <n v="3"/>
    <n v="0"/>
    <n v="1"/>
    <n v="1400"/>
    <s v="Hcp"/>
    <n v="84"/>
    <n v="125"/>
    <n v="8"/>
    <s v="Eugene'S Forest"/>
    <x v="0"/>
    <n v="11"/>
    <s v="Greg Eurell"/>
    <s v="Jye McNeil"/>
    <m/>
    <n v="8"/>
    <n v="55.5"/>
    <n v="55.5"/>
    <n v="29.090909090909093"/>
    <n v="3"/>
    <n v="5"/>
    <x v="1"/>
    <n v="4.8"/>
    <n v="35"/>
    <n v="9"/>
    <m/>
    <m/>
    <n v="11"/>
    <m/>
    <s v="Mel"/>
    <x v="0"/>
    <x v="0"/>
    <x v="1"/>
    <n v="2"/>
    <x v="0"/>
    <n v="2"/>
    <n v="2"/>
    <x v="0"/>
    <s v=""/>
    <n v="-100"/>
    <s v="Eugene'S Forest"/>
    <x v="0"/>
    <s v=""/>
    <n v="-100"/>
  </r>
  <r>
    <x v="7"/>
    <x v="2"/>
    <d v="1899-12-30T12:40:00"/>
    <n v="3"/>
    <n v="0"/>
    <n v="1"/>
    <n v="1400"/>
    <s v="Hcp"/>
    <n v="84"/>
    <n v="125"/>
    <n v="7"/>
    <s v="Regardsmaree"/>
    <x v="3"/>
    <n v="2.2000000000000002"/>
    <s v="Nick Ryan"/>
    <s v="Rhys McLeod"/>
    <m/>
    <n v="5"/>
    <n v="56"/>
    <n v="56"/>
    <n v="29.090909090909093"/>
    <n v="1"/>
    <n v="2"/>
    <x v="0"/>
    <n v="5"/>
    <n v="35"/>
    <n v="9"/>
    <m/>
    <s v="WON"/>
    <n v="1.9"/>
    <n v="1.6"/>
    <s v="Mel"/>
    <x v="0"/>
    <x v="0"/>
    <x v="1"/>
    <n v="2"/>
    <x v="0"/>
    <s v=""/>
    <n v="2"/>
    <x v="0"/>
    <n v="190"/>
    <n v="90"/>
    <s v="Regardsmaree"/>
    <x v="0"/>
    <n v="190"/>
    <n v="90"/>
  </r>
  <r>
    <x v="7"/>
    <x v="2"/>
    <d v="1899-12-30T15:35:00"/>
    <n v="3"/>
    <n v="0"/>
    <n v="6"/>
    <n v="1600"/>
    <s v="Hcp"/>
    <s v="SW"/>
    <n v="160"/>
    <n v="8"/>
    <s v="Miss Siska"/>
    <x v="1"/>
    <n v="9"/>
    <s v="Matthew Smith"/>
    <s v="Damian Lane"/>
    <m/>
    <n v="5"/>
    <n v="57"/>
    <n v="57"/>
    <n v="31.944444444444446"/>
    <m/>
    <n v="2"/>
    <x v="1"/>
    <n v="4.5999999999999996"/>
    <n v="35"/>
    <n v="10"/>
    <m/>
    <s v="2nd"/>
    <n v="10"/>
    <n v="3"/>
    <s v="Mel"/>
    <x v="0"/>
    <x v="0"/>
    <x v="1"/>
    <n v="2"/>
    <x v="1"/>
    <s v=""/>
    <s v=""/>
    <x v="0"/>
    <s v=""/>
    <n v="-100"/>
    <s v="Miss Siska"/>
    <x v="1"/>
    <s v=""/>
    <s v=""/>
  </r>
  <r>
    <x v="7"/>
    <x v="2"/>
    <d v="1899-12-30T15:35:00"/>
    <n v="3"/>
    <n v="0"/>
    <n v="6"/>
    <n v="1600"/>
    <s v="Hcp"/>
    <s v="SW"/>
    <n v="160"/>
    <n v="2"/>
    <s v="Nonconformist"/>
    <x v="5"/>
    <n v="4.8"/>
    <s v="Grahame Begg"/>
    <s v="Jordan Childs"/>
    <m/>
    <n v="1"/>
    <n v="59"/>
    <n v="59"/>
    <n v="31.944444444444446"/>
    <n v="3"/>
    <n v="5"/>
    <x v="0"/>
    <n v="5.5"/>
    <n v="30"/>
    <n v="10"/>
    <m/>
    <s v="3rd"/>
    <n v="4.5999999999999996"/>
    <n v="1.7"/>
    <s v="Mel"/>
    <x v="0"/>
    <x v="0"/>
    <x v="1"/>
    <n v="2"/>
    <x v="0"/>
    <s v=""/>
    <s v=""/>
    <x v="0"/>
    <s v=""/>
    <n v="-100"/>
    <s v="Nonconformist"/>
    <x v="0"/>
    <s v=""/>
    <n v="-100"/>
  </r>
  <r>
    <x v="7"/>
    <x v="2"/>
    <d v="1899-12-30T17:35:00"/>
    <n v="3"/>
    <n v="0"/>
    <n v="9"/>
    <n v="1100"/>
    <s v="Hcp"/>
    <s v="SW"/>
    <n v="200"/>
    <n v="10"/>
    <s v="Sword Of Mercy"/>
    <x v="0"/>
    <n v="7"/>
    <s v="Mathew Ellerton "/>
    <s v="Damian Lane"/>
    <m/>
    <n v="4"/>
    <n v="55"/>
    <n v="55"/>
    <n v="34.285714285714285"/>
    <n v="2"/>
    <n v="2"/>
    <x v="1"/>
    <n v="4.8"/>
    <n v="35"/>
    <n v="10"/>
    <m/>
    <m/>
    <n v="8.5"/>
    <m/>
    <s v="Mel"/>
    <x v="0"/>
    <x v="0"/>
    <x v="1"/>
    <n v="2"/>
    <x v="0"/>
    <s v=""/>
    <s v=""/>
    <x v="0"/>
    <s v=""/>
    <n v="-100"/>
    <s v="Sword Of Mercy"/>
    <x v="0"/>
    <s v=""/>
    <n v="-100"/>
  </r>
  <r>
    <x v="7"/>
    <x v="3"/>
    <d v="1899-12-30T17:55:00"/>
    <n v="4"/>
    <n v="0"/>
    <n v="9"/>
    <n v="1600"/>
    <s v="Hcp"/>
    <n v="78"/>
    <n v="125"/>
    <n v="8"/>
    <s v="Zing"/>
    <x v="3"/>
    <n v="9.3000000000000007"/>
    <s v="Chris Waller"/>
    <s v="Tommy Berry"/>
    <m/>
    <n v="5"/>
    <n v="55"/>
    <n v="55"/>
    <n v="46.466973886328724"/>
    <n v="3"/>
    <n v="1"/>
    <x v="1"/>
    <n v="5.0999999999999996"/>
    <n v="20"/>
    <m/>
    <m/>
    <s v="2nd"/>
    <n v="7"/>
    <n v="2"/>
    <s v="SYD"/>
    <x v="1"/>
    <x v="0"/>
    <x v="1"/>
    <n v="2"/>
    <x v="0"/>
    <n v="2"/>
    <n v="2"/>
    <x v="0"/>
    <s v=""/>
    <n v="-100"/>
    <s v="Zing"/>
    <x v="0"/>
    <s v=""/>
    <n v="-100"/>
  </r>
  <r>
    <x v="7"/>
    <x v="3"/>
    <d v="1899-12-30T17:55:00"/>
    <n v="4"/>
    <n v="0"/>
    <n v="9"/>
    <n v="1600"/>
    <s v="Hcp"/>
    <n v="78"/>
    <n v="125"/>
    <n v="12"/>
    <s v="Sky Lab"/>
    <x v="3"/>
    <n v="4.9000000000000004"/>
    <s v="Paul Perry"/>
    <s v="Robbie Dolan"/>
    <m/>
    <n v="3"/>
    <n v="52"/>
    <n v="52"/>
    <n v="46.466973886328724"/>
    <m/>
    <m/>
    <x v="0"/>
    <n v="5.2"/>
    <n v="20"/>
    <m/>
    <m/>
    <s v="WON"/>
    <n v="8"/>
    <n v="2.5"/>
    <s v="SYD"/>
    <x v="1"/>
    <x v="0"/>
    <x v="1"/>
    <n v="2"/>
    <x v="0"/>
    <s v=""/>
    <n v="2"/>
    <x v="0"/>
    <n v="800"/>
    <n v="700"/>
    <s v="Sky Lab"/>
    <x v="0"/>
    <n v="800"/>
    <n v="700"/>
  </r>
  <r>
    <x v="8"/>
    <x v="0"/>
    <d v="1899-12-30T12:20:00"/>
    <n v="3"/>
    <n v="0"/>
    <n v="1"/>
    <n v="1600"/>
    <s v="Mares"/>
    <n v="78"/>
    <n v="125"/>
    <n v="6"/>
    <s v="Good And Proper"/>
    <x v="3"/>
    <n v="7.5"/>
    <s v="Mathew Ellerton "/>
    <s v="Daniel Moor"/>
    <m/>
    <n v="1"/>
    <n v="57"/>
    <n v="57"/>
    <n v="43.63636363636364"/>
    <n v="3"/>
    <n v="4"/>
    <x v="1"/>
    <n v="4.8"/>
    <n v="35"/>
    <n v="7"/>
    <m/>
    <s v="2nd"/>
    <n v="9.5"/>
    <n v="4.2"/>
    <s v="Mel"/>
    <x v="0"/>
    <x v="0"/>
    <x v="1"/>
    <n v="2"/>
    <x v="0"/>
    <s v=""/>
    <s v=""/>
    <x v="0"/>
    <s v=""/>
    <n v="-100"/>
    <s v="Good And Proper"/>
    <x v="0"/>
    <s v=""/>
    <n v="-100"/>
  </r>
  <r>
    <x v="8"/>
    <x v="3"/>
    <d v="1899-12-30T13:15:00"/>
    <n v="5"/>
    <n v="6"/>
    <n v="1"/>
    <n v="2400"/>
    <s v="Hcp"/>
    <n v="78"/>
    <n v="125"/>
    <n v="2"/>
    <s v="Accountability"/>
    <x v="3"/>
    <n v="8.6999999999999993"/>
    <s v="Chris Waller"/>
    <s v="James McDonald"/>
    <m/>
    <n v="9"/>
    <n v="59"/>
    <n v="59"/>
    <s v=""/>
    <n v="1"/>
    <n v="1"/>
    <x v="0"/>
    <n v="5.5"/>
    <n v="20"/>
    <m/>
    <m/>
    <m/>
    <n v="10"/>
    <m/>
    <s v="SYD"/>
    <x v="1"/>
    <x v="0"/>
    <x v="1"/>
    <n v="2"/>
    <x v="1"/>
    <s v=""/>
    <s v=""/>
    <x v="0"/>
    <s v=""/>
    <n v="-100"/>
    <s v="Accountability"/>
    <x v="1"/>
    <s v=""/>
    <s v=""/>
  </r>
  <r>
    <x v="8"/>
    <x v="0"/>
    <d v="1899-12-30T13:30:00"/>
    <n v="3"/>
    <n v="0"/>
    <n v="3"/>
    <n v="1400"/>
    <s v="Hcp"/>
    <s v="No"/>
    <n v="125"/>
    <n v="7"/>
    <s v="Morvada"/>
    <x v="1"/>
    <n v="5.5"/>
    <s v="Peter Jolly"/>
    <s v="Will Price (a2)"/>
    <n v="2"/>
    <n v="7"/>
    <n v="55.5"/>
    <n v="53.5"/>
    <n v="66.962305986696236"/>
    <n v="4"/>
    <n v="3"/>
    <x v="1"/>
    <n v="4.5"/>
    <n v="40"/>
    <n v="9"/>
    <m/>
    <s v="3rd"/>
    <n v="5.5"/>
    <n v="1.7"/>
    <s v="Mel"/>
    <x v="0"/>
    <x v="0"/>
    <x v="1"/>
    <n v="2"/>
    <x v="1"/>
    <s v=""/>
    <s v=""/>
    <x v="0"/>
    <s v=""/>
    <n v="-100"/>
    <s v="Morvada"/>
    <x v="1"/>
    <s v=""/>
    <s v=""/>
  </r>
  <r>
    <x v="8"/>
    <x v="0"/>
    <d v="1899-12-30T14:05:00"/>
    <n v="3"/>
    <n v="0"/>
    <n v="4"/>
    <n v="2000"/>
    <s v="Hcp"/>
    <n v="84"/>
    <n v="135"/>
    <n v="10"/>
    <s v="War Critic"/>
    <x v="1"/>
    <n v="6"/>
    <s v="Mathew Ellerton "/>
    <s v="Damian Lane"/>
    <m/>
    <n v="1"/>
    <n v="54"/>
    <n v="54"/>
    <n v="56.666666666666671"/>
    <n v="2"/>
    <m/>
    <x v="1"/>
    <n v="4.8"/>
    <n v="35"/>
    <n v="10"/>
    <m/>
    <m/>
    <n v="8.5"/>
    <m/>
    <s v="Mel"/>
    <x v="0"/>
    <x v="0"/>
    <x v="1"/>
    <n v="2"/>
    <x v="1"/>
    <s v=""/>
    <s v=""/>
    <x v="0"/>
    <s v=""/>
    <n v="-100"/>
    <s v="War Critic"/>
    <x v="1"/>
    <s v=""/>
    <s v=""/>
  </r>
  <r>
    <x v="8"/>
    <x v="3"/>
    <d v="1899-12-30T15:05:00"/>
    <n v="5"/>
    <n v="6"/>
    <n v="4"/>
    <n v="1200"/>
    <s v="Mares"/>
    <m/>
    <n v="160"/>
    <n v="2"/>
    <s v="Icebath"/>
    <x v="3"/>
    <n v="7.9"/>
    <s v="Brad Widdup"/>
    <s v="Tom Sherry (a0)"/>
    <m/>
    <n v="6"/>
    <n v="57"/>
    <n v="57"/>
    <n v="42.961258151131574"/>
    <n v="1"/>
    <m/>
    <x v="1"/>
    <n v="5"/>
    <n v="20"/>
    <m/>
    <m/>
    <s v="3rd"/>
    <n v="6.5"/>
    <n v="1.5"/>
    <s v="SYD"/>
    <x v="1"/>
    <x v="0"/>
    <x v="1"/>
    <n v="2"/>
    <x v="0"/>
    <s v=""/>
    <s v=""/>
    <x v="0"/>
    <s v=""/>
    <n v="-100"/>
    <s v="Icebath"/>
    <x v="0"/>
    <s v=""/>
    <n v="-100"/>
  </r>
  <r>
    <x v="8"/>
    <x v="0"/>
    <d v="1899-12-30T15:25:00"/>
    <n v="3"/>
    <n v="0"/>
    <n v="6"/>
    <n v="1600"/>
    <s v="Hcp"/>
    <n v="84"/>
    <n v="125"/>
    <n v="11"/>
    <s v="Independent Road"/>
    <x v="1"/>
    <n v="8"/>
    <s v="Team Hayes"/>
    <s v="Damian Lane"/>
    <m/>
    <n v="3"/>
    <n v="54"/>
    <n v="54"/>
    <n v="24.264705882352942"/>
    <m/>
    <n v="3"/>
    <x v="1"/>
    <n v="5.5"/>
    <n v="30"/>
    <n v="10"/>
    <m/>
    <s v="2nd"/>
    <n v="6"/>
    <n v="1.9"/>
    <s v="Mel"/>
    <x v="0"/>
    <x v="0"/>
    <x v="1"/>
    <n v="2"/>
    <x v="1"/>
    <s v=""/>
    <s v=""/>
    <x v="0"/>
    <s v=""/>
    <n v="-100"/>
    <s v="Independent Road"/>
    <x v="1"/>
    <s v=""/>
    <s v=""/>
  </r>
  <r>
    <x v="8"/>
    <x v="3"/>
    <d v="1899-12-30T15:45:00"/>
    <n v="5"/>
    <n v="6"/>
    <n v="5"/>
    <n v="1600"/>
    <s v="Hcp"/>
    <n v="88"/>
    <n v="125"/>
    <n v="1"/>
    <s v="Soldier Of Love"/>
    <x v="2"/>
    <n v="10"/>
    <s v="Bjorn Baker"/>
    <s v="Joshua Parr"/>
    <m/>
    <n v="3"/>
    <n v="60"/>
    <n v="60"/>
    <n v="26.666666666666668"/>
    <n v="4"/>
    <n v="1"/>
    <x v="1"/>
    <n v="5.6"/>
    <n v="20"/>
    <m/>
    <m/>
    <m/>
    <n v="14"/>
    <m/>
    <s v="SYD"/>
    <x v="1"/>
    <x v="0"/>
    <x v="1"/>
    <n v="2"/>
    <x v="0"/>
    <s v=""/>
    <s v=""/>
    <x v="0"/>
    <s v=""/>
    <n v="-100"/>
    <s v="Soldier Of Love"/>
    <x v="0"/>
    <s v=""/>
    <n v="-100"/>
  </r>
  <r>
    <x v="8"/>
    <x v="3"/>
    <d v="1899-12-30T15:45:00"/>
    <n v="5"/>
    <n v="6"/>
    <n v="5"/>
    <n v="1600"/>
    <s v="Hcp"/>
    <n v="88"/>
    <n v="125"/>
    <n v="8"/>
    <s v="Canasta"/>
    <x v="4"/>
    <n v="3.8"/>
    <s v="Bjorn Baker"/>
    <s v="Rachel King"/>
    <m/>
    <n v="11"/>
    <n v="55.5"/>
    <n v="55.5"/>
    <n v="26.666666666666668"/>
    <n v="1"/>
    <n v="5"/>
    <x v="0"/>
    <n v="5.7"/>
    <n v="20"/>
    <m/>
    <m/>
    <m/>
    <n v="4.4000000000000004"/>
    <m/>
    <s v="SYD"/>
    <x v="1"/>
    <x v="0"/>
    <x v="1"/>
    <n v="2"/>
    <x v="1"/>
    <s v=""/>
    <s v=""/>
    <x v="0"/>
    <s v=""/>
    <n v="-100"/>
    <s v="Canasta"/>
    <x v="1"/>
    <s v=""/>
    <s v=""/>
  </r>
  <r>
    <x v="8"/>
    <x v="3"/>
    <d v="1899-12-30T16:25:00"/>
    <n v="5"/>
    <n v="6"/>
    <n v="6"/>
    <n v="1200"/>
    <s v="Hcp"/>
    <m/>
    <n v="160"/>
    <n v="7"/>
    <s v="Masked Crusader"/>
    <x v="0"/>
    <n v="2.7"/>
    <s v="Team Hawkes"/>
    <s v="Tommy Berry"/>
    <m/>
    <n v="8"/>
    <n v="53.5"/>
    <n v="53.5"/>
    <n v="56.644880174291941"/>
    <m/>
    <m/>
    <x v="1"/>
    <n v="5.0999999999999996"/>
    <n v="20"/>
    <m/>
    <m/>
    <s v="WON"/>
    <n v="2.5"/>
    <n v="1.2"/>
    <s v="SYD"/>
    <x v="1"/>
    <x v="0"/>
    <x v="1"/>
    <n v="2"/>
    <x v="0"/>
    <s v=""/>
    <s v=""/>
    <x v="0"/>
    <n v="250"/>
    <n v="150"/>
    <s v="Masked Crusader"/>
    <x v="0"/>
    <n v="250"/>
    <n v="150"/>
  </r>
  <r>
    <x v="8"/>
    <x v="0"/>
    <d v="1899-12-30T17:20:00"/>
    <n v="3"/>
    <n v="0"/>
    <n v="9"/>
    <n v="1200"/>
    <s v="Hcp"/>
    <n v="84"/>
    <n v="125"/>
    <n v="4"/>
    <s v="Terbium"/>
    <x v="6"/>
    <n v="7.5"/>
    <s v="Phillip Stokes"/>
    <s v="Lachlan King (a2)"/>
    <n v="2"/>
    <n v="4"/>
    <n v="59.5"/>
    <n v="57.5"/>
    <n v="31.739130434782609"/>
    <n v="2"/>
    <n v="3"/>
    <x v="0"/>
    <n v="5.5"/>
    <n v="30"/>
    <n v="11"/>
    <m/>
    <m/>
    <n v="9.5"/>
    <m/>
    <s v="Mel"/>
    <x v="0"/>
    <x v="0"/>
    <x v="1"/>
    <n v="2"/>
    <x v="1"/>
    <s v=""/>
    <s v=""/>
    <x v="0"/>
    <s v=""/>
    <n v="-100"/>
    <s v="Terbium"/>
    <x v="1"/>
    <s v=""/>
    <s v=""/>
  </r>
  <r>
    <x v="8"/>
    <x v="3"/>
    <d v="1899-12-30T18:16:00"/>
    <n v="5"/>
    <n v="6"/>
    <n v="9"/>
    <n v="1300"/>
    <s v="Hcp"/>
    <n v="88"/>
    <n v="125"/>
    <n v="3"/>
    <s v="Academy"/>
    <x v="2"/>
    <n v="4.3"/>
    <s v="Mark Newnham"/>
    <s v="Joshua Parr"/>
    <m/>
    <n v="8"/>
    <n v="57.5"/>
    <n v="57.5"/>
    <n v="54.505813953488371"/>
    <n v="1"/>
    <n v="4"/>
    <x v="1"/>
    <n v="5"/>
    <n v="20"/>
    <m/>
    <m/>
    <s v="2nd"/>
    <n v="4.4000000000000004"/>
    <n v="1.7"/>
    <s v="SYD"/>
    <x v="1"/>
    <x v="0"/>
    <x v="1"/>
    <n v="2"/>
    <x v="0"/>
    <s v=""/>
    <s v=""/>
    <x v="0"/>
    <s v=""/>
    <n v="-100"/>
    <s v="Academy"/>
    <x v="0"/>
    <s v=""/>
    <n v="-100"/>
  </r>
  <r>
    <x v="9"/>
    <x v="2"/>
    <d v="1899-12-30T12:40:00"/>
    <n v="3"/>
    <n v="0"/>
    <n v="1"/>
    <n v="2000"/>
    <s v="Hcp"/>
    <s v="No"/>
    <n v="150"/>
    <n v="5"/>
    <s v="Blenheim Palace"/>
    <x v="4"/>
    <n v="10"/>
    <s v="Daniel Bowman"/>
    <s v="Mark Zahra"/>
    <m/>
    <n v="1"/>
    <n v="55"/>
    <n v="55"/>
    <n v="53.478260869565219"/>
    <n v="5"/>
    <m/>
    <x v="1"/>
    <n v="5.2"/>
    <n v="35"/>
    <n v="8"/>
    <m/>
    <m/>
    <n v="10"/>
    <m/>
    <s v="Mel"/>
    <x v="0"/>
    <x v="0"/>
    <x v="1"/>
    <n v="2"/>
    <x v="1"/>
    <s v=""/>
    <s v=""/>
    <x v="0"/>
    <s v=""/>
    <n v="-100"/>
    <s v="Blenheim Palace"/>
    <x v="1"/>
    <s v=""/>
    <s v=""/>
  </r>
  <r>
    <x v="9"/>
    <x v="4"/>
    <d v="1899-12-30T14:10:00"/>
    <n v="8"/>
    <n v="6"/>
    <n v="3"/>
    <n v="1400"/>
    <s v="Hcp"/>
    <n v="100"/>
    <n v="125"/>
    <n v="6"/>
    <s v="Yao Dash"/>
    <x v="4"/>
    <n v="2.8"/>
    <s v="Waterhouse/Bott"/>
    <s v="Tim Clark"/>
    <m/>
    <n v="6"/>
    <n v="54"/>
    <n v="54"/>
    <n v="56.99088145896657"/>
    <n v="1"/>
    <n v="5"/>
    <x v="1"/>
    <n v="4.9000000000000004"/>
    <n v="20"/>
    <m/>
    <m/>
    <s v="2nd"/>
    <n v="2.15"/>
    <n v="1.4"/>
    <s v="SYD"/>
    <x v="1"/>
    <x v="0"/>
    <x v="1"/>
    <n v="2"/>
    <x v="1"/>
    <s v=""/>
    <s v=""/>
    <x v="0"/>
    <s v=""/>
    <n v="-100"/>
    <s v="Yao Dash"/>
    <x v="1"/>
    <s v=""/>
    <s v=""/>
  </r>
  <r>
    <x v="9"/>
    <x v="4"/>
    <d v="1899-12-30T14:10:00"/>
    <n v="8"/>
    <n v="6"/>
    <n v="3"/>
    <n v="1400"/>
    <s v="Hcp"/>
    <n v="100"/>
    <n v="125"/>
    <n v="1"/>
    <s v="Quick Thinker"/>
    <x v="2"/>
    <n v="10.1"/>
    <s v="Baker &amp; Forsman"/>
    <s v="Jason Collett"/>
    <m/>
    <n v="4"/>
    <n v="62"/>
    <n v="62"/>
    <n v="56.99088145896657"/>
    <n v="5"/>
    <n v="1"/>
    <x v="0"/>
    <n v="5"/>
    <n v="20"/>
    <m/>
    <m/>
    <m/>
    <n v="12"/>
    <m/>
    <s v="SYD"/>
    <x v="1"/>
    <x v="0"/>
    <x v="1"/>
    <n v="2"/>
    <x v="1"/>
    <s v=""/>
    <s v=""/>
    <x v="0"/>
    <s v=""/>
    <n v="-100"/>
    <s v="Quick Thinker"/>
    <x v="1"/>
    <s v=""/>
    <s v=""/>
  </r>
  <r>
    <x v="9"/>
    <x v="2"/>
    <d v="1899-12-30T14:25:00"/>
    <n v="3"/>
    <n v="0"/>
    <n v="4"/>
    <n v="1400"/>
    <s v="Mares"/>
    <s v="SW-M"/>
    <n v="160"/>
    <n v="2"/>
    <s v="Sovereign Award"/>
    <x v="1"/>
    <n v="8"/>
    <s v="Danny O'Brien"/>
    <s v="Damien Oliver"/>
    <m/>
    <n v="5"/>
    <n v="58"/>
    <n v="58"/>
    <n v="61.111111111111114"/>
    <n v="2"/>
    <n v="4"/>
    <x v="0"/>
    <n v="5.5"/>
    <n v="30"/>
    <n v="8"/>
    <m/>
    <m/>
    <n v="6.5"/>
    <m/>
    <s v="Mel"/>
    <x v="0"/>
    <x v="0"/>
    <x v="1"/>
    <n v="2"/>
    <x v="1"/>
    <s v=""/>
    <s v=""/>
    <x v="0"/>
    <s v=""/>
    <n v="-100"/>
    <s v="Sovereign Award"/>
    <x v="1"/>
    <s v=""/>
    <s v=""/>
  </r>
  <r>
    <x v="9"/>
    <x v="4"/>
    <d v="1899-12-30T14:45:00"/>
    <n v="8"/>
    <n v="6"/>
    <n v="4"/>
    <n v="1300"/>
    <s v="MARES-SW"/>
    <s v="SW-Mares"/>
    <n v="200"/>
    <n v="2"/>
    <s v="Positive Peace"/>
    <x v="4"/>
    <n v="3.5"/>
    <s v="Bjorn Baker"/>
    <s v="Joshua Parr"/>
    <m/>
    <n v="2"/>
    <n v="56"/>
    <n v="56"/>
    <s v=""/>
    <n v="5"/>
    <n v="1"/>
    <x v="1"/>
    <n v="4.5999999999999996"/>
    <n v="20"/>
    <m/>
    <m/>
    <m/>
    <n v="3.8"/>
    <m/>
    <s v="SYD"/>
    <x v="1"/>
    <x v="0"/>
    <x v="1"/>
    <n v="2"/>
    <x v="1"/>
    <s v=""/>
    <s v=""/>
    <x v="0"/>
    <s v=""/>
    <n v="-100"/>
    <s v="Positive Peace"/>
    <x v="1"/>
    <s v=""/>
    <s v=""/>
  </r>
  <r>
    <x v="9"/>
    <x v="4"/>
    <d v="1899-12-30T15:55:00"/>
    <n v="8"/>
    <n v="6"/>
    <n v="6"/>
    <n v="1900"/>
    <s v="Hcp"/>
    <m/>
    <n v="140"/>
    <n v="1"/>
    <s v="Mustajeer"/>
    <x v="3"/>
    <n v="12.3"/>
    <s v="Kris Lees"/>
    <s v="Hugh Bowman"/>
    <m/>
    <n v="5"/>
    <n v="60.5"/>
    <n v="60.5"/>
    <n v="35.907859078590789"/>
    <n v="3"/>
    <n v="1"/>
    <x v="1"/>
    <n v="5.5"/>
    <n v="20"/>
    <m/>
    <m/>
    <m/>
    <n v="10"/>
    <m/>
    <s v="SYD"/>
    <x v="1"/>
    <x v="0"/>
    <x v="1"/>
    <n v="2"/>
    <x v="0"/>
    <s v=""/>
    <s v=""/>
    <x v="0"/>
    <s v=""/>
    <n v="-100"/>
    <s v="Mustajeer"/>
    <x v="0"/>
    <s v=""/>
    <n v="-100"/>
  </r>
  <r>
    <x v="9"/>
    <x v="4"/>
    <d v="1899-12-30T17:15:00"/>
    <n v="8"/>
    <n v="6"/>
    <n v="8"/>
    <n v="1100"/>
    <s v="Hcp"/>
    <n v="94"/>
    <n v="125"/>
    <n v="7"/>
    <s v="Spaceboy"/>
    <x v="1"/>
    <n v="4.5999999999999996"/>
    <s v="Gary Portelli"/>
    <s v="Kathy O'Hara"/>
    <m/>
    <n v="8"/>
    <n v="57"/>
    <n v="57"/>
    <n v="44.466403162055336"/>
    <n v="2"/>
    <n v="2"/>
    <x v="1"/>
    <n v="4.8"/>
    <n v="20"/>
    <m/>
    <m/>
    <m/>
    <n v="5.5"/>
    <m/>
    <s v="SYD"/>
    <x v="1"/>
    <x v="0"/>
    <x v="1"/>
    <n v="2"/>
    <x v="0"/>
    <s v=""/>
    <s v=""/>
    <x v="0"/>
    <s v=""/>
    <n v="-100"/>
    <s v="Spaceboy"/>
    <x v="0"/>
    <s v=""/>
    <n v="-100"/>
  </r>
  <r>
    <x v="9"/>
    <x v="4"/>
    <d v="1899-12-30T17:55:00"/>
    <n v="8"/>
    <n v="6"/>
    <n v="9"/>
    <n v="1400"/>
    <s v="Hcp"/>
    <n v="78"/>
    <n v="125"/>
    <n v="5"/>
    <s v="Fulmina"/>
    <x v="3"/>
    <n v="5.6"/>
    <s v="Mark Newnham"/>
    <s v="Tom Sherry (a2)"/>
    <n v="2"/>
    <n v="8"/>
    <n v="57.5"/>
    <n v="55.5"/>
    <n v="48.160173160173159"/>
    <n v="5"/>
    <m/>
    <x v="1"/>
    <n v="5.0999999999999996"/>
    <n v="20"/>
    <m/>
    <m/>
    <s v="3rd"/>
    <n v="8.5"/>
    <n v="2.5"/>
    <s v="SYD"/>
    <x v="1"/>
    <x v="0"/>
    <x v="1"/>
    <n v="2"/>
    <x v="0"/>
    <s v=""/>
    <s v=""/>
    <x v="0"/>
    <s v=""/>
    <n v="-100"/>
    <s v="Fulmina"/>
    <x v="0"/>
    <s v=""/>
    <n v="-100"/>
  </r>
  <r>
    <x v="10"/>
    <x v="0"/>
    <d v="1899-12-30T12:55:00"/>
    <n v="3"/>
    <n v="2"/>
    <n v="2"/>
    <n v="2600"/>
    <s v="Hcp"/>
    <s v="No"/>
    <n v="140"/>
    <n v="3"/>
    <s v="Skymax"/>
    <x v="6"/>
    <n v="2.9"/>
    <s v="Mark Newnham"/>
    <s v="Kerrin McEvoy"/>
    <m/>
    <n v="4"/>
    <n v="58"/>
    <n v="58"/>
    <n v="55.316091954022994"/>
    <n v="1"/>
    <n v="2"/>
    <x v="1"/>
    <n v="4.4000000000000004"/>
    <n v="40"/>
    <n v="8"/>
    <m/>
    <m/>
    <n v="4.2"/>
    <m/>
    <s v="Mel"/>
    <x v="0"/>
    <x v="0"/>
    <x v="1"/>
    <n v="2"/>
    <x v="1"/>
    <s v=""/>
    <s v=""/>
    <x v="0"/>
    <s v=""/>
    <n v="-100"/>
    <s v="Skymax"/>
    <x v="1"/>
    <s v=""/>
    <s v=""/>
  </r>
  <r>
    <x v="10"/>
    <x v="0"/>
    <d v="1899-12-30T13:30:00"/>
    <n v="3"/>
    <n v="2"/>
    <n v="3"/>
    <n v="1400"/>
    <s v="Hcp"/>
    <s v="No"/>
    <n v="160"/>
    <n v="2"/>
    <s v="The Harrovian"/>
    <x v="0"/>
    <n v="3.5"/>
    <s v="Toby  Edmonds"/>
    <s v="Brad Stewart"/>
    <m/>
    <n v="3"/>
    <n v="59"/>
    <n v="59"/>
    <n v="32.467532467532472"/>
    <n v="2"/>
    <n v="4"/>
    <x v="0"/>
    <n v="5.4"/>
    <n v="30"/>
    <n v="9"/>
    <m/>
    <m/>
    <n v="5"/>
    <m/>
    <s v="Mel"/>
    <x v="0"/>
    <x v="0"/>
    <x v="1"/>
    <n v="2"/>
    <x v="0"/>
    <s v=""/>
    <s v=""/>
    <x v="0"/>
    <s v=""/>
    <n v="-100"/>
    <s v="The Harrovian"/>
    <x v="0"/>
    <s v=""/>
    <n v="-100"/>
  </r>
  <r>
    <x v="10"/>
    <x v="0"/>
    <d v="1899-12-30T14:05:00"/>
    <n v="3"/>
    <n v="2"/>
    <n v="4"/>
    <n v="1200"/>
    <s v="Hcp"/>
    <n v="90"/>
    <n v="125"/>
    <n v="4"/>
    <s v="Defiant Dancer"/>
    <x v="2"/>
    <n v="7"/>
    <s v="Phillip Stokes"/>
    <s v="Campbell Rawiller (a3)"/>
    <n v="3"/>
    <n v="1"/>
    <n v="58.5"/>
    <n v="55.5"/>
    <n v="38.095238095238095"/>
    <n v="1"/>
    <n v="1"/>
    <x v="1"/>
    <n v="5"/>
    <n v="35"/>
    <n v="10"/>
    <m/>
    <m/>
    <n v="6"/>
    <m/>
    <s v="Mel"/>
    <x v="0"/>
    <x v="0"/>
    <x v="1"/>
    <n v="2"/>
    <x v="1"/>
    <s v=""/>
    <s v=""/>
    <x v="0"/>
    <s v=""/>
    <n v="-100"/>
    <s v="Defiant Dancer"/>
    <x v="1"/>
    <s v=""/>
    <s v=""/>
  </r>
  <r>
    <x v="10"/>
    <x v="0"/>
    <d v="1899-12-30T14:45:00"/>
    <n v="3"/>
    <n v="2"/>
    <n v="5"/>
    <n v="1000"/>
    <s v="Hcp"/>
    <s v="No"/>
    <n v="140"/>
    <n v="8"/>
    <s v="All Banter"/>
    <x v="6"/>
    <n v="4.8"/>
    <s v="Richard  Jolly"/>
    <s v="Craig Williams"/>
    <m/>
    <n v="6"/>
    <n v="54"/>
    <n v="54"/>
    <n v="47.86036036036036"/>
    <n v="2"/>
    <n v="3"/>
    <x v="1"/>
    <n v="4.8"/>
    <n v="35"/>
    <n v="12"/>
    <m/>
    <m/>
    <n v="9"/>
    <m/>
    <s v="Mel"/>
    <x v="0"/>
    <x v="0"/>
    <x v="1"/>
    <n v="2"/>
    <x v="1"/>
    <s v=""/>
    <s v=""/>
    <x v="0"/>
    <s v=""/>
    <n v="-100"/>
    <s v="All Banter"/>
    <x v="1"/>
    <s v=""/>
    <s v=""/>
  </r>
  <r>
    <x v="10"/>
    <x v="0"/>
    <d v="1899-12-30T15:25:00"/>
    <n v="3"/>
    <n v="2"/>
    <n v="6"/>
    <n v="1600"/>
    <s v="Hcp"/>
    <s v="SW"/>
    <n v="200"/>
    <n v="5"/>
    <s v="Best Of Days"/>
    <x v="2"/>
    <n v="5"/>
    <s v="James Cummings"/>
    <s v="Damien Oliver"/>
    <m/>
    <n v="9"/>
    <n v="57"/>
    <n v="57"/>
    <n v="34.239130434782609"/>
    <n v="1"/>
    <n v="2"/>
    <x v="0"/>
    <n v="5.2"/>
    <n v="30"/>
    <n v="10"/>
    <m/>
    <m/>
    <n v="5.5"/>
    <m/>
    <s v="Mel"/>
    <x v="0"/>
    <x v="0"/>
    <x v="1"/>
    <n v="2"/>
    <x v="0"/>
    <s v=""/>
    <s v=""/>
    <x v="0"/>
    <s v=""/>
    <n v="-100"/>
    <s v="Best Of Days"/>
    <x v="0"/>
    <s v=""/>
    <n v="-100"/>
  </r>
  <r>
    <x v="10"/>
    <x v="3"/>
    <d v="1899-12-30T15:45:00"/>
    <n v="6"/>
    <n v="0"/>
    <n v="5"/>
    <n v="1400"/>
    <s v="Mares"/>
    <m/>
    <n v="200"/>
    <n v="4"/>
    <s v="Sweet Deal"/>
    <x v="4"/>
    <n v="4"/>
    <s v="John Thompson"/>
    <s v="Nash Rawiller"/>
    <m/>
    <n v="2"/>
    <n v="55.5"/>
    <n v="55.5"/>
    <n v="41.129032258064512"/>
    <n v="2"/>
    <n v="3"/>
    <x v="1"/>
    <n v="4.5999999999999996"/>
    <n v="20"/>
    <m/>
    <m/>
    <m/>
    <n v="3.7"/>
    <m/>
    <s v="SYD"/>
    <x v="1"/>
    <x v="0"/>
    <x v="1"/>
    <n v="2"/>
    <x v="1"/>
    <s v=""/>
    <s v=""/>
    <x v="0"/>
    <s v=""/>
    <n v="-100"/>
    <s v="Sweet Deal"/>
    <x v="1"/>
    <s v=""/>
    <s v=""/>
  </r>
  <r>
    <x v="10"/>
    <x v="3"/>
    <d v="1899-12-30T15:45:00"/>
    <n v="6"/>
    <n v="0"/>
    <n v="5"/>
    <n v="1400"/>
    <s v="Mares"/>
    <m/>
    <n v="200"/>
    <n v="7"/>
    <s v="Icebath"/>
    <x v="3"/>
    <n v="3.8"/>
    <s v="Brad Widdup"/>
    <s v="Tom Sherry (a0)"/>
    <m/>
    <n v="4"/>
    <n v="54"/>
    <n v="54"/>
    <n v="41.129032258064512"/>
    <n v="1"/>
    <m/>
    <x v="0"/>
    <n v="4.9000000000000004"/>
    <n v="20"/>
    <m/>
    <m/>
    <s v="3rd"/>
    <n v="4.2"/>
    <n v="1.6"/>
    <s v="SYD"/>
    <x v="1"/>
    <x v="0"/>
    <x v="1"/>
    <n v="2"/>
    <x v="1"/>
    <s v=""/>
    <s v=""/>
    <x v="0"/>
    <s v=""/>
    <n v="-100"/>
    <s v="Icebath"/>
    <x v="1"/>
    <s v=""/>
    <s v=""/>
  </r>
  <r>
    <x v="10"/>
    <x v="0"/>
    <d v="1899-12-30T17:20:00"/>
    <n v="3"/>
    <n v="2"/>
    <n v="9"/>
    <n v="1400"/>
    <s v="Mares"/>
    <s v="SW-M"/>
    <n v="160"/>
    <n v="8"/>
    <s v="Snapdancer"/>
    <x v="5"/>
    <n v="6"/>
    <s v="Ciaron Maher "/>
    <s v="John Allen"/>
    <m/>
    <n v="9"/>
    <n v="56"/>
    <n v="56"/>
    <n v="29.166666666666668"/>
    <n v="1"/>
    <n v="2"/>
    <x v="1"/>
    <n v="4.8"/>
    <n v="35"/>
    <n v="15"/>
    <m/>
    <m/>
    <n v="6.5"/>
    <m/>
    <s v="Mel"/>
    <x v="0"/>
    <x v="0"/>
    <x v="1"/>
    <n v="2"/>
    <x v="0"/>
    <s v=""/>
    <s v=""/>
    <x v="0"/>
    <s v=""/>
    <n v="-100"/>
    <s v="Snapdancer"/>
    <x v="0"/>
    <s v=""/>
    <n v="-100"/>
  </r>
  <r>
    <x v="10"/>
    <x v="3"/>
    <d v="1899-12-30T17:40:00"/>
    <n v="6"/>
    <n v="0"/>
    <n v="8"/>
    <n v="2000"/>
    <s v="Hcp"/>
    <n v="88"/>
    <n v="125"/>
    <n v="13"/>
    <s v="Sky Lab"/>
    <x v="3"/>
    <n v="4.5999999999999996"/>
    <s v="Paul Perry"/>
    <s v="Robbie Dolan"/>
    <m/>
    <n v="7"/>
    <n v="52"/>
    <n v="52"/>
    <n v="30.830039525691703"/>
    <n v="1"/>
    <m/>
    <x v="1"/>
    <n v="4"/>
    <n v="20"/>
    <m/>
    <m/>
    <m/>
    <n v="4.4000000000000004"/>
    <m/>
    <s v="SYD"/>
    <x v="1"/>
    <x v="0"/>
    <x v="1"/>
    <n v="2"/>
    <x v="0"/>
    <s v=""/>
    <s v=""/>
    <x v="0"/>
    <s v=""/>
    <n v="-100"/>
    <s v="Sky Lab"/>
    <x v="0"/>
    <s v=""/>
    <n v="-100"/>
  </r>
  <r>
    <x v="10"/>
    <x v="3"/>
    <d v="1899-12-30T18:15:00"/>
    <n v="6"/>
    <n v="0"/>
    <n v="9"/>
    <n v="1200"/>
    <s v="Hcp"/>
    <n v="88"/>
    <n v="125"/>
    <n v="1"/>
    <s v="Poetic Charmer"/>
    <x v="3"/>
    <n v="7"/>
    <s v="P &amp; P Snowden"/>
    <s v="Tom Sherry (a2)"/>
    <n v="2"/>
    <n v="4"/>
    <n v="60"/>
    <n v="58"/>
    <n v="56.838905775075986"/>
    <n v="1"/>
    <n v="1"/>
    <x v="1"/>
    <n v="5"/>
    <n v="20"/>
    <m/>
    <m/>
    <s v="3rd"/>
    <n v="8.5"/>
    <n v="2.4"/>
    <s v="SYD"/>
    <x v="1"/>
    <x v="0"/>
    <x v="1"/>
    <n v="2"/>
    <x v="0"/>
    <s v=""/>
    <s v=""/>
    <x v="0"/>
    <s v=""/>
    <n v="-100"/>
    <s v="Poetic Charmer"/>
    <x v="0"/>
    <s v=""/>
    <n v="-100"/>
  </r>
  <r>
    <x v="11"/>
    <x v="0"/>
    <d v="1899-12-30T13:30:00"/>
    <n v="3"/>
    <n v="5"/>
    <n v="3"/>
    <n v="1400"/>
    <s v="Hcp"/>
    <s v="No"/>
    <n v="140"/>
    <n v="1"/>
    <s v="So Si Bon"/>
    <x v="0"/>
    <n v="9.5"/>
    <s v="Team Hayes"/>
    <s v="Mark Zahra"/>
    <m/>
    <n v="4"/>
    <n v="60"/>
    <n v="60"/>
    <n v="59.306803594351734"/>
    <n v="2"/>
    <n v="3"/>
    <x v="1"/>
    <n v="4.2"/>
    <n v="40"/>
    <n v="7"/>
    <m/>
    <s v="WON"/>
    <n v="8.1999999999999993"/>
    <n v="3.1"/>
    <s v="Mel"/>
    <x v="0"/>
    <x v="0"/>
    <x v="1"/>
    <n v="3"/>
    <x v="0"/>
    <s v=""/>
    <s v=""/>
    <x v="0"/>
    <n v="819.99999999999989"/>
    <n v="719.99999999999989"/>
    <s v="So Si Bon"/>
    <x v="0"/>
    <n v="819.99999999999989"/>
    <n v="719.99999999999989"/>
  </r>
  <r>
    <x v="11"/>
    <x v="3"/>
    <d v="1899-12-30T14:25:00"/>
    <n v="4"/>
    <n v="3"/>
    <n v="4"/>
    <n v="2000"/>
    <s v="Hcp"/>
    <m/>
    <n v="140"/>
    <n v="7"/>
    <s v="Mount Popa"/>
    <x v="3"/>
    <n v="2.2999999999999998"/>
    <s v="Team Hawkes"/>
    <s v="Tommy Berry"/>
    <m/>
    <n v="1"/>
    <n v="54"/>
    <n v="54"/>
    <s v=""/>
    <n v="2"/>
    <m/>
    <x v="1"/>
    <n v="4.3"/>
    <n v="20"/>
    <m/>
    <m/>
    <s v="WON"/>
    <n v="2"/>
    <n v="1.3"/>
    <s v="SYD"/>
    <x v="1"/>
    <x v="0"/>
    <x v="1"/>
    <n v="3"/>
    <x v="0"/>
    <s v=""/>
    <s v=""/>
    <x v="0"/>
    <n v="200"/>
    <n v="100"/>
    <s v="Mount Popa"/>
    <x v="0"/>
    <n v="200"/>
    <n v="100"/>
  </r>
  <r>
    <x v="12"/>
    <x v="6"/>
    <d v="1899-12-30T12:15:00"/>
    <n v="5"/>
    <n v="0"/>
    <n v="1"/>
    <n v="2500"/>
    <s v="Hcp"/>
    <n v="80"/>
    <n v="150"/>
    <n v="1"/>
    <s v="Fanciful Toff"/>
    <x v="6"/>
    <n v="3.3"/>
    <s v="Ciaron Maher "/>
    <s v="Teodore Nugent (a1.5)"/>
    <n v="1.5"/>
    <n v="2"/>
    <n v="61.5"/>
    <n v="60"/>
    <n v="44.588744588744589"/>
    <n v="2"/>
    <n v="4"/>
    <x v="1"/>
    <n v="5.5"/>
    <n v="30"/>
    <n v="8"/>
    <m/>
    <s v="2nd"/>
    <n v="3.2"/>
    <n v="1.2"/>
    <s v="Mel"/>
    <x v="0"/>
    <x v="0"/>
    <x v="1"/>
    <n v="3"/>
    <x v="1"/>
    <s v=""/>
    <s v=""/>
    <x v="0"/>
    <s v=""/>
    <n v="-100"/>
    <s v="Fanciful Toff"/>
    <x v="1"/>
    <s v=""/>
    <s v=""/>
  </r>
  <r>
    <x v="12"/>
    <x v="6"/>
    <d v="1899-12-30T13:25:00"/>
    <n v="5"/>
    <n v="0"/>
    <n v="3"/>
    <n v="2040"/>
    <s v="Hcp"/>
    <s v="No"/>
    <n v="150"/>
    <n v="6"/>
    <s v="Kentucky Breeze"/>
    <x v="3"/>
    <n v="7"/>
    <s v="Levi Kavanagh"/>
    <s v="Jamie Kah"/>
    <m/>
    <n v="6"/>
    <n v="55.5"/>
    <n v="55.5"/>
    <n v="51.322751322751323"/>
    <n v="5"/>
    <n v="5"/>
    <x v="1"/>
    <n v="4.8"/>
    <n v="35"/>
    <n v="8"/>
    <m/>
    <m/>
    <n v="5.5"/>
    <m/>
    <s v="Mel"/>
    <x v="0"/>
    <x v="0"/>
    <x v="1"/>
    <n v="3"/>
    <x v="1"/>
    <s v=""/>
    <s v=""/>
    <x v="0"/>
    <s v=""/>
    <n v="-100"/>
    <s v="Kentucky Breeze"/>
    <x v="1"/>
    <s v=""/>
    <s v=""/>
  </r>
  <r>
    <x v="12"/>
    <x v="6"/>
    <d v="1899-12-30T14:00:00"/>
    <n v="5"/>
    <n v="0"/>
    <n v="4"/>
    <n v="1200"/>
    <s v="Hcp"/>
    <s v="No"/>
    <n v="150"/>
    <n v="3"/>
    <s v="Ancestry"/>
    <x v="1"/>
    <n v="2.6"/>
    <s v="Phillip Stokes"/>
    <s v="Michael Poy"/>
    <m/>
    <n v="7"/>
    <n v="57"/>
    <n v="57"/>
    <n v="52.747252747252745"/>
    <n v="1"/>
    <n v="4"/>
    <x v="1"/>
    <n v="4.7"/>
    <n v="40"/>
    <n v="8"/>
    <m/>
    <s v="WON"/>
    <n v="3.5"/>
    <n v="1.4"/>
    <s v="Mel"/>
    <x v="0"/>
    <x v="0"/>
    <x v="1"/>
    <n v="3"/>
    <x v="1"/>
    <s v=""/>
    <s v=""/>
    <x v="0"/>
    <n v="350"/>
    <n v="250"/>
    <s v="Ancestry"/>
    <x v="1"/>
    <s v=""/>
    <s v=""/>
  </r>
  <r>
    <x v="12"/>
    <x v="6"/>
    <d v="1899-12-30T14:00:00"/>
    <n v="5"/>
    <n v="0"/>
    <n v="4"/>
    <n v="1200"/>
    <s v="Hcp"/>
    <s v="No"/>
    <n v="150"/>
    <n v="2"/>
    <s v="Age Of Chivalry"/>
    <x v="2"/>
    <n v="5.5"/>
    <s v="Mathew Ellerton "/>
    <s v="Damian Lane"/>
    <m/>
    <n v="5"/>
    <n v="58"/>
    <n v="58"/>
    <n v="52.747252747252745"/>
    <n v="5"/>
    <n v="3"/>
    <x v="0"/>
    <n v="5.2"/>
    <n v="30"/>
    <n v="8"/>
    <m/>
    <m/>
    <n v="5.5"/>
    <m/>
    <s v="Mel"/>
    <x v="0"/>
    <x v="0"/>
    <x v="1"/>
    <n v="3"/>
    <x v="0"/>
    <s v=""/>
    <s v=""/>
    <x v="0"/>
    <s v=""/>
    <n v="-100"/>
    <s v="Age Of Chivalry"/>
    <x v="0"/>
    <s v=""/>
    <n v="-100"/>
  </r>
  <r>
    <x v="12"/>
    <x v="4"/>
    <d v="1899-12-30T14:55:00"/>
    <n v="4"/>
    <n v="0"/>
    <n v="5"/>
    <n v="1100"/>
    <s v="Hcp"/>
    <m/>
    <n v="160"/>
    <n v="4"/>
    <s v="Prime Candidate"/>
    <x v="4"/>
    <n v="8"/>
    <s v="Bjorn Baker"/>
    <s v="Joshua Parr"/>
    <m/>
    <n v="8"/>
    <n v="55"/>
    <n v="55"/>
    <n v="46.982758620689658"/>
    <n v="4"/>
    <n v="2"/>
    <x v="1"/>
    <n v="5"/>
    <n v="20"/>
    <m/>
    <m/>
    <m/>
    <n v="7.5"/>
    <m/>
    <s v="SYD"/>
    <x v="1"/>
    <x v="0"/>
    <x v="1"/>
    <n v="3"/>
    <x v="1"/>
    <s v=""/>
    <s v=""/>
    <x v="0"/>
    <s v=""/>
    <n v="-100"/>
    <s v="Prime Candidate"/>
    <x v="1"/>
    <s v=""/>
    <s v=""/>
  </r>
  <r>
    <x v="12"/>
    <x v="4"/>
    <d v="1899-12-30T16:15:00"/>
    <n v="4"/>
    <n v="0"/>
    <n v="7"/>
    <n v="1500"/>
    <s v="Mares"/>
    <m/>
    <n v="600"/>
    <n v="5"/>
    <s v="Subpoenaed"/>
    <x v="3"/>
    <n v="11.9"/>
    <s v="Chris Waller"/>
    <s v="Tommy Berry"/>
    <m/>
    <n v="4"/>
    <n v="56.5"/>
    <n v="56.5"/>
    <n v="29.236694677871149"/>
    <m/>
    <m/>
    <x v="1"/>
    <n v="4.5999999999999996"/>
    <n v="30"/>
    <m/>
    <m/>
    <m/>
    <n v="10"/>
    <m/>
    <s v="SYD"/>
    <x v="1"/>
    <x v="0"/>
    <x v="1"/>
    <n v="3"/>
    <x v="1"/>
    <s v=""/>
    <s v=""/>
    <x v="0"/>
    <s v=""/>
    <n v="-100"/>
    <s v="Subpoenaed"/>
    <x v="1"/>
    <s v=""/>
    <s v=""/>
  </r>
  <r>
    <x v="12"/>
    <x v="6"/>
    <d v="1899-12-30T17:20:00"/>
    <n v="5"/>
    <n v="0"/>
    <n v="9"/>
    <n v="1200"/>
    <s v="Hcp"/>
    <n v="80"/>
    <n v="150"/>
    <n v="10"/>
    <s v="The Billionaire"/>
    <x v="1"/>
    <n v="3.7"/>
    <s v="Anthony  Freedman"/>
    <s v="Jamie Kah"/>
    <m/>
    <n v="5"/>
    <n v="53.5"/>
    <n v="53.5"/>
    <n v="35.36036036036036"/>
    <n v="3"/>
    <n v="1"/>
    <x v="0"/>
    <n v="5.4"/>
    <n v="30"/>
    <n v="9"/>
    <m/>
    <s v="L/scr"/>
    <n v="1"/>
    <n v="1"/>
    <s v="Mel"/>
    <x v="0"/>
    <x v="0"/>
    <x v="1"/>
    <n v="3"/>
    <x v="1"/>
    <s v=""/>
    <s v=""/>
    <x v="0"/>
    <s v=""/>
    <n v="-100"/>
    <s v="The Billionaire"/>
    <x v="1"/>
    <s v=""/>
    <s v=""/>
  </r>
  <r>
    <x v="12"/>
    <x v="4"/>
    <d v="1899-12-30T17:40:00"/>
    <n v="4"/>
    <n v="0"/>
    <n v="9"/>
    <n v="1350"/>
    <s v="Hcp"/>
    <n v="88"/>
    <n v="125"/>
    <n v="6"/>
    <s v="Starspangled Rodeo"/>
    <x v="2"/>
    <n v="3.6"/>
    <s v="Bjorn Baker"/>
    <s v="Joshua Parr"/>
    <m/>
    <n v="7"/>
    <n v="57.5"/>
    <n v="57.5"/>
    <n v="47.008547008547012"/>
    <n v="2"/>
    <n v="2"/>
    <x v="1"/>
    <n v="4.8"/>
    <n v="20"/>
    <m/>
    <m/>
    <s v="2nd"/>
    <n v="3.7"/>
    <n v="1.8"/>
    <s v="SYD"/>
    <x v="1"/>
    <x v="0"/>
    <x v="1"/>
    <n v="3"/>
    <x v="0"/>
    <n v="2"/>
    <n v="2"/>
    <x v="0"/>
    <s v=""/>
    <n v="-100"/>
    <s v="Starspangled Rodeo"/>
    <x v="0"/>
    <s v=""/>
    <n v="-100"/>
  </r>
  <r>
    <x v="12"/>
    <x v="4"/>
    <d v="1899-12-30T17:40:00"/>
    <n v="4"/>
    <n v="0"/>
    <n v="9"/>
    <n v="1350"/>
    <s v="Hcp"/>
    <n v="88"/>
    <n v="125"/>
    <n v="12"/>
    <s v="Zakat"/>
    <x v="5"/>
    <n v="5.2"/>
    <s v="James Cummings"/>
    <s v="Rachel King"/>
    <m/>
    <n v="10"/>
    <n v="55.5"/>
    <n v="55.5"/>
    <n v="47.008547008547012"/>
    <n v="3"/>
    <n v="4"/>
    <x v="0"/>
    <n v="5"/>
    <n v="20"/>
    <m/>
    <m/>
    <m/>
    <n v="6.5"/>
    <m/>
    <s v="SYD"/>
    <x v="1"/>
    <x v="0"/>
    <x v="1"/>
    <n v="3"/>
    <x v="0"/>
    <s v=""/>
    <n v="2"/>
    <x v="0"/>
    <s v=""/>
    <n v="-100"/>
    <s v="Zakat"/>
    <x v="0"/>
    <s v=""/>
    <n v="-100"/>
  </r>
  <r>
    <x v="13"/>
    <x v="7"/>
    <d v="1899-12-30T21:00:00"/>
    <n v="4"/>
    <n v="0"/>
    <n v="6"/>
    <n v="1600"/>
    <s v="Mares"/>
    <s v="SW-M"/>
    <n v="200"/>
    <n v="6"/>
    <s v="In Good Health"/>
    <x v="2"/>
    <n v="4.5"/>
    <s v="Peter G Moody"/>
    <s v="Luke Nolen"/>
    <m/>
    <n v="5"/>
    <n v="57"/>
    <n v="57"/>
    <n v="40.404040404040401"/>
    <n v="2"/>
    <n v="3"/>
    <x v="1"/>
    <n v="4.4000000000000004"/>
    <n v="40"/>
    <n v="8"/>
    <m/>
    <m/>
    <n v="3.6"/>
    <m/>
    <s v="Mel"/>
    <x v="0"/>
    <x v="0"/>
    <x v="0"/>
    <n v="3"/>
    <x v="1"/>
    <s v=""/>
    <s v=""/>
    <x v="0"/>
    <s v=""/>
    <n v="-100"/>
    <s v="In Good Health"/>
    <x v="1"/>
    <s v=""/>
    <s v=""/>
  </r>
  <r>
    <x v="14"/>
    <x v="8"/>
    <d v="1899-12-30T14:05:00"/>
    <n v="3"/>
    <n v="0"/>
    <n v="4"/>
    <n v="1200"/>
    <s v="Hcp"/>
    <n v="78"/>
    <n v="125"/>
    <n v="11"/>
    <s v="Foxy Lady"/>
    <x v="3"/>
    <n v="4.4000000000000004"/>
    <s v="Matt Laurie"/>
    <s v="Daniel Stackhouse"/>
    <m/>
    <n v="3"/>
    <n v="56"/>
    <n v="56"/>
    <n v="41.595197255574618"/>
    <n v="1"/>
    <n v="5"/>
    <x v="1"/>
    <n v="5"/>
    <n v="30"/>
    <n v="8"/>
    <m/>
    <m/>
    <n v="4.5999999999999996"/>
    <m/>
    <s v="Mel"/>
    <x v="0"/>
    <x v="2"/>
    <x v="1"/>
    <n v="3"/>
    <x v="0"/>
    <s v=""/>
    <s v=""/>
    <x v="0"/>
    <s v=""/>
    <n v="-100"/>
    <s v="Foxy Lady"/>
    <x v="0"/>
    <s v=""/>
    <n v="-100"/>
  </r>
  <r>
    <x v="14"/>
    <x v="8"/>
    <d v="1899-12-30T14:45:00"/>
    <n v="3"/>
    <n v="0"/>
    <n v="5"/>
    <n v="1000"/>
    <s v="Hcp"/>
    <n v="78"/>
    <n v="125"/>
    <n v="1"/>
    <s v="Sartorial Splendor"/>
    <x v="4"/>
    <n v="4.2"/>
    <s v="John Sadler"/>
    <s v="Matt Cartwright (a3)"/>
    <n v="3"/>
    <n v="1"/>
    <n v="61"/>
    <n v="58"/>
    <n v="39.43452380952381"/>
    <n v="1"/>
    <n v="1"/>
    <x v="1"/>
    <n v="5"/>
    <n v="35"/>
    <n v="10"/>
    <m/>
    <s v="WON"/>
    <n v="5"/>
    <n v="2.1"/>
    <s v="Mel"/>
    <x v="0"/>
    <x v="2"/>
    <x v="1"/>
    <n v="3"/>
    <x v="0"/>
    <s v=""/>
    <s v=""/>
    <x v="0"/>
    <n v="500"/>
    <n v="400"/>
    <s v="Sartorial Splendor"/>
    <x v="0"/>
    <n v="500"/>
    <n v="400"/>
  </r>
  <r>
    <x v="14"/>
    <x v="8"/>
    <d v="1899-12-30T16:10:00"/>
    <n v="3"/>
    <n v="0"/>
    <n v="7"/>
    <n v="2400"/>
    <s v="Hcp"/>
    <s v="No"/>
    <n v="350"/>
    <n v="4"/>
    <s v="Irish Flame"/>
    <x v="0"/>
    <n v="6.7"/>
    <s v="Brett Scott"/>
    <s v="Michael Walker"/>
    <m/>
    <n v="7"/>
    <n v="57.5"/>
    <n v="57.5"/>
    <n v="50.639658848614076"/>
    <n v="2"/>
    <m/>
    <x v="1"/>
    <n v="5.4"/>
    <n v="30"/>
    <n v="10"/>
    <m/>
    <s v="3rd"/>
    <n v="11"/>
    <n v="2.6"/>
    <s v="Mel"/>
    <x v="0"/>
    <x v="2"/>
    <x v="1"/>
    <n v="3"/>
    <x v="0"/>
    <s v=""/>
    <s v=""/>
    <x v="0"/>
    <s v=""/>
    <n v="-100"/>
    <s v="Irish Flame"/>
    <x v="0"/>
    <s v=""/>
    <n v="-100"/>
  </r>
  <r>
    <x v="14"/>
    <x v="8"/>
    <d v="1899-12-30T16:50:00"/>
    <n v="3"/>
    <n v="0"/>
    <n v="8"/>
    <n v="1200"/>
    <s v="Hcp"/>
    <s v="No"/>
    <n v="200"/>
    <n v="1"/>
    <s v="Ancestry"/>
    <x v="4"/>
    <n v="2"/>
    <s v="Phillip Stokes"/>
    <s v="Luke Nolen"/>
    <m/>
    <n v="1"/>
    <n v="58.5"/>
    <n v="58.5"/>
    <n v="60.526315789473685"/>
    <n v="1"/>
    <n v="4"/>
    <x v="1"/>
    <n v="4.5999999999999996"/>
    <n v="40"/>
    <n v="9"/>
    <m/>
    <m/>
    <n v="1.8"/>
    <m/>
    <s v="Mel"/>
    <x v="0"/>
    <x v="2"/>
    <x v="1"/>
    <n v="3"/>
    <x v="0"/>
    <s v=""/>
    <s v=""/>
    <x v="0"/>
    <s v=""/>
    <n v="-100"/>
    <s v="Ancestry"/>
    <x v="0"/>
    <s v=""/>
    <n v="-100"/>
  </r>
  <r>
    <x v="15"/>
    <x v="9"/>
    <d v="1899-12-30T12:15:00"/>
    <n v="6"/>
    <n v="0"/>
    <n v="1"/>
    <n v="1400"/>
    <s v="Hcp"/>
    <n v="90"/>
    <n v="125"/>
    <n v="8"/>
    <s v="Second Slip"/>
    <x v="1"/>
    <n v="2.5"/>
    <s v="Will Clarken"/>
    <s v="Jamie Kah"/>
    <m/>
    <n v="7"/>
    <n v="55"/>
    <n v="55"/>
    <n v="51.633986928104576"/>
    <n v="4"/>
    <n v="2"/>
    <x v="0"/>
    <n v="5.4"/>
    <n v="30"/>
    <n v="8"/>
    <m/>
    <m/>
    <n v="3.2"/>
    <m/>
    <s v="Mel"/>
    <x v="0"/>
    <x v="2"/>
    <x v="1"/>
    <n v="3"/>
    <x v="0"/>
    <s v=""/>
    <s v=""/>
    <x v="0"/>
    <s v=""/>
    <n v="-100"/>
    <s v="Second Slip"/>
    <x v="0"/>
    <s v=""/>
    <n v="-100"/>
  </r>
  <r>
    <x v="15"/>
    <x v="4"/>
    <d v="1899-12-30T13:10:00"/>
    <n v="7"/>
    <n v="3"/>
    <n v="2"/>
    <n v="2400"/>
    <s v="Hcp"/>
    <m/>
    <n v="160"/>
    <n v="8"/>
    <s v="Collide"/>
    <x v="3"/>
    <n v="6.1"/>
    <s v="Kris Lees"/>
    <s v="Jason Collett"/>
    <m/>
    <n v="10"/>
    <n v="54.5"/>
    <n v="54.5"/>
    <n v="26.294432721960725"/>
    <n v="5"/>
    <m/>
    <x v="1"/>
    <n v="5.5"/>
    <n v="20"/>
    <m/>
    <m/>
    <m/>
    <n v="7"/>
    <m/>
    <s v="SYD"/>
    <x v="1"/>
    <x v="0"/>
    <x v="1"/>
    <n v="3"/>
    <x v="0"/>
    <s v=""/>
    <s v=""/>
    <x v="0"/>
    <s v=""/>
    <n v="-100"/>
    <s v="Collide"/>
    <x v="0"/>
    <s v=""/>
    <n v="-100"/>
  </r>
  <r>
    <x v="15"/>
    <x v="9"/>
    <d v="1899-12-30T14:10:00"/>
    <n v="6"/>
    <n v="0"/>
    <n v="4"/>
    <n v="2400"/>
    <s v="Hcp"/>
    <n v="84"/>
    <n v="135"/>
    <n v="4"/>
    <s v="Fanciful Toff"/>
    <x v="2"/>
    <n v="2.5"/>
    <s v="Ciaron Maher "/>
    <s v="Jamie Kah"/>
    <m/>
    <n v="5"/>
    <n v="58"/>
    <n v="58"/>
    <n v="52.987012987012989"/>
    <n v="3"/>
    <n v="4"/>
    <x v="1"/>
    <n v="5"/>
    <n v="35"/>
    <n v="11"/>
    <m/>
    <s v="WON"/>
    <n v="2.4"/>
    <n v="1.3"/>
    <s v="Mel"/>
    <x v="0"/>
    <x v="2"/>
    <x v="1"/>
    <n v="3"/>
    <x v="0"/>
    <s v=""/>
    <s v=""/>
    <x v="0"/>
    <n v="240"/>
    <n v="140"/>
    <s v="Fanciful Toff"/>
    <x v="0"/>
    <n v="240"/>
    <n v="140"/>
  </r>
  <r>
    <x v="15"/>
    <x v="9"/>
    <d v="1899-12-30T14:50:00"/>
    <n v="6"/>
    <n v="0"/>
    <n v="5"/>
    <n v="1400"/>
    <s v="Mares"/>
    <s v="SW-M"/>
    <n v="125"/>
    <n v="5"/>
    <s v="Need New Friends"/>
    <x v="6"/>
    <n v="2.2000000000000002"/>
    <s v="Danny O'Brien"/>
    <s v="Damian Lane"/>
    <m/>
    <n v="3"/>
    <n v="56"/>
    <n v="56"/>
    <n v="72.481572481572471"/>
    <n v="2"/>
    <n v="2"/>
    <x v="1"/>
    <n v="4.8"/>
    <n v="35"/>
    <n v="9"/>
    <m/>
    <m/>
    <n v="2.4"/>
    <m/>
    <s v="Mel"/>
    <x v="0"/>
    <x v="2"/>
    <x v="1"/>
    <n v="3"/>
    <x v="0"/>
    <s v=""/>
    <s v=""/>
    <x v="0"/>
    <s v=""/>
    <n v="-100"/>
    <s v="Need New Friends"/>
    <x v="0"/>
    <s v=""/>
    <n v="-100"/>
  </r>
  <r>
    <x v="15"/>
    <x v="9"/>
    <d v="1899-12-30T16:50:00"/>
    <n v="6"/>
    <n v="0"/>
    <n v="8"/>
    <n v="1600"/>
    <s v="Hcp"/>
    <s v="No"/>
    <n v="150"/>
    <n v="5"/>
    <s v="All Too Huiying"/>
    <x v="2"/>
    <n v="8.5"/>
    <s v="Phillip Stokes"/>
    <s v="Michael Poy"/>
    <m/>
    <n v="12"/>
    <n v="56"/>
    <n v="56"/>
    <n v="50.226244343891402"/>
    <n v="4"/>
    <n v="3"/>
    <x v="1"/>
    <n v="4.5999999999999996"/>
    <n v="40"/>
    <n v="15"/>
    <m/>
    <m/>
    <n v="20"/>
    <m/>
    <s v="Mel"/>
    <x v="0"/>
    <x v="2"/>
    <x v="1"/>
    <n v="3"/>
    <x v="0"/>
    <s v=""/>
    <s v=""/>
    <x v="0"/>
    <s v=""/>
    <n v="-100"/>
    <s v="All Too Huiying"/>
    <x v="0"/>
    <s v=""/>
    <n v="-100"/>
  </r>
  <r>
    <x v="15"/>
    <x v="4"/>
    <d v="1899-12-30T17:10:00"/>
    <n v="7"/>
    <n v="3"/>
    <n v="8"/>
    <n v="1100"/>
    <s v="Hcp"/>
    <m/>
    <n v="700"/>
    <n v="1"/>
    <s v="Eduardo"/>
    <x v="6"/>
    <n v="6.5"/>
    <s v="Joseph Pride"/>
    <s v="Nash Rawiller"/>
    <m/>
    <n v="5"/>
    <n v="57"/>
    <n v="57"/>
    <n v="39.194139194139197"/>
    <n v="2"/>
    <n v="3"/>
    <x v="1"/>
    <n v="4.7"/>
    <n v="20"/>
    <m/>
    <m/>
    <s v="WON"/>
    <n v="6.3"/>
    <n v="2.5"/>
    <s v="SYD"/>
    <x v="1"/>
    <x v="0"/>
    <x v="1"/>
    <n v="3"/>
    <x v="1"/>
    <s v=""/>
    <s v=""/>
    <x v="0"/>
    <n v="630"/>
    <n v="530"/>
    <s v="Eduardo"/>
    <x v="1"/>
    <s v=""/>
    <s v=""/>
  </r>
  <r>
    <x v="15"/>
    <x v="4"/>
    <d v="1899-12-30T17:10:00"/>
    <n v="7"/>
    <n v="3"/>
    <n v="8"/>
    <n v="1100"/>
    <s v="Hcp"/>
    <m/>
    <n v="700"/>
    <n v="12"/>
    <s v="Tailleur"/>
    <x v="2"/>
    <n v="4.8"/>
    <s v="James Cummings"/>
    <s v="Rachel King"/>
    <m/>
    <n v="6"/>
    <n v="51"/>
    <n v="51"/>
    <n v="39.194139194139197"/>
    <m/>
    <m/>
    <x v="0"/>
    <n v="4.8"/>
    <n v="20"/>
    <m/>
    <m/>
    <m/>
    <n v="4.4000000000000004"/>
    <m/>
    <s v="SYD"/>
    <x v="1"/>
    <x v="0"/>
    <x v="1"/>
    <n v="3"/>
    <x v="1"/>
    <s v=""/>
    <s v=""/>
    <x v="0"/>
    <s v=""/>
    <n v="-100"/>
    <s v="Tailleur"/>
    <x v="1"/>
    <s v=""/>
    <s v=""/>
  </r>
  <r>
    <x v="15"/>
    <x v="4"/>
    <d v="1899-12-30T17:50:00"/>
    <n v="7"/>
    <n v="3"/>
    <n v="9"/>
    <n v="1200"/>
    <s v="Mares"/>
    <m/>
    <n v="160"/>
    <n v="12"/>
    <s v="Emanate"/>
    <x v="1"/>
    <n v="4.3"/>
    <s v="James Cummings"/>
    <s v="Rachel King"/>
    <m/>
    <n v="11"/>
    <n v="53.5"/>
    <n v="53.5"/>
    <s v=""/>
    <n v="5"/>
    <m/>
    <x v="1"/>
    <n v="4.7"/>
    <n v="20"/>
    <m/>
    <m/>
    <m/>
    <n v="3.9"/>
    <m/>
    <s v="SYD"/>
    <x v="1"/>
    <x v="0"/>
    <x v="1"/>
    <n v="3"/>
    <x v="0"/>
    <s v=""/>
    <s v=""/>
    <x v="0"/>
    <s v=""/>
    <n v="-100"/>
    <s v="Emanate"/>
    <x v="0"/>
    <s v=""/>
    <n v="-100"/>
  </r>
  <r>
    <x v="16"/>
    <x v="4"/>
    <d v="1899-12-30T14:35:00"/>
    <n v="4"/>
    <n v="6"/>
    <n v="4"/>
    <n v="1500"/>
    <s v="MARES-SW"/>
    <s v="SW-Mares"/>
    <n v="200"/>
    <n v="10"/>
    <s v="Nimalee"/>
    <x v="2"/>
    <n v="5"/>
    <s v="Matthew Smith"/>
    <s v="Rachel King"/>
    <m/>
    <n v="1"/>
    <n v="54"/>
    <n v="54"/>
    <n v="53.333333333333336"/>
    <m/>
    <m/>
    <x v="1"/>
    <n v="4.2"/>
    <n v="20"/>
    <m/>
    <m/>
    <s v="WON"/>
    <n v="4.8"/>
    <n v="1.6"/>
    <s v="SYD"/>
    <x v="1"/>
    <x v="0"/>
    <x v="1"/>
    <n v="4"/>
    <x v="0"/>
    <s v=""/>
    <s v=""/>
    <x v="0"/>
    <n v="480"/>
    <n v="380"/>
    <s v="Nimalee"/>
    <x v="0"/>
    <n v="480"/>
    <n v="380"/>
  </r>
  <r>
    <x v="16"/>
    <x v="2"/>
    <d v="1899-12-30T15:35:00"/>
    <n v="3"/>
    <n v="6"/>
    <n v="6"/>
    <n v="1000"/>
    <s v="Hcp"/>
    <s v="No"/>
    <n v="125"/>
    <n v="4"/>
    <s v="Sword Of Mercy"/>
    <x v="0"/>
    <n v="6.5"/>
    <s v="Mathew Ellerton "/>
    <s v="Damian Lane"/>
    <m/>
    <n v="3"/>
    <n v="56"/>
    <n v="56"/>
    <n v="29.670329670329672"/>
    <n v="1"/>
    <n v="5"/>
    <x v="1"/>
    <n v="4.5999999999999996"/>
    <n v="40"/>
    <n v="9"/>
    <m/>
    <s v="WON"/>
    <n v="7"/>
    <n v="1.9"/>
    <s v="Mel"/>
    <x v="0"/>
    <x v="0"/>
    <x v="1"/>
    <n v="4"/>
    <x v="0"/>
    <s v=""/>
    <s v=""/>
    <x v="0"/>
    <n v="700"/>
    <n v="600"/>
    <s v="Sword Of Mercy"/>
    <x v="0"/>
    <n v="700"/>
    <n v="600"/>
  </r>
  <r>
    <x v="16"/>
    <x v="2"/>
    <d v="1899-12-30T15:35:00"/>
    <n v="3"/>
    <n v="6"/>
    <n v="6"/>
    <n v="1000"/>
    <s v="Hcp"/>
    <s v="No"/>
    <n v="125"/>
    <n v="6"/>
    <s v="Alfa Oro"/>
    <x v="4"/>
    <n v="2.4"/>
    <s v="Matt Laurie"/>
    <s v="Daniel Stackhouse"/>
    <m/>
    <n v="5"/>
    <n v="55"/>
    <n v="55"/>
    <n v="29.670329670329672"/>
    <n v="3"/>
    <n v="1"/>
    <x v="0"/>
    <n v="5.2"/>
    <n v="30"/>
    <n v="9"/>
    <m/>
    <s v="3rd"/>
    <n v="3"/>
    <n v="1.6"/>
    <s v="Mel"/>
    <x v="0"/>
    <x v="0"/>
    <x v="1"/>
    <n v="4"/>
    <x v="1"/>
    <s v=""/>
    <s v=""/>
    <x v="0"/>
    <s v=""/>
    <n v="-100"/>
    <s v="Alfa Oro"/>
    <x v="1"/>
    <s v=""/>
    <s v=""/>
  </r>
  <r>
    <x v="16"/>
    <x v="2"/>
    <d v="1899-12-30T16:15:00"/>
    <n v="3"/>
    <n v="6"/>
    <n v="7"/>
    <n v="2000"/>
    <s v="Hcp"/>
    <s v="No"/>
    <n v="160"/>
    <n v="3"/>
    <s v="Harlem"/>
    <x v="5"/>
    <n v="12"/>
    <s v="Team Hayes"/>
    <s v="Michael Dee"/>
    <m/>
    <n v="3"/>
    <n v="57.5"/>
    <n v="57.5"/>
    <n v="42.816091954022994"/>
    <n v="4"/>
    <n v="1"/>
    <x v="1"/>
    <n v="5.5"/>
    <n v="30"/>
    <n v="15"/>
    <m/>
    <m/>
    <n v="15"/>
    <m/>
    <s v="Mel"/>
    <x v="0"/>
    <x v="0"/>
    <x v="1"/>
    <n v="4"/>
    <x v="0"/>
    <s v=""/>
    <s v=""/>
    <x v="0"/>
    <s v=""/>
    <n v="-100"/>
    <s v="Harlem"/>
    <x v="0"/>
    <s v=""/>
    <n v="-100"/>
  </r>
  <r>
    <x v="16"/>
    <x v="2"/>
    <d v="1899-12-30T16:55:00"/>
    <n v="3"/>
    <n v="6"/>
    <n v="8"/>
    <n v="1400"/>
    <s v="Hcp"/>
    <s v="No"/>
    <n v="160"/>
    <n v="6"/>
    <s v="Pretty Brazen"/>
    <x v="5"/>
    <n v="5.5"/>
    <s v="Tony McEvoy"/>
    <s v="Luke Currie"/>
    <m/>
    <n v="12"/>
    <n v="55"/>
    <n v="55"/>
    <n v="30.681818181818183"/>
    <n v="2"/>
    <n v="3"/>
    <x v="1"/>
    <n v="5.2"/>
    <n v="30"/>
    <n v="16"/>
    <m/>
    <m/>
    <n v="6"/>
    <m/>
    <s v="Mel"/>
    <x v="0"/>
    <x v="0"/>
    <x v="1"/>
    <n v="4"/>
    <x v="0"/>
    <s v=""/>
    <s v=""/>
    <x v="0"/>
    <s v=""/>
    <n v="-100"/>
    <s v="Pretty Brazen"/>
    <x v="0"/>
    <s v=""/>
    <n v="-100"/>
  </r>
  <r>
    <x v="16"/>
    <x v="4"/>
    <d v="1899-12-30T17:15:00"/>
    <n v="4"/>
    <n v="6"/>
    <n v="8"/>
    <n v="1500"/>
    <s v="Hcp"/>
    <m/>
    <n v="160"/>
    <n v="13"/>
    <s v="Yao Dash"/>
    <x v="1"/>
    <n v="4.5999999999999996"/>
    <s v="Waterhouse/Bott"/>
    <s v="Craig Williams"/>
    <m/>
    <n v="2"/>
    <n v="53"/>
    <n v="53"/>
    <n v="37.123745819397996"/>
    <m/>
    <m/>
    <x v="1"/>
    <n v="4.7"/>
    <n v="20"/>
    <m/>
    <m/>
    <s v="WON"/>
    <n v="3.9"/>
    <n v="2"/>
    <s v="SYD"/>
    <x v="1"/>
    <x v="0"/>
    <x v="1"/>
    <n v="4"/>
    <x v="0"/>
    <s v=""/>
    <s v=""/>
    <x v="0"/>
    <n v="390"/>
    <n v="290"/>
    <s v="Yao Dash"/>
    <x v="0"/>
    <n v="390"/>
    <n v="290"/>
  </r>
  <r>
    <x v="16"/>
    <x v="2"/>
    <d v="1899-12-30T17:30:00"/>
    <n v="3"/>
    <n v="6"/>
    <n v="9"/>
    <n v="1600"/>
    <s v="Hcp"/>
    <n v="90"/>
    <n v="125"/>
    <n v="9"/>
    <s v="Shandy"/>
    <x v="0"/>
    <n v="3"/>
    <s v="Mathew Ellerton "/>
    <s v="Damian Lane"/>
    <m/>
    <n v="2"/>
    <n v="54.5"/>
    <n v="54.5"/>
    <n v="54.166666666666671"/>
    <n v="4"/>
    <n v="4"/>
    <x v="1"/>
    <n v="4.8"/>
    <n v="35"/>
    <n v="8"/>
    <m/>
    <m/>
    <n v="2.8"/>
    <m/>
    <s v="Mel"/>
    <x v="0"/>
    <x v="0"/>
    <x v="1"/>
    <n v="4"/>
    <x v="0"/>
    <s v=""/>
    <s v=""/>
    <x v="0"/>
    <s v=""/>
    <n v="-100"/>
    <s v="Shandy"/>
    <x v="0"/>
    <s v=""/>
    <n v="-100"/>
  </r>
  <r>
    <x v="16"/>
    <x v="2"/>
    <d v="1899-12-30T17:30:00"/>
    <n v="3"/>
    <n v="6"/>
    <n v="9"/>
    <n v="1600"/>
    <s v="Hcp"/>
    <n v="90"/>
    <n v="125"/>
    <n v="3"/>
    <s v="Ritratto"/>
    <x v="1"/>
    <n v="4.5999999999999996"/>
    <s v="Mick Huxtable"/>
    <s v="Jye McNeil"/>
    <m/>
    <n v="6"/>
    <n v="57"/>
    <n v="57"/>
    <n v="54.166666666666671"/>
    <n v="3"/>
    <n v="3"/>
    <x v="0"/>
    <n v="5"/>
    <n v="30"/>
    <n v="8"/>
    <m/>
    <m/>
    <n v="5.5"/>
    <m/>
    <s v="Mel"/>
    <x v="0"/>
    <x v="0"/>
    <x v="1"/>
    <n v="4"/>
    <x v="1"/>
    <s v=""/>
    <s v=""/>
    <x v="0"/>
    <s v=""/>
    <n v="-100"/>
    <s v="Ritratto"/>
    <x v="1"/>
    <s v=""/>
    <s v=""/>
  </r>
  <r>
    <x v="16"/>
    <x v="4"/>
    <d v="1899-12-30T17:50:00"/>
    <n v="4"/>
    <n v="6"/>
    <n v="9"/>
    <n v="1400"/>
    <s v="Hcp"/>
    <n v="88"/>
    <n v="125"/>
    <n v="5"/>
    <s v="Starspangled Rodeo"/>
    <x v="0"/>
    <n v="4.5"/>
    <s v="Bjorn Baker"/>
    <s v="Joshua Parr"/>
    <m/>
    <n v="3"/>
    <n v="59"/>
    <n v="59"/>
    <s v=""/>
    <n v="2"/>
    <n v="3"/>
    <x v="1"/>
    <n v="4.8"/>
    <n v="20"/>
    <m/>
    <m/>
    <s v="WON"/>
    <n v="3.7"/>
    <n v="1.7"/>
    <s v="SYD"/>
    <x v="1"/>
    <x v="0"/>
    <x v="1"/>
    <n v="4"/>
    <x v="0"/>
    <s v=""/>
    <s v=""/>
    <x v="0"/>
    <n v="370"/>
    <n v="270"/>
    <s v="Starspangled Rodeo"/>
    <x v="0"/>
    <n v="370"/>
    <n v="270"/>
  </r>
  <r>
    <x v="17"/>
    <x v="3"/>
    <d v="1899-12-30T13:55:00"/>
    <n v="7"/>
    <n v="0"/>
    <n v="5"/>
    <n v="2600"/>
    <s v="Hcp"/>
    <m/>
    <n v="300"/>
    <n v="5"/>
    <s v="Hush Writer"/>
    <x v="2"/>
    <n v="8.6"/>
    <s v="Waterhouse/Bott"/>
    <s v="Tim Clark"/>
    <m/>
    <n v="12"/>
    <n v="54.5"/>
    <n v="54.5"/>
    <n v="33.367037411526795"/>
    <m/>
    <m/>
    <x v="1"/>
    <n v="5.2"/>
    <n v="20"/>
    <m/>
    <m/>
    <m/>
    <n v="11"/>
    <m/>
    <s v="SYD"/>
    <x v="1"/>
    <x v="0"/>
    <x v="1"/>
    <n v="4"/>
    <x v="0"/>
    <s v=""/>
    <s v=""/>
    <x v="0"/>
    <s v=""/>
    <n v="-100"/>
    <s v="Hush Writer"/>
    <x v="0"/>
    <s v=""/>
    <n v="-100"/>
  </r>
  <r>
    <x v="17"/>
    <x v="2"/>
    <d v="1899-12-30T14:10:00"/>
    <n v="3"/>
    <n v="10"/>
    <n v="4"/>
    <n v="1100"/>
    <s v="Mares"/>
    <n v="84"/>
    <n v="125"/>
    <n v="4"/>
    <s v="Switched"/>
    <x v="6"/>
    <n v="7"/>
    <s v="Brad Widdup"/>
    <s v="Billy Egan"/>
    <m/>
    <n v="4"/>
    <n v="58"/>
    <n v="58"/>
    <n v="39.285714285714285"/>
    <n v="1"/>
    <n v="4"/>
    <x v="1"/>
    <n v="4.8"/>
    <n v="35"/>
    <n v="9"/>
    <m/>
    <m/>
    <n v="6"/>
    <m/>
    <s v="Mel"/>
    <x v="0"/>
    <x v="0"/>
    <x v="1"/>
    <n v="4"/>
    <x v="1"/>
    <s v=""/>
    <s v=""/>
    <x v="0"/>
    <s v=""/>
    <n v="-100"/>
    <s v="Switched"/>
    <x v="1"/>
    <s v=""/>
    <s v=""/>
  </r>
  <r>
    <x v="17"/>
    <x v="2"/>
    <d v="1899-12-30T16:15:00"/>
    <n v="3"/>
    <n v="10"/>
    <n v="7"/>
    <n v="2400"/>
    <s v="Hcp"/>
    <s v="No"/>
    <n v="135"/>
    <n v="8"/>
    <s v="Mohican Heights"/>
    <x v="1"/>
    <n v="5.5"/>
    <s v="Chris Waller"/>
    <s v="Michael Walker"/>
    <m/>
    <n v="1"/>
    <n v="54"/>
    <n v="54"/>
    <n v="36.363636363636367"/>
    <n v="2"/>
    <m/>
    <x v="1"/>
    <n v="5.4"/>
    <n v="30"/>
    <n v="12"/>
    <m/>
    <s v="WON"/>
    <n v="5"/>
    <n v="2"/>
    <s v="Mel"/>
    <x v="0"/>
    <x v="0"/>
    <x v="1"/>
    <n v="4"/>
    <x v="1"/>
    <s v=""/>
    <s v=""/>
    <x v="0"/>
    <n v="500"/>
    <n v="400"/>
    <s v="Mohican Heights"/>
    <x v="1"/>
    <s v=""/>
    <s v=""/>
  </r>
  <r>
    <x v="17"/>
    <x v="3"/>
    <d v="1899-12-30T16:35:00"/>
    <n v="7"/>
    <n v="0"/>
    <n v="9"/>
    <n v="1600"/>
    <s v="Hcp"/>
    <m/>
    <n v="3000"/>
    <n v="1"/>
    <s v="Mugatoo"/>
    <x v="3"/>
    <n v="4.5"/>
    <s v="Kris Lees"/>
    <s v="Hugh Bowman"/>
    <m/>
    <n v="4"/>
    <n v="56"/>
    <n v="56"/>
    <n v="50.793650793650798"/>
    <n v="1"/>
    <n v="1"/>
    <x v="1"/>
    <n v="5.3"/>
    <n v="20"/>
    <m/>
    <m/>
    <m/>
    <n v="4.5999999999999996"/>
    <m/>
    <s v="SYD"/>
    <x v="1"/>
    <x v="0"/>
    <x v="1"/>
    <n v="4"/>
    <x v="1"/>
    <s v=""/>
    <s v=""/>
    <x v="0"/>
    <s v=""/>
    <n v="-100"/>
    <s v="Mugatoo"/>
    <x v="1"/>
    <s v=""/>
    <s v=""/>
  </r>
  <r>
    <x v="17"/>
    <x v="2"/>
    <d v="1899-12-30T16:50:00"/>
    <n v="3"/>
    <n v="10"/>
    <n v="8"/>
    <n v="2000"/>
    <s v="Hcp"/>
    <n v="84"/>
    <n v="135"/>
    <n v="2"/>
    <s v="Grand Promenade"/>
    <x v="2"/>
    <n v="3.8"/>
    <s v="Ciaron Maher "/>
    <s v="Jye McNeil"/>
    <m/>
    <n v="7"/>
    <n v="58"/>
    <n v="58"/>
    <n v="48.054919908466822"/>
    <n v="1"/>
    <n v="4"/>
    <x v="1"/>
    <n v="4.5"/>
    <n v="35"/>
    <n v="9"/>
    <m/>
    <s v="2nd"/>
    <n v="5"/>
    <n v="1.8"/>
    <s v="Mel"/>
    <x v="0"/>
    <x v="0"/>
    <x v="1"/>
    <n v="4"/>
    <x v="0"/>
    <s v=""/>
    <s v=""/>
    <x v="0"/>
    <s v=""/>
    <n v="-100"/>
    <s v="Grand Promenade"/>
    <x v="0"/>
    <s v=""/>
    <n v="-100"/>
  </r>
  <r>
    <x v="18"/>
    <x v="2"/>
    <d v="1899-12-30T12:20:00"/>
    <n v="3"/>
    <n v="0"/>
    <n v="1"/>
    <n v="2000"/>
    <s v="Hcp"/>
    <s v="SW"/>
    <n v="250"/>
    <n v="4"/>
    <s v="Fanciful Toff"/>
    <x v="3"/>
    <n v="3.6"/>
    <s v="Ciaron Maher "/>
    <s v="Jamie Kah"/>
    <m/>
    <n v="10"/>
    <n v="57"/>
    <n v="57"/>
    <n v="80.40935672514621"/>
    <n v="2"/>
    <n v="4"/>
    <x v="1"/>
    <n v="4.8"/>
    <n v="35"/>
    <n v="10"/>
    <m/>
    <m/>
    <n v="4.4000000000000004"/>
    <m/>
    <s v="Mel"/>
    <x v="0"/>
    <x v="0"/>
    <x v="1"/>
    <n v="4"/>
    <x v="0"/>
    <s v=""/>
    <s v=""/>
    <x v="0"/>
    <s v=""/>
    <n v="-100"/>
    <s v="Fanciful Toff"/>
    <x v="0"/>
    <s v=""/>
    <n v="-100"/>
  </r>
  <r>
    <x v="18"/>
    <x v="2"/>
    <d v="1899-12-30T14:05:00"/>
    <n v="3"/>
    <n v="0"/>
    <n v="4"/>
    <n v="1600"/>
    <s v="Hcp"/>
    <s v="SW"/>
    <n v="250"/>
    <n v="2"/>
    <s v="So Si Bon"/>
    <x v="0"/>
    <n v="3.5"/>
    <s v="Team Hayes"/>
    <s v="William Pike"/>
    <m/>
    <n v="3"/>
    <n v="60"/>
    <n v="60"/>
    <n v="87.394957983193279"/>
    <n v="2"/>
    <n v="2"/>
    <x v="1"/>
    <n v="5.2"/>
    <n v="30"/>
    <n v="6"/>
    <m/>
    <s v="WON"/>
    <n v="3.6"/>
    <n v="3.6"/>
    <s v="Mel"/>
    <x v="0"/>
    <x v="0"/>
    <x v="1"/>
    <n v="4"/>
    <x v="0"/>
    <s v=""/>
    <s v=""/>
    <x v="0"/>
    <n v="360"/>
    <n v="260"/>
    <s v="So Si Bon"/>
    <x v="0"/>
    <n v="360"/>
    <n v="260"/>
  </r>
  <r>
    <x v="18"/>
    <x v="3"/>
    <d v="1899-12-30T15:05:00"/>
    <n v="4"/>
    <n v="3"/>
    <n v="7"/>
    <n v="3200"/>
    <s v="Hcp"/>
    <m/>
    <n v="2000"/>
    <n v="10"/>
    <s v="Favorite Moon"/>
    <x v="1"/>
    <n v="6"/>
    <s v="William Haggas"/>
    <s v="Kerrin McEvoy"/>
    <m/>
    <n v="3"/>
    <n v="51"/>
    <n v="51"/>
    <n v="26.666666666666668"/>
    <n v="2"/>
    <m/>
    <x v="1"/>
    <n v="6"/>
    <n v="20"/>
    <m/>
    <m/>
    <m/>
    <n v="7"/>
    <m/>
    <s v="SYD"/>
    <x v="1"/>
    <x v="0"/>
    <x v="1"/>
    <n v="4"/>
    <x v="1"/>
    <s v=""/>
    <s v=""/>
    <x v="0"/>
    <s v=""/>
    <n v="-100"/>
    <s v="Favorite Moon"/>
    <x v="1"/>
    <s v=""/>
    <s v=""/>
  </r>
  <r>
    <x v="18"/>
    <x v="2"/>
    <d v="1899-12-30T16:40:00"/>
    <n v="3"/>
    <n v="0"/>
    <n v="8"/>
    <n v="1200"/>
    <s v="Hcp"/>
    <s v="SW"/>
    <n v="250"/>
    <n v="11"/>
    <s v="Paul'S Regret"/>
    <x v="3"/>
    <n v="6"/>
    <s v="Peter Chow"/>
    <s v="Declan Bates"/>
    <m/>
    <n v="9"/>
    <n v="55"/>
    <n v="55"/>
    <n v="39.393939393939391"/>
    <n v="3"/>
    <n v="5"/>
    <x v="1"/>
    <n v="5"/>
    <n v="35"/>
    <n v="12"/>
    <m/>
    <s v="2nd"/>
    <n v="6"/>
    <n v="2.1"/>
    <s v="Mel"/>
    <x v="0"/>
    <x v="0"/>
    <x v="1"/>
    <n v="4"/>
    <x v="0"/>
    <s v=""/>
    <s v=""/>
    <x v="0"/>
    <s v=""/>
    <n v="-100"/>
    <s v="Paul'S Regret"/>
    <x v="0"/>
    <s v=""/>
    <n v="-100"/>
  </r>
  <r>
    <x v="18"/>
    <x v="3"/>
    <d v="1899-12-30T17:10:00"/>
    <n v="4"/>
    <n v="3"/>
    <n v="10"/>
    <n v="1200"/>
    <s v="MARES-SW"/>
    <s v="SW-Mares"/>
    <n v="300"/>
    <n v="6"/>
    <s v="Fasika"/>
    <x v="2"/>
    <n v="10.9"/>
    <s v="Joseph Pride"/>
    <s v="Brenton Avdulla"/>
    <m/>
    <n v="9"/>
    <n v="55"/>
    <n v="55"/>
    <n v="30.00764525993884"/>
    <m/>
    <m/>
    <x v="1"/>
    <n v="5.2"/>
    <n v="20"/>
    <m/>
    <m/>
    <s v="WON"/>
    <n v="9"/>
    <n v="2.8"/>
    <s v="SYD"/>
    <x v="1"/>
    <x v="0"/>
    <x v="1"/>
    <n v="4"/>
    <x v="0"/>
    <n v="2"/>
    <n v="2"/>
    <x v="0"/>
    <n v="900"/>
    <n v="800"/>
    <s v="Fasika"/>
    <x v="0"/>
    <n v="900"/>
    <n v="800"/>
  </r>
  <r>
    <x v="18"/>
    <x v="3"/>
    <d v="1899-12-30T17:10:00"/>
    <n v="4"/>
    <n v="3"/>
    <n v="10"/>
    <n v="1200"/>
    <s v="MARES-SW"/>
    <s v="SW-Mares"/>
    <n v="300"/>
    <n v="7"/>
    <s v="Seasons"/>
    <x v="3"/>
    <n v="5"/>
    <s v="Les Bridge"/>
    <s v="Kerrin McEvoy"/>
    <m/>
    <n v="1"/>
    <n v="55"/>
    <n v="55"/>
    <n v="30.00764525993884"/>
    <m/>
    <n v="4"/>
    <x v="0"/>
    <n v="5.4"/>
    <n v="20"/>
    <m/>
    <m/>
    <m/>
    <n v="8.5"/>
    <m/>
    <s v="SYD"/>
    <x v="1"/>
    <x v="0"/>
    <x v="1"/>
    <n v="4"/>
    <x v="0"/>
    <s v=""/>
    <n v="2"/>
    <x v="0"/>
    <s v=""/>
    <n v="-100"/>
    <s v="Seasons"/>
    <x v="0"/>
    <s v=""/>
    <n v="-100"/>
  </r>
  <r>
    <x v="18"/>
    <x v="2"/>
    <d v="1899-12-30T17:20:00"/>
    <n v="3"/>
    <n v="0"/>
    <n v="9"/>
    <n v="1400"/>
    <s v="Mares"/>
    <s v="SW-M"/>
    <n v="150"/>
    <n v="6"/>
    <s v="Thousand Wishes"/>
    <x v="0"/>
    <n v="9.5"/>
    <s v="Danny O'Brien"/>
    <s v="Damian Lane"/>
    <m/>
    <n v="1"/>
    <n v="58"/>
    <n v="58"/>
    <n v="31.359649122807021"/>
    <n v="2"/>
    <n v="5"/>
    <x v="1"/>
    <n v="5"/>
    <n v="35"/>
    <n v="15"/>
    <m/>
    <s v="WON"/>
    <n v="6.37"/>
    <n v="2.2999999999999998"/>
    <s v="Mel"/>
    <x v="0"/>
    <x v="0"/>
    <x v="1"/>
    <n v="4"/>
    <x v="0"/>
    <s v=""/>
    <s v=""/>
    <x v="0"/>
    <n v="637"/>
    <n v="537"/>
    <s v="Thousand Wishes"/>
    <x v="0"/>
    <n v="637"/>
    <n v="537"/>
  </r>
  <r>
    <x v="19"/>
    <x v="3"/>
    <d v="1899-12-30T13:45:00"/>
    <n v="4"/>
    <n v="6"/>
    <n v="4"/>
    <n v="2000"/>
    <s v="Hcp"/>
    <m/>
    <n v="160"/>
    <n v="5"/>
    <s v="Entente"/>
    <x v="2"/>
    <n v="4"/>
    <s v="Waterhouse/Bott"/>
    <s v="Tim Clark"/>
    <m/>
    <n v="7"/>
    <n v="56"/>
    <n v="56"/>
    <n v="63.46153846153846"/>
    <n v="1"/>
    <n v="1"/>
    <x v="1"/>
    <n v="4.9000000000000004"/>
    <n v="20"/>
    <m/>
    <m/>
    <m/>
    <n v="4.4000000000000004"/>
    <m/>
    <s v="SYD"/>
    <x v="1"/>
    <x v="0"/>
    <x v="1"/>
    <n v="4"/>
    <x v="0"/>
    <s v=""/>
    <s v=""/>
    <x v="0"/>
    <s v=""/>
    <n v="-100"/>
    <s v="Entente"/>
    <x v="0"/>
    <s v=""/>
    <n v="-100"/>
  </r>
  <r>
    <x v="19"/>
    <x v="2"/>
    <d v="1899-12-30T14:00:00"/>
    <n v="4"/>
    <n v="8"/>
    <n v="4"/>
    <n v="1100"/>
    <s v="Mares"/>
    <n v="78"/>
    <n v="125"/>
    <n v="3"/>
    <s v="Intrepidacious"/>
    <x v="6"/>
    <n v="4.8"/>
    <s v="John O'Shea"/>
    <s v="Laura Lafferty (a3)"/>
    <n v="3"/>
    <n v="8"/>
    <n v="60.5"/>
    <n v="57.5"/>
    <n v="37.782485875706215"/>
    <n v="1"/>
    <n v="4"/>
    <x v="1"/>
    <n v="4.8"/>
    <n v="35"/>
    <n v="13"/>
    <m/>
    <s v="WON"/>
    <n v="4.5999999999999996"/>
    <n v="2.1"/>
    <s v="Mel"/>
    <x v="0"/>
    <x v="0"/>
    <x v="1"/>
    <n v="4"/>
    <x v="1"/>
    <s v=""/>
    <s v=""/>
    <x v="0"/>
    <n v="459.99999999999994"/>
    <n v="359.99999999999994"/>
    <s v="Intrepidacious"/>
    <x v="1"/>
    <s v=""/>
    <s v=""/>
  </r>
  <r>
    <x v="19"/>
    <x v="3"/>
    <d v="1899-12-30T14:20:00"/>
    <n v="4"/>
    <n v="6"/>
    <n v="5"/>
    <n v="1200"/>
    <s v="Hcp"/>
    <s v="SW"/>
    <n v="160"/>
    <n v="5"/>
    <s v="Signore Fox"/>
    <x v="3"/>
    <n v="5"/>
    <s v="P &amp; P Snowden"/>
    <s v="James McDonald"/>
    <m/>
    <n v="1"/>
    <n v="58"/>
    <n v="58"/>
    <s v=""/>
    <n v="3"/>
    <n v="4"/>
    <x v="0"/>
    <n v="5.8"/>
    <n v="20"/>
    <m/>
    <m/>
    <m/>
    <n v="6.5"/>
    <m/>
    <s v="SYD"/>
    <x v="1"/>
    <x v="0"/>
    <x v="1"/>
    <n v="4"/>
    <x v="1"/>
    <s v=""/>
    <s v=""/>
    <x v="0"/>
    <s v=""/>
    <n v="-100"/>
    <s v="Signore Fox"/>
    <x v="1"/>
    <s v=""/>
    <s v=""/>
  </r>
  <r>
    <x v="19"/>
    <x v="2"/>
    <d v="1899-12-30T15:15:00"/>
    <n v="4"/>
    <n v="8"/>
    <n v="6"/>
    <n v="1200"/>
    <s v="Hcp"/>
    <n v="84"/>
    <n v="125"/>
    <n v="1"/>
    <s v="Alfa Oro"/>
    <x v="1"/>
    <n v="3.5"/>
    <s v="Matt Laurie"/>
    <s v="Lachlan Neindorf (a2)"/>
    <n v="2"/>
    <n v="9"/>
    <n v="62.5"/>
    <n v="60.5"/>
    <n v="35.924369747899163"/>
    <n v="1"/>
    <n v="5"/>
    <x v="1"/>
    <n v="4.5999999999999996"/>
    <n v="40"/>
    <n v="9"/>
    <m/>
    <m/>
    <n v="3.4"/>
    <m/>
    <s v="Mel"/>
    <x v="0"/>
    <x v="0"/>
    <x v="1"/>
    <n v="4"/>
    <x v="1"/>
    <s v=""/>
    <s v=""/>
    <x v="0"/>
    <s v=""/>
    <n v="-100"/>
    <s v="Alfa Oro"/>
    <x v="1"/>
    <s v=""/>
    <s v=""/>
  </r>
  <r>
    <x v="19"/>
    <x v="2"/>
    <d v="1899-12-30T15:15:00"/>
    <n v="4"/>
    <n v="8"/>
    <n v="6"/>
    <n v="1200"/>
    <s v="Hcp"/>
    <n v="84"/>
    <n v="125"/>
    <n v="4"/>
    <s v="Open Minded"/>
    <x v="6"/>
    <n v="7.9"/>
    <s v="Anthony  Freedman"/>
    <s v="Damien Thornton"/>
    <m/>
    <n v="4"/>
    <n v="60.5"/>
    <n v="60.5"/>
    <n v="35.924369747899163"/>
    <n v="3"/>
    <n v="1"/>
    <x v="0"/>
    <n v="5.2"/>
    <n v="30"/>
    <n v="9"/>
    <m/>
    <s v="WON"/>
    <n v="10.199999999999999"/>
    <n v="1.7"/>
    <s v="Mel"/>
    <x v="0"/>
    <x v="0"/>
    <x v="1"/>
    <n v="4"/>
    <x v="1"/>
    <s v=""/>
    <s v=""/>
    <x v="0"/>
    <n v="1019.9999999999999"/>
    <n v="919.99999999999989"/>
    <s v="Open Minded"/>
    <x v="1"/>
    <s v=""/>
    <s v=""/>
  </r>
  <r>
    <x v="19"/>
    <x v="2"/>
    <d v="1899-12-30T15:55:00"/>
    <n v="4"/>
    <n v="8"/>
    <n v="7"/>
    <n v="2000"/>
    <s v="Hcp"/>
    <s v="No"/>
    <n v="135"/>
    <n v="2"/>
    <s v="Inverloch"/>
    <x v="6"/>
    <n v="8.3000000000000007"/>
    <s v="Trent Busuttin "/>
    <s v="Craig Newitt"/>
    <m/>
    <n v="9"/>
    <n v="59.5"/>
    <n v="59.5"/>
    <n v="25.746822908070637"/>
    <n v="3"/>
    <m/>
    <x v="1"/>
    <n v="5.2"/>
    <n v="30"/>
    <n v="12"/>
    <m/>
    <m/>
    <n v="8"/>
    <m/>
    <s v="Mel"/>
    <x v="0"/>
    <x v="0"/>
    <x v="1"/>
    <n v="4"/>
    <x v="1"/>
    <s v=""/>
    <s v=""/>
    <x v="0"/>
    <s v=""/>
    <n v="-100"/>
    <s v="Inverloch"/>
    <x v="1"/>
    <s v=""/>
    <s v=""/>
  </r>
  <r>
    <x v="19"/>
    <x v="3"/>
    <d v="1899-12-30T16:15:00"/>
    <n v="4"/>
    <n v="6"/>
    <n v="8"/>
    <n v="1400"/>
    <s v="Hcp"/>
    <n v="100"/>
    <n v="125"/>
    <n v="4"/>
    <s v="Bottega"/>
    <x v="3"/>
    <n v="7.8"/>
    <s v="Ryan &amp; Alexiou"/>
    <s v="Kerrin McEvoy"/>
    <m/>
    <n v="5"/>
    <n v="58"/>
    <n v="58"/>
    <s v=""/>
    <n v="2"/>
    <n v="4"/>
    <x v="1"/>
    <n v="5.9"/>
    <n v="20"/>
    <m/>
    <m/>
    <m/>
    <n v="6.5"/>
    <m/>
    <s v="SYD"/>
    <x v="1"/>
    <x v="0"/>
    <x v="1"/>
    <n v="4"/>
    <x v="0"/>
    <s v=""/>
    <s v=""/>
    <x v="0"/>
    <s v=""/>
    <n v="-100"/>
    <s v="Bottega"/>
    <x v="0"/>
    <s v=""/>
    <n v="-100"/>
  </r>
  <r>
    <x v="19"/>
    <x v="2"/>
    <d v="1899-12-30T16:30:00"/>
    <n v="4"/>
    <n v="8"/>
    <n v="8"/>
    <n v="1400"/>
    <s v="Hcp"/>
    <s v="No"/>
    <n v="140"/>
    <n v="3"/>
    <s v="Begood Toya Mother"/>
    <x v="1"/>
    <n v="7.5"/>
    <s v="Daniel Bowman"/>
    <s v="Declan Bates"/>
    <m/>
    <n v="7"/>
    <n v="56.5"/>
    <n v="56.5"/>
    <n v="41.904761904761905"/>
    <n v="4"/>
    <n v="2"/>
    <x v="1"/>
    <n v="4.2"/>
    <n v="40"/>
    <n v="8"/>
    <m/>
    <m/>
    <n v="8"/>
    <m/>
    <s v="Mel"/>
    <x v="0"/>
    <x v="0"/>
    <x v="1"/>
    <n v="4"/>
    <x v="1"/>
    <s v=""/>
    <s v=""/>
    <x v="0"/>
    <s v=""/>
    <n v="-100"/>
    <s v="Begood Toya Mother"/>
    <x v="1"/>
    <s v=""/>
    <s v=""/>
  </r>
  <r>
    <x v="19"/>
    <x v="3"/>
    <d v="1899-12-30T16:55:00"/>
    <n v="4"/>
    <n v="6"/>
    <n v="9"/>
    <n v="1200"/>
    <s v="Hcp"/>
    <n v="88"/>
    <n v="125"/>
    <n v="2"/>
    <s v="Lost And Running"/>
    <x v="4"/>
    <n v="3.1"/>
    <s v="John O'Shea"/>
    <s v="James McDonald"/>
    <m/>
    <n v="1"/>
    <n v="58.5"/>
    <n v="58.5"/>
    <n v="44.30625728721337"/>
    <n v="4"/>
    <m/>
    <x v="1"/>
    <n v="4"/>
    <n v="20"/>
    <m/>
    <m/>
    <s v="WON"/>
    <n v="2.7"/>
    <n v="1.3"/>
    <s v="SYD"/>
    <x v="1"/>
    <x v="0"/>
    <x v="1"/>
    <n v="4"/>
    <x v="1"/>
    <s v=""/>
    <s v=""/>
    <x v="0"/>
    <n v="270"/>
    <n v="170"/>
    <s v="Lost And Running"/>
    <x v="1"/>
    <s v=""/>
    <s v=""/>
  </r>
  <r>
    <x v="19"/>
    <x v="2"/>
    <d v="1899-12-30T17:05:00"/>
    <n v="4"/>
    <n v="8"/>
    <n v="9"/>
    <n v="1600"/>
    <s v="Hcp"/>
    <n v="84"/>
    <n v="125"/>
    <n v="14"/>
    <s v="Legionnaire"/>
    <x v="5"/>
    <n v="8.8000000000000007"/>
    <s v="John Moloney"/>
    <s v="Teodore Nugent (a1.5)"/>
    <n v="1.5"/>
    <n v="12"/>
    <n v="55.5"/>
    <n v="54"/>
    <n v="27.492668621700879"/>
    <n v="4"/>
    <m/>
    <x v="1"/>
    <n v="5.2"/>
    <n v="35"/>
    <n v="13"/>
    <m/>
    <m/>
    <n v="10"/>
    <m/>
    <s v="Mel"/>
    <x v="0"/>
    <x v="0"/>
    <x v="1"/>
    <n v="4"/>
    <x v="0"/>
    <s v=""/>
    <s v=""/>
    <x v="0"/>
    <s v=""/>
    <n v="-100"/>
    <s v="Legionnaire"/>
    <x v="0"/>
    <s v=""/>
    <n v="-100"/>
  </r>
  <r>
    <x v="20"/>
    <x v="0"/>
    <d v="1899-12-30T13:00:00"/>
    <n v="4"/>
    <n v="0"/>
    <n v="1"/>
    <n v="2600"/>
    <s v="Hcp"/>
    <s v="No"/>
    <n v="135"/>
    <n v="6"/>
    <s v="Mohican Heights"/>
    <x v="0"/>
    <n v="4"/>
    <s v="Chris Waller"/>
    <s v="Michael Walker"/>
    <m/>
    <n v="2"/>
    <n v="54.5"/>
    <n v="54.5"/>
    <n v="77.631578947368425"/>
    <n v="2"/>
    <n v="3"/>
    <x v="1"/>
    <n v="4"/>
    <n v="40"/>
    <n v="5"/>
    <m/>
    <s v="2nd"/>
    <n v="4.4000000000000004"/>
    <n v="2"/>
    <s v="Mel"/>
    <x v="0"/>
    <x v="0"/>
    <x v="3"/>
    <n v="4"/>
    <x v="1"/>
    <s v=""/>
    <s v=""/>
    <x v="0"/>
    <s v=""/>
    <n v="-100"/>
    <s v="Mohican Heights"/>
    <x v="1"/>
    <s v=""/>
    <s v=""/>
  </r>
  <r>
    <x v="20"/>
    <x v="0"/>
    <d v="1899-12-30T13:35:00"/>
    <n v="4"/>
    <n v="0"/>
    <n v="2"/>
    <n v="1600"/>
    <s v="Mares"/>
    <n v="84"/>
    <n v="125"/>
    <n v="5"/>
    <s v="Good And Proper"/>
    <x v="0"/>
    <n v="4.8"/>
    <s v="Mathew Ellerton "/>
    <s v="Daniel Moor"/>
    <m/>
    <n v="6"/>
    <n v="55"/>
    <n v="55"/>
    <n v="56.547619047619051"/>
    <n v="2"/>
    <m/>
    <x v="1"/>
    <n v="4.8"/>
    <n v="40"/>
    <n v="11"/>
    <m/>
    <s v="WON"/>
    <n v="6.3"/>
    <n v="2"/>
    <s v="Mel"/>
    <x v="0"/>
    <x v="0"/>
    <x v="3"/>
    <n v="4"/>
    <x v="0"/>
    <s v=""/>
    <s v=""/>
    <x v="0"/>
    <n v="630"/>
    <n v="530"/>
    <s v="Good And Proper"/>
    <x v="0"/>
    <n v="630"/>
    <n v="530"/>
  </r>
  <r>
    <x v="20"/>
    <x v="0"/>
    <d v="1899-12-30T14:10:00"/>
    <n v="4"/>
    <n v="0"/>
    <n v="3"/>
    <n v="1000"/>
    <s v="Hcp"/>
    <s v="No"/>
    <n v="125"/>
    <n v="5"/>
    <s v="Sartorial Splendor"/>
    <x v="4"/>
    <n v="2.6"/>
    <s v="John Sadler"/>
    <s v="Michael Dee"/>
    <m/>
    <n v="4"/>
    <n v="54"/>
    <n v="54"/>
    <n v="62.27106227106227"/>
    <n v="2"/>
    <n v="1"/>
    <x v="1"/>
    <n v="4.5"/>
    <n v="35"/>
    <n v="7"/>
    <m/>
    <s v="WON"/>
    <n v="3"/>
    <n v="1.9"/>
    <s v="Mel"/>
    <x v="0"/>
    <x v="0"/>
    <x v="3"/>
    <n v="4"/>
    <x v="1"/>
    <s v=""/>
    <s v=""/>
    <x v="0"/>
    <n v="300"/>
    <n v="200"/>
    <s v="Sartorial Splendor"/>
    <x v="1"/>
    <s v=""/>
    <s v=""/>
  </r>
  <r>
    <x v="20"/>
    <x v="0"/>
    <d v="1899-12-30T16:30:00"/>
    <n v="4"/>
    <n v="0"/>
    <n v="7"/>
    <n v="1700"/>
    <s v="Hcp"/>
    <s v="No"/>
    <n v="125"/>
    <n v="5"/>
    <s v="All Too Huiying"/>
    <x v="1"/>
    <n v="9.8000000000000007"/>
    <s v="Phillip Stokes"/>
    <s v="Matt Cartwright (a3)"/>
    <n v="3"/>
    <n v="8"/>
    <n v="58.5"/>
    <n v="55.5"/>
    <n v="19.053639154776953"/>
    <n v="1"/>
    <n v="4"/>
    <x v="1"/>
    <n v="5.4"/>
    <n v="30"/>
    <n v="13"/>
    <m/>
    <m/>
    <n v="7"/>
    <m/>
    <s v="Mel"/>
    <x v="0"/>
    <x v="0"/>
    <x v="3"/>
    <n v="4"/>
    <x v="1"/>
    <s v=""/>
    <s v=""/>
    <x v="0"/>
    <s v=""/>
    <n v="-100"/>
    <s v="All Too Huiying"/>
    <x v="1"/>
    <s v=""/>
    <s v=""/>
  </r>
  <r>
    <x v="21"/>
    <x v="10"/>
    <d v="1899-12-30T12:25:00"/>
    <n v="4"/>
    <n v="0"/>
    <n v="2"/>
    <n v="1500"/>
    <s v="Hcp"/>
    <n v="78"/>
    <n v="125"/>
    <n v="9"/>
    <s v="Steely"/>
    <x v="2"/>
    <n v="5.0999999999999996"/>
    <s v="Ryan &amp; Alexiou"/>
    <s v="Joshua Parr"/>
    <m/>
    <n v="4"/>
    <n v="56"/>
    <n v="56"/>
    <n v="36.001285760205725"/>
    <n v="5"/>
    <m/>
    <x v="1"/>
    <n v="5"/>
    <n v="20"/>
    <m/>
    <m/>
    <s v="WON"/>
    <n v="6.5"/>
    <n v="1.9"/>
    <s v="SYD"/>
    <x v="1"/>
    <x v="2"/>
    <x v="1"/>
    <n v="5"/>
    <x v="0"/>
    <n v="2"/>
    <n v="2"/>
    <x v="0"/>
    <n v="650"/>
    <n v="550"/>
    <s v="Steely"/>
    <x v="0"/>
    <n v="650"/>
    <n v="550"/>
  </r>
  <r>
    <x v="21"/>
    <x v="10"/>
    <d v="1899-12-30T12:25:00"/>
    <n v="4"/>
    <n v="0"/>
    <n v="2"/>
    <n v="1500"/>
    <s v="Hcp"/>
    <n v="78"/>
    <n v="125"/>
    <n v="10"/>
    <s v="Ruby Tuesday"/>
    <x v="3"/>
    <n v="3.8"/>
    <s v="Gary Portelli"/>
    <s v="Tim Clark"/>
    <m/>
    <n v="7"/>
    <n v="55.5"/>
    <n v="55.5"/>
    <n v="36.001285760205725"/>
    <m/>
    <m/>
    <x v="0"/>
    <n v="5.0999999999999996"/>
    <n v="20"/>
    <m/>
    <m/>
    <m/>
    <n v="3.6"/>
    <m/>
    <s v="SYD"/>
    <x v="1"/>
    <x v="2"/>
    <x v="1"/>
    <n v="5"/>
    <x v="0"/>
    <s v=""/>
    <n v="2"/>
    <x v="0"/>
    <s v=""/>
    <n v="-100"/>
    <s v="Ruby Tuesday"/>
    <x v="0"/>
    <s v=""/>
    <n v="-100"/>
  </r>
  <r>
    <x v="21"/>
    <x v="5"/>
    <d v="1899-12-30T13:10:00"/>
    <n v="3"/>
    <n v="0"/>
    <n v="3"/>
    <n v="1300"/>
    <s v="Hcp"/>
    <n v="84"/>
    <n v="125"/>
    <n v="5"/>
    <s v="Cordilla"/>
    <x v="5"/>
    <n v="2.4"/>
    <s v="Danny O'Brien"/>
    <s v="Will Price (a2)"/>
    <n v="2"/>
    <n v="1"/>
    <n v="56.5"/>
    <n v="54.5"/>
    <n v="49.479166666666671"/>
    <n v="1"/>
    <n v="4"/>
    <x v="1"/>
    <n v="4.5999999999999996"/>
    <n v="40"/>
    <n v="9"/>
    <m/>
    <s v="2nd"/>
    <n v="3.1"/>
    <n v="1.6"/>
    <s v="Mel"/>
    <x v="0"/>
    <x v="0"/>
    <x v="1"/>
    <n v="5"/>
    <x v="1"/>
    <s v=""/>
    <s v=""/>
    <x v="0"/>
    <s v=""/>
    <n v="-100"/>
    <s v="Cordilla"/>
    <x v="1"/>
    <s v=""/>
    <s v=""/>
  </r>
  <r>
    <x v="21"/>
    <x v="5"/>
    <d v="1899-12-30T13:10:00"/>
    <n v="3"/>
    <n v="0"/>
    <n v="3"/>
    <n v="1300"/>
    <s v="Hcp"/>
    <n v="84"/>
    <n v="125"/>
    <n v="9"/>
    <s v="Altai Ranger"/>
    <x v="6"/>
    <n v="3.6"/>
    <s v="John Sadler"/>
    <s v="Carleen Hefel (a3)"/>
    <n v="3"/>
    <n v="7"/>
    <n v="54"/>
    <n v="51"/>
    <n v="49.479166666666671"/>
    <m/>
    <m/>
    <x v="0"/>
    <n v="5.6"/>
    <n v="30"/>
    <n v="9"/>
    <m/>
    <s v="WON"/>
    <n v="3.2"/>
    <n v="1.8"/>
    <s v="Mel"/>
    <x v="0"/>
    <x v="0"/>
    <x v="1"/>
    <n v="5"/>
    <x v="1"/>
    <s v=""/>
    <s v=""/>
    <x v="0"/>
    <n v="320"/>
    <n v="220"/>
    <s v="Altai Ranger"/>
    <x v="1"/>
    <s v=""/>
    <s v=""/>
  </r>
  <r>
    <x v="21"/>
    <x v="10"/>
    <d v="1899-12-30T13:35:00"/>
    <n v="4"/>
    <n v="0"/>
    <n v="4"/>
    <n v="1800"/>
    <s v="Hcp"/>
    <n v="78"/>
    <n v="125"/>
    <n v="12"/>
    <s v="Yangtze Rapids"/>
    <x v="2"/>
    <n v="3.1"/>
    <s v="Chris Waller"/>
    <s v="Kathy O'Hara"/>
    <m/>
    <n v="2"/>
    <n v="52"/>
    <n v="52"/>
    <s v=""/>
    <n v="2"/>
    <m/>
    <x v="1"/>
    <n v="5.0999999999999996"/>
    <n v="20"/>
    <m/>
    <m/>
    <m/>
    <n v="2.8"/>
    <m/>
    <s v="SYD"/>
    <x v="1"/>
    <x v="2"/>
    <x v="1"/>
    <n v="5"/>
    <x v="0"/>
    <s v=""/>
    <s v=""/>
    <x v="0"/>
    <s v=""/>
    <n v="-100"/>
    <s v="Yangtze Rapids"/>
    <x v="0"/>
    <s v=""/>
    <n v="-100"/>
  </r>
  <r>
    <x v="21"/>
    <x v="5"/>
    <d v="1899-12-30T13:45:00"/>
    <n v="3"/>
    <n v="0"/>
    <n v="4"/>
    <n v="2400"/>
    <s v="Hcp"/>
    <n v="84"/>
    <n v="135"/>
    <n v="5"/>
    <s v="Miyake"/>
    <x v="3"/>
    <n v="6.7"/>
    <s v="Chris Waller"/>
    <s v="Damien Thornton"/>
    <m/>
    <n v="7"/>
    <n v="56.5"/>
    <n v="56.5"/>
    <n v="38.181187087816731"/>
    <n v="4"/>
    <n v="2"/>
    <x v="1"/>
    <n v="5.2"/>
    <n v="30"/>
    <n v="8"/>
    <m/>
    <m/>
    <n v="9"/>
    <m/>
    <s v="Mel"/>
    <x v="0"/>
    <x v="0"/>
    <x v="1"/>
    <n v="5"/>
    <x v="1"/>
    <s v=""/>
    <s v=""/>
    <x v="0"/>
    <s v=""/>
    <n v="-100"/>
    <s v="Miyake"/>
    <x v="1"/>
    <s v=""/>
    <s v=""/>
  </r>
  <r>
    <x v="21"/>
    <x v="5"/>
    <d v="1899-12-30T13:45:00"/>
    <n v="3"/>
    <n v="0"/>
    <n v="4"/>
    <n v="2400"/>
    <s v="Hcp"/>
    <n v="84"/>
    <n v="135"/>
    <n v="3"/>
    <s v="Grand Promenade"/>
    <x v="1"/>
    <n v="2.4"/>
    <s v="Ciaron Maher "/>
    <s v="John Allen"/>
    <m/>
    <n v="4"/>
    <n v="58"/>
    <n v="58"/>
    <n v="38.181187087816731"/>
    <n v="1"/>
    <n v="1"/>
    <x v="0"/>
    <n v="5.5"/>
    <n v="30"/>
    <n v="8"/>
    <m/>
    <s v="WON"/>
    <n v="2.25"/>
    <n v="1.2"/>
    <s v="Mel"/>
    <x v="0"/>
    <x v="0"/>
    <x v="1"/>
    <n v="5"/>
    <x v="1"/>
    <s v=""/>
    <s v=""/>
    <x v="0"/>
    <n v="225"/>
    <n v="125"/>
    <s v="Grand Promenade"/>
    <x v="1"/>
    <s v=""/>
    <s v=""/>
  </r>
  <r>
    <x v="21"/>
    <x v="10"/>
    <d v="1899-12-30T14:10:00"/>
    <n v="4"/>
    <n v="0"/>
    <n v="5"/>
    <n v="1300"/>
    <s v="MARES-SW"/>
    <s v="SW-Mares"/>
    <n v="175"/>
    <n v="5"/>
    <s v="Athiri"/>
    <x v="2"/>
    <n v="2.9"/>
    <s v="James Cummings"/>
    <s v="Joshua Parr"/>
    <m/>
    <n v="1"/>
    <n v="57"/>
    <n v="57"/>
    <n v="60.123784261715301"/>
    <n v="2"/>
    <n v="2"/>
    <x v="1"/>
    <n v="4.2"/>
    <n v="30"/>
    <m/>
    <m/>
    <m/>
    <n v="2.9"/>
    <m/>
    <s v="SYD"/>
    <x v="1"/>
    <x v="2"/>
    <x v="1"/>
    <n v="5"/>
    <x v="0"/>
    <s v=""/>
    <s v=""/>
    <x v="0"/>
    <s v=""/>
    <n v="-100"/>
    <s v="Athiri"/>
    <x v="0"/>
    <s v=""/>
    <n v="-100"/>
  </r>
  <r>
    <x v="21"/>
    <x v="5"/>
    <d v="1899-12-30T14:20:00"/>
    <n v="3"/>
    <n v="0"/>
    <n v="5"/>
    <n v="1400"/>
    <s v="Hcp"/>
    <s v="No"/>
    <n v="125"/>
    <n v="4"/>
    <s v="Lim'S Cruiser"/>
    <x v="5"/>
    <n v="8.5"/>
    <s v="Scott Brunton"/>
    <s v="Damien Thornton"/>
    <m/>
    <n v="3"/>
    <n v="55"/>
    <n v="55"/>
    <n v="28.43137254901961"/>
    <n v="5"/>
    <m/>
    <x v="1"/>
    <n v="5.2"/>
    <n v="30"/>
    <n v="8"/>
    <m/>
    <m/>
    <n v="12"/>
    <m/>
    <s v="Mel"/>
    <x v="0"/>
    <x v="0"/>
    <x v="1"/>
    <n v="5"/>
    <x v="0"/>
    <n v="2"/>
    <n v="2"/>
    <x v="0"/>
    <s v=""/>
    <n v="-100"/>
    <s v="Lim'S Cruiser"/>
    <x v="0"/>
    <s v=""/>
    <n v="-100"/>
  </r>
  <r>
    <x v="21"/>
    <x v="5"/>
    <d v="1899-12-30T14:20:00"/>
    <n v="3"/>
    <n v="0"/>
    <n v="5"/>
    <n v="1400"/>
    <s v="Hcp"/>
    <s v="No"/>
    <n v="125"/>
    <n v="7"/>
    <s v="Dice Roll"/>
    <x v="0"/>
    <n v="3.3"/>
    <s v="Nick Ryan"/>
    <s v="Fred W Kersley"/>
    <m/>
    <n v="6"/>
    <n v="54"/>
    <n v="54"/>
    <n v="28.43137254901961"/>
    <n v="4"/>
    <n v="1"/>
    <x v="0"/>
    <n v="5.5"/>
    <n v="30"/>
    <n v="8"/>
    <m/>
    <s v="WON"/>
    <n v="3"/>
    <n v="1.4"/>
    <s v="Mel"/>
    <x v="0"/>
    <x v="0"/>
    <x v="1"/>
    <n v="5"/>
    <x v="0"/>
    <s v=""/>
    <n v="2"/>
    <x v="0"/>
    <n v="300"/>
    <n v="200"/>
    <s v="Dice Roll"/>
    <x v="0"/>
    <n v="300"/>
    <n v="200"/>
  </r>
  <r>
    <x v="21"/>
    <x v="10"/>
    <d v="1899-12-30T14:45:00"/>
    <n v="4"/>
    <n v="0"/>
    <n v="6"/>
    <n v="1100"/>
    <s v="Hcp"/>
    <m/>
    <n v="140"/>
    <n v="8"/>
    <s v="Varda"/>
    <x v="2"/>
    <n v="3.8"/>
    <s v="James Cummings"/>
    <s v="Jason Collett"/>
    <m/>
    <n v="5"/>
    <n v="53.5"/>
    <n v="53.5"/>
    <s v=""/>
    <n v="5"/>
    <m/>
    <x v="1"/>
    <n v="5.2"/>
    <n v="20"/>
    <m/>
    <m/>
    <m/>
    <n v="6.5"/>
    <m/>
    <s v="SYD"/>
    <x v="1"/>
    <x v="2"/>
    <x v="1"/>
    <n v="5"/>
    <x v="0"/>
    <s v=""/>
    <s v=""/>
    <x v="0"/>
    <s v=""/>
    <n v="-100"/>
    <s v="Varda"/>
    <x v="0"/>
    <s v=""/>
    <n v="-100"/>
  </r>
  <r>
    <x v="21"/>
    <x v="10"/>
    <d v="1899-12-30T16:05:00"/>
    <n v="4"/>
    <n v="0"/>
    <n v="8"/>
    <n v="1600"/>
    <s v="Hcp"/>
    <m/>
    <n v="200"/>
    <n v="7"/>
    <s v="Royal Celebration"/>
    <x v="3"/>
    <n v="3"/>
    <s v="Ron Quinton"/>
    <s v="Sam Clipperton"/>
    <m/>
    <n v="4"/>
    <n v="55"/>
    <n v="55"/>
    <n v="50.877192982456137"/>
    <n v="4"/>
    <n v="2"/>
    <x v="1"/>
    <n v="4.9000000000000004"/>
    <n v="30"/>
    <m/>
    <m/>
    <s v="2nd"/>
    <n v="3"/>
    <n v="1.6"/>
    <s v="SYD"/>
    <x v="1"/>
    <x v="2"/>
    <x v="1"/>
    <n v="5"/>
    <x v="0"/>
    <s v=""/>
    <s v=""/>
    <x v="0"/>
    <s v=""/>
    <n v="-100"/>
    <s v="Royal Celebration"/>
    <x v="0"/>
    <s v=""/>
    <n v="-100"/>
  </r>
  <r>
    <x v="22"/>
    <x v="11"/>
    <d v="1899-12-30T12:20:00"/>
    <n v="8"/>
    <n v="0"/>
    <n v="2"/>
    <n v="1200"/>
    <s v="Hcp"/>
    <n v="78"/>
    <n v="125"/>
    <n v="4"/>
    <s v="Henschel"/>
    <x v="2"/>
    <n v="4"/>
    <s v="Allan Denham"/>
    <s v="Jason Collett"/>
    <m/>
    <n v="5"/>
    <n v="55.5"/>
    <n v="55.5"/>
    <n v="45"/>
    <m/>
    <n v="2"/>
    <x v="1"/>
    <n v="5"/>
    <n v="20"/>
    <m/>
    <m/>
    <s v="3rd"/>
    <n v="3"/>
    <n v="1.7"/>
    <s v="SYD"/>
    <x v="1"/>
    <x v="2"/>
    <x v="1"/>
    <n v="5"/>
    <x v="0"/>
    <s v=""/>
    <s v=""/>
    <x v="0"/>
    <s v=""/>
    <n v="-100"/>
    <s v="Henschel"/>
    <x v="0"/>
    <s v=""/>
    <n v="-100"/>
  </r>
  <r>
    <x v="22"/>
    <x v="11"/>
    <d v="1899-12-30T12:20:00"/>
    <n v="8"/>
    <n v="0"/>
    <n v="2"/>
    <n v="1200"/>
    <s v="Hcp"/>
    <n v="78"/>
    <n v="125"/>
    <n v="5"/>
    <s v="Rammstein"/>
    <x v="4"/>
    <n v="5.7"/>
    <s v="Ryan &amp; Alexiou"/>
    <s v="Jay Ford"/>
    <m/>
    <n v="1"/>
    <n v="55.5"/>
    <n v="55.5"/>
    <n v="45"/>
    <n v="1"/>
    <m/>
    <x v="0"/>
    <n v="5.2"/>
    <n v="20"/>
    <m/>
    <m/>
    <m/>
    <n v="9"/>
    <m/>
    <s v="SYD"/>
    <x v="1"/>
    <x v="2"/>
    <x v="1"/>
    <n v="5"/>
    <x v="1"/>
    <s v=""/>
    <s v=""/>
    <x v="0"/>
    <s v=""/>
    <n v="-100"/>
    <s v="Rammstein"/>
    <x v="1"/>
    <s v=""/>
    <s v=""/>
  </r>
  <r>
    <x v="22"/>
    <x v="2"/>
    <d v="1899-12-30T12:30:00"/>
    <n v="4"/>
    <n v="12"/>
    <n v="2"/>
    <n v="2000"/>
    <s v="Hcp"/>
    <n v="84"/>
    <n v="135"/>
    <n v="2"/>
    <s v="Last Week"/>
    <x v="1"/>
    <n v="11.4"/>
    <s v="Ciaron Maher "/>
    <s v="Matt Cartwright (a3)"/>
    <n v="3"/>
    <n v="1"/>
    <n v="59.5"/>
    <n v="56.5"/>
    <n v="26.315789473684205"/>
    <n v="4"/>
    <n v="2"/>
    <x v="1"/>
    <n v="5"/>
    <n v="30"/>
    <n v="9"/>
    <m/>
    <m/>
    <n v="13"/>
    <m/>
    <s v="Mel"/>
    <x v="0"/>
    <x v="0"/>
    <x v="1"/>
    <n v="5"/>
    <x v="1"/>
    <s v=""/>
    <s v=""/>
    <x v="0"/>
    <s v=""/>
    <n v="-100"/>
    <s v="Last Week"/>
    <x v="1"/>
    <s v=""/>
    <s v=""/>
  </r>
  <r>
    <x v="22"/>
    <x v="2"/>
    <d v="1899-12-30T14:15:00"/>
    <n v="4"/>
    <n v="12"/>
    <n v="5"/>
    <n v="1600"/>
    <s v="Hcp"/>
    <s v="No"/>
    <n v="125"/>
    <n v="3"/>
    <s v="Holbien"/>
    <x v="6"/>
    <n v="1.9"/>
    <s v="Steve Richards"/>
    <s v="Laura Lafferty (a3)"/>
    <n v="3"/>
    <n v="4"/>
    <n v="55.5"/>
    <n v="52.5"/>
    <n v="68.760611205432937"/>
    <n v="1"/>
    <n v="5"/>
    <x v="1"/>
    <n v="4.5"/>
    <n v="40"/>
    <n v="7"/>
    <m/>
    <s v="WON"/>
    <n v="2.25"/>
    <n v="1.4"/>
    <s v="Mel"/>
    <x v="0"/>
    <x v="0"/>
    <x v="1"/>
    <n v="5"/>
    <x v="1"/>
    <s v=""/>
    <s v=""/>
    <x v="0"/>
    <n v="225"/>
    <n v="125"/>
    <s v="Holbien"/>
    <x v="1"/>
    <s v=""/>
    <s v=""/>
  </r>
  <r>
    <x v="22"/>
    <x v="11"/>
    <d v="1899-12-30T14:40:00"/>
    <n v="8"/>
    <n v="0"/>
    <n v="6"/>
    <n v="1200"/>
    <s v="Hcp"/>
    <m/>
    <n v="150"/>
    <n v="2"/>
    <s v="Easy Eddie"/>
    <x v="4"/>
    <n v="2.8"/>
    <s v="Joseph Pride"/>
    <s v="Joshua Parr"/>
    <m/>
    <n v="5"/>
    <n v="58"/>
    <n v="58"/>
    <n v="60.829493087557609"/>
    <n v="3"/>
    <n v="3"/>
    <x v="0"/>
    <n v="5"/>
    <n v="20"/>
    <m/>
    <m/>
    <s v="Ntd"/>
    <n v="3"/>
    <m/>
    <s v="SYD"/>
    <x v="1"/>
    <x v="2"/>
    <x v="1"/>
    <n v="5"/>
    <x v="1"/>
    <s v=""/>
    <s v=""/>
    <x v="0"/>
    <s v=""/>
    <n v="-100"/>
    <s v="Easy Eddie"/>
    <x v="1"/>
    <s v=""/>
    <s v=""/>
  </r>
  <r>
    <x v="22"/>
    <x v="2"/>
    <d v="1899-12-30T14:55:00"/>
    <n v="4"/>
    <n v="12"/>
    <n v="6"/>
    <n v="1100"/>
    <s v="Hcp"/>
    <s v="No"/>
    <n v="125"/>
    <n v="2"/>
    <s v="Ashlor"/>
    <x v="1"/>
    <n v="11.8"/>
    <s v="Dan McCarthy"/>
    <s v="Madison Lloyd (a3)"/>
    <n v="3"/>
    <n v="4"/>
    <n v="57"/>
    <n v="54"/>
    <n v="31.730390224674814"/>
    <n v="3"/>
    <m/>
    <x v="1"/>
    <n v="5.4"/>
    <n v="30"/>
    <n v="8"/>
    <m/>
    <m/>
    <n v="12"/>
    <m/>
    <s v="Mel"/>
    <x v="0"/>
    <x v="0"/>
    <x v="1"/>
    <n v="5"/>
    <x v="1"/>
    <s v=""/>
    <s v=""/>
    <x v="0"/>
    <s v=""/>
    <n v="-100"/>
    <s v="Ashlor"/>
    <x v="1"/>
    <s v=""/>
    <s v=""/>
  </r>
  <r>
    <x v="22"/>
    <x v="11"/>
    <d v="1899-12-30T15:20:00"/>
    <n v="8"/>
    <n v="0"/>
    <n v="7"/>
    <n v="2100"/>
    <s v="Hcp"/>
    <m/>
    <n v="250"/>
    <n v="9"/>
    <s v="Polly Grey"/>
    <x v="3"/>
    <n v="3.2"/>
    <s v="Chris Waller"/>
    <s v="Tommy Berry"/>
    <m/>
    <n v="7"/>
    <n v="54.5"/>
    <n v="54.5"/>
    <n v="37.916666666666664"/>
    <n v="3"/>
    <n v="1"/>
    <x v="1"/>
    <n v="5.8"/>
    <n v="20"/>
    <m/>
    <m/>
    <s v="WON"/>
    <n v="2.8"/>
    <n v="1.5"/>
    <s v="SYD"/>
    <x v="1"/>
    <x v="2"/>
    <x v="1"/>
    <n v="5"/>
    <x v="0"/>
    <n v="2"/>
    <n v="2"/>
    <x v="0"/>
    <n v="280"/>
    <n v="180"/>
    <s v="Polly Grey"/>
    <x v="0"/>
    <n v="280"/>
    <n v="180"/>
  </r>
  <r>
    <x v="22"/>
    <x v="11"/>
    <d v="1899-12-30T15:20:00"/>
    <n v="8"/>
    <n v="0"/>
    <n v="7"/>
    <n v="2100"/>
    <s v="Hcp"/>
    <m/>
    <n v="250"/>
    <n v="6"/>
    <s v="Entente"/>
    <x v="2"/>
    <n v="5.5"/>
    <s v="Waterhouse/Bott"/>
    <s v="Tim Clark"/>
    <m/>
    <n v="1"/>
    <n v="56"/>
    <n v="56"/>
    <n v="37.916666666666664"/>
    <n v="1"/>
    <m/>
    <x v="0"/>
    <n v="5.9"/>
    <n v="20"/>
    <m/>
    <m/>
    <m/>
    <n v="9"/>
    <m/>
    <s v="SYD"/>
    <x v="1"/>
    <x v="2"/>
    <x v="1"/>
    <n v="5"/>
    <x v="0"/>
    <s v=""/>
    <n v="2"/>
    <x v="0"/>
    <s v=""/>
    <n v="-100"/>
    <s v="Entente"/>
    <x v="0"/>
    <s v=""/>
    <n v="-100"/>
  </r>
  <r>
    <x v="22"/>
    <x v="11"/>
    <d v="1899-12-30T16:00:00"/>
    <n v="8"/>
    <n v="0"/>
    <n v="8"/>
    <n v="1600"/>
    <s v="Hcp"/>
    <m/>
    <n v="500"/>
    <n v="3"/>
    <s v="All Saints' Eve"/>
    <x v="3"/>
    <n v="6"/>
    <s v="John O'Shea"/>
    <s v="Sam Clipperton"/>
    <m/>
    <n v="1"/>
    <n v="56.5"/>
    <n v="56.5"/>
    <n v="27.192982456140353"/>
    <n v="4"/>
    <n v="1"/>
    <x v="1"/>
    <n v="5.5"/>
    <n v="20"/>
    <m/>
    <m/>
    <m/>
    <n v="7"/>
    <m/>
    <s v="SYD"/>
    <x v="1"/>
    <x v="2"/>
    <x v="1"/>
    <n v="5"/>
    <x v="1"/>
    <s v=""/>
    <s v=""/>
    <x v="0"/>
    <s v=""/>
    <n v="-100"/>
    <s v="All Saints' Eve"/>
    <x v="1"/>
    <s v=""/>
    <s v=""/>
  </r>
  <r>
    <x v="22"/>
    <x v="11"/>
    <d v="1899-12-30T16:00:00"/>
    <n v="8"/>
    <n v="0"/>
    <n v="8"/>
    <n v="1600"/>
    <s v="Hcp"/>
    <m/>
    <n v="500"/>
    <n v="1"/>
    <s v="Nimalee"/>
    <x v="4"/>
    <n v="6.5"/>
    <s v="Matthew Smith"/>
    <s v="Rachel King"/>
    <m/>
    <n v="9"/>
    <n v="59"/>
    <n v="59"/>
    <n v="27.192982456140353"/>
    <n v="1"/>
    <m/>
    <x v="0"/>
    <n v="5.8"/>
    <n v="20"/>
    <m/>
    <m/>
    <m/>
    <n v="8.5"/>
    <m/>
    <s v="SYD"/>
    <x v="1"/>
    <x v="2"/>
    <x v="1"/>
    <n v="5"/>
    <x v="1"/>
    <s v=""/>
    <s v=""/>
    <x v="0"/>
    <s v=""/>
    <n v="-100"/>
    <s v="Nimalee"/>
    <x v="1"/>
    <s v=""/>
    <s v=""/>
  </r>
  <r>
    <x v="23"/>
    <x v="4"/>
    <d v="1899-12-30T12:40:00"/>
    <n v="7"/>
    <n v="0"/>
    <n v="3"/>
    <n v="2000"/>
    <s v="Hcp"/>
    <n v="78"/>
    <n v="125"/>
    <n v="9"/>
    <s v="Blaze A Trail"/>
    <x v="2"/>
    <n v="5.4"/>
    <s v="Matthew Vella"/>
    <s v="Rachel King"/>
    <m/>
    <n v="10"/>
    <n v="55.5"/>
    <n v="55.5"/>
    <n v="39.351851851851855"/>
    <n v="4"/>
    <m/>
    <x v="1"/>
    <n v="5.2"/>
    <n v="20"/>
    <m/>
    <m/>
    <m/>
    <n v="6"/>
    <m/>
    <s v="SYD"/>
    <x v="1"/>
    <x v="0"/>
    <x v="1"/>
    <n v="5"/>
    <x v="0"/>
    <s v=""/>
    <s v=""/>
    <x v="0"/>
    <s v=""/>
    <n v="-100"/>
    <s v="Blaze A Trail"/>
    <x v="0"/>
    <s v=""/>
    <n v="-100"/>
  </r>
  <r>
    <x v="23"/>
    <x v="0"/>
    <d v="1899-12-30T13:30:00"/>
    <n v="7"/>
    <n v="2"/>
    <n v="4"/>
    <n v="2000"/>
    <s v="Hcp"/>
    <s v="No"/>
    <n v="135"/>
    <n v="1"/>
    <s v="Brimham Rocks"/>
    <x v="3"/>
    <n v="3.5"/>
    <s v="Chris Waller"/>
    <s v="Damien Thornton"/>
    <m/>
    <n v="1"/>
    <n v="60"/>
    <n v="60"/>
    <n v="60.829493087557609"/>
    <n v="2"/>
    <n v="2"/>
    <x v="1"/>
    <n v="5.2"/>
    <n v="30"/>
    <n v="8"/>
    <m/>
    <m/>
    <n v="5.5"/>
    <m/>
    <s v="Mel"/>
    <x v="0"/>
    <x v="0"/>
    <x v="1"/>
    <n v="5"/>
    <x v="0"/>
    <s v=""/>
    <s v=""/>
    <x v="0"/>
    <s v=""/>
    <n v="-100"/>
    <s v="Brimham Rocks"/>
    <x v="0"/>
    <s v=""/>
    <n v="-100"/>
  </r>
  <r>
    <x v="23"/>
    <x v="0"/>
    <d v="1899-12-30T14:10:00"/>
    <n v="7"/>
    <n v="2"/>
    <n v="5"/>
    <n v="1200"/>
    <s v="Mares"/>
    <n v="84"/>
    <n v="125"/>
    <n v="6"/>
    <s v="The Stylist"/>
    <x v="4"/>
    <n v="15.4"/>
    <s v="Deanne Taylor"/>
    <s v="Harry Coffey"/>
    <m/>
    <n v="8"/>
    <n v="56"/>
    <n v="56"/>
    <n v="51.948051948051948"/>
    <n v="3"/>
    <n v="4"/>
    <x v="1"/>
    <n v="5.4"/>
    <n v="30"/>
    <n v="9"/>
    <m/>
    <m/>
    <n v="19"/>
    <m/>
    <s v="Mel"/>
    <x v="0"/>
    <x v="0"/>
    <x v="1"/>
    <n v="5"/>
    <x v="1"/>
    <s v=""/>
    <s v=""/>
    <x v="0"/>
    <s v=""/>
    <n v="-100"/>
    <s v="The Stylist"/>
    <x v="1"/>
    <s v=""/>
    <s v=""/>
  </r>
  <r>
    <x v="23"/>
    <x v="4"/>
    <d v="1899-12-30T14:30:00"/>
    <n v="7"/>
    <n v="0"/>
    <n v="6"/>
    <n v="1300"/>
    <s v="Hcp"/>
    <m/>
    <n v="140"/>
    <n v="1"/>
    <s v="Eleven Eleven"/>
    <x v="2"/>
    <n v="5.0999999999999996"/>
    <s v="Gregory Hickman"/>
    <s v="Keagan Latham"/>
    <m/>
    <n v="4"/>
    <n v="58.5"/>
    <n v="58.5"/>
    <n v="91.036414565826334"/>
    <n v="2"/>
    <n v="1"/>
    <x v="1"/>
    <n v="4"/>
    <n v="30"/>
    <m/>
    <m/>
    <m/>
    <n v="6"/>
    <m/>
    <s v="SYD"/>
    <x v="1"/>
    <x v="0"/>
    <x v="1"/>
    <n v="5"/>
    <x v="0"/>
    <s v=""/>
    <s v=""/>
    <x v="0"/>
    <s v=""/>
    <n v="-100"/>
    <s v="Eleven Eleven"/>
    <x v="0"/>
    <s v=""/>
    <n v="-100"/>
  </r>
  <r>
    <x v="23"/>
    <x v="4"/>
    <d v="1899-12-30T15:10:00"/>
    <n v="7"/>
    <n v="0"/>
    <n v="7"/>
    <n v="1100"/>
    <s v="Hcp"/>
    <m/>
    <n v="140"/>
    <n v="5"/>
    <s v="Embracer"/>
    <x v="4"/>
    <n v="2.9"/>
    <s v="Waterhouse/Bott"/>
    <s v="Tim Clark"/>
    <m/>
    <n v="5"/>
    <n v="55"/>
    <n v="55"/>
    <s v=""/>
    <n v="1"/>
    <m/>
    <x v="1"/>
    <n v="3.1"/>
    <n v="20"/>
    <m/>
    <m/>
    <m/>
    <n v="2.8"/>
    <m/>
    <s v="SYD"/>
    <x v="1"/>
    <x v="0"/>
    <x v="1"/>
    <n v="5"/>
    <x v="1"/>
    <s v=""/>
    <s v=""/>
    <x v="0"/>
    <s v=""/>
    <n v="-100"/>
    <s v="Embracer"/>
    <x v="1"/>
    <s v=""/>
    <s v=""/>
  </r>
  <r>
    <x v="23"/>
    <x v="4"/>
    <d v="1899-12-30T15:50:00"/>
    <n v="7"/>
    <n v="0"/>
    <n v="8"/>
    <n v="1100"/>
    <s v="Hcp"/>
    <n v="78"/>
    <n v="125"/>
    <n v="3"/>
    <s v="Mr Mosaic"/>
    <x v="1"/>
    <n v="4.7"/>
    <s v="Ryan &amp; Alexiou"/>
    <s v="Reece Jones (a3)"/>
    <n v="3"/>
    <n v="5"/>
    <n v="59"/>
    <n v="56"/>
    <n v="66.7311411992263"/>
    <n v="5"/>
    <n v="3"/>
    <x v="1"/>
    <n v="5.2"/>
    <n v="20"/>
    <m/>
    <m/>
    <m/>
    <n v="5.5"/>
    <m/>
    <s v="SYD"/>
    <x v="1"/>
    <x v="0"/>
    <x v="1"/>
    <n v="5"/>
    <x v="0"/>
    <s v=""/>
    <s v=""/>
    <x v="0"/>
    <s v=""/>
    <n v="-100"/>
    <s v="Mr Mosaic"/>
    <x v="0"/>
    <s v=""/>
    <n v="-100"/>
  </r>
  <r>
    <x v="23"/>
    <x v="0"/>
    <d v="1899-12-30T16:08:00"/>
    <n v="7"/>
    <n v="2"/>
    <n v="8"/>
    <n v="1400"/>
    <s v="Hcp"/>
    <s v="No"/>
    <n v="125"/>
    <n v="7"/>
    <s v="Yulong January"/>
    <x v="1"/>
    <n v="3.3"/>
    <s v="Ciaron Maher "/>
    <s v="Mark Zahra"/>
    <m/>
    <n v="7"/>
    <n v="56.5"/>
    <n v="56.5"/>
    <n v="46.432062561094824"/>
    <n v="2"/>
    <n v="2"/>
    <x v="1"/>
    <n v="4.8"/>
    <n v="30"/>
    <n v="8"/>
    <m/>
    <s v="WON"/>
    <n v="3.7"/>
    <n v="1.4"/>
    <s v="Mel"/>
    <x v="0"/>
    <x v="0"/>
    <x v="1"/>
    <n v="5"/>
    <x v="1"/>
    <s v=""/>
    <s v=""/>
    <x v="0"/>
    <n v="370"/>
    <n v="270"/>
    <s v="Yulong January"/>
    <x v="1"/>
    <s v=""/>
    <s v=""/>
  </r>
  <r>
    <x v="24"/>
    <x v="0"/>
    <d v="1899-12-30T13:30:00"/>
    <n v="4"/>
    <n v="5"/>
    <n v="4"/>
    <n v="2500"/>
    <s v="Hcp"/>
    <n v="84"/>
    <n v="135"/>
    <n v="3"/>
    <s v="Wyclif"/>
    <x v="5"/>
    <n v="4.2"/>
    <s v="Danny O'Brien"/>
    <s v="Damien Oliver"/>
    <m/>
    <n v="3"/>
    <n v="57.5"/>
    <n v="57.5"/>
    <n v="40.476190476190482"/>
    <n v="2"/>
    <n v="1"/>
    <x v="1"/>
    <n v="4.5999999999999996"/>
    <n v="35"/>
    <n v="8"/>
    <m/>
    <m/>
    <n v="4.8"/>
    <m/>
    <s v="Mel"/>
    <x v="0"/>
    <x v="0"/>
    <x v="1"/>
    <n v="5"/>
    <x v="0"/>
    <s v=""/>
    <s v=""/>
    <x v="0"/>
    <s v=""/>
    <n v="-100"/>
    <s v="Wyclif"/>
    <x v="0"/>
    <s v=""/>
    <n v="-100"/>
  </r>
  <r>
    <x v="24"/>
    <x v="4"/>
    <d v="1899-12-30T13:45:00"/>
    <n v="5"/>
    <n v="3"/>
    <n v="5"/>
    <n v="1200"/>
    <s v="Mares"/>
    <n v="78"/>
    <n v="125"/>
    <n v="10"/>
    <s v="Sahra"/>
    <x v="3"/>
    <n v="5.2"/>
    <s v="P &amp; P Snowden"/>
    <s v="Rachel King"/>
    <m/>
    <n v="8"/>
    <n v="55.5"/>
    <n v="55.5"/>
    <n v="28.002699055330631"/>
    <n v="4"/>
    <m/>
    <x v="1"/>
    <n v="5.6"/>
    <n v="20"/>
    <m/>
    <m/>
    <m/>
    <n v="6.5"/>
    <m/>
    <s v="SYD"/>
    <x v="1"/>
    <x v="0"/>
    <x v="1"/>
    <n v="5"/>
    <x v="0"/>
    <s v=""/>
    <s v=""/>
    <x v="0"/>
    <s v=""/>
    <n v="-100"/>
    <s v="Sahra"/>
    <x v="0"/>
    <s v=""/>
    <n v="-100"/>
  </r>
  <r>
    <x v="24"/>
    <x v="4"/>
    <d v="1899-12-30T15:05:00"/>
    <n v="5"/>
    <n v="3"/>
    <n v="7"/>
    <n v="2000"/>
    <s v="Hcp"/>
    <m/>
    <n v="150"/>
    <n v="13"/>
    <s v="Knights Order"/>
    <x v="4"/>
    <n v="7.4"/>
    <s v="Waterhouse/Bott"/>
    <s v="Tim Clark"/>
    <m/>
    <n v="9"/>
    <n v="53.5"/>
    <n v="53.5"/>
    <n v="42.084942084942085"/>
    <m/>
    <n v="2"/>
    <x v="1"/>
    <n v="6"/>
    <n v="20"/>
    <m/>
    <m/>
    <m/>
    <n v="7"/>
    <m/>
    <s v="SYD"/>
    <x v="1"/>
    <x v="0"/>
    <x v="1"/>
    <n v="5"/>
    <x v="1"/>
    <s v=""/>
    <s v=""/>
    <x v="0"/>
    <s v=""/>
    <n v="-100"/>
    <s v="Knights Order"/>
    <x v="1"/>
    <s v=""/>
    <s v=""/>
  </r>
  <r>
    <x v="25"/>
    <x v="3"/>
    <d v="1899-12-30T12:35:00"/>
    <n v="5"/>
    <n v="0"/>
    <n v="3"/>
    <n v="2400"/>
    <s v="Hcp"/>
    <n v="78"/>
    <n v="125"/>
    <n v="10"/>
    <s v="No Compromise"/>
    <x v="2"/>
    <n v="3.4"/>
    <s v="Chris Waller"/>
    <s v="Tommy Berry"/>
    <m/>
    <n v="11"/>
    <n v="54"/>
    <n v="54"/>
    <n v="47.593582887700535"/>
    <n v="4"/>
    <m/>
    <x v="1"/>
    <n v="5"/>
    <n v="20"/>
    <m/>
    <m/>
    <s v="WON"/>
    <n v="2.6"/>
    <n v="1.5"/>
    <s v="SYD"/>
    <x v="1"/>
    <x v="0"/>
    <x v="1"/>
    <n v="5"/>
    <x v="0"/>
    <n v="2"/>
    <n v="2"/>
    <x v="0"/>
    <n v="260"/>
    <n v="160"/>
    <s v="No Compromise"/>
    <x v="0"/>
    <n v="260"/>
    <n v="160"/>
  </r>
  <r>
    <x v="25"/>
    <x v="3"/>
    <d v="1899-12-30T12:35:00"/>
    <n v="5"/>
    <n v="0"/>
    <n v="3"/>
    <n v="2400"/>
    <s v="Hcp"/>
    <n v="78"/>
    <n v="125"/>
    <n v="1"/>
    <s v="Stockman"/>
    <x v="3"/>
    <n v="4.5999999999999996"/>
    <s v="Joseph Pride"/>
    <s v="Sam Clipperton"/>
    <m/>
    <n v="4"/>
    <n v="60.5"/>
    <n v="60.5"/>
    <n v="47.593582887700535"/>
    <n v="3"/>
    <n v="1"/>
    <x v="0"/>
    <n v="5.9"/>
    <n v="20"/>
    <m/>
    <m/>
    <s v="2nd"/>
    <n v="5.5"/>
    <n v="1.9"/>
    <s v="SYD"/>
    <x v="1"/>
    <x v="0"/>
    <x v="1"/>
    <n v="5"/>
    <x v="0"/>
    <s v=""/>
    <n v="2"/>
    <x v="0"/>
    <s v=""/>
    <n v="-100"/>
    <s v="Stockman"/>
    <x v="0"/>
    <s v=""/>
    <n v="-100"/>
  </r>
  <r>
    <x v="25"/>
    <x v="3"/>
    <d v="1899-12-30T13:10:00"/>
    <n v="5"/>
    <n v="0"/>
    <n v="4"/>
    <n v="1400"/>
    <s v="Mares"/>
    <n v="78"/>
    <n v="125"/>
    <n v="11"/>
    <s v="Bright Rubick"/>
    <x v="3"/>
    <n v="5.6"/>
    <s v="John Ramsey"/>
    <s v="Reece Jones (a3)"/>
    <n v="3"/>
    <n v="4"/>
    <n v="53.5"/>
    <n v="50.5"/>
    <n v="33.00865800865801"/>
    <m/>
    <m/>
    <x v="1"/>
    <n v="5.4"/>
    <n v="20"/>
    <m/>
    <m/>
    <s v="2nd"/>
    <n v="5.5"/>
    <n v="2.5"/>
    <s v="SYD"/>
    <x v="1"/>
    <x v="0"/>
    <x v="1"/>
    <n v="5"/>
    <x v="0"/>
    <n v="2"/>
    <n v="2"/>
    <x v="0"/>
    <s v=""/>
    <n v="-100"/>
    <s v="Bright Rubick"/>
    <x v="0"/>
    <s v=""/>
    <n v="-100"/>
  </r>
  <r>
    <x v="25"/>
    <x v="3"/>
    <d v="1899-12-30T13:10:00"/>
    <n v="5"/>
    <n v="0"/>
    <n v="4"/>
    <n v="1400"/>
    <s v="Mares"/>
    <n v="78"/>
    <n v="125"/>
    <n v="2"/>
    <s v="More Prophets"/>
    <x v="3"/>
    <n v="3.7"/>
    <s v="John Thompson"/>
    <s v="Keagan Latham"/>
    <m/>
    <n v="9"/>
    <n v="59.5"/>
    <n v="59.5"/>
    <n v="33.00865800865801"/>
    <n v="2"/>
    <n v="2"/>
    <x v="0"/>
    <n v="5.5"/>
    <n v="20"/>
    <m/>
    <m/>
    <m/>
    <n v="3.7"/>
    <m/>
    <s v="SYD"/>
    <x v="1"/>
    <x v="0"/>
    <x v="1"/>
    <n v="5"/>
    <x v="0"/>
    <s v=""/>
    <n v="2"/>
    <x v="0"/>
    <s v=""/>
    <n v="-100"/>
    <s v="More Prophets"/>
    <x v="0"/>
    <s v=""/>
    <n v="-100"/>
  </r>
  <r>
    <x v="25"/>
    <x v="2"/>
    <d v="1899-12-30T13:30:00"/>
    <n v="4"/>
    <n v="3"/>
    <n v="4"/>
    <n v="1200"/>
    <s v="Mares"/>
    <n v="84"/>
    <n v="125"/>
    <n v="3"/>
    <s v="Bons Abroad"/>
    <x v="3"/>
    <n v="7"/>
    <s v="Kevin Corstens"/>
    <s v="Brett Prebble"/>
    <m/>
    <n v="13"/>
    <n v="58.5"/>
    <n v="58.5"/>
    <n v="38.405797101449281"/>
    <n v="1"/>
    <n v="3"/>
    <x v="0"/>
    <n v="5.5"/>
    <n v="30"/>
    <n v="14"/>
    <m/>
    <m/>
    <n v="5.5"/>
    <m/>
    <s v="Mel"/>
    <x v="0"/>
    <x v="0"/>
    <x v="1"/>
    <n v="5"/>
    <x v="0"/>
    <s v=""/>
    <s v=""/>
    <x v="0"/>
    <s v=""/>
    <n v="-100"/>
    <s v="Bons Abroad"/>
    <x v="0"/>
    <s v=""/>
    <n v="-100"/>
  </r>
  <r>
    <x v="25"/>
    <x v="2"/>
    <d v="1899-12-30T14:10:00"/>
    <n v="4"/>
    <n v="3"/>
    <n v="5"/>
    <n v="1400"/>
    <s v="Hcp"/>
    <n v="84"/>
    <n v="125"/>
    <n v="6"/>
    <s v="Biometric"/>
    <x v="5"/>
    <n v="8.5"/>
    <s v="Team Hayes"/>
    <s v="Harry Coffey"/>
    <m/>
    <n v="1"/>
    <n v="60"/>
    <n v="60"/>
    <n v="31.764705882352942"/>
    <n v="1"/>
    <m/>
    <x v="1"/>
    <n v="5"/>
    <n v="35"/>
    <n v="14"/>
    <m/>
    <s v="WON"/>
    <n v="13"/>
    <n v="3.7"/>
    <s v="Mel"/>
    <x v="0"/>
    <x v="0"/>
    <x v="1"/>
    <n v="5"/>
    <x v="0"/>
    <s v=""/>
    <s v=""/>
    <x v="0"/>
    <n v="1300"/>
    <n v="1200"/>
    <s v="Biometric"/>
    <x v="0"/>
    <n v="1300"/>
    <n v="1200"/>
  </r>
  <r>
    <x v="25"/>
    <x v="3"/>
    <d v="1899-12-30T14:25:00"/>
    <n v="5"/>
    <n v="0"/>
    <n v="6"/>
    <n v="1100"/>
    <s v="Hcp"/>
    <m/>
    <n v="125"/>
    <n v="8"/>
    <s v="Marway"/>
    <x v="4"/>
    <n v="2.8"/>
    <s v="Mark Newnham"/>
    <s v="Rachel King"/>
    <m/>
    <n v="6"/>
    <n v="53.5"/>
    <n v="53.5"/>
    <s v=""/>
    <n v="5"/>
    <m/>
    <x v="1"/>
    <n v="5.0999999999999996"/>
    <n v="20"/>
    <m/>
    <m/>
    <s v="3rd"/>
    <n v="2.7"/>
    <n v="1.4"/>
    <s v="SYD"/>
    <x v="1"/>
    <x v="0"/>
    <x v="1"/>
    <n v="5"/>
    <x v="1"/>
    <s v=""/>
    <s v=""/>
    <x v="0"/>
    <s v=""/>
    <n v="-100"/>
    <s v="Marway"/>
    <x v="1"/>
    <s v=""/>
    <s v=""/>
  </r>
  <r>
    <x v="25"/>
    <x v="3"/>
    <d v="1899-12-30T14:25:00"/>
    <n v="5"/>
    <n v="0"/>
    <n v="6"/>
    <n v="1100"/>
    <s v="Hcp"/>
    <m/>
    <n v="125"/>
    <n v="9"/>
    <s v="Adelong"/>
    <x v="4"/>
    <n v="9.3000000000000007"/>
    <s v="Brad Widdup"/>
    <s v="Jay Ford"/>
    <m/>
    <n v="8"/>
    <n v="53"/>
    <n v="53"/>
    <s v=""/>
    <m/>
    <n v="3"/>
    <x v="0"/>
    <n v="5.8"/>
    <n v="20"/>
    <m/>
    <m/>
    <s v="WON"/>
    <n v="12"/>
    <n v="2.7"/>
    <s v="SYD"/>
    <x v="1"/>
    <x v="0"/>
    <x v="1"/>
    <n v="5"/>
    <x v="1"/>
    <s v=""/>
    <s v=""/>
    <x v="0"/>
    <n v="1200"/>
    <n v="1100"/>
    <s v="Adelong"/>
    <x v="1"/>
    <s v=""/>
    <s v=""/>
  </r>
  <r>
    <x v="25"/>
    <x v="3"/>
    <d v="1899-12-30T15:45:00"/>
    <n v="5"/>
    <n v="0"/>
    <n v="8"/>
    <n v="1400"/>
    <s v="Hcp"/>
    <m/>
    <n v="125"/>
    <n v="9"/>
    <s v="True Detective"/>
    <x v="3"/>
    <n v="10.199999999999999"/>
    <s v="Chris Waller"/>
    <s v="Louise Day (a2)"/>
    <n v="2"/>
    <n v="10"/>
    <n v="52.5"/>
    <n v="50.5"/>
    <n v="32.026143790849673"/>
    <m/>
    <n v="3"/>
    <x v="1"/>
    <n v="5"/>
    <n v="20"/>
    <m/>
    <m/>
    <m/>
    <n v="8.5"/>
    <m/>
    <s v="SYD"/>
    <x v="1"/>
    <x v="0"/>
    <x v="1"/>
    <n v="5"/>
    <x v="0"/>
    <n v="2"/>
    <n v="2"/>
    <x v="0"/>
    <s v=""/>
    <n v="-100"/>
    <s v="True Detective"/>
    <x v="0"/>
    <s v=""/>
    <n v="-100"/>
  </r>
  <r>
    <x v="25"/>
    <x v="3"/>
    <d v="1899-12-30T15:45:00"/>
    <n v="5"/>
    <n v="0"/>
    <n v="8"/>
    <n v="1400"/>
    <s v="Hcp"/>
    <m/>
    <n v="125"/>
    <n v="13"/>
    <s v="Lina'S Hero"/>
    <x v="1"/>
    <n v="4.9000000000000004"/>
    <s v="Chris Waller"/>
    <s v="Jay Ford"/>
    <m/>
    <n v="1"/>
    <n v="52"/>
    <n v="52"/>
    <n v="32.026143790849673"/>
    <n v="2"/>
    <n v="4"/>
    <x v="0"/>
    <n v="5.2"/>
    <n v="20"/>
    <m/>
    <m/>
    <s v="WON"/>
    <n v="5"/>
    <n v="1.7"/>
    <s v="SYD"/>
    <x v="1"/>
    <x v="0"/>
    <x v="1"/>
    <n v="5"/>
    <x v="0"/>
    <s v=""/>
    <n v="2"/>
    <x v="0"/>
    <n v="500"/>
    <n v="400"/>
    <s v="Lina'S Hero"/>
    <x v="0"/>
    <n v="500"/>
    <n v="400"/>
  </r>
  <r>
    <x v="25"/>
    <x v="3"/>
    <d v="1899-12-30T16:25:00"/>
    <n v="5"/>
    <n v="0"/>
    <n v="9"/>
    <n v="1100"/>
    <s v="Hcp"/>
    <n v="78"/>
    <n v="125"/>
    <n v="4"/>
    <s v="Malkovich"/>
    <x v="4"/>
    <n v="3.5"/>
    <s v="Bjorn Baker"/>
    <s v="Rachel King"/>
    <m/>
    <n v="10"/>
    <n v="59.5"/>
    <n v="59.5"/>
    <n v="33.244325767690256"/>
    <n v="2"/>
    <n v="1"/>
    <x v="1"/>
    <n v="5.3"/>
    <n v="20"/>
    <m/>
    <m/>
    <s v="2nd"/>
    <n v="4.4000000000000004"/>
    <n v="2"/>
    <s v="SYD"/>
    <x v="1"/>
    <x v="0"/>
    <x v="1"/>
    <n v="5"/>
    <x v="1"/>
    <s v=""/>
    <s v=""/>
    <x v="0"/>
    <s v=""/>
    <n v="-100"/>
    <s v="Malkovich"/>
    <x v="1"/>
    <s v=""/>
    <s v=""/>
  </r>
  <r>
    <x v="25"/>
    <x v="3"/>
    <d v="1899-12-30T16:25:00"/>
    <n v="5"/>
    <n v="0"/>
    <n v="9"/>
    <n v="1100"/>
    <s v="Hcp"/>
    <n v="78"/>
    <n v="125"/>
    <n v="7"/>
    <s v="Hulk"/>
    <x v="3"/>
    <n v="4.0999999999999996"/>
    <s v="Chris Waller"/>
    <s v="Tommy Berry"/>
    <m/>
    <n v="3"/>
    <n v="59"/>
    <n v="59"/>
    <n v="33.244325767690256"/>
    <n v="5"/>
    <n v="5"/>
    <x v="0"/>
    <n v="5.5"/>
    <n v="20"/>
    <m/>
    <m/>
    <m/>
    <n v="4.4000000000000004"/>
    <m/>
    <s v="SYD"/>
    <x v="1"/>
    <x v="0"/>
    <x v="1"/>
    <n v="5"/>
    <x v="1"/>
    <s v=""/>
    <s v=""/>
    <x v="0"/>
    <s v=""/>
    <n v="-100"/>
    <s v="Hulk"/>
    <x v="1"/>
    <s v=""/>
    <s v=""/>
  </r>
  <r>
    <x v="25"/>
    <x v="2"/>
    <d v="1899-12-30T16:40:00"/>
    <n v="4"/>
    <n v="3"/>
    <n v="9"/>
    <n v="1100"/>
    <s v="Hcp"/>
    <s v="No"/>
    <n v="125"/>
    <n v="2"/>
    <s v="The Inevitable"/>
    <x v="3"/>
    <n v="6.5"/>
    <s v="Scott Brunton"/>
    <s v="Sigrid Carr"/>
    <m/>
    <n v="5"/>
    <n v="59"/>
    <n v="59"/>
    <n v="39.194139194139197"/>
    <n v="4"/>
    <n v="3"/>
    <x v="1"/>
    <n v="4.5999999999999996"/>
    <n v="35"/>
    <n v="9"/>
    <m/>
    <m/>
    <n v="7.5"/>
    <m/>
    <s v="Mel"/>
    <x v="0"/>
    <x v="0"/>
    <x v="1"/>
    <n v="5"/>
    <x v="0"/>
    <s v=""/>
    <s v=""/>
    <x v="0"/>
    <s v=""/>
    <n v="-100"/>
    <s v="The Inevitable"/>
    <x v="0"/>
    <s v=""/>
    <n v="-100"/>
  </r>
  <r>
    <x v="25"/>
    <x v="2"/>
    <d v="1899-12-30T16:50:00"/>
    <n v="4"/>
    <n v="3"/>
    <n v="6"/>
    <n v="2000"/>
    <s v="Hcp"/>
    <s v="No"/>
    <n v="135"/>
    <n v="3"/>
    <s v="Hypnos"/>
    <x v="3"/>
    <n v="4"/>
    <s v="Roger James"/>
    <s v="Michael Dee"/>
    <m/>
    <n v="6"/>
    <n v="56.5"/>
    <n v="56.5"/>
    <n v="43.181818181818187"/>
    <n v="3"/>
    <n v="4"/>
    <x v="1"/>
    <n v="4.8"/>
    <n v="30"/>
    <n v="8"/>
    <m/>
    <m/>
    <n v="5"/>
    <m/>
    <s v="Mel"/>
    <x v="0"/>
    <x v="0"/>
    <x v="1"/>
    <n v="5"/>
    <x v="0"/>
    <n v="2"/>
    <n v="2"/>
    <x v="0"/>
    <s v=""/>
    <n v="-100"/>
    <s v="Hypnos"/>
    <x v="0"/>
    <s v=""/>
    <n v="-100"/>
  </r>
  <r>
    <x v="25"/>
    <x v="2"/>
    <d v="1899-12-30T16:50:00"/>
    <n v="4"/>
    <n v="3"/>
    <n v="6"/>
    <n v="2000"/>
    <s v="Hcp"/>
    <s v="No"/>
    <n v="135"/>
    <n v="4"/>
    <s v="Yonkers"/>
    <x v="0"/>
    <n v="2.2999999999999998"/>
    <s v="Chris Waller"/>
    <s v="Damien Thornton"/>
    <m/>
    <n v="3"/>
    <n v="56.5"/>
    <n v="56.5"/>
    <n v="43.181818181818187"/>
    <n v="1"/>
    <n v="2"/>
    <x v="0"/>
    <n v="5.2"/>
    <n v="30"/>
    <n v="8"/>
    <m/>
    <s v="WON"/>
    <n v="2.8"/>
    <n v="1.5"/>
    <s v="Mel"/>
    <x v="0"/>
    <x v="0"/>
    <x v="1"/>
    <n v="5"/>
    <x v="0"/>
    <s v=""/>
    <n v="2"/>
    <x v="0"/>
    <n v="280"/>
    <n v="180"/>
    <s v="Yonkers"/>
    <x v="0"/>
    <n v="280"/>
    <n v="180"/>
  </r>
  <r>
    <x v="26"/>
    <x v="0"/>
    <d v="1899-12-30T12:15:00"/>
    <n v="4"/>
    <n v="8"/>
    <n v="2"/>
    <n v="1400"/>
    <s v="Mares"/>
    <n v="84"/>
    <n v="125"/>
    <n v="2"/>
    <s v="La Vina"/>
    <x v="2"/>
    <n v="3.3"/>
    <s v="Lindsey Smith"/>
    <s v="Damien Oliver"/>
    <m/>
    <n v="5"/>
    <n v="57"/>
    <n v="57"/>
    <n v="67.34006734006735"/>
    <n v="2"/>
    <m/>
    <x v="1"/>
    <n v="4.5"/>
    <n v="40"/>
    <n v="9"/>
    <m/>
    <m/>
    <n v="3.5"/>
    <m/>
    <s v="Mel"/>
    <x v="0"/>
    <x v="0"/>
    <x v="1"/>
    <n v="6"/>
    <x v="0"/>
    <s v=""/>
    <s v=""/>
    <x v="0"/>
    <s v=""/>
    <n v="-100"/>
    <s v="La Vina"/>
    <x v="0"/>
    <s v=""/>
    <n v="-100"/>
  </r>
  <r>
    <x v="26"/>
    <x v="4"/>
    <d v="1899-12-30T13:40:00"/>
    <n v="6"/>
    <n v="6"/>
    <n v="5"/>
    <n v="1200"/>
    <s v="Hcp"/>
    <n v="78"/>
    <n v="125"/>
    <n v="12"/>
    <s v="Rammstein"/>
    <x v="4"/>
    <n v="3.2"/>
    <s v="Ryan &amp; Alexiou"/>
    <s v="J Van Overmeire (a1.5)"/>
    <n v="1.5"/>
    <n v="3"/>
    <n v="56"/>
    <n v="54.5"/>
    <n v="22.988505747126439"/>
    <m/>
    <n v="1"/>
    <x v="0"/>
    <n v="5.4"/>
    <n v="20"/>
    <m/>
    <m/>
    <m/>
    <n v="3.4"/>
    <m/>
    <s v="SYD"/>
    <x v="1"/>
    <x v="0"/>
    <x v="1"/>
    <n v="6"/>
    <x v="1"/>
    <s v=""/>
    <s v=""/>
    <x v="0"/>
    <s v=""/>
    <n v="-100"/>
    <s v="Rammstein"/>
    <x v="1"/>
    <s v=""/>
    <s v=""/>
  </r>
  <r>
    <x v="26"/>
    <x v="0"/>
    <d v="1899-12-30T14:05:00"/>
    <n v="4"/>
    <n v="8"/>
    <n v="5"/>
    <n v="1400"/>
    <s v="Hcp"/>
    <s v="No"/>
    <n v="125"/>
    <n v="6"/>
    <s v="Odeon"/>
    <x v="2"/>
    <n v="4.8"/>
    <s v="Mathew Ellerton "/>
    <s v="Jamie Kah"/>
    <m/>
    <n v="4"/>
    <n v="57.5"/>
    <n v="57.5"/>
    <n v="55.316091954022994"/>
    <n v="2"/>
    <m/>
    <x v="1"/>
    <n v="5.2"/>
    <n v="30"/>
    <n v="10"/>
    <m/>
    <s v="3rd"/>
    <n v="6"/>
    <n v="1.8"/>
    <s v="Mel"/>
    <x v="0"/>
    <x v="0"/>
    <x v="1"/>
    <n v="6"/>
    <x v="0"/>
    <n v="2"/>
    <n v="2"/>
    <x v="0"/>
    <s v=""/>
    <n v="-100"/>
    <s v="Odeon"/>
    <x v="0"/>
    <s v=""/>
    <n v="-100"/>
  </r>
  <r>
    <x v="26"/>
    <x v="0"/>
    <d v="1899-12-30T14:05:00"/>
    <n v="4"/>
    <n v="8"/>
    <n v="5"/>
    <n v="1400"/>
    <s v="Hcp"/>
    <s v="No"/>
    <n v="125"/>
    <n v="4"/>
    <s v="Aramayo"/>
    <x v="0"/>
    <n v="16"/>
    <s v="Chris Waller"/>
    <s v="Damien Thornton"/>
    <m/>
    <n v="10"/>
    <n v="58"/>
    <n v="58"/>
    <n v="55.316091954022994"/>
    <n v="4"/>
    <m/>
    <x v="0"/>
    <n v="5.5"/>
    <n v="30"/>
    <n v="10"/>
    <m/>
    <m/>
    <n v="21"/>
    <m/>
    <s v="Mel"/>
    <x v="0"/>
    <x v="0"/>
    <x v="1"/>
    <n v="6"/>
    <x v="0"/>
    <s v=""/>
    <n v="2"/>
    <x v="0"/>
    <s v=""/>
    <n v="-100"/>
    <s v="Aramayo"/>
    <x v="0"/>
    <s v=""/>
    <n v="-100"/>
  </r>
  <r>
    <x v="26"/>
    <x v="4"/>
    <d v="1899-12-30T14:20:00"/>
    <n v="6"/>
    <n v="6"/>
    <n v="6"/>
    <n v="1500"/>
    <s v="Hcp"/>
    <n v="78"/>
    <n v="125"/>
    <n v="11"/>
    <s v="Zing"/>
    <x v="2"/>
    <n v="4"/>
    <s v="Chris Waller"/>
    <s v="Sam Clipperton"/>
    <m/>
    <n v="3"/>
    <n v="56"/>
    <n v="56"/>
    <s v=""/>
    <n v="1"/>
    <n v="1"/>
    <x v="1"/>
    <n v="4.9000000000000004"/>
    <n v="20"/>
    <m/>
    <m/>
    <s v="3rd"/>
    <n v="4.4000000000000004"/>
    <n v="1.9"/>
    <s v="SYD"/>
    <x v="1"/>
    <x v="0"/>
    <x v="1"/>
    <n v="6"/>
    <x v="0"/>
    <s v=""/>
    <s v=""/>
    <x v="0"/>
    <s v=""/>
    <n v="-100"/>
    <s v="Zing"/>
    <x v="0"/>
    <s v=""/>
    <n v="-100"/>
  </r>
  <r>
    <x v="26"/>
    <x v="4"/>
    <d v="1899-12-30T15:00:00"/>
    <n v="6"/>
    <n v="6"/>
    <n v="7"/>
    <n v="2400"/>
    <s v="Hcp"/>
    <m/>
    <n v="150"/>
    <n v="8"/>
    <s v="Parry Sound"/>
    <x v="3"/>
    <n v="3.1"/>
    <s v="Bjorn Baker"/>
    <s v="Jason Collett"/>
    <m/>
    <n v="5"/>
    <n v="54"/>
    <n v="54"/>
    <n v="56.067588325652842"/>
    <n v="2"/>
    <n v="3"/>
    <x v="1"/>
    <n v="4.7"/>
    <n v="20"/>
    <m/>
    <m/>
    <s v="2nd"/>
    <n v="4.8"/>
    <n v="2"/>
    <s v="SYD"/>
    <x v="1"/>
    <x v="0"/>
    <x v="1"/>
    <n v="6"/>
    <x v="0"/>
    <s v=""/>
    <s v=""/>
    <x v="0"/>
    <s v=""/>
    <n v="-100"/>
    <s v="Parry Sound"/>
    <x v="0"/>
    <s v=""/>
    <n v="-100"/>
  </r>
  <r>
    <x v="26"/>
    <x v="4"/>
    <d v="1899-12-30T15:40:00"/>
    <n v="6"/>
    <n v="6"/>
    <n v="8"/>
    <n v="1800"/>
    <s v="Hcp"/>
    <n v="94"/>
    <n v="125"/>
    <n v="6"/>
    <s v="Pandano"/>
    <x v="2"/>
    <n v="5.6"/>
    <s v="Paul Perry"/>
    <s v="Kathy O'Hara"/>
    <m/>
    <n v="11"/>
    <n v="55.5"/>
    <n v="55.5"/>
    <n v="31.941649899396381"/>
    <n v="1"/>
    <m/>
    <x v="1"/>
    <n v="5"/>
    <n v="20"/>
    <m/>
    <m/>
    <m/>
    <n v="7.5"/>
    <m/>
    <s v="SYD"/>
    <x v="1"/>
    <x v="0"/>
    <x v="1"/>
    <n v="6"/>
    <x v="0"/>
    <s v=""/>
    <s v=""/>
    <x v="0"/>
    <s v=""/>
    <n v="-100"/>
    <s v="Pandano"/>
    <x v="0"/>
    <s v=""/>
    <n v="-100"/>
  </r>
  <r>
    <x v="26"/>
    <x v="0"/>
    <d v="1899-12-30T16:35:00"/>
    <n v="4"/>
    <n v="8"/>
    <n v="9"/>
    <n v="2000"/>
    <s v="Hcp"/>
    <n v="84"/>
    <n v="135"/>
    <n v="9"/>
    <s v="Maserartie Bay"/>
    <x v="3"/>
    <n v="9"/>
    <s v="Ciaron Maher "/>
    <s v="Matt Cartwright (a3)"/>
    <n v="3"/>
    <n v="16"/>
    <n v="57.5"/>
    <n v="54.5"/>
    <n v="20.202020202020201"/>
    <n v="4"/>
    <n v="4"/>
    <x v="1"/>
    <n v="5.5"/>
    <n v="30"/>
    <n v="16"/>
    <m/>
    <m/>
    <n v="8"/>
    <m/>
    <s v="Mel"/>
    <x v="0"/>
    <x v="0"/>
    <x v="1"/>
    <n v="6"/>
    <x v="0"/>
    <s v=""/>
    <s v=""/>
    <x v="0"/>
    <s v=""/>
    <n v="-100"/>
    <s v="Maserartie Bay"/>
    <x v="0"/>
    <s v=""/>
    <n v="-100"/>
  </r>
  <r>
    <x v="27"/>
    <x v="3"/>
    <d v="1899-12-30T12:30:00"/>
    <n v="7"/>
    <n v="3"/>
    <n v="3"/>
    <n v="1000"/>
    <s v="Hcp"/>
    <n v="78"/>
    <n v="125"/>
    <n v="11"/>
    <s v="Ice In Vancouver"/>
    <x v="3"/>
    <n v="3.1"/>
    <s v="Cody Morgan"/>
    <s v="Louise Day (a2)"/>
    <n v="2"/>
    <n v="5"/>
    <n v="54.5"/>
    <n v="52.5"/>
    <n v="60.829493087557609"/>
    <n v="5"/>
    <m/>
    <x v="1"/>
    <n v="4.5"/>
    <n v="20"/>
    <m/>
    <m/>
    <m/>
    <n v="5.5"/>
    <m/>
    <s v="SYD"/>
    <x v="1"/>
    <x v="0"/>
    <x v="1"/>
    <n v="6"/>
    <x v="0"/>
    <s v=""/>
    <s v=""/>
    <x v="0"/>
    <s v=""/>
    <n v="-100"/>
    <s v="Ice In Vancouver"/>
    <x v="0"/>
    <s v=""/>
    <n v="-100"/>
  </r>
  <r>
    <x v="27"/>
    <x v="3"/>
    <d v="1899-12-30T13:40:00"/>
    <n v="7"/>
    <n v="3"/>
    <n v="5"/>
    <n v="1600"/>
    <s v="Mares"/>
    <n v="78"/>
    <n v="125"/>
    <n v="4"/>
    <s v="Zing"/>
    <x v="3"/>
    <n v="3.6"/>
    <s v="Chris Waller"/>
    <s v="Brenton Avdulla"/>
    <m/>
    <n v="6"/>
    <n v="58.5"/>
    <n v="58.5"/>
    <n v="37.58169934640523"/>
    <n v="3"/>
    <n v="1"/>
    <x v="1"/>
    <n v="4.8"/>
    <n v="20"/>
    <m/>
    <m/>
    <s v="2nd"/>
    <n v="2.9"/>
    <n v="1.5"/>
    <s v="SYD"/>
    <x v="1"/>
    <x v="0"/>
    <x v="1"/>
    <n v="6"/>
    <x v="0"/>
    <n v="2"/>
    <n v="2"/>
    <x v="0"/>
    <s v=""/>
    <n v="-100"/>
    <s v="Zing"/>
    <x v="0"/>
    <s v=""/>
    <n v="-100"/>
  </r>
  <r>
    <x v="27"/>
    <x v="3"/>
    <d v="1899-12-30T13:40:00"/>
    <n v="7"/>
    <n v="3"/>
    <n v="5"/>
    <n v="1600"/>
    <s v="Mares"/>
    <n v="78"/>
    <n v="125"/>
    <n v="5"/>
    <s v="La Chevalee"/>
    <x v="2"/>
    <n v="3.3"/>
    <s v="Maher &amp; Eustace"/>
    <s v="Regan Bayliss"/>
    <m/>
    <n v="5"/>
    <n v="58"/>
    <n v="58"/>
    <n v="37.58169934640523"/>
    <n v="1"/>
    <m/>
    <x v="0"/>
    <n v="4.9000000000000004"/>
    <n v="20"/>
    <m/>
    <m/>
    <s v="3rd"/>
    <n v="3.9"/>
    <n v="2"/>
    <s v="SYD"/>
    <x v="1"/>
    <x v="0"/>
    <x v="1"/>
    <n v="6"/>
    <x v="0"/>
    <s v=""/>
    <n v="2"/>
    <x v="0"/>
    <s v=""/>
    <n v="-100"/>
    <s v="La Chevalee"/>
    <x v="0"/>
    <s v=""/>
    <n v="-100"/>
  </r>
  <r>
    <x v="27"/>
    <x v="3"/>
    <d v="1899-12-30T14:20:00"/>
    <n v="7"/>
    <n v="3"/>
    <n v="6"/>
    <n v="1600"/>
    <s v="Hcp"/>
    <m/>
    <n v="125"/>
    <n v="13"/>
    <s v="Opacity"/>
    <x v="3"/>
    <n v="9"/>
    <s v="John O'Shea"/>
    <s v="Reece Jones (a3)"/>
    <n v="3"/>
    <n v="4"/>
    <n v="52"/>
    <n v="49"/>
    <n v="61.553030303030305"/>
    <m/>
    <n v="2"/>
    <x v="0"/>
    <n v="4.7"/>
    <n v="20"/>
    <m/>
    <m/>
    <s v="WON"/>
    <n v="8.5"/>
    <n v="2.4"/>
    <s v="SYD"/>
    <x v="1"/>
    <x v="0"/>
    <x v="1"/>
    <n v="6"/>
    <x v="1"/>
    <s v=""/>
    <s v=""/>
    <x v="0"/>
    <n v="850"/>
    <n v="750"/>
    <s v="Opacity"/>
    <x v="1"/>
    <s v=""/>
    <s v=""/>
  </r>
  <r>
    <x v="27"/>
    <x v="3"/>
    <d v="1899-12-30T15:00:00"/>
    <n v="7"/>
    <n v="3"/>
    <n v="7"/>
    <n v="1100"/>
    <s v="Hcp"/>
    <m/>
    <n v="150"/>
    <n v="5"/>
    <s v="Adelong"/>
    <x v="2"/>
    <n v="5.5"/>
    <s v="Brad Widdup"/>
    <s v="Jay Ford"/>
    <m/>
    <n v="7"/>
    <n v="54"/>
    <n v="54"/>
    <n v="38.181818181818187"/>
    <n v="3"/>
    <n v="3"/>
    <x v="1"/>
    <n v="5.5"/>
    <n v="20"/>
    <m/>
    <m/>
    <s v="WON"/>
    <n v="6.5"/>
    <n v="2"/>
    <s v="SYD"/>
    <x v="1"/>
    <x v="0"/>
    <x v="1"/>
    <n v="6"/>
    <x v="0"/>
    <s v=""/>
    <s v=""/>
    <x v="0"/>
    <n v="650"/>
    <n v="550"/>
    <s v="Adelong"/>
    <x v="0"/>
    <n v="650"/>
    <n v="550"/>
  </r>
  <r>
    <x v="27"/>
    <x v="3"/>
    <d v="1899-12-30T15:40:00"/>
    <n v="7"/>
    <n v="3"/>
    <n v="8"/>
    <n v="1300"/>
    <s v="Hcp"/>
    <n v="94"/>
    <n v="125"/>
    <n v="7"/>
    <s v="New Arrangement"/>
    <x v="2"/>
    <n v="9.8000000000000007"/>
    <s v="Chris Waller"/>
    <s v="Reece Jones (a3)"/>
    <n v="3"/>
    <n v="7"/>
    <n v="54"/>
    <n v="51"/>
    <n v="30.204081632653061"/>
    <n v="3"/>
    <m/>
    <x v="1"/>
    <n v="5.4"/>
    <n v="20"/>
    <m/>
    <m/>
    <s v="WON"/>
    <n v="9"/>
    <n v="2.8"/>
    <s v="SYD"/>
    <x v="1"/>
    <x v="0"/>
    <x v="1"/>
    <n v="6"/>
    <x v="0"/>
    <n v="2"/>
    <n v="2"/>
    <x v="0"/>
    <n v="900"/>
    <n v="800"/>
    <s v="New Arrangement"/>
    <x v="0"/>
    <n v="900"/>
    <n v="800"/>
  </r>
  <r>
    <x v="27"/>
    <x v="3"/>
    <d v="1899-12-30T15:40:00"/>
    <n v="7"/>
    <n v="3"/>
    <n v="8"/>
    <n v="1300"/>
    <s v="Hcp"/>
    <n v="94"/>
    <n v="125"/>
    <n v="12"/>
    <s v="Mirra Vision"/>
    <x v="0"/>
    <n v="7.2"/>
    <s v="P &amp; P Snowden"/>
    <s v="Andrew Adkins"/>
    <m/>
    <n v="10"/>
    <n v="52"/>
    <n v="52"/>
    <n v="30.204081632653061"/>
    <n v="1"/>
    <n v="5"/>
    <x v="0"/>
    <n v="5.6"/>
    <n v="20"/>
    <m/>
    <m/>
    <m/>
    <n v="10"/>
    <m/>
    <s v="SYD"/>
    <x v="1"/>
    <x v="0"/>
    <x v="1"/>
    <n v="6"/>
    <x v="0"/>
    <s v=""/>
    <n v="2"/>
    <x v="0"/>
    <s v=""/>
    <n v="-100"/>
    <s v="Mirra Vision"/>
    <x v="0"/>
    <s v=""/>
    <n v="-100"/>
  </r>
  <r>
    <x v="27"/>
    <x v="3"/>
    <d v="1899-12-30T16:20:00"/>
    <n v="7"/>
    <n v="3"/>
    <n v="9"/>
    <n v="1400"/>
    <s v="Hcp"/>
    <n v="78"/>
    <n v="125"/>
    <n v="5"/>
    <s v="Canasta"/>
    <x v="4"/>
    <n v="4.2"/>
    <s v="Bjorn Baker"/>
    <s v="J Van Overmeire (a1.5)"/>
    <n v="1.5"/>
    <n v="4"/>
    <n v="60"/>
    <n v="58.5"/>
    <n v="70.321151716500566"/>
    <n v="1"/>
    <n v="1"/>
    <x v="1"/>
    <n v="4.5"/>
    <n v="20"/>
    <m/>
    <m/>
    <s v="2nd"/>
    <n v="6"/>
    <n v="1.9"/>
    <s v="SYD"/>
    <x v="1"/>
    <x v="0"/>
    <x v="1"/>
    <n v="6"/>
    <x v="1"/>
    <s v=""/>
    <s v=""/>
    <x v="0"/>
    <s v=""/>
    <n v="-100"/>
    <s v="Canasta"/>
    <x v="1"/>
    <s v=""/>
    <s v=""/>
  </r>
  <r>
    <x v="28"/>
    <x v="0"/>
    <d v="1899-12-30T12:20:00"/>
    <n v="7"/>
    <n v="11"/>
    <n v="2"/>
    <n v="2540"/>
    <s v="Hcp"/>
    <s v="No"/>
    <n v="135"/>
    <n v="1"/>
    <s v="Haky"/>
    <x v="2"/>
    <n v="10"/>
    <s v="Archie Alexander"/>
    <s v="Ben Allen"/>
    <m/>
    <n v="5"/>
    <n v="59"/>
    <n v="59"/>
    <n v="45.714285714285715"/>
    <m/>
    <n v="1"/>
    <x v="1"/>
    <n v="5"/>
    <n v="35"/>
    <n v="11"/>
    <m/>
    <m/>
    <n v="12"/>
    <m/>
    <s v="Mel"/>
    <x v="0"/>
    <x v="0"/>
    <x v="1"/>
    <n v="6"/>
    <x v="1"/>
    <s v=""/>
    <s v=""/>
    <x v="0"/>
    <s v=""/>
    <n v="-100"/>
    <s v="Haky"/>
    <x v="1"/>
    <s v=""/>
    <s v=""/>
  </r>
  <r>
    <x v="28"/>
    <x v="0"/>
    <d v="1899-12-30T14:05:00"/>
    <n v="7"/>
    <n v="11"/>
    <n v="5"/>
    <n v="1620"/>
    <s v="Hcp"/>
    <n v="90"/>
    <n v="125"/>
    <n v="6"/>
    <s v="Think 'N' Fly"/>
    <x v="0"/>
    <n v="6.5"/>
    <s v="Team Hayes"/>
    <s v="Damien Oliver"/>
    <m/>
    <n v="2"/>
    <n v="55"/>
    <n v="55"/>
    <n v="74.208144796380097"/>
    <n v="2"/>
    <m/>
    <x v="1"/>
    <n v="4.5999999999999996"/>
    <n v="40"/>
    <n v="10"/>
    <m/>
    <s v="2nd"/>
    <n v="5"/>
    <n v="1.7"/>
    <s v="Mel"/>
    <x v="0"/>
    <x v="0"/>
    <x v="1"/>
    <n v="6"/>
    <x v="0"/>
    <s v=""/>
    <s v=""/>
    <x v="0"/>
    <s v=""/>
    <n v="-100"/>
    <s v="Think 'N' Fly"/>
    <x v="0"/>
    <s v=""/>
    <n v="-100"/>
  </r>
  <r>
    <x v="28"/>
    <x v="4"/>
    <d v="1899-12-30T15:05:00"/>
    <n v="8"/>
    <n v="7"/>
    <n v="7"/>
    <n v="2000"/>
    <s v="Hcp"/>
    <m/>
    <n v="150"/>
    <n v="8"/>
    <s v="Stockman"/>
    <x v="3"/>
    <n v="5.0999999999999996"/>
    <s v="Joseph Pride"/>
    <s v="Sam Clipperton"/>
    <m/>
    <n v="1"/>
    <n v="54"/>
    <n v="54"/>
    <n v="56.644880174291941"/>
    <m/>
    <n v="2"/>
    <x v="1"/>
    <n v="5.5"/>
    <n v="20"/>
    <m/>
    <m/>
    <s v="WON"/>
    <n v="4.8"/>
    <n v="1.8"/>
    <s v="SYD"/>
    <x v="1"/>
    <x v="0"/>
    <x v="1"/>
    <n v="6"/>
    <x v="0"/>
    <s v=""/>
    <s v=""/>
    <x v="0"/>
    <n v="480"/>
    <n v="380"/>
    <s v="Stockman"/>
    <x v="0"/>
    <n v="480"/>
    <n v="380"/>
  </r>
  <r>
    <x v="28"/>
    <x v="4"/>
    <d v="1899-12-30T15:45:00"/>
    <n v="8"/>
    <n v="7"/>
    <n v="8"/>
    <n v="1300"/>
    <s v="Mares"/>
    <n v="78"/>
    <n v="125"/>
    <n v="7"/>
    <s v="Katalin"/>
    <x v="3"/>
    <n v="2.4"/>
    <s v="James Cummings"/>
    <s v="James McDonald"/>
    <m/>
    <n v="7"/>
    <n v="59"/>
    <n v="59"/>
    <n v="59.523809523809533"/>
    <n v="1"/>
    <m/>
    <x v="1"/>
    <n v="5.0999999999999996"/>
    <n v="20"/>
    <m/>
    <m/>
    <m/>
    <n v="3.1"/>
    <m/>
    <s v="SYD"/>
    <x v="1"/>
    <x v="0"/>
    <x v="1"/>
    <n v="6"/>
    <x v="0"/>
    <s v=""/>
    <s v=""/>
    <x v="0"/>
    <s v=""/>
    <n v="-100"/>
    <s v="Katalin"/>
    <x v="0"/>
    <s v=""/>
    <n v="-100"/>
  </r>
  <r>
    <x v="28"/>
    <x v="0"/>
    <d v="1899-12-30T16:00:00"/>
    <n v="7"/>
    <n v="11"/>
    <n v="8"/>
    <n v="1420"/>
    <s v="Hcp"/>
    <s v="No"/>
    <n v="125"/>
    <n v="13"/>
    <s v="Dice Roll"/>
    <x v="5"/>
    <n v="2.8"/>
    <s v="Nick Ryan"/>
    <s v="Fred Kersley"/>
    <m/>
    <n v="5"/>
    <n v="54.5"/>
    <n v="54.5"/>
    <n v="58.970099667774093"/>
    <n v="3"/>
    <m/>
    <x v="1"/>
    <n v="4.2"/>
    <n v="40"/>
    <n v="12"/>
    <m/>
    <s v="WON"/>
    <n v="2.5"/>
    <n v="1.4"/>
    <s v="Mel"/>
    <x v="0"/>
    <x v="0"/>
    <x v="1"/>
    <n v="6"/>
    <x v="0"/>
    <s v=""/>
    <s v=""/>
    <x v="0"/>
    <n v="250"/>
    <n v="150"/>
    <s v="Dice Roll"/>
    <x v="0"/>
    <n v="250"/>
    <n v="150"/>
  </r>
  <r>
    <x v="29"/>
    <x v="4"/>
    <d v="1899-12-30T12:45:00"/>
    <n v="7"/>
    <n v="0"/>
    <n v="3"/>
    <n v="3200"/>
    <s v="Hcp"/>
    <n v="90"/>
    <n v="125"/>
    <n v="1"/>
    <s v="Sweet Thomas"/>
    <x v="3"/>
    <n v="3.1"/>
    <s v="Matthew Smith"/>
    <s v="Brenton Avdulla"/>
    <m/>
    <n v="6"/>
    <n v="60"/>
    <n v="60"/>
    <n v="72.258064516129025"/>
    <n v="1"/>
    <n v="3"/>
    <x v="1"/>
    <n v="4.8"/>
    <n v="20"/>
    <m/>
    <m/>
    <s v="WON"/>
    <n v="2.6"/>
    <n v="1.9"/>
    <s v="SYD"/>
    <x v="1"/>
    <x v="0"/>
    <x v="1"/>
    <n v="6"/>
    <x v="0"/>
    <s v=""/>
    <s v=""/>
    <x v="0"/>
    <n v="260"/>
    <n v="160"/>
    <s v="Sweet Thomas"/>
    <x v="0"/>
    <n v="260"/>
    <n v="160"/>
  </r>
  <r>
    <x v="29"/>
    <x v="4"/>
    <d v="1899-12-30T13:55:00"/>
    <n v="7"/>
    <n v="0"/>
    <n v="5"/>
    <n v="1600"/>
    <s v="Hcp"/>
    <n v="72"/>
    <n v="125"/>
    <n v="2"/>
    <s v="Knight"/>
    <x v="4"/>
    <n v="8.1999999999999993"/>
    <s v="Kim Waugh"/>
    <s v="J Van Overmeire (a1.5)"/>
    <n v="1.5"/>
    <n v="6"/>
    <n v="60.5"/>
    <n v="59"/>
    <n v="24.390243902439025"/>
    <m/>
    <m/>
    <x v="1"/>
    <n v="5.5"/>
    <n v="20"/>
    <m/>
    <m/>
    <m/>
    <n v="9.5"/>
    <m/>
    <s v="SYD"/>
    <x v="1"/>
    <x v="0"/>
    <x v="1"/>
    <n v="6"/>
    <x v="1"/>
    <s v=""/>
    <s v=""/>
    <x v="0"/>
    <s v=""/>
    <n v="-100"/>
    <s v="Knight"/>
    <x v="1"/>
    <s v=""/>
    <s v=""/>
  </r>
  <r>
    <x v="29"/>
    <x v="4"/>
    <d v="1899-12-30T14:30:00"/>
    <n v="7"/>
    <n v="0"/>
    <n v="6"/>
    <n v="1400"/>
    <s v="Hcp"/>
    <m/>
    <n v="150"/>
    <n v="5"/>
    <s v="Wandabaa"/>
    <x v="3"/>
    <n v="4.9000000000000004"/>
    <s v="Kris Lees"/>
    <s v="Louise Day (a0)"/>
    <m/>
    <n v="9"/>
    <n v="54"/>
    <n v="54"/>
    <n v="34.297052154195015"/>
    <n v="5"/>
    <n v="2"/>
    <x v="1"/>
    <n v="4.5"/>
    <n v="30"/>
    <m/>
    <m/>
    <m/>
    <n v="7.5"/>
    <m/>
    <s v="SYD"/>
    <x v="1"/>
    <x v="0"/>
    <x v="1"/>
    <n v="6"/>
    <x v="0"/>
    <s v=""/>
    <s v=""/>
    <x v="0"/>
    <s v=""/>
    <n v="-100"/>
    <s v="Wandabaa"/>
    <x v="0"/>
    <s v=""/>
    <n v="-100"/>
  </r>
  <r>
    <x v="29"/>
    <x v="2"/>
    <d v="1899-12-30T14:50:00"/>
    <n v="6"/>
    <n v="12"/>
    <n v="6"/>
    <n v="1100"/>
    <s v="Mares"/>
    <n v="84"/>
    <n v="125"/>
    <n v="4"/>
    <s v="Absolute Flirt"/>
    <x v="5"/>
    <n v="3.1"/>
    <s v="Danny O'Brien"/>
    <s v="Damian Lane"/>
    <m/>
    <n v="9"/>
    <n v="58"/>
    <n v="58"/>
    <n v="48.924731182795696"/>
    <n v="3"/>
    <n v="1"/>
    <x v="1"/>
    <n v="5"/>
    <n v="35"/>
    <n v="11"/>
    <m/>
    <s v="WON"/>
    <n v="3.5"/>
    <n v="1.7"/>
    <s v="Mel"/>
    <x v="0"/>
    <x v="0"/>
    <x v="1"/>
    <n v="6"/>
    <x v="0"/>
    <s v=""/>
    <s v=""/>
    <x v="0"/>
    <n v="350"/>
    <n v="250"/>
    <s v="Absolute Flirt"/>
    <x v="0"/>
    <n v="350"/>
    <n v="250"/>
  </r>
  <r>
    <x v="29"/>
    <x v="2"/>
    <d v="1899-12-30T15:30:00"/>
    <n v="6"/>
    <n v="12"/>
    <n v="7"/>
    <n v="2000"/>
    <s v="Hcp"/>
    <s v="No"/>
    <n v="135"/>
    <n v="8"/>
    <s v="Last Week"/>
    <x v="0"/>
    <n v="5.5"/>
    <s v="Ciaron Maher "/>
    <s v="Will Price (a1.5)"/>
    <n v="1.5"/>
    <n v="1"/>
    <n v="54"/>
    <n v="52.5"/>
    <n v="50.641025641025642"/>
    <n v="5"/>
    <m/>
    <x v="0"/>
    <n v="5.5"/>
    <n v="30"/>
    <n v="10"/>
    <m/>
    <m/>
    <n v="5.5"/>
    <m/>
    <s v="Mel"/>
    <x v="0"/>
    <x v="0"/>
    <x v="1"/>
    <n v="6"/>
    <x v="1"/>
    <s v=""/>
    <s v=""/>
    <x v="0"/>
    <s v=""/>
    <n v="-100"/>
    <s v="Last Week"/>
    <x v="1"/>
    <s v=""/>
    <s v=""/>
  </r>
  <r>
    <x v="29"/>
    <x v="4"/>
    <d v="1899-12-30T16:30:00"/>
    <n v="7"/>
    <n v="0"/>
    <n v="9"/>
    <n v="1100"/>
    <s v="Hcp"/>
    <n v="78"/>
    <n v="125"/>
    <n v="1"/>
    <s v="Shadow Crush"/>
    <x v="3"/>
    <n v="5.5"/>
    <s v="Mark Newnham"/>
    <s v="Tyler Schiller (a3)"/>
    <n v="3"/>
    <n v="5"/>
    <n v="61.5"/>
    <n v="58.5"/>
    <n v="33.566433566433567"/>
    <n v="2"/>
    <n v="4"/>
    <x v="1"/>
    <n v="5.2"/>
    <n v="20"/>
    <m/>
    <m/>
    <m/>
    <n v="6"/>
    <m/>
    <s v="SYD"/>
    <x v="1"/>
    <x v="0"/>
    <x v="1"/>
    <n v="6"/>
    <x v="0"/>
    <n v="2"/>
    <n v="2"/>
    <x v="0"/>
    <s v=""/>
    <n v="-100"/>
    <s v="Shadow Crush"/>
    <x v="0"/>
    <s v=""/>
    <n v="-100"/>
  </r>
  <r>
    <x v="29"/>
    <x v="4"/>
    <d v="1899-12-30T16:30:00"/>
    <n v="7"/>
    <n v="0"/>
    <n v="9"/>
    <n v="1100"/>
    <s v="Hcp"/>
    <n v="78"/>
    <n v="125"/>
    <n v="10"/>
    <s v="Triple Ace"/>
    <x v="2"/>
    <n v="6"/>
    <s v="Kris Lees"/>
    <s v="Sam Clipperton"/>
    <m/>
    <n v="1"/>
    <n v="58"/>
    <n v="58"/>
    <n v="33.566433566433567"/>
    <n v="1"/>
    <n v="1"/>
    <x v="0"/>
    <n v="5.4"/>
    <n v="20"/>
    <m/>
    <m/>
    <s v="3rd"/>
    <n v="6.5"/>
    <n v="2.2000000000000002"/>
    <s v="SYD"/>
    <x v="1"/>
    <x v="0"/>
    <x v="1"/>
    <n v="6"/>
    <x v="0"/>
    <s v=""/>
    <n v="2"/>
    <x v="0"/>
    <s v=""/>
    <n v="-100"/>
    <s v="Triple Ace"/>
    <x v="0"/>
    <s v=""/>
    <n v="-100"/>
  </r>
  <r>
    <x v="29"/>
    <x v="2"/>
    <d v="1899-12-30T16:38:00"/>
    <n v="6"/>
    <n v="12"/>
    <n v="9"/>
    <n v="1200"/>
    <s v="Hcp"/>
    <n v="84"/>
    <n v="125"/>
    <n v="11"/>
    <s v="Whipcracker Way"/>
    <x v="1"/>
    <n v="6.5"/>
    <s v="Phillip Stokes"/>
    <s v="Ben Allen"/>
    <m/>
    <n v="6"/>
    <n v="57"/>
    <n v="57"/>
    <n v="45.687645687645691"/>
    <n v="2"/>
    <n v="3"/>
    <x v="1"/>
    <n v="5"/>
    <n v="35"/>
    <n v="14"/>
    <m/>
    <s v="2nd"/>
    <n v="7.5"/>
    <n v="2.1"/>
    <s v="Mel"/>
    <x v="0"/>
    <x v="0"/>
    <x v="1"/>
    <n v="6"/>
    <x v="1"/>
    <s v=""/>
    <s v=""/>
    <x v="0"/>
    <s v=""/>
    <n v="-100"/>
    <s v="Whipcracker Way"/>
    <x v="1"/>
    <s v=""/>
    <s v=""/>
  </r>
  <r>
    <x v="30"/>
    <x v="4"/>
    <d v="1899-12-30T12:10:00"/>
    <n v="8"/>
    <n v="3"/>
    <n v="3"/>
    <n v="2400"/>
    <s v="Hcp"/>
    <n v="78"/>
    <n v="130"/>
    <n v="2"/>
    <s v="No Compromise"/>
    <x v="2"/>
    <n v="2.4"/>
    <s v="Chris Waller"/>
    <s v="Tommy Berry"/>
    <m/>
    <n v="4"/>
    <n v="60"/>
    <n v="60"/>
    <n v="59.523809523809533"/>
    <n v="1"/>
    <m/>
    <x v="1"/>
    <n v="4.4000000000000004"/>
    <n v="20"/>
    <m/>
    <m/>
    <s v="2nd"/>
    <n v="2.4"/>
    <n v="1.4"/>
    <s v="SYD"/>
    <x v="1"/>
    <x v="0"/>
    <x v="1"/>
    <n v="7"/>
    <x v="0"/>
    <s v=""/>
    <s v=""/>
    <x v="0"/>
    <s v=""/>
    <n v="-100"/>
    <s v="No Compromise"/>
    <x v="0"/>
    <s v=""/>
    <n v="-100"/>
  </r>
  <r>
    <x v="30"/>
    <x v="4"/>
    <d v="1899-12-30T13:55:00"/>
    <n v="8"/>
    <n v="3"/>
    <n v="6"/>
    <n v="1500"/>
    <s v="Hcp"/>
    <n v="88"/>
    <n v="130"/>
    <n v="11"/>
    <s v="Ruby Tuesday"/>
    <x v="3"/>
    <n v="8.6"/>
    <s v="Gary Portelli"/>
    <s v="Rachel King"/>
    <m/>
    <n v="2"/>
    <n v="52"/>
    <n v="52"/>
    <n v="36.01815087918321"/>
    <m/>
    <m/>
    <x v="1"/>
    <n v="4"/>
    <n v="20"/>
    <m/>
    <m/>
    <m/>
    <n v="6.5"/>
    <m/>
    <s v="SYD"/>
    <x v="1"/>
    <x v="0"/>
    <x v="1"/>
    <n v="7"/>
    <x v="0"/>
    <s v=""/>
    <s v=""/>
    <x v="0"/>
    <s v=""/>
    <n v="-100"/>
    <s v="Ruby Tuesday"/>
    <x v="0"/>
    <s v=""/>
    <n v="-100"/>
  </r>
  <r>
    <x v="30"/>
    <x v="4"/>
    <d v="1899-12-30T15:15:00"/>
    <n v="8"/>
    <n v="3"/>
    <n v="8"/>
    <n v="1300"/>
    <s v="Hcp"/>
    <n v="78"/>
    <n v="130"/>
    <n v="6"/>
    <s v="Vitesse"/>
    <x v="4"/>
    <n v="2.4"/>
    <s v="Chris Waller"/>
    <s v="Nash Rawiller"/>
    <m/>
    <n v="1"/>
    <n v="57.5"/>
    <n v="57.5"/>
    <n v="42.222222222222221"/>
    <n v="1"/>
    <n v="1"/>
    <x v="0"/>
    <n v="5.8"/>
    <n v="20"/>
    <m/>
    <m/>
    <s v="2nd"/>
    <n v="3.3"/>
    <n v="1.7"/>
    <s v="SYD"/>
    <x v="1"/>
    <x v="0"/>
    <x v="1"/>
    <n v="7"/>
    <x v="1"/>
    <s v=""/>
    <s v=""/>
    <x v="0"/>
    <s v=""/>
    <n v="-100"/>
    <s v="Vitesse"/>
    <x v="1"/>
    <s v=""/>
    <s v=""/>
  </r>
  <r>
    <x v="30"/>
    <x v="0"/>
    <d v="1899-12-30T16:05:00"/>
    <n v="6"/>
    <n v="0"/>
    <n v="8"/>
    <n v="1200"/>
    <s v="Hcp"/>
    <s v="No"/>
    <n v="160"/>
    <n v="5"/>
    <s v="The Astrologist"/>
    <x v="6"/>
    <n v="4"/>
    <s v="Leon  Corstens"/>
    <s v="Damien Thornton"/>
    <m/>
    <n v="5"/>
    <n v="55"/>
    <n v="55"/>
    <n v="45.833333333333336"/>
    <n v="1"/>
    <n v="5"/>
    <x v="1"/>
    <n v="4.5999999999999996"/>
    <n v="40"/>
    <n v="11"/>
    <m/>
    <s v="WON"/>
    <n v="4.4000000000000004"/>
    <n v="1.7"/>
    <s v="Mel"/>
    <x v="0"/>
    <x v="0"/>
    <x v="1"/>
    <n v="7"/>
    <x v="1"/>
    <s v=""/>
    <s v=""/>
    <x v="0"/>
    <n v="440.00000000000006"/>
    <n v="340.00000000000006"/>
    <s v="The Astrologist"/>
    <x v="1"/>
    <s v=""/>
    <s v=""/>
  </r>
  <r>
    <x v="30"/>
    <x v="4"/>
    <d v="1899-12-30T16:30:00"/>
    <n v="8"/>
    <n v="3"/>
    <n v="10"/>
    <n v="1400"/>
    <s v="Mares"/>
    <n v="78"/>
    <n v="130"/>
    <n v="2"/>
    <s v="Cafe Royal"/>
    <x v="2"/>
    <n v="11.1"/>
    <s v="Nathan Doyle"/>
    <s v="Tyler Schiller (a3)"/>
    <n v="3"/>
    <n v="2"/>
    <n v="59.5"/>
    <n v="56.5"/>
    <n v="50.675675675675677"/>
    <n v="4"/>
    <n v="3"/>
    <x v="1"/>
    <n v="4.3"/>
    <n v="20"/>
    <m/>
    <m/>
    <s v="2nd"/>
    <n v="16"/>
    <n v="3.1"/>
    <s v="SYD"/>
    <x v="1"/>
    <x v="0"/>
    <x v="1"/>
    <n v="7"/>
    <x v="0"/>
    <s v=""/>
    <s v=""/>
    <x v="0"/>
    <s v=""/>
    <n v="-100"/>
    <s v="Cafe Royal"/>
    <x v="0"/>
    <s v=""/>
    <n v="-100"/>
  </r>
  <r>
    <x v="31"/>
    <x v="3"/>
    <d v="1899-12-30T12:45:00"/>
    <n v="9"/>
    <n v="6"/>
    <n v="4"/>
    <n v="1100"/>
    <s v="Mares"/>
    <n v="78"/>
    <n v="130"/>
    <n v="7"/>
    <s v="Van Giz"/>
    <x v="3"/>
    <n v="2.8"/>
    <s v="Bjorn Baker"/>
    <s v="Kerrin McEvoy"/>
    <m/>
    <n v="5"/>
    <n v="57"/>
    <n v="57"/>
    <n v="67.972350230414747"/>
    <n v="3"/>
    <n v="2"/>
    <x v="1"/>
    <n v="4"/>
    <n v="20"/>
    <m/>
    <m/>
    <s v="WON"/>
    <n v="3.7"/>
    <n v="2"/>
    <s v="SYD"/>
    <x v="1"/>
    <x v="0"/>
    <x v="1"/>
    <n v="7"/>
    <x v="0"/>
    <s v=""/>
    <s v=""/>
    <x v="0"/>
    <n v="370"/>
    <n v="270"/>
    <s v="Van Giz"/>
    <x v="0"/>
    <n v="370"/>
    <n v="270"/>
  </r>
  <r>
    <x v="31"/>
    <x v="3"/>
    <d v="1899-12-30T13:20:00"/>
    <n v="9"/>
    <n v="6"/>
    <n v="5"/>
    <n v="2000"/>
    <s v="Hcp"/>
    <n v="78"/>
    <n v="130"/>
    <n v="3"/>
    <s v="Harpo Marx"/>
    <x v="3"/>
    <n v="2.4"/>
    <s v="Bjorn Baker"/>
    <s v="Rachel King"/>
    <m/>
    <n v="7"/>
    <n v="59.5"/>
    <n v="59.5"/>
    <n v="46.428571428571431"/>
    <n v="1"/>
    <n v="3"/>
    <x v="1"/>
    <n v="5.2"/>
    <n v="20"/>
    <m/>
    <m/>
    <s v="WON"/>
    <n v="2.4"/>
    <n v="1.4"/>
    <s v="SYD"/>
    <x v="1"/>
    <x v="0"/>
    <x v="1"/>
    <n v="7"/>
    <x v="0"/>
    <s v=""/>
    <s v=""/>
    <x v="0"/>
    <n v="240"/>
    <n v="140"/>
    <s v="Harpo Marx"/>
    <x v="0"/>
    <n v="240"/>
    <n v="140"/>
  </r>
  <r>
    <x v="31"/>
    <x v="3"/>
    <d v="1899-12-30T13:55:00"/>
    <n v="9"/>
    <n v="6"/>
    <n v="6"/>
    <n v="1100"/>
    <s v="Hcp"/>
    <n v="78"/>
    <n v="130"/>
    <n v="3"/>
    <s v="Hulk"/>
    <x v="2"/>
    <n v="2.2000000000000002"/>
    <s v="Chris Waller"/>
    <s v="James McDonald"/>
    <m/>
    <n v="6"/>
    <n v="59.5"/>
    <n v="59.5"/>
    <n v="61.847988077496275"/>
    <n v="2"/>
    <m/>
    <x v="1"/>
    <n v="4.4000000000000004"/>
    <n v="20"/>
    <m/>
    <m/>
    <m/>
    <n v="3"/>
    <m/>
    <s v="SYD"/>
    <x v="1"/>
    <x v="0"/>
    <x v="1"/>
    <n v="7"/>
    <x v="0"/>
    <s v=""/>
    <s v=""/>
    <x v="0"/>
    <s v=""/>
    <n v="-100"/>
    <s v="Hulk"/>
    <x v="0"/>
    <s v=""/>
    <n v="-100"/>
  </r>
  <r>
    <x v="31"/>
    <x v="2"/>
    <d v="1899-12-30T14:15:00"/>
    <n v="4"/>
    <n v="0"/>
    <n v="5"/>
    <n v="2000"/>
    <s v="Hcp"/>
    <n v="78"/>
    <n v="135"/>
    <n v="4"/>
    <s v="Excelman"/>
    <x v="5"/>
    <n v="7.3"/>
    <s v="Richard Laming"/>
    <s v="Thomas Stockdale (a2)"/>
    <n v="2"/>
    <n v="6"/>
    <n v="58.5"/>
    <n v="56.5"/>
    <n v="24.336928009326726"/>
    <n v="3"/>
    <n v="1"/>
    <x v="1"/>
    <n v="5.2"/>
    <n v="30"/>
    <n v="12"/>
    <m/>
    <m/>
    <n v="9"/>
    <m/>
    <s v="Mel"/>
    <x v="0"/>
    <x v="0"/>
    <x v="1"/>
    <n v="7"/>
    <x v="0"/>
    <s v=""/>
    <s v=""/>
    <x v="0"/>
    <s v=""/>
    <n v="-100"/>
    <s v="Excelman"/>
    <x v="0"/>
    <s v=""/>
    <n v="-100"/>
  </r>
  <r>
    <x v="31"/>
    <x v="3"/>
    <d v="1899-12-30T14:35:00"/>
    <n v="9"/>
    <n v="6"/>
    <n v="7"/>
    <n v="1300"/>
    <s v="Hcp"/>
    <n v="72"/>
    <n v="100"/>
    <n v="12"/>
    <s v="Zorocat"/>
    <x v="4"/>
    <n v="6.7"/>
    <s v="Damien Lane"/>
    <s v="Regan Bayliss"/>
    <m/>
    <n v="4"/>
    <n v="54.5"/>
    <n v="54.5"/>
    <n v="34.92537313432836"/>
    <n v="2"/>
    <m/>
    <x v="1"/>
    <n v="5.5"/>
    <n v="20"/>
    <m/>
    <m/>
    <s v="WON"/>
    <n v="9"/>
    <n v="2.6"/>
    <s v="SYD"/>
    <x v="1"/>
    <x v="0"/>
    <x v="1"/>
    <n v="7"/>
    <x v="1"/>
    <s v=""/>
    <s v=""/>
    <x v="0"/>
    <n v="900"/>
    <n v="800"/>
    <s v="Zorocat"/>
    <x v="1"/>
    <s v=""/>
    <s v=""/>
  </r>
  <r>
    <x v="31"/>
    <x v="3"/>
    <d v="1899-12-30T14:35:00"/>
    <n v="9"/>
    <n v="6"/>
    <n v="7"/>
    <n v="1300"/>
    <s v="Hcp"/>
    <n v="72"/>
    <n v="100"/>
    <n v="1"/>
    <s v="Not Feint Hearted"/>
    <x v="3"/>
    <n v="7.7"/>
    <s v="Gary Portelli"/>
    <s v="Ellen Hennessy (a3)"/>
    <n v="3"/>
    <n v="9"/>
    <n v="62.5"/>
    <n v="59.5"/>
    <n v="34.92537313432836"/>
    <m/>
    <n v="1"/>
    <x v="0"/>
    <n v="7.4"/>
    <n v="20"/>
    <m/>
    <m/>
    <m/>
    <n v="6"/>
    <m/>
    <s v="SYD"/>
    <x v="1"/>
    <x v="0"/>
    <x v="1"/>
    <n v="7"/>
    <x v="1"/>
    <s v=""/>
    <s v=""/>
    <x v="0"/>
    <s v=""/>
    <n v="-100"/>
    <s v="Not Feint Hearted"/>
    <x v="1"/>
    <s v=""/>
    <s v=""/>
  </r>
  <r>
    <x v="31"/>
    <x v="3"/>
    <d v="1899-12-30T15:15:00"/>
    <n v="9"/>
    <n v="6"/>
    <n v="8"/>
    <n v="1400"/>
    <s v="Hcp"/>
    <m/>
    <n v="150"/>
    <n v="6"/>
    <s v="Rubisaki"/>
    <x v="3"/>
    <n v="3.6"/>
    <s v="Patrick Payne"/>
    <s v="Nash Rawiller"/>
    <m/>
    <n v="9"/>
    <n v="56"/>
    <n v="56"/>
    <n v="44.444444444444443"/>
    <n v="2"/>
    <m/>
    <x v="1"/>
    <n v="4.3"/>
    <n v="30"/>
    <m/>
    <m/>
    <m/>
    <n v="3.2"/>
    <m/>
    <s v="SYD"/>
    <x v="1"/>
    <x v="0"/>
    <x v="1"/>
    <n v="7"/>
    <x v="0"/>
    <s v=""/>
    <s v=""/>
    <x v="0"/>
    <s v=""/>
    <n v="-100"/>
    <s v="Rubisaki"/>
    <x v="0"/>
    <s v=""/>
    <n v="-100"/>
  </r>
  <r>
    <x v="31"/>
    <x v="2"/>
    <d v="1899-12-30T15:35:00"/>
    <n v="4"/>
    <n v="0"/>
    <n v="7"/>
    <n v="1700"/>
    <s v="Hcp"/>
    <n v="84"/>
    <n v="125"/>
    <n v="3"/>
    <s v="Think 'N' Fly"/>
    <x v="0"/>
    <n v="3.7"/>
    <s v="Team Hayes"/>
    <s v="Damien Oliver"/>
    <m/>
    <n v="5"/>
    <n v="58"/>
    <n v="58"/>
    <n v="60.36036036036036"/>
    <n v="2"/>
    <n v="3"/>
    <x v="1"/>
    <n v="4.4000000000000004"/>
    <n v="40"/>
    <n v="9"/>
    <m/>
    <m/>
    <n v="3.9"/>
    <m/>
    <s v="Mel"/>
    <x v="0"/>
    <x v="0"/>
    <x v="1"/>
    <n v="7"/>
    <x v="0"/>
    <s v=""/>
    <s v=""/>
    <x v="0"/>
    <s v=""/>
    <n v="-100"/>
    <s v="Think 'N' Fly"/>
    <x v="0"/>
    <s v=""/>
    <n v="-100"/>
  </r>
  <r>
    <x v="32"/>
    <x v="3"/>
    <d v="1899-12-30T13:25:00"/>
    <n v="8"/>
    <n v="9"/>
    <n v="5"/>
    <n v="1600"/>
    <s v="Hcp"/>
    <n v="78"/>
    <n v="130"/>
    <n v="4"/>
    <s v="Papal Warrior"/>
    <x v="2"/>
    <n v="3.9"/>
    <s v="Chris Waller"/>
    <s v="Kerrin McEvoy"/>
    <m/>
    <n v="8"/>
    <n v="59.5"/>
    <n v="59.5"/>
    <n v="45.641025641025642"/>
    <n v="1"/>
    <n v="1"/>
    <x v="1"/>
    <n v="4.9000000000000004"/>
    <n v="20"/>
    <m/>
    <m/>
    <s v="3rd"/>
    <n v="5"/>
    <n v="2.2000000000000002"/>
    <s v="SYD"/>
    <x v="1"/>
    <x v="0"/>
    <x v="1"/>
    <n v="7"/>
    <x v="0"/>
    <s v=""/>
    <s v=""/>
    <x v="0"/>
    <s v=""/>
    <n v="-100"/>
    <s v="Papal Warrior"/>
    <x v="0"/>
    <s v=""/>
    <n v="-100"/>
  </r>
  <r>
    <x v="32"/>
    <x v="0"/>
    <d v="1899-12-30T13:40:00"/>
    <n v="6"/>
    <n v="3"/>
    <n v="4"/>
    <n v="2000"/>
    <s v="Hcp"/>
    <s v="No"/>
    <n v="135"/>
    <n v="11"/>
    <s v="Vegas Knight"/>
    <x v="4"/>
    <n v="4"/>
    <s v="Colin Little"/>
    <s v="Craig Williams"/>
    <m/>
    <n v="1"/>
    <n v="54"/>
    <n v="54"/>
    <n v="41.666666666666671"/>
    <n v="1"/>
    <n v="5"/>
    <x v="1"/>
    <n v="5.5"/>
    <n v="30"/>
    <n v="13"/>
    <m/>
    <m/>
    <n v="4"/>
    <m/>
    <s v="Mel"/>
    <x v="0"/>
    <x v="0"/>
    <x v="1"/>
    <n v="7"/>
    <x v="1"/>
    <s v=""/>
    <s v=""/>
    <x v="0"/>
    <s v=""/>
    <n v="-100"/>
    <s v="Vegas Knight"/>
    <x v="1"/>
    <s v=""/>
    <s v=""/>
  </r>
  <r>
    <x v="32"/>
    <x v="0"/>
    <d v="1899-12-30T15:00:00"/>
    <n v="6"/>
    <n v="3"/>
    <n v="6"/>
    <n v="1600"/>
    <s v="Hcp"/>
    <s v="No"/>
    <n v="125"/>
    <n v="7"/>
    <s v="Bartholomeu Dias"/>
    <x v="3"/>
    <n v="20.8"/>
    <s v="Ciaron Maher "/>
    <s v="Teodore Nugent (a1.5)"/>
    <n v="1.5"/>
    <n v="4"/>
    <n v="54"/>
    <n v="52.5"/>
    <n v="13.50334448160535"/>
    <n v="4"/>
    <n v="3"/>
    <x v="1"/>
    <n v="5.2"/>
    <n v="30"/>
    <n v="10"/>
    <m/>
    <s v="WON"/>
    <n v="26"/>
    <n v="4.8"/>
    <s v="Mel"/>
    <x v="0"/>
    <x v="0"/>
    <x v="1"/>
    <n v="7"/>
    <x v="0"/>
    <n v="2"/>
    <n v="2"/>
    <x v="0"/>
    <n v="2600"/>
    <n v="2500"/>
    <s v="Bartholomeu Dias"/>
    <x v="0"/>
    <n v="2600"/>
    <n v="2500"/>
  </r>
  <r>
    <x v="32"/>
    <x v="0"/>
    <d v="1899-12-30T15:00:00"/>
    <n v="6"/>
    <n v="3"/>
    <n v="6"/>
    <n v="1600"/>
    <s v="Hcp"/>
    <s v="No"/>
    <n v="125"/>
    <n v="2"/>
    <s v="Dice Roll"/>
    <x v="3"/>
    <n v="3"/>
    <s v="Nick Ryan"/>
    <s v="Fred Kersley"/>
    <m/>
    <n v="9"/>
    <n v="59"/>
    <n v="59"/>
    <n v="13.50334448160535"/>
    <n v="1"/>
    <m/>
    <x v="0"/>
    <n v="5.5"/>
    <n v="30"/>
    <n v="10"/>
    <m/>
    <s v="3rd"/>
    <n v="3.8"/>
    <n v="1.8"/>
    <s v="Mel"/>
    <x v="0"/>
    <x v="0"/>
    <x v="1"/>
    <n v="7"/>
    <x v="0"/>
    <s v=""/>
    <n v="2"/>
    <x v="0"/>
    <s v=""/>
    <n v="-100"/>
    <s v="Dice Roll"/>
    <x v="0"/>
    <s v=""/>
    <n v="-100"/>
  </r>
  <r>
    <x v="32"/>
    <x v="0"/>
    <d v="1899-12-30T16:15:00"/>
    <n v="6"/>
    <n v="3"/>
    <n v="8"/>
    <n v="2800"/>
    <s v="Hcp"/>
    <s v="No"/>
    <n v="150"/>
    <n v="3"/>
    <s v="South Pacific"/>
    <x v="0"/>
    <n v="2.0499999999999998"/>
    <s v="Ciaron Maher "/>
    <s v="Jamie Kah"/>
    <m/>
    <n v="12"/>
    <n v="59"/>
    <n v="59"/>
    <n v="64.165103189493436"/>
    <n v="1"/>
    <n v="2"/>
    <x v="1"/>
    <n v="4.4000000000000004"/>
    <n v="45"/>
    <n v="13"/>
    <m/>
    <m/>
    <n v="2.15"/>
    <m/>
    <s v="Mel"/>
    <x v="0"/>
    <x v="0"/>
    <x v="1"/>
    <n v="7"/>
    <x v="0"/>
    <s v=""/>
    <s v=""/>
    <x v="0"/>
    <s v=""/>
    <n v="-100"/>
    <s v="South Pacific"/>
    <x v="0"/>
    <s v=""/>
    <n v="-100"/>
  </r>
  <r>
    <x v="32"/>
    <x v="3"/>
    <d v="1899-12-30T16:35:00"/>
    <n v="8"/>
    <n v="9"/>
    <n v="10"/>
    <n v="1000"/>
    <s v="Hcp"/>
    <n v="78"/>
    <n v="130"/>
    <n v="9"/>
    <s v="Van Giz"/>
    <x v="3"/>
    <n v="4.5999999999999996"/>
    <s v="Bjorn Baker"/>
    <s v="Kerrin McEvoy"/>
    <m/>
    <n v="6"/>
    <n v="57"/>
    <n v="57"/>
    <n v="39.920948616600796"/>
    <n v="3"/>
    <n v="1"/>
    <x v="1"/>
    <n v="5"/>
    <n v="20"/>
    <m/>
    <m/>
    <m/>
    <n v="4.5999999999999996"/>
    <m/>
    <s v="SYD"/>
    <x v="1"/>
    <x v="0"/>
    <x v="1"/>
    <n v="7"/>
    <x v="0"/>
    <n v="2"/>
    <n v="2"/>
    <x v="0"/>
    <s v=""/>
    <n v="-100"/>
    <s v="Van Giz"/>
    <x v="0"/>
    <s v=""/>
    <n v="-100"/>
  </r>
  <r>
    <x v="32"/>
    <x v="3"/>
    <d v="1899-12-30T16:35:00"/>
    <n v="8"/>
    <n v="9"/>
    <n v="10"/>
    <n v="1000"/>
    <s v="Hcp"/>
    <n v="78"/>
    <n v="130"/>
    <n v="8"/>
    <s v="Our Bellagio Miss"/>
    <x v="0"/>
    <n v="3.9"/>
    <s v="Gregory Hickman"/>
    <s v="Tommy Berry"/>
    <m/>
    <n v="8"/>
    <n v="57"/>
    <n v="57"/>
    <n v="39.920948616600796"/>
    <n v="2"/>
    <n v="2"/>
    <x v="0"/>
    <n v="5.0999999999999996"/>
    <n v="20"/>
    <m/>
    <m/>
    <s v="WON"/>
    <n v="5.5"/>
    <n v="1.8"/>
    <s v="SYD"/>
    <x v="1"/>
    <x v="0"/>
    <x v="1"/>
    <n v="7"/>
    <x v="0"/>
    <s v=""/>
    <n v="2"/>
    <x v="0"/>
    <n v="550"/>
    <n v="450"/>
    <s v="Our Bellagio Miss"/>
    <x v="0"/>
    <n v="550"/>
    <n v="450"/>
  </r>
  <r>
    <x v="33"/>
    <x v="4"/>
    <d v="1899-12-30T13:00:00"/>
    <n v="5"/>
    <n v="8"/>
    <n v="4"/>
    <n v="1100"/>
    <s v="Hcp"/>
    <m/>
    <n v="130"/>
    <n v="5"/>
    <s v="All Time Legend"/>
    <x v="2"/>
    <n v="1.9"/>
    <s v="Les Bridge"/>
    <s v="Kerrin McEvoy"/>
    <m/>
    <n v="4"/>
    <n v="53"/>
    <n v="53"/>
    <n v="67.783094098883581"/>
    <n v="1"/>
    <n v="1"/>
    <x v="1"/>
    <n v="3.9"/>
    <n v="20"/>
    <m/>
    <m/>
    <s v="2nd"/>
    <n v="2.5"/>
    <n v="1.7"/>
    <s v="SYD"/>
    <x v="1"/>
    <x v="0"/>
    <x v="1"/>
    <n v="7"/>
    <x v="0"/>
    <s v=""/>
    <s v=""/>
    <x v="0"/>
    <s v=""/>
    <n v="-100"/>
    <s v="All Time Legend"/>
    <x v="0"/>
    <s v=""/>
    <n v="-100"/>
  </r>
  <r>
    <x v="33"/>
    <x v="4"/>
    <d v="1899-12-30T14:45:00"/>
    <n v="5"/>
    <n v="8"/>
    <n v="7"/>
    <n v="1500"/>
    <s v="Hcp"/>
    <m/>
    <n v="150"/>
    <n v="4"/>
    <s v="Ziegfeld"/>
    <x v="4"/>
    <n v="5.2"/>
    <s v="James Cummings"/>
    <s v="Joshua Parr"/>
    <m/>
    <n v="9"/>
    <n v="56"/>
    <n v="56"/>
    <n v="36.472148541114059"/>
    <m/>
    <m/>
    <x v="1"/>
    <n v="5.0999999999999996"/>
    <n v="20"/>
    <m/>
    <m/>
    <s v="2nd"/>
    <n v="6"/>
    <n v="2.2000000000000002"/>
    <s v="SYD"/>
    <x v="1"/>
    <x v="0"/>
    <x v="1"/>
    <n v="7"/>
    <x v="1"/>
    <s v=""/>
    <s v=""/>
    <x v="0"/>
    <s v=""/>
    <n v="-100"/>
    <s v="Ziegfeld"/>
    <x v="1"/>
    <s v=""/>
    <s v=""/>
  </r>
  <r>
    <x v="33"/>
    <x v="4"/>
    <d v="1899-12-30T15:25:00"/>
    <n v="5"/>
    <n v="8"/>
    <n v="8"/>
    <n v="1500"/>
    <s v="Hcp"/>
    <n v="72"/>
    <n v="100"/>
    <n v="1"/>
    <s v="Ashim"/>
    <x v="1"/>
    <n v="3.3"/>
    <s v="Matthew Smith"/>
    <s v="Brenton Avdulla"/>
    <m/>
    <n v="3"/>
    <n v="59.5"/>
    <n v="59.5"/>
    <n v="58.080808080808083"/>
    <n v="1"/>
    <m/>
    <x v="1"/>
    <n v="4.4000000000000004"/>
    <n v="30"/>
    <m/>
    <m/>
    <m/>
    <n v="3"/>
    <m/>
    <s v="SYD"/>
    <x v="1"/>
    <x v="0"/>
    <x v="1"/>
    <n v="7"/>
    <x v="0"/>
    <s v=""/>
    <s v=""/>
    <x v="0"/>
    <s v=""/>
    <n v="-100"/>
    <s v="Ashim"/>
    <x v="0"/>
    <s v=""/>
    <n v="-100"/>
  </r>
  <r>
    <x v="33"/>
    <x v="4"/>
    <d v="1899-12-30T16:45:00"/>
    <n v="5"/>
    <n v="8"/>
    <n v="10"/>
    <n v="1300"/>
    <s v="Hcp"/>
    <n v="88"/>
    <n v="130"/>
    <n v="6"/>
    <s v="Ventura Ocean"/>
    <x v="5"/>
    <n v="5.2"/>
    <s v="Kris Lees"/>
    <s v="Brenton Avdulla"/>
    <m/>
    <n v="5"/>
    <n v="57"/>
    <n v="57"/>
    <n v="62.709030100334445"/>
    <n v="1"/>
    <m/>
    <x v="1"/>
    <n v="4.4000000000000004"/>
    <n v="20"/>
    <m/>
    <m/>
    <m/>
    <n v="8"/>
    <m/>
    <s v="SYD"/>
    <x v="1"/>
    <x v="0"/>
    <x v="1"/>
    <n v="7"/>
    <x v="0"/>
    <s v=""/>
    <s v=""/>
    <x v="0"/>
    <s v=""/>
    <n v="-100"/>
    <s v="Ventura Ocean"/>
    <x v="0"/>
    <s v=""/>
    <n v="-100"/>
  </r>
  <r>
    <x v="34"/>
    <x v="6"/>
    <d v="1899-12-30T13:55:00"/>
    <n v="5"/>
    <n v="3"/>
    <n v="3"/>
    <n v="1600"/>
    <s v="Hcp"/>
    <s v="No"/>
    <n v="125"/>
    <n v="3"/>
    <s v="No Effort"/>
    <x v="4"/>
    <n v="2.9"/>
    <s v="Gavin Bedggood"/>
    <s v="Carleen Hefel (a3)"/>
    <n v="3"/>
    <n v="2"/>
    <n v="55"/>
    <n v="52"/>
    <n v="64.785788923719963"/>
    <n v="1"/>
    <n v="1"/>
    <x v="1"/>
    <n v="4.5"/>
    <n v="40"/>
    <n v="8"/>
    <m/>
    <s v="2nd"/>
    <n v="3.7"/>
    <n v="1.6"/>
    <s v="Mel"/>
    <x v="0"/>
    <x v="0"/>
    <x v="1"/>
    <n v="7"/>
    <x v="1"/>
    <s v=""/>
    <s v=""/>
    <x v="0"/>
    <s v=""/>
    <n v="-100"/>
    <s v="No Effort"/>
    <x v="1"/>
    <s v=""/>
    <s v=""/>
  </r>
  <r>
    <x v="34"/>
    <x v="6"/>
    <d v="1899-12-30T13:55:00"/>
    <n v="5"/>
    <n v="3"/>
    <n v="3"/>
    <n v="1600"/>
    <s v="Hcp"/>
    <s v="No"/>
    <n v="125"/>
    <n v="1"/>
    <s v="Al Galayel"/>
    <x v="3"/>
    <n v="8.5"/>
    <s v="Ciaron Maher "/>
    <s v="Matt Cartwright (a2)"/>
    <n v="2"/>
    <n v="5"/>
    <n v="60"/>
    <n v="58"/>
    <n v="64.785788923719963"/>
    <m/>
    <n v="2"/>
    <x v="0"/>
    <n v="5.5"/>
    <n v="30"/>
    <n v="8"/>
    <m/>
    <m/>
    <n v="9.5"/>
    <m/>
    <s v="Mel"/>
    <x v="0"/>
    <x v="0"/>
    <x v="1"/>
    <n v="7"/>
    <x v="0"/>
    <s v=""/>
    <s v=""/>
    <x v="0"/>
    <s v=""/>
    <n v="-100"/>
    <s v="Al Galayel"/>
    <x v="0"/>
    <s v=""/>
    <n v="-100"/>
  </r>
  <r>
    <x v="34"/>
    <x v="3"/>
    <d v="1899-12-30T14:50:00"/>
    <n v="4"/>
    <n v="12"/>
    <n v="7"/>
    <n v="1400"/>
    <s v="Hcp"/>
    <n v="88"/>
    <n v="130"/>
    <n v="9"/>
    <s v="Madam Legend"/>
    <x v="5"/>
    <n v="3.6"/>
    <s v="Les Bridge"/>
    <s v="Kerrin McEvoy"/>
    <m/>
    <n v="7"/>
    <n v="55"/>
    <n v="55"/>
    <n v="47.385620915032682"/>
    <m/>
    <n v="5"/>
    <x v="1"/>
    <n v="4.9000000000000004"/>
    <n v="20"/>
    <m/>
    <m/>
    <s v="3rd"/>
    <n v="4.4000000000000004"/>
    <n v="2.1"/>
    <s v="SYD"/>
    <x v="1"/>
    <x v="0"/>
    <x v="1"/>
    <n v="7"/>
    <x v="0"/>
    <s v=""/>
    <s v=""/>
    <x v="0"/>
    <s v=""/>
    <n v="-100"/>
    <s v="Madam Legend"/>
    <x v="0"/>
    <s v=""/>
    <n v="-100"/>
  </r>
  <r>
    <x v="34"/>
    <x v="3"/>
    <d v="1899-12-30T14:50:00"/>
    <n v="4"/>
    <n v="12"/>
    <n v="7"/>
    <n v="1400"/>
    <s v="Hcp"/>
    <n v="88"/>
    <n v="130"/>
    <n v="2"/>
    <s v="Surf Dancer"/>
    <x v="4"/>
    <n v="3.9"/>
    <s v="Waterhouse/Bott"/>
    <s v="Tim Clark"/>
    <m/>
    <n v="6"/>
    <n v="59"/>
    <n v="59"/>
    <n v="47.385620915032682"/>
    <n v="5"/>
    <m/>
    <x v="0"/>
    <n v="5.4"/>
    <n v="20"/>
    <m/>
    <m/>
    <m/>
    <n v="5"/>
    <m/>
    <s v="SYD"/>
    <x v="1"/>
    <x v="0"/>
    <x v="1"/>
    <n v="7"/>
    <x v="1"/>
    <s v=""/>
    <s v=""/>
    <x v="0"/>
    <s v=""/>
    <n v="-100"/>
    <s v="Surf Dancer"/>
    <x v="1"/>
    <s v=""/>
    <s v=""/>
  </r>
  <r>
    <x v="34"/>
    <x v="6"/>
    <d v="1899-12-30T15:50:00"/>
    <n v="5"/>
    <n v="3"/>
    <n v="6"/>
    <n v="1600"/>
    <s v="Mares"/>
    <n v="78"/>
    <n v="125"/>
    <n v="2"/>
    <s v="Why Choose Her"/>
    <x v="0"/>
    <n v="8.5"/>
    <s v="Lindsey Smith"/>
    <s v="Lachlan Neindorf (a2)"/>
    <n v="2"/>
    <n v="5"/>
    <n v="61.5"/>
    <n v="59.5"/>
    <n v="27.149321266968329"/>
    <n v="3"/>
    <m/>
    <x v="1"/>
    <n v="5.2"/>
    <n v="30"/>
    <n v="14"/>
    <m/>
    <m/>
    <n v="12"/>
    <m/>
    <s v="Mel"/>
    <x v="0"/>
    <x v="0"/>
    <x v="1"/>
    <n v="7"/>
    <x v="0"/>
    <s v=""/>
    <s v=""/>
    <x v="0"/>
    <s v=""/>
    <n v="-100"/>
    <s v="Why Choose Her"/>
    <x v="0"/>
    <s v=""/>
    <n v="-100"/>
  </r>
  <r>
    <x v="34"/>
    <x v="3"/>
    <d v="1899-12-30T16:10:00"/>
    <n v="4"/>
    <n v="12"/>
    <n v="9"/>
    <n v="1100"/>
    <s v="Hcp"/>
    <n v="88"/>
    <n v="130"/>
    <n v="1"/>
    <s v="Spaceboy"/>
    <x v="2"/>
    <n v="4.2"/>
    <s v="Gary Portelli"/>
    <s v="Ellen Hennessy (a3)"/>
    <n v="3"/>
    <n v="8"/>
    <n v="59"/>
    <n v="56"/>
    <n v="39.682539682539684"/>
    <n v="5"/>
    <n v="2"/>
    <x v="1"/>
    <n v="4.9000000000000004"/>
    <n v="20"/>
    <m/>
    <m/>
    <s v="2nd"/>
    <n v="5.5"/>
    <n v="2.4"/>
    <s v="SYD"/>
    <x v="1"/>
    <x v="0"/>
    <x v="1"/>
    <n v="7"/>
    <x v="0"/>
    <n v="2"/>
    <n v="2"/>
    <x v="0"/>
    <s v=""/>
    <n v="-100"/>
    <s v="Spaceboy"/>
    <x v="0"/>
    <s v=""/>
    <n v="-100"/>
  </r>
  <r>
    <x v="34"/>
    <x v="3"/>
    <d v="1899-12-30T16:10:00"/>
    <n v="4"/>
    <n v="12"/>
    <n v="9"/>
    <n v="1100"/>
    <s v="Hcp"/>
    <n v="88"/>
    <n v="130"/>
    <n v="6"/>
    <s v="Our Bellagio Miss"/>
    <x v="3"/>
    <n v="5.3"/>
    <s v="Gregory Hickman"/>
    <s v="Tommy Berry"/>
    <m/>
    <n v="1"/>
    <n v="55"/>
    <n v="55"/>
    <n v="39.682539682539684"/>
    <n v="2"/>
    <m/>
    <x v="0"/>
    <n v="5.0999999999999996"/>
    <n v="20"/>
    <m/>
    <m/>
    <m/>
    <n v="9"/>
    <m/>
    <s v="SYD"/>
    <x v="1"/>
    <x v="0"/>
    <x v="1"/>
    <n v="7"/>
    <x v="0"/>
    <s v=""/>
    <n v="2"/>
    <x v="0"/>
    <s v=""/>
    <n v="-100"/>
    <s v="Our Bellagio Miss"/>
    <x v="0"/>
    <s v=""/>
    <n v="-100"/>
  </r>
  <r>
    <x v="34"/>
    <x v="3"/>
    <d v="1899-12-30T16:50:00"/>
    <n v="4"/>
    <n v="12"/>
    <n v="10"/>
    <n v="1300"/>
    <s v="Hcp"/>
    <n v="78"/>
    <n v="130"/>
    <n v="8"/>
    <s v="Ranges"/>
    <x v="2"/>
    <n v="4.8"/>
    <s v="P &amp; P Snowden"/>
    <s v="Tommy Berry"/>
    <m/>
    <n v="10"/>
    <n v="57"/>
    <n v="57"/>
    <n v="27.777777777777779"/>
    <n v="4"/>
    <m/>
    <x v="0"/>
    <n v="5.9"/>
    <n v="20"/>
    <m/>
    <m/>
    <s v="2nd"/>
    <n v="7"/>
    <n v="2.2999999999999998"/>
    <s v="SYD"/>
    <x v="1"/>
    <x v="0"/>
    <x v="1"/>
    <n v="7"/>
    <x v="1"/>
    <s v=""/>
    <s v=""/>
    <x v="0"/>
    <s v=""/>
    <n v="-100"/>
    <s v="Ranges"/>
    <x v="1"/>
    <s v=""/>
    <s v=""/>
  </r>
  <r>
    <x v="35"/>
    <x v="0"/>
    <d v="1899-12-30T12:05:00"/>
    <n v="4"/>
    <n v="10"/>
    <n v="1"/>
    <n v="2530"/>
    <s v="Hcp"/>
    <s v="No"/>
    <n v="130"/>
    <n v="1"/>
    <s v="Dr Drill"/>
    <x v="2"/>
    <n v="4.4000000000000004"/>
    <s v="Ciaron Maher "/>
    <s v="Josh Richards (a3)"/>
    <n v="3"/>
    <n v="8"/>
    <n v="60"/>
    <n v="57"/>
    <n v="39.194139194139197"/>
    <n v="4"/>
    <m/>
    <x v="0"/>
    <n v="5.2"/>
    <n v="30"/>
    <n v="8"/>
    <m/>
    <m/>
    <n v="6.5"/>
    <m/>
    <s v="Mel"/>
    <x v="0"/>
    <x v="0"/>
    <x v="1"/>
    <n v="8"/>
    <x v="1"/>
    <s v=""/>
    <s v=""/>
    <x v="0"/>
    <s v=""/>
    <n v="-100"/>
    <s v="Dr Drill"/>
    <x v="1"/>
    <s v=""/>
    <s v=""/>
  </r>
  <r>
    <x v="35"/>
    <x v="3"/>
    <d v="1899-12-30T13:00:00"/>
    <n v="4"/>
    <n v="5"/>
    <n v="4"/>
    <n v="1500"/>
    <s v="Hcp"/>
    <n v="78"/>
    <n v="130"/>
    <n v="9"/>
    <s v="Loveplanet"/>
    <x v="2"/>
    <n v="3.3"/>
    <s v="Chris Waller"/>
    <s v="James McDonald"/>
    <m/>
    <n v="8"/>
    <n v="57"/>
    <n v="57"/>
    <n v="45.228403437358665"/>
    <n v="1"/>
    <n v="4"/>
    <x v="1"/>
    <n v="4.7"/>
    <n v="20"/>
    <m/>
    <m/>
    <s v="3rd"/>
    <n v="3.6"/>
    <n v="1.8"/>
    <s v="SYD"/>
    <x v="1"/>
    <x v="0"/>
    <x v="1"/>
    <n v="8"/>
    <x v="0"/>
    <s v=""/>
    <s v=""/>
    <x v="0"/>
    <s v=""/>
    <n v="-100"/>
    <s v="Loveplanet"/>
    <x v="0"/>
    <s v=""/>
    <n v="-100"/>
  </r>
  <r>
    <x v="35"/>
    <x v="3"/>
    <d v="1899-12-30T13:00:00"/>
    <n v="4"/>
    <n v="5"/>
    <n v="4"/>
    <n v="1500"/>
    <s v="Hcp"/>
    <n v="78"/>
    <n v="130"/>
    <n v="6"/>
    <s v="Invinciano"/>
    <x v="4"/>
    <n v="4.0999999999999996"/>
    <s v="Joseph Pride"/>
    <s v="Brenton Avdulla"/>
    <m/>
    <n v="7"/>
    <n v="59"/>
    <n v="59"/>
    <n v="45.228403437358665"/>
    <m/>
    <n v="3"/>
    <x v="0"/>
    <n v="4.9000000000000004"/>
    <n v="20"/>
    <m/>
    <m/>
    <s v="2nd"/>
    <n v="4.4000000000000004"/>
    <n v="2"/>
    <s v="SYD"/>
    <x v="1"/>
    <x v="0"/>
    <x v="1"/>
    <n v="8"/>
    <x v="1"/>
    <s v=""/>
    <s v=""/>
    <x v="0"/>
    <s v=""/>
    <n v="-100"/>
    <s v="Invinciano"/>
    <x v="1"/>
    <s v=""/>
    <s v=""/>
  </r>
  <r>
    <x v="35"/>
    <x v="3"/>
    <d v="1899-12-30T13:35:00"/>
    <n v="4"/>
    <n v="5"/>
    <n v="5"/>
    <n v="1800"/>
    <s v="Hcp"/>
    <n v="72"/>
    <n v="100"/>
    <n v="10"/>
    <s v="Savvy Crown"/>
    <x v="3"/>
    <n v="5.7"/>
    <s v="Jason Deamer"/>
    <s v="Tim Clark"/>
    <m/>
    <n v="4"/>
    <n v="56.5"/>
    <n v="56.5"/>
    <n v="25.543859649122805"/>
    <m/>
    <n v="4"/>
    <x v="1"/>
    <n v="5.5"/>
    <n v="20"/>
    <m/>
    <m/>
    <m/>
    <n v="6"/>
    <m/>
    <s v="SYD"/>
    <x v="1"/>
    <x v="0"/>
    <x v="1"/>
    <n v="8"/>
    <x v="0"/>
    <s v=""/>
    <s v=""/>
    <x v="0"/>
    <s v=""/>
    <n v="-100"/>
    <s v="Savvy Crown"/>
    <x v="0"/>
    <s v=""/>
    <n v="-100"/>
  </r>
  <r>
    <x v="35"/>
    <x v="3"/>
    <d v="1899-12-30T14:15:00"/>
    <n v="4"/>
    <n v="5"/>
    <n v="6"/>
    <n v="1200"/>
    <s v="Mares"/>
    <n v="78"/>
    <n v="130"/>
    <n v="5"/>
    <s v="Turnstyle"/>
    <x v="4"/>
    <n v="6.6"/>
    <s v="Bjorn Baker"/>
    <s v="Joshua Parr"/>
    <m/>
    <n v="2"/>
    <n v="58.5"/>
    <n v="58.5"/>
    <n v="28.138528138528137"/>
    <n v="4"/>
    <m/>
    <x v="1"/>
    <n v="5.5"/>
    <n v="20"/>
    <m/>
    <m/>
    <s v="2nd"/>
    <n v="8"/>
    <n v="2.6"/>
    <s v="SYD"/>
    <x v="1"/>
    <x v="0"/>
    <x v="1"/>
    <n v="8"/>
    <x v="1"/>
    <s v=""/>
    <s v=""/>
    <x v="0"/>
    <s v=""/>
    <n v="-100"/>
    <s v="Turnstyle"/>
    <x v="1"/>
    <s v=""/>
    <s v=""/>
  </r>
  <r>
    <x v="35"/>
    <x v="0"/>
    <d v="1899-12-30T14:35:00"/>
    <n v="4"/>
    <n v="10"/>
    <n v="5"/>
    <n v="1100"/>
    <s v="Hcp"/>
    <n v="84"/>
    <n v="130"/>
    <n v="2"/>
    <s v="Oxley Road"/>
    <x v="6"/>
    <n v="4.4000000000000004"/>
    <s v="Peter G Moody"/>
    <s v="Luke Nolen"/>
    <m/>
    <n v="1"/>
    <n v="58.5"/>
    <n v="58.5"/>
    <n v="47.727272727272727"/>
    <n v="2"/>
    <n v="1"/>
    <x v="1"/>
    <n v="5.4"/>
    <n v="30"/>
    <n v="14"/>
    <m/>
    <s v="2nd"/>
    <n v="6.5"/>
    <n v="2.5"/>
    <s v="Mel"/>
    <x v="0"/>
    <x v="0"/>
    <x v="1"/>
    <n v="8"/>
    <x v="1"/>
    <s v=""/>
    <s v=""/>
    <x v="0"/>
    <s v=""/>
    <n v="-100"/>
    <s v="Oxley Road"/>
    <x v="1"/>
    <s v=""/>
    <s v=""/>
  </r>
  <r>
    <x v="35"/>
    <x v="0"/>
    <d v="1899-12-30T14:35:00"/>
    <n v="4"/>
    <n v="10"/>
    <n v="5"/>
    <n v="1100"/>
    <s v="Hcp"/>
    <n v="84"/>
    <n v="130"/>
    <n v="8"/>
    <s v="Kalkarni Royale"/>
    <x v="0"/>
    <n v="7.5"/>
    <s v="Kevin Corstens"/>
    <s v="Will Price (a1.5)"/>
    <n v="1.5"/>
    <n v="13"/>
    <n v="57.5"/>
    <n v="56"/>
    <n v="47.727272727272727"/>
    <n v="3"/>
    <n v="4"/>
    <x v="0"/>
    <n v="5.6"/>
    <n v="30"/>
    <n v="14"/>
    <m/>
    <m/>
    <n v="8.5"/>
    <m/>
    <s v="Mel"/>
    <x v="0"/>
    <x v="0"/>
    <x v="1"/>
    <n v="8"/>
    <x v="0"/>
    <s v=""/>
    <s v=""/>
    <x v="0"/>
    <s v=""/>
    <n v="-100"/>
    <s v="Kalkarni Royale"/>
    <x v="0"/>
    <s v=""/>
    <n v="-100"/>
  </r>
  <r>
    <x v="35"/>
    <x v="3"/>
    <d v="1899-12-30T14:55:00"/>
    <n v="4"/>
    <n v="5"/>
    <n v="7"/>
    <n v="1200"/>
    <s v="Hcp"/>
    <s v="SW"/>
    <n v="200"/>
    <n v="7"/>
    <s v="Fasika"/>
    <x v="4"/>
    <n v="2.6"/>
    <s v="Joseph Pride"/>
    <s v="Brenton Avdulla"/>
    <m/>
    <n v="1"/>
    <n v="55.5"/>
    <n v="55.5"/>
    <n v="53.613053613053609"/>
    <n v="2"/>
    <n v="2"/>
    <x v="1"/>
    <n v="4"/>
    <n v="20"/>
    <m/>
    <m/>
    <s v="Ntd"/>
    <n v="3.3"/>
    <m/>
    <s v="SYD"/>
    <x v="1"/>
    <x v="0"/>
    <x v="1"/>
    <n v="8"/>
    <x v="1"/>
    <s v=""/>
    <s v=""/>
    <x v="0"/>
    <s v=""/>
    <n v="-100"/>
    <s v="Fasika"/>
    <x v="1"/>
    <s v=""/>
    <s v=""/>
  </r>
  <r>
    <x v="35"/>
    <x v="0"/>
    <d v="1899-12-30T15:15:00"/>
    <n v="4"/>
    <n v="10"/>
    <n v="6"/>
    <n v="1410"/>
    <s v="Hcp"/>
    <s v="No"/>
    <n v="130"/>
    <n v="7"/>
    <s v="King Magnus"/>
    <x v="3"/>
    <n v="2.9"/>
    <s v="Robbie Griffiths "/>
    <s v="Alana Kelly (a3)"/>
    <n v="3"/>
    <n v="6"/>
    <n v="54.5"/>
    <n v="51.5"/>
    <n v="59.482758620689658"/>
    <n v="2"/>
    <n v="1"/>
    <x v="1"/>
    <n v="4.5999999999999996"/>
    <n v="40"/>
    <n v="9"/>
    <m/>
    <s v="2nd"/>
    <n v="2.9"/>
    <n v="1.4"/>
    <s v="Mel"/>
    <x v="0"/>
    <x v="0"/>
    <x v="1"/>
    <n v="8"/>
    <x v="0"/>
    <s v=""/>
    <s v=""/>
    <x v="0"/>
    <s v=""/>
    <n v="-100"/>
    <s v="King Magnus"/>
    <x v="0"/>
    <s v=""/>
    <n v="-100"/>
  </r>
  <r>
    <x v="35"/>
    <x v="0"/>
    <d v="1899-12-30T15:15:00"/>
    <n v="4"/>
    <n v="10"/>
    <n v="6"/>
    <n v="1410"/>
    <s v="Hcp"/>
    <s v="No"/>
    <n v="130"/>
    <n v="3"/>
    <s v="Groundswell"/>
    <x v="1"/>
    <n v="3.4"/>
    <s v="Anthony  Freedman"/>
    <s v="Damian Lane"/>
    <m/>
    <n v="5"/>
    <n v="58.5"/>
    <n v="58.5"/>
    <n v="59.482758620689658"/>
    <n v="3"/>
    <n v="2"/>
    <x v="0"/>
    <n v="5"/>
    <n v="30"/>
    <n v="9"/>
    <m/>
    <s v="WON"/>
    <n v="4.5999999999999996"/>
    <n v="1.6"/>
    <s v="Mel"/>
    <x v="0"/>
    <x v="0"/>
    <x v="1"/>
    <n v="8"/>
    <x v="1"/>
    <s v=""/>
    <s v=""/>
    <x v="0"/>
    <n v="459.99999999999994"/>
    <n v="359.99999999999994"/>
    <s v="Groundswell"/>
    <x v="1"/>
    <s v=""/>
    <s v=""/>
  </r>
  <r>
    <x v="35"/>
    <x v="0"/>
    <d v="1899-12-30T16:30:00"/>
    <n v="4"/>
    <n v="10"/>
    <n v="8"/>
    <n v="1200"/>
    <s v="Hcp"/>
    <s v="No"/>
    <n v="200"/>
    <n v="2"/>
    <s v="Order Of Command"/>
    <x v="3"/>
    <n v="8"/>
    <s v="Danny O'Brien"/>
    <s v="Craig Williams"/>
    <m/>
    <n v="5"/>
    <n v="58.5"/>
    <n v="58.5"/>
    <n v="33.333333333333336"/>
    <n v="2"/>
    <n v="2"/>
    <x v="1"/>
    <n v="5.2"/>
    <n v="35"/>
    <n v="15"/>
    <m/>
    <m/>
    <n v="10"/>
    <m/>
    <s v="Mel"/>
    <x v="0"/>
    <x v="0"/>
    <x v="1"/>
    <n v="8"/>
    <x v="0"/>
    <n v="2"/>
    <n v="2"/>
    <x v="0"/>
    <s v=""/>
    <n v="-100"/>
    <s v="Order Of Command"/>
    <x v="0"/>
    <s v=""/>
    <n v="-100"/>
  </r>
  <r>
    <x v="35"/>
    <x v="0"/>
    <d v="1899-12-30T16:30:00"/>
    <n v="4"/>
    <n v="10"/>
    <n v="8"/>
    <n v="1200"/>
    <s v="Hcp"/>
    <s v="No"/>
    <n v="200"/>
    <n v="8"/>
    <s v="Banquo"/>
    <x v="5"/>
    <n v="7.5"/>
    <s v="Danny O'Brien"/>
    <s v="Damian Lane"/>
    <m/>
    <n v="3"/>
    <n v="55.5"/>
    <n v="55.5"/>
    <n v="33.333333333333336"/>
    <n v="3"/>
    <m/>
    <x v="0"/>
    <n v="5.6"/>
    <n v="30"/>
    <n v="15"/>
    <m/>
    <m/>
    <n v="8"/>
    <m/>
    <s v="Mel"/>
    <x v="0"/>
    <x v="0"/>
    <x v="1"/>
    <n v="8"/>
    <x v="0"/>
    <s v=""/>
    <n v="2"/>
    <x v="0"/>
    <s v=""/>
    <n v="-100"/>
    <s v="Banquo"/>
    <x v="0"/>
    <s v=""/>
    <n v="-100"/>
  </r>
  <r>
    <x v="35"/>
    <x v="3"/>
    <d v="1899-12-30T16:55:00"/>
    <n v="4"/>
    <n v="5"/>
    <n v="10"/>
    <n v="1300"/>
    <s v="Hcp"/>
    <n v="78"/>
    <n v="130"/>
    <n v="4"/>
    <s v="Tycoonist"/>
    <x v="5"/>
    <n v="3.9"/>
    <s v="Chris Waller"/>
    <s v="James McDonald"/>
    <m/>
    <n v="9"/>
    <n v="59.5"/>
    <n v="59.5"/>
    <n v="57.899090157154674"/>
    <n v="1"/>
    <n v="1"/>
    <x v="1"/>
    <n v="5"/>
    <n v="30"/>
    <m/>
    <m/>
    <s v="3rd"/>
    <n v="3.5"/>
    <n v="1.5"/>
    <s v="SYD"/>
    <x v="1"/>
    <x v="0"/>
    <x v="1"/>
    <n v="8"/>
    <x v="0"/>
    <s v=""/>
    <s v=""/>
    <x v="0"/>
    <s v=""/>
    <n v="-100"/>
    <s v="Tycoonist"/>
    <x v="0"/>
    <s v=""/>
    <n v="-100"/>
  </r>
  <r>
    <x v="36"/>
    <x v="12"/>
    <d v="1899-12-30T11:50:00"/>
    <n v="4"/>
    <n v="3"/>
    <n v="2"/>
    <n v="1200"/>
    <s v="Hcp"/>
    <n v="88"/>
    <n v="130"/>
    <n v="1"/>
    <s v="Big Parade"/>
    <x v="4"/>
    <n v="3"/>
    <s v="Mark Newnham"/>
    <s v="Joshua Parr"/>
    <m/>
    <n v="1"/>
    <n v="61"/>
    <n v="61"/>
    <n v="67.816091954022994"/>
    <m/>
    <n v="5"/>
    <x v="1"/>
    <n v="4.5999999999999996"/>
    <n v="20"/>
    <m/>
    <m/>
    <s v="WON"/>
    <n v="3.1"/>
    <n v="1.9"/>
    <s v="SYD"/>
    <x v="1"/>
    <x v="2"/>
    <x v="1"/>
    <n v="8"/>
    <x v="1"/>
    <s v=""/>
    <s v=""/>
    <x v="0"/>
    <n v="310"/>
    <n v="210"/>
    <s v="Big Parade"/>
    <x v="1"/>
    <s v=""/>
    <s v=""/>
  </r>
  <r>
    <x v="36"/>
    <x v="12"/>
    <d v="1899-12-30T12:25:00"/>
    <n v="4"/>
    <n v="3"/>
    <n v="3"/>
    <n v="2000"/>
    <s v="Hcp"/>
    <m/>
    <n v="130"/>
    <n v="3"/>
    <s v="Ziegfeld"/>
    <x v="4"/>
    <n v="2.2000000000000002"/>
    <s v="James Cummings"/>
    <s v="James McDonald"/>
    <m/>
    <n v="4"/>
    <n v="57.5"/>
    <n v="57.5"/>
    <n v="67.676767676767668"/>
    <n v="4"/>
    <m/>
    <x v="1"/>
    <n v="4.3"/>
    <n v="20"/>
    <m/>
    <m/>
    <m/>
    <n v="2.2999999999999998"/>
    <m/>
    <s v="SYD"/>
    <x v="1"/>
    <x v="2"/>
    <x v="1"/>
    <n v="8"/>
    <x v="1"/>
    <s v=""/>
    <s v=""/>
    <x v="0"/>
    <s v=""/>
    <n v="-100"/>
    <s v="Ziegfeld"/>
    <x v="1"/>
    <s v=""/>
    <s v=""/>
  </r>
  <r>
    <x v="36"/>
    <x v="2"/>
    <d v="1899-12-30T12:40:00"/>
    <n v="4"/>
    <n v="8"/>
    <n v="2"/>
    <n v="1600"/>
    <s v="Hcp"/>
    <s v="No"/>
    <n v="130"/>
    <n v="1"/>
    <s v="Inverloch"/>
    <x v="1"/>
    <n v="10"/>
    <s v="Trent Busuttin "/>
    <s v="Craig Newitt"/>
    <m/>
    <n v="7"/>
    <n v="59.5"/>
    <n v="59.5"/>
    <n v="50"/>
    <n v="3"/>
    <n v="2"/>
    <x v="1"/>
    <n v="5"/>
    <n v="35"/>
    <n v="7"/>
    <m/>
    <m/>
    <n v="11"/>
    <m/>
    <s v="Mel"/>
    <x v="0"/>
    <x v="0"/>
    <x v="1"/>
    <n v="8"/>
    <x v="1"/>
    <s v=""/>
    <s v=""/>
    <x v="0"/>
    <s v=""/>
    <n v="-100"/>
    <s v="Inverloch"/>
    <x v="1"/>
    <s v=""/>
    <s v=""/>
  </r>
  <r>
    <x v="36"/>
    <x v="12"/>
    <d v="1899-12-30T13:35:00"/>
    <n v="4"/>
    <n v="3"/>
    <n v="5"/>
    <n v="1200"/>
    <s v="Hcp"/>
    <n v="72"/>
    <n v="100"/>
    <n v="11"/>
    <s v="Prince Invincible"/>
    <x v="2"/>
    <n v="5.5"/>
    <s v="Gary Moore"/>
    <s v="Tim Clark"/>
    <m/>
    <n v="10"/>
    <n v="57"/>
    <n v="57"/>
    <n v="33.566433566433567"/>
    <n v="4"/>
    <m/>
    <x v="1"/>
    <n v="5.7"/>
    <n v="20"/>
    <m/>
    <m/>
    <s v="WON"/>
    <n v="6"/>
    <n v="2.2000000000000002"/>
    <s v="SYD"/>
    <x v="1"/>
    <x v="2"/>
    <x v="1"/>
    <n v="8"/>
    <x v="0"/>
    <s v=""/>
    <s v=""/>
    <x v="0"/>
    <n v="600"/>
    <n v="500"/>
    <s v="Prince Invincible"/>
    <x v="0"/>
    <n v="600"/>
    <n v="500"/>
  </r>
  <r>
    <x v="36"/>
    <x v="12"/>
    <d v="1899-12-30T14:15:00"/>
    <n v="4"/>
    <n v="3"/>
    <n v="6"/>
    <n v="2000"/>
    <s v="Hcp"/>
    <n v="78"/>
    <n v="130"/>
    <n v="16"/>
    <s v="My Demetra"/>
    <x v="1"/>
    <n v="9.9"/>
    <s v="P &amp; P Snowden"/>
    <s v="Kathy O'Hara"/>
    <m/>
    <n v="5"/>
    <n v="52"/>
    <n v="52"/>
    <n v="27.644869750132905"/>
    <m/>
    <m/>
    <x v="1"/>
    <n v="6.2"/>
    <n v="20"/>
    <m/>
    <m/>
    <m/>
    <n v="10"/>
    <m/>
    <s v="SYD"/>
    <x v="1"/>
    <x v="2"/>
    <x v="1"/>
    <n v="8"/>
    <x v="0"/>
    <s v=""/>
    <s v=""/>
    <x v="0"/>
    <s v=""/>
    <n v="-100"/>
    <s v="My Demetra"/>
    <x v="0"/>
    <s v=""/>
    <n v="-100"/>
  </r>
  <r>
    <x v="36"/>
    <x v="2"/>
    <d v="1899-12-30T14:35:00"/>
    <n v="4"/>
    <n v="8"/>
    <n v="5"/>
    <n v="1400"/>
    <s v="Hcp"/>
    <n v="84"/>
    <n v="130"/>
    <n v="11"/>
    <s v="Elephant"/>
    <x v="0"/>
    <n v="3.7"/>
    <s v="Emma-Lee Browne"/>
    <s v="Damian Lane"/>
    <m/>
    <n v="2"/>
    <n v="56"/>
    <n v="56"/>
    <n v="50.836550836550835"/>
    <n v="2"/>
    <n v="3"/>
    <x v="1"/>
    <n v="4.5"/>
    <n v="40"/>
    <n v="14"/>
    <m/>
    <s v="WON"/>
    <n v="4.2"/>
    <n v="1.9"/>
    <s v="Mel"/>
    <x v="0"/>
    <x v="0"/>
    <x v="1"/>
    <n v="8"/>
    <x v="0"/>
    <s v=""/>
    <s v=""/>
    <x v="0"/>
    <n v="420"/>
    <n v="320"/>
    <s v="Elephant"/>
    <x v="0"/>
    <n v="420"/>
    <n v="320"/>
  </r>
  <r>
    <x v="36"/>
    <x v="12"/>
    <d v="1899-12-30T14:55:00"/>
    <n v="4"/>
    <n v="3"/>
    <n v="7"/>
    <n v="1400"/>
    <s v="Hcp"/>
    <m/>
    <n v="130"/>
    <n v="5"/>
    <s v="Frosty Rocks"/>
    <x v="4"/>
    <n v="3.7"/>
    <s v="Bjorn Baker"/>
    <s v="Joshua Parr"/>
    <m/>
    <n v="7"/>
    <n v="55.5"/>
    <n v="55.5"/>
    <n v="46.634870164281928"/>
    <n v="1"/>
    <n v="2"/>
    <x v="1"/>
    <n v="5.2"/>
    <n v="20"/>
    <m/>
    <m/>
    <s v="WON"/>
    <n v="4.0999999999999996"/>
    <n v="1.8"/>
    <s v="SYD"/>
    <x v="1"/>
    <x v="2"/>
    <x v="1"/>
    <n v="8"/>
    <x v="1"/>
    <s v=""/>
    <s v=""/>
    <x v="0"/>
    <n v="409.99999999999994"/>
    <n v="309.99999999999994"/>
    <s v="Frosty Rocks"/>
    <x v="1"/>
    <s v=""/>
    <s v=""/>
  </r>
  <r>
    <x v="36"/>
    <x v="12"/>
    <d v="1899-12-30T16:15:00"/>
    <n v="4"/>
    <n v="3"/>
    <n v="9"/>
    <n v="1400"/>
    <s v="Mares"/>
    <n v="78"/>
    <n v="130"/>
    <n v="1"/>
    <s v="Bring The Ransom"/>
    <x v="3"/>
    <n v="5"/>
    <s v="Bjorn Baker"/>
    <s v="Hugh Bowman"/>
    <m/>
    <n v="3"/>
    <n v="60"/>
    <n v="60"/>
    <n v="32.048192771084338"/>
    <n v="2"/>
    <m/>
    <x v="1"/>
    <n v="5.2"/>
    <n v="20"/>
    <m/>
    <m/>
    <s v="WON"/>
    <n v="5.0999999999999996"/>
    <n v="2.1"/>
    <s v="SYD"/>
    <x v="1"/>
    <x v="2"/>
    <x v="1"/>
    <n v="8"/>
    <x v="0"/>
    <s v=""/>
    <s v=""/>
    <x v="0"/>
    <n v="509.99999999999994"/>
    <n v="409.99999999999994"/>
    <s v="Bring The Ransom"/>
    <x v="0"/>
    <n v="509.99999999999994"/>
    <n v="409.99999999999994"/>
  </r>
  <r>
    <x v="36"/>
    <x v="12"/>
    <d v="1899-12-30T16:55:00"/>
    <n v="4"/>
    <n v="3"/>
    <n v="10"/>
    <n v="1400"/>
    <s v="Hcp"/>
    <n v="78"/>
    <n v="130"/>
    <n v="10"/>
    <s v="Pale King"/>
    <x v="3"/>
    <n v="4.8"/>
    <s v="Team Hawkes"/>
    <s v="Tommy Berry"/>
    <m/>
    <n v="5"/>
    <n v="57"/>
    <n v="57"/>
    <n v="25.935374149659864"/>
    <n v="5"/>
    <m/>
    <x v="1"/>
    <n v="5.6"/>
    <n v="20"/>
    <m/>
    <m/>
    <m/>
    <n v="7"/>
    <m/>
    <s v="SYD"/>
    <x v="1"/>
    <x v="2"/>
    <x v="1"/>
    <n v="8"/>
    <x v="0"/>
    <s v=""/>
    <s v=""/>
    <x v="0"/>
    <s v=""/>
    <n v="-100"/>
    <s v="Pale King"/>
    <x v="0"/>
    <s v=""/>
    <n v="-100"/>
  </r>
  <r>
    <x v="36"/>
    <x v="12"/>
    <d v="1899-12-30T16:55:00"/>
    <n v="4"/>
    <n v="3"/>
    <n v="10"/>
    <n v="1400"/>
    <s v="Hcp"/>
    <n v="78"/>
    <n v="130"/>
    <n v="4"/>
    <s v="Ashman"/>
    <x v="4"/>
    <n v="6.2"/>
    <s v="Kim Waugh"/>
    <s v="Nash Rawiller"/>
    <m/>
    <n v="4"/>
    <n v="60.5"/>
    <n v="60.5"/>
    <n v="25.935374149659864"/>
    <n v="2"/>
    <n v="3"/>
    <x v="0"/>
    <n v="5.8"/>
    <n v="20"/>
    <m/>
    <m/>
    <m/>
    <n v="6"/>
    <m/>
    <s v="SYD"/>
    <x v="1"/>
    <x v="2"/>
    <x v="1"/>
    <n v="8"/>
    <x v="1"/>
    <s v=""/>
    <s v=""/>
    <x v="0"/>
    <s v=""/>
    <n v="-100"/>
    <s v="Ashman"/>
    <x v="1"/>
    <s v=""/>
    <s v=""/>
  </r>
  <r>
    <x v="36"/>
    <x v="2"/>
    <d v="1899-12-30T17:10:00"/>
    <n v="4"/>
    <n v="8"/>
    <n v="9"/>
    <n v="1200"/>
    <s v="Hcp"/>
    <s v="No"/>
    <n v="160"/>
    <n v="2"/>
    <s v="The Inferno"/>
    <x v="5"/>
    <n v="5"/>
    <s v="Cliff Brown"/>
    <s v="Damian Lane"/>
    <m/>
    <n v="10"/>
    <n v="59"/>
    <n v="59"/>
    <n v="35.384615384615387"/>
    <n v="1"/>
    <n v="3"/>
    <x v="1"/>
    <n v="5.4"/>
    <n v="30"/>
    <n v="10"/>
    <m/>
    <m/>
    <n v="4.8"/>
    <m/>
    <s v="Mel"/>
    <x v="0"/>
    <x v="0"/>
    <x v="1"/>
    <n v="8"/>
    <x v="0"/>
    <s v=""/>
    <s v=""/>
    <x v="0"/>
    <s v=""/>
    <n v="-100"/>
    <s v="The Inferno"/>
    <x v="0"/>
    <s v=""/>
    <n v="-100"/>
  </r>
  <r>
    <x v="37"/>
    <x v="3"/>
    <d v="1899-12-30T11:55:00"/>
    <n v="4"/>
    <n v="0"/>
    <n v="2"/>
    <n v="2400"/>
    <s v="Hcp"/>
    <n v="78"/>
    <n v="130"/>
    <n v="9"/>
    <s v="Terwilliker"/>
    <x v="2"/>
    <n v="6"/>
    <s v="Anthony Cummings"/>
    <s v="Tommy Berry"/>
    <m/>
    <n v="3"/>
    <n v="54"/>
    <n v="54"/>
    <n v="46.969696969696969"/>
    <m/>
    <n v="5"/>
    <x v="1"/>
    <n v="5.2"/>
    <n v="20"/>
    <m/>
    <m/>
    <s v="2nd"/>
    <n v="7"/>
    <n v="2.1"/>
    <s v="SYD"/>
    <x v="1"/>
    <x v="0"/>
    <x v="1"/>
    <n v="8"/>
    <x v="0"/>
    <n v="2"/>
    <n v="2"/>
    <x v="0"/>
    <s v=""/>
    <n v="-100"/>
    <s v="Terwilliker"/>
    <x v="0"/>
    <s v=""/>
    <n v="-100"/>
  </r>
  <r>
    <x v="37"/>
    <x v="3"/>
    <d v="1899-12-30T11:55:00"/>
    <n v="4"/>
    <n v="0"/>
    <n v="2"/>
    <n v="2400"/>
    <s v="Hcp"/>
    <n v="78"/>
    <n v="130"/>
    <n v="5"/>
    <s v="Torrens"/>
    <x v="3"/>
    <n v="81"/>
    <s v="Lauri Parker"/>
    <s v="Ellen Hennessy (a3)"/>
    <n v="3"/>
    <n v="1"/>
    <n v="55.5"/>
    <n v="52.5"/>
    <n v="46.969696969696969"/>
    <m/>
    <m/>
    <x v="0"/>
    <n v="6"/>
    <n v="20"/>
    <m/>
    <m/>
    <s v="WON"/>
    <n v="35.299999999999997"/>
    <n v="6.1"/>
    <s v="SYD"/>
    <x v="1"/>
    <x v="0"/>
    <x v="1"/>
    <n v="8"/>
    <x v="0"/>
    <s v=""/>
    <n v="2"/>
    <x v="0"/>
    <n v="3529.9999999999995"/>
    <n v="3429.9999999999995"/>
    <s v="Torrens"/>
    <x v="0"/>
    <n v="3529.9999999999995"/>
    <n v="3429.9999999999995"/>
  </r>
  <r>
    <x v="37"/>
    <x v="3"/>
    <d v="1899-12-30T12:30:00"/>
    <n v="4"/>
    <n v="0"/>
    <n v="3"/>
    <n v="1600"/>
    <s v="Hcp"/>
    <n v="72"/>
    <n v="100"/>
    <n v="4"/>
    <s v="Arctic Thunder"/>
    <x v="3"/>
    <n v="4.4000000000000004"/>
    <s v="Gary Portelli"/>
    <s v="Tommy Berry"/>
    <m/>
    <n v="3"/>
    <n v="58"/>
    <n v="58"/>
    <n v="37.652645861601087"/>
    <n v="2"/>
    <n v="3"/>
    <x v="1"/>
    <n v="5.2"/>
    <n v="20"/>
    <m/>
    <m/>
    <m/>
    <n v="5.5"/>
    <m/>
    <s v="SYD"/>
    <x v="1"/>
    <x v="0"/>
    <x v="1"/>
    <n v="8"/>
    <x v="0"/>
    <s v=""/>
    <s v=""/>
    <x v="0"/>
    <s v=""/>
    <n v="-100"/>
    <s v="Arctic Thunder"/>
    <x v="0"/>
    <s v=""/>
    <n v="-100"/>
  </r>
  <r>
    <x v="37"/>
    <x v="3"/>
    <d v="1899-12-30T13:10:00"/>
    <n v="4"/>
    <n v="0"/>
    <n v="4"/>
    <n v="1600"/>
    <s v="Hcp"/>
    <n v="78"/>
    <n v="130"/>
    <n v="11"/>
    <s v="Loveplanet"/>
    <x v="4"/>
    <n v="2.4500000000000002"/>
    <s v="Chris Waller"/>
    <s v="James McDonald"/>
    <m/>
    <n v="2"/>
    <n v="57.5"/>
    <n v="57.5"/>
    <n v="49.14965986394558"/>
    <n v="1"/>
    <m/>
    <x v="1"/>
    <n v="4.5999999999999996"/>
    <n v="20"/>
    <m/>
    <m/>
    <s v="2nd"/>
    <n v="2.4"/>
    <n v="1.5"/>
    <s v="SYD"/>
    <x v="1"/>
    <x v="0"/>
    <x v="1"/>
    <n v="8"/>
    <x v="1"/>
    <s v=""/>
    <s v=""/>
    <x v="0"/>
    <s v=""/>
    <n v="-100"/>
    <s v="Loveplanet"/>
    <x v="1"/>
    <s v=""/>
    <s v=""/>
  </r>
  <r>
    <x v="37"/>
    <x v="6"/>
    <d v="1899-12-30T13:25:00"/>
    <n v="4"/>
    <n v="0"/>
    <n v="2"/>
    <n v="1200"/>
    <s v="Mares"/>
    <n v="84"/>
    <n v="130"/>
    <n v="1"/>
    <s v="Malicorne"/>
    <x v="2"/>
    <n v="3.1"/>
    <s v="Matt Laurie"/>
    <s v="Ben Melham"/>
    <m/>
    <n v="7"/>
    <n v="58.5"/>
    <n v="58.5"/>
    <n v="56.067588325652842"/>
    <n v="3"/>
    <n v="2"/>
    <x v="1"/>
    <n v="4.5"/>
    <n v="40"/>
    <n v="7"/>
    <m/>
    <m/>
    <n v="3.2"/>
    <m/>
    <s v="Mel"/>
    <x v="0"/>
    <x v="0"/>
    <x v="1"/>
    <n v="8"/>
    <x v="1"/>
    <s v=""/>
    <s v=""/>
    <x v="0"/>
    <s v=""/>
    <n v="-100"/>
    <s v="Malicorne"/>
    <x v="1"/>
    <s v=""/>
    <s v=""/>
  </r>
  <r>
    <x v="37"/>
    <x v="6"/>
    <d v="1899-12-30T14:05:00"/>
    <n v="4"/>
    <n v="0"/>
    <n v="3"/>
    <n v="1200"/>
    <s v="Hcp"/>
    <n v="90"/>
    <n v="130"/>
    <n v="4"/>
    <s v="Front Page"/>
    <x v="6"/>
    <n v="3.3"/>
    <s v="Geoff Duryea"/>
    <s v="Lewis German (a2)"/>
    <n v="2"/>
    <n v="3"/>
    <n v="58"/>
    <n v="56"/>
    <n v="50.886524822695037"/>
    <n v="3"/>
    <n v="1"/>
    <x v="0"/>
    <n v="5.5"/>
    <n v="30"/>
    <n v="7"/>
    <m/>
    <m/>
    <n v="4.8"/>
    <m/>
    <s v="Mel"/>
    <x v="0"/>
    <x v="0"/>
    <x v="1"/>
    <n v="8"/>
    <x v="1"/>
    <s v=""/>
    <s v=""/>
    <x v="0"/>
    <s v=""/>
    <n v="-100"/>
    <s v="Front Page"/>
    <x v="1"/>
    <s v=""/>
    <s v=""/>
  </r>
  <r>
    <x v="37"/>
    <x v="3"/>
    <d v="1899-12-30T15:05:00"/>
    <n v="4"/>
    <n v="0"/>
    <n v="7"/>
    <n v="1200"/>
    <s v="Hcp"/>
    <m/>
    <n v="160"/>
    <n v="5"/>
    <s v="Chat"/>
    <x v="3"/>
    <n v="6"/>
    <s v="John Thompson"/>
    <s v="Hugh Bowman"/>
    <m/>
    <n v="3"/>
    <n v="56"/>
    <n v="56"/>
    <n v="21.428571428571431"/>
    <n v="3"/>
    <n v="3"/>
    <x v="1"/>
    <n v="5.2"/>
    <n v="20"/>
    <m/>
    <m/>
    <m/>
    <n v="6.5"/>
    <m/>
    <s v="SYD"/>
    <x v="1"/>
    <x v="0"/>
    <x v="1"/>
    <n v="8"/>
    <x v="0"/>
    <n v="2"/>
    <n v="2"/>
    <x v="0"/>
    <s v=""/>
    <n v="-100"/>
    <s v="Chat"/>
    <x v="0"/>
    <s v=""/>
    <n v="-100"/>
  </r>
  <r>
    <x v="37"/>
    <x v="3"/>
    <d v="1899-12-30T15:05:00"/>
    <n v="4"/>
    <n v="0"/>
    <n v="7"/>
    <n v="1200"/>
    <s v="Hcp"/>
    <m/>
    <n v="160"/>
    <n v="6"/>
    <s v="Prime Star"/>
    <x v="3"/>
    <n v="4.8"/>
    <s v="R &amp; M Freedman"/>
    <s v="Regan Bayliss"/>
    <m/>
    <n v="9"/>
    <n v="55.5"/>
    <n v="55.5"/>
    <n v="21.428571428571431"/>
    <m/>
    <m/>
    <x v="0"/>
    <n v="5.6"/>
    <n v="20"/>
    <m/>
    <m/>
    <m/>
    <n v="11"/>
    <m/>
    <s v="SYD"/>
    <x v="1"/>
    <x v="0"/>
    <x v="1"/>
    <n v="8"/>
    <x v="0"/>
    <s v=""/>
    <n v="2"/>
    <x v="0"/>
    <s v=""/>
    <n v="-100"/>
    <s v="Prime Star"/>
    <x v="0"/>
    <s v=""/>
    <n v="-100"/>
  </r>
  <r>
    <x v="37"/>
    <x v="3"/>
    <d v="1899-12-30T16:25:00"/>
    <n v="4"/>
    <n v="0"/>
    <n v="9"/>
    <n v="1100"/>
    <s v="Mares"/>
    <m/>
    <n v="160"/>
    <n v="14"/>
    <s v="Emanate"/>
    <x v="2"/>
    <n v="18.600000000000001"/>
    <s v="James Cummings"/>
    <s v="Brock Ryan (a0)"/>
    <m/>
    <n v="7"/>
    <n v="53"/>
    <n v="53"/>
    <n v="24.607113316790734"/>
    <m/>
    <m/>
    <x v="1"/>
    <n v="5.9"/>
    <n v="20"/>
    <m/>
    <m/>
    <m/>
    <n v="31"/>
    <m/>
    <s v="SYD"/>
    <x v="1"/>
    <x v="0"/>
    <x v="1"/>
    <n v="8"/>
    <x v="0"/>
    <s v=""/>
    <s v=""/>
    <x v="0"/>
    <s v=""/>
    <n v="-100"/>
    <s v="Emanate"/>
    <x v="0"/>
    <s v=""/>
    <n v="-100"/>
  </r>
  <r>
    <x v="37"/>
    <x v="3"/>
    <d v="1899-12-30T16:25:00"/>
    <n v="4"/>
    <n v="0"/>
    <n v="9"/>
    <n v="1100"/>
    <s v="Mares"/>
    <m/>
    <n v="160"/>
    <n v="12"/>
    <s v="Lillemor"/>
    <x v="4"/>
    <n v="19.600000000000001"/>
    <s v="John O'Shea"/>
    <s v="Louise Day"/>
    <m/>
    <n v="9"/>
    <n v="53"/>
    <n v="53"/>
    <n v="24.607113316790734"/>
    <n v="2"/>
    <n v="4"/>
    <x v="0"/>
    <n v="6"/>
    <n v="20"/>
    <m/>
    <m/>
    <m/>
    <n v="21"/>
    <m/>
    <s v="SYD"/>
    <x v="1"/>
    <x v="0"/>
    <x v="1"/>
    <n v="8"/>
    <x v="1"/>
    <s v=""/>
    <s v=""/>
    <x v="0"/>
    <s v=""/>
    <n v="-100"/>
    <s v="Lillemor"/>
    <x v="1"/>
    <s v=""/>
    <s v=""/>
  </r>
  <r>
    <x v="37"/>
    <x v="6"/>
    <d v="1899-12-30T16:40:00"/>
    <n v="4"/>
    <n v="0"/>
    <n v="7"/>
    <n v="2040"/>
    <s v="Hcp"/>
    <s v="No"/>
    <n v="130"/>
    <n v="4"/>
    <s v="Mahamedeis"/>
    <x v="5"/>
    <n v="10"/>
    <s v="Nick Ryan"/>
    <s v="Rhys McLeod"/>
    <m/>
    <n v="9"/>
    <n v="57.5"/>
    <n v="57.5"/>
    <n v="25.384615384615387"/>
    <n v="2"/>
    <n v="2"/>
    <x v="1"/>
    <n v="5.4"/>
    <n v="30"/>
    <n v="10"/>
    <m/>
    <m/>
    <n v="8.5"/>
    <m/>
    <s v="Mel"/>
    <x v="0"/>
    <x v="0"/>
    <x v="1"/>
    <n v="8"/>
    <x v="0"/>
    <s v=""/>
    <s v=""/>
    <x v="0"/>
    <s v=""/>
    <n v="-100"/>
    <s v="Mahamedeis"/>
    <x v="0"/>
    <s v=""/>
    <n v="-100"/>
  </r>
  <r>
    <x v="37"/>
    <x v="6"/>
    <d v="1899-12-30T16:40:00"/>
    <n v="4"/>
    <n v="0"/>
    <n v="7"/>
    <n v="2040"/>
    <s v="Hcp"/>
    <s v="No"/>
    <n v="130"/>
    <n v="6"/>
    <s v="High Emocean"/>
    <x v="2"/>
    <n v="6"/>
    <s v="Ciaron Maher "/>
    <s v="Jye McNeil"/>
    <m/>
    <n v="2"/>
    <n v="54"/>
    <n v="54"/>
    <n v="25.384615384615387"/>
    <n v="4"/>
    <m/>
    <x v="0"/>
    <n v="5.8"/>
    <n v="30"/>
    <n v="10"/>
    <m/>
    <m/>
    <n v="4.4000000000000004"/>
    <m/>
    <s v="Mel"/>
    <x v="0"/>
    <x v="0"/>
    <x v="1"/>
    <n v="8"/>
    <x v="1"/>
    <s v=""/>
    <s v=""/>
    <x v="0"/>
    <s v=""/>
    <n v="-100"/>
    <s v="High Emocean"/>
    <x v="1"/>
    <s v=""/>
    <s v=""/>
  </r>
  <r>
    <x v="37"/>
    <x v="3"/>
    <d v="1899-12-30T17:00:00"/>
    <n v="4"/>
    <n v="0"/>
    <n v="10"/>
    <n v="1400"/>
    <s v="Hcp"/>
    <n v="88"/>
    <n v="130"/>
    <n v="8"/>
    <s v="Bigboyroy"/>
    <x v="4"/>
    <n v="3.9"/>
    <s v="Chris Waller"/>
    <s v="James McDonald"/>
    <m/>
    <n v="2"/>
    <n v="57"/>
    <n v="57"/>
    <n v="38.798920377867745"/>
    <n v="2"/>
    <n v="2"/>
    <x v="1"/>
    <n v="5.6"/>
    <n v="20"/>
    <m/>
    <m/>
    <m/>
    <n v="4.5999999999999996"/>
    <m/>
    <s v="SYD"/>
    <x v="1"/>
    <x v="0"/>
    <x v="1"/>
    <n v="8"/>
    <x v="1"/>
    <s v=""/>
    <s v=""/>
    <x v="0"/>
    <s v=""/>
    <n v="-100"/>
    <s v="Bigboyroy"/>
    <x v="1"/>
    <s v=""/>
    <s v=""/>
  </r>
  <r>
    <x v="37"/>
    <x v="6"/>
    <d v="1899-12-30T17:15:00"/>
    <n v="4"/>
    <n v="0"/>
    <n v="8"/>
    <n v="1000"/>
    <s v="Hcp"/>
    <s v="SW"/>
    <n v="160"/>
    <n v="3"/>
    <s v="Greyworm"/>
    <x v="2"/>
    <n v="5.5"/>
    <s v="Team Hawkes"/>
    <s v="Craig Williams"/>
    <m/>
    <n v="8"/>
    <n v="57"/>
    <n v="57"/>
    <n v="43.181818181818187"/>
    <n v="5"/>
    <m/>
    <x v="1"/>
    <n v="5.4"/>
    <n v="30"/>
    <n v="8"/>
    <m/>
    <m/>
    <n v="7"/>
    <m/>
    <s v="Mel"/>
    <x v="0"/>
    <x v="0"/>
    <x v="1"/>
    <n v="8"/>
    <x v="0"/>
    <s v=""/>
    <s v=""/>
    <x v="0"/>
    <s v=""/>
    <n v="-100"/>
    <s v="Greyworm"/>
    <x v="0"/>
    <s v=""/>
    <n v="-100"/>
  </r>
  <r>
    <x v="37"/>
    <x v="6"/>
    <d v="1899-12-30T17:15:00"/>
    <n v="4"/>
    <n v="0"/>
    <n v="8"/>
    <n v="1000"/>
    <s v="Hcp"/>
    <s v="SW"/>
    <n v="160"/>
    <n v="1"/>
    <s v="Ancestry"/>
    <x v="1"/>
    <n v="3.2"/>
    <s v="Phillip Stokes"/>
    <s v="Michael Poy"/>
    <m/>
    <n v="7"/>
    <n v="58"/>
    <n v="58"/>
    <n v="43.181818181818187"/>
    <n v="4"/>
    <n v="1"/>
    <x v="0"/>
    <n v="5.6"/>
    <n v="30"/>
    <n v="8"/>
    <m/>
    <m/>
    <n v="5.5"/>
    <m/>
    <s v="Mel"/>
    <x v="0"/>
    <x v="0"/>
    <x v="1"/>
    <n v="8"/>
    <x v="1"/>
    <s v=""/>
    <s v=""/>
    <x v="0"/>
    <s v=""/>
    <n v="-100"/>
    <s v="Ancestry"/>
    <x v="1"/>
    <s v=""/>
    <s v=""/>
  </r>
  <r>
    <x v="38"/>
    <x v="12"/>
    <d v="1899-12-30T12:05:00"/>
    <n v="7"/>
    <n v="4"/>
    <n v="2"/>
    <n v="1300"/>
    <s v="Hcp"/>
    <n v="72"/>
    <n v="100"/>
    <n v="14"/>
    <s v="Yugosphere"/>
    <x v="3"/>
    <n v="43.2"/>
    <s v="R &amp; L Price"/>
    <s v="Andrew Adkins"/>
    <m/>
    <n v="4"/>
    <n v="52"/>
    <n v="52"/>
    <n v="49.933862433862437"/>
    <m/>
    <m/>
    <x v="1"/>
    <n v="6"/>
    <n v="20"/>
    <m/>
    <m/>
    <m/>
    <n v="41"/>
    <m/>
    <s v="SYD"/>
    <x v="1"/>
    <x v="2"/>
    <x v="1"/>
    <n v="8"/>
    <x v="0"/>
    <s v=""/>
    <s v=""/>
    <x v="0"/>
    <s v=""/>
    <n v="-100"/>
    <s v="Yugosphere"/>
    <x v="0"/>
    <s v=""/>
    <n v="-100"/>
  </r>
  <r>
    <x v="38"/>
    <x v="2"/>
    <d v="1899-12-30T12:20:00"/>
    <n v="4"/>
    <n v="0"/>
    <n v="1"/>
    <n v="2400"/>
    <s v="Hcp"/>
    <s v="No"/>
    <n v="130"/>
    <n v="1"/>
    <s v="Mahamedeis"/>
    <x v="0"/>
    <n v="5.5"/>
    <s v="Nick Ryan"/>
    <s v="Josh Richards (a3)"/>
    <n v="3"/>
    <n v="3"/>
    <n v="60"/>
    <n v="57"/>
    <n v="45.555555555555557"/>
    <n v="1"/>
    <n v="1"/>
    <x v="0"/>
    <n v="5"/>
    <n v="30"/>
    <n v="7"/>
    <m/>
    <s v="Ntd"/>
    <n v="8.5"/>
    <m/>
    <s v="Mel"/>
    <x v="0"/>
    <x v="0"/>
    <x v="1"/>
    <n v="8"/>
    <x v="0"/>
    <s v=""/>
    <s v=""/>
    <x v="0"/>
    <s v=""/>
    <n v="-100"/>
    <s v="Mahamedeis"/>
    <x v="0"/>
    <s v=""/>
    <n v="-100"/>
  </r>
  <r>
    <x v="38"/>
    <x v="12"/>
    <d v="1899-12-30T12:40:00"/>
    <n v="7"/>
    <n v="4"/>
    <n v="3"/>
    <n v="1500"/>
    <s v="Mares"/>
    <n v="78"/>
    <n v="130"/>
    <n v="12"/>
    <s v="Pensato"/>
    <x v="2"/>
    <n v="6"/>
    <s v="James Cummings"/>
    <s v="Tommy Berry"/>
    <m/>
    <n v="5"/>
    <n v="54"/>
    <n v="54"/>
    <n v="41.666666666666671"/>
    <m/>
    <m/>
    <x v="1"/>
    <n v="5.4"/>
    <n v="20"/>
    <m/>
    <m/>
    <m/>
    <n v="5.5"/>
    <m/>
    <s v="SYD"/>
    <x v="1"/>
    <x v="2"/>
    <x v="1"/>
    <n v="8"/>
    <x v="0"/>
    <s v=""/>
    <s v=""/>
    <x v="0"/>
    <s v=""/>
    <n v="-100"/>
    <s v="Pensato"/>
    <x v="0"/>
    <s v=""/>
    <n v="-100"/>
  </r>
  <r>
    <x v="38"/>
    <x v="12"/>
    <d v="1899-12-30T12:40:00"/>
    <n v="7"/>
    <n v="4"/>
    <n v="3"/>
    <n v="1500"/>
    <s v="Mares"/>
    <n v="78"/>
    <n v="130"/>
    <n v="1"/>
    <s v="Celestial Falls"/>
    <x v="4"/>
    <n v="7.5"/>
    <s v="Mark Newnham"/>
    <s v="Tom Sherry (a2)"/>
    <n v="2"/>
    <n v="8"/>
    <n v="61"/>
    <n v="59"/>
    <n v="41.666666666666671"/>
    <m/>
    <m/>
    <x v="0"/>
    <n v="5.6"/>
    <n v="20"/>
    <m/>
    <m/>
    <m/>
    <n v="8"/>
    <m/>
    <s v="SYD"/>
    <x v="1"/>
    <x v="2"/>
    <x v="1"/>
    <n v="8"/>
    <x v="1"/>
    <s v=""/>
    <s v=""/>
    <x v="0"/>
    <s v=""/>
    <n v="-100"/>
    <s v="Celestial Falls"/>
    <x v="1"/>
    <s v=""/>
    <s v=""/>
  </r>
  <r>
    <x v="38"/>
    <x v="2"/>
    <d v="1899-12-30T14:50:00"/>
    <n v="4"/>
    <n v="0"/>
    <n v="5"/>
    <n v="1100"/>
    <s v="Hcp"/>
    <s v="SW"/>
    <n v="200"/>
    <n v="5"/>
    <s v="Viridine"/>
    <x v="3"/>
    <n v="11"/>
    <s v="James Cummings"/>
    <s v="Damien Oliver"/>
    <m/>
    <n v="5"/>
    <n v="58"/>
    <n v="58"/>
    <n v="66.233766233766232"/>
    <n v="3"/>
    <n v="4"/>
    <x v="1"/>
    <n v="4.8"/>
    <n v="35"/>
    <n v="11"/>
    <m/>
    <m/>
    <n v="11"/>
    <m/>
    <s v="Mel"/>
    <x v="0"/>
    <x v="0"/>
    <x v="1"/>
    <n v="8"/>
    <x v="0"/>
    <s v=""/>
    <s v=""/>
    <x v="0"/>
    <s v=""/>
    <n v="-100"/>
    <s v="Viridine"/>
    <x v="0"/>
    <s v=""/>
    <n v="-100"/>
  </r>
  <r>
    <x v="38"/>
    <x v="2"/>
    <d v="1899-12-30T15:30:00"/>
    <n v="4"/>
    <n v="0"/>
    <n v="6"/>
    <n v="1200"/>
    <s v="Mares"/>
    <s v="SW-M"/>
    <n v="200"/>
    <n v="10"/>
    <s v="Diamonds Inthe Sky"/>
    <x v="4"/>
    <n v="21"/>
    <s v="Peter G Moody"/>
    <s v="Brett Prebble"/>
    <m/>
    <n v="6"/>
    <n v="56"/>
    <n v="56"/>
    <n v="54.761904761904759"/>
    <m/>
    <n v="3"/>
    <x v="1"/>
    <n v="5.5"/>
    <n v="30"/>
    <n v="9"/>
    <m/>
    <m/>
    <n v="21"/>
    <m/>
    <s v="Mel"/>
    <x v="0"/>
    <x v="0"/>
    <x v="1"/>
    <n v="8"/>
    <x v="1"/>
    <s v=""/>
    <s v=""/>
    <x v="0"/>
    <s v=""/>
    <n v="-100"/>
    <s v="Diamonds Inthe Sky"/>
    <x v="1"/>
    <s v=""/>
    <s v=""/>
  </r>
  <r>
    <x v="38"/>
    <x v="12"/>
    <d v="1899-12-30T15:50:00"/>
    <n v="7"/>
    <n v="4"/>
    <n v="8"/>
    <n v="1200"/>
    <s v="Hcp"/>
    <n v="88"/>
    <n v="130"/>
    <n v="7"/>
    <s v="Tycoonist"/>
    <x v="3"/>
    <n v="2.6"/>
    <s v="Chris Waller"/>
    <s v="James McDonald"/>
    <m/>
    <n v="3"/>
    <n v="54.5"/>
    <n v="54.5"/>
    <n v="56.318681318681314"/>
    <n v="2"/>
    <m/>
    <x v="1"/>
    <n v="4.9000000000000004"/>
    <n v="20"/>
    <m/>
    <m/>
    <m/>
    <n v="3.2"/>
    <m/>
    <s v="SYD"/>
    <x v="1"/>
    <x v="2"/>
    <x v="1"/>
    <n v="8"/>
    <x v="0"/>
    <n v="2"/>
    <n v="2"/>
    <x v="0"/>
    <s v=""/>
    <n v="-100"/>
    <s v="Tycoonist"/>
    <x v="0"/>
    <s v=""/>
    <n v="-100"/>
  </r>
  <r>
    <x v="38"/>
    <x v="12"/>
    <d v="1899-12-30T15:50:00"/>
    <n v="7"/>
    <n v="4"/>
    <n v="8"/>
    <n v="1200"/>
    <s v="Hcp"/>
    <n v="88"/>
    <n v="130"/>
    <n v="3"/>
    <s v="Madam Legend"/>
    <x v="3"/>
    <n v="6.7"/>
    <s v="Les Bridge"/>
    <s v="Brock Ryan (a2)"/>
    <n v="2"/>
    <n v="8"/>
    <n v="55.5"/>
    <n v="53.5"/>
    <n v="56.318681318681314"/>
    <n v="3"/>
    <n v="1"/>
    <x v="0"/>
    <n v="6"/>
    <n v="20"/>
    <m/>
    <m/>
    <s v="WON"/>
    <n v="6.2"/>
    <n v="2.2000000000000002"/>
    <s v="SYD"/>
    <x v="1"/>
    <x v="2"/>
    <x v="1"/>
    <n v="8"/>
    <x v="0"/>
    <s v=""/>
    <n v="2"/>
    <x v="0"/>
    <n v="620"/>
    <n v="520"/>
    <s v="Madam Legend"/>
    <x v="0"/>
    <n v="620"/>
    <n v="520"/>
  </r>
  <r>
    <x v="38"/>
    <x v="2"/>
    <d v="1899-12-30T16:10:00"/>
    <n v="4"/>
    <n v="0"/>
    <n v="7"/>
    <n v="1700"/>
    <s v="Hcp"/>
    <s v="No"/>
    <n v="160"/>
    <n v="12"/>
    <s v="Bartholomeu Dias"/>
    <x v="3"/>
    <n v="6"/>
    <s v="Ciaron Maher "/>
    <s v="Teodore Nugent (a0)"/>
    <m/>
    <n v="2"/>
    <n v="54"/>
    <n v="54"/>
    <n v="24.358974358974361"/>
    <n v="2"/>
    <n v="3"/>
    <x v="1"/>
    <n v="5.5"/>
    <n v="30"/>
    <n v="15"/>
    <m/>
    <m/>
    <n v="6.5"/>
    <m/>
    <s v="Mel"/>
    <x v="0"/>
    <x v="0"/>
    <x v="1"/>
    <n v="8"/>
    <x v="0"/>
    <s v=""/>
    <s v=""/>
    <x v="0"/>
    <s v=""/>
    <n v="-100"/>
    <s v="Bartholomeu Dias"/>
    <x v="0"/>
    <s v=""/>
    <n v="-100"/>
  </r>
  <r>
    <x v="38"/>
    <x v="12"/>
    <d v="1899-12-30T16:30:00"/>
    <n v="7"/>
    <n v="4"/>
    <n v="9"/>
    <n v="1000"/>
    <s v="Hcp"/>
    <n v="78"/>
    <n v="130"/>
    <n v="6"/>
    <s v="Andermatt"/>
    <x v="3"/>
    <n v="2.6"/>
    <s v="James Cummings"/>
    <s v="James McDonald"/>
    <m/>
    <n v="7"/>
    <n v="58.5"/>
    <n v="58.5"/>
    <n v="63.46153846153846"/>
    <m/>
    <m/>
    <x v="1"/>
    <n v="4.5"/>
    <n v="20"/>
    <m/>
    <m/>
    <s v="WON"/>
    <n v="2.8"/>
    <n v="1.6"/>
    <s v="SYD"/>
    <x v="1"/>
    <x v="2"/>
    <x v="1"/>
    <n v="8"/>
    <x v="0"/>
    <s v=""/>
    <s v=""/>
    <x v="0"/>
    <n v="280"/>
    <n v="180"/>
    <s v="Andermatt"/>
    <x v="0"/>
    <n v="280"/>
    <n v="180"/>
  </r>
  <r>
    <x v="38"/>
    <x v="12"/>
    <d v="1899-12-30T17:10:00"/>
    <n v="7"/>
    <n v="4"/>
    <n v="10"/>
    <n v="1500"/>
    <s v="Hcp"/>
    <n v="78"/>
    <n v="130"/>
    <n v="13"/>
    <s v="Yiyi"/>
    <x v="2"/>
    <n v="4"/>
    <s v="Chris Waller"/>
    <s v="James McDonald"/>
    <m/>
    <n v="5"/>
    <n v="56"/>
    <n v="56"/>
    <n v="51.315789473684212"/>
    <n v="2"/>
    <m/>
    <x v="1"/>
    <n v="4.7"/>
    <n v="20"/>
    <m/>
    <m/>
    <s v="2nd"/>
    <n v="3.6"/>
    <n v="1.7"/>
    <s v="SYD"/>
    <x v="1"/>
    <x v="2"/>
    <x v="1"/>
    <n v="8"/>
    <x v="0"/>
    <s v=""/>
    <s v=""/>
    <x v="0"/>
    <s v=""/>
    <n v="-100"/>
    <s v="Yiyi"/>
    <x v="0"/>
    <s v=""/>
    <n v="-100"/>
  </r>
  <r>
    <x v="38"/>
    <x v="2"/>
    <d v="1899-12-30T17:20:00"/>
    <n v="4"/>
    <n v="0"/>
    <n v="9"/>
    <n v="1400"/>
    <s v="Hcp"/>
    <s v="No"/>
    <n v="130"/>
    <n v="11"/>
    <s v="Ayrton"/>
    <x v="2"/>
    <n v="2.15"/>
    <s v="Mick Price "/>
    <s v="John Allen"/>
    <m/>
    <n v="9"/>
    <n v="55"/>
    <n v="55"/>
    <n v="52.761627906976749"/>
    <n v="1"/>
    <n v="1"/>
    <x v="1"/>
    <n v="4.8"/>
    <n v="35"/>
    <n v="11"/>
    <m/>
    <s v="WON"/>
    <n v="1.8"/>
    <n v="1.3"/>
    <s v="Mel"/>
    <x v="0"/>
    <x v="0"/>
    <x v="1"/>
    <n v="8"/>
    <x v="0"/>
    <s v=""/>
    <s v=""/>
    <x v="0"/>
    <n v="180"/>
    <n v="80"/>
    <s v="Ayrton"/>
    <x v="0"/>
    <n v="180"/>
    <n v="80"/>
  </r>
  <r>
    <x v="38"/>
    <x v="2"/>
    <d v="1899-12-30T17:20:00"/>
    <n v="4"/>
    <n v="0"/>
    <n v="9"/>
    <n v="1400"/>
    <s v="Hcp"/>
    <s v="No"/>
    <n v="130"/>
    <n v="12"/>
    <s v="King Magnus"/>
    <x v="0"/>
    <n v="8.5"/>
    <s v="Robbie Griffiths"/>
    <s v="Alana Kelly (a3)"/>
    <n v="3"/>
    <n v="1"/>
    <n v="54.5"/>
    <n v="51.5"/>
    <n v="52.761627906976749"/>
    <n v="2"/>
    <n v="5"/>
    <x v="0"/>
    <n v="5.2"/>
    <n v="35"/>
    <n v="11"/>
    <m/>
    <s v="2nd"/>
    <n v="9.5"/>
    <n v="2.6"/>
    <s v="Mel"/>
    <x v="0"/>
    <x v="0"/>
    <x v="1"/>
    <n v="8"/>
    <x v="1"/>
    <s v=""/>
    <s v=""/>
    <x v="0"/>
    <s v=""/>
    <n v="-100"/>
    <s v="King Magnus"/>
    <x v="1"/>
    <s v=""/>
    <s v=""/>
  </r>
  <r>
    <x v="39"/>
    <x v="3"/>
    <d v="1899-12-30T12:50:00"/>
    <n v="5"/>
    <n v="4"/>
    <n v="3"/>
    <n v="1800"/>
    <s v="Hcp"/>
    <n v="72"/>
    <n v="100"/>
    <n v="10"/>
    <s v="Savvy Crown"/>
    <x v="3"/>
    <n v="6.7"/>
    <s v="Jason Deamer"/>
    <s v="Tom Sherry (a2)"/>
    <n v="2"/>
    <n v="5"/>
    <n v="56.5"/>
    <n v="54.5"/>
    <n v="26.41962600789158"/>
    <n v="2"/>
    <m/>
    <x v="1"/>
    <n v="5.8"/>
    <n v="20"/>
    <m/>
    <m/>
    <m/>
    <n v="9"/>
    <m/>
    <s v="SYD"/>
    <x v="1"/>
    <x v="0"/>
    <x v="1"/>
    <n v="9"/>
    <x v="0"/>
    <n v="2"/>
    <n v="2"/>
    <x v="0"/>
    <s v=""/>
    <n v="-100"/>
    <s v="Savvy Crown"/>
    <x v="0"/>
    <s v=""/>
    <n v="-100"/>
  </r>
  <r>
    <x v="39"/>
    <x v="3"/>
    <d v="1899-12-30T12:50:00"/>
    <n v="5"/>
    <n v="4"/>
    <n v="3"/>
    <n v="1800"/>
    <s v="Hcp"/>
    <n v="72"/>
    <n v="100"/>
    <n v="3"/>
    <s v="Always Sure"/>
    <x v="3"/>
    <n v="4.0999999999999996"/>
    <s v="Gary Moore"/>
    <s v="Tim Clark"/>
    <m/>
    <n v="4"/>
    <n v="59"/>
    <n v="59"/>
    <n v="26.41962600789158"/>
    <n v="3"/>
    <m/>
    <x v="0"/>
    <n v="6"/>
    <n v="20"/>
    <m/>
    <m/>
    <m/>
    <n v="4"/>
    <m/>
    <s v="SYD"/>
    <x v="1"/>
    <x v="0"/>
    <x v="1"/>
    <n v="9"/>
    <x v="0"/>
    <s v=""/>
    <n v="2"/>
    <x v="0"/>
    <s v=""/>
    <n v="-100"/>
    <s v="Always Sure"/>
    <x v="0"/>
    <s v=""/>
    <n v="-100"/>
  </r>
  <r>
    <x v="39"/>
    <x v="6"/>
    <d v="1899-12-30T14:35:00"/>
    <n v="7"/>
    <n v="0"/>
    <n v="4"/>
    <n v="2040"/>
    <s v="Hcp"/>
    <s v="No"/>
    <n v="130"/>
    <n v="4"/>
    <s v="Dark Dream"/>
    <x v="2"/>
    <n v="26"/>
    <s v="Team Hayes"/>
    <s v="Daniel Stackhouse"/>
    <m/>
    <n v="1"/>
    <n v="58"/>
    <n v="58"/>
    <n v="31.623931623931625"/>
    <m/>
    <m/>
    <x v="1"/>
    <n v="5.2"/>
    <n v="30"/>
    <n v="12"/>
    <m/>
    <m/>
    <n v="26"/>
    <m/>
    <s v="Mel"/>
    <x v="0"/>
    <x v="0"/>
    <x v="1"/>
    <n v="9"/>
    <x v="1"/>
    <s v=""/>
    <s v=""/>
    <x v="0"/>
    <s v=""/>
    <n v="-100"/>
    <s v="Dark Dream"/>
    <x v="1"/>
    <s v=""/>
    <s v=""/>
  </r>
  <r>
    <x v="39"/>
    <x v="6"/>
    <d v="1899-12-30T14:35:00"/>
    <n v="7"/>
    <n v="0"/>
    <n v="4"/>
    <n v="2040"/>
    <s v="Hcp"/>
    <s v="No"/>
    <n v="130"/>
    <n v="5"/>
    <s v="Pancho"/>
    <x v="2"/>
    <n v="6"/>
    <s v="Chris Waller"/>
    <s v="Craig Williams"/>
    <m/>
    <n v="8"/>
    <n v="56"/>
    <n v="56"/>
    <n v="31.623931623931625"/>
    <n v="1"/>
    <n v="4"/>
    <x v="0"/>
    <n v="5.5"/>
    <n v="30"/>
    <n v="12"/>
    <m/>
    <m/>
    <n v="5"/>
    <m/>
    <s v="Mel"/>
    <x v="0"/>
    <x v="0"/>
    <x v="1"/>
    <n v="9"/>
    <x v="0"/>
    <s v=""/>
    <s v=""/>
    <x v="0"/>
    <s v=""/>
    <n v="-100"/>
    <s v="Pancho"/>
    <x v="0"/>
    <s v=""/>
    <n v="-100"/>
  </r>
  <r>
    <x v="39"/>
    <x v="6"/>
    <d v="1899-12-30T16:10:00"/>
    <n v="7"/>
    <n v="0"/>
    <n v="7"/>
    <n v="1200"/>
    <s v="Hcp"/>
    <s v="No"/>
    <n v="160"/>
    <n v="6"/>
    <s v="Ancestry"/>
    <x v="1"/>
    <n v="7"/>
    <s v="Phillip Stokes"/>
    <s v="Brett Prebble"/>
    <m/>
    <n v="11"/>
    <n v="55.5"/>
    <n v="55.5"/>
    <n v="21.428571428571431"/>
    <n v="2"/>
    <m/>
    <x v="1"/>
    <n v="5.4"/>
    <n v="30"/>
    <n v="14"/>
    <m/>
    <m/>
    <n v="8"/>
    <m/>
    <s v="Mel"/>
    <x v="0"/>
    <x v="0"/>
    <x v="1"/>
    <n v="9"/>
    <x v="1"/>
    <s v=""/>
    <s v=""/>
    <x v="0"/>
    <s v=""/>
    <n v="-100"/>
    <s v="Ancestry"/>
    <x v="1"/>
    <s v=""/>
    <s v=""/>
  </r>
  <r>
    <x v="39"/>
    <x v="3"/>
    <d v="1899-12-30T17:10:00"/>
    <n v="5"/>
    <n v="4"/>
    <n v="10"/>
    <n v="1500"/>
    <s v="Hcp"/>
    <n v="94"/>
    <n v="130"/>
    <n v="13"/>
    <s v="Atishu"/>
    <x v="3"/>
    <n v="3.1"/>
    <s v="Chris Waller"/>
    <s v="Kerrin McEvoy"/>
    <m/>
    <n v="11"/>
    <n v="55.5"/>
    <n v="55.5"/>
    <n v="45.591397849462368"/>
    <n v="3"/>
    <m/>
    <x v="1"/>
    <n v="3.9"/>
    <n v="30"/>
    <m/>
    <m/>
    <m/>
    <n v="2.8"/>
    <m/>
    <s v="SYD"/>
    <x v="1"/>
    <x v="0"/>
    <x v="1"/>
    <n v="9"/>
    <x v="0"/>
    <s v=""/>
    <s v=""/>
    <x v="0"/>
    <s v=""/>
    <n v="-100"/>
    <s v="Atishu"/>
    <x v="0"/>
    <s v=""/>
    <n v="-100"/>
  </r>
  <r>
    <x v="40"/>
    <x v="12"/>
    <d v="1899-12-30T12:15:00"/>
    <n v="4"/>
    <n v="5"/>
    <n v="2"/>
    <n v="2400"/>
    <s v="Hcp"/>
    <n v="78"/>
    <n v="130"/>
    <n v="2"/>
    <s v="Off Shaw"/>
    <x v="4"/>
    <n v="7.9"/>
    <s v="Bjorn Baker"/>
    <s v="Kerrin McEvoy"/>
    <m/>
    <n v="2"/>
    <n v="58.5"/>
    <n v="58.5"/>
    <n v="66.666666666666671"/>
    <n v="2"/>
    <m/>
    <x v="0"/>
    <n v="7.5"/>
    <n v="20"/>
    <m/>
    <m/>
    <m/>
    <n v="8.5"/>
    <m/>
    <s v="SYD"/>
    <x v="1"/>
    <x v="2"/>
    <x v="1"/>
    <n v="9"/>
    <x v="1"/>
    <s v=""/>
    <s v=""/>
    <x v="0"/>
    <s v=""/>
    <n v="-100"/>
    <s v="Off Shaw"/>
    <x v="1"/>
    <s v=""/>
    <s v=""/>
  </r>
  <r>
    <x v="40"/>
    <x v="12"/>
    <d v="1899-12-30T12:50:00"/>
    <n v="4"/>
    <n v="5"/>
    <n v="3"/>
    <n v="2000"/>
    <s v="Hcp"/>
    <n v="78"/>
    <n v="130"/>
    <n v="4"/>
    <s v="Crystal Pegasus"/>
    <x v="2"/>
    <n v="4.4000000000000004"/>
    <s v="Chris Waller"/>
    <s v="Kerrin McEvoy"/>
    <m/>
    <n v="8"/>
    <n v="58.5"/>
    <n v="58.5"/>
    <n v="43.560606060606062"/>
    <n v="2"/>
    <n v="1"/>
    <x v="1"/>
    <n v="5"/>
    <n v="20"/>
    <m/>
    <m/>
    <m/>
    <n v="4.8"/>
    <m/>
    <s v="SYD"/>
    <x v="1"/>
    <x v="2"/>
    <x v="1"/>
    <n v="9"/>
    <x v="0"/>
    <s v=""/>
    <s v=""/>
    <x v="0"/>
    <s v=""/>
    <n v="-100"/>
    <s v="Crystal Pegasus"/>
    <x v="0"/>
    <s v=""/>
    <n v="-100"/>
  </r>
  <r>
    <x v="40"/>
    <x v="12"/>
    <d v="1899-12-30T13:25:00"/>
    <n v="4"/>
    <n v="5"/>
    <n v="4"/>
    <n v="1200"/>
    <s v="Hcp"/>
    <n v="72"/>
    <n v="100"/>
    <n v="7"/>
    <s v="Dalaalaat"/>
    <x v="3"/>
    <n v="12.4"/>
    <s v="Nathan Doyle"/>
    <s v="Jason Collett"/>
    <m/>
    <n v="7"/>
    <n v="55.5"/>
    <n v="55.5"/>
    <n v="20.112708900116594"/>
    <m/>
    <m/>
    <x v="1"/>
    <n v="6"/>
    <n v="20"/>
    <m/>
    <m/>
    <s v="WON"/>
    <n v="12.3"/>
    <n v="3.3"/>
    <s v="SYD"/>
    <x v="1"/>
    <x v="2"/>
    <x v="1"/>
    <n v="9"/>
    <x v="0"/>
    <n v="2"/>
    <n v="2"/>
    <x v="0"/>
    <n v="1230"/>
    <n v="1130"/>
    <s v="Dalaalaat"/>
    <x v="0"/>
    <n v="1230"/>
    <n v="1130"/>
  </r>
  <r>
    <x v="40"/>
    <x v="12"/>
    <d v="1899-12-30T13:25:00"/>
    <n v="4"/>
    <n v="5"/>
    <n v="4"/>
    <n v="1200"/>
    <s v="Hcp"/>
    <n v="72"/>
    <n v="100"/>
    <n v="6"/>
    <s v="Cobia"/>
    <x v="3"/>
    <n v="4.0999999999999996"/>
    <s v="Brad Widdup"/>
    <s v="James McDonald"/>
    <m/>
    <n v="2"/>
    <n v="55.5"/>
    <n v="55.5"/>
    <n v="20.112708900116594"/>
    <n v="4"/>
    <n v="4"/>
    <x v="0"/>
    <n v="6.2"/>
    <n v="20"/>
    <m/>
    <m/>
    <m/>
    <n v="4.4000000000000004"/>
    <m/>
    <s v="SYD"/>
    <x v="1"/>
    <x v="2"/>
    <x v="1"/>
    <n v="9"/>
    <x v="0"/>
    <s v=""/>
    <n v="2"/>
    <x v="0"/>
    <s v=""/>
    <n v="-100"/>
    <s v="Cobia"/>
    <x v="0"/>
    <s v=""/>
    <n v="-100"/>
  </r>
  <r>
    <x v="40"/>
    <x v="0"/>
    <d v="1899-12-30T14:55:00"/>
    <n v="3"/>
    <n v="0"/>
    <n v="5"/>
    <n v="1400"/>
    <s v="Hcp"/>
    <s v="No"/>
    <n v="160"/>
    <n v="1"/>
    <s v="Crosshaven"/>
    <x v="1"/>
    <n v="9"/>
    <s v="Team Hayes"/>
    <s v="Daniel Stackhouse"/>
    <m/>
    <n v="9"/>
    <n v="58"/>
    <n v="58"/>
    <n v="73.611111111111114"/>
    <n v="3"/>
    <n v="3"/>
    <x v="1"/>
    <n v="4.8"/>
    <n v="40"/>
    <n v="11"/>
    <m/>
    <m/>
    <n v="13"/>
    <m/>
    <s v="Mel"/>
    <x v="0"/>
    <x v="0"/>
    <x v="1"/>
    <n v="9"/>
    <x v="1"/>
    <s v=""/>
    <s v=""/>
    <x v="0"/>
    <s v=""/>
    <n v="-100"/>
    <s v="Crosshaven"/>
    <x v="1"/>
    <s v=""/>
    <s v=""/>
  </r>
  <r>
    <x v="40"/>
    <x v="12"/>
    <d v="1899-12-30T15:15:00"/>
    <n v="4"/>
    <n v="5"/>
    <n v="7"/>
    <n v="1300"/>
    <s v="Hcp"/>
    <m/>
    <n v="200"/>
    <n v="12"/>
    <s v="Discharged"/>
    <x v="4"/>
    <n v="17.600000000000001"/>
    <s v="Waterhouse/Bott"/>
    <s v="J Van Overmeire (a0)"/>
    <m/>
    <n v="4"/>
    <n v="53"/>
    <n v="53"/>
    <n v="41.396103896103895"/>
    <m/>
    <n v="1"/>
    <x v="1"/>
    <n v="5"/>
    <n v="20"/>
    <m/>
    <m/>
    <m/>
    <n v="21"/>
    <m/>
    <s v="SYD"/>
    <x v="1"/>
    <x v="2"/>
    <x v="1"/>
    <n v="9"/>
    <x v="1"/>
    <s v=""/>
    <s v=""/>
    <x v="0"/>
    <s v=""/>
    <n v="-100"/>
    <s v="Discharged"/>
    <x v="1"/>
    <s v=""/>
    <s v=""/>
  </r>
  <r>
    <x v="40"/>
    <x v="0"/>
    <d v="1899-12-30T16:15:00"/>
    <n v="3"/>
    <n v="0"/>
    <n v="7"/>
    <n v="1200"/>
    <s v="Hcp"/>
    <s v="No"/>
    <n v="300"/>
    <n v="2"/>
    <s v="Jonker"/>
    <x v="4"/>
    <n v="4.4000000000000004"/>
    <s v="Tony Gollan"/>
    <s v="Damian Lane"/>
    <m/>
    <n v="4"/>
    <n v="56"/>
    <n v="56"/>
    <n v="37.012987012987011"/>
    <n v="3"/>
    <n v="3"/>
    <x v="1"/>
    <n v="5"/>
    <n v="35"/>
    <n v="14"/>
    <m/>
    <m/>
    <n v="4.8"/>
    <m/>
    <s v="Mel"/>
    <x v="0"/>
    <x v="0"/>
    <x v="1"/>
    <n v="9"/>
    <x v="1"/>
    <s v=""/>
    <s v=""/>
    <x v="0"/>
    <s v=""/>
    <n v="-100"/>
    <s v="Jonker"/>
    <x v="1"/>
    <s v=""/>
    <s v=""/>
  </r>
  <r>
    <x v="40"/>
    <x v="12"/>
    <d v="1899-12-30T16:35:00"/>
    <n v="4"/>
    <n v="5"/>
    <n v="9"/>
    <n v="1200"/>
    <s v="Hcp"/>
    <n v="88"/>
    <n v="130"/>
    <n v="8"/>
    <s v="Count De Rupee"/>
    <x v="3"/>
    <n v="3.4"/>
    <s v="R &amp; L Price"/>
    <s v="Brock Ryan (a2)"/>
    <n v="2"/>
    <n v="5"/>
    <n v="55"/>
    <n v="53"/>
    <n v="53.221288515406165"/>
    <n v="2"/>
    <n v="2"/>
    <x v="1"/>
    <n v="5.6"/>
    <n v="20"/>
    <m/>
    <m/>
    <s v="WON"/>
    <n v="4.2"/>
    <n v="2"/>
    <s v="SYD"/>
    <x v="1"/>
    <x v="2"/>
    <x v="1"/>
    <n v="9"/>
    <x v="0"/>
    <n v="2"/>
    <n v="2"/>
    <x v="0"/>
    <n v="420"/>
    <n v="320"/>
    <s v="Count De Rupee"/>
    <x v="0"/>
    <n v="420"/>
    <n v="320"/>
  </r>
  <r>
    <x v="40"/>
    <x v="12"/>
    <d v="1899-12-30T16:35:00"/>
    <n v="4"/>
    <n v="5"/>
    <n v="9"/>
    <n v="1200"/>
    <s v="Hcp"/>
    <n v="88"/>
    <n v="130"/>
    <n v="6"/>
    <s v="Ventura Ocean"/>
    <x v="3"/>
    <n v="6"/>
    <s v="Kris Lees"/>
    <s v="Nash Rawiller"/>
    <m/>
    <n v="7"/>
    <n v="57"/>
    <n v="57"/>
    <n v="53.221288515406165"/>
    <n v="1"/>
    <n v="1"/>
    <x v="0"/>
    <n v="5.7"/>
    <n v="20"/>
    <m/>
    <m/>
    <m/>
    <n v="8.5"/>
    <m/>
    <s v="SYD"/>
    <x v="1"/>
    <x v="2"/>
    <x v="1"/>
    <n v="9"/>
    <x v="0"/>
    <s v=""/>
    <n v="2"/>
    <x v="0"/>
    <s v=""/>
    <n v="-100"/>
    <s v="Ventura Ocean"/>
    <x v="0"/>
    <s v=""/>
    <n v="-100"/>
  </r>
  <r>
    <x v="41"/>
    <x v="3"/>
    <d v="1899-12-30T12:15:00"/>
    <n v="5"/>
    <n v="7"/>
    <n v="2"/>
    <n v="1600"/>
    <s v="Hcp"/>
    <n v="88"/>
    <n v="130"/>
    <n v="4"/>
    <s v="Bigboyroy"/>
    <x v="2"/>
    <n v="3.4"/>
    <s v="Chris Waller"/>
    <s v="James McDonald"/>
    <m/>
    <n v="1"/>
    <n v="57.5"/>
    <n v="57.5"/>
    <n v="54.411764705882355"/>
    <n v="5"/>
    <n v="1"/>
    <x v="1"/>
    <n v="4.8"/>
    <n v="20"/>
    <m/>
    <m/>
    <s v="2nd"/>
    <n v="3.7"/>
    <n v="1.5"/>
    <s v="SYD"/>
    <x v="1"/>
    <x v="0"/>
    <x v="1"/>
    <n v="9"/>
    <x v="0"/>
    <s v=""/>
    <s v=""/>
    <x v="0"/>
    <s v=""/>
    <n v="-100"/>
    <s v="Bigboyroy"/>
    <x v="0"/>
    <s v=""/>
    <n v="-100"/>
  </r>
  <r>
    <x v="41"/>
    <x v="2"/>
    <d v="1899-12-30T13:05:00"/>
    <n v="4"/>
    <n v="6"/>
    <n v="2"/>
    <n v="1100"/>
    <s v="Hcp"/>
    <s v="No"/>
    <n v="130"/>
    <n v="5"/>
    <s v="Wisdom Of Water"/>
    <x v="2"/>
    <n v="3.9"/>
    <s v="Annabel Neasham"/>
    <s v="Jye McNeil"/>
    <m/>
    <n v="8"/>
    <n v="57"/>
    <n v="57"/>
    <n v="46.474358974358978"/>
    <n v="3"/>
    <n v="4"/>
    <x v="1"/>
    <n v="4.8"/>
    <n v="35"/>
    <n v="8"/>
    <m/>
    <m/>
    <n v="5"/>
    <m/>
    <s v="Mel"/>
    <x v="0"/>
    <x v="0"/>
    <x v="1"/>
    <n v="9"/>
    <x v="0"/>
    <s v=""/>
    <s v=""/>
    <x v="0"/>
    <s v=""/>
    <n v="-100"/>
    <s v="Wisdom Of Water"/>
    <x v="0"/>
    <s v=""/>
    <n v="-100"/>
  </r>
  <r>
    <x v="41"/>
    <x v="3"/>
    <d v="1899-12-30T14:00:00"/>
    <n v="5"/>
    <n v="7"/>
    <n v="5"/>
    <n v="1400"/>
    <s v="Hcp"/>
    <m/>
    <n v="160"/>
    <n v="11"/>
    <s v="Atishu"/>
    <x v="3"/>
    <n v="3.9"/>
    <s v="Chris Waller"/>
    <s v="Tim Clark"/>
    <m/>
    <n v="3"/>
    <n v="53.5"/>
    <n v="53.5"/>
    <s v=""/>
    <n v="4"/>
    <n v="4"/>
    <x v="1"/>
    <n v="4"/>
    <n v="20"/>
    <m/>
    <m/>
    <s v="WON"/>
    <n v="3.7"/>
    <n v="1.6"/>
    <s v="SYD"/>
    <x v="1"/>
    <x v="0"/>
    <x v="1"/>
    <n v="9"/>
    <x v="0"/>
    <s v=""/>
    <s v=""/>
    <x v="0"/>
    <n v="370"/>
    <n v="270"/>
    <s v="Atishu"/>
    <x v="0"/>
    <n v="370"/>
    <n v="270"/>
  </r>
  <r>
    <x v="41"/>
    <x v="2"/>
    <d v="1899-12-30T15:35:00"/>
    <n v="4"/>
    <n v="6"/>
    <n v="6"/>
    <n v="1400"/>
    <s v="Mares"/>
    <n v="90"/>
    <n v="130"/>
    <n v="6"/>
    <s v="Good And Proper"/>
    <x v="3"/>
    <n v="8.5"/>
    <s v="Mathew Ellerton "/>
    <s v="Daniel Moor"/>
    <m/>
    <n v="1"/>
    <n v="55"/>
    <n v="55"/>
    <n v="58.276333789329691"/>
    <n v="4"/>
    <n v="4"/>
    <x v="1"/>
    <n v="5.5"/>
    <n v="30"/>
    <n v="11"/>
    <m/>
    <m/>
    <n v="11"/>
    <m/>
    <s v="Mel"/>
    <x v="0"/>
    <x v="0"/>
    <x v="1"/>
    <n v="9"/>
    <x v="0"/>
    <s v=""/>
    <s v=""/>
    <x v="0"/>
    <s v=""/>
    <n v="-100"/>
    <s v="Good And Proper"/>
    <x v="0"/>
    <s v=""/>
    <n v="-100"/>
  </r>
  <r>
    <x v="41"/>
    <x v="3"/>
    <d v="1899-12-30T15:55:00"/>
    <n v="5"/>
    <n v="7"/>
    <n v="8"/>
    <n v="1100"/>
    <s v="Hcp"/>
    <s v="SW"/>
    <n v="500"/>
    <n v="1"/>
    <s v="Nature Strip"/>
    <x v="1"/>
    <n v="2.2999999999999998"/>
    <s v="Chris Waller"/>
    <s v="James McDonald"/>
    <m/>
    <n v="4"/>
    <n v="58"/>
    <n v="58"/>
    <s v=""/>
    <n v="1"/>
    <n v="3"/>
    <x v="1"/>
    <n v="3.2"/>
    <n v="30"/>
    <m/>
    <m/>
    <s v="2nd"/>
    <n v="2.25"/>
    <n v="1.3"/>
    <s v="SYD"/>
    <x v="1"/>
    <x v="0"/>
    <x v="1"/>
    <n v="9"/>
    <x v="1"/>
    <s v=""/>
    <s v=""/>
    <x v="0"/>
    <s v=""/>
    <n v="-100"/>
    <s v="Nature Strip"/>
    <x v="1"/>
    <s v=""/>
    <s v=""/>
  </r>
  <r>
    <x v="41"/>
    <x v="2"/>
    <d v="1899-12-30T16:50:00"/>
    <n v="4"/>
    <n v="6"/>
    <n v="8"/>
    <n v="1400"/>
    <s v="Hcp"/>
    <s v="No"/>
    <n v="1000"/>
    <n v="5"/>
    <s v="Beau Rossa"/>
    <x v="6"/>
    <n v="5"/>
    <s v="Will Clarken"/>
    <s v="Linda Meech"/>
    <m/>
    <n v="1"/>
    <n v="55"/>
    <n v="55"/>
    <n v="40.833333333333336"/>
    <n v="3"/>
    <n v="4"/>
    <x v="1"/>
    <n v="4.8"/>
    <n v="35"/>
    <n v="16"/>
    <m/>
    <m/>
    <n v="8.5"/>
    <m/>
    <s v="Mel"/>
    <x v="0"/>
    <x v="0"/>
    <x v="1"/>
    <n v="9"/>
    <x v="1"/>
    <s v=""/>
    <s v=""/>
    <x v="0"/>
    <s v=""/>
    <n v="-100"/>
    <s v="Beau Rossa"/>
    <x v="1"/>
    <s v=""/>
    <s v=""/>
  </r>
  <r>
    <x v="41"/>
    <x v="2"/>
    <d v="1899-12-30T16:50:00"/>
    <n v="4"/>
    <n v="6"/>
    <n v="8"/>
    <n v="1400"/>
    <s v="Hcp"/>
    <s v="No"/>
    <n v="1000"/>
    <n v="7"/>
    <s v="Sierra Sue"/>
    <x v="3"/>
    <n v="12"/>
    <s v="Trent Busuttin "/>
    <s v="Daniel Moor"/>
    <m/>
    <n v="10"/>
    <n v="52.5"/>
    <n v="52.5"/>
    <n v="40.833333333333336"/>
    <n v="4"/>
    <n v="5"/>
    <x v="0"/>
    <n v="5.5"/>
    <n v="30"/>
    <n v="16"/>
    <m/>
    <s v="WON"/>
    <n v="12.8"/>
    <n v="3.5"/>
    <s v="Mel"/>
    <x v="0"/>
    <x v="0"/>
    <x v="1"/>
    <n v="9"/>
    <x v="0"/>
    <s v=""/>
    <s v=""/>
    <x v="0"/>
    <n v="1280"/>
    <n v="1180"/>
    <s v="Sierra Sue"/>
    <x v="0"/>
    <n v="1280"/>
    <n v="1180"/>
  </r>
  <r>
    <x v="41"/>
    <x v="3"/>
    <d v="1899-12-30T17:15:00"/>
    <n v="5"/>
    <n v="7"/>
    <n v="10"/>
    <n v="1100"/>
    <s v="Hcp"/>
    <n v="88"/>
    <n v="130"/>
    <n v="10"/>
    <s v="Triple Ace"/>
    <x v="2"/>
    <n v="26.8"/>
    <s v="Kris Lees"/>
    <s v="Tim Clark"/>
    <m/>
    <n v="11"/>
    <n v="57"/>
    <n v="57"/>
    <n v="34.981343283582092"/>
    <n v="4"/>
    <m/>
    <x v="1"/>
    <n v="5"/>
    <n v="20"/>
    <m/>
    <m/>
    <s v="WON"/>
    <n v="20"/>
    <n v="4.5"/>
    <s v="SYD"/>
    <x v="1"/>
    <x v="0"/>
    <x v="1"/>
    <n v="9"/>
    <x v="0"/>
    <s v=""/>
    <s v=""/>
    <x v="0"/>
    <n v="2000"/>
    <n v="1900"/>
    <s v="Triple Ace"/>
    <x v="0"/>
    <n v="2000"/>
    <n v="1900"/>
  </r>
  <r>
    <x v="41"/>
    <x v="2"/>
    <d v="1899-12-30T17:25:00"/>
    <n v="4"/>
    <n v="6"/>
    <n v="9"/>
    <n v="1200"/>
    <s v="Mares"/>
    <s v="SW-M"/>
    <n v="200"/>
    <n v="13"/>
    <s v="Enchantingly"/>
    <x v="1"/>
    <n v="9"/>
    <s v="Scott Westover"/>
    <s v="Luke Currie"/>
    <m/>
    <n v="6"/>
    <n v="55"/>
    <n v="55"/>
    <n v="34.166666666666671"/>
    <n v="3"/>
    <m/>
    <x v="0"/>
    <n v="5.5"/>
    <n v="30"/>
    <n v="13"/>
    <m/>
    <m/>
    <n v="17"/>
    <m/>
    <s v="Mel"/>
    <x v="0"/>
    <x v="0"/>
    <x v="1"/>
    <n v="9"/>
    <x v="1"/>
    <s v=""/>
    <s v=""/>
    <x v="0"/>
    <s v=""/>
    <n v="-100"/>
    <s v="Enchantingly"/>
    <x v="1"/>
    <s v=""/>
    <s v=""/>
  </r>
  <r>
    <x v="42"/>
    <x v="7"/>
    <d v="1899-12-30T17:45:00"/>
    <n v="4"/>
    <n v="4"/>
    <n v="2"/>
    <n v="1200"/>
    <s v="Hcp"/>
    <n v="84"/>
    <n v="130"/>
    <n v="10"/>
    <s v="Rainbiel"/>
    <x v="0"/>
    <n v="3.5"/>
    <s v="Anthony Chibnall"/>
    <s v="Dean Holland"/>
    <m/>
    <n v="9"/>
    <n v="55.5"/>
    <n v="55.5"/>
    <n v="64.285714285714292"/>
    <n v="2"/>
    <n v="3"/>
    <x v="1"/>
    <n v="4.5999999999999996"/>
    <n v="40"/>
    <n v="10"/>
    <m/>
    <s v="3rd"/>
    <n v="8"/>
    <n v="2.6"/>
    <s v="Mel"/>
    <x v="0"/>
    <x v="0"/>
    <x v="0"/>
    <n v="9"/>
    <x v="1"/>
    <s v=""/>
    <s v=""/>
    <x v="0"/>
    <s v=""/>
    <n v="-100"/>
    <s v="Rainbiel"/>
    <x v="1"/>
    <s v=""/>
    <s v=""/>
  </r>
  <r>
    <x v="42"/>
    <x v="7"/>
    <d v="1899-12-30T19:15:00"/>
    <n v="4"/>
    <n v="4"/>
    <n v="5"/>
    <n v="955"/>
    <s v="Hcp"/>
    <n v="84"/>
    <n v="130"/>
    <n v="6"/>
    <s v="Curran"/>
    <x v="5"/>
    <n v="2.7"/>
    <s v="Lyn Tolson  Proctor"/>
    <s v="Matt Cartwright (a2)"/>
    <n v="2"/>
    <n v="4"/>
    <n v="57"/>
    <n v="55"/>
    <n v="55.218855218855225"/>
    <n v="2"/>
    <n v="1"/>
    <x v="1"/>
    <n v="4.4000000000000004"/>
    <n v="40"/>
    <n v="9"/>
    <m/>
    <s v="WON"/>
    <n v="3.1"/>
    <n v="1.5"/>
    <s v="Mel"/>
    <x v="0"/>
    <x v="0"/>
    <x v="0"/>
    <n v="9"/>
    <x v="0"/>
    <s v=""/>
    <s v=""/>
    <x v="0"/>
    <n v="310"/>
    <n v="210"/>
    <s v="Curran"/>
    <x v="0"/>
    <n v="310"/>
    <n v="210"/>
  </r>
  <r>
    <x v="42"/>
    <x v="7"/>
    <d v="1899-12-30T19:15:00"/>
    <n v="4"/>
    <n v="4"/>
    <n v="5"/>
    <n v="955"/>
    <s v="Hcp"/>
    <n v="84"/>
    <n v="130"/>
    <n v="4"/>
    <s v="War Correspondent"/>
    <x v="1"/>
    <n v="10"/>
    <s v="Glenn Stevenson"/>
    <s v="Damien Thornton"/>
    <m/>
    <n v="2"/>
    <n v="58"/>
    <n v="58"/>
    <n v="55.218855218855225"/>
    <n v="3"/>
    <m/>
    <x v="0"/>
    <n v="5.2"/>
    <n v="30"/>
    <n v="9"/>
    <m/>
    <m/>
    <n v="11"/>
    <m/>
    <s v="Mel"/>
    <x v="0"/>
    <x v="0"/>
    <x v="0"/>
    <n v="9"/>
    <x v="1"/>
    <s v=""/>
    <s v=""/>
    <x v="0"/>
    <s v=""/>
    <n v="-100"/>
    <s v="War Correspondent"/>
    <x v="1"/>
    <s v=""/>
    <s v=""/>
  </r>
  <r>
    <x v="42"/>
    <x v="7"/>
    <d v="1899-12-30T19:45:00"/>
    <n v="4"/>
    <n v="4"/>
    <n v="6"/>
    <n v="2040"/>
    <s v="Hcp"/>
    <s v="No"/>
    <n v="200"/>
    <n v="1"/>
    <s v="Homesman"/>
    <x v="6"/>
    <n v="4.4000000000000004"/>
    <s v="Anthony  Freedman"/>
    <s v="Jye McNeil"/>
    <m/>
    <n v="6"/>
    <n v="60"/>
    <n v="60"/>
    <n v="43.560606060606062"/>
    <n v="3"/>
    <n v="1"/>
    <x v="1"/>
    <n v="4.8"/>
    <n v="35"/>
    <n v="12"/>
    <m/>
    <s v="2nd"/>
    <n v="4.4000000000000004"/>
    <n v="1.8"/>
    <s v="Mel"/>
    <x v="0"/>
    <x v="0"/>
    <x v="0"/>
    <n v="9"/>
    <x v="1"/>
    <s v=""/>
    <s v=""/>
    <x v="0"/>
    <s v=""/>
    <n v="-100"/>
    <s v="Homesman"/>
    <x v="1"/>
    <s v=""/>
    <s v=""/>
  </r>
  <r>
    <x v="43"/>
    <x v="4"/>
    <d v="1899-12-30T11:55:00"/>
    <n v="4"/>
    <n v="0"/>
    <n v="1"/>
    <n v="1900"/>
    <s v="Hcp"/>
    <n v="78"/>
    <n v="130"/>
    <n v="5"/>
    <s v="Crystal Pegasus"/>
    <x v="3"/>
    <n v="5.5"/>
    <s v="Chris Waller"/>
    <s v="Kerrin McEvoy"/>
    <m/>
    <n v="6"/>
    <n v="55.5"/>
    <n v="55.5"/>
    <n v="45.208845208845204"/>
    <n v="3"/>
    <n v="1"/>
    <x v="1"/>
    <n v="4.9000000000000004"/>
    <n v="20"/>
    <m/>
    <m/>
    <m/>
    <n v="5"/>
    <m/>
    <s v="SYD"/>
    <x v="1"/>
    <x v="0"/>
    <x v="1"/>
    <n v="9"/>
    <x v="0"/>
    <s v=""/>
    <s v=""/>
    <x v="0"/>
    <s v=""/>
    <n v="-100"/>
    <s v="Crystal Pegasus"/>
    <x v="0"/>
    <s v=""/>
    <n v="-100"/>
  </r>
  <r>
    <x v="43"/>
    <x v="5"/>
    <d v="1899-12-30T12:10:00"/>
    <n v="4"/>
    <n v="0"/>
    <n v="1"/>
    <n v="1000"/>
    <s v="Mares"/>
    <n v="90"/>
    <n v="130"/>
    <n v="3"/>
    <s v="How Womantic"/>
    <x v="5"/>
    <n v="4.8"/>
    <s v="Ciaron Maher "/>
    <s v="Teodore Nugent (a1.5)"/>
    <n v="1.5"/>
    <n v="8"/>
    <n v="59.5"/>
    <n v="58"/>
    <n v="49.537037037037038"/>
    <n v="4"/>
    <m/>
    <x v="0"/>
    <n v="5.4"/>
    <n v="30"/>
    <n v="8"/>
    <m/>
    <s v="3rd"/>
    <n v="5.5"/>
    <n v="1.8"/>
    <s v="Mel"/>
    <x v="0"/>
    <x v="0"/>
    <x v="1"/>
    <n v="9"/>
    <x v="0"/>
    <s v=""/>
    <s v=""/>
    <x v="0"/>
    <s v=""/>
    <n v="-100"/>
    <s v="How Womantic"/>
    <x v="0"/>
    <s v=""/>
    <n v="-100"/>
  </r>
  <r>
    <x v="43"/>
    <x v="4"/>
    <d v="1899-12-30T13:05:00"/>
    <n v="4"/>
    <n v="0"/>
    <n v="3"/>
    <n v="1300"/>
    <s v="Hcp"/>
    <n v="72"/>
    <n v="100"/>
    <n v="1"/>
    <s v="Cuban Royale"/>
    <x v="3"/>
    <n v="5.7"/>
    <s v="R &amp; L Price"/>
    <s v="Brock Ryan (a2)"/>
    <n v="2"/>
    <n v="5"/>
    <n v="61"/>
    <n v="59"/>
    <n v="39.282990083905418"/>
    <n v="1"/>
    <n v="1"/>
    <x v="1"/>
    <n v="5.3"/>
    <n v="20"/>
    <m/>
    <m/>
    <s v="2nd"/>
    <n v="5.5"/>
    <n v="2.5"/>
    <s v="SYD"/>
    <x v="1"/>
    <x v="0"/>
    <x v="1"/>
    <n v="9"/>
    <x v="0"/>
    <n v="2"/>
    <n v="2"/>
    <x v="0"/>
    <s v=""/>
    <n v="-100"/>
    <s v="Cuban Royale"/>
    <x v="0"/>
    <s v=""/>
    <n v="-100"/>
  </r>
  <r>
    <x v="43"/>
    <x v="4"/>
    <d v="1899-12-30T13:05:00"/>
    <n v="4"/>
    <n v="0"/>
    <n v="3"/>
    <n v="1300"/>
    <s v="Hcp"/>
    <n v="72"/>
    <n v="100"/>
    <n v="6"/>
    <s v="Dalaalaat"/>
    <x v="3"/>
    <n v="8.3000000000000007"/>
    <s v="Nathan Doyle"/>
    <s v="Jason Collett"/>
    <m/>
    <n v="7"/>
    <n v="58"/>
    <n v="58"/>
    <n v="39.282990083905418"/>
    <n v="3"/>
    <n v="2"/>
    <x v="0"/>
    <n v="6"/>
    <n v="20"/>
    <m/>
    <m/>
    <m/>
    <n v="10"/>
    <m/>
    <s v="SYD"/>
    <x v="1"/>
    <x v="0"/>
    <x v="1"/>
    <n v="9"/>
    <x v="0"/>
    <s v=""/>
    <n v="2"/>
    <x v="0"/>
    <s v=""/>
    <n v="-100"/>
    <s v="Dalaalaat"/>
    <x v="0"/>
    <s v=""/>
    <n v="-100"/>
  </r>
  <r>
    <x v="43"/>
    <x v="5"/>
    <d v="1899-12-30T14:30:00"/>
    <n v="4"/>
    <n v="0"/>
    <n v="5"/>
    <n v="1500"/>
    <s v="Hcp"/>
    <s v="No"/>
    <n v="200"/>
    <n v="4"/>
    <s v="Romancer"/>
    <x v="3"/>
    <n v="11"/>
    <s v="Grahame Begg"/>
    <s v="Jordan Childs"/>
    <m/>
    <n v="6"/>
    <n v="57"/>
    <n v="57"/>
    <n v="49.090909090909093"/>
    <n v="5"/>
    <m/>
    <x v="1"/>
    <n v="5.2"/>
    <n v="30"/>
    <n v="6"/>
    <m/>
    <s v="2nd"/>
    <n v="12"/>
    <n v="4.3"/>
    <s v="Mel"/>
    <x v="0"/>
    <x v="0"/>
    <x v="1"/>
    <n v="9"/>
    <x v="0"/>
    <n v="2"/>
    <n v="2"/>
    <x v="0"/>
    <s v=""/>
    <n v="-100"/>
    <s v="Romancer"/>
    <x v="0"/>
    <s v=""/>
    <n v="-100"/>
  </r>
  <r>
    <x v="43"/>
    <x v="5"/>
    <d v="1899-12-30T14:30:00"/>
    <n v="4"/>
    <n v="0"/>
    <n v="5"/>
    <n v="1500"/>
    <s v="Hcp"/>
    <s v="No"/>
    <n v="200"/>
    <n v="6"/>
    <s v="Cherry Tortoni"/>
    <x v="3"/>
    <n v="3.4"/>
    <s v="Patrick Payne"/>
    <s v="Jye McNeil"/>
    <m/>
    <n v="2"/>
    <n v="55"/>
    <n v="55"/>
    <n v="49.090909090909093"/>
    <n v="3"/>
    <n v="2"/>
    <x v="0"/>
    <n v="5.6"/>
    <n v="30"/>
    <n v="6"/>
    <m/>
    <m/>
    <n v="3.8"/>
    <m/>
    <s v="Mel"/>
    <x v="0"/>
    <x v="0"/>
    <x v="1"/>
    <n v="9"/>
    <x v="0"/>
    <s v=""/>
    <n v="2"/>
    <x v="0"/>
    <s v=""/>
    <n v="-100"/>
    <s v="Cherry Tortoni"/>
    <x v="0"/>
    <s v=""/>
    <n v="-100"/>
  </r>
  <r>
    <x v="43"/>
    <x v="5"/>
    <d v="1899-12-30T15:05:00"/>
    <n v="4"/>
    <n v="0"/>
    <n v="6"/>
    <n v="1800"/>
    <s v="Hcp"/>
    <s v="No"/>
    <n v="130"/>
    <n v="5"/>
    <s v="Floating Artist"/>
    <x v="1"/>
    <n v="3.2"/>
    <s v="Ciaron Maher "/>
    <s v="Teodore Nugent (a1.5)"/>
    <n v="1.5"/>
    <n v="5"/>
    <n v="56"/>
    <n v="54.5"/>
    <n v="53.472222222222221"/>
    <n v="1"/>
    <n v="1"/>
    <x v="1"/>
    <n v="4.5999999999999996"/>
    <n v="40"/>
    <n v="9"/>
    <m/>
    <s v="WON"/>
    <n v="2.4"/>
    <n v="1.3"/>
    <s v="Mel"/>
    <x v="0"/>
    <x v="0"/>
    <x v="1"/>
    <n v="9"/>
    <x v="1"/>
    <s v=""/>
    <s v=""/>
    <x v="0"/>
    <n v="240"/>
    <n v="140"/>
    <s v="Floating Artist"/>
    <x v="1"/>
    <s v=""/>
    <s v=""/>
  </r>
  <r>
    <x v="43"/>
    <x v="5"/>
    <d v="1899-12-30T16:25:00"/>
    <n v="4"/>
    <n v="0"/>
    <n v="8"/>
    <n v="1500"/>
    <s v="Hcp"/>
    <s v="No"/>
    <n v="160"/>
    <n v="3"/>
    <s v="Ironclad"/>
    <x v="5"/>
    <n v="5"/>
    <s v="Will Clarken"/>
    <s v="Damian Lane"/>
    <m/>
    <n v="10"/>
    <n v="56.5"/>
    <n v="56.5"/>
    <n v="30"/>
    <m/>
    <m/>
    <x v="1"/>
    <n v="5.4"/>
    <n v="30"/>
    <n v="11"/>
    <m/>
    <m/>
    <n v="7"/>
    <m/>
    <s v="Mel"/>
    <x v="0"/>
    <x v="0"/>
    <x v="1"/>
    <n v="9"/>
    <x v="0"/>
    <s v=""/>
    <s v=""/>
    <x v="0"/>
    <s v=""/>
    <n v="-100"/>
    <s v="Ironclad"/>
    <x v="0"/>
    <s v=""/>
    <n v="-100"/>
  </r>
  <r>
    <x v="44"/>
    <x v="3"/>
    <d v="1899-12-30T13:35:00"/>
    <n v="4"/>
    <n v="0"/>
    <n v="4"/>
    <n v="1600"/>
    <s v="Hcp"/>
    <n v="88"/>
    <n v="130"/>
    <n v="7"/>
    <s v="Taksu"/>
    <x v="2"/>
    <n v="4.8"/>
    <s v="Joseph Pride"/>
    <s v="Jason Collett"/>
    <m/>
    <n v="5"/>
    <n v="54"/>
    <n v="54"/>
    <n v="32.598039215686278"/>
    <n v="4"/>
    <m/>
    <x v="1"/>
    <n v="4.9000000000000004"/>
    <n v="20"/>
    <m/>
    <m/>
    <m/>
    <n v="6.5"/>
    <m/>
    <s v="SYD"/>
    <x v="1"/>
    <x v="0"/>
    <x v="1"/>
    <n v="10"/>
    <x v="0"/>
    <n v="2"/>
    <n v="2"/>
    <x v="0"/>
    <s v=""/>
    <n v="-100"/>
    <s v="Taksu"/>
    <x v="0"/>
    <s v=""/>
    <n v="-100"/>
  </r>
  <r>
    <x v="44"/>
    <x v="3"/>
    <d v="1899-12-30T13:35:00"/>
    <n v="4"/>
    <n v="0"/>
    <n v="4"/>
    <n v="1600"/>
    <s v="Hcp"/>
    <n v="88"/>
    <n v="130"/>
    <n v="2"/>
    <s v="Kiss The Bride"/>
    <x v="0"/>
    <n v="4.2"/>
    <s v="Bjorn Baker"/>
    <s v="Joshua Parr"/>
    <m/>
    <n v="10"/>
    <n v="59.5"/>
    <n v="59.5"/>
    <n v="32.598039215686278"/>
    <n v="1"/>
    <n v="2"/>
    <x v="0"/>
    <n v="5.8"/>
    <n v="20"/>
    <m/>
    <m/>
    <m/>
    <n v="5"/>
    <m/>
    <s v="SYD"/>
    <x v="1"/>
    <x v="0"/>
    <x v="1"/>
    <n v="10"/>
    <x v="0"/>
    <s v=""/>
    <n v="2"/>
    <x v="0"/>
    <s v=""/>
    <n v="-100"/>
    <s v="Kiss The Bride"/>
    <x v="0"/>
    <s v=""/>
    <n v="-100"/>
  </r>
  <r>
    <x v="44"/>
    <x v="0"/>
    <d v="1899-12-30T13:50:00"/>
    <n v="6"/>
    <n v="9"/>
    <n v="4"/>
    <n v="1200"/>
    <s v="Hcp"/>
    <s v="SW"/>
    <n v="300"/>
    <n v="6"/>
    <s v="Away Game"/>
    <x v="5"/>
    <n v="3.7"/>
    <s v="Ciaron Maher "/>
    <s v="Jye McNeil"/>
    <m/>
    <n v="3"/>
    <n v="56.5"/>
    <n v="56.5"/>
    <n v="45.208845208845204"/>
    <n v="3"/>
    <n v="1"/>
    <x v="1"/>
    <n v="5.2"/>
    <n v="35"/>
    <n v="8"/>
    <m/>
    <m/>
    <n v="5.5"/>
    <m/>
    <s v="Mel"/>
    <x v="0"/>
    <x v="0"/>
    <x v="1"/>
    <n v="10"/>
    <x v="0"/>
    <s v=""/>
    <s v=""/>
    <x v="0"/>
    <s v=""/>
    <n v="-100"/>
    <s v="Away Game"/>
    <x v="0"/>
    <s v=""/>
    <n v="-100"/>
  </r>
  <r>
    <x v="44"/>
    <x v="0"/>
    <d v="1899-12-30T15:45:00"/>
    <n v="6"/>
    <n v="9"/>
    <n v="7"/>
    <n v="2000"/>
    <s v="Hcp"/>
    <s v="SW"/>
    <n v="1000"/>
    <n v="4"/>
    <s v="Verry Elleegant"/>
    <x v="3"/>
    <n v="2.25"/>
    <s v="Chris Waller"/>
    <s v="Damian Lane"/>
    <m/>
    <n v="5"/>
    <n v="57"/>
    <n v="57"/>
    <n v="86.111111111111114"/>
    <n v="1"/>
    <n v="2"/>
    <x v="1"/>
    <n v="3.6"/>
    <n v="45"/>
    <n v="9"/>
    <m/>
    <m/>
    <n v="2.1"/>
    <m/>
    <s v="Mel"/>
    <x v="0"/>
    <x v="0"/>
    <x v="1"/>
    <n v="10"/>
    <x v="0"/>
    <s v=""/>
    <s v=""/>
    <x v="0"/>
    <s v=""/>
    <n v="-100"/>
    <s v="Verry Elleegant"/>
    <x v="0"/>
    <s v=""/>
    <n v="-100"/>
  </r>
  <r>
    <x v="44"/>
    <x v="3"/>
    <d v="1899-12-30T16:05:00"/>
    <n v="4"/>
    <n v="0"/>
    <n v="8"/>
    <n v="1600"/>
    <s v="Hcp"/>
    <m/>
    <n v="1500"/>
    <n v="9"/>
    <s v="Riodini"/>
    <x v="2"/>
    <n v="4.8"/>
    <s v="Waterhouse/Bott"/>
    <s v="Rachel King"/>
    <m/>
    <n v="15"/>
    <n v="51.5"/>
    <n v="51.5"/>
    <n v="23.774509803921571"/>
    <m/>
    <m/>
    <x v="1"/>
    <n v="5.6"/>
    <n v="20"/>
    <m/>
    <m/>
    <m/>
    <n v="4.8"/>
    <m/>
    <s v="SYD"/>
    <x v="1"/>
    <x v="0"/>
    <x v="1"/>
    <n v="10"/>
    <x v="1"/>
    <s v=""/>
    <s v=""/>
    <x v="0"/>
    <s v=""/>
    <n v="-100"/>
    <s v="Riodini"/>
    <x v="1"/>
    <s v=""/>
    <s v=""/>
  </r>
  <r>
    <x v="44"/>
    <x v="3"/>
    <d v="1899-12-30T16:05:00"/>
    <n v="4"/>
    <n v="0"/>
    <n v="8"/>
    <n v="1600"/>
    <s v="Hcp"/>
    <m/>
    <n v="1500"/>
    <n v="1"/>
    <s v="Mo'Unga"/>
    <x v="5"/>
    <n v="7"/>
    <s v="Annabel Neasham"/>
    <s v="Tommy Berry"/>
    <m/>
    <n v="13"/>
    <n v="57"/>
    <n v="57"/>
    <n v="23.774509803921571"/>
    <n v="4"/>
    <n v="3"/>
    <x v="0"/>
    <n v="5.8"/>
    <n v="20"/>
    <m/>
    <m/>
    <m/>
    <n v="8"/>
    <m/>
    <s v="SYD"/>
    <x v="1"/>
    <x v="0"/>
    <x v="1"/>
    <n v="10"/>
    <x v="1"/>
    <s v=""/>
    <s v=""/>
    <x v="0"/>
    <s v=""/>
    <n v="-100"/>
    <s v="Mo'Unga"/>
    <x v="1"/>
    <s v=""/>
    <s v=""/>
  </r>
  <r>
    <x v="44"/>
    <x v="0"/>
    <d v="1899-12-30T16:25:00"/>
    <n v="6"/>
    <n v="9"/>
    <n v="8"/>
    <n v="2520"/>
    <s v="Hcp"/>
    <s v="No"/>
    <n v="750"/>
    <n v="5"/>
    <s v="Amade"/>
    <x v="2"/>
    <n v="12"/>
    <s v="Phillip Stokes"/>
    <s v="Ben Allen"/>
    <m/>
    <n v="10"/>
    <n v="56.5"/>
    <n v="56.5"/>
    <n v="30.555555555555557"/>
    <n v="3"/>
    <n v="3"/>
    <x v="1"/>
    <n v="5.5"/>
    <n v="30"/>
    <n v="16"/>
    <m/>
    <m/>
    <n v="13"/>
    <m/>
    <s v="Mel"/>
    <x v="0"/>
    <x v="0"/>
    <x v="1"/>
    <n v="10"/>
    <x v="1"/>
    <s v=""/>
    <s v=""/>
    <x v="0"/>
    <s v=""/>
    <n v="-100"/>
    <s v="Amade"/>
    <x v="1"/>
    <s v=""/>
    <s v=""/>
  </r>
  <r>
    <x v="45"/>
    <x v="2"/>
    <d v="1899-12-30T12:50:00"/>
    <n v="4"/>
    <n v="0"/>
    <n v="2"/>
    <n v="1400"/>
    <s v="Hcp"/>
    <s v="No"/>
    <n v="175"/>
    <n v="2"/>
    <s v="Buffalo River"/>
    <x v="1"/>
    <n v="2.4500000000000002"/>
    <s v="Michael Moroney"/>
    <s v="Damien Oliver"/>
    <m/>
    <n v="6"/>
    <n v="57.5"/>
    <n v="57.5"/>
    <n v="32.727272727272727"/>
    <n v="5"/>
    <m/>
    <x v="0"/>
    <n v="5"/>
    <n v="30"/>
    <n v="9"/>
    <m/>
    <s v="2nd"/>
    <n v="2.7"/>
    <n v="1.4"/>
    <s v="Mel"/>
    <x v="0"/>
    <x v="0"/>
    <x v="1"/>
    <n v="10"/>
    <x v="1"/>
    <s v=""/>
    <s v=""/>
    <x v="0"/>
    <s v=""/>
    <n v="-100"/>
    <s v="Buffalo River"/>
    <x v="1"/>
    <s v=""/>
    <s v=""/>
  </r>
  <r>
    <x v="45"/>
    <x v="3"/>
    <d v="1899-12-30T13:10:00"/>
    <n v="4"/>
    <n v="5"/>
    <n v="2"/>
    <n v="1400"/>
    <s v="Hcp"/>
    <n v="72"/>
    <n v="100"/>
    <n v="10"/>
    <s v="Different Strokes"/>
    <x v="2"/>
    <n v="3"/>
    <s v="Kim Waugh"/>
    <s v="Hugh Bowman"/>
    <m/>
    <n v="6"/>
    <n v="56"/>
    <n v="56"/>
    <n v="39.869281045751634"/>
    <n v="1"/>
    <n v="1"/>
    <x v="1"/>
    <n v="5"/>
    <n v="20"/>
    <m/>
    <m/>
    <s v="WON"/>
    <n v="3.4"/>
    <n v="1.5"/>
    <s v="SYD"/>
    <x v="1"/>
    <x v="0"/>
    <x v="1"/>
    <n v="10"/>
    <x v="0"/>
    <s v=""/>
    <s v=""/>
    <x v="0"/>
    <n v="340"/>
    <n v="240"/>
    <s v="Different Strokes"/>
    <x v="0"/>
    <n v="340"/>
    <n v="240"/>
  </r>
  <r>
    <x v="45"/>
    <x v="2"/>
    <d v="1899-12-30T13:25:00"/>
    <n v="4"/>
    <n v="0"/>
    <n v="3"/>
    <n v="1200"/>
    <s v="Hcp"/>
    <s v="No"/>
    <n v="175"/>
    <n v="7"/>
    <s v="Lombardo"/>
    <x v="6"/>
    <n v="1.7"/>
    <s v="Mick Price "/>
    <s v="Jye McNeil"/>
    <m/>
    <n v="5"/>
    <n v="54"/>
    <n v="54"/>
    <n v="64.705882352941188"/>
    <n v="1"/>
    <n v="4"/>
    <x v="1"/>
    <n v="4.4000000000000004"/>
    <n v="40"/>
    <n v="9"/>
    <m/>
    <s v="WON"/>
    <n v="1.8"/>
    <n v="1.2"/>
    <s v="Mel"/>
    <x v="0"/>
    <x v="0"/>
    <x v="1"/>
    <n v="10"/>
    <x v="1"/>
    <s v=""/>
    <s v=""/>
    <x v="0"/>
    <n v="180"/>
    <n v="80"/>
    <s v="Lombardo"/>
    <x v="1"/>
    <s v=""/>
    <s v=""/>
  </r>
  <r>
    <x v="45"/>
    <x v="3"/>
    <d v="1899-12-30T13:45:00"/>
    <n v="4"/>
    <n v="5"/>
    <n v="3"/>
    <n v="2000"/>
    <s v="Hcp"/>
    <n v="78"/>
    <n v="130"/>
    <n v="2"/>
    <s v="Herman Hesse"/>
    <x v="2"/>
    <n v="4.3"/>
    <s v="Maher &amp; Eustace"/>
    <s v="Laura Lafferty (a3)"/>
    <n v="3"/>
    <n v="1"/>
    <n v="60.5"/>
    <n v="57.5"/>
    <n v="50.282840980515402"/>
    <n v="4"/>
    <n v="2"/>
    <x v="1"/>
    <n v="4.8"/>
    <n v="20"/>
    <m/>
    <m/>
    <m/>
    <n v="6"/>
    <m/>
    <s v="SYD"/>
    <x v="1"/>
    <x v="0"/>
    <x v="1"/>
    <n v="10"/>
    <x v="0"/>
    <s v=""/>
    <s v=""/>
    <x v="0"/>
    <s v=""/>
    <n v="-100"/>
    <s v="Herman Hesse"/>
    <x v="0"/>
    <s v=""/>
    <n v="-100"/>
  </r>
  <r>
    <x v="45"/>
    <x v="3"/>
    <d v="1899-12-30T15:30:00"/>
    <n v="4"/>
    <n v="5"/>
    <n v="6"/>
    <n v="1600"/>
    <s v="Mares"/>
    <m/>
    <n v="160"/>
    <n v="9"/>
    <s v="Mirra Vision"/>
    <x v="2"/>
    <n v="4.5"/>
    <s v="P &amp; P Snowden"/>
    <s v="Sam Clipperton"/>
    <m/>
    <n v="11"/>
    <n v="54"/>
    <n v="54"/>
    <n v="29.336734693877553"/>
    <n v="3"/>
    <m/>
    <x v="0"/>
    <n v="4.8"/>
    <n v="20"/>
    <m/>
    <m/>
    <s v="WON"/>
    <n v="5"/>
    <n v="2.2000000000000002"/>
    <s v="SYD"/>
    <x v="1"/>
    <x v="0"/>
    <x v="1"/>
    <n v="10"/>
    <x v="1"/>
    <s v=""/>
    <s v=""/>
    <x v="0"/>
    <n v="500"/>
    <n v="400"/>
    <s v="Mirra Vision"/>
    <x v="1"/>
    <s v=""/>
    <s v=""/>
  </r>
  <r>
    <x v="45"/>
    <x v="2"/>
    <d v="1899-12-30T15:50:00"/>
    <n v="4"/>
    <n v="0"/>
    <n v="7"/>
    <n v="1200"/>
    <s v="Mares"/>
    <s v="SW-M"/>
    <n v="200"/>
    <n v="4"/>
    <s v="Tailleur"/>
    <x v="1"/>
    <n v="3.2"/>
    <s v="James Cummings"/>
    <s v="Damien Oliver"/>
    <m/>
    <n v="3"/>
    <n v="58"/>
    <n v="58"/>
    <n v="45.959595959595958"/>
    <n v="3"/>
    <n v="3"/>
    <x v="0"/>
    <n v="5.5"/>
    <n v="30"/>
    <n v="8"/>
    <m/>
    <m/>
    <n v="4"/>
    <m/>
    <s v="Mel"/>
    <x v="0"/>
    <x v="0"/>
    <x v="1"/>
    <n v="10"/>
    <x v="1"/>
    <s v=""/>
    <s v=""/>
    <x v="0"/>
    <s v=""/>
    <n v="-100"/>
    <s v="Tailleur"/>
    <x v="1"/>
    <s v=""/>
    <s v=""/>
  </r>
  <r>
    <x v="45"/>
    <x v="3"/>
    <d v="1899-12-30T16:10:00"/>
    <n v="4"/>
    <n v="5"/>
    <n v="7"/>
    <n v="1300"/>
    <s v="Hcp"/>
    <s v="SW"/>
    <n v="500"/>
    <n v="6"/>
    <s v="Ellsberg"/>
    <x v="4"/>
    <n v="4.3"/>
    <s v="Ryan &amp; Alexiou"/>
    <s v="Joshua Parr"/>
    <m/>
    <n v="5"/>
    <n v="56"/>
    <n v="56"/>
    <n v="27.864108884363951"/>
    <n v="2"/>
    <m/>
    <x v="1"/>
    <n v="5.6"/>
    <n v="20"/>
    <m/>
    <m/>
    <s v="2nd"/>
    <n v="4.4000000000000004"/>
    <n v="2"/>
    <s v="SYD"/>
    <x v="1"/>
    <x v="0"/>
    <x v="1"/>
    <n v="10"/>
    <x v="1"/>
    <s v=""/>
    <s v=""/>
    <x v="0"/>
    <s v=""/>
    <n v="-100"/>
    <s v="Ellsberg"/>
    <x v="1"/>
    <s v=""/>
    <s v=""/>
  </r>
  <r>
    <x v="45"/>
    <x v="3"/>
    <d v="1899-12-30T17:30:00"/>
    <n v="4"/>
    <n v="5"/>
    <n v="9"/>
    <n v="1200"/>
    <s v="Mares"/>
    <s v="SW"/>
    <n v="200"/>
    <n v="10"/>
    <s v="Great News"/>
    <x v="4"/>
    <n v="4.9000000000000004"/>
    <s v="Kim Waugh"/>
    <s v="Tommy Berry"/>
    <m/>
    <n v="5"/>
    <n v="54"/>
    <n v="54"/>
    <n v="34.297052154195015"/>
    <m/>
    <n v="5"/>
    <x v="1"/>
    <n v="5.0999999999999996"/>
    <n v="20"/>
    <m/>
    <m/>
    <m/>
    <n v="4.2"/>
    <m/>
    <s v="SYD"/>
    <x v="1"/>
    <x v="0"/>
    <x v="1"/>
    <n v="10"/>
    <x v="1"/>
    <s v=""/>
    <s v=""/>
    <x v="0"/>
    <s v=""/>
    <n v="-100"/>
    <s v="Great News"/>
    <x v="1"/>
    <s v=""/>
    <s v=""/>
  </r>
  <r>
    <x v="45"/>
    <x v="3"/>
    <d v="1899-12-30T17:30:00"/>
    <n v="4"/>
    <n v="5"/>
    <n v="9"/>
    <n v="1200"/>
    <s v="Mares"/>
    <s v="SW"/>
    <n v="200"/>
    <n v="5"/>
    <s v="Minhaaj"/>
    <x v="3"/>
    <n v="5.0999999999999996"/>
    <s v="John O'Shea"/>
    <s v="James McDonald"/>
    <m/>
    <n v="2"/>
    <n v="56"/>
    <n v="56"/>
    <n v="34.297052154195015"/>
    <m/>
    <m/>
    <x v="0"/>
    <n v="6"/>
    <n v="20"/>
    <m/>
    <m/>
    <s v="WON"/>
    <n v="7"/>
    <n v="2.6"/>
    <s v="SYD"/>
    <x v="1"/>
    <x v="0"/>
    <x v="1"/>
    <n v="10"/>
    <x v="1"/>
    <s v=""/>
    <s v=""/>
    <x v="0"/>
    <n v="700"/>
    <n v="600"/>
    <s v="Minhaaj"/>
    <x v="1"/>
    <s v=""/>
    <s v=""/>
  </r>
  <r>
    <x v="45"/>
    <x v="2"/>
    <d v="1899-12-30T17:45:00"/>
    <n v="4"/>
    <n v="0"/>
    <n v="10"/>
    <n v="2400"/>
    <s v="Hcp"/>
    <s v="No"/>
    <n v="300"/>
    <n v="11"/>
    <s v="Tooradin"/>
    <x v="6"/>
    <n v="6"/>
    <s v="Ciaron Maher "/>
    <s v="Jye McNeil"/>
    <m/>
    <n v="7"/>
    <n v="53"/>
    <n v="53"/>
    <n v="58.333333333333343"/>
    <n v="3"/>
    <n v="4"/>
    <x v="0"/>
    <n v="5.5"/>
    <n v="30"/>
    <n v="12"/>
    <m/>
    <m/>
    <n v="5.5"/>
    <m/>
    <s v="Mel"/>
    <x v="0"/>
    <x v="0"/>
    <x v="1"/>
    <n v="10"/>
    <x v="1"/>
    <s v=""/>
    <s v=""/>
    <x v="0"/>
    <s v=""/>
    <n v="-100"/>
    <s v="Tooradin"/>
    <x v="1"/>
    <s v=""/>
    <s v=""/>
  </r>
  <r>
    <x v="45"/>
    <x v="3"/>
    <d v="1899-12-30T18:05:00"/>
    <n v="4"/>
    <n v="5"/>
    <n v="10"/>
    <n v="1000"/>
    <s v="Hcp"/>
    <n v="78"/>
    <n v="130"/>
    <n v="12"/>
    <s v="Marnix"/>
    <x v="3"/>
    <n v="5.4"/>
    <s v="James Cummings"/>
    <s v="Rachel King"/>
    <m/>
    <n v="1"/>
    <n v="52"/>
    <n v="52"/>
    <n v="40.74074074074074"/>
    <m/>
    <m/>
    <x v="1"/>
    <n v="4.5999999999999996"/>
    <n v="20"/>
    <m/>
    <m/>
    <m/>
    <n v="6"/>
    <m/>
    <s v="SYD"/>
    <x v="1"/>
    <x v="0"/>
    <x v="1"/>
    <n v="10"/>
    <x v="0"/>
    <s v=""/>
    <s v=""/>
    <x v="0"/>
    <s v=""/>
    <n v="-100"/>
    <s v="Marnix"/>
    <x v="0"/>
    <s v=""/>
    <n v="-100"/>
  </r>
  <r>
    <x v="46"/>
    <x v="2"/>
    <d v="1899-12-30T14:00:00"/>
    <n v="4"/>
    <n v="9"/>
    <n v="2"/>
    <n v="2000"/>
    <s v="Hcp"/>
    <s v="No"/>
    <n v="200"/>
    <n v="1"/>
    <s v="Secret Blaze"/>
    <x v="1"/>
    <n v="6.5"/>
    <s v="Tony  McEvoy"/>
    <s v="Luke Currie"/>
    <m/>
    <n v="6"/>
    <n v="58"/>
    <n v="58"/>
    <n v="69.438669438669436"/>
    <n v="2"/>
    <n v="3"/>
    <x v="1"/>
    <n v="4.5"/>
    <n v="40"/>
    <n v="9"/>
    <m/>
    <m/>
    <n v="9"/>
    <m/>
    <s v="Mel"/>
    <x v="0"/>
    <x v="0"/>
    <x v="4"/>
    <n v="10"/>
    <x v="1"/>
    <s v=""/>
    <s v=""/>
    <x v="0"/>
    <s v=""/>
    <n v="-100"/>
    <s v="Secret Blaze"/>
    <x v="1"/>
    <s v=""/>
    <s v=""/>
  </r>
  <r>
    <x v="46"/>
    <x v="2"/>
    <d v="1899-12-30T17:45:00"/>
    <n v="4"/>
    <n v="9"/>
    <n v="8"/>
    <n v="1600"/>
    <s v="Mares"/>
    <s v="SW-M"/>
    <n v="200"/>
    <n v="1"/>
    <s v="Only Words"/>
    <x v="5"/>
    <n v="5.5"/>
    <s v="Chris Waller"/>
    <s v="Damien Thornton"/>
    <m/>
    <n v="3"/>
    <n v="59"/>
    <n v="59"/>
    <n v="38.181818181818187"/>
    <n v="2"/>
    <m/>
    <x v="1"/>
    <n v="5"/>
    <n v="35"/>
    <n v="13"/>
    <m/>
    <m/>
    <n v="9"/>
    <m/>
    <s v="Mel"/>
    <x v="0"/>
    <x v="0"/>
    <x v="4"/>
    <n v="10"/>
    <x v="0"/>
    <n v="2"/>
    <n v="2"/>
    <x v="0"/>
    <s v=""/>
    <n v="-100"/>
    <s v="Only Words"/>
    <x v="0"/>
    <s v=""/>
    <n v="-100"/>
  </r>
  <r>
    <x v="46"/>
    <x v="2"/>
    <d v="1899-12-30T17:45:00"/>
    <n v="4"/>
    <n v="9"/>
    <n v="8"/>
    <n v="1600"/>
    <s v="Mares"/>
    <s v="SW-M"/>
    <n v="200"/>
    <n v="9"/>
    <s v="Sirileo Miss"/>
    <x v="2"/>
    <n v="2.9"/>
    <s v="Symon Wilde"/>
    <s v="Linda Meech"/>
    <m/>
    <n v="4"/>
    <n v="56"/>
    <n v="56"/>
    <n v="38.181818181818187"/>
    <n v="3"/>
    <m/>
    <x v="0"/>
    <n v="5.6"/>
    <n v="30"/>
    <n v="13"/>
    <m/>
    <s v="WON"/>
    <n v="3"/>
    <n v="1.3"/>
    <s v="Mel"/>
    <x v="0"/>
    <x v="0"/>
    <x v="4"/>
    <n v="10"/>
    <x v="0"/>
    <s v=""/>
    <n v="2"/>
    <x v="0"/>
    <n v="300"/>
    <n v="200"/>
    <s v="Sirileo Miss"/>
    <x v="0"/>
    <n v="300"/>
    <n v="200"/>
  </r>
  <r>
    <x v="47"/>
    <x v="2"/>
    <d v="1899-12-30T12:15:00"/>
    <n v="8"/>
    <n v="0"/>
    <n v="1"/>
    <n v="1700"/>
    <s v="Hcp"/>
    <n v="80"/>
    <n v="130"/>
    <n v="8"/>
    <s v="Windermere"/>
    <x v="0"/>
    <n v="16"/>
    <s v="Danny O'Brien"/>
    <s v="Craig Williams"/>
    <m/>
    <n v="4"/>
    <n v="59"/>
    <n v="59"/>
    <n v="24.431818181818183"/>
    <n v="5"/>
    <n v="5"/>
    <x v="1"/>
    <n v="5.3"/>
    <n v="30"/>
    <n v="10"/>
    <m/>
    <m/>
    <n v="14"/>
    <m/>
    <s v="Mel"/>
    <x v="0"/>
    <x v="0"/>
    <x v="1"/>
    <n v="10"/>
    <x v="0"/>
    <s v=""/>
    <s v=""/>
    <x v="0"/>
    <s v=""/>
    <n v="-100"/>
    <s v="Windermere"/>
    <x v="0"/>
    <s v=""/>
    <n v="-100"/>
  </r>
  <r>
    <x v="47"/>
    <x v="3"/>
    <d v="1899-12-30T12:30:00"/>
    <n v="7"/>
    <n v="0"/>
    <n v="1"/>
    <n v="1400"/>
    <s v="Hcp"/>
    <n v="78"/>
    <n v="130"/>
    <n v="7"/>
    <s v="Zoushack"/>
    <x v="4"/>
    <n v="3.8"/>
    <s v="Joseph Pride"/>
    <s v="Nash Rawiller"/>
    <m/>
    <n v="9"/>
    <n v="57.5"/>
    <n v="57.5"/>
    <n v="31.055125966575208"/>
    <n v="3"/>
    <m/>
    <x v="1"/>
    <n v="5.2"/>
    <n v="20"/>
    <m/>
    <m/>
    <s v="WON"/>
    <n v="3.8"/>
    <n v="1.7"/>
    <s v="SYD"/>
    <x v="1"/>
    <x v="0"/>
    <x v="1"/>
    <n v="10"/>
    <x v="1"/>
    <s v=""/>
    <s v=""/>
    <x v="0"/>
    <n v="380"/>
    <n v="280"/>
    <s v="Zoushack"/>
    <x v="1"/>
    <s v=""/>
    <s v=""/>
  </r>
  <r>
    <x v="47"/>
    <x v="3"/>
    <d v="1899-12-30T12:30:00"/>
    <n v="7"/>
    <n v="0"/>
    <n v="1"/>
    <n v="1400"/>
    <s v="Hcp"/>
    <n v="78"/>
    <n v="130"/>
    <n v="14"/>
    <s v="Fox Fighter"/>
    <x v="2"/>
    <n v="5"/>
    <s v="David Payne"/>
    <s v="Andrew Adkins"/>
    <m/>
    <n v="8"/>
    <n v="54"/>
    <n v="54"/>
    <n v="31.055125966575208"/>
    <m/>
    <m/>
    <x v="0"/>
    <n v="5.3"/>
    <n v="20"/>
    <m/>
    <m/>
    <m/>
    <n v="7"/>
    <m/>
    <s v="SYD"/>
    <x v="1"/>
    <x v="0"/>
    <x v="1"/>
    <n v="10"/>
    <x v="1"/>
    <s v=""/>
    <s v=""/>
    <x v="0"/>
    <s v=""/>
    <n v="-100"/>
    <s v="Fox Fighter"/>
    <x v="1"/>
    <s v=""/>
    <s v=""/>
  </r>
  <r>
    <x v="47"/>
    <x v="3"/>
    <d v="1899-12-30T13:05:00"/>
    <n v="7"/>
    <n v="0"/>
    <n v="2"/>
    <n v="1600"/>
    <s v="Hcp"/>
    <m/>
    <n v="130"/>
    <n v="8"/>
    <s v="New Arrangement"/>
    <x v="3"/>
    <n v="3.9"/>
    <s v="Chris Waller"/>
    <s v="Brock Ryan (a2)"/>
    <n v="2"/>
    <n v="7"/>
    <n v="52.5"/>
    <n v="50.5"/>
    <n v="73.260073260073256"/>
    <n v="2"/>
    <n v="5"/>
    <x v="1"/>
    <n v="5.2"/>
    <n v="20"/>
    <m/>
    <m/>
    <m/>
    <n v="4.2"/>
    <m/>
    <s v="SYD"/>
    <x v="1"/>
    <x v="0"/>
    <x v="1"/>
    <n v="10"/>
    <x v="0"/>
    <s v=""/>
    <s v=""/>
    <x v="0"/>
    <s v=""/>
    <n v="-100"/>
    <s v="New Arrangement"/>
    <x v="0"/>
    <s v=""/>
    <n v="-100"/>
  </r>
  <r>
    <x v="47"/>
    <x v="2"/>
    <d v="1899-12-30T15:10:00"/>
    <n v="8"/>
    <n v="0"/>
    <n v="6"/>
    <n v="1400"/>
    <s v="Hcp"/>
    <s v="SW"/>
    <n v="200"/>
    <n v="1"/>
    <s v="Zoutori"/>
    <x v="3"/>
    <n v="3.8"/>
    <s v="Mathew Ellerton "/>
    <s v="Linda Meech"/>
    <m/>
    <n v="5"/>
    <n v="60"/>
    <n v="60"/>
    <n v="59.649122807017548"/>
    <n v="1"/>
    <m/>
    <x v="1"/>
    <n v="5"/>
    <n v="35"/>
    <n v="10"/>
    <m/>
    <m/>
    <n v="3.8"/>
    <m/>
    <s v="Mel"/>
    <x v="0"/>
    <x v="0"/>
    <x v="1"/>
    <n v="10"/>
    <x v="0"/>
    <s v=""/>
    <s v=""/>
    <x v="0"/>
    <s v=""/>
    <n v="-100"/>
    <s v="Zoutori"/>
    <x v="0"/>
    <s v=""/>
    <n v="-100"/>
  </r>
  <r>
    <x v="47"/>
    <x v="2"/>
    <d v="1899-12-30T15:45:00"/>
    <n v="8"/>
    <n v="0"/>
    <n v="7"/>
    <n v="1400"/>
    <s v="Mares"/>
    <s v="SW-M"/>
    <n v="300"/>
    <n v="3"/>
    <s v="Nimalee"/>
    <x v="2"/>
    <n v="3.8"/>
    <s v="Matthew Smith"/>
    <s v="Damien Oliver"/>
    <m/>
    <n v="4"/>
    <n v="58"/>
    <n v="58"/>
    <n v="78.94736842105263"/>
    <n v="1"/>
    <n v="3"/>
    <x v="1"/>
    <n v="4.5"/>
    <n v="40"/>
    <n v="7"/>
    <m/>
    <m/>
    <n v="4"/>
    <m/>
    <s v="Mel"/>
    <x v="0"/>
    <x v="0"/>
    <x v="1"/>
    <n v="10"/>
    <x v="0"/>
    <s v=""/>
    <s v=""/>
    <x v="0"/>
    <s v=""/>
    <n v="-100"/>
    <s v="Nimalee"/>
    <x v="0"/>
    <s v=""/>
    <n v="-100"/>
  </r>
  <r>
    <x v="47"/>
    <x v="3"/>
    <d v="1899-12-30T17:30:00"/>
    <n v="7"/>
    <n v="0"/>
    <n v="9"/>
    <n v="2600"/>
    <s v="Hcp"/>
    <s v="SW"/>
    <n v="500"/>
    <n v="1"/>
    <s v="Entente"/>
    <x v="2"/>
    <n v="3.9"/>
    <s v="Waterhouse/Bott"/>
    <s v="Tim Clark"/>
    <m/>
    <n v="5"/>
    <n v="57.5"/>
    <n v="57.5"/>
    <n v="38.141025641025642"/>
    <n v="1"/>
    <m/>
    <x v="1"/>
    <n v="4.7"/>
    <n v="20"/>
    <m/>
    <m/>
    <s v="3rd"/>
    <n v="4"/>
    <n v="1.7"/>
    <s v="SYD"/>
    <x v="1"/>
    <x v="0"/>
    <x v="1"/>
    <n v="10"/>
    <x v="1"/>
    <s v=""/>
    <s v=""/>
    <x v="0"/>
    <s v=""/>
    <n v="-100"/>
    <s v="Entente"/>
    <x v="1"/>
    <s v=""/>
    <s v=""/>
  </r>
  <r>
    <x v="47"/>
    <x v="2"/>
    <d v="1899-12-30T17:50:00"/>
    <n v="8"/>
    <n v="0"/>
    <n v="10"/>
    <n v="1000"/>
    <s v="Hcp"/>
    <s v="No"/>
    <n v="300"/>
    <n v="6"/>
    <s v="He'S A Balter"/>
    <x v="5"/>
    <n v="8.5"/>
    <s v="Will Clarken"/>
    <s v="Linda Meech"/>
    <m/>
    <n v="10"/>
    <n v="55"/>
    <n v="55"/>
    <n v="34.491978609625669"/>
    <n v="1"/>
    <n v="5"/>
    <x v="1"/>
    <n v="5"/>
    <n v="35"/>
    <n v="10"/>
    <m/>
    <m/>
    <n v="7.5"/>
    <m/>
    <s v="Mel"/>
    <x v="0"/>
    <x v="0"/>
    <x v="1"/>
    <n v="10"/>
    <x v="0"/>
    <s v=""/>
    <s v=""/>
    <x v="0"/>
    <s v=""/>
    <n v="-100"/>
    <s v="He'S A Balter"/>
    <x v="0"/>
    <s v=""/>
    <n v="-100"/>
  </r>
  <r>
    <x v="47"/>
    <x v="2"/>
    <d v="1899-12-30T17:50:00"/>
    <n v="8"/>
    <n v="0"/>
    <n v="10"/>
    <n v="1000"/>
    <s v="Hcp"/>
    <s v="No"/>
    <n v="300"/>
    <n v="3"/>
    <s v="Malkovich"/>
    <x v="4"/>
    <n v="3.2"/>
    <s v="Bjorn Baker"/>
    <s v="Damian Lane"/>
    <m/>
    <n v="2"/>
    <n v="57"/>
    <n v="57"/>
    <n v="34.491978609625669"/>
    <n v="2"/>
    <n v="2"/>
    <x v="0"/>
    <n v="5.6"/>
    <n v="30"/>
    <n v="10"/>
    <m/>
    <s v="2nd"/>
    <n v="4.8"/>
    <n v="1.9"/>
    <s v="Mel"/>
    <x v="0"/>
    <x v="0"/>
    <x v="1"/>
    <n v="10"/>
    <x v="1"/>
    <s v=""/>
    <s v=""/>
    <x v="0"/>
    <s v=""/>
    <n v="-100"/>
    <s v="Malkovich"/>
    <x v="1"/>
    <s v=""/>
    <s v=""/>
  </r>
  <r>
    <x v="47"/>
    <x v="3"/>
    <d v="1899-12-30T18:10:00"/>
    <n v="7"/>
    <n v="0"/>
    <n v="10"/>
    <n v="1400"/>
    <s v="Hcp"/>
    <n v="78"/>
    <n v="130"/>
    <n v="1"/>
    <s v="Equation"/>
    <x v="3"/>
    <n v="3.2"/>
    <s v="Annabel Neasham"/>
    <s v="Brock Ryan (a2)"/>
    <n v="2"/>
    <n v="4"/>
    <n v="61"/>
    <n v="59"/>
    <n v="41.911764705882355"/>
    <m/>
    <n v="1"/>
    <x v="0"/>
    <n v="5.5"/>
    <n v="20"/>
    <m/>
    <m/>
    <m/>
    <n v="3.7"/>
    <m/>
    <s v="SYD"/>
    <x v="1"/>
    <x v="0"/>
    <x v="1"/>
    <n v="10"/>
    <x v="1"/>
    <s v=""/>
    <s v=""/>
    <x v="0"/>
    <s v=""/>
    <n v="-100"/>
    <s v="Equation"/>
    <x v="1"/>
    <s v=""/>
    <s v=""/>
  </r>
  <r>
    <x v="48"/>
    <x v="7"/>
    <d v="1899-12-30T17:45:00"/>
    <n v="4"/>
    <n v="0"/>
    <n v="2"/>
    <n v="2040"/>
    <s v="Hcp"/>
    <s v="No"/>
    <n v="130"/>
    <n v="3"/>
    <s v="Skyman"/>
    <x v="0"/>
    <n v="4.4000000000000004"/>
    <s v="Chris Waller"/>
    <s v="Damien Thornton"/>
    <m/>
    <n v="1"/>
    <n v="56"/>
    <n v="56"/>
    <n v="37.012987012987011"/>
    <n v="2"/>
    <n v="4"/>
    <x v="1"/>
    <n v="4"/>
    <n v="35"/>
    <n v="6"/>
    <m/>
    <s v="2nd"/>
    <n v="5"/>
    <n v="1.3"/>
    <s v="Mel"/>
    <x v="0"/>
    <x v="0"/>
    <x v="0"/>
    <n v="10"/>
    <x v="0"/>
    <s v=""/>
    <s v=""/>
    <x v="0"/>
    <s v=""/>
    <n v="-100"/>
    <s v="Skyman"/>
    <x v="0"/>
    <s v=""/>
    <n v="-100"/>
  </r>
  <r>
    <x v="48"/>
    <x v="7"/>
    <d v="1899-12-30T17:45:00"/>
    <n v="4"/>
    <n v="0"/>
    <n v="2"/>
    <n v="2040"/>
    <s v="Hcp"/>
    <s v="No"/>
    <n v="130"/>
    <n v="5"/>
    <s v="Thought Of That"/>
    <x v="6"/>
    <n v="1.85"/>
    <s v="Ciaron Maher "/>
    <s v="Linda Meech"/>
    <m/>
    <n v="4"/>
    <n v="55"/>
    <n v="55"/>
    <n v="37.012987012987011"/>
    <n v="1"/>
    <n v="2"/>
    <x v="0"/>
    <n v="4.4000000000000004"/>
    <n v="35"/>
    <n v="6"/>
    <m/>
    <s v="WON"/>
    <n v="1.6"/>
    <n v="1.3"/>
    <s v="Mel"/>
    <x v="0"/>
    <x v="0"/>
    <x v="0"/>
    <n v="10"/>
    <x v="1"/>
    <s v=""/>
    <s v=""/>
    <x v="0"/>
    <n v="160"/>
    <n v="60"/>
    <s v="Thought Of That"/>
    <x v="1"/>
    <s v=""/>
    <s v=""/>
  </r>
  <r>
    <x v="48"/>
    <x v="7"/>
    <d v="1899-12-30T18:15:00"/>
    <n v="4"/>
    <n v="0"/>
    <n v="3"/>
    <n v="2040"/>
    <s v="Mares"/>
    <s v="SW-M"/>
    <n v="150"/>
    <n v="1"/>
    <s v="Only Words"/>
    <x v="2"/>
    <n v="2.5"/>
    <s v="Chris Waller"/>
    <s v="Brett Prebble"/>
    <m/>
    <n v="2"/>
    <n v="59.5"/>
    <n v="59.5"/>
    <n v="69.411764705882348"/>
    <n v="2"/>
    <n v="1"/>
    <x v="1"/>
    <n v="4.2"/>
    <n v="40"/>
    <n v="8"/>
    <m/>
    <s v="WON"/>
    <n v="2.8"/>
    <n v="1.2"/>
    <s v="Mel"/>
    <x v="0"/>
    <x v="0"/>
    <x v="0"/>
    <n v="10"/>
    <x v="0"/>
    <s v=""/>
    <s v=""/>
    <x v="0"/>
    <n v="280"/>
    <n v="180"/>
    <s v="Only Words"/>
    <x v="0"/>
    <n v="280"/>
    <n v="180"/>
  </r>
  <r>
    <x v="48"/>
    <x v="7"/>
    <d v="1899-12-30T18:45:00"/>
    <n v="4"/>
    <n v="0"/>
    <n v="4"/>
    <n v="1500"/>
    <s v="Hcp"/>
    <s v="SW"/>
    <n v="175"/>
    <n v="1"/>
    <s v="So Si Bon"/>
    <x v="1"/>
    <n v="3.4"/>
    <s v="Team Hayes"/>
    <s v="Luke Nolen"/>
    <m/>
    <n v="4"/>
    <n v="61"/>
    <n v="61"/>
    <n v="49.411764705882355"/>
    <n v="1"/>
    <n v="1"/>
    <x v="1"/>
    <n v="4.8"/>
    <n v="35"/>
    <n v="9"/>
    <m/>
    <m/>
    <n v="3.6"/>
    <m/>
    <s v="Mel"/>
    <x v="0"/>
    <x v="0"/>
    <x v="0"/>
    <n v="10"/>
    <x v="1"/>
    <s v=""/>
    <s v=""/>
    <x v="0"/>
    <s v=""/>
    <n v="-100"/>
    <s v="So Si Bon"/>
    <x v="1"/>
    <s v=""/>
    <s v=""/>
  </r>
  <r>
    <x v="48"/>
    <x v="7"/>
    <d v="1899-12-30T19:45:00"/>
    <n v="4"/>
    <n v="0"/>
    <n v="6"/>
    <n v="1200"/>
    <s v="Hcp"/>
    <n v="80"/>
    <n v="150"/>
    <n v="4"/>
    <s v="Just Jake"/>
    <x v="5"/>
    <n v="16"/>
    <s v="Hanna Powell"/>
    <s v="Alana Kelly (a0)"/>
    <m/>
    <n v="10"/>
    <n v="58"/>
    <n v="58"/>
    <n v="44.71153846153846"/>
    <n v="3"/>
    <m/>
    <x v="1"/>
    <n v="5.2"/>
    <n v="30"/>
    <n v="11"/>
    <m/>
    <m/>
    <n v="17"/>
    <m/>
    <s v="Mel"/>
    <x v="0"/>
    <x v="0"/>
    <x v="0"/>
    <n v="10"/>
    <x v="0"/>
    <s v=""/>
    <s v=""/>
    <x v="0"/>
    <s v=""/>
    <n v="-100"/>
    <s v="Just Jake"/>
    <x v="0"/>
    <s v=""/>
    <n v="-100"/>
  </r>
  <r>
    <x v="48"/>
    <x v="7"/>
    <d v="1899-12-30T20:45:00"/>
    <n v="4"/>
    <n v="0"/>
    <n v="8"/>
    <n v="1500"/>
    <s v="Hcp"/>
    <n v="84"/>
    <n v="130"/>
    <n v="8"/>
    <s v="Huntly Castle"/>
    <x v="5"/>
    <n v="8.5"/>
    <s v="Team Hayes"/>
    <s v="Luke Nolen"/>
    <m/>
    <n v="1"/>
    <n v="58"/>
    <n v="58"/>
    <n v="21.764705882352942"/>
    <n v="2"/>
    <n v="5"/>
    <x v="1"/>
    <n v="5.6"/>
    <n v="30"/>
    <n v="9"/>
    <m/>
    <m/>
    <n v="11"/>
    <m/>
    <s v="Mel"/>
    <x v="0"/>
    <x v="0"/>
    <x v="0"/>
    <n v="10"/>
    <x v="0"/>
    <s v=""/>
    <s v=""/>
    <x v="0"/>
    <s v=""/>
    <n v="-100"/>
    <s v="Huntly Castle"/>
    <x v="0"/>
    <s v=""/>
    <n v="-100"/>
  </r>
  <r>
    <x v="49"/>
    <x v="6"/>
    <d v="1899-12-30T12:50:00"/>
    <n v="5"/>
    <n v="0"/>
    <n v="2"/>
    <n v="1000"/>
    <s v="Hcp"/>
    <s v="No"/>
    <n v="130"/>
    <n v="8"/>
    <s v="Mossman Gorge"/>
    <x v="3"/>
    <n v="17"/>
    <s v="Matthew Dale"/>
    <s v="Daniel Moor"/>
    <m/>
    <n v="4"/>
    <n v="54"/>
    <n v="54"/>
    <n v="41.596638655462186"/>
    <n v="5"/>
    <m/>
    <x v="1"/>
    <n v="4.8"/>
    <n v="35"/>
    <n v="9"/>
    <m/>
    <s v="2nd"/>
    <n v="17"/>
    <n v="3.7"/>
    <s v="Mel"/>
    <x v="0"/>
    <x v="0"/>
    <x v="1"/>
    <n v="10"/>
    <x v="0"/>
    <s v=""/>
    <s v=""/>
    <x v="0"/>
    <s v=""/>
    <n v="-100"/>
    <s v="Mossman Gorge"/>
    <x v="0"/>
    <s v=""/>
    <n v="-100"/>
  </r>
  <r>
    <x v="49"/>
    <x v="6"/>
    <d v="1899-12-30T12:50:00"/>
    <n v="5"/>
    <n v="0"/>
    <n v="2"/>
    <n v="1000"/>
    <s v="Hcp"/>
    <s v="No"/>
    <n v="130"/>
    <n v="1"/>
    <s v="Grandview Avenue"/>
    <x v="1"/>
    <n v="16"/>
    <s v="Simon Ryan"/>
    <s v="Teodore Nugent (a0)"/>
    <m/>
    <n v="6"/>
    <n v="58"/>
    <n v="58"/>
    <n v="41.596638655462186"/>
    <n v="3"/>
    <n v="5"/>
    <x v="0"/>
    <n v="5.8"/>
    <n v="30"/>
    <n v="9"/>
    <m/>
    <m/>
    <n v="17"/>
    <m/>
    <s v="Mel"/>
    <x v="0"/>
    <x v="0"/>
    <x v="1"/>
    <n v="10"/>
    <x v="1"/>
    <s v=""/>
    <s v=""/>
    <x v="0"/>
    <s v=""/>
    <n v="-100"/>
    <s v="Grandview Avenue"/>
    <x v="1"/>
    <s v=""/>
    <s v=""/>
  </r>
  <r>
    <x v="49"/>
    <x v="3"/>
    <d v="1899-12-30T15:25:00"/>
    <n v="4"/>
    <n v="8"/>
    <n v="6"/>
    <n v="1600"/>
    <s v="Hcp"/>
    <n v="78"/>
    <n v="130"/>
    <n v="14"/>
    <s v="Wild Chap"/>
    <x v="6"/>
    <n v="15.2"/>
    <s v="Brett Lazzarini"/>
    <s v="Jenny Duggan (a2)"/>
    <n v="2"/>
    <n v="7"/>
    <n v="54"/>
    <n v="52"/>
    <n v="27.855543113101902"/>
    <m/>
    <m/>
    <x v="1"/>
    <n v="6.1"/>
    <n v="20"/>
    <m/>
    <m/>
    <m/>
    <n v="17"/>
    <m/>
    <s v="SYD"/>
    <x v="1"/>
    <x v="0"/>
    <x v="1"/>
    <n v="10"/>
    <x v="0"/>
    <n v="2"/>
    <n v="2"/>
    <x v="0"/>
    <s v=""/>
    <n v="-100"/>
    <s v="Wild Chap"/>
    <x v="0"/>
    <s v=""/>
    <n v="-100"/>
  </r>
  <r>
    <x v="49"/>
    <x v="3"/>
    <d v="1899-12-30T15:25:00"/>
    <n v="4"/>
    <n v="8"/>
    <n v="6"/>
    <n v="1600"/>
    <s v="Hcp"/>
    <n v="78"/>
    <n v="130"/>
    <n v="13"/>
    <s v="French Bonnet"/>
    <x v="1"/>
    <n v="5.6"/>
    <s v="Kim Waugh"/>
    <s v="Alysha Collett"/>
    <m/>
    <n v="8"/>
    <n v="55.5"/>
    <n v="55.5"/>
    <n v="27.855543113101902"/>
    <n v="1"/>
    <m/>
    <x v="0"/>
    <n v="6.7"/>
    <n v="20"/>
    <m/>
    <m/>
    <m/>
    <n v="8"/>
    <m/>
    <s v="SYD"/>
    <x v="1"/>
    <x v="0"/>
    <x v="1"/>
    <n v="10"/>
    <x v="0"/>
    <s v=""/>
    <n v="2"/>
    <x v="0"/>
    <s v=""/>
    <n v="-100"/>
    <s v="French Bonnet"/>
    <x v="0"/>
    <s v=""/>
    <n v="-100"/>
  </r>
  <r>
    <x v="49"/>
    <x v="3"/>
    <d v="1899-12-30T16:10:00"/>
    <n v="4"/>
    <n v="8"/>
    <n v="7"/>
    <n v="2400"/>
    <s v="Hcp"/>
    <s v="No"/>
    <n v="140"/>
    <n v="5"/>
    <s v="Skymax"/>
    <x v="5"/>
    <n v="11"/>
    <s v="Mark Newnham"/>
    <s v="Robbie Dolan"/>
    <m/>
    <n v="5"/>
    <n v="54"/>
    <n v="54"/>
    <n v="54.545454545454547"/>
    <m/>
    <n v="4"/>
    <x v="1"/>
    <n v="4.5999999999999996"/>
    <n v="20"/>
    <m/>
    <m/>
    <m/>
    <n v="11"/>
    <m/>
    <s v="SYD"/>
    <x v="1"/>
    <x v="0"/>
    <x v="1"/>
    <n v="10"/>
    <x v="0"/>
    <s v=""/>
    <s v=""/>
    <x v="0"/>
    <s v=""/>
    <n v="-100"/>
    <s v="Skymax"/>
    <x v="0"/>
    <s v=""/>
    <n v="-100"/>
  </r>
  <r>
    <x v="49"/>
    <x v="6"/>
    <d v="1899-12-30T16:25:00"/>
    <n v="5"/>
    <n v="0"/>
    <n v="8"/>
    <n v="2500"/>
    <s v="Hcp"/>
    <s v="SW"/>
    <n v="1000"/>
    <n v="12"/>
    <s v="Floating Artist"/>
    <x v="1"/>
    <n v="3.7"/>
    <s v="Ciaron Maher "/>
    <s v="Teodore Nugent (a0)"/>
    <m/>
    <n v="9"/>
    <n v="55"/>
    <n v="55"/>
    <n v="43.693693693693689"/>
    <n v="2"/>
    <m/>
    <x v="1"/>
    <n v="5"/>
    <n v="35"/>
    <n v="11"/>
    <m/>
    <s v="2nd"/>
    <n v="4"/>
    <n v="1.5"/>
    <s v="Mel"/>
    <x v="0"/>
    <x v="0"/>
    <x v="1"/>
    <n v="10"/>
    <x v="1"/>
    <s v=""/>
    <s v=""/>
    <x v="0"/>
    <s v=""/>
    <n v="-100"/>
    <s v="Floating Artist"/>
    <x v="1"/>
    <s v=""/>
    <s v=""/>
  </r>
  <r>
    <x v="49"/>
    <x v="6"/>
    <d v="1899-12-30T16:25:00"/>
    <n v="5"/>
    <n v="0"/>
    <n v="8"/>
    <n v="2500"/>
    <s v="Hcp"/>
    <s v="SW"/>
    <n v="1000"/>
    <n v="10"/>
    <s v="Pondus"/>
    <x v="2"/>
    <n v="2.8"/>
    <s v="Robert Hickmott"/>
    <s v="Jye McNeil"/>
    <m/>
    <n v="3"/>
    <n v="56"/>
    <n v="56"/>
    <n v="43.693693693693689"/>
    <n v="4"/>
    <n v="5"/>
    <x v="0"/>
    <n v="5.4"/>
    <n v="30"/>
    <n v="11"/>
    <m/>
    <m/>
    <n v="2.25"/>
    <m/>
    <s v="Mel"/>
    <x v="0"/>
    <x v="0"/>
    <x v="1"/>
    <n v="10"/>
    <x v="1"/>
    <s v=""/>
    <s v=""/>
    <x v="0"/>
    <s v=""/>
    <n v="-100"/>
    <s v="Pondus"/>
    <x v="1"/>
    <s v=""/>
    <s v=""/>
  </r>
  <r>
    <x v="49"/>
    <x v="3"/>
    <d v="1899-12-30T17:35:00"/>
    <n v="4"/>
    <n v="8"/>
    <n v="9"/>
    <n v="1400"/>
    <s v="Mares"/>
    <s v="SW-Mares"/>
    <n v="2000"/>
    <n v="6"/>
    <s v="Entriviere"/>
    <x v="3"/>
    <n v="3"/>
    <s v="Jamie Richards"/>
    <s v="Tommy Berry"/>
    <m/>
    <n v="9"/>
    <n v="58"/>
    <n v="58"/>
    <n v="43.859649122807021"/>
    <n v="2"/>
    <m/>
    <x v="1"/>
    <n v="4.8"/>
    <n v="30"/>
    <m/>
    <m/>
    <m/>
    <n v="3.1"/>
    <m/>
    <s v="SYD"/>
    <x v="1"/>
    <x v="0"/>
    <x v="1"/>
    <n v="10"/>
    <x v="1"/>
    <s v=""/>
    <s v=""/>
    <x v="0"/>
    <s v=""/>
    <n v="-100"/>
    <s v="Entriviere"/>
    <x v="1"/>
    <s v=""/>
    <s v=""/>
  </r>
  <r>
    <x v="49"/>
    <x v="3"/>
    <d v="1899-12-30T18:10:00"/>
    <n v="4"/>
    <n v="8"/>
    <n v="10"/>
    <n v="1200"/>
    <s v="Hcp"/>
    <n v="88"/>
    <n v="130"/>
    <n v="9"/>
    <s v="Gravina"/>
    <x v="0"/>
    <n v="2.5"/>
    <s v="James Cummings"/>
    <s v="Kerrin McEvoy"/>
    <m/>
    <n v="1"/>
    <n v="57"/>
    <n v="57"/>
    <n v="24.729294702955812"/>
    <n v="3"/>
    <n v="5"/>
    <x v="0"/>
    <n v="5.8"/>
    <n v="30"/>
    <m/>
    <m/>
    <s v="3rd"/>
    <n v="2"/>
    <n v="1.3"/>
    <s v="SYD"/>
    <x v="1"/>
    <x v="0"/>
    <x v="1"/>
    <n v="10"/>
    <x v="1"/>
    <s v=""/>
    <s v=""/>
    <x v="0"/>
    <s v=""/>
    <n v="-100"/>
    <s v="Gravina"/>
    <x v="1"/>
    <s v=""/>
    <s v=""/>
  </r>
  <r>
    <x v="50"/>
    <x v="4"/>
    <d v="1899-12-30T12:40:00"/>
    <n v="4"/>
    <n v="0"/>
    <n v="1"/>
    <n v="1200"/>
    <s v="Hcp"/>
    <n v="78"/>
    <n v="130"/>
    <n v="2"/>
    <s v="Katalin"/>
    <x v="3"/>
    <n v="2.1"/>
    <s v="James Cummings"/>
    <s v="Nash Rawiller"/>
    <m/>
    <n v="3"/>
    <n v="59"/>
    <n v="59"/>
    <n v="67.61904761904762"/>
    <n v="2"/>
    <n v="1"/>
    <x v="1"/>
    <n v="4.2"/>
    <n v="30"/>
    <m/>
    <m/>
    <s v="WON"/>
    <n v="2.8"/>
    <n v="1.8"/>
    <s v="SYD"/>
    <x v="1"/>
    <x v="0"/>
    <x v="1"/>
    <n v="10"/>
    <x v="0"/>
    <s v=""/>
    <s v=""/>
    <x v="0"/>
    <n v="280"/>
    <n v="180"/>
    <s v="Katalin"/>
    <x v="0"/>
    <n v="280"/>
    <n v="180"/>
  </r>
  <r>
    <x v="50"/>
    <x v="13"/>
    <d v="1899-12-30T13:00:00"/>
    <n v="4"/>
    <n v="0"/>
    <n v="2"/>
    <n v="2500"/>
    <s v="Hcp"/>
    <s v="No"/>
    <n v="300"/>
    <n v="5"/>
    <s v="Fun Fact"/>
    <x v="1"/>
    <n v="16"/>
    <s v="Bjorn Baker"/>
    <s v="Rachel King"/>
    <m/>
    <n v="6"/>
    <n v="57"/>
    <n v="57"/>
    <n v="43.287037037037038"/>
    <n v="5"/>
    <n v="3"/>
    <x v="1"/>
    <n v="5"/>
    <n v="35"/>
    <n v="9"/>
    <m/>
    <m/>
    <n v="15"/>
    <m/>
    <s v="Mel"/>
    <x v="0"/>
    <x v="0"/>
    <x v="1"/>
    <n v="10"/>
    <x v="1"/>
    <s v=""/>
    <s v=""/>
    <x v="0"/>
    <s v=""/>
    <n v="-100"/>
    <s v="Fun Fact"/>
    <x v="1"/>
    <s v=""/>
    <s v=""/>
  </r>
  <r>
    <x v="50"/>
    <x v="13"/>
    <d v="1899-12-30T13:00:00"/>
    <n v="4"/>
    <n v="0"/>
    <n v="4"/>
    <n v="1200"/>
    <s v="Hcp"/>
    <s v="No"/>
    <n v="300"/>
    <n v="5"/>
    <s v="Isaurian"/>
    <x v="0"/>
    <n v="15"/>
    <s v="James Cummings"/>
    <s v="Damien Oliver"/>
    <m/>
    <n v="1"/>
    <n v="55.5"/>
    <n v="55.5"/>
    <n v="35.238095238095241"/>
    <n v="4"/>
    <n v="2"/>
    <x v="1"/>
    <n v="5.2"/>
    <n v="30"/>
    <n v="7"/>
    <m/>
    <s v="Ntd"/>
    <n v="16"/>
    <m/>
    <s v="Mel"/>
    <x v="0"/>
    <x v="0"/>
    <x v="1"/>
    <n v="10"/>
    <x v="0"/>
    <s v=""/>
    <s v=""/>
    <x v="0"/>
    <s v=""/>
    <n v="-100"/>
    <s v="Isaurian"/>
    <x v="0"/>
    <s v=""/>
    <n v="-100"/>
  </r>
  <r>
    <x v="50"/>
    <x v="13"/>
    <d v="1899-12-30T13:00:00"/>
    <n v="4"/>
    <n v="0"/>
    <n v="5"/>
    <n v="1600"/>
    <s v="Mares"/>
    <s v="SW-M"/>
    <n v="1000"/>
    <n v="3"/>
    <s v="Tofane"/>
    <x v="2"/>
    <n v="3.2"/>
    <s v="Michael Moroney"/>
    <s v="Craig Williams"/>
    <m/>
    <n v="2"/>
    <n v="57"/>
    <n v="57"/>
    <n v="49.431818181818187"/>
    <n v="2"/>
    <n v="1"/>
    <x v="1"/>
    <n v="5.2"/>
    <n v="30"/>
    <n v="14"/>
    <m/>
    <m/>
    <n v="3.3"/>
    <m/>
    <s v="Mel"/>
    <x v="0"/>
    <x v="0"/>
    <x v="1"/>
    <n v="10"/>
    <x v="1"/>
    <s v=""/>
    <s v=""/>
    <x v="0"/>
    <s v=""/>
    <n v="-100"/>
    <s v="Tofane"/>
    <x v="1"/>
    <s v=""/>
    <s v=""/>
  </r>
  <r>
    <x v="50"/>
    <x v="13"/>
    <d v="1899-12-30T13:00:00"/>
    <n v="4"/>
    <n v="0"/>
    <n v="2"/>
    <n v="2500"/>
    <s v="Hcp"/>
    <s v="No"/>
    <n v="300"/>
    <n v="7"/>
    <s v="Mankayan"/>
    <x v="6"/>
    <n v="3.4"/>
    <s v="Ciaron Maher "/>
    <s v="Linda Meech"/>
    <m/>
    <n v="1"/>
    <n v="54"/>
    <n v="54"/>
    <n v="43.287037037037038"/>
    <n v="2"/>
    <n v="4"/>
    <x v="0"/>
    <n v="5.4"/>
    <n v="30"/>
    <n v="9"/>
    <m/>
    <s v="2nd"/>
    <n v="3.6"/>
    <n v="1.6"/>
    <s v="Mel"/>
    <x v="0"/>
    <x v="0"/>
    <x v="1"/>
    <n v="10"/>
    <x v="1"/>
    <s v=""/>
    <s v=""/>
    <x v="0"/>
    <s v=""/>
    <n v="-100"/>
    <s v="Mankayan"/>
    <x v="1"/>
    <s v=""/>
    <s v=""/>
  </r>
  <r>
    <x v="50"/>
    <x v="4"/>
    <d v="1899-12-30T15:25:00"/>
    <n v="4"/>
    <n v="0"/>
    <n v="5"/>
    <n v="2000"/>
    <s v="Hcp"/>
    <m/>
    <n v="750"/>
    <n v="2"/>
    <s v="Think It Over"/>
    <x v="2"/>
    <n v="2.35"/>
    <s v="Kerry Parker"/>
    <s v="Nash Rawiller"/>
    <m/>
    <n v="3"/>
    <n v="61"/>
    <n v="61"/>
    <n v="47.816349384098544"/>
    <n v="1"/>
    <n v="1"/>
    <x v="1"/>
    <n v="4.0999999999999996"/>
    <n v="20"/>
    <m/>
    <m/>
    <s v="WON"/>
    <n v="2.7"/>
    <n v="1.5"/>
    <s v="SYD"/>
    <x v="1"/>
    <x v="0"/>
    <x v="1"/>
    <n v="10"/>
    <x v="1"/>
    <s v=""/>
    <s v=""/>
    <x v="0"/>
    <n v="270"/>
    <n v="170"/>
    <s v="Think It Over"/>
    <x v="1"/>
    <s v=""/>
    <s v=""/>
  </r>
  <r>
    <x v="50"/>
    <x v="4"/>
    <d v="1899-12-30T16:10:00"/>
    <n v="4"/>
    <n v="0"/>
    <n v="6"/>
    <n v="1300"/>
    <s v="Hcp"/>
    <s v="SW"/>
    <n v="1000"/>
    <n v="13"/>
    <s v="Lost And Running"/>
    <x v="0"/>
    <n v="9"/>
    <s v="John O'Shea"/>
    <s v="Hugh Bowman"/>
    <m/>
    <n v="14"/>
    <n v="56"/>
    <n v="56"/>
    <n v="49.572649572649567"/>
    <n v="4"/>
    <m/>
    <x v="1"/>
    <n v="4.5"/>
    <n v="20"/>
    <m/>
    <m/>
    <s v="2nd"/>
    <n v="7.5"/>
    <n v="2.6"/>
    <s v="SYD"/>
    <x v="1"/>
    <x v="0"/>
    <x v="1"/>
    <n v="10"/>
    <x v="1"/>
    <s v=""/>
    <s v=""/>
    <x v="0"/>
    <s v=""/>
    <n v="-100"/>
    <s v="Lost And Running"/>
    <x v="1"/>
    <s v=""/>
    <s v=""/>
  </r>
  <r>
    <x v="50"/>
    <x v="4"/>
    <d v="1899-12-30T16:10:00"/>
    <n v="4"/>
    <n v="0"/>
    <n v="6"/>
    <n v="1300"/>
    <s v="Hcp"/>
    <s v="SW"/>
    <n v="1000"/>
    <n v="1"/>
    <s v="Eduardo"/>
    <x v="4"/>
    <n v="4"/>
    <s v="Joseph Pride"/>
    <s v="Nash Rawiller"/>
    <m/>
    <n v="4"/>
    <n v="58.5"/>
    <n v="58.5"/>
    <n v="49.572649572649567"/>
    <n v="1"/>
    <n v="2"/>
    <x v="0"/>
    <n v="5.2"/>
    <n v="20"/>
    <m/>
    <m/>
    <s v="WON"/>
    <n v="3.4"/>
    <n v="1.5"/>
    <s v="SYD"/>
    <x v="1"/>
    <x v="0"/>
    <x v="1"/>
    <n v="10"/>
    <x v="1"/>
    <s v=""/>
    <s v=""/>
    <x v="0"/>
    <n v="340"/>
    <n v="240"/>
    <s v="Eduardo"/>
    <x v="1"/>
    <s v=""/>
    <s v=""/>
  </r>
  <r>
    <x v="50"/>
    <x v="4"/>
    <d v="1899-12-30T16:50:00"/>
    <n v="4"/>
    <n v="0"/>
    <n v="7"/>
    <n v="1500"/>
    <s v="Hcp"/>
    <s v="SW"/>
    <n v="7500"/>
    <n v="4"/>
    <s v="Apache Chase"/>
    <x v="6"/>
    <n v="6.8"/>
    <s v="Desleigh Forster"/>
    <s v="Jim Byrne"/>
    <m/>
    <n v="5"/>
    <n v="57.5"/>
    <n v="57.5"/>
    <n v="41.021671826625393"/>
    <n v="4"/>
    <m/>
    <x v="1"/>
    <n v="7"/>
    <n v="20"/>
    <m/>
    <m/>
    <m/>
    <n v="6"/>
    <m/>
    <s v="SYD"/>
    <x v="1"/>
    <x v="0"/>
    <x v="1"/>
    <n v="10"/>
    <x v="1"/>
    <s v=""/>
    <s v=""/>
    <x v="0"/>
    <s v=""/>
    <n v="-100"/>
    <s v="Apache Chase"/>
    <x v="1"/>
    <s v=""/>
    <s v=""/>
  </r>
  <r>
    <x v="50"/>
    <x v="4"/>
    <d v="1899-12-30T18:45:00"/>
    <n v="4"/>
    <n v="0"/>
    <n v="10"/>
    <n v="1300"/>
    <s v="Hcp"/>
    <n v="78"/>
    <n v="130"/>
    <n v="11"/>
    <s v="Promotions"/>
    <x v="2"/>
    <n v="4.5"/>
    <s v="James Cummings"/>
    <s v="Tommy Berry"/>
    <m/>
    <n v="5"/>
    <n v="58"/>
    <n v="58"/>
    <n v="33.091787439613526"/>
    <n v="4"/>
    <m/>
    <x v="1"/>
    <n v="5.8"/>
    <n v="20"/>
    <m/>
    <m/>
    <m/>
    <n v="9"/>
    <m/>
    <s v="SYD"/>
    <x v="1"/>
    <x v="0"/>
    <x v="1"/>
    <n v="10"/>
    <x v="0"/>
    <s v=""/>
    <s v=""/>
    <x v="0"/>
    <s v=""/>
    <n v="-100"/>
    <s v="Promotions"/>
    <x v="0"/>
    <s v=""/>
    <n v="-100"/>
  </r>
  <r>
    <x v="51"/>
    <x v="13"/>
    <d v="1899-12-30T11:20:00"/>
    <n v="4"/>
    <n v="2"/>
    <n v="2"/>
    <n v="2800"/>
    <s v="Hcp"/>
    <n v="96"/>
    <n v="130"/>
    <n v="10"/>
    <s v="Accountability"/>
    <x v="3"/>
    <n v="4"/>
    <s v="Chris Waller"/>
    <s v="Damien Oliver"/>
    <m/>
    <n v="12"/>
    <n v="54"/>
    <n v="54"/>
    <n v="52.777777777777779"/>
    <n v="2"/>
    <n v="4"/>
    <x v="1"/>
    <n v="5.2"/>
    <n v="30"/>
    <n v="12"/>
    <m/>
    <s v="2nd"/>
    <n v="5"/>
    <n v="2"/>
    <s v="Mel"/>
    <x v="0"/>
    <x v="0"/>
    <x v="2"/>
    <n v="11"/>
    <x v="0"/>
    <s v=""/>
    <s v=""/>
    <x v="0"/>
    <s v=""/>
    <n v="-100"/>
    <s v="Accountability"/>
    <x v="0"/>
    <s v=""/>
    <n v="-100"/>
  </r>
  <r>
    <x v="51"/>
    <x v="13"/>
    <d v="1899-12-30T12:00:00"/>
    <n v="4"/>
    <n v="2"/>
    <n v="3"/>
    <n v="1400"/>
    <s v="Hcp"/>
    <n v="90"/>
    <n v="130"/>
    <n v="6"/>
    <s v="Naval Envoy"/>
    <x v="4"/>
    <n v="9"/>
    <s v="Danielle Loos"/>
    <s v="Craig Newitt"/>
    <m/>
    <n v="4"/>
    <n v="54"/>
    <n v="54"/>
    <n v="20.202020202020201"/>
    <n v="2"/>
    <n v="5"/>
    <x v="1"/>
    <n v="5.5"/>
    <n v="30"/>
    <n v="9"/>
    <m/>
    <s v="2nd"/>
    <n v="6.5"/>
    <n v="2.1"/>
    <s v="Mel"/>
    <x v="0"/>
    <x v="0"/>
    <x v="2"/>
    <n v="11"/>
    <x v="1"/>
    <s v=""/>
    <s v=""/>
    <x v="0"/>
    <s v=""/>
    <n v="-100"/>
    <s v="Naval Envoy"/>
    <x v="1"/>
    <s v=""/>
    <s v=""/>
  </r>
  <r>
    <x v="51"/>
    <x v="13"/>
    <d v="1899-12-30T12:40:00"/>
    <n v="4"/>
    <n v="2"/>
    <n v="4"/>
    <n v="1800"/>
    <s v="Hcp"/>
    <s v="No"/>
    <n v="175"/>
    <n v="4"/>
    <s v="Charleise"/>
    <x v="3"/>
    <n v="7"/>
    <s v="Ciaron Maher "/>
    <s v="Jye McNeil"/>
    <m/>
    <n v="6"/>
    <n v="54"/>
    <n v="54"/>
    <n v="35.11904761904762"/>
    <n v="1"/>
    <m/>
    <x v="1"/>
    <n v="4.8"/>
    <n v="35"/>
    <n v="8"/>
    <m/>
    <s v="3rd"/>
    <n v="8"/>
    <n v="2.4"/>
    <s v="Mel"/>
    <x v="0"/>
    <x v="0"/>
    <x v="2"/>
    <n v="11"/>
    <x v="0"/>
    <n v="2"/>
    <n v="2"/>
    <x v="0"/>
    <s v=""/>
    <n v="-100"/>
    <s v="Charleise"/>
    <x v="0"/>
    <s v=""/>
    <n v="-100"/>
  </r>
  <r>
    <x v="51"/>
    <x v="13"/>
    <d v="1899-12-30T12:40:00"/>
    <n v="4"/>
    <n v="2"/>
    <n v="4"/>
    <n v="1800"/>
    <s v="Hcp"/>
    <s v="No"/>
    <n v="175"/>
    <n v="1"/>
    <s v="Best Of Days"/>
    <x v="2"/>
    <n v="8.5"/>
    <s v="James Cummings"/>
    <s v="Luke Nolen"/>
    <m/>
    <n v="3"/>
    <n v="60"/>
    <n v="60"/>
    <n v="35.11904761904762"/>
    <n v="5"/>
    <n v="1"/>
    <x v="0"/>
    <n v="5.5"/>
    <n v="30"/>
    <n v="8"/>
    <m/>
    <m/>
    <n v="9"/>
    <m/>
    <s v="Mel"/>
    <x v="0"/>
    <x v="0"/>
    <x v="2"/>
    <n v="11"/>
    <x v="0"/>
    <s v=""/>
    <n v="2"/>
    <x v="0"/>
    <s v=""/>
    <n v="-100"/>
    <s v="Best Of Days"/>
    <x v="0"/>
    <s v=""/>
    <n v="-100"/>
  </r>
  <r>
    <x v="51"/>
    <x v="13"/>
    <d v="1899-12-30T15:00:00"/>
    <n v="4"/>
    <n v="2"/>
    <n v="6"/>
    <n v="3200"/>
    <s v="Hcp"/>
    <s v="No"/>
    <n v="8000"/>
    <n v="2"/>
    <s v="Incentivise"/>
    <x v="2"/>
    <n v="2.9"/>
    <s v="Peter G Moody"/>
    <s v="Brett Prebble"/>
    <m/>
    <n v="15"/>
    <n v="57"/>
    <n v="57"/>
    <n v="41.625615763546804"/>
    <n v="1"/>
    <n v="5"/>
    <x v="1"/>
    <n v="5.5"/>
    <n v="30"/>
    <n v="23"/>
    <m/>
    <s v="2nd"/>
    <n v="2.9"/>
    <n v="2"/>
    <s v="Mel"/>
    <x v="0"/>
    <x v="0"/>
    <x v="2"/>
    <n v="11"/>
    <x v="1"/>
    <s v=""/>
    <s v=""/>
    <x v="0"/>
    <s v=""/>
    <n v="-100"/>
    <s v="Incentivise"/>
    <x v="1"/>
    <s v=""/>
    <s v=""/>
  </r>
  <r>
    <x v="51"/>
    <x v="13"/>
    <d v="1899-12-30T17:15:00"/>
    <n v="4"/>
    <n v="2"/>
    <n v="10"/>
    <n v="1200"/>
    <s v="Hcp"/>
    <s v="No"/>
    <n v="175"/>
    <n v="10"/>
    <s v="Curran"/>
    <x v="0"/>
    <n v="3.9"/>
    <s v="Lyn Tolson"/>
    <s v="Matt Cartwright (a0)"/>
    <m/>
    <n v="9"/>
    <n v="54"/>
    <n v="54"/>
    <n v="46.474358974358978"/>
    <n v="2"/>
    <n v="3"/>
    <x v="1"/>
    <n v="5.2"/>
    <n v="30"/>
    <n v="15"/>
    <m/>
    <m/>
    <n v="3.9"/>
    <m/>
    <s v="Mel"/>
    <x v="0"/>
    <x v="0"/>
    <x v="2"/>
    <n v="11"/>
    <x v="0"/>
    <s v=""/>
    <s v=""/>
    <x v="0"/>
    <s v=""/>
    <n v="-100"/>
    <s v="Curran"/>
    <x v="0"/>
    <s v=""/>
    <n v="-100"/>
  </r>
  <r>
    <x v="52"/>
    <x v="13"/>
    <d v="1899-12-30T13:15:00"/>
    <n v="6"/>
    <n v="5"/>
    <n v="2"/>
    <n v="1600"/>
    <s v="Mares"/>
    <s v="SW-M"/>
    <n v="250"/>
    <n v="2"/>
    <s v="Foxy Frida"/>
    <x v="3"/>
    <n v="3.5"/>
    <s v="Andrew Noblet"/>
    <s v="Kerrin McEvoy"/>
    <m/>
    <n v="7"/>
    <n v="57.5"/>
    <n v="57.5"/>
    <n v="71.124620060790278"/>
    <n v="2"/>
    <n v="2"/>
    <x v="1"/>
    <n v="4.4000000000000004"/>
    <n v="40"/>
    <n v="7"/>
    <m/>
    <s v="WON"/>
    <n v="3.2"/>
    <n v="1.9"/>
    <s v="Mel"/>
    <x v="0"/>
    <x v="0"/>
    <x v="5"/>
    <n v="11"/>
    <x v="0"/>
    <s v=""/>
    <s v=""/>
    <x v="0"/>
    <n v="320"/>
    <n v="220"/>
    <s v="Foxy Frida"/>
    <x v="0"/>
    <n v="320"/>
    <n v="220"/>
  </r>
  <r>
    <x v="52"/>
    <x v="13"/>
    <d v="1899-12-30T14:35:00"/>
    <n v="6"/>
    <n v="5"/>
    <n v="4"/>
    <n v="1800"/>
    <s v="Hcp"/>
    <n v="90"/>
    <n v="130"/>
    <n v="4"/>
    <s v="Mystery Shot"/>
    <x v="3"/>
    <n v="4.5"/>
    <s v="Lindsey Smith"/>
    <s v="Craig Williams"/>
    <m/>
    <n v="3"/>
    <n v="58.5"/>
    <n v="58.5"/>
    <n v="40.404040404040401"/>
    <n v="1"/>
    <n v="5"/>
    <x v="1"/>
    <n v="5.4"/>
    <n v="30"/>
    <n v="13"/>
    <m/>
    <m/>
    <n v="7.5"/>
    <m/>
    <s v="Mel"/>
    <x v="0"/>
    <x v="0"/>
    <x v="5"/>
    <n v="11"/>
    <x v="0"/>
    <s v=""/>
    <s v=""/>
    <x v="0"/>
    <s v=""/>
    <n v="-100"/>
    <s v="Mystery Shot"/>
    <x v="0"/>
    <s v=""/>
    <n v="-100"/>
  </r>
  <r>
    <x v="52"/>
    <x v="13"/>
    <d v="1899-12-30T15:50:00"/>
    <n v="6"/>
    <n v="5"/>
    <n v="6"/>
    <n v="1000"/>
    <s v="Hcp"/>
    <s v="SW"/>
    <n v="175"/>
    <n v="11"/>
    <s v="Varda"/>
    <x v="5"/>
    <n v="9"/>
    <s v="James Cummings"/>
    <s v="Jye McNeil"/>
    <m/>
    <n v="6"/>
    <n v="56"/>
    <n v="56"/>
    <n v="49.572649572649567"/>
    <n v="4"/>
    <n v="5"/>
    <x v="1"/>
    <n v="4.8"/>
    <n v="35"/>
    <n v="12"/>
    <m/>
    <s v="3rd"/>
    <n v="12"/>
    <n v="2.6"/>
    <s v="Mel"/>
    <x v="0"/>
    <x v="0"/>
    <x v="5"/>
    <n v="11"/>
    <x v="0"/>
    <s v=""/>
    <s v=""/>
    <x v="0"/>
    <s v=""/>
    <n v="-100"/>
    <s v="Varda"/>
    <x v="0"/>
    <s v=""/>
    <n v="-100"/>
  </r>
  <r>
    <x v="53"/>
    <x v="4"/>
    <d v="1899-12-30T12:55:00"/>
    <n v="6"/>
    <n v="3"/>
    <n v="1"/>
    <n v="2400"/>
    <s v="Hcp"/>
    <n v="78"/>
    <n v="130"/>
    <n v="7"/>
    <s v="Arabolini"/>
    <x v="4"/>
    <n v="9"/>
    <s v="John Cooper"/>
    <s v="Tyler Schiller (a3)"/>
    <n v="3"/>
    <n v="7"/>
    <n v="52"/>
    <n v="49"/>
    <n v="26.495726495726494"/>
    <n v="4"/>
    <n v="4"/>
    <x v="1"/>
    <n v="5.8"/>
    <n v="20"/>
    <m/>
    <m/>
    <m/>
    <n v="8"/>
    <m/>
    <s v="SYD"/>
    <x v="1"/>
    <x v="0"/>
    <x v="1"/>
    <n v="11"/>
    <x v="1"/>
    <s v=""/>
    <s v=""/>
    <x v="0"/>
    <s v=""/>
    <n v="-100"/>
    <s v="Arabolini"/>
    <x v="1"/>
    <s v=""/>
    <s v=""/>
  </r>
  <r>
    <x v="53"/>
    <x v="13"/>
    <d v="1899-12-30T13:15:00"/>
    <n v="4"/>
    <n v="8"/>
    <n v="2"/>
    <n v="2600"/>
    <s v="Hcp"/>
    <s v="No"/>
    <n v="300"/>
    <n v="4"/>
    <s v="Lunar Flare"/>
    <x v="3"/>
    <n v="4.5999999999999996"/>
    <s v="Grahame Begg"/>
    <s v="Michael Dee"/>
    <m/>
    <n v="6"/>
    <n v="56"/>
    <n v="56"/>
    <n v="34.239130434782609"/>
    <n v="2"/>
    <n v="1"/>
    <x v="1"/>
    <n v="4.4000000000000004"/>
    <n v="40"/>
    <n v="6"/>
    <m/>
    <m/>
    <n v="4.4000000000000004"/>
    <m/>
    <s v="Mel"/>
    <x v="0"/>
    <x v="0"/>
    <x v="1"/>
    <n v="11"/>
    <x v="0"/>
    <n v="2"/>
    <n v="2"/>
    <x v="0"/>
    <s v=""/>
    <n v="-100"/>
    <s v="Lunar Flare"/>
    <x v="0"/>
    <s v=""/>
    <n v="-100"/>
  </r>
  <r>
    <x v="53"/>
    <x v="13"/>
    <d v="1899-12-30T13:15:00"/>
    <n v="4"/>
    <n v="8"/>
    <n v="2"/>
    <n v="2600"/>
    <s v="Hcp"/>
    <s v="No"/>
    <n v="300"/>
    <n v="1"/>
    <s v="Warning"/>
    <x v="3"/>
    <n v="2.7"/>
    <s v="Anthony  Freedman"/>
    <s v="Nash Rawiller"/>
    <m/>
    <n v="3"/>
    <n v="59"/>
    <n v="59"/>
    <n v="34.239130434782609"/>
    <n v="1"/>
    <n v="2"/>
    <x v="0"/>
    <n v="4.8"/>
    <n v="30"/>
    <n v="6"/>
    <m/>
    <s v="WON"/>
    <n v="3.4"/>
    <n v="1.9"/>
    <s v="Mel"/>
    <x v="0"/>
    <x v="0"/>
    <x v="1"/>
    <n v="11"/>
    <x v="0"/>
    <s v=""/>
    <n v="2"/>
    <x v="0"/>
    <n v="340"/>
    <n v="240"/>
    <s v="Warning"/>
    <x v="0"/>
    <n v="340"/>
    <n v="240"/>
  </r>
  <r>
    <x v="53"/>
    <x v="4"/>
    <d v="1899-12-30T14:15:00"/>
    <n v="6"/>
    <n v="3"/>
    <n v="3"/>
    <n v="1800"/>
    <s v="Hcp"/>
    <n v="78"/>
    <n v="130"/>
    <n v="6"/>
    <s v="Another One"/>
    <x v="2"/>
    <n v="10.1"/>
    <s v="Gary Colvin"/>
    <s v="Tyler Schiller (a3)"/>
    <n v="3"/>
    <n v="4"/>
    <n v="56"/>
    <n v="53"/>
    <n v="46.938027136046941"/>
    <n v="4"/>
    <m/>
    <x v="1"/>
    <n v="4"/>
    <n v="20"/>
    <m/>
    <m/>
    <m/>
    <n v="9"/>
    <m/>
    <s v="SYD"/>
    <x v="1"/>
    <x v="0"/>
    <x v="1"/>
    <n v="11"/>
    <x v="0"/>
    <s v=""/>
    <s v=""/>
    <x v="0"/>
    <s v=""/>
    <n v="-100"/>
    <s v="Another One"/>
    <x v="0"/>
    <s v=""/>
    <n v="-100"/>
  </r>
  <r>
    <x v="53"/>
    <x v="4"/>
    <d v="1899-12-30T14:55:00"/>
    <n v="6"/>
    <n v="3"/>
    <n v="4"/>
    <n v="1100"/>
    <s v="Mares"/>
    <n v="78"/>
    <n v="130"/>
    <n v="8"/>
    <s v="Parachuter"/>
    <x v="3"/>
    <n v="4.8"/>
    <s v="Joseph Pride"/>
    <s v="Tyler Schiller (a3)"/>
    <n v="3"/>
    <n v="7"/>
    <n v="54.5"/>
    <n v="51.5"/>
    <n v="50.245098039215691"/>
    <n v="4"/>
    <n v="4"/>
    <x v="0"/>
    <n v="4.9000000000000004"/>
    <n v="20"/>
    <m/>
    <m/>
    <m/>
    <n v="6"/>
    <m/>
    <s v="SYD"/>
    <x v="1"/>
    <x v="0"/>
    <x v="1"/>
    <n v="11"/>
    <x v="1"/>
    <s v=""/>
    <s v=""/>
    <x v="0"/>
    <s v=""/>
    <n v="-100"/>
    <s v="Parachuter"/>
    <x v="1"/>
    <s v=""/>
    <s v=""/>
  </r>
  <r>
    <x v="53"/>
    <x v="4"/>
    <d v="1899-12-30T16:10:00"/>
    <n v="6"/>
    <n v="3"/>
    <n v="6"/>
    <n v="1300"/>
    <s v="Hcp"/>
    <n v="72"/>
    <n v="100"/>
    <n v="4"/>
    <s v="Pandora Blue"/>
    <x v="2"/>
    <n v="2.9"/>
    <s v="Kristen Buchanan"/>
    <s v="Jason Collett"/>
    <m/>
    <n v="7"/>
    <n v="57.5"/>
    <n v="57.5"/>
    <n v="33.622274757026531"/>
    <n v="1"/>
    <m/>
    <x v="0"/>
    <n v="5.8"/>
    <n v="20"/>
    <m/>
    <m/>
    <m/>
    <n v="3.8"/>
    <m/>
    <s v="SYD"/>
    <x v="1"/>
    <x v="0"/>
    <x v="1"/>
    <n v="11"/>
    <x v="1"/>
    <s v=""/>
    <s v=""/>
    <x v="0"/>
    <s v=""/>
    <n v="-100"/>
    <s v="Pandora Blue"/>
    <x v="1"/>
    <s v=""/>
    <s v=""/>
  </r>
  <r>
    <x v="53"/>
    <x v="13"/>
    <d v="1899-12-30T16:30:00"/>
    <n v="4"/>
    <n v="8"/>
    <n v="7"/>
    <n v="1400"/>
    <s v="Hcp"/>
    <s v="No"/>
    <n v="200"/>
    <n v="1"/>
    <s v="Ranier"/>
    <x v="3"/>
    <n v="9.5"/>
    <s v="James Cummings"/>
    <s v="Hugh Bowman"/>
    <m/>
    <n v="1"/>
    <n v="58"/>
    <n v="58"/>
    <n v="31.077694235588975"/>
    <n v="3"/>
    <m/>
    <x v="0"/>
    <n v="5.5"/>
    <n v="30"/>
    <n v="12"/>
    <m/>
    <m/>
    <n v="11"/>
    <m/>
    <s v="Mel"/>
    <x v="0"/>
    <x v="0"/>
    <x v="1"/>
    <n v="11"/>
    <x v="0"/>
    <s v=""/>
    <s v=""/>
    <x v="0"/>
    <s v=""/>
    <n v="-100"/>
    <s v="Ranier"/>
    <x v="0"/>
    <s v=""/>
    <n v="-100"/>
  </r>
  <r>
    <x v="53"/>
    <x v="4"/>
    <d v="1899-12-30T17:25:00"/>
    <n v="6"/>
    <n v="3"/>
    <n v="8"/>
    <n v="1400"/>
    <s v="Mares"/>
    <s v="SW"/>
    <n v="500"/>
    <n v="10"/>
    <s v="Fashchanel"/>
    <x v="6"/>
    <n v="34.6"/>
    <s v="John O'Shea"/>
    <s v="Jean Van Overmeire"/>
    <m/>
    <n v="10"/>
    <n v="57"/>
    <n v="57"/>
    <n v="29.917200437431649"/>
    <m/>
    <m/>
    <x v="1"/>
    <n v="6"/>
    <n v="20"/>
    <m/>
    <m/>
    <m/>
    <n v="81"/>
    <m/>
    <s v="SYD"/>
    <x v="1"/>
    <x v="0"/>
    <x v="1"/>
    <n v="11"/>
    <x v="1"/>
    <s v=""/>
    <s v=""/>
    <x v="0"/>
    <s v=""/>
    <n v="-100"/>
    <s v="Fashchanel"/>
    <x v="1"/>
    <s v=""/>
    <s v=""/>
  </r>
  <r>
    <x v="53"/>
    <x v="4"/>
    <d v="1899-12-30T18:45:00"/>
    <n v="6"/>
    <n v="3"/>
    <n v="10"/>
    <n v="1400"/>
    <s v="Hcp"/>
    <n v="78"/>
    <n v="130"/>
    <n v="1"/>
    <s v="Zoushack"/>
    <x v="4"/>
    <n v="3.9"/>
    <s v="Joseph Pride"/>
    <s v="Tyler Schiller (a3)"/>
    <n v="3"/>
    <n v="5"/>
    <n v="61"/>
    <n v="58"/>
    <n v="51.956815114709855"/>
    <n v="1"/>
    <n v="2"/>
    <x v="1"/>
    <n v="5.5"/>
    <n v="30"/>
    <m/>
    <m/>
    <s v="WON"/>
    <n v="3.7"/>
    <n v="1.7"/>
    <s v="SYD"/>
    <x v="1"/>
    <x v="0"/>
    <x v="1"/>
    <n v="11"/>
    <x v="1"/>
    <s v=""/>
    <s v=""/>
    <x v="0"/>
    <n v="370"/>
    <n v="270"/>
    <s v="Zoushack"/>
    <x v="1"/>
    <s v=""/>
    <s v=""/>
  </r>
  <r>
    <x v="54"/>
    <x v="14"/>
    <d v="1899-12-30T12:55:00"/>
    <n v="5"/>
    <n v="0"/>
    <n v="2"/>
    <n v="1600"/>
    <s v="Hcp"/>
    <n v="78"/>
    <n v="130"/>
    <n v="10"/>
    <s v="Sacred Command"/>
    <x v="3"/>
    <n v="3.5"/>
    <s v="Chris Waller"/>
    <s v="Tommy Berry"/>
    <m/>
    <n v="4"/>
    <n v="53.5"/>
    <n v="53.5"/>
    <n v="67.032967032967036"/>
    <m/>
    <m/>
    <x v="1"/>
    <n v="4.5"/>
    <n v="30"/>
    <m/>
    <m/>
    <m/>
    <n v="4.4000000000000004"/>
    <m/>
    <s v="SYD"/>
    <x v="1"/>
    <x v="2"/>
    <x v="1"/>
    <n v="11"/>
    <x v="0"/>
    <n v="2"/>
    <n v="2"/>
    <x v="0"/>
    <s v=""/>
    <n v="-100"/>
    <s v="Sacred Command"/>
    <x v="0"/>
    <s v=""/>
    <n v="-100"/>
  </r>
  <r>
    <x v="54"/>
    <x v="14"/>
    <d v="1899-12-30T12:55:00"/>
    <n v="5"/>
    <n v="0"/>
    <n v="2"/>
    <n v="1600"/>
    <s v="Hcp"/>
    <n v="78"/>
    <n v="130"/>
    <n v="9"/>
    <s v="Karmazone"/>
    <x v="3"/>
    <n v="26"/>
    <s v="Daniel Robinson"/>
    <s v="Reece Jones (a3)"/>
    <n v="3"/>
    <n v="6"/>
    <n v="54.5"/>
    <n v="51.5"/>
    <n v="67.032967032967036"/>
    <m/>
    <n v="2"/>
    <x v="0"/>
    <n v="5.0999999999999996"/>
    <n v="20"/>
    <m/>
    <m/>
    <m/>
    <n v="21"/>
    <m/>
    <s v="SYD"/>
    <x v="1"/>
    <x v="2"/>
    <x v="1"/>
    <n v="11"/>
    <x v="0"/>
    <s v=""/>
    <n v="2"/>
    <x v="0"/>
    <s v=""/>
    <n v="-100"/>
    <s v="Karmazone"/>
    <x v="0"/>
    <s v=""/>
    <n v="-100"/>
  </r>
  <r>
    <x v="54"/>
    <x v="15"/>
    <d v="1899-12-30T15:00:00"/>
    <n v="9"/>
    <n v="3"/>
    <n v="5"/>
    <n v="1400"/>
    <s v="Mares"/>
    <s v="SW-M"/>
    <n v="150"/>
    <n v="3"/>
    <s v="Brazen Song"/>
    <x v="1"/>
    <n v="7"/>
    <s v="Shane Nichols"/>
    <s v="Jamie Mott"/>
    <m/>
    <n v="7"/>
    <n v="57"/>
    <n v="57"/>
    <n v="65.567765567765576"/>
    <n v="3"/>
    <n v="1"/>
    <x v="1"/>
    <n v="4.4000000000000004"/>
    <n v="40"/>
    <n v="8"/>
    <m/>
    <m/>
    <n v="7.5"/>
    <m/>
    <s v="Mel"/>
    <x v="0"/>
    <x v="2"/>
    <x v="1"/>
    <n v="11"/>
    <x v="0"/>
    <n v="2"/>
    <n v="2"/>
    <x v="0"/>
    <s v=""/>
    <n v="-100"/>
    <s v="Brazen Song"/>
    <x v="0"/>
    <s v=""/>
    <n v="-100"/>
  </r>
  <r>
    <x v="54"/>
    <x v="15"/>
    <d v="1899-12-30T15:00:00"/>
    <n v="9"/>
    <n v="3"/>
    <n v="5"/>
    <n v="1400"/>
    <s v="Mares"/>
    <s v="SW-M"/>
    <n v="150"/>
    <n v="10"/>
    <s v="Maybe The Best"/>
    <x v="6"/>
    <n v="4.4000000000000004"/>
    <s v="Anthony  Freedman"/>
    <s v="Craig Williams"/>
    <m/>
    <n v="2"/>
    <n v="56"/>
    <n v="56"/>
    <n v="65.567765567765576"/>
    <n v="2"/>
    <m/>
    <x v="0"/>
    <n v="5.6"/>
    <n v="30"/>
    <n v="8"/>
    <m/>
    <s v="2nd"/>
    <n v="8"/>
    <n v="2.2000000000000002"/>
    <s v="Mel"/>
    <x v="0"/>
    <x v="2"/>
    <x v="1"/>
    <n v="11"/>
    <x v="0"/>
    <s v=""/>
    <n v="2"/>
    <x v="0"/>
    <s v=""/>
    <n v="-100"/>
    <s v="Maybe The Best"/>
    <x v="0"/>
    <s v=""/>
    <n v="-100"/>
  </r>
  <r>
    <x v="54"/>
    <x v="14"/>
    <d v="1899-12-30T15:20:00"/>
    <n v="5"/>
    <n v="0"/>
    <n v="6"/>
    <n v="2300"/>
    <s v="Hcp"/>
    <m/>
    <n v="300"/>
    <n v="1"/>
    <s v="Shared Ambition"/>
    <x v="0"/>
    <n v="2.9"/>
    <s v="Chris Waller"/>
    <s v="Dylan Gibbons (a3)"/>
    <n v="3"/>
    <n v="8"/>
    <n v="59"/>
    <n v="56"/>
    <n v="46.982758620689658"/>
    <n v="1"/>
    <n v="1"/>
    <x v="1"/>
    <n v="5"/>
    <n v="20"/>
    <m/>
    <m/>
    <m/>
    <n v="4.2"/>
    <m/>
    <s v="SYD"/>
    <x v="1"/>
    <x v="2"/>
    <x v="1"/>
    <n v="11"/>
    <x v="0"/>
    <s v=""/>
    <s v=""/>
    <x v="0"/>
    <s v=""/>
    <n v="-100"/>
    <s v="Shared Ambition"/>
    <x v="0"/>
    <s v=""/>
    <n v="-100"/>
  </r>
  <r>
    <x v="54"/>
    <x v="15"/>
    <d v="1899-12-30T15:40:00"/>
    <n v="9"/>
    <n v="3"/>
    <n v="6"/>
    <n v="1000"/>
    <s v="Hcp"/>
    <s v="No"/>
    <n v="150"/>
    <n v="4"/>
    <s v="Bless Her"/>
    <x v="0"/>
    <n v="3.3"/>
    <s v="Clayton Douglas"/>
    <s v="Luke Currie"/>
    <m/>
    <n v="3"/>
    <n v="54"/>
    <n v="54"/>
    <n v="67.34006734006735"/>
    <n v="2"/>
    <n v="2"/>
    <x v="1"/>
    <n v="4.8"/>
    <n v="35"/>
    <n v="6"/>
    <m/>
    <s v="Ntd"/>
    <n v="3.8"/>
    <m/>
    <s v="Mel"/>
    <x v="0"/>
    <x v="2"/>
    <x v="1"/>
    <n v="11"/>
    <x v="0"/>
    <n v="2"/>
    <n v="2"/>
    <x v="0"/>
    <s v=""/>
    <n v="-100"/>
    <s v="Bless Her"/>
    <x v="0"/>
    <s v=""/>
    <n v="-100"/>
  </r>
  <r>
    <x v="54"/>
    <x v="15"/>
    <d v="1899-12-30T15:40:00"/>
    <n v="9"/>
    <n v="3"/>
    <n v="6"/>
    <n v="1000"/>
    <s v="Hcp"/>
    <s v="No"/>
    <n v="150"/>
    <n v="1"/>
    <s v="Blazejowski"/>
    <x v="2"/>
    <n v="3.9"/>
    <s v="Greg Eurell"/>
    <s v="Jamie Mott"/>
    <m/>
    <n v="2"/>
    <n v="60"/>
    <n v="60"/>
    <n v="67.34006734006735"/>
    <n v="3"/>
    <n v="1"/>
    <x v="0"/>
    <n v="5.2"/>
    <n v="30"/>
    <n v="6"/>
    <m/>
    <m/>
    <n v="7"/>
    <m/>
    <s v="Mel"/>
    <x v="0"/>
    <x v="2"/>
    <x v="1"/>
    <n v="11"/>
    <x v="0"/>
    <s v=""/>
    <n v="2"/>
    <x v="0"/>
    <s v=""/>
    <n v="-100"/>
    <s v="Blazejowski"/>
    <x v="0"/>
    <s v=""/>
    <n v="-100"/>
  </r>
  <r>
    <x v="54"/>
    <x v="14"/>
    <d v="1899-12-30T16:40:00"/>
    <n v="5"/>
    <n v="0"/>
    <n v="8"/>
    <n v="1300"/>
    <s v="Hcp"/>
    <m/>
    <n v="1000"/>
    <n v="11"/>
    <s v="Prime Candidate"/>
    <x v="4"/>
    <n v="15"/>
    <s v="Bjorn Baker"/>
    <s v="Robbie Dolan"/>
    <m/>
    <n v="3"/>
    <n v="54"/>
    <n v="54"/>
    <n v="40"/>
    <m/>
    <n v="5"/>
    <x v="1"/>
    <n v="4.8"/>
    <n v="20"/>
    <m/>
    <m/>
    <m/>
    <n v="13"/>
    <m/>
    <s v="SYD"/>
    <x v="1"/>
    <x v="2"/>
    <x v="1"/>
    <n v="11"/>
    <x v="1"/>
    <s v=""/>
    <s v=""/>
    <x v="0"/>
    <s v=""/>
    <n v="-100"/>
    <s v="Prime Candidate"/>
    <x v="1"/>
    <s v=""/>
    <s v=""/>
  </r>
  <r>
    <x v="54"/>
    <x v="15"/>
    <d v="1899-12-30T17:00:00"/>
    <n v="9"/>
    <n v="3"/>
    <n v="8"/>
    <n v="2500"/>
    <s v="Hcp"/>
    <n v="84"/>
    <n v="130"/>
    <n v="8"/>
    <s v="Indiana Lilly"/>
    <x v="5"/>
    <n v="10.1"/>
    <s v="Shea Eden"/>
    <s v="Craig Newitt"/>
    <m/>
    <n v="8"/>
    <n v="55"/>
    <n v="55"/>
    <n v="51.567656765676574"/>
    <n v="4"/>
    <n v="2"/>
    <x v="1"/>
    <n v="5"/>
    <n v="35"/>
    <n v="11"/>
    <m/>
    <m/>
    <n v="7"/>
    <m/>
    <s v="Mel"/>
    <x v="0"/>
    <x v="2"/>
    <x v="1"/>
    <n v="11"/>
    <x v="0"/>
    <s v=""/>
    <s v=""/>
    <x v="0"/>
    <s v=""/>
    <n v="-100"/>
    <s v="Indiana Lilly"/>
    <x v="0"/>
    <s v=""/>
    <n v="-100"/>
  </r>
  <r>
    <x v="54"/>
    <x v="14"/>
    <d v="1899-12-30T17:20:00"/>
    <n v="5"/>
    <n v="0"/>
    <n v="9"/>
    <n v="1400"/>
    <s v="Hcp"/>
    <n v="88"/>
    <n v="130"/>
    <n v="2"/>
    <s v="Amica"/>
    <x v="3"/>
    <n v="42.1"/>
    <s v="Ryan &amp; Alexiou"/>
    <s v="Tyler Schiller (a3)"/>
    <n v="3"/>
    <n v="5"/>
    <n v="60"/>
    <n v="57"/>
    <n v="32.678327215144321"/>
    <m/>
    <n v="3"/>
    <x v="1"/>
    <n v="5.5"/>
    <n v="20"/>
    <m/>
    <m/>
    <m/>
    <n v="21"/>
    <m/>
    <s v="SYD"/>
    <x v="1"/>
    <x v="2"/>
    <x v="1"/>
    <n v="11"/>
    <x v="0"/>
    <s v=""/>
    <s v=""/>
    <x v="0"/>
    <s v=""/>
    <n v="-100"/>
    <s v="Amica"/>
    <x v="0"/>
    <s v=""/>
    <n v="-100"/>
  </r>
  <r>
    <x v="54"/>
    <x v="14"/>
    <d v="1899-12-30T18:00:00"/>
    <n v="5"/>
    <n v="0"/>
    <n v="10"/>
    <n v="1300"/>
    <s v="Hcp"/>
    <n v="88"/>
    <n v="130"/>
    <n v="6"/>
    <s v="Gravina"/>
    <x v="0"/>
    <n v="2.4"/>
    <s v="James Cummings"/>
    <s v="James McDonald"/>
    <m/>
    <n v="2"/>
    <n v="57"/>
    <n v="57"/>
    <n v="52.777777777777786"/>
    <n v="4"/>
    <n v="1"/>
    <x v="1"/>
    <n v="5.4"/>
    <n v="20"/>
    <m/>
    <m/>
    <s v="2nd"/>
    <n v="2.6"/>
    <n v="1.4"/>
    <s v="SYD"/>
    <x v="1"/>
    <x v="2"/>
    <x v="1"/>
    <n v="11"/>
    <x v="0"/>
    <s v=""/>
    <s v=""/>
    <x v="0"/>
    <s v=""/>
    <n v="-100"/>
    <s v="Gravina"/>
    <x v="0"/>
    <s v=""/>
    <n v="-100"/>
  </r>
  <r>
    <x v="55"/>
    <x v="16"/>
    <d v="1899-12-30T12:10:00"/>
    <n v="4"/>
    <n v="0"/>
    <n v="1"/>
    <n v="1400"/>
    <s v="Hcp"/>
    <n v="84"/>
    <n v="130"/>
    <n v="4"/>
    <s v="Lighthouse"/>
    <x v="0"/>
    <n v="2.25"/>
    <s v="Ciaron Maher "/>
    <s v="Matt Cartwright (a2)"/>
    <n v="2"/>
    <n v="4"/>
    <n v="57.5"/>
    <n v="55.5"/>
    <n v="81.481481481481481"/>
    <n v="2"/>
    <n v="3"/>
    <x v="1"/>
    <n v="3.5"/>
    <n v="40"/>
    <n v="6"/>
    <m/>
    <s v="WON"/>
    <n v="2.15"/>
    <n v="1.5"/>
    <s v="Mel"/>
    <x v="0"/>
    <x v="2"/>
    <x v="1"/>
    <n v="11"/>
    <x v="0"/>
    <s v=""/>
    <s v=""/>
    <x v="0"/>
    <n v="215"/>
    <n v="115"/>
    <s v="Lighthouse"/>
    <x v="0"/>
    <n v="215"/>
    <n v="115"/>
  </r>
  <r>
    <x v="55"/>
    <x v="12"/>
    <d v="1899-12-30T12:20:00"/>
    <n v="4"/>
    <n v="0"/>
    <n v="1"/>
    <n v="2400"/>
    <s v="Hcp"/>
    <n v="78"/>
    <n v="130"/>
    <n v="6"/>
    <s v="Suppression"/>
    <x v="3"/>
    <n v="3.5"/>
    <s v="Chris Waller"/>
    <s v="James McDonald"/>
    <m/>
    <n v="7"/>
    <n v="56.5"/>
    <n v="56.5"/>
    <n v="36.090225563909776"/>
    <n v="3"/>
    <n v="2"/>
    <x v="1"/>
    <n v="5"/>
    <n v="20"/>
    <m/>
    <m/>
    <m/>
    <n v="3.8"/>
    <m/>
    <s v="SYD"/>
    <x v="1"/>
    <x v="2"/>
    <x v="1"/>
    <n v="11"/>
    <x v="0"/>
    <s v=""/>
    <s v=""/>
    <x v="0"/>
    <s v=""/>
    <n v="-100"/>
    <s v="Suppression"/>
    <x v="0"/>
    <s v=""/>
    <n v="-100"/>
  </r>
  <r>
    <x v="55"/>
    <x v="12"/>
    <d v="1899-12-30T12:20:00"/>
    <n v="4"/>
    <n v="0"/>
    <n v="1"/>
    <n v="2400"/>
    <s v="Hcp"/>
    <n v="78"/>
    <n v="130"/>
    <n v="2"/>
    <s v="Tampering"/>
    <x v="4"/>
    <n v="5.6"/>
    <s v="Kerry Parker"/>
    <s v="Tim Clark"/>
    <m/>
    <n v="9"/>
    <n v="58"/>
    <n v="58"/>
    <n v="36.090225563909776"/>
    <n v="1"/>
    <n v="3"/>
    <x v="0"/>
    <n v="5.2"/>
    <n v="20"/>
    <m/>
    <m/>
    <m/>
    <n v="6.5"/>
    <m/>
    <s v="SYD"/>
    <x v="1"/>
    <x v="2"/>
    <x v="1"/>
    <n v="11"/>
    <x v="1"/>
    <s v=""/>
    <s v=""/>
    <x v="0"/>
    <s v=""/>
    <n v="-100"/>
    <s v="Tampering"/>
    <x v="1"/>
    <s v=""/>
    <s v=""/>
  </r>
  <r>
    <x v="55"/>
    <x v="12"/>
    <d v="1899-12-30T13:30:00"/>
    <n v="4"/>
    <n v="0"/>
    <n v="3"/>
    <n v="1000"/>
    <s v="Hcp"/>
    <n v="78"/>
    <n v="130"/>
    <n v="4"/>
    <s v="Satin Ribbons"/>
    <x v="4"/>
    <n v="2.8"/>
    <s v="P &amp; P Snowden"/>
    <s v="Tommy Berry"/>
    <m/>
    <n v="4"/>
    <n v="54"/>
    <n v="54"/>
    <n v="81.168831168831161"/>
    <n v="1"/>
    <m/>
    <x v="1"/>
    <n v="4.9000000000000004"/>
    <n v="20"/>
    <m/>
    <m/>
    <s v="2nd"/>
    <n v="3.8"/>
    <n v="1.5"/>
    <s v="SYD"/>
    <x v="1"/>
    <x v="2"/>
    <x v="1"/>
    <n v="11"/>
    <x v="1"/>
    <s v=""/>
    <s v=""/>
    <x v="0"/>
    <s v=""/>
    <n v="-100"/>
    <s v="Satin Ribbons"/>
    <x v="1"/>
    <s v=""/>
    <s v=""/>
  </r>
  <r>
    <x v="55"/>
    <x v="16"/>
    <d v="1899-12-30T13:45:00"/>
    <n v="4"/>
    <n v="0"/>
    <n v="4"/>
    <n v="1200"/>
    <s v="Mares"/>
    <n v="78"/>
    <n v="130"/>
    <n v="9"/>
    <s v="So Say Angel"/>
    <x v="3"/>
    <n v="8"/>
    <s v="Ryan Balfour"/>
    <s v="Will Price (a1.5)"/>
    <n v="1.5"/>
    <n v="10"/>
    <n v="56"/>
    <n v="54.5"/>
    <n v="30.681818181818183"/>
    <n v="1"/>
    <n v="4"/>
    <x v="1"/>
    <n v="5"/>
    <n v="35"/>
    <n v="10"/>
    <m/>
    <m/>
    <n v="8.5"/>
    <m/>
    <s v="Mel"/>
    <x v="0"/>
    <x v="2"/>
    <x v="1"/>
    <n v="11"/>
    <x v="0"/>
    <s v=""/>
    <s v=""/>
    <x v="0"/>
    <s v=""/>
    <n v="-100"/>
    <s v="So Say Angel"/>
    <x v="0"/>
    <s v=""/>
    <n v="-100"/>
  </r>
  <r>
    <x v="55"/>
    <x v="12"/>
    <d v="1899-12-30T14:05:00"/>
    <n v="4"/>
    <n v="0"/>
    <n v="4"/>
    <n v="1200"/>
    <s v="Hcp"/>
    <n v="78"/>
    <n v="130"/>
    <n v="10"/>
    <s v="Nictock"/>
    <x v="2"/>
    <n v="15.3"/>
    <s v="Marc Conners"/>
    <s v="Kathy O'Hara"/>
    <m/>
    <n v="3"/>
    <n v="54"/>
    <n v="54"/>
    <n v="30.926191614857323"/>
    <m/>
    <m/>
    <x v="1"/>
    <n v="5.4"/>
    <n v="20"/>
    <m/>
    <m/>
    <m/>
    <n v="10"/>
    <m/>
    <s v="SYD"/>
    <x v="1"/>
    <x v="2"/>
    <x v="1"/>
    <n v="11"/>
    <x v="0"/>
    <s v=""/>
    <s v=""/>
    <x v="0"/>
    <s v=""/>
    <n v="-100"/>
    <s v="Nictock"/>
    <x v="0"/>
    <s v=""/>
    <n v="-100"/>
  </r>
  <r>
    <x v="55"/>
    <x v="16"/>
    <d v="1899-12-30T14:20:00"/>
    <n v="4"/>
    <n v="0"/>
    <n v="5"/>
    <n v="1200"/>
    <s v="Hcp"/>
    <s v="No"/>
    <n v="150"/>
    <n v="5"/>
    <s v="The Gauch"/>
    <x v="2"/>
    <n v="2"/>
    <s v="Ciaron Maher "/>
    <s v="Matt Cartwright (a2)"/>
    <n v="2"/>
    <n v="3"/>
    <n v="54"/>
    <n v="52"/>
    <n v="63.333333333333336"/>
    <n v="2"/>
    <n v="3"/>
    <x v="1"/>
    <n v="4.5999999999999996"/>
    <n v="35"/>
    <n v="8"/>
    <m/>
    <s v="2nd"/>
    <n v="3.1"/>
    <n v="1.4"/>
    <s v="Mel"/>
    <x v="0"/>
    <x v="2"/>
    <x v="1"/>
    <n v="11"/>
    <x v="0"/>
    <s v=""/>
    <s v=""/>
    <x v="0"/>
    <s v=""/>
    <n v="-100"/>
    <s v="The Gauch"/>
    <x v="0"/>
    <s v=""/>
    <n v="-100"/>
  </r>
  <r>
    <x v="55"/>
    <x v="12"/>
    <d v="1899-12-30T14:40:00"/>
    <n v="4"/>
    <n v="0"/>
    <n v="5"/>
    <n v="1200"/>
    <s v="Mares"/>
    <n v="78"/>
    <n v="130"/>
    <n v="3"/>
    <s v="Selburose"/>
    <x v="2"/>
    <n v="3.7"/>
    <s v="Chris Waller"/>
    <s v="James McDonald"/>
    <m/>
    <n v="11"/>
    <n v="60"/>
    <n v="60"/>
    <n v="37.779715199070033"/>
    <n v="2"/>
    <m/>
    <x v="1"/>
    <n v="6.8"/>
    <n v="20"/>
    <m/>
    <m/>
    <m/>
    <n v="3.3"/>
    <m/>
    <s v="SYD"/>
    <x v="1"/>
    <x v="2"/>
    <x v="1"/>
    <n v="11"/>
    <x v="0"/>
    <s v=""/>
    <s v=""/>
    <x v="0"/>
    <s v=""/>
    <n v="-100"/>
    <s v="Selburose"/>
    <x v="0"/>
    <s v=""/>
    <n v="-100"/>
  </r>
  <r>
    <x v="55"/>
    <x v="16"/>
    <d v="1899-12-30T15:40:00"/>
    <n v="4"/>
    <n v="0"/>
    <n v="7"/>
    <n v="2000"/>
    <s v="Hcp"/>
    <n v="84"/>
    <n v="130"/>
    <n v="2"/>
    <s v="Silent Sovereign"/>
    <x v="3"/>
    <n v="9.5"/>
    <s v="Tony  McEvoy"/>
    <s v="Luke Currie"/>
    <m/>
    <n v="10"/>
    <n v="58.5"/>
    <n v="58.5"/>
    <n v="40.829346092503989"/>
    <n v="2"/>
    <n v="3"/>
    <x v="1"/>
    <n v="5"/>
    <n v="35"/>
    <n v="12"/>
    <m/>
    <s v="WON"/>
    <n v="4.75"/>
    <n v="2.7"/>
    <s v="Mel"/>
    <x v="0"/>
    <x v="2"/>
    <x v="1"/>
    <n v="11"/>
    <x v="0"/>
    <s v=""/>
    <s v=""/>
    <x v="0"/>
    <n v="475"/>
    <n v="375"/>
    <s v="Silent Sovereign"/>
    <x v="0"/>
    <n v="475"/>
    <n v="375"/>
  </r>
  <r>
    <x v="55"/>
    <x v="12"/>
    <d v="1899-12-30T16:40:00"/>
    <n v="4"/>
    <n v="0"/>
    <n v="8"/>
    <n v="1600"/>
    <s v="Hcp"/>
    <m/>
    <n v="1000"/>
    <n v="4"/>
    <s v="Count De Rupee"/>
    <x v="3"/>
    <n v="4.7"/>
    <s v="Robert &amp; Luke Price"/>
    <s v="Brock Ryan (a0)"/>
    <m/>
    <n v="14"/>
    <n v="57.5"/>
    <n v="57.5"/>
    <n v="38.225748287053733"/>
    <n v="1"/>
    <m/>
    <x v="1"/>
    <n v="6"/>
    <n v="20"/>
    <m/>
    <m/>
    <s v="WON"/>
    <n v="4.8"/>
    <n v="2.2000000000000002"/>
    <s v="SYD"/>
    <x v="1"/>
    <x v="2"/>
    <x v="1"/>
    <n v="11"/>
    <x v="1"/>
    <s v=""/>
    <s v=""/>
    <x v="0"/>
    <n v="480"/>
    <n v="380"/>
    <s v="Count De Rupee"/>
    <x v="1"/>
    <s v=""/>
    <s v=""/>
  </r>
  <r>
    <x v="56"/>
    <x v="2"/>
    <d v="1899-12-30T14:20:00"/>
    <n v="4"/>
    <n v="6"/>
    <n v="4"/>
    <n v="1000"/>
    <s v="Hcp"/>
    <s v="No"/>
    <n v="160"/>
    <n v="5"/>
    <s v="He'S A Balter"/>
    <x v="6"/>
    <n v="10"/>
    <s v="Will Clarken"/>
    <s v="Linda Meech"/>
    <m/>
    <n v="2"/>
    <n v="57.5"/>
    <n v="57.5"/>
    <n v="32.727272727272727"/>
    <n v="1"/>
    <m/>
    <x v="1"/>
    <n v="4.8"/>
    <n v="35"/>
    <n v="11"/>
    <m/>
    <m/>
    <n v="10"/>
    <m/>
    <s v="Mel"/>
    <x v="0"/>
    <x v="0"/>
    <x v="1"/>
    <n v="11"/>
    <x v="1"/>
    <s v=""/>
    <s v=""/>
    <x v="0"/>
    <s v=""/>
    <n v="-100"/>
    <s v="He'S A Balter"/>
    <x v="1"/>
    <s v=""/>
    <s v=""/>
  </r>
  <r>
    <x v="56"/>
    <x v="4"/>
    <d v="1899-12-30T14:40:00"/>
    <n v="10"/>
    <n v="0"/>
    <n v="5"/>
    <n v="1100"/>
    <s v="Hcp"/>
    <n v="78"/>
    <n v="130"/>
    <n v="2"/>
    <s v="Undeniable"/>
    <x v="5"/>
    <n v="3.9"/>
    <s v="Matthew Smith"/>
    <s v="Jenny Duggan (a2)"/>
    <n v="2"/>
    <n v="1"/>
    <n v="58.5"/>
    <n v="56.5"/>
    <n v="52.083333333333336"/>
    <n v="4"/>
    <m/>
    <x v="0"/>
    <n v="5.0999999999999996"/>
    <n v="20"/>
    <m/>
    <m/>
    <s v="2nd"/>
    <n v="6"/>
    <n v="2.7"/>
    <s v="SYD"/>
    <x v="1"/>
    <x v="0"/>
    <x v="1"/>
    <n v="11"/>
    <x v="1"/>
    <s v=""/>
    <s v=""/>
    <x v="0"/>
    <s v=""/>
    <n v="-100"/>
    <s v="Undeniable"/>
    <x v="1"/>
    <s v=""/>
    <s v=""/>
  </r>
  <r>
    <x v="56"/>
    <x v="2"/>
    <d v="1899-12-30T15:00:00"/>
    <n v="4"/>
    <n v="6"/>
    <n v="5"/>
    <n v="1600"/>
    <s v="Mares"/>
    <s v="SW-M"/>
    <n v="200"/>
    <n v="1"/>
    <s v="Quantum Mechanic"/>
    <x v="5"/>
    <n v="5.5"/>
    <s v="Mick Price "/>
    <s v="John Allen"/>
    <m/>
    <n v="4"/>
    <n v="59"/>
    <n v="59"/>
    <n v="39.920948616600796"/>
    <n v="4"/>
    <n v="2"/>
    <x v="1"/>
    <n v="5"/>
    <n v="35"/>
    <n v="10"/>
    <m/>
    <s v="2nd"/>
    <n v="7"/>
    <n v="2.2000000000000002"/>
    <s v="Mel"/>
    <x v="0"/>
    <x v="0"/>
    <x v="1"/>
    <n v="11"/>
    <x v="0"/>
    <s v=""/>
    <s v=""/>
    <x v="0"/>
    <s v=""/>
    <n v="-100"/>
    <s v="Quantum Mechanic"/>
    <x v="0"/>
    <s v=""/>
    <n v="-100"/>
  </r>
  <r>
    <x v="56"/>
    <x v="2"/>
    <d v="1899-12-30T15:00:00"/>
    <n v="4"/>
    <n v="6"/>
    <n v="5"/>
    <n v="1600"/>
    <s v="Mares"/>
    <s v="SW-M"/>
    <n v="200"/>
    <n v="6"/>
    <s v="Brazen Song"/>
    <x v="1"/>
    <n v="14"/>
    <s v="Shane Nichols"/>
    <s v="Craig Williams"/>
    <m/>
    <n v="6"/>
    <n v="56"/>
    <n v="56"/>
    <n v="39.920948616600796"/>
    <n v="2"/>
    <n v="3"/>
    <x v="0"/>
    <n v="5.4"/>
    <n v="30"/>
    <n v="10"/>
    <m/>
    <m/>
    <n v="14"/>
    <m/>
    <s v="Mel"/>
    <x v="0"/>
    <x v="0"/>
    <x v="1"/>
    <n v="11"/>
    <x v="1"/>
    <s v=""/>
    <s v=""/>
    <x v="0"/>
    <s v=""/>
    <n v="-100"/>
    <s v="Brazen Song"/>
    <x v="1"/>
    <s v=""/>
    <s v=""/>
  </r>
  <r>
    <x v="56"/>
    <x v="4"/>
    <d v="1899-12-30T15:20:00"/>
    <n v="10"/>
    <n v="0"/>
    <n v="6"/>
    <n v="1800"/>
    <s v="Hcp"/>
    <n v="78"/>
    <n v="130"/>
    <n v="8"/>
    <s v="So United"/>
    <x v="1"/>
    <n v="4.5"/>
    <s v="Waterhouse/Bott"/>
    <s v="Jean Van Overmeire"/>
    <m/>
    <n v="4"/>
    <n v="57.5"/>
    <n v="57.5"/>
    <n v="47.863247863247864"/>
    <n v="3"/>
    <m/>
    <x v="1"/>
    <n v="4.5"/>
    <n v="20"/>
    <m/>
    <m/>
    <m/>
    <n v="7.5"/>
    <m/>
    <s v="SYD"/>
    <x v="1"/>
    <x v="0"/>
    <x v="1"/>
    <n v="11"/>
    <x v="0"/>
    <n v="2"/>
    <n v="2"/>
    <x v="0"/>
    <s v=""/>
    <n v="-100"/>
    <s v="So United"/>
    <x v="0"/>
    <s v=""/>
    <n v="-100"/>
  </r>
  <r>
    <x v="56"/>
    <x v="4"/>
    <d v="1899-12-30T15:20:00"/>
    <n v="10"/>
    <n v="0"/>
    <n v="6"/>
    <n v="1800"/>
    <s v="Hcp"/>
    <n v="78"/>
    <n v="130"/>
    <n v="5"/>
    <s v="New King"/>
    <x v="3"/>
    <n v="3.6"/>
    <s v="Matthew Dale"/>
    <s v="Kerrin McEvoy"/>
    <m/>
    <n v="2"/>
    <n v="58"/>
    <n v="58"/>
    <n v="47.863247863247864"/>
    <n v="4"/>
    <m/>
    <x v="0"/>
    <n v="5.5"/>
    <n v="20"/>
    <m/>
    <m/>
    <m/>
    <n v="5"/>
    <m/>
    <s v="SYD"/>
    <x v="1"/>
    <x v="0"/>
    <x v="1"/>
    <n v="11"/>
    <x v="0"/>
    <s v=""/>
    <n v="2"/>
    <x v="0"/>
    <s v=""/>
    <n v="-100"/>
    <s v="New King"/>
    <x v="0"/>
    <s v=""/>
    <n v="-100"/>
  </r>
  <r>
    <x v="56"/>
    <x v="4"/>
    <d v="1899-12-30T17:20:00"/>
    <n v="10"/>
    <n v="0"/>
    <n v="9"/>
    <n v="1300"/>
    <s v="Hcp"/>
    <n v="78"/>
    <n v="130"/>
    <n v="2"/>
    <s v="Expat"/>
    <x v="4"/>
    <n v="4.5999999999999996"/>
    <s v="Mark Newnham"/>
    <s v="Tom Sherry (a2)"/>
    <n v="2"/>
    <n v="9"/>
    <n v="59.5"/>
    <n v="57.5"/>
    <n v="56.221889055472268"/>
    <n v="2"/>
    <n v="1"/>
    <x v="1"/>
    <n v="3.7"/>
    <n v="20"/>
    <m/>
    <m/>
    <s v="WON"/>
    <n v="4.4000000000000004"/>
    <n v="1.9"/>
    <s v="SYD"/>
    <x v="1"/>
    <x v="0"/>
    <x v="1"/>
    <n v="11"/>
    <x v="1"/>
    <s v=""/>
    <s v=""/>
    <x v="0"/>
    <n v="440.00000000000006"/>
    <n v="340.00000000000006"/>
    <s v="Expat"/>
    <x v="1"/>
    <s v=""/>
    <s v=""/>
  </r>
  <r>
    <x v="56"/>
    <x v="4"/>
    <d v="1899-12-30T18:00:00"/>
    <n v="10"/>
    <n v="0"/>
    <n v="10"/>
    <n v="1500"/>
    <s v="Hcp"/>
    <n v="78"/>
    <n v="130"/>
    <n v="12"/>
    <s v="Lease"/>
    <x v="2"/>
    <n v="4.5"/>
    <s v="Anthony Cummings"/>
    <s v="Glyn Schofield"/>
    <m/>
    <n v="4"/>
    <n v="54"/>
    <n v="54"/>
    <n v="44.444444444444443"/>
    <n v="1"/>
    <n v="3"/>
    <x v="1"/>
    <n v="4.5"/>
    <n v="20"/>
    <m/>
    <m/>
    <s v="2nd"/>
    <n v="6"/>
    <n v="2"/>
    <s v="SYD"/>
    <x v="1"/>
    <x v="0"/>
    <x v="1"/>
    <n v="11"/>
    <x v="0"/>
    <s v=""/>
    <s v=""/>
    <x v="0"/>
    <s v=""/>
    <n v="-100"/>
    <s v="Lease"/>
    <x v="0"/>
    <s v=""/>
    <n v="-100"/>
  </r>
  <r>
    <x v="57"/>
    <x v="4"/>
    <d v="1899-12-30T12:20:00"/>
    <n v="4"/>
    <n v="4"/>
    <n v="1"/>
    <n v="1350"/>
    <s v="Mares"/>
    <n v="78"/>
    <n v="130"/>
    <n v="3"/>
    <s v="Fashchanel"/>
    <x v="2"/>
    <n v="6"/>
    <s v="John O'Shea"/>
    <s v="Reece Jones (a3)"/>
    <n v="3"/>
    <n v="7"/>
    <n v="60"/>
    <n v="57"/>
    <n v="59.219858156028366"/>
    <n v="5"/>
    <n v="2"/>
    <x v="1"/>
    <n v="4.8"/>
    <n v="20"/>
    <m/>
    <m/>
    <m/>
    <n v="8.5"/>
    <m/>
    <s v="SYD"/>
    <x v="1"/>
    <x v="0"/>
    <x v="1"/>
    <n v="12"/>
    <x v="0"/>
    <s v=""/>
    <s v=""/>
    <x v="0"/>
    <s v=""/>
    <n v="-100"/>
    <s v="Fashchanel"/>
    <x v="0"/>
    <s v=""/>
    <n v="-100"/>
  </r>
  <r>
    <x v="57"/>
    <x v="17"/>
    <d v="1899-12-30T13:10:00"/>
    <n v="4"/>
    <n v="0"/>
    <n v="2"/>
    <n v="1400"/>
    <s v="Mares"/>
    <n v="78"/>
    <n v="130"/>
    <n v="2"/>
    <s v="Mariamia"/>
    <x v="1"/>
    <n v="4.8"/>
    <s v="Shane Stockdale"/>
    <s v="Thomas Stockdale (a2)"/>
    <n v="2"/>
    <n v="6"/>
    <n v="57"/>
    <n v="55"/>
    <n v="40.833333333333336"/>
    <n v="1"/>
    <m/>
    <x v="1"/>
    <n v="5.2"/>
    <n v="30"/>
    <n v="9"/>
    <m/>
    <s v="3rd"/>
    <n v="5.5"/>
    <n v="2"/>
    <s v="Mel"/>
    <x v="0"/>
    <x v="2"/>
    <x v="1"/>
    <n v="12"/>
    <x v="0"/>
    <s v=""/>
    <s v=""/>
    <x v="0"/>
    <s v=""/>
    <n v="-100"/>
    <s v="Mariamia"/>
    <x v="0"/>
    <s v=""/>
    <n v="-100"/>
  </r>
  <r>
    <x v="57"/>
    <x v="17"/>
    <d v="1899-12-30T13:45:00"/>
    <n v="4"/>
    <n v="0"/>
    <n v="3"/>
    <n v="1000"/>
    <s v="Hcp"/>
    <n v="78"/>
    <n v="130"/>
    <n v="10"/>
    <s v="Winsum"/>
    <x v="3"/>
    <n v="3.3"/>
    <s v="Ken  Keys"/>
    <s v="Jye McNeil"/>
    <m/>
    <n v="4"/>
    <n v="54.5"/>
    <n v="54.5"/>
    <n v="41.414141414141412"/>
    <n v="4"/>
    <n v="4"/>
    <x v="1"/>
    <n v="4.8"/>
    <n v="30"/>
    <n v="9"/>
    <m/>
    <s v="WON"/>
    <n v="3.6"/>
    <n v="1.6"/>
    <s v="Mel"/>
    <x v="0"/>
    <x v="2"/>
    <x v="1"/>
    <n v="12"/>
    <x v="0"/>
    <s v=""/>
    <s v=""/>
    <x v="0"/>
    <n v="360"/>
    <n v="260"/>
    <s v="Winsum"/>
    <x v="0"/>
    <n v="360"/>
    <n v="260"/>
  </r>
  <r>
    <x v="57"/>
    <x v="4"/>
    <d v="1899-12-30T14:40:00"/>
    <n v="4"/>
    <n v="4"/>
    <n v="5"/>
    <n v="1300"/>
    <s v="Hcp"/>
    <n v="72"/>
    <n v="100"/>
    <n v="4"/>
    <s v="Fenech"/>
    <x v="2"/>
    <n v="6.9"/>
    <s v="Kim Waugh"/>
    <s v="Hugh Bowman"/>
    <m/>
    <n v="4"/>
    <n v="57.5"/>
    <n v="57.5"/>
    <n v="26.992753623188406"/>
    <m/>
    <n v="5"/>
    <x v="1"/>
    <n v="7"/>
    <n v="20"/>
    <m/>
    <m/>
    <m/>
    <n v="7.5"/>
    <m/>
    <s v="SYD"/>
    <x v="1"/>
    <x v="0"/>
    <x v="1"/>
    <n v="12"/>
    <x v="0"/>
    <n v="2"/>
    <n v="2"/>
    <x v="0"/>
    <s v=""/>
    <n v="-100"/>
    <s v="Fenech"/>
    <x v="0"/>
    <s v=""/>
    <n v="-100"/>
  </r>
  <r>
    <x v="57"/>
    <x v="4"/>
    <d v="1899-12-30T14:40:00"/>
    <n v="4"/>
    <n v="4"/>
    <n v="5"/>
    <n v="1300"/>
    <s v="Hcp"/>
    <n v="72"/>
    <n v="100"/>
    <n v="3"/>
    <s v="Arctic Thunder"/>
    <x v="3"/>
    <n v="3.6"/>
    <s v="Gary Portelli"/>
    <s v="James McDonald"/>
    <m/>
    <n v="9"/>
    <n v="58"/>
    <n v="58"/>
    <n v="26.992753623188406"/>
    <n v="2"/>
    <m/>
    <x v="0"/>
    <n v="7.2"/>
    <n v="20"/>
    <m/>
    <m/>
    <s v="WON"/>
    <n v="5"/>
    <n v="1.9"/>
    <s v="SYD"/>
    <x v="1"/>
    <x v="0"/>
    <x v="1"/>
    <n v="12"/>
    <x v="0"/>
    <s v=""/>
    <n v="2"/>
    <x v="0"/>
    <n v="500"/>
    <n v="400"/>
    <s v="Arctic Thunder"/>
    <x v="0"/>
    <n v="500"/>
    <n v="400"/>
  </r>
  <r>
    <x v="57"/>
    <x v="17"/>
    <d v="1899-12-30T15:00:00"/>
    <n v="4"/>
    <n v="0"/>
    <n v="5"/>
    <n v="1600"/>
    <s v="Hcp"/>
    <s v="No"/>
    <n v="130"/>
    <n v="1"/>
    <s v="Hi Stranger"/>
    <x v="5"/>
    <n v="3.8"/>
    <s v="Shane Fliedner"/>
    <s v="Damien Thornton"/>
    <m/>
    <n v="4"/>
    <n v="60"/>
    <n v="60"/>
    <n v="50.125313283208023"/>
    <n v="3"/>
    <n v="1"/>
    <x v="1"/>
    <n v="4"/>
    <n v="40"/>
    <n v="7"/>
    <m/>
    <s v="Ntd"/>
    <n v="5.5"/>
    <m/>
    <s v="Mel"/>
    <x v="0"/>
    <x v="2"/>
    <x v="1"/>
    <n v="12"/>
    <x v="0"/>
    <s v=""/>
    <s v=""/>
    <x v="0"/>
    <s v=""/>
    <n v="-100"/>
    <s v="Hi Stranger"/>
    <x v="0"/>
    <s v=""/>
    <n v="-100"/>
  </r>
  <r>
    <x v="57"/>
    <x v="17"/>
    <d v="1899-12-30T15:40:00"/>
    <n v="4"/>
    <n v="0"/>
    <n v="6"/>
    <n v="1200"/>
    <s v="Hcp"/>
    <s v="No"/>
    <n v="150"/>
    <n v="8"/>
    <s v="Ocean Beyond"/>
    <x v="2"/>
    <n v="4.5"/>
    <s v="Daniel Bowman"/>
    <s v="Harry Coffey"/>
    <m/>
    <n v="2"/>
    <n v="54"/>
    <n v="54"/>
    <n v="33.333333333333329"/>
    <n v="1"/>
    <n v="2"/>
    <x v="1"/>
    <n v="4.8"/>
    <n v="35"/>
    <n v="11"/>
    <m/>
    <m/>
    <n v="4.8"/>
    <m/>
    <s v="Mel"/>
    <x v="0"/>
    <x v="2"/>
    <x v="1"/>
    <n v="12"/>
    <x v="0"/>
    <s v=""/>
    <s v=""/>
    <x v="0"/>
    <s v=""/>
    <n v="-100"/>
    <s v="Ocean Beyond"/>
    <x v="0"/>
    <s v=""/>
    <n v="-100"/>
  </r>
  <r>
    <x v="57"/>
    <x v="4"/>
    <d v="1899-12-30T16:00:00"/>
    <n v="4"/>
    <n v="4"/>
    <n v="7"/>
    <n v="2000"/>
    <s v="Hcp"/>
    <n v="78"/>
    <n v="130"/>
    <n v="6"/>
    <s v="Ladylovestogamble"/>
    <x v="2"/>
    <n v="15.7"/>
    <s v="Bjorn Baker"/>
    <s v="Joshua Parr"/>
    <m/>
    <n v="6"/>
    <n v="56.5"/>
    <n v="56.5"/>
    <n v="14.369426751592357"/>
    <n v="4"/>
    <n v="4"/>
    <x v="1"/>
    <n v="7"/>
    <n v="20"/>
    <m/>
    <m/>
    <m/>
    <n v="21"/>
    <m/>
    <s v="SYD"/>
    <x v="1"/>
    <x v="0"/>
    <x v="1"/>
    <n v="12"/>
    <x v="0"/>
    <s v=""/>
    <s v=""/>
    <x v="0"/>
    <s v=""/>
    <n v="-100"/>
    <s v="Ladylovestogamble"/>
    <x v="0"/>
    <s v=""/>
    <n v="-100"/>
  </r>
  <r>
    <x v="57"/>
    <x v="17"/>
    <d v="1899-12-30T16:20:00"/>
    <n v="4"/>
    <n v="0"/>
    <n v="7"/>
    <n v="2500"/>
    <s v="Hcp"/>
    <s v="No"/>
    <n v="300"/>
    <n v="8"/>
    <s v="Smokin' Romans"/>
    <x v="2"/>
    <n v="3.5"/>
    <s v="Ciaron Maher "/>
    <s v="Jamie Kah"/>
    <m/>
    <n v="9"/>
    <n v="54"/>
    <n v="54"/>
    <n v="50.793650793650798"/>
    <n v="2"/>
    <n v="3"/>
    <x v="1"/>
    <n v="4.8"/>
    <n v="35"/>
    <n v="14"/>
    <m/>
    <s v="WON"/>
    <n v="3.8"/>
    <n v="1.8"/>
    <s v="Mel"/>
    <x v="0"/>
    <x v="2"/>
    <x v="1"/>
    <n v="12"/>
    <x v="0"/>
    <n v="2"/>
    <n v="2"/>
    <x v="0"/>
    <n v="380"/>
    <n v="280"/>
    <s v="Smokin' Romans"/>
    <x v="0"/>
    <n v="380"/>
    <n v="280"/>
  </r>
  <r>
    <x v="57"/>
    <x v="17"/>
    <d v="1899-12-30T16:20:00"/>
    <n v="4"/>
    <n v="0"/>
    <n v="7"/>
    <n v="2500"/>
    <s v="Hcp"/>
    <s v="No"/>
    <n v="300"/>
    <n v="6"/>
    <s v="Mankayan"/>
    <x v="2"/>
    <n v="4.8"/>
    <s v="Ciaron Maher "/>
    <s v="Jye McNeil"/>
    <m/>
    <n v="6"/>
    <n v="54.5"/>
    <n v="54.5"/>
    <n v="50.793650793650798"/>
    <n v="3"/>
    <n v="4"/>
    <x v="0"/>
    <n v="5.2"/>
    <n v="30"/>
    <n v="14"/>
    <m/>
    <m/>
    <n v="6"/>
    <m/>
    <s v="Mel"/>
    <x v="0"/>
    <x v="2"/>
    <x v="1"/>
    <n v="12"/>
    <x v="0"/>
    <s v=""/>
    <n v="2"/>
    <x v="0"/>
    <s v=""/>
    <n v="-100"/>
    <s v="Mankayan"/>
    <x v="0"/>
    <s v=""/>
    <n v="-100"/>
  </r>
  <r>
    <x v="57"/>
    <x v="4"/>
    <d v="1899-12-30T16:40:00"/>
    <n v="4"/>
    <n v="4"/>
    <n v="8"/>
    <n v="1500"/>
    <s v="Hcp"/>
    <n v="72"/>
    <n v="130"/>
    <n v="1"/>
    <s v="Francesco Guardi"/>
    <x v="5"/>
    <n v="3.4"/>
    <s v="Chris Waller"/>
    <s v="James McDonald"/>
    <m/>
    <n v="4"/>
    <n v="59"/>
    <n v="59"/>
    <n v="40.28132992327366"/>
    <m/>
    <n v="3"/>
    <x v="1"/>
    <n v="5.0999999999999996"/>
    <n v="20"/>
    <m/>
    <m/>
    <s v="2nd"/>
    <n v="2.5"/>
    <n v="1.2"/>
    <s v="SYD"/>
    <x v="1"/>
    <x v="0"/>
    <x v="1"/>
    <n v="12"/>
    <x v="0"/>
    <s v=""/>
    <s v=""/>
    <x v="0"/>
    <s v=""/>
    <n v="-100"/>
    <s v="Francesco Guardi"/>
    <x v="0"/>
    <s v=""/>
    <n v="-100"/>
  </r>
  <r>
    <x v="57"/>
    <x v="4"/>
    <d v="1899-12-30T16:40:00"/>
    <n v="4"/>
    <n v="4"/>
    <n v="8"/>
    <n v="1500"/>
    <s v="Hcp"/>
    <n v="72"/>
    <n v="130"/>
    <n v="3"/>
    <s v="Too Much Caviar"/>
    <x v="4"/>
    <n v="4.3"/>
    <s v="Waterhouse/Bott"/>
    <s v="Jean Van Overmeire"/>
    <m/>
    <n v="8"/>
    <n v="58"/>
    <n v="58"/>
    <n v="40.28132992327366"/>
    <n v="2"/>
    <n v="2"/>
    <x v="0"/>
    <n v="5.6"/>
    <n v="20"/>
    <m/>
    <m/>
    <m/>
    <n v="7"/>
    <m/>
    <s v="SYD"/>
    <x v="1"/>
    <x v="0"/>
    <x v="1"/>
    <n v="12"/>
    <x v="1"/>
    <s v=""/>
    <s v=""/>
    <x v="0"/>
    <s v=""/>
    <n v="-100"/>
    <s v="Too Much Caviar"/>
    <x v="1"/>
    <s v=""/>
    <s v=""/>
  </r>
  <r>
    <x v="57"/>
    <x v="4"/>
    <d v="1899-12-30T17:20:00"/>
    <n v="4"/>
    <n v="4"/>
    <n v="9"/>
    <n v="1400"/>
    <s v="Hcp"/>
    <n v="88"/>
    <n v="130"/>
    <n v="7"/>
    <s v="Canasta"/>
    <x v="4"/>
    <n v="5.0999999999999996"/>
    <s v="Bjorn Baker"/>
    <s v="Rachel King"/>
    <m/>
    <n v="7"/>
    <n v="55"/>
    <n v="55"/>
    <n v="50.857843137254903"/>
    <n v="5"/>
    <n v="4"/>
    <x v="1"/>
    <n v="6.5"/>
    <n v="20"/>
    <m/>
    <m/>
    <m/>
    <n v="5"/>
    <m/>
    <s v="SYD"/>
    <x v="1"/>
    <x v="0"/>
    <x v="1"/>
    <n v="12"/>
    <x v="1"/>
    <s v=""/>
    <s v=""/>
    <x v="0"/>
    <s v=""/>
    <n v="-100"/>
    <s v="Canasta"/>
    <x v="1"/>
    <s v=""/>
    <s v=""/>
  </r>
  <r>
    <x v="57"/>
    <x v="17"/>
    <d v="1899-12-30T17:40:00"/>
    <n v="4"/>
    <n v="0"/>
    <n v="9"/>
    <n v="2000"/>
    <s v="Hcp"/>
    <n v="78"/>
    <n v="130"/>
    <n v="5"/>
    <s v="Kissinger"/>
    <x v="3"/>
    <n v="2.7"/>
    <s v="Lindsey Smith"/>
    <s v="Matt Cartwright (a2)"/>
    <n v="2"/>
    <n v="6"/>
    <n v="58.5"/>
    <n v="56.5"/>
    <n v="52.421652421652425"/>
    <n v="2"/>
    <m/>
    <x v="1"/>
    <n v="5.5"/>
    <n v="30"/>
    <n v="13"/>
    <m/>
    <s v="2nd"/>
    <n v="2.5"/>
    <n v="1.5"/>
    <s v="Mel"/>
    <x v="0"/>
    <x v="2"/>
    <x v="1"/>
    <n v="12"/>
    <x v="0"/>
    <s v=""/>
    <s v=""/>
    <x v="0"/>
    <s v=""/>
    <n v="-100"/>
    <s v="Kissinger"/>
    <x v="0"/>
    <s v=""/>
    <n v="-100"/>
  </r>
  <r>
    <x v="57"/>
    <x v="4"/>
    <d v="1899-12-30T18:00:00"/>
    <n v="4"/>
    <n v="4"/>
    <n v="10"/>
    <n v="1200"/>
    <s v="Hcp"/>
    <n v="78"/>
    <n v="130"/>
    <n v="7"/>
    <s v="Amiche"/>
    <x v="3"/>
    <n v="5.6"/>
    <s v="Edward Cummings"/>
    <s v="Joshua Parr"/>
    <m/>
    <n v="8"/>
    <n v="57.5"/>
    <n v="57.5"/>
    <n v="35.714285714285715"/>
    <n v="1"/>
    <n v="5"/>
    <x v="1"/>
    <n v="5.3"/>
    <n v="30"/>
    <m/>
    <m/>
    <m/>
    <n v="9.5"/>
    <m/>
    <s v="SYD"/>
    <x v="1"/>
    <x v="0"/>
    <x v="1"/>
    <n v="12"/>
    <x v="0"/>
    <s v=""/>
    <s v=""/>
    <x v="0"/>
    <s v=""/>
    <n v="-100"/>
    <s v="Amiche"/>
    <x v="0"/>
    <s v=""/>
    <n v="-100"/>
  </r>
  <r>
    <x v="57"/>
    <x v="4"/>
    <d v="1899-12-30T18:00:00"/>
    <n v="4"/>
    <n v="4"/>
    <n v="10"/>
    <n v="1200"/>
    <s v="Hcp"/>
    <n v="78"/>
    <n v="130"/>
    <n v="13"/>
    <s v="Queen Bellissimo"/>
    <x v="4"/>
    <n v="4.5"/>
    <s v="Brad Widdup"/>
    <s v="Alysha Collett"/>
    <m/>
    <n v="3"/>
    <n v="54.5"/>
    <n v="54.5"/>
    <n v="35.714285714285715"/>
    <m/>
    <n v="4"/>
    <x v="0"/>
    <n v="5.4"/>
    <n v="20"/>
    <m/>
    <m/>
    <s v="3rd"/>
    <n v="4.5999999999999996"/>
    <n v="1.9"/>
    <s v="SYD"/>
    <x v="1"/>
    <x v="0"/>
    <x v="1"/>
    <n v="12"/>
    <x v="1"/>
    <s v=""/>
    <s v=""/>
    <x v="0"/>
    <s v=""/>
    <n v="-100"/>
    <s v="Queen Bellissimo"/>
    <x v="1"/>
    <s v=""/>
    <s v=""/>
  </r>
  <r>
    <x v="58"/>
    <x v="3"/>
    <d v="1899-12-30T12:55:00"/>
    <n v="8"/>
    <n v="0"/>
    <n v="2"/>
    <n v="1600"/>
    <s v="Hcp"/>
    <n v="72"/>
    <n v="100"/>
    <n v="10"/>
    <s v="Remus"/>
    <x v="3"/>
    <n v="7.6"/>
    <s v="Jarrod Austin"/>
    <s v="Tyler Schiller (a3)"/>
    <n v="3"/>
    <n v="7"/>
    <n v="55"/>
    <n v="52"/>
    <n v="23.467173087357573"/>
    <n v="4"/>
    <n v="3"/>
    <x v="1"/>
    <n v="5.6"/>
    <n v="20"/>
    <m/>
    <m/>
    <s v="3rd"/>
    <n v="5.5"/>
    <n v="1.7"/>
    <s v="SYD"/>
    <x v="1"/>
    <x v="0"/>
    <x v="1"/>
    <n v="12"/>
    <x v="0"/>
    <n v="2"/>
    <n v="2"/>
    <x v="0"/>
    <s v=""/>
    <n v="-100"/>
    <s v="Remus"/>
    <x v="0"/>
    <s v=""/>
    <n v="-100"/>
  </r>
  <r>
    <x v="58"/>
    <x v="3"/>
    <d v="1899-12-30T12:55:00"/>
    <n v="8"/>
    <n v="0"/>
    <n v="2"/>
    <n v="1600"/>
    <s v="Hcp"/>
    <n v="72"/>
    <n v="100"/>
    <n v="3"/>
    <s v="Media Starguest"/>
    <x v="2"/>
    <n v="2.8"/>
    <s v="Ron Quinton"/>
    <s v="Reece Jones (a3)"/>
    <n v="3"/>
    <n v="3"/>
    <n v="59.5"/>
    <n v="56.5"/>
    <n v="23.467173087357573"/>
    <n v="2"/>
    <n v="1"/>
    <x v="0"/>
    <n v="5.7"/>
    <n v="20"/>
    <m/>
    <m/>
    <m/>
    <n v="2.8"/>
    <m/>
    <s v="SYD"/>
    <x v="1"/>
    <x v="0"/>
    <x v="1"/>
    <n v="12"/>
    <x v="0"/>
    <s v=""/>
    <n v="2"/>
    <x v="0"/>
    <s v=""/>
    <n v="-100"/>
    <s v="Media Starguest"/>
    <x v="0"/>
    <s v=""/>
    <n v="-100"/>
  </r>
  <r>
    <x v="58"/>
    <x v="0"/>
    <d v="1899-12-30T13:45:00"/>
    <n v="4"/>
    <n v="0"/>
    <n v="3"/>
    <n v="1100"/>
    <s v="Mares"/>
    <n v="78"/>
    <n v="130"/>
    <n v="6"/>
    <s v="Florescent Star"/>
    <x v="6"/>
    <n v="7"/>
    <s v="Amy  Yargi"/>
    <s v="Dean Holland"/>
    <m/>
    <n v="10"/>
    <n v="56.5"/>
    <n v="56.5"/>
    <n v="39.926739926739927"/>
    <n v="2"/>
    <n v="4"/>
    <x v="1"/>
    <n v="5.4"/>
    <n v="30"/>
    <n v="13"/>
    <m/>
    <s v="WON"/>
    <n v="7.5"/>
    <n v="2.2000000000000002"/>
    <s v="Mel"/>
    <x v="0"/>
    <x v="0"/>
    <x v="1"/>
    <n v="12"/>
    <x v="1"/>
    <s v=""/>
    <s v=""/>
    <x v="0"/>
    <n v="750"/>
    <n v="650"/>
    <s v="Florescent Star"/>
    <x v="1"/>
    <s v=""/>
    <s v=""/>
  </r>
  <r>
    <x v="58"/>
    <x v="0"/>
    <d v="1899-12-30T14:40:00"/>
    <n v="4"/>
    <n v="0"/>
    <n v="4"/>
    <n v="2500"/>
    <s v="Hcp"/>
    <n v="78"/>
    <n v="130"/>
    <n v="10"/>
    <s v="Ruru"/>
    <x v="6"/>
    <n v="6"/>
    <s v="Chris Waller"/>
    <s v="Brett Prebble"/>
    <m/>
    <n v="4"/>
    <n v="55"/>
    <n v="55"/>
    <n v="43.693693693693689"/>
    <m/>
    <m/>
    <x v="1"/>
    <n v="5.2"/>
    <n v="35"/>
    <n v="12"/>
    <m/>
    <m/>
    <n v="8.5"/>
    <m/>
    <s v="Mel"/>
    <x v="0"/>
    <x v="0"/>
    <x v="1"/>
    <n v="12"/>
    <x v="1"/>
    <s v=""/>
    <s v=""/>
    <x v="0"/>
    <s v=""/>
    <n v="-100"/>
    <s v="Ruru"/>
    <x v="1"/>
    <s v=""/>
    <s v=""/>
  </r>
  <r>
    <x v="58"/>
    <x v="3"/>
    <d v="1899-12-30T15:20:00"/>
    <n v="8"/>
    <n v="0"/>
    <n v="6"/>
    <n v="1200"/>
    <s v="Mares"/>
    <n v="88"/>
    <n v="130"/>
    <n v="7"/>
    <s v="Snippy Fox"/>
    <x v="4"/>
    <n v="5.5"/>
    <s v="Joseph Pride"/>
    <s v="Jay Ford"/>
    <m/>
    <n v="6"/>
    <n v="53"/>
    <n v="53"/>
    <n v="49.431818181818187"/>
    <n v="1"/>
    <n v="3"/>
    <x v="1"/>
    <n v="4.4000000000000004"/>
    <n v="20"/>
    <m/>
    <m/>
    <s v="WON"/>
    <n v="5"/>
    <n v="2.8"/>
    <s v="SYD"/>
    <x v="1"/>
    <x v="0"/>
    <x v="1"/>
    <n v="12"/>
    <x v="1"/>
    <s v=""/>
    <s v=""/>
    <x v="0"/>
    <n v="500"/>
    <n v="400"/>
    <s v="Snippy Fox"/>
    <x v="1"/>
    <s v=""/>
    <s v=""/>
  </r>
  <r>
    <x v="58"/>
    <x v="0"/>
    <d v="1899-12-30T15:40:00"/>
    <n v="4"/>
    <n v="0"/>
    <n v="6"/>
    <n v="1400"/>
    <s v="Hcp"/>
    <n v="84"/>
    <n v="130"/>
    <n v="4"/>
    <s v="Bermadez"/>
    <x v="5"/>
    <n v="4.4000000000000004"/>
    <s v="Michael Moroney"/>
    <s v="Damien Oliver"/>
    <m/>
    <n v="8"/>
    <n v="58"/>
    <n v="58"/>
    <n v="66.205533596837938"/>
    <n v="2"/>
    <n v="2"/>
    <x v="1"/>
    <n v="4"/>
    <n v="40"/>
    <n v="12"/>
    <m/>
    <s v="2nd"/>
    <n v="3.7"/>
    <n v="1.6"/>
    <s v="Mel"/>
    <x v="0"/>
    <x v="0"/>
    <x v="1"/>
    <n v="12"/>
    <x v="0"/>
    <s v=""/>
    <s v=""/>
    <x v="0"/>
    <s v=""/>
    <n v="-100"/>
    <s v="Bermadez"/>
    <x v="0"/>
    <s v=""/>
    <n v="-100"/>
  </r>
  <r>
    <x v="58"/>
    <x v="3"/>
    <d v="1899-12-30T16:00:00"/>
    <n v="8"/>
    <n v="0"/>
    <n v="7"/>
    <n v="1200"/>
    <s v="Hcp"/>
    <m/>
    <n v="140"/>
    <n v="6"/>
    <s v="Vulpine"/>
    <x v="6"/>
    <n v="6"/>
    <s v="Brad Widdup"/>
    <s v="Jay Ford"/>
    <m/>
    <n v="4"/>
    <n v="54"/>
    <n v="54"/>
    <n v="38.888888888888886"/>
    <n v="3"/>
    <m/>
    <x v="1"/>
    <n v="6"/>
    <n v="20"/>
    <m/>
    <m/>
    <m/>
    <n v="5.5"/>
    <m/>
    <s v="SYD"/>
    <x v="1"/>
    <x v="0"/>
    <x v="1"/>
    <n v="12"/>
    <x v="0"/>
    <s v=""/>
    <s v=""/>
    <x v="0"/>
    <s v=""/>
    <n v="-100"/>
    <s v="Vulpine"/>
    <x v="0"/>
    <s v=""/>
    <n v="-100"/>
  </r>
  <r>
    <x v="58"/>
    <x v="0"/>
    <d v="1899-12-30T16:20:00"/>
    <n v="4"/>
    <n v="0"/>
    <n v="7"/>
    <n v="1000"/>
    <s v="Hcp"/>
    <s v="No"/>
    <n v="200"/>
    <n v="2"/>
    <s v="Sartorial Splendor"/>
    <x v="4"/>
    <n v="6"/>
    <s v="John Sadler"/>
    <s v="Michael Dee"/>
    <m/>
    <n v="12"/>
    <n v="58.5"/>
    <n v="58.5"/>
    <n v="32.051282051282051"/>
    <n v="2"/>
    <n v="2"/>
    <x v="1"/>
    <n v="4.5999999999999996"/>
    <n v="40"/>
    <n v="13"/>
    <m/>
    <m/>
    <n v="10"/>
    <m/>
    <s v="Mel"/>
    <x v="0"/>
    <x v="0"/>
    <x v="1"/>
    <n v="12"/>
    <x v="1"/>
    <s v=""/>
    <s v=""/>
    <x v="0"/>
    <s v=""/>
    <n v="-100"/>
    <s v="Sartorial Splendor"/>
    <x v="1"/>
    <s v=""/>
    <s v=""/>
  </r>
  <r>
    <x v="58"/>
    <x v="3"/>
    <d v="1899-12-30T16:40:00"/>
    <n v="8"/>
    <n v="0"/>
    <n v="8"/>
    <n v="1600"/>
    <s v="Hcp"/>
    <m/>
    <n v="750"/>
    <n v="15"/>
    <s v="Steely"/>
    <x v="2"/>
    <n v="4.2"/>
    <s v="Ryan &amp; Alexiou"/>
    <s v="Kerrin McEvoy"/>
    <m/>
    <n v="4"/>
    <n v="53"/>
    <n v="53"/>
    <n v="45.086119554204657"/>
    <n v="4"/>
    <n v="3"/>
    <x v="1"/>
    <n v="5.6"/>
    <n v="20"/>
    <m/>
    <m/>
    <m/>
    <n v="4.5999999999999996"/>
    <m/>
    <s v="SYD"/>
    <x v="1"/>
    <x v="0"/>
    <x v="1"/>
    <n v="12"/>
    <x v="1"/>
    <s v=""/>
    <s v=""/>
    <x v="0"/>
    <s v=""/>
    <n v="-100"/>
    <s v="Steely"/>
    <x v="1"/>
    <s v=""/>
    <s v=""/>
  </r>
  <r>
    <x v="58"/>
    <x v="3"/>
    <d v="1899-12-30T17:20:00"/>
    <n v="8"/>
    <n v="0"/>
    <n v="9"/>
    <n v="1600"/>
    <s v="Hcp"/>
    <n v="88"/>
    <n v="130"/>
    <n v="10"/>
    <s v="Rainbow Thief"/>
    <x v="2"/>
    <n v="14.2"/>
    <s v="Michael Moroney"/>
    <s v="Jay Ford"/>
    <m/>
    <n v="2"/>
    <n v="54"/>
    <n v="54"/>
    <n v="27.450416786432882"/>
    <m/>
    <m/>
    <x v="1"/>
    <n v="5.8"/>
    <n v="20"/>
    <m/>
    <m/>
    <m/>
    <n v="19"/>
    <m/>
    <s v="SYD"/>
    <x v="1"/>
    <x v="0"/>
    <x v="1"/>
    <n v="12"/>
    <x v="0"/>
    <n v="2"/>
    <n v="2"/>
    <x v="0"/>
    <s v=""/>
    <n v="-100"/>
    <s v="Rainbow Thief"/>
    <x v="0"/>
    <s v=""/>
    <n v="-100"/>
  </r>
  <r>
    <x v="58"/>
    <x v="3"/>
    <d v="1899-12-30T17:20:00"/>
    <n v="8"/>
    <n v="0"/>
    <n v="9"/>
    <n v="1600"/>
    <s v="Hcp"/>
    <n v="88"/>
    <n v="130"/>
    <n v="8"/>
    <s v="Lackeen"/>
    <x v="3"/>
    <n v="3.3"/>
    <s v="James Cummings"/>
    <s v="Kerrin McEvoy"/>
    <m/>
    <n v="3"/>
    <n v="57.5"/>
    <n v="57.5"/>
    <n v="27.450416786432882"/>
    <n v="1"/>
    <m/>
    <x v="0"/>
    <n v="6"/>
    <n v="20"/>
    <m/>
    <m/>
    <s v="3rd"/>
    <n v="3.3"/>
    <n v="1.8"/>
    <s v="SYD"/>
    <x v="1"/>
    <x v="0"/>
    <x v="1"/>
    <n v="12"/>
    <x v="0"/>
    <s v=""/>
    <n v="2"/>
    <x v="0"/>
    <s v=""/>
    <n v="-100"/>
    <s v="Lackeen"/>
    <x v="0"/>
    <s v=""/>
    <n v="-100"/>
  </r>
  <r>
    <x v="58"/>
    <x v="3"/>
    <d v="1899-12-30T18:00:00"/>
    <n v="8"/>
    <n v="0"/>
    <n v="10"/>
    <n v="1400"/>
    <s v="Hcp"/>
    <n v="78"/>
    <n v="130"/>
    <n v="6"/>
    <s v="Dynamic Impact"/>
    <x v="3"/>
    <n v="4.8"/>
    <s v="Bjorn Baker"/>
    <s v="Joshua Parr"/>
    <m/>
    <n v="8"/>
    <n v="59"/>
    <n v="59"/>
    <n v="67.344961240310084"/>
    <n v="1"/>
    <n v="1"/>
    <x v="1"/>
    <n v="4"/>
    <n v="20"/>
    <m/>
    <m/>
    <m/>
    <n v="5.5"/>
    <m/>
    <s v="SYD"/>
    <x v="1"/>
    <x v="0"/>
    <x v="1"/>
    <n v="12"/>
    <x v="0"/>
    <s v=""/>
    <s v=""/>
    <x v="0"/>
    <s v=""/>
    <n v="-100"/>
    <s v="Dynamic Impact"/>
    <x v="0"/>
    <s v=""/>
    <n v="-100"/>
  </r>
  <r>
    <x v="59"/>
    <x v="3"/>
    <d v="1899-12-30T13:00:00"/>
    <n v="4"/>
    <n v="3"/>
    <n v="2"/>
    <n v="1400"/>
    <s v="Hcp"/>
    <n v="78"/>
    <n v="130"/>
    <n v="8"/>
    <s v="Sacrimony"/>
    <x v="5"/>
    <n v="3.2"/>
    <s v="Chris Waller"/>
    <s v="Tommy Berry"/>
    <m/>
    <n v="4"/>
    <n v="54"/>
    <n v="54"/>
    <n v="62.5"/>
    <n v="4"/>
    <m/>
    <x v="1"/>
    <n v="5"/>
    <n v="20"/>
    <m/>
    <m/>
    <m/>
    <n v="3.8"/>
    <m/>
    <s v="SYD"/>
    <x v="1"/>
    <x v="0"/>
    <x v="1"/>
    <n v="12"/>
    <x v="0"/>
    <s v=""/>
    <s v=""/>
    <x v="0"/>
    <s v=""/>
    <n v="-100"/>
    <s v="Sacrimony"/>
    <x v="0"/>
    <s v=""/>
    <n v="-100"/>
  </r>
  <r>
    <x v="59"/>
    <x v="0"/>
    <d v="1899-12-30T13:55:00"/>
    <n v="3"/>
    <n v="3"/>
    <n v="3"/>
    <n v="2600"/>
    <s v="Hcp"/>
    <n v="100"/>
    <n v="130"/>
    <n v="9"/>
    <s v="Wyclif"/>
    <x v="3"/>
    <n v="5.6"/>
    <s v="Danny O'Brien"/>
    <s v="Jye McNeil"/>
    <m/>
    <n v="3"/>
    <n v="53"/>
    <n v="53"/>
    <n v="37.464985994397765"/>
    <n v="3"/>
    <n v="2"/>
    <x v="1"/>
    <n v="5"/>
    <n v="30"/>
    <n v="8"/>
    <m/>
    <m/>
    <n v="6"/>
    <m/>
    <s v="Mel"/>
    <x v="0"/>
    <x v="0"/>
    <x v="1"/>
    <n v="12"/>
    <x v="0"/>
    <s v=""/>
    <s v=""/>
    <x v="0"/>
    <s v=""/>
    <n v="-100"/>
    <s v="Wyclif"/>
    <x v="0"/>
    <s v=""/>
    <n v="-100"/>
  </r>
  <r>
    <x v="59"/>
    <x v="3"/>
    <d v="1899-12-30T14:15:00"/>
    <n v="4"/>
    <n v="3"/>
    <n v="4"/>
    <n v="1200"/>
    <s v="Hcp"/>
    <n v="72"/>
    <n v="100"/>
    <n v="11"/>
    <s v="Hollywood Gossip"/>
    <x v="4"/>
    <n v="3.3"/>
    <s v="Gary Portelli"/>
    <s v="James McDonald"/>
    <m/>
    <n v="8"/>
    <n v="54"/>
    <n v="54"/>
    <n v="64.785788923719963"/>
    <n v="5"/>
    <m/>
    <x v="1"/>
    <n v="3.8"/>
    <n v="30"/>
    <m/>
    <m/>
    <m/>
    <n v="5.5"/>
    <m/>
    <s v="SYD"/>
    <x v="1"/>
    <x v="0"/>
    <x v="1"/>
    <n v="12"/>
    <x v="1"/>
    <s v=""/>
    <s v=""/>
    <x v="0"/>
    <s v=""/>
    <n v="-100"/>
    <s v="Hollywood Gossip"/>
    <x v="1"/>
    <s v=""/>
    <s v=""/>
  </r>
  <r>
    <x v="59"/>
    <x v="3"/>
    <d v="1899-12-30T14:50:00"/>
    <n v="4"/>
    <n v="3"/>
    <n v="5"/>
    <n v="2000"/>
    <s v="Hcp"/>
    <n v="88"/>
    <n v="130"/>
    <n v="4"/>
    <s v="Lord Ardmore"/>
    <x v="2"/>
    <n v="3.2"/>
    <s v="Chris Waller"/>
    <s v="James McDonald"/>
    <m/>
    <n v="2"/>
    <n v="58"/>
    <n v="58"/>
    <n v="59.027777777777779"/>
    <n v="2"/>
    <n v="2"/>
    <x v="1"/>
    <n v="4.7"/>
    <n v="20"/>
    <m/>
    <m/>
    <s v="2nd"/>
    <n v="4"/>
    <n v="2.1"/>
    <s v="SYD"/>
    <x v="1"/>
    <x v="0"/>
    <x v="1"/>
    <n v="12"/>
    <x v="0"/>
    <s v=""/>
    <s v=""/>
    <x v="0"/>
    <s v=""/>
    <n v="-100"/>
    <s v="Lord Ardmore"/>
    <x v="0"/>
    <s v=""/>
    <n v="-100"/>
  </r>
  <r>
    <x v="59"/>
    <x v="0"/>
    <d v="1899-12-30T15:40:00"/>
    <n v="3"/>
    <n v="3"/>
    <n v="6"/>
    <n v="1400"/>
    <s v="Hcp"/>
    <s v="No"/>
    <n v="130"/>
    <n v="5"/>
    <s v="Second Slip"/>
    <x v="1"/>
    <n v="3.2"/>
    <s v="Will Clarken"/>
    <s v="Jamie Kah"/>
    <m/>
    <n v="4"/>
    <n v="54.5"/>
    <n v="54.5"/>
    <n v="52.083333333333336"/>
    <n v="2"/>
    <n v="4"/>
    <x v="1"/>
    <n v="4.5999999999999996"/>
    <n v="40"/>
    <n v="9"/>
    <m/>
    <s v="WON"/>
    <n v="2.6"/>
    <n v="1.4"/>
    <s v="Mel"/>
    <x v="0"/>
    <x v="0"/>
    <x v="1"/>
    <n v="12"/>
    <x v="1"/>
    <s v=""/>
    <s v=""/>
    <x v="0"/>
    <n v="260"/>
    <n v="160"/>
    <s v="Second Slip"/>
    <x v="1"/>
    <s v=""/>
    <s v=""/>
  </r>
  <r>
    <x v="59"/>
    <x v="3"/>
    <d v="1899-12-30T16:00:00"/>
    <n v="4"/>
    <n v="3"/>
    <n v="7"/>
    <n v="1600"/>
    <s v="Hcp"/>
    <n v="78"/>
    <n v="130"/>
    <n v="8"/>
    <s v="Francesco Guardi"/>
    <x v="2"/>
    <n v="2"/>
    <s v="Chris Waller"/>
    <s v="James McDonald"/>
    <m/>
    <n v="8"/>
    <n v="57"/>
    <n v="57"/>
    <n v="65.151515151515156"/>
    <n v="2"/>
    <n v="3"/>
    <x v="1"/>
    <n v="3.9"/>
    <n v="20"/>
    <m/>
    <m/>
    <s v="WON"/>
    <n v="2.4"/>
    <n v="1.3"/>
    <s v="SYD"/>
    <x v="1"/>
    <x v="0"/>
    <x v="1"/>
    <n v="12"/>
    <x v="0"/>
    <s v=""/>
    <s v=""/>
    <x v="0"/>
    <n v="240"/>
    <n v="140"/>
    <s v="Francesco Guardi"/>
    <x v="0"/>
    <n v="240"/>
    <n v="140"/>
  </r>
  <r>
    <x v="59"/>
    <x v="0"/>
    <d v="1899-12-30T16:20:00"/>
    <n v="3"/>
    <n v="3"/>
    <n v="7"/>
    <n v="1200"/>
    <s v="Hcp"/>
    <n v="84"/>
    <n v="130"/>
    <n v="11"/>
    <s v="Sixbysixtythree"/>
    <x v="1"/>
    <n v="3.2"/>
    <s v="Patrick Payne"/>
    <s v="Michael Dee"/>
    <m/>
    <n v="2"/>
    <n v="54"/>
    <n v="54"/>
    <n v="64.583333333333343"/>
    <n v="2"/>
    <n v="5"/>
    <x v="1"/>
    <n v="4.5"/>
    <n v="40"/>
    <n v="9"/>
    <m/>
    <m/>
    <n v="3.3"/>
    <m/>
    <s v="Mel"/>
    <x v="0"/>
    <x v="0"/>
    <x v="1"/>
    <n v="12"/>
    <x v="1"/>
    <s v=""/>
    <s v=""/>
    <x v="0"/>
    <s v=""/>
    <n v="-100"/>
    <s v="Sixbysixtythree"/>
    <x v="1"/>
    <s v=""/>
    <s v=""/>
  </r>
  <r>
    <x v="59"/>
    <x v="3"/>
    <d v="1899-12-30T16:40:00"/>
    <n v="4"/>
    <n v="3"/>
    <n v="8"/>
    <n v="1400"/>
    <s v="Hcp"/>
    <m/>
    <n v="130"/>
    <n v="9"/>
    <s v="Bigboyroy"/>
    <x v="2"/>
    <n v="2.7"/>
    <s v="Chris Waller"/>
    <s v="James McDonald"/>
    <m/>
    <n v="1"/>
    <n v="54"/>
    <n v="54"/>
    <n v="16.666666666666668"/>
    <n v="4"/>
    <n v="5"/>
    <x v="0"/>
    <n v="5.7"/>
    <n v="20"/>
    <m/>
    <m/>
    <m/>
    <n v="2.9"/>
    <m/>
    <s v="SYD"/>
    <x v="1"/>
    <x v="0"/>
    <x v="1"/>
    <n v="12"/>
    <x v="1"/>
    <s v=""/>
    <s v=""/>
    <x v="0"/>
    <s v=""/>
    <n v="-100"/>
    <s v="Bigboyroy"/>
    <x v="1"/>
    <s v=""/>
    <s v=""/>
  </r>
  <r>
    <x v="59"/>
    <x v="3"/>
    <d v="1899-12-30T17:20:00"/>
    <n v="4"/>
    <n v="3"/>
    <n v="9"/>
    <n v="1200"/>
    <s v="Hcp"/>
    <n v="88"/>
    <n v="130"/>
    <n v="6"/>
    <s v="Much Much Better"/>
    <x v="4"/>
    <n v="4.2"/>
    <s v="Gary Moore"/>
    <s v="Tim Clark"/>
    <m/>
    <n v="2"/>
    <n v="56"/>
    <n v="56"/>
    <n v="31.501831501831504"/>
    <n v="5"/>
    <m/>
    <x v="1"/>
    <n v="5"/>
    <n v="20"/>
    <m/>
    <m/>
    <m/>
    <n v="5.5"/>
    <m/>
    <s v="SYD"/>
    <x v="1"/>
    <x v="0"/>
    <x v="1"/>
    <n v="12"/>
    <x v="1"/>
    <s v=""/>
    <s v=""/>
    <x v="0"/>
    <s v=""/>
    <n v="-100"/>
    <s v="Much Much Better"/>
    <x v="1"/>
    <s v=""/>
    <s v=""/>
  </r>
  <r>
    <x v="59"/>
    <x v="3"/>
    <d v="1899-12-30T17:20:00"/>
    <n v="4"/>
    <n v="3"/>
    <n v="9"/>
    <n v="1200"/>
    <s v="Hcp"/>
    <n v="88"/>
    <n v="130"/>
    <n v="8"/>
    <s v="Tycoonist"/>
    <x v="3"/>
    <n v="3.7"/>
    <s v="Chris Waller"/>
    <s v="James McDonald"/>
    <m/>
    <n v="9"/>
    <n v="55.5"/>
    <n v="55.5"/>
    <n v="31.501831501831504"/>
    <n v="4"/>
    <n v="3"/>
    <x v="0"/>
    <n v="5.8"/>
    <n v="20"/>
    <m/>
    <m/>
    <s v="WON"/>
    <n v="3.4"/>
    <n v="1.5"/>
    <s v="SYD"/>
    <x v="1"/>
    <x v="0"/>
    <x v="1"/>
    <n v="12"/>
    <x v="1"/>
    <s v=""/>
    <s v=""/>
    <x v="0"/>
    <n v="340"/>
    <n v="240"/>
    <s v="Tycoonist"/>
    <x v="1"/>
    <s v=""/>
    <s v=""/>
  </r>
  <r>
    <x v="59"/>
    <x v="0"/>
    <d v="1899-12-30T17:40:00"/>
    <n v="3"/>
    <n v="3"/>
    <n v="9"/>
    <n v="1000"/>
    <s v="Hcp"/>
    <n v="78"/>
    <n v="130"/>
    <n v="2"/>
    <s v="Yulong Command"/>
    <x v="4"/>
    <n v="2.6"/>
    <s v="Anthony  Freedman"/>
    <s v="Matt Cartwright (a2)"/>
    <n v="2"/>
    <n v="1"/>
    <n v="61"/>
    <n v="59"/>
    <n v="60.683760683760681"/>
    <n v="2"/>
    <n v="3"/>
    <x v="1"/>
    <n v="4.5"/>
    <n v="40"/>
    <n v="8"/>
    <m/>
    <s v="2nd"/>
    <n v="3.9"/>
    <n v="2.2999999999999998"/>
    <s v="Mel"/>
    <x v="0"/>
    <x v="0"/>
    <x v="1"/>
    <n v="12"/>
    <x v="1"/>
    <s v=""/>
    <s v=""/>
    <x v="0"/>
    <s v=""/>
    <n v="-100"/>
    <s v="Yulong Command"/>
    <x v="1"/>
    <s v=""/>
    <s v=""/>
  </r>
  <r>
    <x v="59"/>
    <x v="3"/>
    <d v="1899-12-30T17:55:00"/>
    <n v="4"/>
    <n v="3"/>
    <n v="10"/>
    <n v="1000"/>
    <s v="Hcp"/>
    <n v="78"/>
    <n v="130"/>
    <n v="6"/>
    <s v="Remlaps Gem"/>
    <x v="2"/>
    <n v="7"/>
    <s v="Scott Singleton"/>
    <s v="Tom Sherry (a1.5)"/>
    <n v="1.5"/>
    <n v="4"/>
    <n v="58"/>
    <n v="56.5"/>
    <n v="43.69747899159664"/>
    <n v="3"/>
    <m/>
    <x v="1"/>
    <n v="5.3"/>
    <n v="20"/>
    <m/>
    <m/>
    <s v="2nd"/>
    <n v="6"/>
    <n v="1.8"/>
    <s v="SYD"/>
    <x v="1"/>
    <x v="0"/>
    <x v="1"/>
    <n v="12"/>
    <x v="0"/>
    <s v=""/>
    <s v=""/>
    <x v="0"/>
    <s v=""/>
    <n v="-100"/>
    <s v="Remlaps Gem"/>
    <x v="0"/>
    <s v=""/>
    <n v="-100"/>
  </r>
  <r>
    <x v="60"/>
    <x v="3"/>
    <d v="1899-12-30T13:50:00"/>
    <n v="4"/>
    <n v="6"/>
    <n v="3"/>
    <n v="1600"/>
    <s v="Hcp"/>
    <n v="88"/>
    <n v="130"/>
    <n v="8"/>
    <s v="Solar Apex"/>
    <x v="2"/>
    <n v="6.1"/>
    <s v="Chris Waller"/>
    <s v="Chad Schofield"/>
    <m/>
    <n v="3"/>
    <n v="54"/>
    <n v="54"/>
    <n v="36.001285760205725"/>
    <n v="5"/>
    <n v="5"/>
    <x v="1"/>
    <n v="5"/>
    <n v="20"/>
    <m/>
    <m/>
    <m/>
    <n v="6.5"/>
    <m/>
    <s v="SYD"/>
    <x v="1"/>
    <x v="0"/>
    <x v="3"/>
    <n v="12"/>
    <x v="0"/>
    <s v=""/>
    <s v=""/>
    <x v="0"/>
    <s v=""/>
    <n v="-100"/>
    <s v="Solar Apex"/>
    <x v="0"/>
    <s v=""/>
    <n v="-100"/>
  </r>
  <r>
    <x v="60"/>
    <x v="3"/>
    <d v="1899-12-30T14:25:00"/>
    <n v="4"/>
    <n v="6"/>
    <n v="4"/>
    <n v="2000"/>
    <s v="Hcp"/>
    <n v="72"/>
    <n v="100"/>
    <n v="8"/>
    <s v="Microna"/>
    <x v="4"/>
    <n v="13.2"/>
    <s v="John Steinmetz"/>
    <s v="Tyler Schiller (a3)"/>
    <n v="3"/>
    <n v="4"/>
    <n v="55"/>
    <n v="52"/>
    <n v="29.314888010540187"/>
    <n v="3"/>
    <m/>
    <x v="1"/>
    <n v="5"/>
    <n v="20"/>
    <m/>
    <m/>
    <m/>
    <n v="9"/>
    <m/>
    <s v="SYD"/>
    <x v="1"/>
    <x v="0"/>
    <x v="3"/>
    <n v="12"/>
    <x v="1"/>
    <s v=""/>
    <s v=""/>
    <x v="0"/>
    <s v=""/>
    <n v="-100"/>
    <s v="Microna"/>
    <x v="1"/>
    <s v=""/>
    <s v=""/>
  </r>
  <r>
    <x v="60"/>
    <x v="3"/>
    <d v="1899-12-30T15:00:00"/>
    <n v="4"/>
    <n v="6"/>
    <n v="5"/>
    <n v="1800"/>
    <s v="Hcp"/>
    <n v="78"/>
    <n v="130"/>
    <n v="1"/>
    <s v="Zegalo"/>
    <x v="3"/>
    <n v="6.2"/>
    <s v="Chris Waller"/>
    <s v="Tyler Schiller (a3)"/>
    <n v="3"/>
    <n v="2"/>
    <n v="59.5"/>
    <n v="56.5"/>
    <n v="44.700460829493089"/>
    <n v="2"/>
    <m/>
    <x v="1"/>
    <n v="4.8"/>
    <n v="20"/>
    <m/>
    <m/>
    <s v="3rd"/>
    <n v="4"/>
    <n v="1.7"/>
    <s v="SYD"/>
    <x v="1"/>
    <x v="0"/>
    <x v="3"/>
    <n v="12"/>
    <x v="0"/>
    <s v=""/>
    <s v=""/>
    <x v="0"/>
    <s v=""/>
    <n v="-100"/>
    <s v="Zegalo"/>
    <x v="0"/>
    <s v=""/>
    <n v="-100"/>
  </r>
  <r>
    <x v="60"/>
    <x v="3"/>
    <d v="1899-12-30T15:35:00"/>
    <n v="4"/>
    <n v="6"/>
    <n v="6"/>
    <n v="1200"/>
    <s v="Mares"/>
    <n v="78"/>
    <n v="130"/>
    <n v="1"/>
    <s v="Selburose"/>
    <x v="2"/>
    <n v="4.5"/>
    <s v="Chris Waller"/>
    <s v="Hugh Bowman"/>
    <m/>
    <n v="8"/>
    <n v="60"/>
    <n v="60"/>
    <n v="26.944110977724421"/>
    <n v="1"/>
    <n v="1"/>
    <x v="0"/>
    <n v="7.7"/>
    <n v="20"/>
    <m/>
    <m/>
    <m/>
    <n v="6"/>
    <m/>
    <s v="SYD"/>
    <x v="1"/>
    <x v="0"/>
    <x v="3"/>
    <n v="12"/>
    <x v="1"/>
    <s v=""/>
    <s v=""/>
    <x v="0"/>
    <s v=""/>
    <n v="-100"/>
    <s v="Selburose"/>
    <x v="1"/>
    <s v=""/>
    <s v=""/>
  </r>
  <r>
    <x v="60"/>
    <x v="2"/>
    <d v="1899-12-30T15:50:00"/>
    <n v="3"/>
    <n v="0"/>
    <n v="6"/>
    <n v="2000"/>
    <s v="Hcp"/>
    <n v="84"/>
    <n v="130"/>
    <n v="5"/>
    <s v="Lyrical Lad"/>
    <x v="5"/>
    <n v="3.1"/>
    <s v="Phillip Stokes"/>
    <s v="Zac Spain"/>
    <m/>
    <n v="11"/>
    <n v="56.5"/>
    <n v="56.5"/>
    <n v="36.363636363636367"/>
    <n v="2"/>
    <m/>
    <x v="0"/>
    <n v="5.4"/>
    <n v="30"/>
    <n v="13"/>
    <m/>
    <m/>
    <n v="3.2"/>
    <m/>
    <s v="Mel"/>
    <x v="0"/>
    <x v="0"/>
    <x v="3"/>
    <n v="12"/>
    <x v="0"/>
    <s v=""/>
    <s v=""/>
    <x v="0"/>
    <s v=""/>
    <n v="-100"/>
    <s v="Lyrical Lad"/>
    <x v="0"/>
    <s v=""/>
    <n v="-100"/>
  </r>
  <r>
    <x v="60"/>
    <x v="3"/>
    <d v="1899-12-30T16:10:00"/>
    <n v="4"/>
    <n v="6"/>
    <n v="7"/>
    <n v="2000"/>
    <s v="Hcp"/>
    <m/>
    <n v="160"/>
    <n v="9"/>
    <s v="Lightning Jack"/>
    <x v="5"/>
    <n v="4.9000000000000004"/>
    <s v="Annabel Neasham"/>
    <s v="Tyler Schiller (a0)"/>
    <m/>
    <n v="8"/>
    <n v="55"/>
    <n v="55"/>
    <n v="40.816326530612244"/>
    <n v="5"/>
    <n v="4"/>
    <x v="1"/>
    <n v="5.5"/>
    <n v="20"/>
    <m/>
    <m/>
    <m/>
    <n v="5.5"/>
    <m/>
    <s v="SYD"/>
    <x v="1"/>
    <x v="0"/>
    <x v="3"/>
    <n v="12"/>
    <x v="0"/>
    <s v=""/>
    <s v=""/>
    <x v="0"/>
    <s v=""/>
    <n v="-100"/>
    <s v="Lightning Jack"/>
    <x v="0"/>
    <s v=""/>
    <n v="-100"/>
  </r>
  <r>
    <x v="60"/>
    <x v="2"/>
    <d v="1899-12-30T16:30:00"/>
    <n v="3"/>
    <n v="0"/>
    <n v="7"/>
    <n v="1700"/>
    <s v="Hcp"/>
    <s v="No"/>
    <n v="160"/>
    <n v="1"/>
    <s v="So Si Bon"/>
    <x v="0"/>
    <n v="8.5"/>
    <s v="Team Hayes"/>
    <s v="Michael Dee"/>
    <m/>
    <n v="4"/>
    <n v="60"/>
    <n v="60"/>
    <n v="42.067736185383247"/>
    <m/>
    <n v="1"/>
    <x v="1"/>
    <n v="5.3"/>
    <n v="30"/>
    <n v="11"/>
    <m/>
    <m/>
    <n v="12"/>
    <m/>
    <s v="Mel"/>
    <x v="0"/>
    <x v="0"/>
    <x v="3"/>
    <n v="12"/>
    <x v="0"/>
    <n v="2"/>
    <n v="2"/>
    <x v="0"/>
    <s v=""/>
    <n v="-100"/>
    <s v="So Si Bon"/>
    <x v="0"/>
    <s v=""/>
    <n v="-100"/>
  </r>
  <r>
    <x v="60"/>
    <x v="2"/>
    <d v="1899-12-30T16:30:00"/>
    <n v="3"/>
    <n v="0"/>
    <n v="7"/>
    <n v="1700"/>
    <s v="Hcp"/>
    <s v="No"/>
    <n v="160"/>
    <n v="11"/>
    <s v="Good And Proper"/>
    <x v="5"/>
    <n v="12"/>
    <s v="Mathew Ellerton"/>
    <s v="Daniel Moor"/>
    <m/>
    <n v="3"/>
    <n v="54"/>
    <n v="54"/>
    <n v="42.067736185383247"/>
    <n v="1"/>
    <n v="5"/>
    <x v="0"/>
    <n v="5.5"/>
    <n v="30"/>
    <n v="11"/>
    <m/>
    <m/>
    <n v="15"/>
    <m/>
    <s v="Mel"/>
    <x v="0"/>
    <x v="0"/>
    <x v="3"/>
    <n v="12"/>
    <x v="0"/>
    <s v=""/>
    <n v="2"/>
    <x v="0"/>
    <s v=""/>
    <n v="-100"/>
    <s v="Good And Proper"/>
    <x v="0"/>
    <s v=""/>
    <n v="-100"/>
  </r>
  <r>
    <x v="60"/>
    <x v="3"/>
    <d v="1899-12-30T16:50:00"/>
    <n v="4"/>
    <n v="6"/>
    <n v="8"/>
    <n v="1200"/>
    <s v="Hcp"/>
    <n v="78"/>
    <n v="130"/>
    <n v="11"/>
    <s v="Nictock"/>
    <x v="4"/>
    <n v="15.4"/>
    <s v="Marc Conners"/>
    <s v="Kathy O'Hara"/>
    <m/>
    <n v="10"/>
    <n v="55"/>
    <n v="55"/>
    <n v="40.976265114196153"/>
    <m/>
    <m/>
    <x v="1"/>
    <n v="5.5"/>
    <n v="20"/>
    <m/>
    <m/>
    <m/>
    <n v="16"/>
    <m/>
    <s v="SYD"/>
    <x v="1"/>
    <x v="0"/>
    <x v="3"/>
    <n v="12"/>
    <x v="1"/>
    <s v=""/>
    <s v=""/>
    <x v="0"/>
    <s v=""/>
    <n v="-100"/>
    <s v="Nictock"/>
    <x v="1"/>
    <s v=""/>
    <s v=""/>
  </r>
  <r>
    <x v="61"/>
    <x v="1"/>
    <d v="1899-12-30T13:30:00"/>
    <n v="4"/>
    <n v="0"/>
    <n v="3"/>
    <n v="2400"/>
    <s v="Hcp"/>
    <n v="78"/>
    <n v="130"/>
    <n v="2"/>
    <s v="Born A King"/>
    <x v="0"/>
    <n v="6"/>
    <s v="Chris Waller"/>
    <s v="Rory Hutchings"/>
    <m/>
    <n v="8"/>
    <n v="58"/>
    <n v="58"/>
    <n v="47.916666666666671"/>
    <n v="2"/>
    <m/>
    <x v="1"/>
    <n v="5.6"/>
    <n v="20"/>
    <m/>
    <m/>
    <s v="2nd"/>
    <n v="7"/>
    <n v="2.2000000000000002"/>
    <s v="SYD"/>
    <x v="1"/>
    <x v="1"/>
    <x v="1"/>
    <n v="1"/>
    <x v="1"/>
    <s v=""/>
    <s v=""/>
    <x v="0"/>
    <s v=""/>
    <n v="-100"/>
    <s v="Born A King"/>
    <x v="1"/>
    <s v=""/>
    <s v=""/>
  </r>
  <r>
    <x v="61"/>
    <x v="1"/>
    <d v="1899-12-30T14:05:00"/>
    <n v="4"/>
    <n v="0"/>
    <n v="4"/>
    <n v="1100"/>
    <s v="Hcp"/>
    <n v="72"/>
    <n v="100"/>
    <n v="6"/>
    <s v="Budhwar"/>
    <x v="4"/>
    <n v="9.1999999999999993"/>
    <s v="Damien Lane"/>
    <s v="Chris Williams (a2)"/>
    <n v="2"/>
    <n v="2"/>
    <n v="57.5"/>
    <n v="55.5"/>
    <n v="23.191094619666046"/>
    <n v="2"/>
    <m/>
    <x v="0"/>
    <n v="7"/>
    <n v="20"/>
    <m/>
    <m/>
    <s v="3rd"/>
    <n v="8"/>
    <n v="2.6"/>
    <s v="SYD"/>
    <x v="1"/>
    <x v="1"/>
    <x v="1"/>
    <n v="1"/>
    <x v="1"/>
    <s v=""/>
    <s v=""/>
    <x v="0"/>
    <s v=""/>
    <n v="-100"/>
    <s v="Budhwar"/>
    <x v="1"/>
    <s v=""/>
    <s v=""/>
  </r>
  <r>
    <x v="61"/>
    <x v="1"/>
    <d v="1899-12-30T15:20:00"/>
    <n v="4"/>
    <n v="0"/>
    <n v="6"/>
    <n v="1550"/>
    <s v="Hcp"/>
    <n v="100"/>
    <n v="130"/>
    <n v="4"/>
    <s v="Kirwan'S Lane"/>
    <x v="3"/>
    <n v="3.4"/>
    <s v="John O'Shea"/>
    <s v="Tom Sherry (a1.5)"/>
    <n v="1.5"/>
    <n v="2"/>
    <n v="55.5"/>
    <n v="54"/>
    <n v="42.398777692895344"/>
    <n v="2"/>
    <n v="2"/>
    <x v="1"/>
    <n v="5.2"/>
    <n v="20"/>
    <m/>
    <m/>
    <s v="WON"/>
    <n v="2.9"/>
    <n v="1.5"/>
    <s v="SYD"/>
    <x v="1"/>
    <x v="1"/>
    <x v="1"/>
    <n v="1"/>
    <x v="1"/>
    <s v=""/>
    <s v=""/>
    <x v="0"/>
    <n v="290"/>
    <n v="190"/>
    <s v="Kirwan'S Lane"/>
    <x v="1"/>
    <s v=""/>
    <s v=""/>
  </r>
  <r>
    <x v="61"/>
    <x v="1"/>
    <d v="1899-12-30T15:20:00"/>
    <n v="4"/>
    <n v="0"/>
    <n v="6"/>
    <n v="1550"/>
    <s v="Hcp"/>
    <n v="100"/>
    <n v="130"/>
    <n v="5"/>
    <s v="Bottega"/>
    <x v="3"/>
    <n v="4.7"/>
    <s v="Ryan &amp; Alexiou"/>
    <s v="Regan Bayliss"/>
    <m/>
    <n v="3"/>
    <n v="54.5"/>
    <n v="54.5"/>
    <n v="42.398777692895344"/>
    <n v="5"/>
    <n v="4"/>
    <x v="0"/>
    <n v="5.5"/>
    <n v="20"/>
    <m/>
    <m/>
    <m/>
    <n v="6.5"/>
    <m/>
    <s v="SYD"/>
    <x v="1"/>
    <x v="1"/>
    <x v="1"/>
    <n v="1"/>
    <x v="1"/>
    <s v=""/>
    <s v=""/>
    <x v="0"/>
    <s v=""/>
    <n v="-100"/>
    <s v="Bottega"/>
    <x v="1"/>
    <s v=""/>
    <s v=""/>
  </r>
  <r>
    <x v="61"/>
    <x v="1"/>
    <d v="1899-12-30T15:40:00"/>
    <n v="4"/>
    <n v="0"/>
    <n v="5"/>
    <n v="1100"/>
    <s v="Mares"/>
    <n v="78"/>
    <n v="130"/>
    <n v="7"/>
    <s v="Forzanini"/>
    <x v="2"/>
    <n v="4.2"/>
    <s v="P &amp; P Snowden"/>
    <s v="Regan Bayliss"/>
    <m/>
    <n v="4"/>
    <n v="55.5"/>
    <n v="55.5"/>
    <s v=""/>
    <n v="2"/>
    <n v="2"/>
    <x v="1"/>
    <n v="7.2"/>
    <n v="20"/>
    <m/>
    <m/>
    <m/>
    <n v="5.5"/>
    <m/>
    <s v="SYD"/>
    <x v="1"/>
    <x v="1"/>
    <x v="1"/>
    <n v="1"/>
    <x v="1"/>
    <s v=""/>
    <s v=""/>
    <x v="0"/>
    <s v=""/>
    <n v="-100"/>
    <s v="Forzanini"/>
    <x v="1"/>
    <s v=""/>
    <s v=""/>
  </r>
  <r>
    <x v="61"/>
    <x v="1"/>
    <d v="1899-12-30T16:40:00"/>
    <n v="4"/>
    <n v="0"/>
    <n v="8"/>
    <n v="1550"/>
    <s v="Hcp"/>
    <n v="78"/>
    <n v="130"/>
    <n v="6"/>
    <s v="Speed Legend"/>
    <x v="2"/>
    <n v="4.0999999999999996"/>
    <s v="Les Bridge"/>
    <s v="Jay Ford"/>
    <m/>
    <n v="1"/>
    <n v="55.5"/>
    <n v="55.5"/>
    <n v="61.427280939476063"/>
    <n v="3"/>
    <n v="1"/>
    <x v="1"/>
    <n v="4.2"/>
    <n v="20"/>
    <m/>
    <m/>
    <s v="3rd"/>
    <n v="4"/>
    <n v="1.5"/>
    <s v="SYD"/>
    <x v="1"/>
    <x v="1"/>
    <x v="1"/>
    <n v="1"/>
    <x v="1"/>
    <s v=""/>
    <s v=""/>
    <x v="0"/>
    <s v=""/>
    <n v="-100"/>
    <s v="Speed Legend"/>
    <x v="1"/>
    <s v=""/>
    <s v=""/>
  </r>
  <r>
    <x v="61"/>
    <x v="0"/>
    <d v="1899-12-30T17:00:00"/>
    <n v="3"/>
    <n v="6"/>
    <n v="8"/>
    <n v="1400"/>
    <s v="Hcp"/>
    <s v="No"/>
    <n v="160"/>
    <n v="8"/>
    <s v="Second Slip"/>
    <x v="1"/>
    <n v="8"/>
    <s v="Will Clarken"/>
    <s v="Jamie Kah"/>
    <m/>
    <n v="2"/>
    <n v="56"/>
    <n v="56"/>
    <n v="24.264705882352942"/>
    <n v="3"/>
    <n v="3"/>
    <x v="1"/>
    <n v="5"/>
    <n v="35"/>
    <n v="11"/>
    <m/>
    <m/>
    <n v="9.5"/>
    <m/>
    <s v="Mel"/>
    <x v="0"/>
    <x v="0"/>
    <x v="1"/>
    <n v="1"/>
    <x v="1"/>
    <s v=""/>
    <s v=""/>
    <x v="0"/>
    <s v=""/>
    <n v="-100"/>
    <s v="Second Slip"/>
    <x v="1"/>
    <s v=""/>
    <s v=""/>
  </r>
  <r>
    <x v="61"/>
    <x v="0"/>
    <d v="1899-12-30T17:00:00"/>
    <n v="3"/>
    <n v="6"/>
    <n v="8"/>
    <n v="1400"/>
    <s v="Hcp"/>
    <s v="No"/>
    <n v="160"/>
    <n v="4"/>
    <s v="Blazejowski"/>
    <x v="2"/>
    <n v="11"/>
    <s v="Greg Eurell"/>
    <s v="Craig Williams"/>
    <m/>
    <n v="3"/>
    <n v="58"/>
    <n v="58"/>
    <n v="24.264705882352942"/>
    <n v="5"/>
    <n v="5"/>
    <x v="0"/>
    <n v="5.4"/>
    <n v="30"/>
    <n v="11"/>
    <m/>
    <m/>
    <n v="10"/>
    <m/>
    <s v="Mel"/>
    <x v="0"/>
    <x v="0"/>
    <x v="1"/>
    <n v="1"/>
    <x v="0"/>
    <s v=""/>
    <s v=""/>
    <x v="0"/>
    <s v=""/>
    <n v="-100"/>
    <s v="Blazejowski"/>
    <x v="0"/>
    <s v=""/>
    <n v="-100"/>
  </r>
  <r>
    <x v="62"/>
    <x v="4"/>
    <d v="1899-12-30T13:35:00"/>
    <n v="8"/>
    <n v="0"/>
    <n v="3"/>
    <n v="1500"/>
    <s v="Mares"/>
    <n v="78"/>
    <n v="130"/>
    <n v="3"/>
    <s v="Saigon"/>
    <x v="3"/>
    <n v="2.7"/>
    <s v="Chris Waller"/>
    <s v="James McDonald"/>
    <m/>
    <n v="6"/>
    <n v="59.5"/>
    <n v="59.5"/>
    <n v="69.295101553166063"/>
    <n v="1"/>
    <n v="3"/>
    <x v="1"/>
    <n v="4.5"/>
    <n v="20"/>
    <m/>
    <m/>
    <s v="Ntd"/>
    <n v="4.2"/>
    <m/>
    <s v="SYD"/>
    <x v="1"/>
    <x v="0"/>
    <x v="1"/>
    <n v="1"/>
    <x v="0"/>
    <s v=""/>
    <s v=""/>
    <x v="0"/>
    <s v=""/>
    <n v="-100"/>
    <s v="Saigon"/>
    <x v="0"/>
    <s v=""/>
    <n v="-100"/>
  </r>
  <r>
    <x v="62"/>
    <x v="4"/>
    <d v="1899-12-30T14:10:00"/>
    <n v="8"/>
    <n v="0"/>
    <n v="4"/>
    <n v="1400"/>
    <s v="Hcp"/>
    <n v="72"/>
    <n v="100"/>
    <n v="5"/>
    <s v="Metro Legend"/>
    <x v="2"/>
    <n v="3.5"/>
    <s v="Annabel Neasham"/>
    <s v="James McDonald"/>
    <m/>
    <n v="7"/>
    <n v="57"/>
    <n v="57"/>
    <n v="33.726067746686304"/>
    <n v="4"/>
    <n v="1"/>
    <x v="1"/>
    <n v="5.9"/>
    <n v="20"/>
    <m/>
    <m/>
    <m/>
    <n v="3.9"/>
    <m/>
    <s v="SYD"/>
    <x v="1"/>
    <x v="0"/>
    <x v="1"/>
    <n v="1"/>
    <x v="0"/>
    <s v=""/>
    <s v=""/>
    <x v="0"/>
    <s v=""/>
    <n v="-100"/>
    <s v="Metro Legend"/>
    <x v="0"/>
    <s v=""/>
    <n v="-100"/>
  </r>
  <r>
    <x v="62"/>
    <x v="2"/>
    <d v="1899-12-30T15:45:00"/>
    <n v="4"/>
    <n v="3"/>
    <n v="6"/>
    <n v="2000"/>
    <s v="Hcp"/>
    <n v="100"/>
    <n v="130"/>
    <n v="4"/>
    <s v="Holbien"/>
    <x v="4"/>
    <n v="4.5999999999999996"/>
    <s v="Steve Richards"/>
    <s v="Teodore Nugent (a1.5)"/>
    <n v="1.5"/>
    <n v="1"/>
    <n v="59.5"/>
    <n v="58"/>
    <n v="42.572463768115945"/>
    <n v="1"/>
    <m/>
    <x v="1"/>
    <n v="4.8"/>
    <n v="35"/>
    <n v="7"/>
    <m/>
    <s v="Ntd"/>
    <n v="6"/>
    <m/>
    <s v="Mel"/>
    <x v="0"/>
    <x v="0"/>
    <x v="1"/>
    <n v="1"/>
    <x v="1"/>
    <s v=""/>
    <s v=""/>
    <x v="0"/>
    <s v=""/>
    <n v="-100"/>
    <s v="Holbien"/>
    <x v="1"/>
    <s v=""/>
    <s v=""/>
  </r>
  <r>
    <x v="62"/>
    <x v="4"/>
    <d v="1899-12-30T16:00:00"/>
    <n v="8"/>
    <n v="0"/>
    <n v="7"/>
    <n v="1500"/>
    <s v="Hcp"/>
    <n v="78"/>
    <n v="130"/>
    <n v="8"/>
    <s v="O'Mudgee"/>
    <x v="2"/>
    <n v="13"/>
    <s v="Bjorn Baker"/>
    <s v="Reece Jones (a3)"/>
    <n v="3"/>
    <n v="9"/>
    <n v="57"/>
    <n v="54"/>
    <n v="43.406593406593409"/>
    <m/>
    <n v="2"/>
    <x v="1"/>
    <n v="4.2"/>
    <n v="20"/>
    <m/>
    <m/>
    <s v="WON"/>
    <n v="8"/>
    <n v="2.2999999999999998"/>
    <s v="SYD"/>
    <x v="1"/>
    <x v="0"/>
    <x v="1"/>
    <n v="1"/>
    <x v="0"/>
    <s v=""/>
    <s v=""/>
    <x v="0"/>
    <n v="800"/>
    <n v="700"/>
    <s v="O'Mudgee"/>
    <x v="0"/>
    <n v="800"/>
    <n v="700"/>
  </r>
  <r>
    <x v="62"/>
    <x v="4"/>
    <d v="1899-12-30T16:00:00"/>
    <n v="8"/>
    <n v="0"/>
    <n v="7"/>
    <n v="1500"/>
    <s v="Hcp"/>
    <n v="78"/>
    <n v="130"/>
    <n v="2"/>
    <s v="Canasta"/>
    <x v="4"/>
    <n v="3"/>
    <s v="Bjorn Baker"/>
    <s v="Joshua Parr"/>
    <m/>
    <n v="7"/>
    <n v="59.5"/>
    <n v="59.5"/>
    <n v="43.406593406593409"/>
    <n v="3"/>
    <n v="1"/>
    <x v="0"/>
    <n v="6.2"/>
    <n v="20"/>
    <m/>
    <m/>
    <s v="2nd"/>
    <n v="3.3"/>
    <n v="1.5"/>
    <s v="SYD"/>
    <x v="1"/>
    <x v="0"/>
    <x v="1"/>
    <n v="1"/>
    <x v="1"/>
    <s v=""/>
    <s v=""/>
    <x v="0"/>
    <s v=""/>
    <n v="-100"/>
    <s v="Canasta"/>
    <x v="1"/>
    <s v=""/>
    <s v=""/>
  </r>
  <r>
    <x v="62"/>
    <x v="4"/>
    <d v="1899-12-30T16:40:00"/>
    <n v="8"/>
    <n v="0"/>
    <n v="8"/>
    <n v="2000"/>
    <s v="Hcp"/>
    <m/>
    <n v="150"/>
    <n v="11"/>
    <s v="Mubariz"/>
    <x v="3"/>
    <n v="7.5"/>
    <s v="Chris Waller"/>
    <s v="Jason Collett"/>
    <m/>
    <n v="3"/>
    <n v="54"/>
    <n v="54"/>
    <n v="31.515151515151516"/>
    <n v="5"/>
    <n v="1"/>
    <x v="1"/>
    <n v="4.5999999999999996"/>
    <n v="20"/>
    <m/>
    <m/>
    <s v="2nd"/>
    <n v="6"/>
    <n v="2"/>
    <s v="SYD"/>
    <x v="1"/>
    <x v="0"/>
    <x v="1"/>
    <n v="1"/>
    <x v="0"/>
    <s v=""/>
    <s v=""/>
    <x v="0"/>
    <s v=""/>
    <n v="-100"/>
    <s v="Mubariz"/>
    <x v="0"/>
    <s v=""/>
    <n v="-100"/>
  </r>
  <r>
    <x v="62"/>
    <x v="2"/>
    <d v="1899-12-30T17:05:00"/>
    <n v="4"/>
    <n v="3"/>
    <n v="8"/>
    <n v="1100"/>
    <s v="Hcp"/>
    <n v="84"/>
    <n v="130"/>
    <n v="15"/>
    <s v="Scorched Earth"/>
    <x v="2"/>
    <n v="3.8"/>
    <s v="John Moloney"/>
    <s v="Damien Oliver"/>
    <m/>
    <n v="12"/>
    <n v="55"/>
    <n v="55"/>
    <n v="54.093567251461991"/>
    <n v="3"/>
    <n v="1"/>
    <x v="1"/>
    <n v="4.5999999999999996"/>
    <n v="40"/>
    <n v="16"/>
    <m/>
    <s v="WON"/>
    <n v="3"/>
    <n v="1.7"/>
    <s v="Mel"/>
    <x v="0"/>
    <x v="0"/>
    <x v="1"/>
    <n v="1"/>
    <x v="1"/>
    <s v=""/>
    <s v=""/>
    <x v="0"/>
    <n v="300"/>
    <n v="200"/>
    <s v="Scorched Earth"/>
    <x v="1"/>
    <s v=""/>
    <s v=""/>
  </r>
  <r>
    <x v="62"/>
    <x v="2"/>
    <d v="1899-12-30T17:05:00"/>
    <n v="4"/>
    <n v="3"/>
    <n v="8"/>
    <n v="1100"/>
    <s v="Hcp"/>
    <n v="84"/>
    <n v="130"/>
    <n v="1"/>
    <s v="Defiant Dancer"/>
    <x v="2"/>
    <n v="11"/>
    <s v="Phillip Stokes"/>
    <s v="Logan McNeil (a3)"/>
    <n v="3"/>
    <n v="5"/>
    <n v="63.5"/>
    <n v="60.5"/>
    <n v="54.093567251461991"/>
    <n v="2"/>
    <n v="5"/>
    <x v="0"/>
    <n v="5"/>
    <n v="30"/>
    <n v="16"/>
    <m/>
    <m/>
    <n v="19"/>
    <m/>
    <s v="Mel"/>
    <x v="0"/>
    <x v="0"/>
    <x v="1"/>
    <n v="1"/>
    <x v="1"/>
    <s v=""/>
    <s v=""/>
    <x v="0"/>
    <s v=""/>
    <n v="-100"/>
    <s v="Defiant Dancer"/>
    <x v="1"/>
    <s v=""/>
    <s v=""/>
  </r>
  <r>
    <x v="63"/>
    <x v="0"/>
    <d v="1899-12-30T13:43:00"/>
    <n v="4"/>
    <n v="9"/>
    <n v="3"/>
    <n v="1700"/>
    <s v="Hcp"/>
    <n v="100"/>
    <n v="130"/>
    <n v="1"/>
    <s v="Dark Dream"/>
    <x v="5"/>
    <n v="6"/>
    <s v="Team Hayes"/>
    <s v="Luke Nolen"/>
    <m/>
    <n v="4"/>
    <n v="60"/>
    <n v="60"/>
    <n v="52.38095238095238"/>
    <n v="1"/>
    <n v="3"/>
    <x v="1"/>
    <n v="4.5999999999999996"/>
    <n v="35"/>
    <n v="8"/>
    <m/>
    <s v="WON"/>
    <n v="7.5"/>
    <n v="1.8"/>
    <s v="Mel"/>
    <x v="0"/>
    <x v="0"/>
    <x v="1"/>
    <n v="1"/>
    <x v="0"/>
    <s v=""/>
    <s v=""/>
    <x v="0"/>
    <n v="750"/>
    <n v="650"/>
    <s v="Dark Dream"/>
    <x v="0"/>
    <n v="750"/>
    <n v="650"/>
  </r>
  <r>
    <x v="63"/>
    <x v="4"/>
    <d v="1899-12-30T14:40:00"/>
    <n v="6"/>
    <n v="3"/>
    <n v="5"/>
    <n v="2000"/>
    <s v="Hcp"/>
    <n v="78"/>
    <n v="130"/>
    <n v="8"/>
    <s v="Sword Point"/>
    <x v="2"/>
    <n v="2.8"/>
    <s v="Chris Waller"/>
    <s v="Kathy O'Hara"/>
    <m/>
    <n v="4"/>
    <n v="52"/>
    <n v="52"/>
    <n v="77.38095238095238"/>
    <n v="5"/>
    <m/>
    <x v="1"/>
    <n v="4.4000000000000004"/>
    <n v="30"/>
    <m/>
    <m/>
    <s v="WON"/>
    <n v="3.6"/>
    <n v="1.4"/>
    <s v="SYD"/>
    <x v="1"/>
    <x v="0"/>
    <x v="1"/>
    <n v="1"/>
    <x v="0"/>
    <s v=""/>
    <s v=""/>
    <x v="0"/>
    <n v="360"/>
    <n v="260"/>
    <s v="Sword Point"/>
    <x v="0"/>
    <n v="360"/>
    <n v="260"/>
  </r>
  <r>
    <x v="63"/>
    <x v="0"/>
    <d v="1899-12-30T14:53:00"/>
    <n v="4"/>
    <n v="9"/>
    <n v="5"/>
    <n v="1400"/>
    <s v="Hcp"/>
    <s v="No"/>
    <n v="130"/>
    <n v="2"/>
    <s v="Blazejowski"/>
    <x v="2"/>
    <n v="4.2"/>
    <s v="Greg Eurell"/>
    <s v="Josh Richards (a2)"/>
    <n v="2"/>
    <n v="2"/>
    <n v="58"/>
    <n v="56"/>
    <n v="55.102040816326529"/>
    <n v="3"/>
    <n v="2"/>
    <x v="0"/>
    <n v="5.2"/>
    <n v="30"/>
    <n v="8"/>
    <m/>
    <s v="WON"/>
    <n v="4.5999999999999996"/>
    <n v="1.6"/>
    <s v="Mel"/>
    <x v="0"/>
    <x v="0"/>
    <x v="1"/>
    <n v="1"/>
    <x v="0"/>
    <s v=""/>
    <s v=""/>
    <x v="0"/>
    <n v="459.99999999999994"/>
    <n v="359.99999999999994"/>
    <s v="Blazejowski"/>
    <x v="0"/>
    <n v="459.99999999999994"/>
    <n v="359.99999999999994"/>
  </r>
  <r>
    <x v="63"/>
    <x v="4"/>
    <d v="1899-12-30T15:55:00"/>
    <n v="6"/>
    <n v="3"/>
    <n v="7"/>
    <n v="1100"/>
    <s v="Hcp"/>
    <n v="88"/>
    <n v="130"/>
    <n v="2"/>
    <s v="The Bopper"/>
    <x v="2"/>
    <n v="2"/>
    <s v="Kris Lees"/>
    <s v="Joshua Parr"/>
    <m/>
    <n v="5"/>
    <n v="58"/>
    <n v="58"/>
    <s v=""/>
    <n v="1"/>
    <m/>
    <x v="1"/>
    <n v="4.5"/>
    <n v="20"/>
    <m/>
    <m/>
    <m/>
    <n v="2.2000000000000002"/>
    <m/>
    <s v="SYD"/>
    <x v="1"/>
    <x v="0"/>
    <x v="1"/>
    <n v="1"/>
    <x v="0"/>
    <s v=""/>
    <s v=""/>
    <x v="0"/>
    <s v=""/>
    <n v="-100"/>
    <s v="The Bopper"/>
    <x v="0"/>
    <s v=""/>
    <n v="-100"/>
  </r>
  <r>
    <x v="63"/>
    <x v="0"/>
    <d v="1899-12-30T16:08:00"/>
    <n v="4"/>
    <n v="9"/>
    <n v="7"/>
    <n v="1200"/>
    <s v="Hcp"/>
    <s v="No"/>
    <n v="250"/>
    <n v="1"/>
    <s v="The Astrologist"/>
    <x v="6"/>
    <n v="5"/>
    <s v="Leon  Corstens"/>
    <s v="Damien Oliver"/>
    <m/>
    <n v="6"/>
    <n v="59"/>
    <n v="59"/>
    <n v="38.181818181818187"/>
    <n v="1"/>
    <n v="1"/>
    <x v="1"/>
    <n v="5.5"/>
    <n v="30"/>
    <n v="12"/>
    <m/>
    <s v="3rd"/>
    <n v="5.5"/>
    <n v="2"/>
    <s v="Mel"/>
    <x v="0"/>
    <x v="0"/>
    <x v="1"/>
    <n v="1"/>
    <x v="1"/>
    <s v=""/>
    <s v=""/>
    <x v="0"/>
    <s v=""/>
    <n v="-100"/>
    <s v="The Astrologist"/>
    <x v="1"/>
    <s v=""/>
    <s v=""/>
  </r>
  <r>
    <x v="63"/>
    <x v="4"/>
    <d v="1899-12-30T16:35:00"/>
    <n v="6"/>
    <n v="3"/>
    <n v="8"/>
    <n v="1350"/>
    <s v="Hcp"/>
    <n v="78"/>
    <n v="130"/>
    <n v="5"/>
    <s v="Super Effort"/>
    <x v="3"/>
    <n v="6.1"/>
    <s v="Ryan &amp; Alexiou"/>
    <s v="Jay Ford"/>
    <m/>
    <n v="5"/>
    <n v="57.5"/>
    <n v="57.5"/>
    <n v="40.202966432474632"/>
    <n v="3"/>
    <n v="1"/>
    <x v="1"/>
    <n v="5.3"/>
    <n v="20"/>
    <m/>
    <m/>
    <m/>
    <n v="5.5"/>
    <m/>
    <s v="SYD"/>
    <x v="1"/>
    <x v="0"/>
    <x v="1"/>
    <n v="1"/>
    <x v="0"/>
    <n v="2"/>
    <n v="2"/>
    <x v="0"/>
    <s v=""/>
    <n v="-100"/>
    <s v="Super Effort"/>
    <x v="0"/>
    <s v=""/>
    <n v="-100"/>
  </r>
  <r>
    <x v="63"/>
    <x v="4"/>
    <d v="1899-12-30T16:35:00"/>
    <n v="6"/>
    <n v="3"/>
    <n v="8"/>
    <n v="1350"/>
    <s v="Hcp"/>
    <n v="78"/>
    <n v="130"/>
    <n v="1"/>
    <s v="Fashchanel"/>
    <x v="2"/>
    <n v="4.0999999999999996"/>
    <s v="John O'Shea"/>
    <s v="Reece Jones (a2)"/>
    <n v="2"/>
    <n v="3"/>
    <n v="60"/>
    <n v="58"/>
    <n v="40.202966432474632"/>
    <n v="2"/>
    <n v="5"/>
    <x v="0"/>
    <n v="6.4"/>
    <n v="20"/>
    <m/>
    <m/>
    <s v="WON"/>
    <n v="4.7"/>
    <n v="1.8"/>
    <s v="SYD"/>
    <x v="1"/>
    <x v="0"/>
    <x v="1"/>
    <n v="1"/>
    <x v="0"/>
    <s v=""/>
    <n v="2"/>
    <x v="0"/>
    <n v="470"/>
    <n v="370"/>
    <s v="Fashchanel"/>
    <x v="0"/>
    <n v="470"/>
    <n v="370"/>
  </r>
  <r>
    <x v="63"/>
    <x v="4"/>
    <d v="1899-12-30T17:20:00"/>
    <n v="6"/>
    <n v="3"/>
    <n v="9"/>
    <n v="1200"/>
    <s v="Hcp"/>
    <n v="78"/>
    <n v="130"/>
    <n v="8"/>
    <s v="El Buena"/>
    <x v="3"/>
    <n v="6"/>
    <s v="Chris Waller"/>
    <s v="Joshua Parr"/>
    <m/>
    <n v="9"/>
    <n v="58.5"/>
    <n v="58.5"/>
    <n v="37.074829931972786"/>
    <n v="2"/>
    <n v="3"/>
    <x v="1"/>
    <n v="5.8"/>
    <n v="20"/>
    <m/>
    <m/>
    <m/>
    <n v="9"/>
    <m/>
    <s v="SYD"/>
    <x v="1"/>
    <x v="0"/>
    <x v="1"/>
    <n v="1"/>
    <x v="0"/>
    <s v=""/>
    <s v=""/>
    <x v="0"/>
    <s v=""/>
    <n v="-100"/>
    <s v="El Buena"/>
    <x v="0"/>
    <s v=""/>
    <n v="-100"/>
  </r>
  <r>
    <x v="63"/>
    <x v="4"/>
    <d v="1899-12-30T18:00:00"/>
    <n v="6"/>
    <n v="3"/>
    <n v="10"/>
    <n v="1100"/>
    <s v="Mares"/>
    <n v="78"/>
    <n v="130"/>
    <n v="6"/>
    <s v="Steel Diamond"/>
    <x v="3"/>
    <n v="3.6"/>
    <s v="Chris Waller"/>
    <s v="Joshua Parr"/>
    <m/>
    <n v="2"/>
    <n v="58"/>
    <n v="58"/>
    <n v="42.063492063492063"/>
    <n v="2"/>
    <n v="1"/>
    <x v="1"/>
    <n v="5.3"/>
    <n v="20"/>
    <m/>
    <m/>
    <m/>
    <n v="4"/>
    <m/>
    <s v="SYD"/>
    <x v="1"/>
    <x v="0"/>
    <x v="1"/>
    <n v="1"/>
    <x v="0"/>
    <n v="2"/>
    <n v="2"/>
    <x v="0"/>
    <s v=""/>
    <n v="-100"/>
    <s v="Steel Diamond"/>
    <x v="0"/>
    <s v=""/>
    <n v="-100"/>
  </r>
  <r>
    <x v="63"/>
    <x v="4"/>
    <d v="1899-12-30T18:00:00"/>
    <n v="6"/>
    <n v="3"/>
    <n v="10"/>
    <n v="1100"/>
    <s v="Mares"/>
    <n v="78"/>
    <n v="130"/>
    <n v="10"/>
    <s v="Star Cherie"/>
    <x v="1"/>
    <n v="3.5"/>
    <s v="Ryan &amp; Alexiou"/>
    <s v="James Innes Jnr"/>
    <m/>
    <n v="1"/>
    <n v="56"/>
    <n v="56"/>
    <n v="42.063492063492063"/>
    <n v="3"/>
    <n v="4"/>
    <x v="0"/>
    <n v="5.4"/>
    <n v="20"/>
    <m/>
    <m/>
    <m/>
    <n v="4"/>
    <m/>
    <s v="SYD"/>
    <x v="1"/>
    <x v="0"/>
    <x v="1"/>
    <n v="1"/>
    <x v="0"/>
    <s v=""/>
    <n v="2"/>
    <x v="0"/>
    <s v=""/>
    <n v="-100"/>
    <s v="Star Cherie"/>
    <x v="0"/>
    <s v=""/>
    <n v="-100"/>
  </r>
  <r>
    <x v="64"/>
    <x v="6"/>
    <d v="1899-12-30T13:50:00"/>
    <n v="4"/>
    <n v="0"/>
    <n v="3"/>
    <n v="2500"/>
    <s v="Hcp"/>
    <n v="100"/>
    <n v="130"/>
    <n v="2"/>
    <s v="In A Twinkling"/>
    <x v="6"/>
    <n v="6.5"/>
    <s v="Lindsey Smith"/>
    <s v="Jarrod Fry"/>
    <m/>
    <n v="1"/>
    <n v="58"/>
    <n v="58"/>
    <n v="56.200941915227631"/>
    <n v="1"/>
    <n v="2"/>
    <x v="1"/>
    <n v="4.5999999999999996"/>
    <n v="40"/>
    <n v="7"/>
    <m/>
    <s v="2nd"/>
    <n v="7.5"/>
    <n v="3.6"/>
    <s v="Mel"/>
    <x v="0"/>
    <x v="0"/>
    <x v="1"/>
    <n v="1"/>
    <x v="1"/>
    <s v=""/>
    <s v=""/>
    <x v="0"/>
    <s v=""/>
    <n v="-100"/>
    <s v="In A Twinkling"/>
    <x v="1"/>
    <s v=""/>
    <s v=""/>
  </r>
  <r>
    <x v="64"/>
    <x v="6"/>
    <d v="1899-12-30T15:00:00"/>
    <n v="4"/>
    <n v="0"/>
    <n v="5"/>
    <n v="1000"/>
    <s v="Hcp"/>
    <n v="78"/>
    <n v="130"/>
    <n v="5"/>
    <s v="Winsum"/>
    <x v="3"/>
    <n v="2.9"/>
    <s v="Ken  Keys"/>
    <s v="Jye McNeil"/>
    <m/>
    <n v="5"/>
    <n v="57.5"/>
    <n v="57.5"/>
    <n v="78.927203065134108"/>
    <n v="2"/>
    <n v="1"/>
    <x v="1"/>
    <n v="4.5999999999999996"/>
    <n v="35"/>
    <n v="8"/>
    <m/>
    <m/>
    <n v="3.1"/>
    <m/>
    <s v="Mel"/>
    <x v="0"/>
    <x v="0"/>
    <x v="1"/>
    <n v="1"/>
    <x v="0"/>
    <s v=""/>
    <s v=""/>
    <x v="0"/>
    <s v=""/>
    <n v="-100"/>
    <s v="Winsum"/>
    <x v="0"/>
    <s v=""/>
    <n v="-100"/>
  </r>
  <r>
    <x v="64"/>
    <x v="3"/>
    <d v="1899-12-30T16:00:00"/>
    <n v="4"/>
    <n v="8"/>
    <n v="7"/>
    <n v="1100"/>
    <s v="Hcp"/>
    <n v="78"/>
    <n v="130"/>
    <n v="7"/>
    <s v="Salina Dreaming"/>
    <x v="2"/>
    <n v="3.4"/>
    <s v="Angela Davies"/>
    <s v="Hugh Bowman"/>
    <m/>
    <n v="1"/>
    <n v="58"/>
    <n v="58"/>
    <n v="47.593582887700535"/>
    <m/>
    <n v="1"/>
    <x v="1"/>
    <n v="6"/>
    <n v="20"/>
    <m/>
    <m/>
    <m/>
    <n v="4.2"/>
    <m/>
    <s v="SYD"/>
    <x v="1"/>
    <x v="0"/>
    <x v="1"/>
    <n v="1"/>
    <x v="0"/>
    <s v=""/>
    <s v=""/>
    <x v="0"/>
    <s v=""/>
    <n v="-100"/>
    <s v="Salina Dreaming"/>
    <x v="0"/>
    <s v=""/>
    <n v="-100"/>
  </r>
  <r>
    <x v="64"/>
    <x v="6"/>
    <d v="1899-12-30T16:20:00"/>
    <n v="4"/>
    <n v="0"/>
    <n v="7"/>
    <n v="1500"/>
    <s v="Hcp"/>
    <n v="84"/>
    <n v="130"/>
    <n v="6"/>
    <s v="High 'N' Dry"/>
    <x v="3"/>
    <n v="8"/>
    <s v="Mathew Ellerton"/>
    <s v="Matt Cartwright (a2)"/>
    <n v="2"/>
    <n v="8"/>
    <n v="56.5"/>
    <n v="54.5"/>
    <n v="42.803030303030305"/>
    <n v="1"/>
    <n v="3"/>
    <x v="1"/>
    <n v="4.8"/>
    <n v="35"/>
    <n v="10"/>
    <m/>
    <s v="WON"/>
    <n v="14.2"/>
    <n v="3"/>
    <s v="Mel"/>
    <x v="0"/>
    <x v="0"/>
    <x v="1"/>
    <n v="1"/>
    <x v="0"/>
    <s v=""/>
    <s v=""/>
    <x v="0"/>
    <n v="1420"/>
    <n v="1320"/>
    <s v="High 'N' Dry"/>
    <x v="0"/>
    <n v="1420"/>
    <n v="1320"/>
  </r>
  <r>
    <x v="64"/>
    <x v="3"/>
    <d v="1899-12-30T17:20:00"/>
    <n v="4"/>
    <n v="8"/>
    <n v="9"/>
    <n v="1600"/>
    <s v="Hcp"/>
    <n v="88"/>
    <n v="130"/>
    <n v="8"/>
    <s v="Kingsheir"/>
    <x v="2"/>
    <n v="4"/>
    <s v="Chris Waller"/>
    <s v="Hugh Bowman"/>
    <m/>
    <n v="9"/>
    <n v="56.5"/>
    <n v="56.5"/>
    <n v="50"/>
    <n v="3"/>
    <n v="3"/>
    <x v="1"/>
    <n v="4.0999999999999996"/>
    <n v="20"/>
    <m/>
    <m/>
    <s v="3rd"/>
    <n v="4.4000000000000004"/>
    <n v="1.6"/>
    <s v="SYD"/>
    <x v="1"/>
    <x v="0"/>
    <x v="1"/>
    <n v="1"/>
    <x v="0"/>
    <s v=""/>
    <s v=""/>
    <x v="0"/>
    <s v=""/>
    <n v="-100"/>
    <s v="Kingsheir"/>
    <x v="0"/>
    <s v=""/>
    <n v="-100"/>
  </r>
  <r>
    <x v="64"/>
    <x v="3"/>
    <d v="1899-12-30T18:00:00"/>
    <n v="4"/>
    <n v="8"/>
    <n v="10"/>
    <n v="1400"/>
    <s v="Hcp"/>
    <n v="78"/>
    <n v="130"/>
    <n v="9"/>
    <s v="Yukon"/>
    <x v="2"/>
    <n v="10.3"/>
    <s v="Team Hawkes"/>
    <s v="Chad Schofield"/>
    <m/>
    <n v="4"/>
    <n v="56"/>
    <n v="56"/>
    <n v="27.565880721220527"/>
    <m/>
    <m/>
    <x v="1"/>
    <n v="6.1"/>
    <n v="20"/>
    <m/>
    <m/>
    <s v="3rd"/>
    <n v="19"/>
    <n v="4.3"/>
    <s v="SYD"/>
    <x v="1"/>
    <x v="0"/>
    <x v="1"/>
    <n v="1"/>
    <x v="0"/>
    <n v="2"/>
    <n v="2"/>
    <x v="0"/>
    <s v=""/>
    <n v="-100"/>
    <s v="Yukon"/>
    <x v="0"/>
    <s v=""/>
    <n v="-100"/>
  </r>
  <r>
    <x v="64"/>
    <x v="3"/>
    <d v="1899-12-30T18:00:00"/>
    <n v="4"/>
    <n v="8"/>
    <n v="10"/>
    <n v="1400"/>
    <s v="Hcp"/>
    <n v="78"/>
    <n v="130"/>
    <n v="10"/>
    <s v="Waihaha Falls"/>
    <x v="3"/>
    <n v="4.3"/>
    <s v="John O'Shea"/>
    <s v="Tommy Berry"/>
    <m/>
    <n v="10"/>
    <n v="55.5"/>
    <n v="55.5"/>
    <n v="27.565880721220527"/>
    <n v="2"/>
    <n v="1"/>
    <x v="0"/>
    <n v="7"/>
    <n v="20"/>
    <m/>
    <m/>
    <s v="2nd"/>
    <n v="4"/>
    <n v="1.8"/>
    <s v="SYD"/>
    <x v="1"/>
    <x v="0"/>
    <x v="1"/>
    <n v="1"/>
    <x v="0"/>
    <s v=""/>
    <n v="2"/>
    <x v="0"/>
    <s v=""/>
    <n v="-100"/>
    <s v="Waihaha Falls"/>
    <x v="0"/>
    <s v=""/>
    <n v="-100"/>
  </r>
  <r>
    <x v="65"/>
    <x v="2"/>
    <d v="1899-12-30T15:40:00"/>
    <n v="4"/>
    <n v="6"/>
    <n v="5"/>
    <n v="2000"/>
    <s v="Hcp"/>
    <n v="84"/>
    <n v="130"/>
    <n v="10"/>
    <s v="Unique Artist"/>
    <x v="2"/>
    <n v="2.6"/>
    <s v="Phillip Stokes"/>
    <s v="Zac Spain"/>
    <m/>
    <n v="4"/>
    <n v="54"/>
    <n v="54"/>
    <n v="47.552447552447553"/>
    <n v="2"/>
    <n v="1"/>
    <x v="0"/>
    <n v="4.8"/>
    <n v="35"/>
    <n v="9"/>
    <m/>
    <s v="2nd"/>
    <n v="3.7"/>
    <n v="1.7"/>
    <s v="Mel"/>
    <x v="0"/>
    <x v="0"/>
    <x v="4"/>
    <n v="1"/>
    <x v="0"/>
    <s v=""/>
    <s v=""/>
    <x v="0"/>
    <s v=""/>
    <n v="-100"/>
    <s v="Unique Artist"/>
    <x v="0"/>
    <s v=""/>
    <n v="-100"/>
  </r>
  <r>
    <x v="65"/>
    <x v="2"/>
    <d v="1899-12-30T16:20:00"/>
    <n v="4"/>
    <n v="6"/>
    <n v="6"/>
    <n v="1400"/>
    <s v="Hcp"/>
    <s v="No"/>
    <n v="160"/>
    <n v="5"/>
    <s v="Open Minded"/>
    <x v="6"/>
    <n v="3.9"/>
    <s v="Anthony  Freedman"/>
    <s v="Damien Thornton"/>
    <m/>
    <n v="3"/>
    <n v="55.5"/>
    <n v="55.5"/>
    <n v="73.260073260073256"/>
    <n v="2"/>
    <n v="2"/>
    <x v="1"/>
    <n v="4.5"/>
    <n v="35"/>
    <n v="8"/>
    <m/>
    <s v="WON"/>
    <n v="5"/>
    <n v="1.7"/>
    <s v="Mel"/>
    <x v="0"/>
    <x v="0"/>
    <x v="4"/>
    <n v="1"/>
    <x v="1"/>
    <s v=""/>
    <s v=""/>
    <x v="0"/>
    <n v="500"/>
    <n v="400"/>
    <s v="Open Minded"/>
    <x v="1"/>
    <s v=""/>
    <s v=""/>
  </r>
  <r>
    <x v="65"/>
    <x v="2"/>
    <d v="1899-12-30T16:20:00"/>
    <n v="4"/>
    <n v="6"/>
    <n v="6"/>
    <n v="1400"/>
    <s v="Hcp"/>
    <s v="No"/>
    <n v="160"/>
    <n v="2"/>
    <s v="Crosshaven"/>
    <x v="2"/>
    <n v="8"/>
    <s v="Team Hayes"/>
    <s v="John Allen"/>
    <m/>
    <n v="8"/>
    <n v="59"/>
    <n v="59"/>
    <n v="73.260073260073256"/>
    <n v="3"/>
    <n v="3"/>
    <x v="0"/>
    <n v="5.5"/>
    <n v="30"/>
    <n v="8"/>
    <m/>
    <m/>
    <n v="10"/>
    <m/>
    <s v="Mel"/>
    <x v="0"/>
    <x v="0"/>
    <x v="4"/>
    <n v="1"/>
    <x v="0"/>
    <s v=""/>
    <s v=""/>
    <x v="0"/>
    <s v=""/>
    <n v="-100"/>
    <s v="Crosshaven"/>
    <x v="0"/>
    <s v=""/>
    <n v="-100"/>
  </r>
  <r>
    <x v="66"/>
    <x v="6"/>
    <d v="1899-12-30T12:40:00"/>
    <n v="6"/>
    <n v="0"/>
    <n v="2"/>
    <n v="1600"/>
    <s v="Mares"/>
    <n v="78"/>
    <n v="130"/>
    <n v="1"/>
    <s v="Glassey Miss"/>
    <x v="5"/>
    <n v="5.5"/>
    <s v="Symon Wilde"/>
    <s v="Laura Lafferty (a3)"/>
    <n v="3"/>
    <n v="7"/>
    <n v="59"/>
    <n v="56"/>
    <n v="42.857142857142861"/>
    <n v="2"/>
    <n v="5"/>
    <x v="0"/>
    <n v="5.5"/>
    <n v="30"/>
    <n v="7"/>
    <m/>
    <s v="2nd"/>
    <n v="6"/>
    <n v="2.7"/>
    <s v="Mel"/>
    <x v="0"/>
    <x v="0"/>
    <x v="1"/>
    <n v="1"/>
    <x v="0"/>
    <s v=""/>
    <s v=""/>
    <x v="0"/>
    <s v=""/>
    <n v="-100"/>
    <s v="Glassey Miss"/>
    <x v="0"/>
    <s v=""/>
    <n v="-100"/>
  </r>
  <r>
    <x v="66"/>
    <x v="6"/>
    <d v="1899-12-30T13:50:00"/>
    <n v="6"/>
    <n v="0"/>
    <n v="3"/>
    <n v="1600"/>
    <s v="Hcp"/>
    <s v="No"/>
    <n v="130"/>
    <n v="6"/>
    <s v="Polanco"/>
    <x v="2"/>
    <n v="9.5"/>
    <s v="Shea Eden"/>
    <s v="Jye McNeil"/>
    <m/>
    <n v="5"/>
    <n v="54"/>
    <n v="54"/>
    <n v="55.980861244019138"/>
    <n v="5"/>
    <n v="2"/>
    <x v="1"/>
    <n v="5"/>
    <n v="35"/>
    <n v="8"/>
    <m/>
    <m/>
    <n v="7.5"/>
    <m/>
    <s v="Mel"/>
    <x v="0"/>
    <x v="0"/>
    <x v="1"/>
    <n v="1"/>
    <x v="0"/>
    <s v=""/>
    <s v=""/>
    <x v="0"/>
    <s v=""/>
    <n v="-100"/>
    <s v="Polanco"/>
    <x v="0"/>
    <s v=""/>
    <n v="-100"/>
  </r>
  <r>
    <x v="66"/>
    <x v="4"/>
    <d v="1899-12-30T14:45:00"/>
    <n v="4"/>
    <n v="6"/>
    <n v="5"/>
    <n v="1300"/>
    <s v="Hcp"/>
    <n v="72"/>
    <n v="100"/>
    <n v="4"/>
    <s v="Military Expert"/>
    <x v="4"/>
    <n v="3"/>
    <s v="Annabel Neasham"/>
    <s v="Tommy Berry"/>
    <m/>
    <n v="10"/>
    <n v="59.5"/>
    <n v="59.5"/>
    <n v="22.173789443760072"/>
    <n v="1"/>
    <n v="1"/>
    <x v="0"/>
    <n v="6"/>
    <n v="20"/>
    <m/>
    <m/>
    <m/>
    <n v="4"/>
    <m/>
    <s v="SYD"/>
    <x v="1"/>
    <x v="0"/>
    <x v="1"/>
    <n v="1"/>
    <x v="1"/>
    <s v=""/>
    <s v=""/>
    <x v="0"/>
    <s v=""/>
    <n v="-100"/>
    <s v="Military Expert"/>
    <x v="1"/>
    <s v=""/>
    <s v=""/>
  </r>
  <r>
    <x v="66"/>
    <x v="4"/>
    <d v="1899-12-30T15:20:00"/>
    <n v="4"/>
    <n v="6"/>
    <n v="6"/>
    <n v="2000"/>
    <s v="Hcp"/>
    <n v="78"/>
    <n v="130"/>
    <n v="5"/>
    <s v="Travest"/>
    <x v="3"/>
    <n v="5.5"/>
    <s v="Gregory Hickman"/>
    <s v="Hugh Bowman"/>
    <m/>
    <n v="9"/>
    <n v="58"/>
    <n v="58"/>
    <n v="33.277027027027025"/>
    <n v="2"/>
    <n v="4"/>
    <x v="0"/>
    <n v="5.5"/>
    <n v="20"/>
    <m/>
    <m/>
    <m/>
    <n v="7.5"/>
    <m/>
    <s v="SYD"/>
    <x v="1"/>
    <x v="0"/>
    <x v="1"/>
    <n v="1"/>
    <x v="1"/>
    <s v=""/>
    <s v=""/>
    <x v="0"/>
    <s v=""/>
    <n v="-100"/>
    <s v="Travest"/>
    <x v="1"/>
    <s v=""/>
    <s v=""/>
  </r>
  <r>
    <x v="66"/>
    <x v="4"/>
    <d v="1899-12-30T16:40:00"/>
    <n v="4"/>
    <n v="6"/>
    <n v="8"/>
    <n v="1500"/>
    <s v="Hcp"/>
    <n v="88"/>
    <n v="130"/>
    <n v="8"/>
    <s v="O'Mudgee"/>
    <x v="2"/>
    <n v="5.6"/>
    <s v="Bjorn Baker"/>
    <s v="Reece Jones (a2)"/>
    <n v="2"/>
    <n v="7"/>
    <n v="54.5"/>
    <n v="52.5"/>
    <n v="53.571428571428569"/>
    <m/>
    <m/>
    <x v="1"/>
    <n v="4.5999999999999996"/>
    <n v="20"/>
    <m/>
    <m/>
    <m/>
    <n v="16"/>
    <m/>
    <s v="SYD"/>
    <x v="1"/>
    <x v="0"/>
    <x v="1"/>
    <n v="1"/>
    <x v="0"/>
    <n v="2"/>
    <n v="2"/>
    <x v="0"/>
    <s v=""/>
    <n v="-100"/>
    <s v="O'Mudgee"/>
    <x v="0"/>
    <s v=""/>
    <n v="-100"/>
  </r>
  <r>
    <x v="66"/>
    <x v="4"/>
    <d v="1899-12-30T16:40:00"/>
    <n v="4"/>
    <n v="6"/>
    <n v="8"/>
    <n v="1500"/>
    <s v="Hcp"/>
    <n v="88"/>
    <n v="130"/>
    <n v="5"/>
    <s v="Kingsheir"/>
    <x v="3"/>
    <n v="5.0999999999999996"/>
    <s v="Chris Waller"/>
    <s v="Hugh Bowman"/>
    <m/>
    <n v="5"/>
    <n v="57"/>
    <n v="57"/>
    <n v="53.571428571428569"/>
    <n v="3"/>
    <n v="3"/>
    <x v="0"/>
    <n v="6"/>
    <n v="20"/>
    <m/>
    <m/>
    <m/>
    <n v="8"/>
    <m/>
    <s v="SYD"/>
    <x v="1"/>
    <x v="0"/>
    <x v="1"/>
    <n v="1"/>
    <x v="0"/>
    <s v=""/>
    <n v="2"/>
    <x v="0"/>
    <s v=""/>
    <n v="-100"/>
    <s v="Kingsheir"/>
    <x v="0"/>
    <s v=""/>
    <n v="-100"/>
  </r>
  <r>
    <x v="66"/>
    <x v="4"/>
    <d v="1899-12-30T17:20:00"/>
    <n v="4"/>
    <n v="6"/>
    <n v="9"/>
    <n v="1200"/>
    <s v="Hcp"/>
    <n v="88"/>
    <n v="130"/>
    <n v="4"/>
    <s v="The Bopper"/>
    <x v="2"/>
    <n v="4"/>
    <s v="Kris Lees"/>
    <s v="Hugh Bowman"/>
    <m/>
    <n v="8"/>
    <n v="57.5"/>
    <n v="57.5"/>
    <n v="69.444444444444443"/>
    <n v="2"/>
    <n v="4"/>
    <x v="1"/>
    <n v="6.3"/>
    <n v="20"/>
    <m/>
    <m/>
    <s v="2nd"/>
    <n v="6.5"/>
    <n v="2"/>
    <s v="SYD"/>
    <x v="1"/>
    <x v="0"/>
    <x v="1"/>
    <n v="1"/>
    <x v="0"/>
    <s v=""/>
    <s v=""/>
    <x v="0"/>
    <s v=""/>
    <n v="-100"/>
    <s v="The Bopper"/>
    <x v="0"/>
    <s v=""/>
    <n v="-100"/>
  </r>
  <r>
    <x v="67"/>
    <x v="2"/>
    <d v="1899-12-30T13:50:00"/>
    <n v="3"/>
    <n v="9"/>
    <n v="3"/>
    <n v="2400"/>
    <s v="Hcp"/>
    <n v="78"/>
    <n v="130"/>
    <n v="6"/>
    <s v="Swelter Magic"/>
    <x v="1"/>
    <n v="6"/>
    <s v="Kevin Corstens"/>
    <s v="Matt Cartwright (a2)"/>
    <n v="2"/>
    <n v="9"/>
    <n v="57"/>
    <n v="55"/>
    <n v="28.43137254901961"/>
    <n v="4"/>
    <n v="2"/>
    <x v="1"/>
    <n v="5"/>
    <n v="35"/>
    <n v="9"/>
    <m/>
    <m/>
    <n v="6.5"/>
    <m/>
    <s v="Mel"/>
    <x v="0"/>
    <x v="0"/>
    <x v="1"/>
    <n v="2"/>
    <x v="1"/>
    <s v=""/>
    <s v=""/>
    <x v="0"/>
    <s v=""/>
    <n v="-100"/>
    <s v="Swelter Magic"/>
    <x v="1"/>
    <s v=""/>
    <s v=""/>
  </r>
  <r>
    <x v="67"/>
    <x v="2"/>
    <d v="1899-12-30T13:50:00"/>
    <n v="3"/>
    <n v="9"/>
    <n v="3"/>
    <n v="2400"/>
    <s v="Hcp"/>
    <n v="78"/>
    <n v="130"/>
    <n v="3"/>
    <s v="Brilliant Venture"/>
    <x v="1"/>
    <n v="9"/>
    <s v="Simon Zahra"/>
    <s v="Jamie Mott"/>
    <m/>
    <n v="2"/>
    <n v="58.5"/>
    <n v="58.5"/>
    <n v="28.43137254901961"/>
    <n v="2"/>
    <n v="5"/>
    <x v="0"/>
    <n v="5.5"/>
    <n v="30"/>
    <n v="9"/>
    <m/>
    <m/>
    <n v="9.5"/>
    <m/>
    <s v="Mel"/>
    <x v="0"/>
    <x v="0"/>
    <x v="1"/>
    <n v="2"/>
    <x v="1"/>
    <s v=""/>
    <s v=""/>
    <x v="0"/>
    <s v=""/>
    <n v="-100"/>
    <s v="Brilliant Venture"/>
    <x v="1"/>
    <s v=""/>
    <s v=""/>
  </r>
  <r>
    <x v="67"/>
    <x v="3"/>
    <d v="1899-12-30T14:10:00"/>
    <n v="4"/>
    <n v="0"/>
    <n v="4"/>
    <n v="1000"/>
    <s v="Hcp"/>
    <n v="94"/>
    <n v="100"/>
    <n v="1"/>
    <s v="Malkovich"/>
    <x v="2"/>
    <n v="3.3"/>
    <s v="Bjorn Baker"/>
    <s v="Tim Clark"/>
    <m/>
    <n v="7"/>
    <n v="62.5"/>
    <n v="62.5"/>
    <n v="46.176046176046178"/>
    <n v="2"/>
    <n v="4"/>
    <x v="1"/>
    <n v="4.7"/>
    <n v="20"/>
    <m/>
    <m/>
    <m/>
    <n v="4.8"/>
    <m/>
    <s v="SYD"/>
    <x v="1"/>
    <x v="0"/>
    <x v="1"/>
    <n v="2"/>
    <x v="1"/>
    <s v=""/>
    <s v=""/>
    <x v="0"/>
    <s v=""/>
    <n v="-100"/>
    <s v="Malkovich"/>
    <x v="1"/>
    <s v=""/>
    <s v=""/>
  </r>
  <r>
    <x v="67"/>
    <x v="2"/>
    <d v="1899-12-30T15:45:00"/>
    <n v="3"/>
    <n v="9"/>
    <n v="6"/>
    <n v="1400"/>
    <s v="Mares"/>
    <n v="78"/>
    <n v="130"/>
    <n v="1"/>
    <s v="Galgani"/>
    <x v="2"/>
    <n v="6.5"/>
    <s v="Nikki Burke"/>
    <s v="Josh Richards (a2)"/>
    <n v="2"/>
    <n v="3"/>
    <n v="59.5"/>
    <n v="57.5"/>
    <n v="26.495726495726494"/>
    <n v="2"/>
    <n v="5"/>
    <x v="1"/>
    <n v="4.8"/>
    <n v="35"/>
    <n v="13"/>
    <m/>
    <m/>
    <n v="8.5"/>
    <m/>
    <s v="Mel"/>
    <x v="0"/>
    <x v="0"/>
    <x v="1"/>
    <n v="2"/>
    <x v="0"/>
    <s v=""/>
    <s v=""/>
    <x v="0"/>
    <s v=""/>
    <n v="-100"/>
    <s v="Galgani"/>
    <x v="0"/>
    <s v=""/>
    <n v="-100"/>
  </r>
  <r>
    <x v="67"/>
    <x v="3"/>
    <d v="1899-12-30T16:05:00"/>
    <n v="4"/>
    <n v="0"/>
    <n v="7"/>
    <n v="1300"/>
    <s v="Mares"/>
    <n v="78"/>
    <n v="130"/>
    <n v="10"/>
    <s v="Steel Diamond"/>
    <x v="3"/>
    <n v="4.9000000000000004"/>
    <s v="Chris Waller"/>
    <s v="Jamie Kah"/>
    <m/>
    <n v="5"/>
    <n v="57.5"/>
    <n v="57.5"/>
    <n v="42.630385487528343"/>
    <n v="5"/>
    <n v="4"/>
    <x v="1"/>
    <n v="3.4"/>
    <n v="20"/>
    <m/>
    <m/>
    <s v="3rd"/>
    <n v="4.5999999999999996"/>
    <n v="1.6"/>
    <s v="SYD"/>
    <x v="1"/>
    <x v="0"/>
    <x v="1"/>
    <n v="2"/>
    <x v="0"/>
    <s v=""/>
    <s v=""/>
    <x v="0"/>
    <s v=""/>
    <n v="-100"/>
    <s v="Steel Diamond"/>
    <x v="0"/>
    <s v=""/>
    <n v="-100"/>
  </r>
  <r>
    <x v="67"/>
    <x v="2"/>
    <d v="1899-12-30T16:25:00"/>
    <n v="3"/>
    <n v="9"/>
    <n v="7"/>
    <n v="1800"/>
    <s v="Hcp"/>
    <n v="100"/>
    <n v="130"/>
    <n v="10"/>
    <s v="Desert Icon"/>
    <x v="0"/>
    <n v="3.3"/>
    <s v="Chris Waller"/>
    <s v="Damien Thornton"/>
    <m/>
    <n v="9"/>
    <n v="53"/>
    <n v="53"/>
    <n v="45.687645687645691"/>
    <n v="3"/>
    <m/>
    <x v="1"/>
    <n v="4.4000000000000004"/>
    <n v="40"/>
    <n v="11"/>
    <m/>
    <s v="WON"/>
    <n v="3.2"/>
    <n v="1.5"/>
    <s v="Mel"/>
    <x v="0"/>
    <x v="0"/>
    <x v="1"/>
    <n v="2"/>
    <x v="0"/>
    <s v=""/>
    <s v=""/>
    <x v="0"/>
    <n v="320"/>
    <n v="220"/>
    <s v="Desert Icon"/>
    <x v="0"/>
    <n v="320"/>
    <n v="220"/>
  </r>
  <r>
    <x v="67"/>
    <x v="3"/>
    <d v="1899-12-30T17:25:00"/>
    <n v="4"/>
    <n v="0"/>
    <n v="9"/>
    <n v="1200"/>
    <s v="Hcp"/>
    <n v="78"/>
    <n v="130"/>
    <n v="10"/>
    <s v="Maotai"/>
    <x v="4"/>
    <n v="4.3"/>
    <s v="Kacy Fogden"/>
    <s v="Sam Clipperton"/>
    <m/>
    <n v="6"/>
    <n v="57.5"/>
    <n v="57.5"/>
    <n v="61.717352415026838"/>
    <m/>
    <n v="5"/>
    <x v="1"/>
    <n v="4.5999999999999996"/>
    <n v="20"/>
    <m/>
    <m/>
    <s v="WON"/>
    <n v="3.5"/>
    <n v="1.8"/>
    <s v="SYD"/>
    <x v="1"/>
    <x v="0"/>
    <x v="1"/>
    <n v="2"/>
    <x v="1"/>
    <s v=""/>
    <s v=""/>
    <x v="0"/>
    <n v="350"/>
    <n v="250"/>
    <s v="Maotai"/>
    <x v="1"/>
    <s v=""/>
    <s v=""/>
  </r>
  <r>
    <x v="67"/>
    <x v="3"/>
    <d v="1899-12-30T17:25:00"/>
    <n v="4"/>
    <n v="0"/>
    <n v="9"/>
    <n v="1200"/>
    <s v="Hcp"/>
    <n v="78"/>
    <n v="130"/>
    <n v="9"/>
    <s v="El Buena"/>
    <x v="3"/>
    <n v="10.199999999999999"/>
    <s v="Chris Waller"/>
    <s v="James McDonald"/>
    <m/>
    <n v="8"/>
    <n v="58.5"/>
    <n v="58.5"/>
    <n v="61.717352415026838"/>
    <n v="4"/>
    <m/>
    <x v="0"/>
    <n v="4.9000000000000004"/>
    <n v="20"/>
    <m/>
    <m/>
    <m/>
    <n v="16"/>
    <m/>
    <s v="SYD"/>
    <x v="1"/>
    <x v="0"/>
    <x v="1"/>
    <n v="2"/>
    <x v="1"/>
    <s v=""/>
    <s v=""/>
    <x v="0"/>
    <s v=""/>
    <n v="-100"/>
    <s v="El Buena"/>
    <x v="1"/>
    <s v=""/>
    <s v=""/>
  </r>
  <r>
    <x v="68"/>
    <x v="2"/>
    <d v="1899-12-30T12:40:00"/>
    <n v="3"/>
    <n v="0"/>
    <n v="1"/>
    <n v="1400"/>
    <s v="Hcp"/>
    <n v="84"/>
    <n v="130"/>
    <n v="2"/>
    <s v="In The Boat"/>
    <x v="4"/>
    <n v="1.8"/>
    <s v="Lindsey Smith"/>
    <s v="Alana Kelly (a2)"/>
    <n v="2"/>
    <n v="5"/>
    <n v="60"/>
    <n v="58"/>
    <n v="38.181818181818187"/>
    <n v="1"/>
    <n v="1"/>
    <x v="0"/>
    <n v="5"/>
    <n v="30"/>
    <n v="6"/>
    <m/>
    <s v="Ntd"/>
    <n v="2.25"/>
    <m/>
    <s v="Mel"/>
    <x v="0"/>
    <x v="0"/>
    <x v="1"/>
    <n v="2"/>
    <x v="1"/>
    <s v=""/>
    <s v=""/>
    <x v="0"/>
    <s v=""/>
    <n v="-100"/>
    <s v="In The Boat"/>
    <x v="1"/>
    <s v=""/>
    <s v=""/>
  </r>
  <r>
    <x v="68"/>
    <x v="3"/>
    <d v="1899-12-30T14:45:00"/>
    <n v="5"/>
    <n v="5"/>
    <n v="5"/>
    <n v="1600"/>
    <s v="Hcp"/>
    <n v="88"/>
    <n v="130"/>
    <n v="2"/>
    <s v="Yiyi"/>
    <x v="2"/>
    <n v="2.35"/>
    <s v="Chris Waller"/>
    <s v="James McDonald"/>
    <m/>
    <n v="4"/>
    <n v="59"/>
    <n v="59"/>
    <s v=""/>
    <n v="1"/>
    <n v="4"/>
    <x v="1"/>
    <n v="5"/>
    <n v="20"/>
    <m/>
    <m/>
    <m/>
    <n v="3.3"/>
    <m/>
    <s v="SYD"/>
    <x v="1"/>
    <x v="0"/>
    <x v="1"/>
    <n v="2"/>
    <x v="0"/>
    <s v=""/>
    <s v=""/>
    <x v="0"/>
    <s v=""/>
    <n v="-100"/>
    <s v="Yiyi"/>
    <x v="0"/>
    <s v=""/>
    <n v="-100"/>
  </r>
  <r>
    <x v="68"/>
    <x v="3"/>
    <d v="1899-12-30T15:25:00"/>
    <n v="5"/>
    <n v="5"/>
    <n v="6"/>
    <n v="1200"/>
    <s v="Hcp"/>
    <m/>
    <n v="160"/>
    <n v="1"/>
    <s v="Lost And Running"/>
    <x v="2"/>
    <n v="3.1"/>
    <s v="John O'Shea"/>
    <s v="Hugh Bowman"/>
    <m/>
    <n v="5"/>
    <n v="61"/>
    <n v="61"/>
    <n v="47.642679900744419"/>
    <n v="1"/>
    <n v="1"/>
    <x v="1"/>
    <n v="4.7"/>
    <n v="20"/>
    <m/>
    <m/>
    <s v="WON"/>
    <n v="2.4"/>
    <n v="1.2"/>
    <s v="SYD"/>
    <x v="1"/>
    <x v="0"/>
    <x v="1"/>
    <n v="2"/>
    <x v="1"/>
    <s v=""/>
    <s v=""/>
    <x v="0"/>
    <n v="240"/>
    <n v="140"/>
    <s v="Lost And Running"/>
    <x v="1"/>
    <s v=""/>
    <s v=""/>
  </r>
  <r>
    <x v="68"/>
    <x v="2"/>
    <d v="1899-12-30T16:25:00"/>
    <n v="3"/>
    <n v="0"/>
    <n v="7"/>
    <n v="1100"/>
    <s v="Hcp"/>
    <s v="SW"/>
    <n v="300"/>
    <n v="1"/>
    <s v="Oxley Road"/>
    <x v="4"/>
    <n v="4"/>
    <s v="Peter G Moody"/>
    <s v="Luke Nolen"/>
    <m/>
    <n v="1"/>
    <n v="59"/>
    <n v="59"/>
    <n v="51.315789473684212"/>
    <n v="2"/>
    <n v="3"/>
    <x v="1"/>
    <n v="4.5999999999999996"/>
    <n v="35"/>
    <n v="7"/>
    <m/>
    <s v="2nd"/>
    <n v="6"/>
    <n v="3"/>
    <s v="Mel"/>
    <x v="0"/>
    <x v="0"/>
    <x v="1"/>
    <n v="2"/>
    <x v="1"/>
    <s v=""/>
    <s v=""/>
    <x v="0"/>
    <s v=""/>
    <n v="-100"/>
    <s v="Oxley Road"/>
    <x v="1"/>
    <s v=""/>
    <s v=""/>
  </r>
  <r>
    <x v="68"/>
    <x v="3"/>
    <d v="1899-12-30T17:25:00"/>
    <n v="5"/>
    <n v="5"/>
    <n v="9"/>
    <n v="1200"/>
    <s v="Mares"/>
    <m/>
    <n v="160"/>
    <n v="4"/>
    <s v="Snapdancer"/>
    <x v="1"/>
    <n v="3.7"/>
    <s v="Maher &amp; Eustace"/>
    <s v="James McDonald"/>
    <m/>
    <n v="7"/>
    <n v="54.5"/>
    <n v="54.5"/>
    <n v="34.16988416988417"/>
    <n v="1"/>
    <n v="3"/>
    <x v="1"/>
    <n v="5.2"/>
    <n v="20"/>
    <m/>
    <m/>
    <s v="WON"/>
    <n v="3.4"/>
    <n v="1.6"/>
    <s v="SYD"/>
    <x v="1"/>
    <x v="0"/>
    <x v="1"/>
    <n v="2"/>
    <x v="0"/>
    <s v=""/>
    <s v=""/>
    <x v="0"/>
    <n v="340"/>
    <n v="240"/>
    <s v="Snapdancer"/>
    <x v="0"/>
    <n v="340"/>
    <n v="240"/>
  </r>
  <r>
    <x v="69"/>
    <x v="4"/>
    <d v="1899-12-30T02:45:00"/>
    <n v="4"/>
    <n v="0"/>
    <n v="5"/>
    <n v="1100"/>
    <s v="Hcp"/>
    <n v="78"/>
    <n v="130"/>
    <n v="6"/>
    <s v="Able Willie"/>
    <x v="3"/>
    <n v="3.4"/>
    <s v="Chris Waller"/>
    <s v="Hugh Bowman"/>
    <m/>
    <n v="6"/>
    <n v="56.5"/>
    <n v="56.5"/>
    <n v="57.983193277310932"/>
    <n v="4"/>
    <n v="5"/>
    <x v="1"/>
    <n v="5.2"/>
    <n v="20"/>
    <m/>
    <m/>
    <m/>
    <n v="3.3"/>
    <m/>
    <s v="SYD"/>
    <x v="1"/>
    <x v="0"/>
    <x v="1"/>
    <n v="2"/>
    <x v="0"/>
    <n v="2"/>
    <n v="2"/>
    <x v="0"/>
    <s v=""/>
    <n v="-100"/>
    <s v="Able Willie"/>
    <x v="0"/>
    <s v=""/>
    <n v="-100"/>
  </r>
  <r>
    <x v="69"/>
    <x v="4"/>
    <d v="1899-12-30T02:45:00"/>
    <n v="4"/>
    <n v="0"/>
    <n v="5"/>
    <n v="1100"/>
    <s v="Hcp"/>
    <n v="78"/>
    <n v="130"/>
    <n v="5"/>
    <s v="Fox Fighter"/>
    <x v="3"/>
    <n v="20"/>
    <s v="David Payne"/>
    <s v="Keagan Latham"/>
    <m/>
    <n v="8"/>
    <n v="57"/>
    <n v="57"/>
    <n v="57.983193277310932"/>
    <n v="5"/>
    <m/>
    <x v="0"/>
    <n v="5.4"/>
    <n v="20"/>
    <m/>
    <m/>
    <s v="3rd"/>
    <n v="21"/>
    <n v="3.9"/>
    <s v="SYD"/>
    <x v="1"/>
    <x v="0"/>
    <x v="1"/>
    <n v="2"/>
    <x v="0"/>
    <s v=""/>
    <n v="2"/>
    <x v="0"/>
    <s v=""/>
    <n v="-100"/>
    <s v="Fox Fighter"/>
    <x v="0"/>
    <s v=""/>
    <n v="-100"/>
  </r>
  <r>
    <x v="69"/>
    <x v="0"/>
    <d v="1899-12-30T12:40:00"/>
    <n v="3"/>
    <n v="0"/>
    <n v="1"/>
    <n v="2000"/>
    <s v="Hcp"/>
    <n v="84"/>
    <n v="130"/>
    <n v="3"/>
    <s v="Playoffs"/>
    <x v="0"/>
    <n v="8.5"/>
    <s v="Ciaron Maher "/>
    <s v="Matt Cartwright (a2)"/>
    <n v="2"/>
    <n v="3"/>
    <n v="59.5"/>
    <n v="57.5"/>
    <n v="32.598039215686278"/>
    <n v="2"/>
    <n v="2"/>
    <x v="1"/>
    <n v="5"/>
    <n v="35"/>
    <n v="11"/>
    <m/>
    <s v="3rd"/>
    <n v="11"/>
    <n v="3.1"/>
    <s v="Mel"/>
    <x v="0"/>
    <x v="0"/>
    <x v="1"/>
    <n v="2"/>
    <x v="0"/>
    <n v="2"/>
    <n v="2"/>
    <x v="0"/>
    <s v=""/>
    <n v="-100"/>
    <s v="Playoffs"/>
    <x v="0"/>
    <s v=""/>
    <n v="-100"/>
  </r>
  <r>
    <x v="69"/>
    <x v="0"/>
    <d v="1899-12-30T12:40:00"/>
    <n v="3"/>
    <n v="0"/>
    <n v="1"/>
    <n v="2000"/>
    <s v="Hcp"/>
    <n v="84"/>
    <n v="130"/>
    <n v="5"/>
    <s v="Crystal Pegasus"/>
    <x v="3"/>
    <n v="3.3"/>
    <s v="Chris Waller"/>
    <s v="James McDonald"/>
    <m/>
    <n v="8"/>
    <n v="58"/>
    <n v="58"/>
    <n v="32.598039215686278"/>
    <n v="4"/>
    <n v="1"/>
    <x v="0"/>
    <n v="5.5"/>
    <n v="30"/>
    <n v="11"/>
    <m/>
    <s v="WON"/>
    <n v="2.35"/>
    <n v="1.4"/>
    <s v="Mel"/>
    <x v="0"/>
    <x v="0"/>
    <x v="1"/>
    <n v="2"/>
    <x v="0"/>
    <s v=""/>
    <n v="2"/>
    <x v="0"/>
    <n v="235"/>
    <n v="135"/>
    <s v="Crystal Pegasus"/>
    <x v="0"/>
    <n v="235"/>
    <n v="135"/>
  </r>
  <r>
    <x v="69"/>
    <x v="4"/>
    <d v="1899-12-30T13:00:00"/>
    <n v="4"/>
    <n v="0"/>
    <n v="2"/>
    <n v="1100"/>
    <s v="Hcp"/>
    <n v="94"/>
    <n v="130"/>
    <n v="3"/>
    <s v="Mr Mosaic"/>
    <x v="4"/>
    <n v="3.5"/>
    <s v="Ryan &amp; Alexiou"/>
    <s v="Reece Jones (a2)"/>
    <n v="2"/>
    <n v="1"/>
    <n v="56.5"/>
    <n v="54.5"/>
    <n v="78.571428571428569"/>
    <n v="1"/>
    <n v="1"/>
    <x v="1"/>
    <n v="3"/>
    <n v="20"/>
    <m/>
    <m/>
    <m/>
    <n v="4.4000000000000004"/>
    <m/>
    <s v="SYD"/>
    <x v="1"/>
    <x v="0"/>
    <x v="1"/>
    <n v="2"/>
    <x v="1"/>
    <s v=""/>
    <s v=""/>
    <x v="0"/>
    <s v=""/>
    <n v="-100"/>
    <s v="Mr Mosaic"/>
    <x v="1"/>
    <s v=""/>
    <s v=""/>
  </r>
  <r>
    <x v="69"/>
    <x v="0"/>
    <d v="1899-12-30T13:15:00"/>
    <n v="3"/>
    <n v="0"/>
    <n v="2"/>
    <n v="1600"/>
    <s v="Hcp"/>
    <n v="84"/>
    <n v="130"/>
    <n v="2"/>
    <s v="Zoltan"/>
    <x v="5"/>
    <n v="13"/>
    <s v="Symon Wilde"/>
    <s v="Linda Meech"/>
    <m/>
    <n v="3"/>
    <n v="59.5"/>
    <n v="59.5"/>
    <n v="63.247863247863251"/>
    <n v="3"/>
    <m/>
    <x v="1"/>
    <n v="5.4"/>
    <n v="35"/>
    <n v="9"/>
    <m/>
    <m/>
    <n v="31"/>
    <m/>
    <s v="Mel"/>
    <x v="0"/>
    <x v="0"/>
    <x v="1"/>
    <n v="2"/>
    <x v="0"/>
    <s v=""/>
    <s v=""/>
    <x v="0"/>
    <s v=""/>
    <n v="-100"/>
    <s v="Zoltan"/>
    <x v="0"/>
    <s v=""/>
    <n v="-100"/>
  </r>
  <r>
    <x v="69"/>
    <x v="4"/>
    <d v="1899-12-30T13:35:00"/>
    <n v="4"/>
    <n v="0"/>
    <n v="3"/>
    <n v="1500"/>
    <s v="Hcp"/>
    <n v="72"/>
    <n v="100"/>
    <n v="2"/>
    <s v="Military Expert"/>
    <x v="4"/>
    <n v="2.6"/>
    <s v="Annabel Neasham"/>
    <s v="Tommy Berry"/>
    <m/>
    <n v="5"/>
    <n v="59.5"/>
    <n v="59.5"/>
    <n v="13.623407109322603"/>
    <n v="1"/>
    <n v="1"/>
    <x v="0"/>
    <n v="5.8"/>
    <n v="20"/>
    <m/>
    <m/>
    <s v="WON"/>
    <n v="3.9"/>
    <n v="2"/>
    <s v="SYD"/>
    <x v="1"/>
    <x v="0"/>
    <x v="1"/>
    <n v="2"/>
    <x v="1"/>
    <s v=""/>
    <s v=""/>
    <x v="0"/>
    <n v="390"/>
    <n v="290"/>
    <s v="Military Expert"/>
    <x v="1"/>
    <s v=""/>
    <s v=""/>
  </r>
  <r>
    <x v="69"/>
    <x v="4"/>
    <d v="1899-12-30T17:25:00"/>
    <n v="4"/>
    <n v="0"/>
    <n v="9"/>
    <n v="1400"/>
    <s v="Hcp"/>
    <n v="100"/>
    <n v="130"/>
    <n v="12"/>
    <s v="Invinciano"/>
    <x v="4"/>
    <n v="4.8"/>
    <s v="Joseph Pride"/>
    <s v="Alysha Collett"/>
    <m/>
    <n v="7"/>
    <n v="52"/>
    <n v="52"/>
    <n v="35.11904761904762"/>
    <m/>
    <n v="5"/>
    <x v="1"/>
    <n v="4.8"/>
    <n v="20"/>
    <m/>
    <m/>
    <m/>
    <n v="8"/>
    <m/>
    <s v="SYD"/>
    <x v="1"/>
    <x v="0"/>
    <x v="1"/>
    <n v="2"/>
    <x v="1"/>
    <s v=""/>
    <s v=""/>
    <x v="0"/>
    <s v=""/>
    <n v="-100"/>
    <s v="Invinciano"/>
    <x v="1"/>
    <s v=""/>
    <s v=""/>
  </r>
  <r>
    <x v="69"/>
    <x v="0"/>
    <d v="1899-12-30T17:40:00"/>
    <n v="3"/>
    <n v="0"/>
    <n v="9"/>
    <n v="1200"/>
    <s v="Hcp"/>
    <s v="No"/>
    <n v="130"/>
    <n v="3"/>
    <s v="Pioneer River"/>
    <x v="3"/>
    <n v="5.5"/>
    <s v="Ciaron Maher "/>
    <s v="Josh Richards (a2)"/>
    <n v="2"/>
    <n v="8"/>
    <n v="59"/>
    <n v="57"/>
    <n v="40.404040404040401"/>
    <n v="1"/>
    <n v="4"/>
    <x v="1"/>
    <n v="4.8"/>
    <n v="35"/>
    <n v="10"/>
    <m/>
    <m/>
    <n v="7.5"/>
    <m/>
    <s v="Mel"/>
    <x v="0"/>
    <x v="0"/>
    <x v="1"/>
    <n v="2"/>
    <x v="0"/>
    <s v=""/>
    <s v=""/>
    <x v="0"/>
    <s v=""/>
    <n v="-100"/>
    <s v="Pioneer River"/>
    <x v="0"/>
    <s v=""/>
    <n v="-100"/>
  </r>
  <r>
    <x v="69"/>
    <x v="0"/>
    <d v="1899-12-30T17:40:00"/>
    <n v="3"/>
    <n v="0"/>
    <n v="9"/>
    <n v="1200"/>
    <s v="Hcp"/>
    <s v="No"/>
    <n v="130"/>
    <n v="10"/>
    <s v="The Garden"/>
    <x v="6"/>
    <n v="2.6"/>
    <s v="Symon Wilde"/>
    <s v="Joe Bowditch"/>
    <m/>
    <n v="7"/>
    <n v="55"/>
    <n v="55"/>
    <n v="40.404040404040401"/>
    <n v="3"/>
    <m/>
    <x v="0"/>
    <n v="5"/>
    <n v="35"/>
    <n v="10"/>
    <m/>
    <s v="3rd"/>
    <n v="2.15"/>
    <n v="1.4"/>
    <s v="Mel"/>
    <x v="0"/>
    <x v="0"/>
    <x v="1"/>
    <n v="2"/>
    <x v="1"/>
    <s v=""/>
    <s v=""/>
    <x v="0"/>
    <s v=""/>
    <n v="-100"/>
    <s v="The Garden"/>
    <x v="1"/>
    <s v=""/>
    <s v=""/>
  </r>
  <r>
    <x v="69"/>
    <x v="4"/>
    <d v="1899-12-30T18:00:00"/>
    <n v="4"/>
    <n v="0"/>
    <n v="10"/>
    <n v="1400"/>
    <s v="Hcp"/>
    <n v="78"/>
    <n v="130"/>
    <n v="3"/>
    <s v="Dajraan"/>
    <x v="1"/>
    <n v="2.2999999999999998"/>
    <s v="Waterhouse/Bott"/>
    <s v="Tim Clark"/>
    <m/>
    <n v="1"/>
    <n v="60"/>
    <n v="60"/>
    <n v="53.89492753623189"/>
    <n v="1"/>
    <m/>
    <x v="1"/>
    <n v="4.4000000000000004"/>
    <n v="30"/>
    <m/>
    <m/>
    <s v="3rd"/>
    <n v="2.4"/>
    <n v="1.2"/>
    <s v="SYD"/>
    <x v="1"/>
    <x v="0"/>
    <x v="1"/>
    <n v="2"/>
    <x v="0"/>
    <s v=""/>
    <s v=""/>
    <x v="0"/>
    <s v=""/>
    <n v="-100"/>
    <s v="Dajraan"/>
    <x v="0"/>
    <s v=""/>
    <n v="-100"/>
  </r>
  <r>
    <x v="70"/>
    <x v="3"/>
    <d v="1899-12-30T13:00:00"/>
    <n v="10"/>
    <n v="0"/>
    <n v="2"/>
    <n v="1100"/>
    <s v="Hcp"/>
    <n v="72"/>
    <n v="130"/>
    <n v="8"/>
    <s v="Esteemed Lady"/>
    <x v="2"/>
    <n v="7.6"/>
    <s v="Gwenda Markwell"/>
    <s v="Rachel King"/>
    <m/>
    <n v="1"/>
    <n v="55.5"/>
    <n v="55.5"/>
    <n v="56.636155606407328"/>
    <n v="3"/>
    <m/>
    <x v="1"/>
    <n v="4.8"/>
    <n v="20"/>
    <m/>
    <m/>
    <s v="3rd"/>
    <n v="7"/>
    <n v="2.1"/>
    <s v="SYD"/>
    <x v="1"/>
    <x v="0"/>
    <x v="1"/>
    <n v="2"/>
    <x v="0"/>
    <s v=""/>
    <s v=""/>
    <x v="0"/>
    <s v=""/>
    <n v="-100"/>
    <s v="Esteemed Lady"/>
    <x v="0"/>
    <s v=""/>
    <n v="-100"/>
  </r>
  <r>
    <x v="70"/>
    <x v="3"/>
    <d v="1899-12-30T13:00:00"/>
    <n v="10"/>
    <n v="0"/>
    <n v="2"/>
    <n v="1100"/>
    <s v="Hcp"/>
    <n v="72"/>
    <n v="130"/>
    <n v="5"/>
    <s v="Switched"/>
    <x v="4"/>
    <n v="5.6"/>
    <s v="Brad Widdup"/>
    <s v="Nash Rawiller"/>
    <m/>
    <n v="8"/>
    <n v="57.5"/>
    <n v="57.5"/>
    <n v="56.636155606407328"/>
    <n v="5"/>
    <n v="1"/>
    <x v="0"/>
    <n v="7"/>
    <n v="20"/>
    <m/>
    <m/>
    <s v="2nd"/>
    <n v="4.8"/>
    <n v="1.8"/>
    <s v="SYD"/>
    <x v="1"/>
    <x v="0"/>
    <x v="1"/>
    <n v="2"/>
    <x v="1"/>
    <s v=""/>
    <s v=""/>
    <x v="0"/>
    <s v=""/>
    <n v="-100"/>
    <s v="Switched"/>
    <x v="1"/>
    <s v=""/>
    <s v=""/>
  </r>
  <r>
    <x v="70"/>
    <x v="2"/>
    <d v="1899-12-30T13:15:00"/>
    <n v="3"/>
    <n v="3"/>
    <n v="2"/>
    <n v="1400"/>
    <s v="Mares"/>
    <s v="SW-M"/>
    <n v="200"/>
    <n v="2"/>
    <s v="Flying Mascot"/>
    <x v="1"/>
    <n v="1.85"/>
    <s v="Tom Dabernig"/>
    <s v="Blaike McDougall"/>
    <m/>
    <n v="4"/>
    <n v="58"/>
    <n v="58"/>
    <n v="74.054054054054049"/>
    <n v="1"/>
    <n v="4"/>
    <x v="1"/>
    <n v="4.4000000000000004"/>
    <n v="40"/>
    <n v="7"/>
    <m/>
    <s v="WON"/>
    <n v="1.85"/>
    <n v="1.4"/>
    <s v="Mel"/>
    <x v="0"/>
    <x v="0"/>
    <x v="1"/>
    <n v="2"/>
    <x v="1"/>
    <s v=""/>
    <s v=""/>
    <x v="0"/>
    <n v="185"/>
    <n v="85"/>
    <s v="Flying Mascot"/>
    <x v="1"/>
    <s v=""/>
    <s v=""/>
  </r>
  <r>
    <x v="70"/>
    <x v="3"/>
    <d v="1899-12-30T14:45:00"/>
    <n v="10"/>
    <n v="0"/>
    <n v="5"/>
    <n v="1300"/>
    <s v="Hcp"/>
    <m/>
    <n v="160"/>
    <n v="8"/>
    <s v="Atishu"/>
    <x v="3"/>
    <n v="3.1"/>
    <s v="Chris Waller"/>
    <s v="James McDonald"/>
    <m/>
    <n v="1"/>
    <n v="54"/>
    <n v="54"/>
    <n v="81.038552321007074"/>
    <n v="3"/>
    <n v="3"/>
    <x v="1"/>
    <n v="2.7"/>
    <n v="20"/>
    <m/>
    <m/>
    <m/>
    <n v="4.2"/>
    <m/>
    <s v="SYD"/>
    <x v="1"/>
    <x v="0"/>
    <x v="1"/>
    <n v="2"/>
    <x v="0"/>
    <s v=""/>
    <s v=""/>
    <x v="0"/>
    <s v=""/>
    <n v="-100"/>
    <s v="Atishu"/>
    <x v="0"/>
    <s v=""/>
    <n v="-100"/>
  </r>
  <r>
    <x v="70"/>
    <x v="3"/>
    <d v="1899-12-30T15:25:00"/>
    <n v="10"/>
    <n v="0"/>
    <n v="6"/>
    <n v="1400"/>
    <s v="Mares"/>
    <s v="SW"/>
    <n v="200"/>
    <n v="2"/>
    <s v="Forbidden Love"/>
    <x v="3"/>
    <n v="6"/>
    <s v="R &amp; M Freedman"/>
    <s v="Hugh Bowman"/>
    <m/>
    <n v="1"/>
    <n v="58"/>
    <n v="58"/>
    <n v="60.14492753623189"/>
    <n v="3"/>
    <m/>
    <x v="1"/>
    <n v="4.7"/>
    <n v="20"/>
    <m/>
    <m/>
    <s v="WON"/>
    <n v="7.5"/>
    <n v="2.1"/>
    <s v="SYD"/>
    <x v="1"/>
    <x v="0"/>
    <x v="1"/>
    <n v="2"/>
    <x v="0"/>
    <s v=""/>
    <s v=""/>
    <x v="0"/>
    <n v="750"/>
    <n v="650"/>
    <s v="Forbidden Love"/>
    <x v="0"/>
    <n v="750"/>
    <n v="650"/>
  </r>
  <r>
    <x v="70"/>
    <x v="2"/>
    <d v="1899-12-30T17:05:00"/>
    <n v="3"/>
    <n v="3"/>
    <n v="8"/>
    <n v="1100"/>
    <s v="Hcp"/>
    <s v="No"/>
    <n v="750"/>
    <n v="9"/>
    <s v="Minhaaj"/>
    <x v="3"/>
    <n v="8"/>
    <s v="John O'Shea"/>
    <s v="Kerrin McEvoy"/>
    <m/>
    <n v="1"/>
    <n v="52"/>
    <n v="52"/>
    <n v="48.214285714285715"/>
    <n v="3"/>
    <m/>
    <x v="1"/>
    <n v="4.8"/>
    <n v="35"/>
    <n v="13"/>
    <m/>
    <m/>
    <n v="6.5"/>
    <m/>
    <s v="Mel"/>
    <x v="0"/>
    <x v="0"/>
    <x v="1"/>
    <n v="2"/>
    <x v="0"/>
    <n v="2"/>
    <n v="2"/>
    <x v="0"/>
    <s v=""/>
    <n v="-100"/>
    <s v="Minhaaj"/>
    <x v="0"/>
    <s v=""/>
    <n v="-100"/>
  </r>
  <r>
    <x v="70"/>
    <x v="2"/>
    <d v="1899-12-30T17:05:00"/>
    <n v="3"/>
    <n v="3"/>
    <n v="8"/>
    <n v="1100"/>
    <s v="Hcp"/>
    <s v="No"/>
    <n v="750"/>
    <n v="1"/>
    <s v="Wild Ruler"/>
    <x v="2"/>
    <n v="8"/>
    <s v="Peter  Snowden"/>
    <s v="Mark Zahra"/>
    <m/>
    <n v="6"/>
    <n v="58"/>
    <n v="58"/>
    <n v="48.214285714285715"/>
    <n v="2"/>
    <n v="1"/>
    <x v="0"/>
    <n v="5.4"/>
    <n v="30"/>
    <n v="13"/>
    <m/>
    <m/>
    <n v="11"/>
    <m/>
    <s v="Mel"/>
    <x v="0"/>
    <x v="0"/>
    <x v="1"/>
    <n v="2"/>
    <x v="0"/>
    <s v=""/>
    <n v="2"/>
    <x v="0"/>
    <s v=""/>
    <n v="-100"/>
    <s v="Wild Ruler"/>
    <x v="0"/>
    <s v=""/>
    <n v="-100"/>
  </r>
  <r>
    <x v="70"/>
    <x v="3"/>
    <d v="1899-12-30T18:00:00"/>
    <n v="10"/>
    <n v="0"/>
    <n v="10"/>
    <n v="1200"/>
    <s v="Hcp"/>
    <n v="88"/>
    <n v="130"/>
    <n v="4"/>
    <s v="Gravina"/>
    <x v="2"/>
    <n v="2.9"/>
    <s v="James Cummings"/>
    <s v="Nash Rawiller"/>
    <m/>
    <n v="7"/>
    <n v="57.5"/>
    <n v="57.5"/>
    <n v="74.482758620689651"/>
    <n v="2"/>
    <m/>
    <x v="1"/>
    <n v="4.5999999999999996"/>
    <n v="20"/>
    <m/>
    <m/>
    <s v="WON"/>
    <n v="2.8"/>
    <n v="1.8"/>
    <s v="SYD"/>
    <x v="1"/>
    <x v="0"/>
    <x v="1"/>
    <n v="2"/>
    <x v="0"/>
    <s v=""/>
    <s v=""/>
    <x v="0"/>
    <n v="280"/>
    <n v="180"/>
    <s v="Gravina"/>
    <x v="0"/>
    <n v="280"/>
    <n v="180"/>
  </r>
  <r>
    <x v="71"/>
    <x v="3"/>
    <d v="1899-12-30T12:20:00"/>
    <n v="10"/>
    <n v="6"/>
    <n v="1"/>
    <n v="1600"/>
    <s v="Hcp"/>
    <n v="72"/>
    <n v="100"/>
    <n v="14"/>
    <s v="Cap Estel"/>
    <x v="1"/>
    <n v="7.2"/>
    <s v="Anthony Cummings"/>
    <s v="Tyler Schiller (a2)"/>
    <n v="2"/>
    <n v="2"/>
    <n v="52.5"/>
    <n v="50.5"/>
    <n v="47.222222222222229"/>
    <m/>
    <m/>
    <x v="1"/>
    <n v="5.5"/>
    <n v="20"/>
    <m/>
    <m/>
    <s v="WON"/>
    <n v="8"/>
    <n v="2.6"/>
    <s v="SYD"/>
    <x v="1"/>
    <x v="0"/>
    <x v="1"/>
    <n v="3"/>
    <x v="0"/>
    <s v=""/>
    <s v=""/>
    <x v="0"/>
    <n v="800"/>
    <n v="700"/>
    <s v="Cap Estel"/>
    <x v="0"/>
    <n v="800"/>
    <n v="700"/>
  </r>
  <r>
    <x v="71"/>
    <x v="0"/>
    <d v="1899-12-30T13:45:00"/>
    <n v="5"/>
    <n v="2"/>
    <n v="3"/>
    <n v="1200"/>
    <s v="Hcp"/>
    <n v="90"/>
    <n v="130"/>
    <n v="3"/>
    <s v="Imperial Lad"/>
    <x v="4"/>
    <n v="9.5"/>
    <s v="John Moloney"/>
    <s v="Linda Meech"/>
    <m/>
    <n v="2"/>
    <n v="58.5"/>
    <n v="58.5"/>
    <n v="57.037943696450434"/>
    <n v="2"/>
    <n v="5"/>
    <x v="1"/>
    <n v="4.5999999999999996"/>
    <n v="40"/>
    <n v="9"/>
    <m/>
    <m/>
    <n v="13"/>
    <m/>
    <s v="Mel"/>
    <x v="0"/>
    <x v="0"/>
    <x v="1"/>
    <n v="3"/>
    <x v="1"/>
    <s v=""/>
    <s v=""/>
    <x v="0"/>
    <s v=""/>
    <n v="-100"/>
    <s v="Imperial Lad"/>
    <x v="1"/>
    <s v=""/>
    <s v=""/>
  </r>
  <r>
    <x v="71"/>
    <x v="0"/>
    <d v="1899-12-30T13:45:00"/>
    <n v="5"/>
    <n v="2"/>
    <n v="3"/>
    <n v="1200"/>
    <s v="Hcp"/>
    <n v="90"/>
    <n v="130"/>
    <n v="7"/>
    <s v="Bermadez"/>
    <x v="2"/>
    <n v="4.4000000000000004"/>
    <s v="Michael Moroney"/>
    <s v="Damien Oliver"/>
    <m/>
    <n v="8"/>
    <n v="55.5"/>
    <n v="55.5"/>
    <n v="57.037943696450434"/>
    <n v="3"/>
    <n v="3"/>
    <x v="0"/>
    <n v="5.5"/>
    <n v="30"/>
    <n v="9"/>
    <m/>
    <s v="WON"/>
    <n v="4.8"/>
    <n v="1.5"/>
    <s v="Mel"/>
    <x v="0"/>
    <x v="0"/>
    <x v="1"/>
    <n v="3"/>
    <x v="0"/>
    <s v=""/>
    <s v=""/>
    <x v="0"/>
    <n v="480"/>
    <n v="380"/>
    <s v="Bermadez"/>
    <x v="0"/>
    <n v="480"/>
    <n v="380"/>
  </r>
  <r>
    <x v="71"/>
    <x v="0"/>
    <d v="1899-12-30T14:20:00"/>
    <n v="5"/>
    <n v="2"/>
    <n v="4"/>
    <n v="1400"/>
    <s v="Mares"/>
    <s v="SW-M"/>
    <n v="200"/>
    <n v="4"/>
    <s v="Zou Dancer"/>
    <x v="2"/>
    <n v="8"/>
    <s v="Danny O'Brien"/>
    <s v="John Allen"/>
    <m/>
    <n v="6"/>
    <n v="58"/>
    <n v="58"/>
    <n v="23.026315789473685"/>
    <n v="4"/>
    <n v="1"/>
    <x v="1"/>
    <n v="5.5"/>
    <n v="30"/>
    <n v="11"/>
    <m/>
    <m/>
    <n v="7.5"/>
    <m/>
    <s v="Mel"/>
    <x v="0"/>
    <x v="0"/>
    <x v="1"/>
    <n v="3"/>
    <x v="0"/>
    <s v=""/>
    <s v=""/>
    <x v="0"/>
    <s v=""/>
    <n v="-100"/>
    <s v="Zou Dancer"/>
    <x v="0"/>
    <s v=""/>
    <n v="-100"/>
  </r>
  <r>
    <x v="71"/>
    <x v="0"/>
    <d v="1899-12-30T14:20:00"/>
    <n v="5"/>
    <n v="2"/>
    <n v="4"/>
    <n v="1400"/>
    <s v="Mares"/>
    <s v="SW-M"/>
    <n v="200"/>
    <n v="5"/>
    <s v="Annavisto"/>
    <x v="1"/>
    <n v="4.5999999999999996"/>
    <s v="Mick Price "/>
    <s v="Jamie Kah"/>
    <m/>
    <n v="8"/>
    <n v="57"/>
    <n v="57"/>
    <n v="23.026315789473685"/>
    <n v="3"/>
    <n v="3"/>
    <x v="0"/>
    <n v="5.8"/>
    <n v="35"/>
    <n v="11"/>
    <m/>
    <s v="WON"/>
    <n v="5"/>
    <n v="2"/>
    <s v="Mel"/>
    <x v="0"/>
    <x v="0"/>
    <x v="1"/>
    <n v="3"/>
    <x v="1"/>
    <s v=""/>
    <s v=""/>
    <x v="0"/>
    <n v="500"/>
    <n v="400"/>
    <s v="Annavisto"/>
    <x v="1"/>
    <s v=""/>
    <s v=""/>
  </r>
  <r>
    <x v="71"/>
    <x v="0"/>
    <d v="1899-12-30T15:40:00"/>
    <n v="5"/>
    <n v="2"/>
    <n v="6"/>
    <n v="1600"/>
    <s v="Hcp"/>
    <s v="SW"/>
    <n v="300"/>
    <n v="5"/>
    <s v="Mr Brightside"/>
    <x v="0"/>
    <n v="4.8"/>
    <s v="Team Hayes"/>
    <s v="Craig Williams"/>
    <m/>
    <n v="4"/>
    <n v="56"/>
    <n v="56"/>
    <n v="67.344961240310084"/>
    <n v="3"/>
    <n v="4"/>
    <x v="1"/>
    <n v="5.5"/>
    <n v="30"/>
    <n v="10"/>
    <m/>
    <m/>
    <n v="6"/>
    <m/>
    <s v="Mel"/>
    <x v="0"/>
    <x v="0"/>
    <x v="1"/>
    <n v="3"/>
    <x v="0"/>
    <s v=""/>
    <s v=""/>
    <x v="0"/>
    <s v=""/>
    <n v="-100"/>
    <s v="Mr Brightside"/>
    <x v="0"/>
    <s v=""/>
    <n v="-100"/>
  </r>
  <r>
    <x v="71"/>
    <x v="0"/>
    <d v="1899-12-30T17:00:00"/>
    <n v="5"/>
    <n v="2"/>
    <n v="8"/>
    <n v="1000"/>
    <s v="Hcp"/>
    <s v="No"/>
    <n v="160"/>
    <n v="7"/>
    <s v="Mileva"/>
    <x v="1"/>
    <n v="6.5"/>
    <s v="Phillip Stokes"/>
    <s v="Brett Prebble"/>
    <m/>
    <n v="1"/>
    <n v="54.5"/>
    <n v="54.5"/>
    <n v="27.884615384615387"/>
    <n v="2"/>
    <n v="3"/>
    <x v="1"/>
    <n v="4.8"/>
    <n v="35"/>
    <n v="12"/>
    <m/>
    <m/>
    <n v="8.5"/>
    <m/>
    <s v="Mel"/>
    <x v="0"/>
    <x v="0"/>
    <x v="1"/>
    <n v="3"/>
    <x v="1"/>
    <s v=""/>
    <s v=""/>
    <x v="0"/>
    <s v=""/>
    <n v="-100"/>
    <s v="Mileva"/>
    <x v="1"/>
    <s v=""/>
    <s v=""/>
  </r>
  <r>
    <x v="71"/>
    <x v="0"/>
    <d v="1899-12-30T17:45:00"/>
    <n v="5"/>
    <n v="2"/>
    <n v="9"/>
    <n v="1600"/>
    <s v="Hcp"/>
    <n v="84"/>
    <n v="130"/>
    <n v="12"/>
    <s v="Savannah Cloud"/>
    <x v="0"/>
    <n v="9"/>
    <s v="Phillip Stokes"/>
    <s v="Zac Spain"/>
    <m/>
    <n v="10"/>
    <n v="55"/>
    <n v="55"/>
    <n v="45.593869731800766"/>
    <n v="4"/>
    <m/>
    <x v="1"/>
    <n v="4.5999999999999996"/>
    <n v="40"/>
    <n v="13"/>
    <m/>
    <s v="3rd"/>
    <n v="11"/>
    <n v="2.5"/>
    <s v="Mel"/>
    <x v="0"/>
    <x v="0"/>
    <x v="1"/>
    <n v="3"/>
    <x v="0"/>
    <s v=""/>
    <s v=""/>
    <x v="0"/>
    <s v=""/>
    <n v="-100"/>
    <s v="Savannah Cloud"/>
    <x v="0"/>
    <s v=""/>
    <n v="-100"/>
  </r>
  <r>
    <x v="71"/>
    <x v="0"/>
    <d v="1899-12-30T17:45:00"/>
    <n v="5"/>
    <n v="2"/>
    <n v="9"/>
    <n v="1600"/>
    <s v="Hcp"/>
    <n v="84"/>
    <n v="130"/>
    <n v="1"/>
    <s v="Gentleman Roy"/>
    <x v="1"/>
    <n v="4.5999999999999996"/>
    <s v="Team Hayes"/>
    <s v="Luke Nolen"/>
    <m/>
    <n v="5"/>
    <n v="59.5"/>
    <n v="59.5"/>
    <n v="45.593869731800766"/>
    <n v="1"/>
    <n v="4"/>
    <x v="0"/>
    <n v="5"/>
    <n v="30"/>
    <n v="13"/>
    <m/>
    <s v="2nd"/>
    <n v="4.8"/>
    <n v="1.8"/>
    <s v="Mel"/>
    <x v="0"/>
    <x v="0"/>
    <x v="1"/>
    <n v="3"/>
    <x v="1"/>
    <s v=""/>
    <s v=""/>
    <x v="0"/>
    <s v=""/>
    <n v="-100"/>
    <s v="Gentleman Roy"/>
    <x v="1"/>
    <s v=""/>
    <s v=""/>
  </r>
  <r>
    <x v="71"/>
    <x v="3"/>
    <d v="1899-12-30T17:55:00"/>
    <n v="10"/>
    <n v="6"/>
    <n v="10"/>
    <n v="1200"/>
    <s v="Mares"/>
    <m/>
    <n v="160"/>
    <n v="2"/>
    <s v="Marboosha"/>
    <x v="2"/>
    <n v="4.8"/>
    <s v="P &amp; P Snowden"/>
    <s v="Tommy Berry"/>
    <m/>
    <n v="1"/>
    <n v="57"/>
    <n v="57"/>
    <n v="50.245098039215691"/>
    <n v="4"/>
    <m/>
    <x v="1"/>
    <n v="5.5"/>
    <n v="20"/>
    <m/>
    <m/>
    <m/>
    <n v="7"/>
    <m/>
    <s v="SYD"/>
    <x v="1"/>
    <x v="0"/>
    <x v="1"/>
    <n v="3"/>
    <x v="0"/>
    <s v=""/>
    <s v=""/>
    <x v="0"/>
    <s v=""/>
    <n v="-100"/>
    <s v="Marboosha"/>
    <x v="0"/>
    <s v=""/>
    <n v="-100"/>
  </r>
  <r>
    <x v="72"/>
    <x v="0"/>
    <d v="1899-12-30T13:10:00"/>
    <n v="3"/>
    <n v="5"/>
    <n v="2"/>
    <n v="1600"/>
    <s v="Mares"/>
    <s v="SW-M"/>
    <n v="200"/>
    <n v="4"/>
    <s v="Flying Mascot"/>
    <x v="0"/>
    <n v="2.1"/>
    <s v="Tom Dabernig"/>
    <s v="Blaike McDougall"/>
    <m/>
    <n v="3"/>
    <n v="57"/>
    <n v="57"/>
    <n v="74.646074646074652"/>
    <n v="1"/>
    <n v="3"/>
    <x v="1"/>
    <n v="3.8"/>
    <n v="40"/>
    <n v="7"/>
    <m/>
    <s v="WON"/>
    <n v="2.1"/>
    <n v="1.4"/>
    <s v="Mel"/>
    <x v="0"/>
    <x v="0"/>
    <x v="1"/>
    <n v="3"/>
    <x v="0"/>
    <s v=""/>
    <s v=""/>
    <x v="0"/>
    <n v="210"/>
    <n v="110"/>
    <s v="Flying Mascot"/>
    <x v="0"/>
    <n v="210"/>
    <n v="110"/>
  </r>
  <r>
    <x v="72"/>
    <x v="4"/>
    <d v="1899-12-30T14:05:00"/>
    <n v="8"/>
    <n v="0"/>
    <n v="4"/>
    <n v="1500"/>
    <s v="Hcp"/>
    <m/>
    <n v="200"/>
    <n v="3"/>
    <s v="Just Folk"/>
    <x v="2"/>
    <n v="6.5"/>
    <s v="Josh Julius"/>
    <s v="Jason Collett"/>
    <m/>
    <n v="1"/>
    <n v="55.5"/>
    <n v="55.5"/>
    <n v="68.016194331983812"/>
    <n v="3"/>
    <n v="5"/>
    <x v="1"/>
    <n v="3.3"/>
    <n v="20"/>
    <m/>
    <m/>
    <s v="WON"/>
    <n v="7"/>
    <n v="3"/>
    <s v="SYD"/>
    <x v="1"/>
    <x v="0"/>
    <x v="1"/>
    <n v="3"/>
    <x v="0"/>
    <s v=""/>
    <s v=""/>
    <x v="0"/>
    <n v="700"/>
    <n v="600"/>
    <s v="Just Folk"/>
    <x v="0"/>
    <n v="700"/>
    <n v="600"/>
  </r>
  <r>
    <x v="72"/>
    <x v="0"/>
    <d v="1899-12-30T15:40:00"/>
    <n v="3"/>
    <n v="5"/>
    <n v="6"/>
    <n v="1200"/>
    <s v="Hcp"/>
    <s v="No"/>
    <n v="1500"/>
    <n v="3"/>
    <s v="Lost And Running"/>
    <x v="5"/>
    <n v="3.9"/>
    <s v="John O'Shea"/>
    <s v="Hugh Bowman"/>
    <m/>
    <n v="9"/>
    <n v="56"/>
    <n v="56"/>
    <n v="32.783882783882788"/>
    <n v="2"/>
    <n v="3"/>
    <x v="1"/>
    <n v="5"/>
    <n v="30"/>
    <n v="17"/>
    <m/>
    <m/>
    <n v="4.2"/>
    <m/>
    <s v="Mel"/>
    <x v="0"/>
    <x v="0"/>
    <x v="1"/>
    <n v="3"/>
    <x v="0"/>
    <s v=""/>
    <s v=""/>
    <x v="0"/>
    <s v=""/>
    <n v="-100"/>
    <s v="Lost And Running"/>
    <x v="0"/>
    <s v=""/>
    <n v="-100"/>
  </r>
  <r>
    <x v="72"/>
    <x v="0"/>
    <d v="1899-12-30T15:40:00"/>
    <n v="3"/>
    <n v="5"/>
    <n v="6"/>
    <n v="1200"/>
    <s v="Hcp"/>
    <s v="No"/>
    <n v="1500"/>
    <n v="2"/>
    <s v="Home Affairs"/>
    <x v="6"/>
    <n v="3.9"/>
    <s v="Chris Waller"/>
    <s v="James McDonald"/>
    <m/>
    <n v="16"/>
    <n v="56"/>
    <n v="56"/>
    <n v="32.783882783882788"/>
    <n v="1"/>
    <n v="1"/>
    <x v="0"/>
    <n v="5.4"/>
    <n v="30"/>
    <n v="17"/>
    <m/>
    <m/>
    <n v="4.4000000000000004"/>
    <m/>
    <s v="Mel"/>
    <x v="0"/>
    <x v="0"/>
    <x v="1"/>
    <n v="3"/>
    <x v="1"/>
    <s v=""/>
    <s v=""/>
    <x v="0"/>
    <s v=""/>
    <n v="-100"/>
    <s v="Home Affairs"/>
    <x v="1"/>
    <s v=""/>
    <s v=""/>
  </r>
  <r>
    <x v="72"/>
    <x v="4"/>
    <d v="1899-12-30T16:00:00"/>
    <n v="8"/>
    <n v="0"/>
    <n v="7"/>
    <n v="2000"/>
    <s v="Hcp"/>
    <s v="SW"/>
    <n v="350"/>
    <n v="3"/>
    <s v="Mount Popa"/>
    <x v="2"/>
    <n v="3.8"/>
    <s v="Team Hawkes"/>
    <s v="William Pike"/>
    <m/>
    <n v="3"/>
    <n v="55"/>
    <n v="55"/>
    <n v="32.04225352112676"/>
    <n v="4"/>
    <n v="3"/>
    <x v="0"/>
    <n v="5.7"/>
    <n v="20"/>
    <m/>
    <m/>
    <s v="2nd"/>
    <n v="3.7"/>
    <n v="2.5"/>
    <s v="SYD"/>
    <x v="1"/>
    <x v="0"/>
    <x v="1"/>
    <n v="3"/>
    <x v="1"/>
    <s v=""/>
    <s v=""/>
    <x v="0"/>
    <s v=""/>
    <n v="-100"/>
    <s v="Mount Popa"/>
    <x v="1"/>
    <s v=""/>
    <s v=""/>
  </r>
  <r>
    <x v="72"/>
    <x v="4"/>
    <d v="1899-12-30T16:40:00"/>
    <n v="8"/>
    <n v="0"/>
    <n v="8"/>
    <n v="1500"/>
    <s v="Mares"/>
    <m/>
    <n v="600"/>
    <n v="15"/>
    <s v="Espiona"/>
    <x v="3"/>
    <n v="3.6"/>
    <s v="Chris Waller"/>
    <s v="Jay Ford"/>
    <m/>
    <n v="4"/>
    <n v="50"/>
    <n v="50"/>
    <n v="43.162393162393165"/>
    <m/>
    <n v="3"/>
    <x v="1"/>
    <n v="4.7"/>
    <n v="20"/>
    <m/>
    <m/>
    <m/>
    <n v="3.7"/>
    <m/>
    <s v="SYD"/>
    <x v="1"/>
    <x v="0"/>
    <x v="1"/>
    <n v="3"/>
    <x v="1"/>
    <s v=""/>
    <s v=""/>
    <x v="0"/>
    <s v=""/>
    <n v="-100"/>
    <s v="Espiona"/>
    <x v="1"/>
    <s v=""/>
    <s v=""/>
  </r>
  <r>
    <x v="72"/>
    <x v="4"/>
    <d v="1899-12-30T17:55:00"/>
    <n v="8"/>
    <n v="0"/>
    <n v="10"/>
    <n v="1900"/>
    <s v="Hcp"/>
    <n v="78"/>
    <n v="130"/>
    <n v="12"/>
    <s v="Zoumon"/>
    <x v="2"/>
    <n v="3.5"/>
    <s v="Waterhouse/Bott"/>
    <s v="Tim Clark"/>
    <m/>
    <n v="4"/>
    <n v="55"/>
    <n v="55"/>
    <n v="41.558441558441558"/>
    <m/>
    <n v="1"/>
    <x v="1"/>
    <n v="7.1"/>
    <n v="20"/>
    <m/>
    <m/>
    <m/>
    <n v="3.9"/>
    <m/>
    <s v="SYD"/>
    <x v="1"/>
    <x v="0"/>
    <x v="1"/>
    <n v="3"/>
    <x v="0"/>
    <s v=""/>
    <s v=""/>
    <x v="0"/>
    <s v=""/>
    <n v="-100"/>
    <s v="Zoumon"/>
    <x v="0"/>
    <s v=""/>
    <n v="-100"/>
  </r>
  <r>
    <x v="73"/>
    <x v="4"/>
    <d v="1899-12-30T12:10:00"/>
    <n v="7"/>
    <n v="2"/>
    <n v="1"/>
    <n v="1500"/>
    <s v="Hcp"/>
    <n v="72"/>
    <n v="100"/>
    <n v="2"/>
    <s v="Highly Desired"/>
    <x v="2"/>
    <n v="4.7"/>
    <s v="Claire Lever"/>
    <s v="Tim Clark"/>
    <m/>
    <n v="12"/>
    <n v="59.5"/>
    <n v="59.5"/>
    <n v="16.983057766891203"/>
    <n v="2"/>
    <n v="3"/>
    <x v="0"/>
    <n v="10.199999999999999"/>
    <n v="20"/>
    <m/>
    <m/>
    <m/>
    <n v="6"/>
    <m/>
    <s v="SYD"/>
    <x v="1"/>
    <x v="0"/>
    <x v="1"/>
    <n v="3"/>
    <x v="1"/>
    <s v=""/>
    <s v=""/>
    <x v="0"/>
    <s v=""/>
    <n v="-100"/>
    <s v="Highly Desired"/>
    <x v="1"/>
    <s v=""/>
    <s v=""/>
  </r>
  <r>
    <x v="73"/>
    <x v="0"/>
    <d v="1899-12-30T13:05:00"/>
    <n v="3"/>
    <n v="8"/>
    <n v="2"/>
    <n v="1000"/>
    <s v="Hcp"/>
    <s v="No"/>
    <n v="200"/>
    <n v="3"/>
    <s v="Lombardo"/>
    <x v="1"/>
    <n v="3.1"/>
    <s v="Mick Price "/>
    <s v="Patrick Moloney"/>
    <m/>
    <n v="5"/>
    <n v="57.5"/>
    <n v="57.5"/>
    <n v="41.666666666666671"/>
    <n v="2"/>
    <n v="2"/>
    <x v="0"/>
    <n v="5.5"/>
    <n v="30"/>
    <n v="9"/>
    <m/>
    <m/>
    <n v="5.5"/>
    <m/>
    <s v="Mel"/>
    <x v="0"/>
    <x v="0"/>
    <x v="1"/>
    <n v="3"/>
    <x v="1"/>
    <s v=""/>
    <s v=""/>
    <x v="0"/>
    <s v=""/>
    <n v="-100"/>
    <s v="Lombardo"/>
    <x v="1"/>
    <s v=""/>
    <s v=""/>
  </r>
  <r>
    <x v="73"/>
    <x v="4"/>
    <d v="1899-12-30T13:25:00"/>
    <n v="7"/>
    <n v="2"/>
    <n v="3"/>
    <n v="2400"/>
    <s v="Hcp"/>
    <m/>
    <n v="160"/>
    <n v="6"/>
    <s v="Luncies"/>
    <x v="0"/>
    <n v="7.1"/>
    <s v="Kris Lees"/>
    <s v="Jason Collett"/>
    <m/>
    <n v="13"/>
    <n v="55"/>
    <n v="55"/>
    <n v="48.567265662943178"/>
    <n v="2"/>
    <m/>
    <x v="1"/>
    <n v="4.8"/>
    <n v="20"/>
    <m/>
    <m/>
    <m/>
    <n v="7.5"/>
    <m/>
    <s v="SYD"/>
    <x v="1"/>
    <x v="0"/>
    <x v="1"/>
    <n v="3"/>
    <x v="0"/>
    <s v=""/>
    <s v=""/>
    <x v="0"/>
    <s v=""/>
    <n v="-100"/>
    <s v="Luncies"/>
    <x v="0"/>
    <s v=""/>
    <n v="-100"/>
  </r>
  <r>
    <x v="73"/>
    <x v="4"/>
    <d v="1899-12-30T14:00:00"/>
    <n v="7"/>
    <n v="2"/>
    <n v="4"/>
    <n v="1900"/>
    <s v="Mares"/>
    <s v="SW"/>
    <n v="160"/>
    <n v="2"/>
    <s v="Harmony Rose"/>
    <x v="6"/>
    <n v="4.8"/>
    <s v="Mark Newnham"/>
    <s v="Tom Sherry (a0)"/>
    <m/>
    <n v="1"/>
    <n v="54"/>
    <n v="54"/>
    <n v="45.833333333333336"/>
    <m/>
    <m/>
    <x v="1"/>
    <n v="5.2"/>
    <n v="20"/>
    <m/>
    <m/>
    <m/>
    <n v="4.8"/>
    <m/>
    <s v="SYD"/>
    <x v="1"/>
    <x v="0"/>
    <x v="1"/>
    <n v="3"/>
    <x v="0"/>
    <n v="2"/>
    <n v="2"/>
    <x v="0"/>
    <s v=""/>
    <n v="-100"/>
    <s v="Harmony Rose"/>
    <x v="0"/>
    <s v=""/>
    <n v="-100"/>
  </r>
  <r>
    <x v="73"/>
    <x v="4"/>
    <d v="1899-12-30T14:00:00"/>
    <n v="7"/>
    <n v="2"/>
    <n v="4"/>
    <n v="1900"/>
    <s v="Mares"/>
    <s v="SW"/>
    <n v="160"/>
    <n v="1"/>
    <s v="Le Lude"/>
    <x v="3"/>
    <n v="3.4"/>
    <s v="John Thompson"/>
    <s v="Brock Ryan"/>
    <m/>
    <n v="11"/>
    <n v="56"/>
    <n v="56"/>
    <n v="45.833333333333336"/>
    <n v="1"/>
    <n v="2"/>
    <x v="0"/>
    <n v="5.8"/>
    <n v="20"/>
    <m/>
    <m/>
    <m/>
    <n v="3.9"/>
    <m/>
    <s v="SYD"/>
    <x v="1"/>
    <x v="0"/>
    <x v="1"/>
    <n v="3"/>
    <x v="0"/>
    <s v=""/>
    <n v="2"/>
    <x v="0"/>
    <s v=""/>
    <n v="-100"/>
    <s v="Le Lude"/>
    <x v="0"/>
    <s v=""/>
    <n v="-100"/>
  </r>
  <r>
    <x v="73"/>
    <x v="0"/>
    <d v="1899-12-30T16:20:00"/>
    <n v="3"/>
    <n v="8"/>
    <n v="7"/>
    <n v="1600"/>
    <s v="Hcp"/>
    <s v="No"/>
    <n v="200"/>
    <n v="8"/>
    <s v="Biometric"/>
    <x v="3"/>
    <n v="20"/>
    <s v="Team Hayes"/>
    <s v="Harry Coffey"/>
    <m/>
    <n v="6"/>
    <n v="53.5"/>
    <n v="53.5"/>
    <n v="32.027027027027025"/>
    <n v="5"/>
    <m/>
    <x v="1"/>
    <n v="4.2"/>
    <n v="40"/>
    <n v="13"/>
    <m/>
    <m/>
    <n v="21"/>
    <m/>
    <s v="Mel"/>
    <x v="0"/>
    <x v="0"/>
    <x v="1"/>
    <n v="3"/>
    <x v="0"/>
    <s v=""/>
    <s v=""/>
    <x v="0"/>
    <s v=""/>
    <n v="-100"/>
    <s v="Biometric"/>
    <x v="0"/>
    <s v=""/>
    <n v="-100"/>
  </r>
  <r>
    <x v="73"/>
    <x v="0"/>
    <d v="1899-12-30T17:00:00"/>
    <n v="3"/>
    <n v="8"/>
    <n v="8"/>
    <n v="2000"/>
    <s v="Hcp"/>
    <s v="No"/>
    <n v="200"/>
    <n v="8"/>
    <s v="Desert Icon"/>
    <x v="1"/>
    <n v="3.4"/>
    <s v="Chris Waller"/>
    <s v="Damien Thornton"/>
    <m/>
    <n v="5"/>
    <n v="55"/>
    <n v="55"/>
    <n v="55.052790346907997"/>
    <n v="2"/>
    <n v="4"/>
    <x v="1"/>
    <n v="4.2"/>
    <n v="40"/>
    <n v="9"/>
    <m/>
    <m/>
    <n v="4"/>
    <m/>
    <s v="Mel"/>
    <x v="0"/>
    <x v="0"/>
    <x v="1"/>
    <n v="3"/>
    <x v="1"/>
    <s v=""/>
    <s v=""/>
    <x v="0"/>
    <s v=""/>
    <n v="-100"/>
    <s v="Desert Icon"/>
    <x v="1"/>
    <s v=""/>
    <s v=""/>
  </r>
  <r>
    <x v="73"/>
    <x v="4"/>
    <d v="1899-12-30T17:20:00"/>
    <n v="7"/>
    <n v="2"/>
    <n v="9"/>
    <n v="1100"/>
    <s v="Hcp"/>
    <m/>
    <n v="700"/>
    <n v="12"/>
    <s v="Rule Of Law"/>
    <x v="0"/>
    <n v="26.8"/>
    <s v="Bjorn Baker"/>
    <s v="Brock Ryan"/>
    <m/>
    <n v="11"/>
    <n v="53"/>
    <n v="53"/>
    <n v="13.440081147659759"/>
    <m/>
    <m/>
    <x v="1"/>
    <n v="5.7"/>
    <n v="20"/>
    <m/>
    <m/>
    <m/>
    <n v="18"/>
    <m/>
    <s v="SYD"/>
    <x v="1"/>
    <x v="0"/>
    <x v="1"/>
    <n v="3"/>
    <x v="1"/>
    <s v=""/>
    <s v=""/>
    <x v="0"/>
    <s v=""/>
    <n v="-100"/>
    <s v="Rule Of Law"/>
    <x v="1"/>
    <s v=""/>
    <s v=""/>
  </r>
  <r>
    <x v="73"/>
    <x v="4"/>
    <d v="1899-12-30T17:55:00"/>
    <n v="7"/>
    <n v="2"/>
    <n v="10"/>
    <n v="1200"/>
    <s v="Mares"/>
    <m/>
    <n v="160"/>
    <n v="7"/>
    <s v="Emanate"/>
    <x v="1"/>
    <n v="7"/>
    <s v="James Cummings"/>
    <s v="Sam Clipperton"/>
    <m/>
    <n v="2"/>
    <n v="53.5"/>
    <n v="53.5"/>
    <n v="36.507936507936506"/>
    <m/>
    <n v="5"/>
    <x v="1"/>
    <n v="5.7"/>
    <n v="20"/>
    <m/>
    <m/>
    <s v="WON"/>
    <n v="8"/>
    <n v="2.5"/>
    <s v="SYD"/>
    <x v="1"/>
    <x v="0"/>
    <x v="1"/>
    <n v="3"/>
    <x v="0"/>
    <s v=""/>
    <s v=""/>
    <x v="0"/>
    <n v="800"/>
    <n v="700"/>
    <s v="Emanate"/>
    <x v="0"/>
    <n v="800"/>
    <n v="700"/>
  </r>
  <r>
    <x v="74"/>
    <x v="7"/>
    <d v="1899-12-30T19:45:00"/>
    <n v="4"/>
    <n v="0"/>
    <n v="4"/>
    <n v="1600"/>
    <s v="Mares"/>
    <s v="SW-M"/>
    <n v="300"/>
    <n v="3"/>
    <s v="Flying Mascot"/>
    <x v="6"/>
    <n v="1.65"/>
    <s v="Tom Dabernig"/>
    <s v="Blaike McDougall"/>
    <m/>
    <n v="3"/>
    <n v="57"/>
    <n v="57"/>
    <n v="86.247086247086258"/>
    <n v="1"/>
    <n v="3"/>
    <x v="1"/>
    <n v="3.4"/>
    <n v="40"/>
    <n v="7"/>
    <m/>
    <s v="Ntd"/>
    <n v="1.65"/>
    <m/>
    <s v="Mel"/>
    <x v="0"/>
    <x v="0"/>
    <x v="0"/>
    <n v="3"/>
    <x v="1"/>
    <s v=""/>
    <s v=""/>
    <x v="0"/>
    <s v=""/>
    <n v="-100"/>
    <s v="Flying Mascot"/>
    <x v="1"/>
    <s v=""/>
    <s v=""/>
  </r>
  <r>
    <x v="74"/>
    <x v="7"/>
    <d v="1899-12-30T20:15:00"/>
    <n v="4"/>
    <n v="0"/>
    <n v="5"/>
    <n v="955"/>
    <s v="Hcp"/>
    <n v="90"/>
    <n v="130"/>
    <n v="7"/>
    <s v="Young Liam"/>
    <x v="1"/>
    <n v="6"/>
    <s v="Michael  Cerchi"/>
    <s v="Jordan Childs"/>
    <m/>
    <n v="3"/>
    <n v="55"/>
    <n v="55"/>
    <n v="40.476190476190482"/>
    <n v="3"/>
    <m/>
    <x v="1"/>
    <n v="5"/>
    <n v="35"/>
    <n v="9"/>
    <m/>
    <m/>
    <n v="9"/>
    <m/>
    <s v="Mel"/>
    <x v="0"/>
    <x v="0"/>
    <x v="0"/>
    <n v="3"/>
    <x v="1"/>
    <s v=""/>
    <s v=""/>
    <x v="0"/>
    <s v=""/>
    <n v="-100"/>
    <s v="Young Liam"/>
    <x v="1"/>
    <s v=""/>
    <s v=""/>
  </r>
  <r>
    <x v="74"/>
    <x v="7"/>
    <d v="1899-12-30T20:15:00"/>
    <n v="4"/>
    <n v="0"/>
    <n v="5"/>
    <n v="955"/>
    <s v="Hcp"/>
    <n v="90"/>
    <n v="130"/>
    <n v="1"/>
    <s v="Yulong Command"/>
    <x v="4"/>
    <n v="3"/>
    <s v="Anthony  Freedman"/>
    <s v="Tom Stockdale (a2)"/>
    <n v="2"/>
    <n v="1"/>
    <n v="60"/>
    <n v="58"/>
    <n v="40.476190476190482"/>
    <n v="1"/>
    <n v="1"/>
    <x v="0"/>
    <n v="5.4"/>
    <n v="30"/>
    <n v="9"/>
    <m/>
    <s v="2nd"/>
    <n v="2.8"/>
    <n v="1.4"/>
    <s v="Mel"/>
    <x v="0"/>
    <x v="0"/>
    <x v="0"/>
    <n v="3"/>
    <x v="1"/>
    <s v=""/>
    <s v=""/>
    <x v="0"/>
    <s v=""/>
    <n v="-100"/>
    <s v="Yulong Command"/>
    <x v="1"/>
    <s v=""/>
    <s v=""/>
  </r>
  <r>
    <x v="75"/>
    <x v="8"/>
    <d v="1899-12-30T15:35:00"/>
    <n v="4"/>
    <n v="0"/>
    <n v="6"/>
    <n v="2400"/>
    <s v="Hcp"/>
    <s v="No"/>
    <n v="300"/>
    <n v="4"/>
    <s v="Crystal Pegasus"/>
    <x v="5"/>
    <n v="2.8"/>
    <s v="Chris Waller"/>
    <s v="Craig Williams"/>
    <m/>
    <n v="7"/>
    <n v="56"/>
    <n v="56"/>
    <n v="74.175824175824175"/>
    <n v="1"/>
    <n v="1"/>
    <x v="1"/>
    <n v="4.5999999999999996"/>
    <n v="40"/>
    <n v="7"/>
    <m/>
    <s v="WON"/>
    <n v="2.9"/>
    <n v="1.6"/>
    <s v="Mel"/>
    <x v="0"/>
    <x v="2"/>
    <x v="1"/>
    <n v="3"/>
    <x v="0"/>
    <s v=""/>
    <s v=""/>
    <x v="0"/>
    <n v="290"/>
    <n v="190"/>
    <s v="Crystal Pegasus"/>
    <x v="0"/>
    <n v="290"/>
    <n v="190"/>
  </r>
  <r>
    <x v="75"/>
    <x v="8"/>
    <d v="1899-12-30T16:55:00"/>
    <n v="4"/>
    <n v="0"/>
    <n v="5"/>
    <n v="2000"/>
    <s v="Hcp"/>
    <n v="84"/>
    <n v="130"/>
    <n v="9"/>
    <s v="Agnelli"/>
    <x v="2"/>
    <n v="5"/>
    <s v="Chris Waller"/>
    <s v="Brett Prebble"/>
    <m/>
    <n v="4"/>
    <n v="54"/>
    <n v="54"/>
    <n v="51.25"/>
    <n v="4"/>
    <n v="2"/>
    <x v="1"/>
    <n v="5.2"/>
    <n v="30"/>
    <n v="11"/>
    <m/>
    <s v="3rd"/>
    <n v="7"/>
    <n v="2.4"/>
    <s v="Mel"/>
    <x v="0"/>
    <x v="2"/>
    <x v="1"/>
    <n v="3"/>
    <x v="0"/>
    <n v="2"/>
    <n v="2"/>
    <x v="0"/>
    <s v=""/>
    <n v="-100"/>
    <s v="Agnelli"/>
    <x v="0"/>
    <s v=""/>
    <n v="-100"/>
  </r>
  <r>
    <x v="75"/>
    <x v="8"/>
    <d v="1899-12-30T16:55:00"/>
    <n v="4"/>
    <n v="0"/>
    <n v="5"/>
    <n v="2000"/>
    <s v="Hcp"/>
    <n v="84"/>
    <n v="130"/>
    <n v="7"/>
    <s v="Upswing"/>
    <x v="3"/>
    <n v="8.5"/>
    <s v="Patrick Payne"/>
    <s v="Michael Dee"/>
    <m/>
    <n v="7"/>
    <n v="55.5"/>
    <n v="55.5"/>
    <n v="51.25"/>
    <n v="2"/>
    <m/>
    <x v="0"/>
    <n v="5.6"/>
    <n v="30"/>
    <n v="11"/>
    <m/>
    <m/>
    <n v="7.5"/>
    <m/>
    <s v="Mel"/>
    <x v="0"/>
    <x v="2"/>
    <x v="1"/>
    <n v="3"/>
    <x v="0"/>
    <s v=""/>
    <n v="2"/>
    <x v="0"/>
    <s v=""/>
    <n v="-100"/>
    <s v="Upswing"/>
    <x v="0"/>
    <s v=""/>
    <n v="-100"/>
  </r>
  <r>
    <x v="76"/>
    <x v="14"/>
    <d v="1899-12-30T17:55:00"/>
    <n v="7"/>
    <n v="0"/>
    <n v="7"/>
    <n v="1200"/>
    <s v="Hcp"/>
    <m/>
    <n v="160"/>
    <n v="12"/>
    <s v="Gravina"/>
    <x v="3"/>
    <n v="3.1"/>
    <s v="James Cummings"/>
    <s v="Kerrin McEvoy"/>
    <m/>
    <n v="8"/>
    <n v="58"/>
    <n v="58"/>
    <n v="67.972350230414747"/>
    <n v="2"/>
    <n v="4"/>
    <x v="1"/>
    <n v="3.2"/>
    <n v="20"/>
    <m/>
    <m/>
    <m/>
    <n v="2.8"/>
    <m/>
    <s v="SYD"/>
    <x v="1"/>
    <x v="2"/>
    <x v="6"/>
    <n v="3"/>
    <x v="0"/>
    <s v=""/>
    <s v=""/>
    <x v="0"/>
    <s v=""/>
    <n v="-100"/>
    <s v="Gravina"/>
    <x v="0"/>
    <s v=""/>
    <n v="-100"/>
  </r>
  <r>
    <x v="77"/>
    <x v="9"/>
    <d v="1899-12-30T12:25:00"/>
    <n v="4"/>
    <n v="0"/>
    <n v="1"/>
    <n v="2400"/>
    <s v="Hcp"/>
    <n v="84"/>
    <n v="130"/>
    <n v="10"/>
    <s v="Steel Skies"/>
    <x v="2"/>
    <n v="5.5"/>
    <s v="Mathew Ellerton"/>
    <s v="Damien Thornton"/>
    <m/>
    <n v="2"/>
    <n v="54"/>
    <n v="54"/>
    <n v="39.285714285714285"/>
    <n v="3"/>
    <m/>
    <x v="0"/>
    <n v="5.5"/>
    <n v="30"/>
    <n v="9"/>
    <m/>
    <m/>
    <n v="8"/>
    <m/>
    <s v="Mel"/>
    <x v="0"/>
    <x v="2"/>
    <x v="1"/>
    <n v="4"/>
    <x v="0"/>
    <s v=""/>
    <s v=""/>
    <x v="0"/>
    <s v=""/>
    <n v="-100"/>
    <s v="Steel Skies"/>
    <x v="0"/>
    <s v=""/>
    <n v="-100"/>
  </r>
  <r>
    <x v="77"/>
    <x v="9"/>
    <d v="1899-12-30T14:15:00"/>
    <n v="4"/>
    <n v="0"/>
    <n v="4"/>
    <n v="1100"/>
    <s v="Hcp"/>
    <n v="84"/>
    <n v="130"/>
    <n v="14"/>
    <s v="Duchess Of Dorset"/>
    <x v="2"/>
    <n v="3.9"/>
    <s v="Symon Wilde"/>
    <s v="Joe Bowditch"/>
    <m/>
    <n v="15"/>
    <n v="54.5"/>
    <n v="54.5"/>
    <n v="60.123784261715301"/>
    <n v="1"/>
    <n v="1"/>
    <x v="1"/>
    <n v="4.2"/>
    <n v="40"/>
    <n v="14"/>
    <m/>
    <m/>
    <n v="5.5"/>
    <m/>
    <s v="Mel"/>
    <x v="0"/>
    <x v="2"/>
    <x v="1"/>
    <n v="4"/>
    <x v="0"/>
    <s v=""/>
    <s v=""/>
    <x v="0"/>
    <s v=""/>
    <n v="-100"/>
    <s v="Duchess Of Dorset"/>
    <x v="0"/>
    <s v=""/>
    <n v="-100"/>
  </r>
  <r>
    <x v="77"/>
    <x v="9"/>
    <d v="1899-12-30T14:55:00"/>
    <n v="4"/>
    <n v="0"/>
    <n v="5"/>
    <n v="1400"/>
    <s v="Mares"/>
    <s v="SW-M"/>
    <n v="130"/>
    <n v="6"/>
    <s v="La Chevalee"/>
    <x v="0"/>
    <n v="3.9"/>
    <s v="Ciaron Maher "/>
    <s v="Jye McNeil"/>
    <m/>
    <n v="4"/>
    <n v="56"/>
    <n v="56"/>
    <n v="50.641025641025642"/>
    <n v="1"/>
    <m/>
    <x v="1"/>
    <n v="5.2"/>
    <n v="30"/>
    <n v="10"/>
    <m/>
    <m/>
    <n v="4.2"/>
    <m/>
    <s v="Mel"/>
    <x v="0"/>
    <x v="2"/>
    <x v="1"/>
    <n v="4"/>
    <x v="0"/>
    <s v=""/>
    <s v=""/>
    <x v="0"/>
    <s v=""/>
    <n v="-100"/>
    <s v="La Chevalee"/>
    <x v="0"/>
    <s v=""/>
    <n v="-100"/>
  </r>
  <r>
    <x v="77"/>
    <x v="9"/>
    <d v="1899-12-30T16:50:00"/>
    <n v="4"/>
    <n v="0"/>
    <n v="8"/>
    <n v="1600"/>
    <s v="Hcp"/>
    <s v="No"/>
    <n v="200"/>
    <n v="16"/>
    <s v="Holbien"/>
    <x v="1"/>
    <n v="7.5"/>
    <s v="Steve Richards"/>
    <s v="Michael Poy"/>
    <m/>
    <n v="8"/>
    <n v="54"/>
    <n v="54"/>
    <n v="39.649122807017548"/>
    <n v="3"/>
    <m/>
    <x v="1"/>
    <n v="5.5"/>
    <n v="30"/>
    <n v="16"/>
    <m/>
    <m/>
    <n v="13"/>
    <m/>
    <s v="Mel"/>
    <x v="0"/>
    <x v="2"/>
    <x v="1"/>
    <n v="4"/>
    <x v="0"/>
    <s v=""/>
    <s v=""/>
    <x v="0"/>
    <s v=""/>
    <n v="-100"/>
    <s v="Holbien"/>
    <x v="0"/>
    <s v=""/>
    <n v="-100"/>
  </r>
  <r>
    <x v="77"/>
    <x v="3"/>
    <d v="1899-12-30T17:15:00"/>
    <n v="9"/>
    <n v="0"/>
    <n v="9"/>
    <n v="1600"/>
    <s v="Hcp"/>
    <m/>
    <n v="3000"/>
    <n v="12"/>
    <s v="Kissonallforcheeks"/>
    <x v="3"/>
    <n v="31"/>
    <s v="Daniel Morton"/>
    <s v="Alysha Collett"/>
    <m/>
    <n v="7"/>
    <n v="51"/>
    <n v="51"/>
    <n v="19.892473118279572"/>
    <m/>
    <m/>
    <x v="1"/>
    <n v="5.2"/>
    <n v="20"/>
    <m/>
    <m/>
    <m/>
    <n v="31"/>
    <m/>
    <s v="SYD"/>
    <x v="1"/>
    <x v="0"/>
    <x v="1"/>
    <n v="4"/>
    <x v="1"/>
    <s v=""/>
    <s v=""/>
    <x v="0"/>
    <s v=""/>
    <n v="-100"/>
    <s v="Kissonallforcheeks"/>
    <x v="1"/>
    <s v=""/>
    <s v=""/>
  </r>
  <r>
    <x v="77"/>
    <x v="3"/>
    <d v="1899-12-30T17:15:00"/>
    <n v="9"/>
    <n v="0"/>
    <n v="9"/>
    <n v="1600"/>
    <s v="Hcp"/>
    <m/>
    <n v="3000"/>
    <n v="16"/>
    <s v="Forbidden Love"/>
    <x v="2"/>
    <n v="4"/>
    <s v="R &amp; M Freedman"/>
    <s v="Jamie Kah"/>
    <m/>
    <n v="12"/>
    <n v="50"/>
    <n v="50"/>
    <n v="19.892473118279572"/>
    <n v="3"/>
    <n v="1"/>
    <x v="0"/>
    <n v="6.4"/>
    <n v="20"/>
    <m/>
    <m/>
    <m/>
    <n v="3.8"/>
    <m/>
    <s v="SYD"/>
    <x v="1"/>
    <x v="0"/>
    <x v="1"/>
    <n v="4"/>
    <x v="1"/>
    <s v=""/>
    <s v=""/>
    <x v="0"/>
    <s v=""/>
    <n v="-100"/>
    <s v="Forbidden Love"/>
    <x v="1"/>
    <s v=""/>
    <s v=""/>
  </r>
  <r>
    <x v="77"/>
    <x v="9"/>
    <d v="1899-12-30T17:30:00"/>
    <n v="4"/>
    <n v="0"/>
    <n v="9"/>
    <n v="1400"/>
    <s v="Hcp"/>
    <n v="80"/>
    <n v="130"/>
    <n v="10"/>
    <s v="Second Slip"/>
    <x v="1"/>
    <n v="6.5"/>
    <s v="Will Clarken"/>
    <s v="Matt Cartwright (a2)"/>
    <n v="2"/>
    <n v="3"/>
    <n v="57"/>
    <n v="55"/>
    <n v="49.867374005305045"/>
    <n v="2"/>
    <n v="5"/>
    <x v="1"/>
    <n v="4.8"/>
    <n v="35"/>
    <n v="16"/>
    <m/>
    <m/>
    <n v="14"/>
    <m/>
    <s v="Mel"/>
    <x v="0"/>
    <x v="2"/>
    <x v="1"/>
    <n v="4"/>
    <x v="0"/>
    <s v=""/>
    <s v=""/>
    <x v="0"/>
    <s v=""/>
    <n v="-100"/>
    <s v="Second Slip"/>
    <x v="0"/>
    <s v=""/>
    <n v="-100"/>
  </r>
  <r>
    <x v="78"/>
    <x v="2"/>
    <d v="1899-12-30T13:40:00"/>
    <n v="4"/>
    <n v="0"/>
    <n v="3"/>
    <n v="1600"/>
    <s v="Mares"/>
    <n v="78"/>
    <n v="130"/>
    <n v="1"/>
    <s v="Intellective"/>
    <x v="0"/>
    <n v="4.5999999999999996"/>
    <s v="Matthew Williams"/>
    <s v="Alana Kelly (a2)"/>
    <n v="2"/>
    <n v="4"/>
    <n v="60"/>
    <n v="58"/>
    <n v="45.54865424430642"/>
    <n v="1"/>
    <n v="2"/>
    <x v="1"/>
    <n v="5"/>
    <n v="35"/>
    <n v="6"/>
    <m/>
    <m/>
    <n v="5.5"/>
    <m/>
    <s v="Mel"/>
    <x v="0"/>
    <x v="0"/>
    <x v="1"/>
    <n v="4"/>
    <x v="0"/>
    <s v=""/>
    <s v=""/>
    <x v="0"/>
    <s v=""/>
    <n v="-100"/>
    <s v="Intellective"/>
    <x v="0"/>
    <s v=""/>
    <n v="-100"/>
  </r>
  <r>
    <x v="78"/>
    <x v="3"/>
    <d v="1899-12-30T15:15:00"/>
    <n v="10"/>
    <n v="4"/>
    <n v="7"/>
    <n v="3200"/>
    <s v="Hcp"/>
    <m/>
    <n v="2000"/>
    <n v="3"/>
    <s v="Knights Order"/>
    <x v="4"/>
    <n v="9.1"/>
    <s v="Waterhouse/Bott"/>
    <s v="Rachel King"/>
    <m/>
    <n v="1"/>
    <n v="51.5"/>
    <n v="51.5"/>
    <n v="20.890001088020888"/>
    <m/>
    <n v="2"/>
    <x v="1"/>
    <n v="5.6"/>
    <n v="20"/>
    <m/>
    <m/>
    <s v="WON"/>
    <n v="8.5"/>
    <n v="3.3"/>
    <s v="SYD"/>
    <x v="1"/>
    <x v="0"/>
    <x v="1"/>
    <n v="4"/>
    <x v="1"/>
    <s v=""/>
    <s v=""/>
    <x v="0"/>
    <n v="850"/>
    <n v="750"/>
    <s v="Knights Order"/>
    <x v="1"/>
    <s v=""/>
    <s v=""/>
  </r>
  <r>
    <x v="78"/>
    <x v="2"/>
    <d v="1899-12-30T17:25:00"/>
    <n v="4"/>
    <n v="0"/>
    <n v="9"/>
    <n v="1400"/>
    <s v="Hcp"/>
    <n v="78"/>
    <n v="130"/>
    <n v="7"/>
    <s v="Old Flame"/>
    <x v="5"/>
    <n v="3.8"/>
    <s v="Peter  Snowden"/>
    <s v="Blaike McDougall"/>
    <m/>
    <n v="8"/>
    <n v="59.5"/>
    <n v="59.5"/>
    <n v="51.315789473684212"/>
    <n v="2"/>
    <n v="1"/>
    <x v="1"/>
    <n v="4.8"/>
    <n v="35"/>
    <n v="14"/>
    <m/>
    <s v="2nd"/>
    <n v="4.5999999999999996"/>
    <n v="2.2000000000000002"/>
    <s v="Mel"/>
    <x v="0"/>
    <x v="0"/>
    <x v="1"/>
    <n v="4"/>
    <x v="0"/>
    <s v=""/>
    <s v=""/>
    <x v="0"/>
    <s v=""/>
    <n v="-100"/>
    <s v="Old Flame"/>
    <x v="0"/>
    <s v=""/>
    <n v="-100"/>
  </r>
  <r>
    <x v="79"/>
    <x v="2"/>
    <d v="1899-12-30T13:30:00"/>
    <n v="4"/>
    <n v="3"/>
    <n v="1"/>
    <n v="2400"/>
    <s v="Hcp"/>
    <n v="78"/>
    <n v="130"/>
    <n v="2"/>
    <s v="Through Irish Eyes"/>
    <x v="5"/>
    <n v="4.4000000000000004"/>
    <s v="Ciaron Maher "/>
    <s v="Jamie Kah"/>
    <m/>
    <n v="7"/>
    <n v="59.5"/>
    <n v="59.5"/>
    <n v="70.34632034632034"/>
    <n v="4"/>
    <n v="1"/>
    <x v="1"/>
    <n v="4.5"/>
    <n v="40"/>
    <n v="10"/>
    <m/>
    <s v="2nd"/>
    <n v="5"/>
    <n v="1.7"/>
    <s v="Mel"/>
    <x v="0"/>
    <x v="0"/>
    <x v="1"/>
    <n v="4"/>
    <x v="1"/>
    <s v=""/>
    <s v=""/>
    <x v="0"/>
    <s v=""/>
    <n v="-100"/>
    <s v="Through Irish Eyes"/>
    <x v="1"/>
    <s v=""/>
    <s v=""/>
  </r>
  <r>
    <x v="79"/>
    <x v="3"/>
    <d v="1899-12-30T15:10:00"/>
    <n v="8"/>
    <n v="8"/>
    <n v="7"/>
    <n v="2000"/>
    <s v="Hcp"/>
    <m/>
    <n v="160"/>
    <n v="1"/>
    <s v="Icebath"/>
    <x v="3"/>
    <n v="2.8"/>
    <s v="Brad Widdup"/>
    <s v="Kerrin McEvoy"/>
    <m/>
    <n v="4"/>
    <n v="59"/>
    <n v="59"/>
    <n v="29.417122040072861"/>
    <n v="1"/>
    <m/>
    <x v="0"/>
    <n v="5.4"/>
    <n v="20"/>
    <m/>
    <m/>
    <s v="3rd"/>
    <n v="3.3"/>
    <n v="1.4"/>
    <s v="SYD"/>
    <x v="1"/>
    <x v="0"/>
    <x v="1"/>
    <n v="4"/>
    <x v="1"/>
    <s v=""/>
    <s v=""/>
    <x v="0"/>
    <s v=""/>
    <n v="-100"/>
    <s v="Icebath"/>
    <x v="1"/>
    <s v=""/>
    <s v=""/>
  </r>
  <r>
    <x v="79"/>
    <x v="2"/>
    <d v="1899-12-30T15:30:00"/>
    <n v="4"/>
    <n v="3"/>
    <n v="6"/>
    <n v="1100"/>
    <s v="Mares"/>
    <n v="84"/>
    <n v="130"/>
    <n v="4"/>
    <s v="Forever Free"/>
    <x v="1"/>
    <n v="6.5"/>
    <s v="Mathew Ellerton"/>
    <s v="Matt Cartwright (a2)"/>
    <n v="2"/>
    <n v="1"/>
    <n v="58.5"/>
    <n v="56.5"/>
    <n v="24.475524475524477"/>
    <n v="2"/>
    <n v="5"/>
    <x v="1"/>
    <n v="4.8"/>
    <n v="35"/>
    <n v="7"/>
    <m/>
    <m/>
    <n v="10"/>
    <m/>
    <s v="Mel"/>
    <x v="0"/>
    <x v="0"/>
    <x v="1"/>
    <n v="4"/>
    <x v="1"/>
    <s v=""/>
    <s v=""/>
    <x v="0"/>
    <s v=""/>
    <n v="-100"/>
    <s v="Forever Free"/>
    <x v="1"/>
    <s v=""/>
    <s v=""/>
  </r>
  <r>
    <x v="79"/>
    <x v="2"/>
    <d v="1899-12-30T15:30:00"/>
    <n v="4"/>
    <n v="3"/>
    <n v="6"/>
    <n v="1100"/>
    <s v="Mares"/>
    <n v="84"/>
    <n v="130"/>
    <n v="5"/>
    <s v="Jump The Broom"/>
    <x v="1"/>
    <n v="2.25"/>
    <s v="Team Hawkes"/>
    <s v="Jye McNeil"/>
    <m/>
    <n v="5"/>
    <n v="58"/>
    <n v="58"/>
    <n v="24.475524475524477"/>
    <n v="1"/>
    <n v="1"/>
    <x v="0"/>
    <n v="5"/>
    <n v="30"/>
    <n v="7"/>
    <m/>
    <m/>
    <n v="2.5"/>
    <m/>
    <s v="Mel"/>
    <x v="0"/>
    <x v="0"/>
    <x v="1"/>
    <n v="4"/>
    <x v="1"/>
    <s v=""/>
    <s v=""/>
    <x v="0"/>
    <s v=""/>
    <n v="-100"/>
    <s v="Jump The Broom"/>
    <x v="1"/>
    <s v=""/>
    <s v=""/>
  </r>
  <r>
    <x v="79"/>
    <x v="2"/>
    <d v="1899-12-30T16:10:00"/>
    <n v="4"/>
    <n v="3"/>
    <n v="7"/>
    <n v="2000"/>
    <s v="Hcp"/>
    <s v="No"/>
    <n v="200"/>
    <n v="2"/>
    <s v="Pondus"/>
    <x v="3"/>
    <n v="2.6"/>
    <s v="Robert Hickmott"/>
    <s v="Michael Dee"/>
    <m/>
    <n v="6"/>
    <n v="59"/>
    <n v="59"/>
    <n v="50.96153846153846"/>
    <n v="1"/>
    <n v="2"/>
    <x v="1"/>
    <n v="4.8"/>
    <n v="35"/>
    <n v="13"/>
    <m/>
    <m/>
    <n v="2.6"/>
    <m/>
    <s v="Mel"/>
    <x v="0"/>
    <x v="0"/>
    <x v="1"/>
    <n v="4"/>
    <x v="0"/>
    <s v=""/>
    <s v=""/>
    <x v="0"/>
    <s v=""/>
    <n v="-100"/>
    <s v="Pondus"/>
    <x v="0"/>
    <s v=""/>
    <n v="-100"/>
  </r>
  <r>
    <x v="79"/>
    <x v="3"/>
    <d v="1899-12-30T16:30:00"/>
    <n v="8"/>
    <n v="8"/>
    <n v="9"/>
    <n v="1400"/>
    <s v="Hcp"/>
    <n v="100"/>
    <n v="130"/>
    <n v="11"/>
    <s v="Art Cadeau"/>
    <x v="5"/>
    <n v="9.1999999999999993"/>
    <s v="Terry Robinson"/>
    <s v="Tommy Berry"/>
    <m/>
    <n v="1"/>
    <n v="57"/>
    <n v="57"/>
    <n v="35.869565217391305"/>
    <n v="3"/>
    <n v="1"/>
    <x v="1"/>
    <n v="6"/>
    <n v="20"/>
    <m/>
    <m/>
    <s v="2nd"/>
    <n v="7"/>
    <n v="2.4"/>
    <s v="SYD"/>
    <x v="1"/>
    <x v="0"/>
    <x v="1"/>
    <n v="4"/>
    <x v="0"/>
    <s v=""/>
    <s v=""/>
    <x v="0"/>
    <s v=""/>
    <n v="-100"/>
    <s v="Art Cadeau"/>
    <x v="0"/>
    <s v=""/>
    <n v="-100"/>
  </r>
  <r>
    <x v="79"/>
    <x v="2"/>
    <d v="1899-12-30T16:45:00"/>
    <n v="4"/>
    <n v="3"/>
    <n v="8"/>
    <n v="1400"/>
    <s v="Hcp"/>
    <s v="No"/>
    <n v="200"/>
    <n v="9"/>
    <s v="Ayrton"/>
    <x v="1"/>
    <n v="3"/>
    <s v="Mick Price "/>
    <s v="Jamie Kah"/>
    <m/>
    <n v="2"/>
    <n v="54"/>
    <n v="54"/>
    <n v="55.555555555555557"/>
    <n v="2"/>
    <n v="3"/>
    <x v="1"/>
    <n v="5.2"/>
    <n v="35"/>
    <n v="16"/>
    <m/>
    <s v="WON"/>
    <n v="3.6"/>
    <n v="1.6"/>
    <s v="Mel"/>
    <x v="0"/>
    <x v="0"/>
    <x v="1"/>
    <n v="4"/>
    <x v="1"/>
    <s v=""/>
    <s v=""/>
    <x v="0"/>
    <n v="360"/>
    <n v="260"/>
    <s v="Ayrton"/>
    <x v="1"/>
    <s v=""/>
    <s v=""/>
  </r>
  <r>
    <x v="79"/>
    <x v="2"/>
    <d v="1899-12-30T16:45:00"/>
    <n v="4"/>
    <n v="3"/>
    <n v="8"/>
    <n v="1400"/>
    <s v="Hcp"/>
    <s v="No"/>
    <n v="200"/>
    <n v="2"/>
    <s v="I Am Superman"/>
    <x v="1"/>
    <n v="10"/>
    <s v="Peter  Snowden"/>
    <s v="Jamie Mott"/>
    <m/>
    <n v="5"/>
    <n v="58"/>
    <n v="58"/>
    <n v="55.555555555555557"/>
    <n v="5"/>
    <n v="5"/>
    <x v="0"/>
    <n v="5.6"/>
    <n v="30"/>
    <n v="16"/>
    <m/>
    <m/>
    <n v="9.5"/>
    <m/>
    <s v="Mel"/>
    <x v="0"/>
    <x v="0"/>
    <x v="1"/>
    <n v="4"/>
    <x v="1"/>
    <s v=""/>
    <s v=""/>
    <x v="0"/>
    <s v=""/>
    <n v="-100"/>
    <s v="I Am Superman"/>
    <x v="1"/>
    <s v=""/>
    <s v=""/>
  </r>
  <r>
    <x v="80"/>
    <x v="2"/>
    <d v="1899-12-30T14:00:00"/>
    <n v="4"/>
    <n v="6"/>
    <n v="4"/>
    <n v="2000"/>
    <s v="Hcp"/>
    <s v="SW"/>
    <n v="250"/>
    <n v="6"/>
    <s v="Ain'Tnodeeldun"/>
    <x v="2"/>
    <n v="2.9"/>
    <s v="Anthony  Freedman"/>
    <s v="Damian Lane"/>
    <m/>
    <n v="7"/>
    <n v="57"/>
    <n v="57"/>
    <n v="75.299085151301909"/>
    <n v="2"/>
    <n v="1"/>
    <x v="1"/>
    <n v="3.6"/>
    <n v="40"/>
    <n v="10"/>
    <m/>
    <s v="2nd"/>
    <n v="4.4000000000000004"/>
    <n v="1.5"/>
    <s v="Mel"/>
    <x v="0"/>
    <x v="0"/>
    <x v="1"/>
    <n v="4"/>
    <x v="0"/>
    <s v=""/>
    <s v=""/>
    <x v="0"/>
    <s v=""/>
    <n v="-100"/>
    <s v="Ain'Tnodeeldun"/>
    <x v="0"/>
    <s v=""/>
    <n v="-100"/>
  </r>
  <r>
    <x v="80"/>
    <x v="3"/>
    <d v="1899-12-30T14:20:00"/>
    <n v="10"/>
    <n v="11"/>
    <n v="6"/>
    <n v="1400"/>
    <s v="Mares"/>
    <n v="78"/>
    <n v="130"/>
    <n v="3"/>
    <s v="Quintello"/>
    <x v="2"/>
    <n v="2.2000000000000002"/>
    <s v="Maher &amp; Eustace"/>
    <s v="James McDonald"/>
    <m/>
    <n v="2"/>
    <n v="57.5"/>
    <n v="57.5"/>
    <n v="57.219251336898395"/>
    <n v="1"/>
    <n v="4"/>
    <x v="1"/>
    <n v="4.5"/>
    <n v="30"/>
    <m/>
    <m/>
    <s v="WON"/>
    <n v="3.5"/>
    <n v="1.7"/>
    <s v="SYD"/>
    <x v="1"/>
    <x v="0"/>
    <x v="1"/>
    <n v="4"/>
    <x v="0"/>
    <s v=""/>
    <s v=""/>
    <x v="0"/>
    <n v="350"/>
    <n v="250"/>
    <s v="Quintello"/>
    <x v="0"/>
    <n v="350"/>
    <n v="250"/>
  </r>
  <r>
    <x v="80"/>
    <x v="3"/>
    <d v="1899-12-30T15:40:00"/>
    <n v="10"/>
    <n v="11"/>
    <n v="8"/>
    <n v="1600"/>
    <s v="Hcp"/>
    <n v="78"/>
    <n v="130"/>
    <n v="5"/>
    <s v="La Chevalee"/>
    <x v="3"/>
    <n v="4"/>
    <s v="Maher &amp; Eustace"/>
    <s v="Sam Clipperton"/>
    <m/>
    <n v="3"/>
    <n v="58.5"/>
    <n v="58.5"/>
    <n v="71.511627906976742"/>
    <m/>
    <n v="2"/>
    <x v="1"/>
    <n v="4.5999999999999996"/>
    <n v="20"/>
    <m/>
    <m/>
    <s v="WON"/>
    <n v="4.8"/>
    <n v="1.8"/>
    <s v="SYD"/>
    <x v="1"/>
    <x v="0"/>
    <x v="1"/>
    <n v="4"/>
    <x v="0"/>
    <s v=""/>
    <s v=""/>
    <x v="0"/>
    <n v="480"/>
    <n v="380"/>
    <s v="La Chevalee"/>
    <x v="0"/>
    <n v="480"/>
    <n v="380"/>
  </r>
  <r>
    <x v="80"/>
    <x v="3"/>
    <d v="1899-12-30T15:40:00"/>
    <n v="10"/>
    <n v="11"/>
    <n v="8"/>
    <n v="1600"/>
    <s v="Hcp"/>
    <n v="78"/>
    <n v="130"/>
    <n v="2"/>
    <s v="Tampering"/>
    <x v="4"/>
    <n v="11"/>
    <s v="Kerry Parker"/>
    <s v="Reece Jones (a2)"/>
    <n v="2"/>
    <n v="7"/>
    <n v="60.5"/>
    <n v="58.5"/>
    <n v="71.511627906976742"/>
    <n v="1"/>
    <m/>
    <x v="0"/>
    <n v="4.9000000000000004"/>
    <n v="20"/>
    <m/>
    <m/>
    <m/>
    <n v="12"/>
    <m/>
    <s v="SYD"/>
    <x v="1"/>
    <x v="0"/>
    <x v="1"/>
    <n v="4"/>
    <x v="1"/>
    <s v=""/>
    <s v=""/>
    <x v="0"/>
    <s v=""/>
    <n v="-100"/>
    <s v="Tampering"/>
    <x v="1"/>
    <s v=""/>
    <s v=""/>
  </r>
  <r>
    <x v="80"/>
    <x v="2"/>
    <d v="1899-12-30T15:55:00"/>
    <n v="4"/>
    <n v="6"/>
    <n v="7"/>
    <n v="1200"/>
    <s v="Hcp"/>
    <s v="SW"/>
    <n v="250"/>
    <n v="5"/>
    <s v="Lombardo"/>
    <x v="1"/>
    <n v="4.8"/>
    <s v="Mick Price "/>
    <s v="Damian Lane"/>
    <m/>
    <n v="5"/>
    <n v="59"/>
    <n v="59"/>
    <n v="57.870370370370374"/>
    <n v="4"/>
    <n v="3"/>
    <x v="1"/>
    <n v="4"/>
    <n v="40"/>
    <n v="8"/>
    <m/>
    <s v="2nd"/>
    <n v="5"/>
    <n v="1.7"/>
    <s v="Mel"/>
    <x v="0"/>
    <x v="0"/>
    <x v="1"/>
    <n v="4"/>
    <x v="1"/>
    <s v=""/>
    <s v=""/>
    <x v="0"/>
    <s v=""/>
    <n v="-100"/>
    <s v="Lombardo"/>
    <x v="1"/>
    <s v=""/>
    <s v=""/>
  </r>
  <r>
    <x v="80"/>
    <x v="2"/>
    <d v="1899-12-30T16:35:00"/>
    <n v="4"/>
    <n v="6"/>
    <n v="8"/>
    <n v="1600"/>
    <s v="Hcp"/>
    <s v="SW"/>
    <n v="250"/>
    <n v="1"/>
    <s v="So Si Bon"/>
    <x v="0"/>
    <n v="6"/>
    <s v="Team Hayes"/>
    <s v="Mark Zahra"/>
    <m/>
    <n v="7"/>
    <n v="60"/>
    <n v="60"/>
    <n v="53.703703703703709"/>
    <n v="4"/>
    <n v="2"/>
    <x v="1"/>
    <n v="5"/>
    <n v="35"/>
    <n v="10"/>
    <m/>
    <s v="2nd"/>
    <n v="5"/>
    <n v="1.7"/>
    <s v="Mel"/>
    <x v="0"/>
    <x v="0"/>
    <x v="1"/>
    <n v="4"/>
    <x v="0"/>
    <s v=""/>
    <s v=""/>
    <x v="0"/>
    <s v=""/>
    <n v="-100"/>
    <s v="So Si Bon"/>
    <x v="0"/>
    <s v=""/>
    <n v="-100"/>
  </r>
  <r>
    <x v="80"/>
    <x v="2"/>
    <d v="1899-12-30T16:35:00"/>
    <n v="4"/>
    <n v="6"/>
    <n v="8"/>
    <n v="1600"/>
    <s v="Hcp"/>
    <s v="SW"/>
    <n v="250"/>
    <n v="4"/>
    <s v="Imperial Lad"/>
    <x v="1"/>
    <n v="8"/>
    <s v="John Moloney"/>
    <s v="Damian Lane"/>
    <m/>
    <n v="5"/>
    <n v="57"/>
    <n v="57"/>
    <n v="53.703703703703709"/>
    <n v="5"/>
    <n v="3"/>
    <x v="0"/>
    <n v="5.2"/>
    <n v="30"/>
    <n v="10"/>
    <m/>
    <s v="WON"/>
    <n v="6.5"/>
    <n v="1.8"/>
    <s v="Mel"/>
    <x v="0"/>
    <x v="0"/>
    <x v="1"/>
    <n v="4"/>
    <x v="1"/>
    <s v=""/>
    <s v=""/>
    <x v="0"/>
    <n v="650"/>
    <n v="550"/>
    <s v="Imperial Lad"/>
    <x v="1"/>
    <s v=""/>
    <s v=""/>
  </r>
  <r>
    <x v="80"/>
    <x v="2"/>
    <d v="1899-12-30T17:10:00"/>
    <n v="4"/>
    <n v="6"/>
    <n v="9"/>
    <n v="1100"/>
    <s v="Hcp"/>
    <s v="No"/>
    <n v="160"/>
    <n v="6"/>
    <s v="Pandemic"/>
    <x v="3"/>
    <n v="17"/>
    <s v="James Cummings"/>
    <s v="Craig Williams"/>
    <m/>
    <n v="1"/>
    <n v="54.5"/>
    <n v="54.5"/>
    <n v="12.549019607843139"/>
    <m/>
    <m/>
    <x v="1"/>
    <n v="5.4"/>
    <n v="30"/>
    <n v="12"/>
    <m/>
    <m/>
    <n v="21"/>
    <m/>
    <s v="Mel"/>
    <x v="0"/>
    <x v="0"/>
    <x v="1"/>
    <n v="4"/>
    <x v="0"/>
    <s v=""/>
    <s v=""/>
    <x v="0"/>
    <s v=""/>
    <n v="-100"/>
    <s v="Pandemic"/>
    <x v="0"/>
    <s v=""/>
    <n v="-100"/>
  </r>
  <r>
    <x v="80"/>
    <x v="3"/>
    <d v="1899-12-30T17:55:00"/>
    <n v="10"/>
    <n v="11"/>
    <n v="10"/>
    <n v="1400"/>
    <s v="Hcp"/>
    <n v="78"/>
    <n v="130"/>
    <n v="12"/>
    <s v="Too Much Caviar"/>
    <x v="4"/>
    <n v="2.7"/>
    <s v="Waterhouse/Bott"/>
    <s v="Tim Clark"/>
    <m/>
    <n v="3"/>
    <n v="56"/>
    <n v="56"/>
    <n v="57.44520030234316"/>
    <n v="4"/>
    <m/>
    <x v="1"/>
    <n v="3.8"/>
    <n v="20"/>
    <m/>
    <m/>
    <s v="2nd"/>
    <n v="3.3"/>
    <m/>
    <s v="SYD"/>
    <x v="1"/>
    <x v="0"/>
    <x v="1"/>
    <n v="4"/>
    <x v="1"/>
    <s v=""/>
    <s v=""/>
    <x v="0"/>
    <s v=""/>
    <n v="-100"/>
    <s v="Too Much Caviar"/>
    <x v="1"/>
    <s v=""/>
    <s v=""/>
  </r>
  <r>
    <x v="81"/>
    <x v="0"/>
    <d v="1899-12-30T13:00:00"/>
    <n v="4"/>
    <n v="0"/>
    <n v="1"/>
    <n v="2600"/>
    <s v="Hcp"/>
    <s v="No"/>
    <n v="130"/>
    <n v="7"/>
    <s v="Killourney"/>
    <x v="5"/>
    <n v="9"/>
    <s v="Paul Preusker"/>
    <s v="Craig Newitt"/>
    <m/>
    <n v="1"/>
    <n v="53"/>
    <n v="53"/>
    <n v="41.414141414141412"/>
    <n v="3"/>
    <n v="2"/>
    <x v="1"/>
    <n v="4"/>
    <n v="40"/>
    <n v="6"/>
    <m/>
    <m/>
    <n v="6.5"/>
    <m/>
    <s v="Mel"/>
    <x v="0"/>
    <x v="0"/>
    <x v="6"/>
    <n v="4"/>
    <x v="0"/>
    <s v=""/>
    <s v=""/>
    <x v="0"/>
    <s v=""/>
    <n v="-100"/>
    <s v="Killourney"/>
    <x v="0"/>
    <s v=""/>
    <n v="-100"/>
  </r>
  <r>
    <x v="81"/>
    <x v="0"/>
    <d v="1899-12-30T13:35:00"/>
    <n v="4"/>
    <n v="0"/>
    <n v="2"/>
    <n v="1100"/>
    <s v="Mares"/>
    <n v="78"/>
    <n v="130"/>
    <n v="12"/>
    <s v="I Am Me"/>
    <x v="0"/>
    <n v="1.8"/>
    <s v="Ciaron Maher "/>
    <s v="Jamie Kah"/>
    <m/>
    <n v="9"/>
    <n v="54"/>
    <n v="54"/>
    <n v="68.888888888888886"/>
    <n v="1"/>
    <n v="5"/>
    <x v="1"/>
    <n v="5.5"/>
    <n v="30"/>
    <n v="9"/>
    <m/>
    <s v="WON"/>
    <n v="1.85"/>
    <n v="1.3"/>
    <s v="Mel"/>
    <x v="0"/>
    <x v="0"/>
    <x v="6"/>
    <n v="4"/>
    <x v="0"/>
    <s v=""/>
    <s v=""/>
    <x v="0"/>
    <n v="185"/>
    <n v="85"/>
    <s v="I Am Me"/>
    <x v="0"/>
    <n v="185"/>
    <n v="85"/>
  </r>
  <r>
    <x v="82"/>
    <x v="5"/>
    <d v="1899-12-30T12:45:00"/>
    <n v="8"/>
    <n v="0"/>
    <n v="2"/>
    <n v="2400"/>
    <s v="Hcp"/>
    <n v="78"/>
    <n v="130"/>
    <n v="1"/>
    <s v="Nordic Pride"/>
    <x v="1"/>
    <n v="6.5"/>
    <s v="Ben Brisbourne"/>
    <s v="Patrick Moloney"/>
    <m/>
    <n v="5"/>
    <n v="59.5"/>
    <n v="59.5"/>
    <n v="25.910931174089072"/>
    <n v="3"/>
    <n v="1"/>
    <x v="1"/>
    <n v="4.5999999999999996"/>
    <n v="40"/>
    <n v="10"/>
    <m/>
    <m/>
    <n v="8"/>
    <m/>
    <s v="Mel"/>
    <x v="0"/>
    <x v="0"/>
    <x v="1"/>
    <n v="4"/>
    <x v="1"/>
    <s v=""/>
    <s v=""/>
    <x v="0"/>
    <s v=""/>
    <n v="-100"/>
    <s v="Nordic Pride"/>
    <x v="1"/>
    <s v=""/>
    <s v=""/>
  </r>
  <r>
    <x v="82"/>
    <x v="5"/>
    <d v="1899-12-30T12:45:00"/>
    <n v="8"/>
    <n v="0"/>
    <n v="2"/>
    <n v="2400"/>
    <s v="Hcp"/>
    <n v="78"/>
    <n v="130"/>
    <n v="5"/>
    <s v="Agnelli"/>
    <x v="2"/>
    <n v="5.5"/>
    <s v="Chris Waller"/>
    <s v="Brett Prebble"/>
    <m/>
    <n v="8"/>
    <n v="56.5"/>
    <n v="56.5"/>
    <n v="25.910931174089072"/>
    <m/>
    <m/>
    <x v="0"/>
    <n v="5.5"/>
    <n v="30"/>
    <n v="10"/>
    <m/>
    <s v="2nd"/>
    <n v="9"/>
    <n v="2.5"/>
    <s v="Mel"/>
    <x v="0"/>
    <x v="0"/>
    <x v="1"/>
    <n v="4"/>
    <x v="1"/>
    <s v=""/>
    <s v=""/>
    <x v="0"/>
    <s v=""/>
    <n v="-100"/>
    <s v="Agnelli"/>
    <x v="1"/>
    <s v=""/>
    <s v=""/>
  </r>
  <r>
    <x v="82"/>
    <x v="10"/>
    <d v="1899-12-30T13:40:00"/>
    <n v="8"/>
    <n v="0"/>
    <n v="5"/>
    <n v="1100"/>
    <s v="Hcp"/>
    <n v="78"/>
    <n v="130"/>
    <n v="4"/>
    <s v="Queen Bellissimo"/>
    <x v="4"/>
    <n v="6"/>
    <s v="Brad Widdup"/>
    <s v="Alysha Collett"/>
    <m/>
    <n v="7"/>
    <n v="58.5"/>
    <n v="58.5"/>
    <n v="43.693693693693689"/>
    <n v="1"/>
    <m/>
    <x v="1"/>
    <n v="5"/>
    <n v="20"/>
    <m/>
    <m/>
    <s v="2nd"/>
    <n v="5.5"/>
    <n v="2"/>
    <s v="SYD"/>
    <x v="1"/>
    <x v="2"/>
    <x v="1"/>
    <n v="4"/>
    <x v="1"/>
    <s v=""/>
    <s v=""/>
    <x v="0"/>
    <s v=""/>
    <n v="-100"/>
    <s v="Queen Bellissimo"/>
    <x v="1"/>
    <s v=""/>
    <s v=""/>
  </r>
  <r>
    <x v="82"/>
    <x v="5"/>
    <d v="1899-12-30T13:55:00"/>
    <n v="8"/>
    <n v="0"/>
    <n v="4"/>
    <n v="1300"/>
    <s v="Mares"/>
    <n v="78"/>
    <n v="130"/>
    <n v="6"/>
    <s v="La Vina"/>
    <x v="3"/>
    <n v="4.8"/>
    <s v="Lindsey Smith"/>
    <s v="Jarrod Fry"/>
    <m/>
    <n v="10"/>
    <n v="57.5"/>
    <n v="57.5"/>
    <n v="41.666666666666671"/>
    <m/>
    <m/>
    <x v="1"/>
    <n v="5"/>
    <n v="35"/>
    <n v="10"/>
    <m/>
    <m/>
    <n v="6.5"/>
    <m/>
    <s v="Mel"/>
    <x v="0"/>
    <x v="0"/>
    <x v="1"/>
    <n v="4"/>
    <x v="0"/>
    <s v=""/>
    <s v=""/>
    <x v="0"/>
    <s v=""/>
    <n v="-100"/>
    <s v="La Vina"/>
    <x v="0"/>
    <s v=""/>
    <n v="-100"/>
  </r>
  <r>
    <x v="82"/>
    <x v="10"/>
    <d v="1899-12-30T14:15:00"/>
    <n v="8"/>
    <n v="0"/>
    <n v="6"/>
    <n v="1100"/>
    <s v="Hcp"/>
    <n v="140"/>
    <n v="140"/>
    <n v="2"/>
    <s v="Malkovich"/>
    <x v="4"/>
    <n v="2.15"/>
    <s v="Bjorn Baker"/>
    <s v="Joshua Parr"/>
    <m/>
    <n v="3"/>
    <n v="57.5"/>
    <n v="57.5"/>
    <n v="67.344961240310084"/>
    <n v="3"/>
    <n v="4"/>
    <x v="1"/>
    <n v="2.7"/>
    <n v="20"/>
    <m/>
    <m/>
    <s v="2nd"/>
    <n v="2.9"/>
    <n v="1.4"/>
    <s v="SYD"/>
    <x v="1"/>
    <x v="2"/>
    <x v="1"/>
    <n v="4"/>
    <x v="1"/>
    <s v=""/>
    <s v=""/>
    <x v="0"/>
    <s v=""/>
    <n v="-100"/>
    <s v="Malkovich"/>
    <x v="1"/>
    <s v=""/>
    <s v=""/>
  </r>
  <r>
    <x v="82"/>
    <x v="10"/>
    <d v="1899-12-30T16:10:00"/>
    <n v="8"/>
    <n v="0"/>
    <n v="9"/>
    <n v="1600"/>
    <s v="Hcp"/>
    <m/>
    <n v="200"/>
    <n v="10"/>
    <s v="Atishu"/>
    <x v="3"/>
    <n v="15"/>
    <s v="Chris Waller"/>
    <s v="Jay Ford"/>
    <m/>
    <n v="7"/>
    <n v="54"/>
    <n v="54"/>
    <n v="29.393939393939394"/>
    <m/>
    <m/>
    <x v="1"/>
    <n v="5.6"/>
    <n v="20"/>
    <m/>
    <m/>
    <s v="2nd"/>
    <n v="19"/>
    <n v="5.5"/>
    <s v="SYD"/>
    <x v="1"/>
    <x v="2"/>
    <x v="1"/>
    <n v="4"/>
    <x v="0"/>
    <s v=""/>
    <s v=""/>
    <x v="0"/>
    <s v=""/>
    <n v="-100"/>
    <s v="Atishu"/>
    <x v="0"/>
    <s v=""/>
    <n v="-100"/>
  </r>
  <r>
    <x v="82"/>
    <x v="5"/>
    <d v="1899-12-30T16:25:00"/>
    <n v="8"/>
    <n v="0"/>
    <n v="8"/>
    <n v="1400"/>
    <s v="Hcp"/>
    <s v="No"/>
    <n v="160"/>
    <n v="5"/>
    <s v="Regardsmaree"/>
    <x v="3"/>
    <n v="2.4500000000000002"/>
    <s v="Nick Ryan"/>
    <s v="Billy Egan"/>
    <m/>
    <n v="8"/>
    <n v="56"/>
    <n v="56"/>
    <n v="36.513157894736842"/>
    <n v="2"/>
    <n v="3"/>
    <x v="0"/>
    <n v="5"/>
    <n v="30"/>
    <n v="9"/>
    <m/>
    <s v="WON"/>
    <n v="2.6"/>
    <n v="1.5"/>
    <s v="Mel"/>
    <x v="0"/>
    <x v="0"/>
    <x v="1"/>
    <n v="4"/>
    <x v="0"/>
    <s v=""/>
    <s v=""/>
    <x v="0"/>
    <n v="260"/>
    <n v="160"/>
    <s v="Regardsmaree"/>
    <x v="0"/>
    <n v="260"/>
    <n v="160"/>
  </r>
  <r>
    <x v="82"/>
    <x v="10"/>
    <d v="1899-12-30T16:45:00"/>
    <n v="8"/>
    <n v="0"/>
    <n v="10"/>
    <n v="1300"/>
    <s v="Hcp"/>
    <m/>
    <n v="130"/>
    <n v="10"/>
    <s v="Vreneli"/>
    <x v="4"/>
    <n v="8.5"/>
    <s v="Waterhouse/Bott"/>
    <s v="Tim Clark"/>
    <m/>
    <n v="4"/>
    <n v="59"/>
    <n v="59"/>
    <n v="50.226244343891402"/>
    <n v="5"/>
    <n v="1"/>
    <x v="1"/>
    <n v="6.4"/>
    <n v="20"/>
    <m/>
    <m/>
    <m/>
    <n v="6"/>
    <m/>
    <s v="SYD"/>
    <x v="1"/>
    <x v="2"/>
    <x v="1"/>
    <n v="4"/>
    <x v="1"/>
    <s v=""/>
    <s v=""/>
    <x v="0"/>
    <s v=""/>
    <n v="-100"/>
    <s v="Vreneli"/>
    <x v="1"/>
    <s v=""/>
    <s v=""/>
  </r>
  <r>
    <x v="82"/>
    <x v="5"/>
    <d v="1899-12-30T16:55:00"/>
    <n v="8"/>
    <n v="0"/>
    <n v="9"/>
    <n v="1600"/>
    <s v="Hcp"/>
    <n v="78"/>
    <n v="130"/>
    <n v="6"/>
    <s v="Sir Davy"/>
    <x v="3"/>
    <n v="3.6"/>
    <s v="Ciaron Maher "/>
    <s v="Linda Meech"/>
    <m/>
    <n v="10"/>
    <n v="59.5"/>
    <n v="59.5"/>
    <n v="47.777777777777779"/>
    <n v="1"/>
    <n v="2"/>
    <x v="1"/>
    <n v="4.5999999999999996"/>
    <n v="40"/>
    <n v="10"/>
    <m/>
    <s v="WON"/>
    <n v="3.8"/>
    <n v="1.7"/>
    <s v="Mel"/>
    <x v="0"/>
    <x v="0"/>
    <x v="1"/>
    <n v="4"/>
    <x v="0"/>
    <n v="2"/>
    <n v="2"/>
    <x v="0"/>
    <n v="380"/>
    <n v="280"/>
    <s v="Sir Davy"/>
    <x v="0"/>
    <n v="380"/>
    <n v="280"/>
  </r>
  <r>
    <x v="82"/>
    <x v="5"/>
    <d v="1899-12-30T16:55:00"/>
    <n v="8"/>
    <n v="0"/>
    <n v="9"/>
    <n v="1600"/>
    <s v="Hcp"/>
    <n v="78"/>
    <n v="130"/>
    <n v="8"/>
    <s v="Basarwa"/>
    <x v="5"/>
    <n v="8"/>
    <s v="Danny O'Brien"/>
    <s v="Jye McNeil"/>
    <m/>
    <n v="6"/>
    <n v="58.5"/>
    <n v="58.5"/>
    <n v="47.777777777777779"/>
    <n v="2"/>
    <n v="4"/>
    <x v="0"/>
    <n v="5"/>
    <n v="30"/>
    <n v="10"/>
    <m/>
    <s v="3rd"/>
    <n v="9.5"/>
    <n v="2.7"/>
    <s v="Mel"/>
    <x v="0"/>
    <x v="0"/>
    <x v="1"/>
    <n v="4"/>
    <x v="0"/>
    <s v=""/>
    <n v="2"/>
    <x v="0"/>
    <s v=""/>
    <n v="-100"/>
    <s v="Basarwa"/>
    <x v="0"/>
    <s v=""/>
    <n v="-100"/>
  </r>
  <r>
    <x v="83"/>
    <x v="2"/>
    <d v="1899-12-30T12:40:00"/>
    <n v="4"/>
    <n v="9"/>
    <n v="2"/>
    <n v="1600"/>
    <s v="Mares"/>
    <n v="78"/>
    <n v="130"/>
    <n v="10"/>
    <s v="Swindon Lass"/>
    <x v="3"/>
    <n v="19"/>
    <s v="Matthew Brown"/>
    <s v="Beau Mertens"/>
    <m/>
    <n v="2"/>
    <n v="54"/>
    <n v="54"/>
    <n v="10.263157894736842"/>
    <n v="3"/>
    <n v="5"/>
    <x v="1"/>
    <n v="5.5"/>
    <n v="30"/>
    <n v="10"/>
    <m/>
    <m/>
    <n v="17"/>
    <m/>
    <s v="Mel"/>
    <x v="0"/>
    <x v="0"/>
    <x v="1"/>
    <n v="5"/>
    <x v="0"/>
    <s v=""/>
    <s v=""/>
    <x v="0"/>
    <s v=""/>
    <n v="-100"/>
    <s v="Swindon Lass"/>
    <x v="0"/>
    <s v=""/>
    <n v="-100"/>
  </r>
  <r>
    <x v="83"/>
    <x v="2"/>
    <d v="1899-12-30T13:15:00"/>
    <n v="4"/>
    <n v="9"/>
    <n v="3"/>
    <n v="1100"/>
    <s v="Mares"/>
    <n v="78"/>
    <n v="130"/>
    <n v="3"/>
    <s v="Little Stevie"/>
    <x v="5"/>
    <n v="7.2"/>
    <s v="Simon Zahra"/>
    <s v="Josh Richards (a2)"/>
    <n v="2"/>
    <n v="3"/>
    <n v="59"/>
    <n v="57"/>
    <n v="40.204678362573105"/>
    <n v="1"/>
    <n v="5"/>
    <x v="1"/>
    <n v="4.8"/>
    <n v="35"/>
    <n v="13"/>
    <m/>
    <m/>
    <n v="6"/>
    <m/>
    <s v="Mel"/>
    <x v="0"/>
    <x v="0"/>
    <x v="1"/>
    <n v="5"/>
    <x v="0"/>
    <s v=""/>
    <s v=""/>
    <x v="0"/>
    <s v=""/>
    <n v="-100"/>
    <s v="Little Stevie"/>
    <x v="0"/>
    <s v=""/>
    <n v="-100"/>
  </r>
  <r>
    <x v="83"/>
    <x v="11"/>
    <d v="1899-12-30T14:10:00"/>
    <n v="8"/>
    <n v="0"/>
    <n v="6"/>
    <n v="1600"/>
    <s v="Hcp"/>
    <n v="72"/>
    <n v="130"/>
    <n v="12"/>
    <s v="Hollywood North"/>
    <x v="5"/>
    <n v="5.6"/>
    <s v="Chris Waller"/>
    <s v="Brenton Avdulla"/>
    <m/>
    <n v="5"/>
    <n v="56"/>
    <n v="56"/>
    <n v="33.00865800865801"/>
    <n v="5"/>
    <n v="1"/>
    <x v="1"/>
    <n v="6.1"/>
    <n v="20"/>
    <m/>
    <m/>
    <m/>
    <n v="5.5"/>
    <m/>
    <s v="SYD"/>
    <x v="1"/>
    <x v="2"/>
    <x v="1"/>
    <n v="5"/>
    <x v="0"/>
    <s v=""/>
    <s v=""/>
    <x v="0"/>
    <s v=""/>
    <n v="-100"/>
    <s v="Hollywood North"/>
    <x v="0"/>
    <s v=""/>
    <n v="-100"/>
  </r>
  <r>
    <x v="83"/>
    <x v="2"/>
    <d v="1899-12-30T14:25:00"/>
    <n v="4"/>
    <n v="9"/>
    <n v="5"/>
    <n v="1100"/>
    <s v="Hcp"/>
    <n v="100"/>
    <n v="130"/>
    <n v="2"/>
    <s v="Sword Of Mercy"/>
    <x v="1"/>
    <n v="14"/>
    <s v="Mathew Ellerton"/>
    <s v="Matt Cartwright (a1.5)"/>
    <n v="1.5"/>
    <n v="5"/>
    <n v="56.5"/>
    <n v="55"/>
    <n v="17.142857142857142"/>
    <n v="5"/>
    <n v="4"/>
    <x v="1"/>
    <n v="5"/>
    <n v="35"/>
    <n v="11"/>
    <m/>
    <m/>
    <n v="16"/>
    <m/>
    <s v="Mel"/>
    <x v="0"/>
    <x v="0"/>
    <x v="1"/>
    <n v="5"/>
    <x v="1"/>
    <s v=""/>
    <s v=""/>
    <x v="0"/>
    <s v=""/>
    <n v="-100"/>
    <s v="Sword Of Mercy"/>
    <x v="1"/>
    <s v=""/>
    <s v=""/>
  </r>
  <r>
    <x v="83"/>
    <x v="11"/>
    <d v="1899-12-30T14:45:00"/>
    <n v="8"/>
    <n v="0"/>
    <n v="7"/>
    <n v="2080"/>
    <s v="Hcp"/>
    <m/>
    <n v="250"/>
    <n v="10"/>
    <s v="Main Stage"/>
    <x v="4"/>
    <n v="3.8"/>
    <s v="Gwenda Markwell"/>
    <s v="Rachel King"/>
    <m/>
    <n v="3"/>
    <n v="53"/>
    <n v="53"/>
    <n v="57.565789473684212"/>
    <n v="5"/>
    <n v="4"/>
    <x v="1"/>
    <n v="4.5999999999999996"/>
    <n v="20"/>
    <m/>
    <m/>
    <m/>
    <n v="3.7"/>
    <m/>
    <s v="SYD"/>
    <x v="1"/>
    <x v="2"/>
    <x v="1"/>
    <n v="5"/>
    <x v="1"/>
    <s v=""/>
    <s v=""/>
    <x v="0"/>
    <s v=""/>
    <n v="-100"/>
    <s v="Main Stage"/>
    <x v="1"/>
    <s v=""/>
    <s v=""/>
  </r>
  <r>
    <x v="83"/>
    <x v="11"/>
    <d v="1899-12-30T14:45:00"/>
    <n v="8"/>
    <n v="0"/>
    <n v="7"/>
    <n v="2080"/>
    <s v="Hcp"/>
    <m/>
    <n v="250"/>
    <n v="7"/>
    <s v="Kaapfever"/>
    <x v="3"/>
    <n v="12"/>
    <s v="Joseph Pride"/>
    <s v="Tyler Schiller (a0)"/>
    <m/>
    <n v="2"/>
    <n v="53"/>
    <n v="53"/>
    <n v="57.565789473684212"/>
    <n v="2"/>
    <n v="5"/>
    <x v="0"/>
    <n v="5.5"/>
    <n v="20"/>
    <m/>
    <m/>
    <m/>
    <n v="14"/>
    <m/>
    <s v="SYD"/>
    <x v="1"/>
    <x v="2"/>
    <x v="1"/>
    <n v="5"/>
    <x v="1"/>
    <s v=""/>
    <s v=""/>
    <x v="0"/>
    <s v=""/>
    <n v="-100"/>
    <s v="Kaapfever"/>
    <x v="1"/>
    <s v=""/>
    <s v=""/>
  </r>
  <r>
    <x v="83"/>
    <x v="2"/>
    <d v="1899-12-30T16:53:00"/>
    <n v="4"/>
    <n v="9"/>
    <n v="9"/>
    <n v="2000"/>
    <s v="Hcp"/>
    <n v="100"/>
    <n v="130"/>
    <n v="9"/>
    <s v="Flash Aah"/>
    <x v="0"/>
    <n v="4"/>
    <s v="Trent Busuttin "/>
    <s v="Jye McNeil"/>
    <m/>
    <n v="1"/>
    <n v="55.5"/>
    <n v="55.5"/>
    <n v="29.761904761904763"/>
    <n v="1"/>
    <m/>
    <x v="1"/>
    <n v="5.5"/>
    <n v="30"/>
    <n v="16"/>
    <m/>
    <s v="2nd"/>
    <n v="3.2"/>
    <n v="1.7"/>
    <s v="Mel"/>
    <x v="0"/>
    <x v="0"/>
    <x v="1"/>
    <n v="5"/>
    <x v="0"/>
    <s v=""/>
    <s v=""/>
    <x v="0"/>
    <s v=""/>
    <n v="-100"/>
    <s v="Flash Aah"/>
    <x v="0"/>
    <s v=""/>
    <n v="-100"/>
  </r>
  <r>
    <x v="84"/>
    <x v="0"/>
    <d v="1899-12-30T15:30:00"/>
    <n v="4"/>
    <n v="2"/>
    <n v="7"/>
    <n v="2800"/>
    <s v="Hcp"/>
    <s v="SW"/>
    <n v="500"/>
    <n v="10"/>
    <s v="Point Nepean"/>
    <x v="1"/>
    <n v="4.5"/>
    <s v="Robert Hickmott"/>
    <s v="Alana Kelly (a0)"/>
    <m/>
    <n v="10"/>
    <n v="58"/>
    <n v="58"/>
    <n v="43.055555555555557"/>
    <n v="1"/>
    <n v="5"/>
    <x v="1"/>
    <n v="4.8"/>
    <n v="35"/>
    <n v="12"/>
    <m/>
    <s v="WON"/>
    <n v="6.9"/>
    <n v="2.4"/>
    <s v="Mel"/>
    <x v="0"/>
    <x v="0"/>
    <x v="1"/>
    <n v="5"/>
    <x v="1"/>
    <s v=""/>
    <s v=""/>
    <x v="0"/>
    <n v="690"/>
    <n v="590"/>
    <s v="Point Nepean"/>
    <x v="1"/>
    <s v=""/>
    <s v=""/>
  </r>
  <r>
    <x v="84"/>
    <x v="0"/>
    <d v="1899-12-30T15:30:00"/>
    <n v="4"/>
    <n v="2"/>
    <n v="7"/>
    <n v="2800"/>
    <s v="Hcp"/>
    <s v="SW"/>
    <n v="500"/>
    <n v="11"/>
    <s v="Splendiferous"/>
    <x v="6"/>
    <n v="4"/>
    <s v="Gai Waterhouse "/>
    <s v="Brett Prebble"/>
    <m/>
    <n v="2"/>
    <n v="56"/>
    <n v="56"/>
    <n v="43.055555555555557"/>
    <n v="2"/>
    <n v="2"/>
    <x v="0"/>
    <n v="5.6"/>
    <n v="30"/>
    <n v="12"/>
    <m/>
    <m/>
    <n v="4.4000000000000004"/>
    <m/>
    <s v="Mel"/>
    <x v="0"/>
    <x v="0"/>
    <x v="1"/>
    <n v="5"/>
    <x v="1"/>
    <s v=""/>
    <s v=""/>
    <x v="0"/>
    <s v=""/>
    <n v="-100"/>
    <s v="Splendiferous"/>
    <x v="1"/>
    <s v=""/>
    <s v=""/>
  </r>
  <r>
    <x v="84"/>
    <x v="18"/>
    <d v="1899-12-30T15:50:00"/>
    <n v="8"/>
    <n v="3"/>
    <n v="9"/>
    <n v="1100"/>
    <s v="Hcp"/>
    <m/>
    <n v="140"/>
    <n v="3"/>
    <s v="Malkovich"/>
    <x v="6"/>
    <n v="3.9"/>
    <s v="Bjorn Baker"/>
    <s v="Rachel King"/>
    <m/>
    <n v="1"/>
    <n v="58"/>
    <n v="58"/>
    <n v="40.566398775354003"/>
    <n v="3"/>
    <n v="3"/>
    <x v="1"/>
    <n v="5.0999999999999996"/>
    <n v="20"/>
    <m/>
    <m/>
    <m/>
    <n v="5.5"/>
    <m/>
    <s v="SYD"/>
    <x v="1"/>
    <x v="2"/>
    <x v="1"/>
    <n v="5"/>
    <x v="0"/>
    <s v=""/>
    <s v=""/>
    <x v="0"/>
    <s v=""/>
    <n v="-100"/>
    <s v="Malkovich"/>
    <x v="0"/>
    <s v=""/>
    <n v="-100"/>
  </r>
  <r>
    <x v="85"/>
    <x v="4"/>
    <d v="1899-12-30T14:30:00"/>
    <n v="9"/>
    <n v="0"/>
    <n v="7"/>
    <n v="2000"/>
    <s v="Hcp"/>
    <m/>
    <n v="150"/>
    <n v="8"/>
    <s v="Irish Sequel"/>
    <x v="3"/>
    <n v="5"/>
    <s v="Chris Waller"/>
    <s v="Tommy Berry"/>
    <m/>
    <n v="1"/>
    <n v="54"/>
    <n v="54"/>
    <n v="40"/>
    <n v="3"/>
    <n v="2"/>
    <x v="1"/>
    <n v="5"/>
    <n v="20"/>
    <m/>
    <m/>
    <m/>
    <n v="6"/>
    <m/>
    <s v="SYD"/>
    <x v="1"/>
    <x v="0"/>
    <x v="1"/>
    <n v="5"/>
    <x v="0"/>
    <n v="2"/>
    <n v="2"/>
    <x v="0"/>
    <s v=""/>
    <n v="-100"/>
    <s v="Irish Sequel"/>
    <x v="0"/>
    <s v=""/>
    <n v="-100"/>
  </r>
  <r>
    <x v="85"/>
    <x v="4"/>
    <d v="1899-12-30T14:30:00"/>
    <n v="9"/>
    <n v="0"/>
    <n v="7"/>
    <n v="2000"/>
    <s v="Hcp"/>
    <m/>
    <n v="150"/>
    <n v="4"/>
    <s v="Hopeful"/>
    <x v="2"/>
    <n v="4.5"/>
    <s v="Annabel Neasham"/>
    <s v="Rachel King"/>
    <m/>
    <n v="6"/>
    <n v="55"/>
    <n v="55"/>
    <n v="40"/>
    <n v="2"/>
    <m/>
    <x v="0"/>
    <n v="5.4"/>
    <n v="20"/>
    <m/>
    <m/>
    <s v="WON"/>
    <n v="6.5"/>
    <n v="2.2999999999999998"/>
    <s v="SYD"/>
    <x v="1"/>
    <x v="0"/>
    <x v="1"/>
    <n v="5"/>
    <x v="0"/>
    <s v=""/>
    <n v="2"/>
    <x v="0"/>
    <n v="650"/>
    <n v="550"/>
    <s v="Hopeful"/>
    <x v="0"/>
    <n v="650"/>
    <n v="550"/>
  </r>
  <r>
    <x v="85"/>
    <x v="0"/>
    <d v="1899-12-30T14:45:00"/>
    <n v="4"/>
    <n v="6"/>
    <n v="6"/>
    <n v="1800"/>
    <s v="Hcp"/>
    <n v="84"/>
    <n v="130"/>
    <n v="18"/>
    <s v="Coolth"/>
    <x v="3"/>
    <n v="3.4"/>
    <s v="Tony  McEvoy"/>
    <s v="Jye McNeil"/>
    <m/>
    <n v="4"/>
    <n v="54.5"/>
    <n v="54.5"/>
    <n v="38.502673796791449"/>
    <n v="5"/>
    <m/>
    <x v="1"/>
    <n v="5.4"/>
    <n v="30"/>
    <n v="13"/>
    <m/>
    <s v="2nd"/>
    <n v="3.7"/>
    <n v="1.7"/>
    <s v="Mel"/>
    <x v="0"/>
    <x v="0"/>
    <x v="1"/>
    <n v="5"/>
    <x v="0"/>
    <n v="2"/>
    <n v="2"/>
    <x v="0"/>
    <s v=""/>
    <n v="-100"/>
    <s v="Coolth"/>
    <x v="0"/>
    <s v=""/>
    <n v="-100"/>
  </r>
  <r>
    <x v="85"/>
    <x v="0"/>
    <d v="1899-12-30T14:45:00"/>
    <n v="4"/>
    <n v="6"/>
    <n v="6"/>
    <n v="1800"/>
    <s v="Hcp"/>
    <n v="84"/>
    <n v="130"/>
    <n v="3"/>
    <s v="Five Kingdom"/>
    <x v="2"/>
    <n v="7"/>
    <s v="Matthew Dale"/>
    <s v="Josh Richards (a2)"/>
    <n v="2"/>
    <n v="13"/>
    <n v="60"/>
    <n v="58"/>
    <n v="38.502673796791449"/>
    <n v="2"/>
    <n v="3"/>
    <x v="0"/>
    <n v="5.6"/>
    <n v="30"/>
    <n v="13"/>
    <m/>
    <m/>
    <n v="7.5"/>
    <m/>
    <s v="Mel"/>
    <x v="0"/>
    <x v="0"/>
    <x v="1"/>
    <n v="5"/>
    <x v="0"/>
    <s v=""/>
    <n v="2"/>
    <x v="0"/>
    <s v=""/>
    <n v="-100"/>
    <s v="Five Kingdom"/>
    <x v="0"/>
    <s v=""/>
    <n v="-100"/>
  </r>
  <r>
    <x v="85"/>
    <x v="0"/>
    <d v="1899-12-30T15:25:00"/>
    <n v="4"/>
    <n v="6"/>
    <n v="7"/>
    <n v="1200"/>
    <s v="Hcp"/>
    <s v="No"/>
    <n v="160"/>
    <n v="9"/>
    <s v="Front Page"/>
    <x v="6"/>
    <n v="3.5"/>
    <s v="Geoff Duryea"/>
    <s v="Lewis German (a0)"/>
    <m/>
    <n v="8"/>
    <n v="55.5"/>
    <n v="55.5"/>
    <n v="41.071428571428569"/>
    <n v="3"/>
    <n v="2"/>
    <x v="1"/>
    <n v="5.5"/>
    <n v="30"/>
    <n v="16"/>
    <m/>
    <m/>
    <n v="2.8"/>
    <m/>
    <s v="Mel"/>
    <x v="0"/>
    <x v="0"/>
    <x v="1"/>
    <n v="5"/>
    <x v="1"/>
    <s v=""/>
    <s v=""/>
    <x v="0"/>
    <s v=""/>
    <n v="-100"/>
    <s v="Front Page"/>
    <x v="1"/>
    <s v=""/>
    <s v=""/>
  </r>
  <r>
    <x v="85"/>
    <x v="0"/>
    <d v="1899-12-30T16:05:00"/>
    <n v="4"/>
    <n v="6"/>
    <n v="8"/>
    <n v="1600"/>
    <s v="Hcp"/>
    <n v="100"/>
    <n v="130"/>
    <n v="13"/>
    <s v="Tuvalu"/>
    <x v="1"/>
    <n v="2.35"/>
    <s v="Lindsey Smith"/>
    <s v="Jarrod Fry"/>
    <m/>
    <n v="7"/>
    <n v="53"/>
    <n v="53"/>
    <n v="19.457013574660635"/>
    <n v="3"/>
    <n v="5"/>
    <x v="0"/>
    <n v="5.7"/>
    <n v="30"/>
    <n v="11"/>
    <m/>
    <s v="2nd"/>
    <n v="2.1"/>
    <n v="1.2"/>
    <s v="Mel"/>
    <x v="0"/>
    <x v="0"/>
    <x v="1"/>
    <n v="5"/>
    <x v="1"/>
    <s v=""/>
    <s v=""/>
    <x v="0"/>
    <s v=""/>
    <n v="-100"/>
    <s v="Tuvalu"/>
    <x v="1"/>
    <s v=""/>
    <s v=""/>
  </r>
  <r>
    <x v="86"/>
    <x v="2"/>
    <d v="1899-12-30T11:50:00"/>
    <n v="4"/>
    <n v="11"/>
    <n v="1"/>
    <n v="1000"/>
    <s v="Hcp"/>
    <s v="No"/>
    <n v="130"/>
    <n v="5"/>
    <s v="Ashford Street"/>
    <x v="2"/>
    <n v="3.8"/>
    <s v="Ken Elford"/>
    <s v="Teodore Nugent (a1.5)"/>
    <n v="1.5"/>
    <n v="2"/>
    <n v="53"/>
    <n v="51.5"/>
    <n v="64.777327935222672"/>
    <n v="3"/>
    <m/>
    <x v="1"/>
    <n v="4.8"/>
    <n v="40"/>
    <n v="7"/>
    <m/>
    <s v="WON"/>
    <n v="4"/>
    <n v="2"/>
    <s v="Mel"/>
    <x v="0"/>
    <x v="0"/>
    <x v="1"/>
    <n v="5"/>
    <x v="0"/>
    <s v=""/>
    <s v=""/>
    <x v="0"/>
    <n v="400"/>
    <n v="300"/>
    <s v="Ashford Street"/>
    <x v="0"/>
    <n v="400"/>
    <n v="300"/>
  </r>
  <r>
    <x v="86"/>
    <x v="3"/>
    <d v="1899-12-30T12:45:00"/>
    <n v="8"/>
    <n v="0"/>
    <n v="4"/>
    <n v="1200"/>
    <s v="Hcp"/>
    <n v="72"/>
    <n v="100"/>
    <n v="6"/>
    <s v="Two Up"/>
    <x v="2"/>
    <n v="6.6"/>
    <s v="David Atkins"/>
    <s v="Reece Jones (a2)"/>
    <n v="2"/>
    <n v="5"/>
    <n v="58.5"/>
    <n v="56.5"/>
    <n v="22.193768672641912"/>
    <n v="4"/>
    <n v="2"/>
    <x v="1"/>
    <n v="5.5"/>
    <n v="20"/>
    <m/>
    <m/>
    <m/>
    <n v="8.5"/>
    <m/>
    <s v="SYD"/>
    <x v="1"/>
    <x v="0"/>
    <x v="1"/>
    <n v="5"/>
    <x v="0"/>
    <n v="2"/>
    <n v="2"/>
    <x v="0"/>
    <s v=""/>
    <n v="-100"/>
    <s v="Two Up"/>
    <x v="0"/>
    <s v=""/>
    <n v="-100"/>
  </r>
  <r>
    <x v="86"/>
    <x v="3"/>
    <d v="1899-12-30T12:45:00"/>
    <n v="8"/>
    <n v="0"/>
    <n v="4"/>
    <n v="1200"/>
    <s v="Hcp"/>
    <n v="72"/>
    <n v="100"/>
    <n v="4"/>
    <s v="Saquon"/>
    <x v="3"/>
    <n v="9.1"/>
    <s v="Paul Perry"/>
    <s v="Keagan Latham"/>
    <m/>
    <n v="6"/>
    <n v="59"/>
    <n v="59"/>
    <n v="22.193768672641912"/>
    <m/>
    <n v="1"/>
    <x v="0"/>
    <n v="7"/>
    <n v="20"/>
    <m/>
    <m/>
    <s v="WON"/>
    <n v="11.4"/>
    <n v="3.5"/>
    <s v="SYD"/>
    <x v="1"/>
    <x v="0"/>
    <x v="1"/>
    <n v="5"/>
    <x v="0"/>
    <s v=""/>
    <n v="2"/>
    <x v="0"/>
    <n v="1140"/>
    <n v="1040"/>
    <s v="Saquon"/>
    <x v="0"/>
    <n v="1140"/>
    <n v="1040"/>
  </r>
  <r>
    <x v="86"/>
    <x v="2"/>
    <d v="1899-12-30T15:25:00"/>
    <n v="4"/>
    <n v="11"/>
    <n v="7"/>
    <n v="2000"/>
    <s v="Hcp"/>
    <n v="100"/>
    <n v="130"/>
    <n v="6"/>
    <s v="Pancho"/>
    <x v="0"/>
    <n v="7.5"/>
    <s v="Chris Waller"/>
    <s v="Brett Prebble"/>
    <m/>
    <n v="7"/>
    <n v="56"/>
    <n v="56"/>
    <n v="59.844961240310084"/>
    <n v="3"/>
    <n v="5"/>
    <x v="1"/>
    <n v="5.2"/>
    <n v="30"/>
    <n v="9"/>
    <m/>
    <m/>
    <n v="6.5"/>
    <m/>
    <s v="Mel"/>
    <x v="0"/>
    <x v="0"/>
    <x v="1"/>
    <n v="5"/>
    <x v="0"/>
    <s v=""/>
    <s v=""/>
    <x v="0"/>
    <s v=""/>
    <n v="-100"/>
    <s v="Pancho"/>
    <x v="0"/>
    <s v=""/>
    <n v="-100"/>
  </r>
  <r>
    <x v="86"/>
    <x v="3"/>
    <d v="1899-12-30T15:45:00"/>
    <n v="8"/>
    <n v="0"/>
    <n v="9"/>
    <n v="1300"/>
    <s v="Hcp"/>
    <n v="78"/>
    <n v="130"/>
    <n v="9"/>
    <s v="French Marine"/>
    <x v="2"/>
    <n v="4.0999999999999996"/>
    <s v="Kris Lees"/>
    <s v="Dylan Gibbons (a3)"/>
    <n v="3"/>
    <n v="4"/>
    <n v="57"/>
    <n v="54"/>
    <n v="40.519276160503537"/>
    <n v="4"/>
    <n v="3"/>
    <x v="1"/>
    <n v="4.8"/>
    <n v="20"/>
    <m/>
    <m/>
    <s v="3rd"/>
    <n v="3.4"/>
    <n v="2.2000000000000002"/>
    <s v="SYD"/>
    <x v="1"/>
    <x v="0"/>
    <x v="1"/>
    <n v="5"/>
    <x v="0"/>
    <s v=""/>
    <s v=""/>
    <x v="0"/>
    <s v=""/>
    <n v="-100"/>
    <s v="French Marine"/>
    <x v="0"/>
    <s v=""/>
    <n v="-100"/>
  </r>
  <r>
    <x v="86"/>
    <x v="2"/>
    <d v="1899-12-30T16:05:00"/>
    <n v="4"/>
    <n v="11"/>
    <n v="8"/>
    <n v="1600"/>
    <s v="Hcp"/>
    <n v="84"/>
    <n v="130"/>
    <n v="8"/>
    <s v="Sir Davy"/>
    <x v="5"/>
    <n v="7"/>
    <s v="Ciaron Maher "/>
    <s v="Ethan Brown"/>
    <m/>
    <n v="1"/>
    <n v="59.5"/>
    <n v="59.5"/>
    <n v="50"/>
    <n v="2"/>
    <n v="3"/>
    <x v="1"/>
    <n v="4.8"/>
    <n v="40"/>
    <n v="15"/>
    <m/>
    <s v="WON"/>
    <n v="9.5"/>
    <n v="2.5"/>
    <s v="Mel"/>
    <x v="0"/>
    <x v="0"/>
    <x v="1"/>
    <n v="5"/>
    <x v="0"/>
    <n v="2"/>
    <n v="2"/>
    <x v="0"/>
    <n v="950"/>
    <n v="850"/>
    <s v="Sir Davy"/>
    <x v="0"/>
    <n v="950"/>
    <n v="850"/>
  </r>
  <r>
    <x v="86"/>
    <x v="2"/>
    <d v="1899-12-30T16:05:00"/>
    <n v="4"/>
    <n v="11"/>
    <n v="8"/>
    <n v="1600"/>
    <s v="Hcp"/>
    <n v="84"/>
    <n v="130"/>
    <n v="14"/>
    <s v="Visinari"/>
    <x v="5"/>
    <n v="4"/>
    <s v="Mick Price "/>
    <s v="Jordan Childs"/>
    <m/>
    <n v="12"/>
    <n v="57.5"/>
    <n v="57.5"/>
    <n v="50"/>
    <n v="3"/>
    <m/>
    <x v="0"/>
    <n v="5.2"/>
    <n v="30"/>
    <n v="15"/>
    <m/>
    <s v="2nd"/>
    <n v="3.1"/>
    <n v="1.6"/>
    <s v="Mel"/>
    <x v="0"/>
    <x v="0"/>
    <x v="1"/>
    <n v="5"/>
    <x v="0"/>
    <s v=""/>
    <n v="2"/>
    <x v="0"/>
    <s v=""/>
    <n v="-100"/>
    <s v="Visinari"/>
    <x v="0"/>
    <s v=""/>
    <n v="-100"/>
  </r>
  <r>
    <x v="86"/>
    <x v="2"/>
    <d v="1899-12-30T16:40:00"/>
    <n v="4"/>
    <n v="11"/>
    <n v="9"/>
    <n v="1400"/>
    <s v="Hcp"/>
    <n v="84"/>
    <n v="130"/>
    <n v="2"/>
    <s v="First Accused"/>
    <x v="1"/>
    <n v="6"/>
    <s v="Scott Brunton"/>
    <s v="Logan McNeil (a3)"/>
    <n v="3"/>
    <n v="7"/>
    <n v="60.5"/>
    <n v="57.5"/>
    <n v="35.526315789473685"/>
    <n v="2"/>
    <n v="2"/>
    <x v="0"/>
    <n v="5.6"/>
    <n v="30"/>
    <n v="14"/>
    <m/>
    <s v="2nd"/>
    <n v="5.5"/>
    <n v="2.2999999999999998"/>
    <s v="Mel"/>
    <x v="0"/>
    <x v="0"/>
    <x v="1"/>
    <n v="5"/>
    <x v="1"/>
    <s v=""/>
    <s v=""/>
    <x v="0"/>
    <s v=""/>
    <n v="-100"/>
    <s v="First Accused"/>
    <x v="1"/>
    <s v=""/>
    <s v=""/>
  </r>
  <r>
    <x v="87"/>
    <x v="0"/>
    <d v="1899-12-30T11:50:00"/>
    <n v="6"/>
    <n v="9"/>
    <n v="1"/>
    <n v="2520"/>
    <s v="Hcp"/>
    <n v="100"/>
    <n v="130"/>
    <n v="1"/>
    <s v="Warning"/>
    <x v="2"/>
    <n v="4.4000000000000004"/>
    <s v="Anthony  Freedman"/>
    <s v="John Allen"/>
    <m/>
    <n v="8"/>
    <n v="61.5"/>
    <n v="61.5"/>
    <n v="47.727272727272727"/>
    <n v="2"/>
    <n v="2"/>
    <x v="1"/>
    <n v="5.2"/>
    <n v="30"/>
    <n v="8"/>
    <m/>
    <m/>
    <n v="4"/>
    <m/>
    <s v="Mel"/>
    <x v="0"/>
    <x v="0"/>
    <x v="1"/>
    <n v="6"/>
    <x v="0"/>
    <s v=""/>
    <s v=""/>
    <x v="0"/>
    <s v=""/>
    <n v="-100"/>
    <s v="Warning"/>
    <x v="0"/>
    <s v=""/>
    <n v="-100"/>
  </r>
  <r>
    <x v="87"/>
    <x v="4"/>
    <d v="1899-12-30T12:45:00"/>
    <n v="7"/>
    <n v="3"/>
    <n v="4"/>
    <n v="1400"/>
    <s v="Hcp"/>
    <n v="72"/>
    <n v="100"/>
    <n v="3"/>
    <s v="Momack"/>
    <x v="2"/>
    <n v="10.199999999999999"/>
    <s v="Blake Ryan"/>
    <s v="Keagan Latham"/>
    <m/>
    <n v="8"/>
    <n v="59.5"/>
    <n v="59.5"/>
    <n v="26.197364191578274"/>
    <n v="3"/>
    <m/>
    <x v="1"/>
    <n v="5.8"/>
    <n v="20"/>
    <m/>
    <m/>
    <m/>
    <n v="12"/>
    <m/>
    <s v="SYD"/>
    <x v="1"/>
    <x v="0"/>
    <x v="1"/>
    <n v="6"/>
    <x v="0"/>
    <s v=""/>
    <s v=""/>
    <x v="0"/>
    <s v=""/>
    <n v="-100"/>
    <s v="Momack"/>
    <x v="0"/>
    <s v=""/>
    <n v="-100"/>
  </r>
  <r>
    <x v="87"/>
    <x v="0"/>
    <d v="1899-12-30T13:00:00"/>
    <n v="6"/>
    <n v="9"/>
    <n v="3"/>
    <n v="1400"/>
    <s v="Mares"/>
    <n v="78"/>
    <n v="130"/>
    <n v="2"/>
    <s v="Hela"/>
    <x v="4"/>
    <n v="4.4000000000000004"/>
    <s v="Scott Brunton"/>
    <s v="Logan McNeil (a3)"/>
    <n v="3"/>
    <n v="2"/>
    <n v="61"/>
    <n v="58"/>
    <n v="38.111888111888113"/>
    <n v="4"/>
    <m/>
    <x v="0"/>
    <n v="5.5"/>
    <n v="30"/>
    <n v="12"/>
    <m/>
    <m/>
    <n v="5.5"/>
    <m/>
    <s v="Mel"/>
    <x v="0"/>
    <x v="0"/>
    <x v="1"/>
    <n v="6"/>
    <x v="1"/>
    <s v=""/>
    <s v=""/>
    <x v="0"/>
    <s v=""/>
    <n v="-100"/>
    <s v="Hela"/>
    <x v="1"/>
    <s v=""/>
    <s v=""/>
  </r>
  <r>
    <x v="87"/>
    <x v="4"/>
    <d v="1899-12-30T14:30:00"/>
    <n v="7"/>
    <n v="3"/>
    <n v="7"/>
    <n v="1800"/>
    <s v="Hcp"/>
    <n v="94"/>
    <n v="130"/>
    <n v="10"/>
    <s v="Solar Apex"/>
    <x v="3"/>
    <n v="5.7"/>
    <s v="Chris Waller"/>
    <s v="Tyler Schiller (a2)"/>
    <n v="2"/>
    <n v="4"/>
    <n v="53.5"/>
    <n v="51.5"/>
    <n v="25.608375778155064"/>
    <n v="1"/>
    <m/>
    <x v="1"/>
    <n v="4.7"/>
    <n v="20"/>
    <m/>
    <m/>
    <m/>
    <n v="5.5"/>
    <m/>
    <s v="SYD"/>
    <x v="1"/>
    <x v="0"/>
    <x v="1"/>
    <n v="6"/>
    <x v="0"/>
    <n v="2"/>
    <n v="2"/>
    <x v="0"/>
    <s v=""/>
    <n v="-100"/>
    <s v="Solar Apex"/>
    <x v="0"/>
    <s v=""/>
    <n v="-100"/>
  </r>
  <r>
    <x v="87"/>
    <x v="4"/>
    <d v="1899-12-30T14:30:00"/>
    <n v="7"/>
    <n v="3"/>
    <n v="7"/>
    <n v="1800"/>
    <s v="Hcp"/>
    <n v="94"/>
    <n v="130"/>
    <n v="6"/>
    <s v="Arapaho"/>
    <x v="2"/>
    <n v="2.8"/>
    <s v="Bjorn Baker"/>
    <s v="Joshua Parr"/>
    <m/>
    <n v="7"/>
    <n v="56"/>
    <n v="56"/>
    <n v="25.608375778155064"/>
    <n v="4"/>
    <m/>
    <x v="0"/>
    <n v="5.5"/>
    <n v="20"/>
    <m/>
    <m/>
    <s v="2nd"/>
    <n v="3.4"/>
    <n v="1.7"/>
    <s v="SYD"/>
    <x v="1"/>
    <x v="0"/>
    <x v="1"/>
    <n v="6"/>
    <x v="0"/>
    <s v=""/>
    <n v="2"/>
    <x v="0"/>
    <s v=""/>
    <n v="-100"/>
    <s v="Arapaho"/>
    <x v="0"/>
    <s v=""/>
    <n v="-100"/>
  </r>
  <r>
    <x v="87"/>
    <x v="0"/>
    <d v="1899-12-30T14:45:00"/>
    <n v="6"/>
    <n v="9"/>
    <n v="6"/>
    <n v="2000"/>
    <s v="Hcp"/>
    <n v="84"/>
    <n v="130"/>
    <n v="8"/>
    <s v="Reuber"/>
    <x v="0"/>
    <n v="7.5"/>
    <s v="Cindy Alderson"/>
    <s v="Ethan Brown"/>
    <m/>
    <n v="6"/>
    <n v="57"/>
    <n v="57"/>
    <n v="35.072463768115945"/>
    <n v="3"/>
    <n v="5"/>
    <x v="1"/>
    <n v="5.2"/>
    <n v="30"/>
    <n v="12"/>
    <m/>
    <m/>
    <n v="7.5"/>
    <m/>
    <s v="Mel"/>
    <x v="0"/>
    <x v="0"/>
    <x v="1"/>
    <n v="6"/>
    <x v="0"/>
    <s v=""/>
    <s v=""/>
    <x v="0"/>
    <s v=""/>
    <n v="-100"/>
    <s v="Reuber"/>
    <x v="0"/>
    <s v=""/>
    <n v="-100"/>
  </r>
  <r>
    <x v="87"/>
    <x v="4"/>
    <d v="1899-12-30T15:05:00"/>
    <n v="7"/>
    <n v="3"/>
    <n v="8"/>
    <n v="1200"/>
    <s v="Mares"/>
    <n v="78"/>
    <n v="130"/>
    <n v="9"/>
    <s v="Showtime Lady"/>
    <x v="2"/>
    <n v="5.0999999999999996"/>
    <s v="Brad Widdup"/>
    <s v="Rachel King"/>
    <m/>
    <n v="6"/>
    <n v="55.5"/>
    <n v="55.5"/>
    <n v="40.016006402561025"/>
    <n v="1"/>
    <n v="1"/>
    <x v="1"/>
    <n v="4.5999999999999996"/>
    <n v="20"/>
    <m/>
    <m/>
    <m/>
    <n v="5"/>
    <m/>
    <s v="SYD"/>
    <x v="1"/>
    <x v="0"/>
    <x v="1"/>
    <n v="6"/>
    <x v="0"/>
    <n v="2"/>
    <n v="2"/>
    <x v="0"/>
    <s v=""/>
    <n v="-100"/>
    <s v="Showtime Lady"/>
    <x v="0"/>
    <s v=""/>
    <n v="-100"/>
  </r>
  <r>
    <x v="87"/>
    <x v="4"/>
    <d v="1899-12-30T15:05:00"/>
    <n v="7"/>
    <n v="3"/>
    <n v="8"/>
    <n v="1200"/>
    <s v="Mares"/>
    <n v="78"/>
    <n v="130"/>
    <n v="10"/>
    <s v="Bitcoin Baby"/>
    <x v="3"/>
    <n v="5.6"/>
    <s v="Ryan &amp; Alexiou"/>
    <s v="Tyler Schiller (a2)"/>
    <n v="2"/>
    <n v="7"/>
    <n v="54"/>
    <n v="52"/>
    <n v="40.016006402561025"/>
    <m/>
    <m/>
    <x v="0"/>
    <n v="5.9"/>
    <n v="20"/>
    <m/>
    <m/>
    <m/>
    <n v="9.5"/>
    <m/>
    <s v="SYD"/>
    <x v="1"/>
    <x v="0"/>
    <x v="1"/>
    <n v="6"/>
    <x v="0"/>
    <s v=""/>
    <n v="2"/>
    <x v="0"/>
    <s v=""/>
    <n v="-100"/>
    <s v="Bitcoin Baby"/>
    <x v="0"/>
    <s v=""/>
    <n v="-100"/>
  </r>
  <r>
    <x v="87"/>
    <x v="4"/>
    <d v="1899-12-30T15:40:00"/>
    <n v="7"/>
    <n v="3"/>
    <n v="9"/>
    <n v="1500"/>
    <s v="Hcp"/>
    <n v="78"/>
    <n v="130"/>
    <n v="14"/>
    <s v="Wicklow"/>
    <x v="3"/>
    <n v="2.4"/>
    <s v="Chris Waller"/>
    <s v="Jason Collett"/>
    <m/>
    <n v="1"/>
    <n v="57.5"/>
    <n v="57.5"/>
    <n v="49.185463659147871"/>
    <m/>
    <m/>
    <x v="1"/>
    <n v="5.2"/>
    <n v="20"/>
    <m/>
    <m/>
    <m/>
    <n v="4.2"/>
    <m/>
    <s v="SYD"/>
    <x v="1"/>
    <x v="0"/>
    <x v="1"/>
    <n v="6"/>
    <x v="0"/>
    <s v=""/>
    <s v=""/>
    <x v="0"/>
    <s v=""/>
    <n v="-100"/>
    <s v="Wicklow"/>
    <x v="0"/>
    <s v=""/>
    <n v="-100"/>
  </r>
  <r>
    <x v="88"/>
    <x v="3"/>
    <d v="1899-12-30T12:10:00"/>
    <n v="5"/>
    <n v="3"/>
    <n v="3"/>
    <n v="1200"/>
    <s v="Hcp"/>
    <n v="78"/>
    <n v="130"/>
    <n v="2"/>
    <s v="Queen Bellissimo"/>
    <x v="4"/>
    <n v="2.5"/>
    <s v="Brad Widdup"/>
    <s v="Dylan Gibbons (a3)"/>
    <n v="3"/>
    <n v="6"/>
    <n v="59.5"/>
    <n v="56.5"/>
    <n v="66.31578947368422"/>
    <n v="1"/>
    <n v="1"/>
    <x v="1"/>
    <n v="3.1"/>
    <n v="20"/>
    <m/>
    <m/>
    <m/>
    <n v="2.4500000000000002"/>
    <m/>
    <s v="SYD"/>
    <x v="1"/>
    <x v="0"/>
    <x v="1"/>
    <n v="6"/>
    <x v="1"/>
    <s v=""/>
    <s v=""/>
    <x v="0"/>
    <s v=""/>
    <n v="-100"/>
    <s v="Queen Bellissimo"/>
    <x v="1"/>
    <s v=""/>
    <s v=""/>
  </r>
  <r>
    <x v="88"/>
    <x v="5"/>
    <d v="1899-12-30T12:25:00"/>
    <n v="9"/>
    <n v="9"/>
    <n v="2"/>
    <n v="1000"/>
    <s v="Hcp"/>
    <s v="No"/>
    <n v="130"/>
    <n v="5"/>
    <s v="Starry Legend"/>
    <x v="6"/>
    <n v="4.8"/>
    <s v="John Sadler"/>
    <s v="Jye McNeil"/>
    <m/>
    <n v="2"/>
    <n v="54"/>
    <n v="54"/>
    <n v="42.063492063492063"/>
    <n v="2"/>
    <n v="1"/>
    <x v="0"/>
    <n v="5.5"/>
    <n v="30"/>
    <n v="8"/>
    <m/>
    <s v="2nd"/>
    <n v="4.4000000000000004"/>
    <n v="1.7"/>
    <s v="Mel"/>
    <x v="0"/>
    <x v="0"/>
    <x v="1"/>
    <n v="6"/>
    <x v="1"/>
    <s v=""/>
    <s v=""/>
    <x v="0"/>
    <s v=""/>
    <n v="-100"/>
    <s v="Starry Legend"/>
    <x v="1"/>
    <s v=""/>
    <s v=""/>
  </r>
  <r>
    <x v="88"/>
    <x v="3"/>
    <d v="1899-12-30T13:55:00"/>
    <n v="5"/>
    <n v="3"/>
    <n v="6"/>
    <n v="1000"/>
    <s v="Hcp"/>
    <n v="78"/>
    <n v="130"/>
    <n v="8"/>
    <s v="Star Cherie"/>
    <x v="0"/>
    <n v="11.3"/>
    <s v="Ryan &amp; Alexiou"/>
    <s v="Tyler Schiller (a2)"/>
    <n v="2"/>
    <n v="7"/>
    <n v="56"/>
    <n v="54"/>
    <n v="30.126153266804742"/>
    <n v="5"/>
    <m/>
    <x v="1"/>
    <n v="5.3"/>
    <n v="20"/>
    <m/>
    <m/>
    <m/>
    <n v="13"/>
    <m/>
    <s v="SYD"/>
    <x v="1"/>
    <x v="0"/>
    <x v="1"/>
    <n v="6"/>
    <x v="0"/>
    <s v=""/>
    <s v=""/>
    <x v="0"/>
    <s v=""/>
    <n v="-100"/>
    <s v="Star Cherie"/>
    <x v="0"/>
    <s v=""/>
    <n v="-100"/>
  </r>
  <r>
    <x v="88"/>
    <x v="3"/>
    <d v="1899-12-30T14:30:00"/>
    <n v="5"/>
    <n v="3"/>
    <n v="7"/>
    <n v="1600"/>
    <s v="Hcp"/>
    <m/>
    <n v="130"/>
    <n v="4"/>
    <s v="Oscar Zulu"/>
    <x v="3"/>
    <n v="6.8"/>
    <s v="Chris Waller"/>
    <s v="Regan Bayliss"/>
    <m/>
    <n v="3"/>
    <n v="56.5"/>
    <n v="56.5"/>
    <n v="33.424908424908423"/>
    <n v="3"/>
    <n v="5"/>
    <x v="0"/>
    <n v="6.5"/>
    <n v="20"/>
    <m/>
    <m/>
    <s v="3rd"/>
    <n v="10"/>
    <n v="3.3"/>
    <s v="SYD"/>
    <x v="1"/>
    <x v="0"/>
    <x v="1"/>
    <n v="6"/>
    <x v="1"/>
    <s v=""/>
    <s v=""/>
    <x v="0"/>
    <s v=""/>
    <n v="-100"/>
    <s v="Oscar Zulu"/>
    <x v="1"/>
    <s v=""/>
    <s v=""/>
  </r>
  <r>
    <x v="88"/>
    <x v="3"/>
    <d v="1899-12-30T15:05:00"/>
    <n v="5"/>
    <n v="3"/>
    <n v="8"/>
    <n v="1100"/>
    <s v="Hcp"/>
    <m/>
    <n v="150"/>
    <n v="2"/>
    <s v="Mr Mosaic"/>
    <x v="2"/>
    <n v="6.5"/>
    <s v="Ryan &amp; Alexiou"/>
    <s v="Reece Jones (a0)"/>
    <m/>
    <n v="7"/>
    <n v="57"/>
    <n v="57"/>
    <n v="46.969696969696969"/>
    <n v="2"/>
    <n v="5"/>
    <x v="0"/>
    <n v="5.6"/>
    <n v="20"/>
    <m/>
    <m/>
    <m/>
    <n v="7"/>
    <m/>
    <s v="SYD"/>
    <x v="1"/>
    <x v="0"/>
    <x v="1"/>
    <n v="6"/>
    <x v="1"/>
    <s v=""/>
    <s v=""/>
    <x v="0"/>
    <s v=""/>
    <n v="-100"/>
    <s v="Mr Mosaic"/>
    <x v="1"/>
    <s v=""/>
    <s v=""/>
  </r>
  <r>
    <x v="88"/>
    <x v="5"/>
    <d v="1899-12-30T16:00:00"/>
    <n v="9"/>
    <n v="9"/>
    <n v="8"/>
    <n v="1300"/>
    <s v="Hcp"/>
    <n v="84"/>
    <n v="130"/>
    <n v="6"/>
    <s v="Jigsaw"/>
    <x v="6"/>
    <n v="4.8"/>
    <s v="Cindy Alderson"/>
    <s v="Michael Walker"/>
    <m/>
    <n v="1"/>
    <n v="58"/>
    <n v="58"/>
    <n v="22.424242424242426"/>
    <n v="1"/>
    <m/>
    <x v="0"/>
    <n v="5.5"/>
    <n v="30"/>
    <n v="11"/>
    <m/>
    <m/>
    <n v="7.5"/>
    <m/>
    <s v="Mel"/>
    <x v="0"/>
    <x v="0"/>
    <x v="1"/>
    <n v="6"/>
    <x v="1"/>
    <s v=""/>
    <s v=""/>
    <x v="0"/>
    <s v=""/>
    <n v="-100"/>
    <s v="Jigsaw"/>
    <x v="1"/>
    <s v=""/>
    <s v=""/>
  </r>
  <r>
    <x v="88"/>
    <x v="3"/>
    <d v="1899-12-30T16:20:00"/>
    <n v="5"/>
    <n v="3"/>
    <n v="10"/>
    <n v="1400"/>
    <s v="Hcp"/>
    <n v="78"/>
    <n v="130"/>
    <n v="7"/>
    <s v="Cross Talk"/>
    <x v="4"/>
    <n v="3.2"/>
    <s v="Waterhouse/Bott"/>
    <s v="Regan Bayliss"/>
    <m/>
    <n v="14"/>
    <n v="58"/>
    <n v="58"/>
    <n v="51.25"/>
    <n v="1"/>
    <m/>
    <x v="1"/>
    <n v="5"/>
    <n v="20"/>
    <m/>
    <m/>
    <s v="2nd"/>
    <n v="3.6"/>
    <n v="2.2000000000000002"/>
    <s v="SYD"/>
    <x v="1"/>
    <x v="0"/>
    <x v="1"/>
    <n v="6"/>
    <x v="1"/>
    <s v=""/>
    <s v=""/>
    <x v="0"/>
    <s v=""/>
    <n v="-100"/>
    <s v="Cross Talk"/>
    <x v="1"/>
    <s v=""/>
    <s v=""/>
  </r>
  <r>
    <x v="88"/>
    <x v="5"/>
    <d v="1899-12-30T16:34:00"/>
    <n v="9"/>
    <n v="9"/>
    <n v="9"/>
    <n v="1800"/>
    <s v="Hcp"/>
    <s v="No"/>
    <n v="130"/>
    <n v="5"/>
    <s v="So Si Bon"/>
    <x v="2"/>
    <n v="9"/>
    <s v="Team Hayes"/>
    <s v="Luke Nolen"/>
    <m/>
    <n v="8"/>
    <n v="59.5"/>
    <n v="59.5"/>
    <n v="45.593869731800766"/>
    <n v="2"/>
    <n v="1"/>
    <x v="1"/>
    <n v="5.2"/>
    <n v="30"/>
    <n v="10"/>
    <m/>
    <m/>
    <n v="9.5"/>
    <m/>
    <s v="Mel"/>
    <x v="0"/>
    <x v="0"/>
    <x v="1"/>
    <n v="6"/>
    <x v="0"/>
    <s v=""/>
    <s v=""/>
    <x v="0"/>
    <s v=""/>
    <n v="-100"/>
    <s v="So Si Bon"/>
    <x v="0"/>
    <s v=""/>
    <n v="-100"/>
  </r>
  <r>
    <x v="89"/>
    <x v="0"/>
    <d v="1899-12-30T11:50:00"/>
    <n v="7"/>
    <n v="12"/>
    <n v="1"/>
    <n v="2540"/>
    <s v="Hcp"/>
    <s v="No"/>
    <n v="130"/>
    <n v="2"/>
    <s v="Don'T Doubt Dory"/>
    <x v="0"/>
    <n v="7"/>
    <s v="Julien Welsh"/>
    <s v="Carleen Hefel (a0)"/>
    <m/>
    <n v="5"/>
    <n v="56"/>
    <n v="56"/>
    <n v="51.322751322751323"/>
    <n v="2"/>
    <n v="2"/>
    <x v="1"/>
    <n v="5.2"/>
    <n v="30"/>
    <n v="8"/>
    <m/>
    <s v="2nd"/>
    <n v="8.5"/>
    <n v="2.2000000000000002"/>
    <s v="Mel"/>
    <x v="0"/>
    <x v="0"/>
    <x v="1"/>
    <n v="6"/>
    <x v="0"/>
    <s v=""/>
    <s v=""/>
    <x v="0"/>
    <s v=""/>
    <n v="-100"/>
    <s v="Don'T Doubt Dory"/>
    <x v="0"/>
    <s v=""/>
    <n v="-100"/>
  </r>
  <r>
    <x v="89"/>
    <x v="4"/>
    <d v="1899-12-30T12:10:00"/>
    <n v="4"/>
    <n v="6"/>
    <n v="3"/>
    <n v="1500"/>
    <s v="Hcp"/>
    <n v="72"/>
    <n v="130"/>
    <n v="1"/>
    <s v="French Bonnet"/>
    <x v="4"/>
    <n v="4.9000000000000004"/>
    <s v="Kim Waugh"/>
    <s v="Dylan Gibbons (a3)"/>
    <n v="3"/>
    <n v="10"/>
    <n v="62.5"/>
    <n v="59.5"/>
    <n v="48.979591836734699"/>
    <n v="1"/>
    <n v="2"/>
    <x v="1"/>
    <n v="4.8"/>
    <n v="20"/>
    <m/>
    <m/>
    <m/>
    <n v="5"/>
    <m/>
    <s v="SYD"/>
    <x v="1"/>
    <x v="0"/>
    <x v="1"/>
    <n v="6"/>
    <x v="1"/>
    <s v=""/>
    <s v=""/>
    <x v="0"/>
    <s v=""/>
    <n v="-100"/>
    <s v="French Bonnet"/>
    <x v="1"/>
    <s v=""/>
    <s v=""/>
  </r>
  <r>
    <x v="89"/>
    <x v="4"/>
    <d v="1899-12-30T13:20:00"/>
    <n v="4"/>
    <n v="6"/>
    <n v="5"/>
    <n v="2000"/>
    <s v="Hcp"/>
    <n v="78"/>
    <n v="130"/>
    <n v="1"/>
    <s v="Arapaho"/>
    <x v="2"/>
    <n v="3.3"/>
    <s v="Bjorn Baker"/>
    <s v="Dylan Gibbons (a3)"/>
    <n v="3"/>
    <n v="1"/>
    <n v="64.5"/>
    <n v="61.5"/>
    <n v="39.918414918414918"/>
    <n v="1"/>
    <m/>
    <x v="1"/>
    <n v="7.4"/>
    <n v="20"/>
    <m/>
    <m/>
    <m/>
    <n v="4.8"/>
    <m/>
    <s v="SYD"/>
    <x v="1"/>
    <x v="0"/>
    <x v="1"/>
    <n v="6"/>
    <x v="1"/>
    <s v=""/>
    <s v=""/>
    <x v="0"/>
    <s v=""/>
    <n v="-100"/>
    <s v="Arapaho"/>
    <x v="1"/>
    <s v=""/>
    <s v=""/>
  </r>
  <r>
    <x v="89"/>
    <x v="0"/>
    <d v="1899-12-30T13:35:00"/>
    <n v="7"/>
    <n v="12"/>
    <n v="4"/>
    <n v="1420"/>
    <s v="Mares"/>
    <n v="90"/>
    <n v="130"/>
    <n v="6"/>
    <s v="Galgani"/>
    <x v="0"/>
    <n v="11"/>
    <s v="Nikki Burke"/>
    <s v="Josh Richards (a2)"/>
    <n v="2"/>
    <n v="7"/>
    <n v="54"/>
    <n v="52"/>
    <n v="30.830039525691703"/>
    <n v="5"/>
    <m/>
    <x v="1"/>
    <n v="5.2"/>
    <n v="30"/>
    <n v="11"/>
    <m/>
    <m/>
    <n v="13"/>
    <m/>
    <s v="Mel"/>
    <x v="0"/>
    <x v="0"/>
    <x v="1"/>
    <n v="6"/>
    <x v="0"/>
    <s v=""/>
    <s v=""/>
    <x v="0"/>
    <s v=""/>
    <n v="-100"/>
    <s v="Galgani"/>
    <x v="0"/>
    <s v=""/>
    <n v="-100"/>
  </r>
  <r>
    <x v="89"/>
    <x v="4"/>
    <d v="1899-12-30T13:55:00"/>
    <n v="4"/>
    <n v="6"/>
    <n v="6"/>
    <n v="1100"/>
    <s v="Hcp"/>
    <n v="72"/>
    <n v="130"/>
    <n v="9"/>
    <s v="Curtis Island"/>
    <x v="3"/>
    <n v="21.5"/>
    <s v="Robert Pearse"/>
    <s v="Rachel King"/>
    <m/>
    <n v="5"/>
    <n v="57.5"/>
    <n v="57.5"/>
    <n v="25.927758535378526"/>
    <m/>
    <m/>
    <x v="1"/>
    <n v="5.3"/>
    <n v="20"/>
    <m/>
    <m/>
    <m/>
    <n v="20"/>
    <m/>
    <s v="SYD"/>
    <x v="1"/>
    <x v="0"/>
    <x v="1"/>
    <n v="6"/>
    <x v="0"/>
    <n v="2"/>
    <n v="2"/>
    <x v="0"/>
    <s v=""/>
    <n v="-100"/>
    <s v="Curtis Island"/>
    <x v="0"/>
    <s v=""/>
    <n v="-100"/>
  </r>
  <r>
    <x v="89"/>
    <x v="4"/>
    <d v="1899-12-30T13:55:00"/>
    <n v="4"/>
    <n v="6"/>
    <n v="6"/>
    <n v="1100"/>
    <s v="Hcp"/>
    <n v="72"/>
    <n v="130"/>
    <n v="13"/>
    <s v="Quatenus"/>
    <x v="3"/>
    <n v="5.0999999999999996"/>
    <s v="James Cummings"/>
    <s v="Kerrin McEvoy"/>
    <m/>
    <n v="3"/>
    <n v="56.5"/>
    <n v="56.5"/>
    <n v="25.927758535378526"/>
    <n v="4"/>
    <n v="2"/>
    <x v="0"/>
    <n v="7.3"/>
    <n v="20"/>
    <m/>
    <m/>
    <m/>
    <n v="5.5"/>
    <m/>
    <s v="SYD"/>
    <x v="1"/>
    <x v="0"/>
    <x v="1"/>
    <n v="6"/>
    <x v="0"/>
    <s v=""/>
    <n v="2"/>
    <x v="0"/>
    <s v=""/>
    <n v="-100"/>
    <s v="Quatenus"/>
    <x v="0"/>
    <s v=""/>
    <n v="-100"/>
  </r>
  <r>
    <x v="89"/>
    <x v="0"/>
    <d v="1899-12-30T14:45:00"/>
    <n v="7"/>
    <n v="12"/>
    <n v="6"/>
    <n v="1420"/>
    <s v="Hcp"/>
    <s v="No"/>
    <n v="130"/>
    <n v="8"/>
    <s v="Zoist"/>
    <x v="3"/>
    <n v="4.8"/>
    <s v="Tony  McEvoy"/>
    <s v="Jye McNeil"/>
    <m/>
    <n v="4"/>
    <n v="54"/>
    <n v="54"/>
    <n v="37.006306007301696"/>
    <n v="2"/>
    <n v="3"/>
    <x v="0"/>
    <n v="5.6"/>
    <n v="30"/>
    <n v="8"/>
    <m/>
    <m/>
    <n v="6.5"/>
    <m/>
    <s v="Mel"/>
    <x v="0"/>
    <x v="0"/>
    <x v="1"/>
    <n v="6"/>
    <x v="0"/>
    <s v=""/>
    <s v=""/>
    <x v="0"/>
    <s v=""/>
    <n v="-100"/>
    <s v="Zoist"/>
    <x v="0"/>
    <s v=""/>
    <n v="-100"/>
  </r>
  <r>
    <x v="89"/>
    <x v="4"/>
    <d v="1899-12-30T15:45:00"/>
    <n v="4"/>
    <n v="6"/>
    <n v="9"/>
    <n v="1300"/>
    <s v="Mares"/>
    <n v="78"/>
    <n v="130"/>
    <n v="13"/>
    <s v="Bella Rouge"/>
    <x v="3"/>
    <n v="4.4000000000000004"/>
    <s v="Chris Waller"/>
    <s v="Tommy Berry"/>
    <m/>
    <n v="6"/>
    <n v="56"/>
    <n v="56"/>
    <n v="51.298701298701303"/>
    <n v="2"/>
    <m/>
    <x v="1"/>
    <n v="4.0999999999999996"/>
    <n v="20"/>
    <m/>
    <m/>
    <s v="WON"/>
    <n v="4.5999999999999996"/>
    <n v="1.8"/>
    <s v="SYD"/>
    <x v="1"/>
    <x v="0"/>
    <x v="1"/>
    <n v="6"/>
    <x v="0"/>
    <s v=""/>
    <s v=""/>
    <x v="0"/>
    <n v="459.99999999999994"/>
    <n v="359.99999999999994"/>
    <s v="Bella Rouge"/>
    <x v="0"/>
    <n v="459.99999999999994"/>
    <n v="359.99999999999994"/>
  </r>
  <r>
    <x v="89"/>
    <x v="0"/>
    <d v="1899-12-30T16:00:00"/>
    <n v="7"/>
    <n v="12"/>
    <n v="8"/>
    <n v="1630"/>
    <s v="Hcp"/>
    <n v="90"/>
    <n v="130"/>
    <n v="8"/>
    <s v="Tuvalu"/>
    <x v="2"/>
    <n v="6"/>
    <s v="Lindsey Smith"/>
    <s v="Jarrod Fry"/>
    <m/>
    <n v="11"/>
    <n v="58"/>
    <n v="58"/>
    <n v="37.5"/>
    <n v="5"/>
    <m/>
    <x v="1"/>
    <n v="5.5"/>
    <n v="30"/>
    <n v="12"/>
    <m/>
    <s v="WON"/>
    <n v="8"/>
    <n v="2.2000000000000002"/>
    <s v="Mel"/>
    <x v="0"/>
    <x v="0"/>
    <x v="1"/>
    <n v="6"/>
    <x v="0"/>
    <s v=""/>
    <s v=""/>
    <x v="0"/>
    <n v="800"/>
    <n v="700"/>
    <s v="Tuvalu"/>
    <x v="0"/>
    <n v="800"/>
    <n v="700"/>
  </r>
  <r>
    <x v="89"/>
    <x v="0"/>
    <d v="1899-12-30T16:33:00"/>
    <n v="7"/>
    <n v="12"/>
    <n v="9"/>
    <n v="1100"/>
    <s v="Hcp"/>
    <s v="No"/>
    <n v="130"/>
    <n v="11"/>
    <s v="Zac De Boss"/>
    <x v="2"/>
    <n v="5"/>
    <s v="Simon Zahra"/>
    <s v="Matt Cartwright (a0)"/>
    <m/>
    <n v="10"/>
    <n v="54"/>
    <n v="54"/>
    <n v="46.315789473684212"/>
    <n v="1"/>
    <n v="5"/>
    <x v="1"/>
    <n v="4.5"/>
    <n v="40"/>
    <n v="10"/>
    <m/>
    <s v="WON"/>
    <n v="4.8"/>
    <n v="2"/>
    <s v="Mel"/>
    <x v="0"/>
    <x v="0"/>
    <x v="1"/>
    <n v="6"/>
    <x v="0"/>
    <s v=""/>
    <s v=""/>
    <x v="0"/>
    <n v="480"/>
    <n v="380"/>
    <s v="Zac De Boss"/>
    <x v="0"/>
    <n v="480"/>
    <n v="380"/>
  </r>
  <r>
    <x v="90"/>
    <x v="3"/>
    <d v="1899-12-30T11:35:00"/>
    <n v="5"/>
    <n v="6"/>
    <n v="2"/>
    <n v="1600"/>
    <s v="Hcp"/>
    <n v="72"/>
    <n v="130"/>
    <n v="5"/>
    <s v="Journalism"/>
    <x v="4"/>
    <n v="4.5"/>
    <s v="Waterhouse/Bott"/>
    <s v="Tim Clark"/>
    <m/>
    <n v="1"/>
    <n v="55.5"/>
    <n v="55.5"/>
    <n v="51.633986928104576"/>
    <n v="3"/>
    <m/>
    <x v="1"/>
    <n v="3.6"/>
    <n v="20"/>
    <m/>
    <m/>
    <s v="3rd"/>
    <n v="5"/>
    <n v="1.9"/>
    <s v="SYD"/>
    <x v="1"/>
    <x v="0"/>
    <x v="1"/>
    <n v="6"/>
    <x v="1"/>
    <s v=""/>
    <s v=""/>
    <x v="0"/>
    <s v=""/>
    <n v="-100"/>
    <s v="Journalism"/>
    <x v="1"/>
    <s v=""/>
    <s v=""/>
  </r>
  <r>
    <x v="90"/>
    <x v="2"/>
    <d v="1899-12-30T13:00:00"/>
    <n v="6"/>
    <n v="0"/>
    <n v="3"/>
    <n v="1100"/>
    <s v="Mares"/>
    <n v="84"/>
    <n v="130"/>
    <n v="10"/>
    <s v="Dance To Dubai"/>
    <x v="6"/>
    <n v="3.2"/>
    <s v="Peter G Moody"/>
    <s v="Carleen Hefel (a2)"/>
    <n v="2"/>
    <n v="1"/>
    <n v="55"/>
    <n v="53"/>
    <n v="23.80952380952381"/>
    <n v="1"/>
    <n v="3"/>
    <x v="0"/>
    <n v="5.5"/>
    <n v="30"/>
    <n v="11"/>
    <m/>
    <s v="2nd"/>
    <n v="4.2"/>
    <n v="1.9"/>
    <s v="Mel"/>
    <x v="0"/>
    <x v="0"/>
    <x v="1"/>
    <n v="6"/>
    <x v="1"/>
    <s v=""/>
    <s v=""/>
    <x v="0"/>
    <s v=""/>
    <n v="-100"/>
    <s v="Dance To Dubai"/>
    <x v="1"/>
    <s v=""/>
    <s v=""/>
  </r>
  <r>
    <x v="90"/>
    <x v="2"/>
    <d v="1899-12-30T13:35:00"/>
    <n v="6"/>
    <n v="0"/>
    <n v="4"/>
    <n v="2000"/>
    <s v="Hcp"/>
    <s v="No"/>
    <n v="130"/>
    <n v="6"/>
    <s v="D'Aguilar"/>
    <x v="3"/>
    <n v="4.4000000000000004"/>
    <s v="Patrick Payne"/>
    <s v="Billy Egan"/>
    <m/>
    <n v="10"/>
    <n v="54"/>
    <n v="54"/>
    <n v="43.560606060606062"/>
    <n v="1"/>
    <m/>
    <x v="1"/>
    <n v="4.4000000000000004"/>
    <n v="40"/>
    <n v="10"/>
    <m/>
    <s v="WON"/>
    <n v="3.8"/>
    <n v="1.7"/>
    <s v="Mel"/>
    <x v="0"/>
    <x v="0"/>
    <x v="1"/>
    <n v="6"/>
    <x v="0"/>
    <s v=""/>
    <s v=""/>
    <x v="0"/>
    <n v="380"/>
    <n v="280"/>
    <s v="D'Aguilar"/>
    <x v="0"/>
    <n v="380"/>
    <n v="280"/>
  </r>
  <r>
    <x v="90"/>
    <x v="2"/>
    <d v="1899-12-30T13:35:00"/>
    <n v="6"/>
    <n v="0"/>
    <n v="4"/>
    <n v="2000"/>
    <s v="Hcp"/>
    <s v="No"/>
    <n v="130"/>
    <n v="1"/>
    <s v="Grandslam"/>
    <x v="1"/>
    <n v="3.2"/>
    <s v="Ciaron Maher "/>
    <s v="Jye McNeil"/>
    <m/>
    <n v="5"/>
    <n v="58"/>
    <n v="58"/>
    <n v="43.560606060606062"/>
    <n v="3"/>
    <n v="3"/>
    <x v="0"/>
    <n v="4.8"/>
    <n v="35"/>
    <n v="10"/>
    <m/>
    <m/>
    <n v="6"/>
    <m/>
    <s v="Mel"/>
    <x v="0"/>
    <x v="0"/>
    <x v="1"/>
    <n v="6"/>
    <x v="1"/>
    <s v=""/>
    <s v=""/>
    <x v="0"/>
    <s v=""/>
    <n v="-100"/>
    <s v="Grandslam"/>
    <x v="1"/>
    <s v=""/>
    <s v=""/>
  </r>
  <r>
    <x v="90"/>
    <x v="3"/>
    <d v="1899-12-30T14:30:00"/>
    <n v="5"/>
    <n v="6"/>
    <n v="7"/>
    <n v="1800"/>
    <s v="Hcp"/>
    <n v="88"/>
    <n v="130"/>
    <n v="9"/>
    <s v="Solar Apex"/>
    <x v="5"/>
    <n v="3.4"/>
    <s v="Chris Waller"/>
    <s v="Reece Jones (a2)"/>
    <n v="2"/>
    <n v="4"/>
    <n v="56.5"/>
    <n v="54.5"/>
    <n v="49.411764705882355"/>
    <n v="2"/>
    <n v="5"/>
    <x v="1"/>
    <n v="4.9000000000000004"/>
    <n v="20"/>
    <m/>
    <m/>
    <s v="3rd"/>
    <n v="3.8"/>
    <n v="1.7"/>
    <s v="SYD"/>
    <x v="1"/>
    <x v="0"/>
    <x v="1"/>
    <n v="6"/>
    <x v="0"/>
    <s v=""/>
    <s v=""/>
    <x v="0"/>
    <s v=""/>
    <n v="-100"/>
    <s v="Solar Apex"/>
    <x v="0"/>
    <s v=""/>
    <n v="-100"/>
  </r>
  <r>
    <x v="90"/>
    <x v="3"/>
    <d v="1899-12-30T15:05:00"/>
    <n v="5"/>
    <n v="6"/>
    <n v="8"/>
    <n v="1400"/>
    <s v="Hcp"/>
    <m/>
    <n v="150"/>
    <n v="8"/>
    <s v="Oscar Zulu"/>
    <x v="2"/>
    <n v="6.6"/>
    <s v="Chris Waller"/>
    <s v="Joshua Parr"/>
    <m/>
    <n v="6"/>
    <n v="56"/>
    <n v="56"/>
    <n v="34.759358288770059"/>
    <m/>
    <n v="1"/>
    <x v="1"/>
    <n v="7.7"/>
    <n v="20"/>
    <m/>
    <m/>
    <s v="2nd"/>
    <n v="7"/>
    <n v="2.4"/>
    <s v="SYD"/>
    <x v="1"/>
    <x v="0"/>
    <x v="1"/>
    <n v="6"/>
    <x v="0"/>
    <s v=""/>
    <s v=""/>
    <x v="0"/>
    <s v=""/>
    <n v="-100"/>
    <s v="Oscar Zulu"/>
    <x v="0"/>
    <s v=""/>
    <n v="-100"/>
  </r>
  <r>
    <x v="90"/>
    <x v="2"/>
    <d v="1899-12-30T15:20:00"/>
    <n v="6"/>
    <n v="0"/>
    <n v="7"/>
    <n v="1200"/>
    <s v="Hcp"/>
    <n v="84"/>
    <n v="130"/>
    <n v="8"/>
    <s v="Skywolf"/>
    <x v="6"/>
    <n v="3.7"/>
    <s v="Team Hawkes"/>
    <s v="Thomas Stockdale (a2)"/>
    <n v="2"/>
    <n v="6"/>
    <n v="56"/>
    <n v="54"/>
    <n v="42.411642411642411"/>
    <n v="3"/>
    <n v="4"/>
    <x v="1"/>
    <n v="5.5"/>
    <n v="30"/>
    <n v="9"/>
    <m/>
    <m/>
    <n v="3.6"/>
    <m/>
    <s v="Mel"/>
    <x v="0"/>
    <x v="0"/>
    <x v="1"/>
    <n v="6"/>
    <x v="1"/>
    <s v=""/>
    <s v=""/>
    <x v="0"/>
    <s v=""/>
    <n v="-100"/>
    <s v="Skywolf"/>
    <x v="1"/>
    <s v=""/>
    <s v=""/>
  </r>
  <r>
    <x v="90"/>
    <x v="2"/>
    <d v="1899-12-30T15:20:00"/>
    <n v="6"/>
    <n v="0"/>
    <n v="7"/>
    <n v="1200"/>
    <s v="Hcp"/>
    <n v="84"/>
    <n v="130"/>
    <n v="3"/>
    <s v="Blaze A Trail"/>
    <x v="3"/>
    <n v="3.3"/>
    <s v="Ciaron Maher "/>
    <s v="Jye McNeil"/>
    <m/>
    <n v="4"/>
    <n v="59"/>
    <n v="59"/>
    <n v="42.411642411642411"/>
    <n v="2"/>
    <n v="2"/>
    <x v="0"/>
    <n v="5.6"/>
    <n v="30"/>
    <n v="9"/>
    <m/>
    <m/>
    <n v="5.5"/>
    <m/>
    <s v="Mel"/>
    <x v="0"/>
    <x v="0"/>
    <x v="1"/>
    <n v="6"/>
    <x v="0"/>
    <s v=""/>
    <s v=""/>
    <x v="0"/>
    <s v=""/>
    <n v="-100"/>
    <s v="Blaze A Trail"/>
    <x v="0"/>
    <s v=""/>
    <n v="-100"/>
  </r>
  <r>
    <x v="90"/>
    <x v="3"/>
    <d v="1899-12-30T15:45:00"/>
    <n v="5"/>
    <n v="6"/>
    <n v="9"/>
    <n v="1100"/>
    <s v="Hcp"/>
    <n v="78"/>
    <n v="130"/>
    <n v="6"/>
    <s v="Conscript"/>
    <x v="2"/>
    <n v="9.6999999999999993"/>
    <s v="Ryan &amp; Alexiou"/>
    <s v="Tim Clark"/>
    <m/>
    <n v="12"/>
    <n v="58"/>
    <n v="58"/>
    <n v="17.302285343522456"/>
    <m/>
    <m/>
    <x v="1"/>
    <n v="6.1"/>
    <n v="20"/>
    <m/>
    <m/>
    <s v="3rd"/>
    <n v="11"/>
    <n v="3.5"/>
    <s v="SYD"/>
    <x v="1"/>
    <x v="0"/>
    <x v="1"/>
    <n v="6"/>
    <x v="0"/>
    <s v=""/>
    <s v=""/>
    <x v="0"/>
    <s v=""/>
    <n v="-100"/>
    <s v="Conscript"/>
    <x v="0"/>
    <s v=""/>
    <n v="-100"/>
  </r>
  <r>
    <x v="90"/>
    <x v="2"/>
    <d v="1899-12-30T16:33:00"/>
    <n v="6"/>
    <n v="0"/>
    <n v="9"/>
    <n v="1400"/>
    <s v="Hcp"/>
    <n v="84"/>
    <n v="130"/>
    <n v="11"/>
    <s v="He'S Our Bonneval"/>
    <x v="3"/>
    <n v="4.8"/>
    <s v="Trent Busuttin "/>
    <s v="Craig Newitt"/>
    <m/>
    <n v="9"/>
    <n v="55.5"/>
    <n v="55.5"/>
    <n v="30.833333333333336"/>
    <n v="3"/>
    <m/>
    <x v="1"/>
    <n v="5"/>
    <n v="35"/>
    <n v="14"/>
    <m/>
    <s v="WON"/>
    <n v="5.5"/>
    <n v="2.2000000000000002"/>
    <s v="Mel"/>
    <x v="0"/>
    <x v="0"/>
    <x v="1"/>
    <n v="6"/>
    <x v="0"/>
    <n v="2"/>
    <n v="2"/>
    <x v="0"/>
    <n v="550"/>
    <n v="450"/>
    <s v="He'S Our Bonneval"/>
    <x v="0"/>
    <n v="550"/>
    <n v="450"/>
  </r>
  <r>
    <x v="90"/>
    <x v="2"/>
    <d v="1899-12-30T16:33:00"/>
    <n v="6"/>
    <n v="0"/>
    <n v="9"/>
    <n v="1400"/>
    <s v="Hcp"/>
    <n v="84"/>
    <n v="130"/>
    <n v="4"/>
    <s v="Mr Exclusive"/>
    <x v="0"/>
    <n v="7.5"/>
    <s v="Matthew Brown"/>
    <s v="Beau Mertens"/>
    <m/>
    <n v="11"/>
    <n v="58.5"/>
    <n v="58.5"/>
    <n v="30.833333333333336"/>
    <n v="4"/>
    <m/>
    <x v="0"/>
    <n v="5.4"/>
    <n v="30"/>
    <n v="14"/>
    <m/>
    <m/>
    <n v="7.5"/>
    <m/>
    <s v="Mel"/>
    <x v="0"/>
    <x v="0"/>
    <x v="1"/>
    <n v="6"/>
    <x v="0"/>
    <s v=""/>
    <n v="2"/>
    <x v="0"/>
    <s v=""/>
    <n v="-100"/>
    <s v="Mr Exclusive"/>
    <x v="0"/>
    <s v=""/>
    <n v="-100"/>
  </r>
  <r>
    <x v="91"/>
    <x v="4"/>
    <d v="1899-12-30T12:10:00"/>
    <n v="10"/>
    <n v="8"/>
    <n v="3"/>
    <n v="1200"/>
    <s v="Hcp"/>
    <n v="72"/>
    <n v="100"/>
    <n v="13"/>
    <s v="Air Of Alsace"/>
    <x v="3"/>
    <n v="12.4"/>
    <s v="Jason Coyle"/>
    <s v="Jess Taylor"/>
    <m/>
    <n v="5"/>
    <n v="53.5"/>
    <n v="53.5"/>
    <n v="38.36398224476855"/>
    <n v="1"/>
    <n v="1"/>
    <x v="0"/>
    <n v="5.5"/>
    <n v="20"/>
    <m/>
    <m/>
    <s v="2nd"/>
    <n v="9"/>
    <n v="2.9"/>
    <s v="SYD"/>
    <x v="1"/>
    <x v="0"/>
    <x v="1"/>
    <n v="7"/>
    <x v="1"/>
    <s v=""/>
    <s v=""/>
    <x v="0"/>
    <s v=""/>
    <n v="-100"/>
    <s v="Air Of Alsace"/>
    <x v="1"/>
    <s v=""/>
    <s v=""/>
  </r>
  <r>
    <x v="91"/>
    <x v="4"/>
    <d v="1899-12-30T12:45:00"/>
    <n v="10"/>
    <n v="8"/>
    <n v="4"/>
    <n v="2400"/>
    <s v="Hcp"/>
    <n v="78"/>
    <n v="150"/>
    <n v="5"/>
    <s v="Black Queen"/>
    <x v="2"/>
    <n v="3.1"/>
    <s v="Chris Waller"/>
    <s v="Kerrin McEvoy"/>
    <m/>
    <n v="5"/>
    <n v="55.5"/>
    <n v="55.5"/>
    <n v="40.591397849462368"/>
    <n v="4"/>
    <n v="1"/>
    <x v="1"/>
    <n v="6"/>
    <n v="20"/>
    <m/>
    <m/>
    <m/>
    <n v="3"/>
    <m/>
    <s v="SYD"/>
    <x v="1"/>
    <x v="0"/>
    <x v="1"/>
    <n v="7"/>
    <x v="0"/>
    <s v=""/>
    <s v=""/>
    <x v="0"/>
    <s v=""/>
    <n v="-100"/>
    <s v="Black Queen"/>
    <x v="0"/>
    <s v=""/>
    <n v="-100"/>
  </r>
  <r>
    <x v="91"/>
    <x v="0"/>
    <d v="1899-12-30T14:55:00"/>
    <n v="6"/>
    <n v="0"/>
    <n v="6"/>
    <n v="2600"/>
    <s v="Hcp"/>
    <s v="No"/>
    <n v="150"/>
    <n v="5"/>
    <s v="Pesto"/>
    <x v="3"/>
    <n v="8"/>
    <s v="Team Hawkes"/>
    <s v="Dean Holland"/>
    <m/>
    <n v="6"/>
    <n v="54"/>
    <n v="54"/>
    <n v="34.722222222222221"/>
    <m/>
    <n v="4"/>
    <x v="1"/>
    <n v="5.5"/>
    <n v="30"/>
    <n v="10"/>
    <m/>
    <m/>
    <n v="9.5"/>
    <m/>
    <s v="Mel"/>
    <x v="0"/>
    <x v="0"/>
    <x v="1"/>
    <n v="7"/>
    <x v="1"/>
    <s v=""/>
    <s v=""/>
    <x v="0"/>
    <s v=""/>
    <n v="-100"/>
    <s v="Pesto"/>
    <x v="1"/>
    <s v=""/>
    <s v=""/>
  </r>
  <r>
    <x v="91"/>
    <x v="0"/>
    <d v="1899-12-30T15:30:00"/>
    <n v="6"/>
    <n v="0"/>
    <n v="7"/>
    <n v="1200"/>
    <s v="Hcp"/>
    <s v="No"/>
    <n v="160"/>
    <n v="5"/>
    <s v="Sartorial Splendor"/>
    <x v="6"/>
    <n v="4.8"/>
    <s v="John Sadler"/>
    <s v="Jye McNeil"/>
    <m/>
    <n v="9"/>
    <n v="54"/>
    <n v="54"/>
    <n v="42.572463768115945"/>
    <n v="3"/>
    <m/>
    <x v="1"/>
    <n v="4.8"/>
    <n v="35"/>
    <n v="9"/>
    <m/>
    <s v="3rd"/>
    <n v="8.5"/>
    <n v="2.8"/>
    <s v="Mel"/>
    <x v="0"/>
    <x v="0"/>
    <x v="1"/>
    <n v="7"/>
    <x v="1"/>
    <s v=""/>
    <s v=""/>
    <x v="0"/>
    <s v=""/>
    <n v="-100"/>
    <s v="Sartorial Splendor"/>
    <x v="1"/>
    <s v=""/>
    <s v=""/>
  </r>
  <r>
    <x v="91"/>
    <x v="0"/>
    <d v="1899-12-30T16:10:00"/>
    <n v="6"/>
    <n v="0"/>
    <n v="8"/>
    <n v="1600"/>
    <s v="Hcp"/>
    <s v="No"/>
    <n v="200"/>
    <n v="15"/>
    <s v="Sir Davy"/>
    <x v="2"/>
    <n v="5.5"/>
    <s v="Ciaron Maher "/>
    <s v="Ethan Brown"/>
    <m/>
    <n v="1"/>
    <n v="54"/>
    <n v="54"/>
    <n v="50.439882697947212"/>
    <n v="2"/>
    <n v="2"/>
    <x v="1"/>
    <n v="4.4000000000000004"/>
    <n v="40"/>
    <n v="15"/>
    <m/>
    <s v="2nd"/>
    <n v="7"/>
    <n v="2.2000000000000002"/>
    <s v="Mel"/>
    <x v="0"/>
    <x v="0"/>
    <x v="1"/>
    <n v="7"/>
    <x v="1"/>
    <s v=""/>
    <s v=""/>
    <x v="0"/>
    <s v=""/>
    <n v="-100"/>
    <s v="Sir Davy"/>
    <x v="1"/>
    <s v=""/>
    <s v=""/>
  </r>
  <r>
    <x v="92"/>
    <x v="2"/>
    <d v="1899-12-30T13:35:00"/>
    <n v="7"/>
    <n v="3"/>
    <n v="4"/>
    <n v="2000"/>
    <s v="Hcp"/>
    <n v="78"/>
    <n v="130"/>
    <n v="5"/>
    <s v="Reuber"/>
    <x v="3"/>
    <n v="13"/>
    <s v="Cindy Alderson"/>
    <s v="Matt Cartwright (a1.5)"/>
    <n v="1.5"/>
    <n v="7"/>
    <n v="59"/>
    <n v="57.5"/>
    <n v="20.192307692307693"/>
    <n v="5"/>
    <n v="3"/>
    <x v="1"/>
    <n v="5.4"/>
    <n v="30"/>
    <n v="13"/>
    <m/>
    <s v="WON"/>
    <n v="22.6"/>
    <n v="5"/>
    <s v="Mel"/>
    <x v="0"/>
    <x v="0"/>
    <x v="1"/>
    <n v="7"/>
    <x v="0"/>
    <n v="2"/>
    <n v="2"/>
    <x v="0"/>
    <n v="2260"/>
    <n v="2160"/>
    <s v="Reuber"/>
    <x v="0"/>
    <n v="2260"/>
    <n v="2160"/>
  </r>
  <r>
    <x v="92"/>
    <x v="2"/>
    <d v="1899-12-30T13:35:00"/>
    <n v="7"/>
    <n v="3"/>
    <n v="4"/>
    <n v="2000"/>
    <s v="Hcp"/>
    <n v="78"/>
    <n v="130"/>
    <n v="12"/>
    <s v="Impulsar"/>
    <x v="5"/>
    <n v="3.1"/>
    <s v="Ciaron Maher "/>
    <s v="Harry Coffey"/>
    <m/>
    <n v="8"/>
    <n v="56.5"/>
    <n v="56.5"/>
    <n v="20.192307692307693"/>
    <n v="2"/>
    <m/>
    <x v="0"/>
    <n v="5.6"/>
    <n v="30"/>
    <n v="13"/>
    <m/>
    <m/>
    <n v="4"/>
    <m/>
    <s v="Mel"/>
    <x v="0"/>
    <x v="0"/>
    <x v="1"/>
    <n v="7"/>
    <x v="0"/>
    <s v=""/>
    <n v="2"/>
    <x v="0"/>
    <s v=""/>
    <n v="-100"/>
    <s v="Impulsar"/>
    <x v="0"/>
    <s v=""/>
    <n v="-100"/>
  </r>
  <r>
    <x v="92"/>
    <x v="3"/>
    <d v="1899-12-30T13:55:00"/>
    <n v="9"/>
    <n v="9"/>
    <n v="6"/>
    <n v="1100"/>
    <s v="Hcp"/>
    <n v="78"/>
    <n v="150"/>
    <n v="6"/>
    <s v="Conscript"/>
    <x v="2"/>
    <n v="4"/>
    <s v="Ryan &amp; Alexiou"/>
    <s v="Tim Clark"/>
    <m/>
    <n v="8"/>
    <n v="58"/>
    <n v="58"/>
    <n v="67.553191489361694"/>
    <n v="3"/>
    <n v="4"/>
    <x v="1"/>
    <n v="3"/>
    <n v="20"/>
    <m/>
    <m/>
    <s v="WON"/>
    <n v="3.6"/>
    <n v="1.7"/>
    <s v="SYD"/>
    <x v="1"/>
    <x v="0"/>
    <x v="1"/>
    <n v="7"/>
    <x v="0"/>
    <s v=""/>
    <s v=""/>
    <x v="0"/>
    <n v="360"/>
    <n v="260"/>
    <s v="Conscript"/>
    <x v="0"/>
    <n v="360"/>
    <n v="260"/>
  </r>
  <r>
    <x v="92"/>
    <x v="3"/>
    <d v="1899-12-30T15:15:00"/>
    <n v="9"/>
    <n v="9"/>
    <n v="8"/>
    <n v="1400"/>
    <s v="Hcp"/>
    <m/>
    <n v="160"/>
    <n v="3"/>
    <s v="Taksu"/>
    <x v="4"/>
    <n v="3.4"/>
    <s v="Joseph Pride"/>
    <s v="Glyn Schofield"/>
    <m/>
    <n v="2"/>
    <n v="57"/>
    <n v="57"/>
    <n v="61.669829222011387"/>
    <n v="1"/>
    <n v="3"/>
    <x v="1"/>
    <n v="5.2"/>
    <n v="20"/>
    <m/>
    <m/>
    <s v="WON"/>
    <n v="5.5"/>
    <n v="2"/>
    <s v="SYD"/>
    <x v="1"/>
    <x v="0"/>
    <x v="1"/>
    <n v="7"/>
    <x v="1"/>
    <s v=""/>
    <s v=""/>
    <x v="0"/>
    <n v="550"/>
    <n v="450"/>
    <s v="Taksu"/>
    <x v="1"/>
    <s v=""/>
    <s v=""/>
  </r>
  <r>
    <x v="92"/>
    <x v="2"/>
    <d v="1899-12-30T15:35:00"/>
    <n v="7"/>
    <n v="3"/>
    <n v="7"/>
    <n v="1700"/>
    <s v="Hcp"/>
    <n v="84"/>
    <n v="130"/>
    <n v="12"/>
    <s v="Somerset Maugham"/>
    <x v="5"/>
    <n v="5"/>
    <s v="Danny O'Brien"/>
    <s v="Craig Williams"/>
    <m/>
    <n v="3"/>
    <n v="56.5"/>
    <n v="56.5"/>
    <n v="35.384615384615387"/>
    <n v="2"/>
    <m/>
    <x v="1"/>
    <n v="5.5"/>
    <n v="30"/>
    <n v="12"/>
    <m/>
    <m/>
    <n v="5.5"/>
    <m/>
    <s v="Mel"/>
    <x v="0"/>
    <x v="0"/>
    <x v="1"/>
    <n v="7"/>
    <x v="0"/>
    <s v=""/>
    <s v=""/>
    <x v="0"/>
    <s v=""/>
    <n v="-100"/>
    <s v="Somerset Maugham"/>
    <x v="0"/>
    <s v=""/>
    <n v="-100"/>
  </r>
  <r>
    <x v="92"/>
    <x v="3"/>
    <d v="1899-12-30T16:30:00"/>
    <n v="9"/>
    <n v="9"/>
    <n v="10"/>
    <n v="1400"/>
    <s v="Hcp"/>
    <n v="78"/>
    <n v="150"/>
    <n v="13"/>
    <s v="Per Inaway"/>
    <x v="0"/>
    <n v="10.3"/>
    <s v="Kris Lees"/>
    <s v="Brenton Avdulla"/>
    <m/>
    <n v="12"/>
    <n v="56"/>
    <n v="56"/>
    <n v="40.958737864077669"/>
    <n v="3"/>
    <m/>
    <x v="1"/>
    <n v="6.2"/>
    <n v="20"/>
    <m/>
    <m/>
    <s v="3rd"/>
    <n v="10"/>
    <n v="2.8"/>
    <s v="SYD"/>
    <x v="1"/>
    <x v="0"/>
    <x v="1"/>
    <n v="7"/>
    <x v="0"/>
    <s v=""/>
    <s v=""/>
    <x v="0"/>
    <s v=""/>
    <n v="-100"/>
    <s v="Per Inaway"/>
    <x v="0"/>
    <s v=""/>
    <n v="-100"/>
  </r>
  <r>
    <x v="93"/>
    <x v="0"/>
    <d v="1899-12-30T13:45:00"/>
    <n v="7"/>
    <n v="4"/>
    <n v="4"/>
    <n v="2800"/>
    <s v="Hcp"/>
    <s v="No"/>
    <n v="175"/>
    <n v="3"/>
    <s v="Through Irish Eyes"/>
    <x v="3"/>
    <n v="2.6"/>
    <s v="Ciaron Maher "/>
    <s v="Jamie Kah"/>
    <m/>
    <n v="8"/>
    <n v="54.5"/>
    <n v="54.5"/>
    <n v="55.05952380952381"/>
    <n v="1"/>
    <n v="3"/>
    <x v="0"/>
    <n v="5.4"/>
    <n v="30"/>
    <n v="8"/>
    <m/>
    <s v="2nd"/>
    <n v="3"/>
    <n v="1.4"/>
    <s v="Mel"/>
    <x v="0"/>
    <x v="0"/>
    <x v="1"/>
    <n v="7"/>
    <x v="0"/>
    <s v=""/>
    <s v=""/>
    <x v="0"/>
    <s v=""/>
    <n v="-100"/>
    <s v="Through Irish Eyes"/>
    <x v="0"/>
    <s v=""/>
    <n v="-100"/>
  </r>
  <r>
    <x v="93"/>
    <x v="4"/>
    <d v="1899-12-30T14:05:00"/>
    <n v="8"/>
    <n v="0"/>
    <n v="6"/>
    <n v="1500"/>
    <s v="Hcp"/>
    <n v="78"/>
    <n v="150"/>
    <n v="1"/>
    <s v="Alcyone"/>
    <x v="2"/>
    <n v="4.5999999999999996"/>
    <s v="James Cummings"/>
    <s v="Hugh Bowman"/>
    <m/>
    <n v="2"/>
    <n v="60.5"/>
    <n v="60.5"/>
    <n v="35.072463768115945"/>
    <m/>
    <m/>
    <x v="1"/>
    <n v="4.8"/>
    <n v="20"/>
    <m/>
    <m/>
    <s v="WON"/>
    <n v="4.8"/>
    <n v="2.1"/>
    <s v="SYD"/>
    <x v="1"/>
    <x v="0"/>
    <x v="1"/>
    <n v="7"/>
    <x v="0"/>
    <s v=""/>
    <s v=""/>
    <x v="0"/>
    <n v="480"/>
    <n v="380"/>
    <s v="Alcyone"/>
    <x v="0"/>
    <n v="480"/>
    <n v="380"/>
  </r>
  <r>
    <x v="93"/>
    <x v="4"/>
    <d v="1899-12-30T14:40:00"/>
    <n v="8"/>
    <n v="0"/>
    <n v="7"/>
    <n v="1400"/>
    <s v="Hcp"/>
    <n v="88"/>
    <n v="150"/>
    <n v="8"/>
    <s v="Brimstone"/>
    <x v="3"/>
    <n v="4.3"/>
    <s v="Brad Widdup"/>
    <s v="William Pike"/>
    <m/>
    <n v="7"/>
    <n v="53.5"/>
    <n v="53.5"/>
    <n v="42.863657090743274"/>
    <n v="5"/>
    <m/>
    <x v="1"/>
    <n v="5.7"/>
    <n v="20"/>
    <m/>
    <m/>
    <m/>
    <n v="3.6"/>
    <m/>
    <s v="SYD"/>
    <x v="1"/>
    <x v="0"/>
    <x v="1"/>
    <n v="7"/>
    <x v="0"/>
    <s v=""/>
    <s v=""/>
    <x v="0"/>
    <s v=""/>
    <n v="-100"/>
    <s v="Brimstone"/>
    <x v="0"/>
    <s v=""/>
    <n v="-100"/>
  </r>
  <r>
    <x v="93"/>
    <x v="0"/>
    <d v="1899-12-30T15:00:00"/>
    <n v="7"/>
    <n v="4"/>
    <n v="6"/>
    <n v="1000"/>
    <s v="Hcp"/>
    <n v="78"/>
    <n v="130"/>
    <n v="8"/>
    <s v="Miss Dior"/>
    <x v="1"/>
    <n v="10"/>
    <s v="Peter  Snowden"/>
    <s v="Damien Oliver"/>
    <m/>
    <n v="12"/>
    <n v="56"/>
    <n v="56"/>
    <n v="20.526315789473685"/>
    <n v="3"/>
    <n v="3"/>
    <x v="1"/>
    <n v="5"/>
    <n v="35"/>
    <n v="12"/>
    <m/>
    <m/>
    <n v="8.5"/>
    <m/>
    <s v="Mel"/>
    <x v="0"/>
    <x v="0"/>
    <x v="1"/>
    <n v="7"/>
    <x v="1"/>
    <s v=""/>
    <s v=""/>
    <x v="0"/>
    <s v=""/>
    <n v="-100"/>
    <s v="Miss Dior"/>
    <x v="1"/>
    <s v=""/>
    <s v=""/>
  </r>
  <r>
    <x v="93"/>
    <x v="4"/>
    <d v="1899-12-30T15:20:00"/>
    <n v="8"/>
    <n v="0"/>
    <n v="8"/>
    <n v="1800"/>
    <s v="Hcp"/>
    <n v="78"/>
    <n v="150"/>
    <n v="8"/>
    <s v="Lovetheinvasion"/>
    <x v="4"/>
    <n v="5.2"/>
    <s v="Jason Deamer"/>
    <s v="Rachel King"/>
    <m/>
    <n v="8"/>
    <n v="55"/>
    <n v="55"/>
    <n v="39.230769230769226"/>
    <n v="2"/>
    <m/>
    <x v="1"/>
    <n v="5.6"/>
    <n v="20"/>
    <m/>
    <m/>
    <m/>
    <n v="6.5"/>
    <m/>
    <s v="SYD"/>
    <x v="1"/>
    <x v="0"/>
    <x v="1"/>
    <n v="7"/>
    <x v="1"/>
    <s v=""/>
    <s v=""/>
    <x v="0"/>
    <s v=""/>
    <n v="-100"/>
    <s v="Lovetheinvasion"/>
    <x v="1"/>
    <s v=""/>
    <s v=""/>
  </r>
  <r>
    <x v="93"/>
    <x v="0"/>
    <d v="1899-12-30T15:40:00"/>
    <n v="7"/>
    <n v="4"/>
    <n v="7"/>
    <n v="2000"/>
    <s v="Hcp"/>
    <s v="No"/>
    <n v="130"/>
    <n v="1"/>
    <s v="Mankayan"/>
    <x v="2"/>
    <n v="4.2"/>
    <s v="Ciaron Maher "/>
    <s v="Matt Cartwright (a1.5)"/>
    <n v="1.5"/>
    <n v="4"/>
    <n v="60"/>
    <n v="58.5"/>
    <n v="34.285714285714285"/>
    <n v="2"/>
    <n v="2"/>
    <x v="0"/>
    <n v="5.2"/>
    <n v="30"/>
    <n v="12"/>
    <m/>
    <s v="2nd"/>
    <n v="4"/>
    <n v="1.7"/>
    <s v="Mel"/>
    <x v="0"/>
    <x v="0"/>
    <x v="1"/>
    <n v="7"/>
    <x v="0"/>
    <s v=""/>
    <s v=""/>
    <x v="0"/>
    <s v=""/>
    <n v="-100"/>
    <s v="Mankayan"/>
    <x v="0"/>
    <s v=""/>
    <n v="-100"/>
  </r>
  <r>
    <x v="93"/>
    <x v="4"/>
    <d v="1899-12-30T16:00:00"/>
    <n v="8"/>
    <n v="0"/>
    <n v="9"/>
    <n v="1400"/>
    <s v="Mares"/>
    <n v="78"/>
    <n v="150"/>
    <n v="9"/>
    <s v="Bitcoin Baby"/>
    <x v="2"/>
    <n v="7"/>
    <s v="Ryan &amp; Alexiou"/>
    <s v="Kerrin McEvoy"/>
    <m/>
    <n v="1"/>
    <n v="54.5"/>
    <n v="54.5"/>
    <n v="61.904761904761905"/>
    <n v="5"/>
    <m/>
    <x v="1"/>
    <n v="5.0999999999999996"/>
    <n v="20"/>
    <m/>
    <m/>
    <m/>
    <n v="8"/>
    <m/>
    <s v="SYD"/>
    <x v="1"/>
    <x v="0"/>
    <x v="1"/>
    <n v="7"/>
    <x v="0"/>
    <s v=""/>
    <s v=""/>
    <x v="0"/>
    <s v=""/>
    <n v="-100"/>
    <s v="Bitcoin Baby"/>
    <x v="0"/>
    <s v=""/>
    <n v="-100"/>
  </r>
  <r>
    <x v="93"/>
    <x v="4"/>
    <d v="1899-12-30T16:40:00"/>
    <n v="8"/>
    <n v="0"/>
    <n v="10"/>
    <n v="1100"/>
    <s v="Hcp"/>
    <n v="78"/>
    <n v="150"/>
    <n v="4"/>
    <s v="Distillate"/>
    <x v="2"/>
    <n v="7.2"/>
    <s v="Matthew Dale"/>
    <s v="Ellen Hennessy (a3)"/>
    <n v="3"/>
    <n v="4"/>
    <n v="56"/>
    <n v="53"/>
    <n v="47.222222222222229"/>
    <n v="4"/>
    <m/>
    <x v="1"/>
    <n v="3.3"/>
    <n v="20"/>
    <m/>
    <m/>
    <m/>
    <n v="9"/>
    <m/>
    <s v="SYD"/>
    <x v="1"/>
    <x v="0"/>
    <x v="1"/>
    <n v="7"/>
    <x v="0"/>
    <s v=""/>
    <s v=""/>
    <x v="0"/>
    <s v=""/>
    <n v="-100"/>
    <s v="Distillate"/>
    <x v="0"/>
    <s v=""/>
    <n v="-100"/>
  </r>
  <r>
    <x v="93"/>
    <x v="0"/>
    <d v="1899-12-30T16:47:00"/>
    <n v="7"/>
    <n v="4"/>
    <n v="9"/>
    <n v="1200"/>
    <s v="Hcp"/>
    <n v="84"/>
    <n v="130"/>
    <n v="7"/>
    <s v="Florescent Star"/>
    <x v="0"/>
    <n v="4.4000000000000004"/>
    <s v="Amy  Yargi"/>
    <s v="Matt Cartwright (a1.5)"/>
    <n v="1.5"/>
    <n v="8"/>
    <n v="57"/>
    <n v="55.5"/>
    <n v="49.754299754299751"/>
    <n v="2"/>
    <n v="5"/>
    <x v="1"/>
    <n v="4.8"/>
    <n v="35"/>
    <n v="11"/>
    <m/>
    <m/>
    <n v="4.2"/>
    <m/>
    <s v="Mel"/>
    <x v="0"/>
    <x v="0"/>
    <x v="1"/>
    <n v="7"/>
    <x v="1"/>
    <s v=""/>
    <s v=""/>
    <x v="0"/>
    <s v=""/>
    <n v="-100"/>
    <s v="Florescent Star"/>
    <x v="1"/>
    <s v=""/>
    <s v=""/>
  </r>
  <r>
    <x v="94"/>
    <x v="2"/>
    <d v="1899-12-30T16:52:00"/>
    <n v="5"/>
    <n v="6"/>
    <n v="9"/>
    <n v="1400"/>
    <s v="Hcp"/>
    <n v="78"/>
    <n v="130"/>
    <n v="11"/>
    <s v="Mayfair Spirit"/>
    <x v="0"/>
    <n v="9"/>
    <s v="Ciaron Maher "/>
    <s v="Jamie Kah"/>
    <m/>
    <n v="8"/>
    <n v="59"/>
    <n v="59"/>
    <n v="27.777777777777779"/>
    <m/>
    <m/>
    <x v="1"/>
    <n v="5"/>
    <n v="35"/>
    <n v="16"/>
    <m/>
    <s v="3rd"/>
    <n v="7.5"/>
    <n v="2.7"/>
    <s v="Mel"/>
    <x v="0"/>
    <x v="0"/>
    <x v="1"/>
    <n v="7"/>
    <x v="0"/>
    <s v=""/>
    <s v=""/>
    <x v="0"/>
    <s v=""/>
    <n v="-100"/>
    <s v="Mayfair Spirit"/>
    <x v="0"/>
    <s v=""/>
    <n v="-100"/>
  </r>
  <r>
    <x v="95"/>
    <x v="4"/>
    <d v="1899-12-30T12:30:00"/>
    <n v="8"/>
    <n v="4"/>
    <n v="3"/>
    <n v="1300"/>
    <s v="Hcp"/>
    <n v="72"/>
    <n v="100"/>
    <n v="7"/>
    <s v="Bartoselli"/>
    <x v="0"/>
    <n v="2.9"/>
    <s v="John Thompson"/>
    <s v="Nash Rawiller"/>
    <m/>
    <n v="5"/>
    <n v="57.5"/>
    <n v="57.5"/>
    <n v="52.664576802507838"/>
    <n v="2"/>
    <n v="4"/>
    <x v="1"/>
    <n v="4.2"/>
    <n v="20"/>
    <m/>
    <m/>
    <s v="3rd"/>
    <n v="3"/>
    <n v="1.6"/>
    <s v="SYD"/>
    <x v="1"/>
    <x v="0"/>
    <x v="1"/>
    <n v="7"/>
    <x v="0"/>
    <s v=""/>
    <s v=""/>
    <x v="0"/>
    <s v=""/>
    <n v="-100"/>
    <s v="Bartoselli"/>
    <x v="0"/>
    <s v=""/>
    <n v="-100"/>
  </r>
  <r>
    <x v="95"/>
    <x v="4"/>
    <d v="1899-12-30T13:05:00"/>
    <n v="8"/>
    <n v="4"/>
    <n v="4"/>
    <n v="1600"/>
    <s v="Hcp"/>
    <n v="78"/>
    <n v="150"/>
    <n v="2"/>
    <s v="Narrated"/>
    <x v="4"/>
    <n v="3.9"/>
    <s v="Maher &amp; Eustace"/>
    <s v="Nash Rawiller"/>
    <m/>
    <n v="4"/>
    <n v="60"/>
    <n v="60"/>
    <n v="38.974358974358978"/>
    <n v="1"/>
    <n v="4"/>
    <x v="1"/>
    <n v="7.4"/>
    <n v="20"/>
    <m/>
    <m/>
    <s v="2nd"/>
    <n v="4.8"/>
    <n v="2.1"/>
    <s v="SYD"/>
    <x v="1"/>
    <x v="0"/>
    <x v="1"/>
    <n v="7"/>
    <x v="1"/>
    <s v=""/>
    <s v=""/>
    <x v="0"/>
    <s v=""/>
    <n v="-100"/>
    <s v="Narrated"/>
    <x v="1"/>
    <s v=""/>
    <s v=""/>
  </r>
  <r>
    <x v="95"/>
    <x v="4"/>
    <d v="1899-12-30T15:30:00"/>
    <n v="8"/>
    <n v="4"/>
    <n v="8"/>
    <n v="1500"/>
    <s v="Hcp"/>
    <m/>
    <n v="160"/>
    <n v="12"/>
    <s v="Cross Talk"/>
    <x v="4"/>
    <n v="3.3"/>
    <s v="Waterhouse/Bott"/>
    <s v="Jean Van Overmeire"/>
    <m/>
    <n v="8"/>
    <n v="53"/>
    <n v="53"/>
    <n v="45.687645687645691"/>
    <n v="1"/>
    <n v="1"/>
    <x v="1"/>
    <n v="5.3"/>
    <n v="20"/>
    <m/>
    <m/>
    <s v="WON"/>
    <n v="3"/>
    <n v="1.4"/>
    <s v="SYD"/>
    <x v="1"/>
    <x v="0"/>
    <x v="1"/>
    <n v="7"/>
    <x v="1"/>
    <s v=""/>
    <s v=""/>
    <x v="0"/>
    <n v="300"/>
    <n v="200"/>
    <s v="Cross Talk"/>
    <x v="1"/>
    <s v=""/>
    <s v=""/>
  </r>
  <r>
    <x v="95"/>
    <x v="4"/>
    <d v="1899-12-30T15:30:00"/>
    <n v="8"/>
    <n v="4"/>
    <n v="8"/>
    <n v="1500"/>
    <s v="Hcp"/>
    <m/>
    <n v="160"/>
    <n v="9"/>
    <s v="Jojo Was A Man"/>
    <x v="2"/>
    <n v="4.2"/>
    <s v="John Thompson"/>
    <s v="Reece Jones (a0)"/>
    <m/>
    <n v="2"/>
    <n v="53"/>
    <n v="53"/>
    <n v="45.687645687645691"/>
    <n v="2"/>
    <n v="3"/>
    <x v="0"/>
    <n v="5.4"/>
    <n v="20"/>
    <m/>
    <m/>
    <m/>
    <n v="4.5999999999999996"/>
    <m/>
    <s v="SYD"/>
    <x v="1"/>
    <x v="0"/>
    <x v="1"/>
    <n v="7"/>
    <x v="1"/>
    <s v=""/>
    <s v=""/>
    <x v="0"/>
    <s v=""/>
    <n v="-100"/>
    <s v="Jojo Was A Man"/>
    <x v="1"/>
    <s v=""/>
    <s v=""/>
  </r>
  <r>
    <x v="95"/>
    <x v="4"/>
    <d v="1899-12-30T16:10:00"/>
    <n v="8"/>
    <n v="4"/>
    <n v="9"/>
    <n v="1100"/>
    <s v="Hcp"/>
    <n v="90"/>
    <n v="150"/>
    <n v="10"/>
    <s v="Siege"/>
    <x v="3"/>
    <n v="4.0999999999999996"/>
    <s v="James Cummings"/>
    <s v="Rachel King"/>
    <m/>
    <n v="3"/>
    <n v="52"/>
    <n v="52"/>
    <n v="51.417270929466049"/>
    <n v="1"/>
    <n v="2"/>
    <x v="1"/>
    <n v="3.9"/>
    <n v="20"/>
    <m/>
    <m/>
    <s v="3rd"/>
    <n v="4.5999999999999996"/>
    <n v="2"/>
    <s v="SYD"/>
    <x v="1"/>
    <x v="0"/>
    <x v="1"/>
    <n v="7"/>
    <x v="0"/>
    <s v=""/>
    <s v=""/>
    <x v="0"/>
    <s v=""/>
    <n v="-100"/>
    <s v="Siege"/>
    <x v="0"/>
    <s v=""/>
    <n v="-100"/>
  </r>
  <r>
    <x v="95"/>
    <x v="4"/>
    <d v="1899-12-30T16:50:00"/>
    <n v="8"/>
    <n v="4"/>
    <n v="10"/>
    <n v="1300"/>
    <s v="Hcp"/>
    <n v="78"/>
    <n v="150"/>
    <n v="9"/>
    <s v="Nerone"/>
    <x v="3"/>
    <n v="6.7"/>
    <s v="Richard Laming"/>
    <s v="James McDonald"/>
    <m/>
    <n v="4"/>
    <n v="58.5"/>
    <n v="58.5"/>
    <n v="40.566398775354003"/>
    <n v="5"/>
    <n v="4"/>
    <x v="1"/>
    <n v="6.6"/>
    <n v="20"/>
    <m/>
    <m/>
    <m/>
    <n v="9.5"/>
    <m/>
    <s v="SYD"/>
    <x v="1"/>
    <x v="0"/>
    <x v="1"/>
    <n v="7"/>
    <x v="0"/>
    <s v=""/>
    <s v=""/>
    <x v="0"/>
    <s v=""/>
    <n v="-100"/>
    <s v="Nerone"/>
    <x v="0"/>
    <s v=""/>
    <n v="-100"/>
  </r>
  <r>
    <x v="96"/>
    <x v="3"/>
    <d v="1899-12-30T11:55:00"/>
    <n v="6"/>
    <n v="0"/>
    <n v="2"/>
    <n v="1800"/>
    <s v="Hcp"/>
    <n v="72"/>
    <n v="100"/>
    <n v="1"/>
    <s v="Highly Desired"/>
    <x v="4"/>
    <n v="5.0999999999999996"/>
    <s v="Claire Lever"/>
    <s v="Dylan Gibbons (a3)"/>
    <n v="3"/>
    <n v="7"/>
    <n v="61"/>
    <n v="58"/>
    <n v="39.215686274509807"/>
    <n v="2"/>
    <n v="5"/>
    <x v="1"/>
    <n v="5.4"/>
    <n v="20"/>
    <m/>
    <m/>
    <m/>
    <n v="7"/>
    <m/>
    <s v="SYD"/>
    <x v="1"/>
    <x v="0"/>
    <x v="1"/>
    <n v="8"/>
    <x v="1"/>
    <s v=""/>
    <s v=""/>
    <x v="0"/>
    <s v=""/>
    <n v="-100"/>
    <s v="Highly Desired"/>
    <x v="1"/>
    <s v=""/>
    <s v=""/>
  </r>
  <r>
    <x v="96"/>
    <x v="3"/>
    <d v="1899-12-30T12:30:00"/>
    <n v="6"/>
    <n v="0"/>
    <n v="3"/>
    <n v="2400"/>
    <s v="Hcp"/>
    <n v="78"/>
    <n v="150"/>
    <n v="6"/>
    <s v="Yggdrasil"/>
    <x v="3"/>
    <n v="6.6"/>
    <s v="Chris Waller"/>
    <s v="William Pike"/>
    <m/>
    <n v="6"/>
    <n v="55"/>
    <n v="55"/>
    <n v="29.236022193768676"/>
    <n v="4"/>
    <m/>
    <x v="1"/>
    <n v="6.7"/>
    <n v="20"/>
    <m/>
    <m/>
    <m/>
    <n v="7.5"/>
    <m/>
    <s v="SYD"/>
    <x v="1"/>
    <x v="0"/>
    <x v="1"/>
    <n v="8"/>
    <x v="0"/>
    <s v=""/>
    <s v=""/>
    <x v="0"/>
    <s v=""/>
    <n v="-100"/>
    <s v="Yggdrasil"/>
    <x v="0"/>
    <s v=""/>
    <n v="-100"/>
  </r>
  <r>
    <x v="96"/>
    <x v="0"/>
    <d v="1899-12-30T12:45:00"/>
    <n v="6"/>
    <n v="10"/>
    <n v="2"/>
    <n v="1410"/>
    <s v="Mares"/>
    <n v="84"/>
    <n v="130"/>
    <n v="3"/>
    <s v="Quintello"/>
    <x v="0"/>
    <n v="2.5"/>
    <s v="Ciaron Maher "/>
    <s v="Mark Zahra"/>
    <m/>
    <n v="8"/>
    <n v="58.5"/>
    <n v="58.5"/>
    <n v="60"/>
    <n v="1"/>
    <n v="3"/>
    <x v="1"/>
    <n v="5"/>
    <n v="35"/>
    <n v="9"/>
    <m/>
    <m/>
    <n v="3.1"/>
    <m/>
    <s v="Mel"/>
    <x v="0"/>
    <x v="0"/>
    <x v="1"/>
    <n v="8"/>
    <x v="0"/>
    <s v=""/>
    <s v=""/>
    <x v="0"/>
    <s v=""/>
    <n v="-100"/>
    <s v="Quintello"/>
    <x v="0"/>
    <s v=""/>
    <n v="-100"/>
  </r>
  <r>
    <x v="96"/>
    <x v="3"/>
    <d v="1899-12-30T13:40:00"/>
    <n v="6"/>
    <n v="0"/>
    <n v="5"/>
    <n v="1300"/>
    <s v="Hcp"/>
    <n v="78"/>
    <n v="150"/>
    <n v="7"/>
    <s v="Pizarro"/>
    <x v="3"/>
    <n v="2.9"/>
    <s v="John O'Shea"/>
    <s v="Tommy Berry"/>
    <m/>
    <n v="2"/>
    <n v="57.5"/>
    <n v="57.5"/>
    <n v="61.509785647716683"/>
    <n v="1"/>
    <n v="1"/>
    <x v="1"/>
    <n v="5.2"/>
    <n v="20"/>
    <m/>
    <m/>
    <s v="3rd"/>
    <n v="2.9"/>
    <n v="1.4"/>
    <s v="SYD"/>
    <x v="1"/>
    <x v="0"/>
    <x v="1"/>
    <n v="8"/>
    <x v="0"/>
    <n v="2"/>
    <n v="2"/>
    <x v="0"/>
    <s v=""/>
    <n v="-100"/>
    <s v="Pizarro"/>
    <x v="0"/>
    <s v=""/>
    <n v="-100"/>
  </r>
  <r>
    <x v="96"/>
    <x v="3"/>
    <d v="1899-12-30T13:40:00"/>
    <n v="6"/>
    <n v="0"/>
    <n v="5"/>
    <n v="1300"/>
    <s v="Hcp"/>
    <n v="78"/>
    <n v="150"/>
    <n v="5"/>
    <s v="Niffler"/>
    <x v="2"/>
    <n v="5.5"/>
    <s v="Chris Waller"/>
    <s v="James McDonald"/>
    <m/>
    <n v="8"/>
    <n v="59.5"/>
    <n v="59.5"/>
    <n v="61.509785647716683"/>
    <n v="2"/>
    <n v="3"/>
    <x v="0"/>
    <n v="5.6"/>
    <n v="20"/>
    <m/>
    <m/>
    <m/>
    <n v="5.5"/>
    <m/>
    <s v="SYD"/>
    <x v="1"/>
    <x v="0"/>
    <x v="1"/>
    <n v="8"/>
    <x v="0"/>
    <s v=""/>
    <n v="2"/>
    <x v="0"/>
    <s v=""/>
    <n v="-100"/>
    <s v="Niffler"/>
    <x v="0"/>
    <s v=""/>
    <n v="-100"/>
  </r>
  <r>
    <x v="96"/>
    <x v="3"/>
    <d v="1899-12-30T14:15:00"/>
    <n v="6"/>
    <n v="0"/>
    <n v="6"/>
    <n v="1000"/>
    <s v="Hcp"/>
    <n v="78"/>
    <n v="150"/>
    <n v="1"/>
    <s v="Maotai"/>
    <x v="4"/>
    <n v="3.1"/>
    <s v="Kacy Fogden"/>
    <s v="Hugh Bowman"/>
    <m/>
    <n v="1"/>
    <n v="61.5"/>
    <n v="61.5"/>
    <n v="32.142857142857146"/>
    <m/>
    <n v="4"/>
    <x v="0"/>
    <n v="6.4"/>
    <n v="20"/>
    <m/>
    <m/>
    <s v="WON"/>
    <n v="3.1"/>
    <n v="1.6"/>
    <s v="SYD"/>
    <x v="1"/>
    <x v="0"/>
    <x v="1"/>
    <n v="8"/>
    <x v="1"/>
    <s v=""/>
    <s v=""/>
    <x v="0"/>
    <n v="310"/>
    <n v="210"/>
    <s v="Maotai"/>
    <x v="1"/>
    <s v=""/>
    <s v=""/>
  </r>
  <r>
    <x v="96"/>
    <x v="0"/>
    <d v="1899-12-30T14:35:00"/>
    <n v="6"/>
    <n v="10"/>
    <n v="5"/>
    <n v="1200"/>
    <s v="Hcp"/>
    <s v="No"/>
    <n v="200"/>
    <n v="3"/>
    <s v="King Of Sparta"/>
    <x v="3"/>
    <n v="2.7"/>
    <s v="Peter Snowden"/>
    <s v="Mark Zahra"/>
    <m/>
    <n v="3"/>
    <n v="57"/>
    <n v="57"/>
    <n v="64.06406406406407"/>
    <n v="2"/>
    <n v="5"/>
    <x v="1"/>
    <n v="4.8"/>
    <n v="35"/>
    <n v="7"/>
    <m/>
    <m/>
    <n v="2.9"/>
    <m/>
    <s v="Mel"/>
    <x v="0"/>
    <x v="0"/>
    <x v="1"/>
    <n v="8"/>
    <x v="0"/>
    <s v=""/>
    <s v=""/>
    <x v="0"/>
    <s v=""/>
    <n v="-100"/>
    <s v="King Of Sparta"/>
    <x v="0"/>
    <s v=""/>
    <n v="-100"/>
  </r>
  <r>
    <x v="96"/>
    <x v="3"/>
    <d v="1899-12-30T14:55:00"/>
    <n v="6"/>
    <n v="0"/>
    <n v="7"/>
    <n v="1800"/>
    <s v="Hcp"/>
    <m/>
    <n v="150"/>
    <n v="12"/>
    <s v="Alcyone"/>
    <x v="0"/>
    <n v="4.4000000000000004"/>
    <s v="James Cummings"/>
    <s v="Reece Jones (a1.5)"/>
    <n v="1.5"/>
    <n v="9"/>
    <n v="52"/>
    <n v="50.5"/>
    <n v="38.111888111888113"/>
    <n v="1"/>
    <m/>
    <x v="1"/>
    <n v="4"/>
    <n v="20"/>
    <m/>
    <m/>
    <m/>
    <n v="4.8"/>
    <m/>
    <s v="SYD"/>
    <x v="1"/>
    <x v="0"/>
    <x v="1"/>
    <n v="8"/>
    <x v="0"/>
    <n v="2"/>
    <n v="2"/>
    <x v="0"/>
    <s v=""/>
    <n v="-100"/>
    <s v="Alcyone"/>
    <x v="0"/>
    <s v=""/>
    <n v="-100"/>
  </r>
  <r>
    <x v="96"/>
    <x v="3"/>
    <d v="1899-12-30T14:55:00"/>
    <n v="6"/>
    <n v="0"/>
    <n v="7"/>
    <n v="1800"/>
    <s v="Hcp"/>
    <m/>
    <n v="150"/>
    <n v="6"/>
    <s v="Lord Ardmore"/>
    <x v="2"/>
    <n v="2.7"/>
    <s v="Chris Waller"/>
    <s v="Hugh Bowman"/>
    <m/>
    <n v="4"/>
    <n v="55.5"/>
    <n v="55.5"/>
    <n v="38.111888111888113"/>
    <n v="2"/>
    <n v="4"/>
    <x v="0"/>
    <n v="5.4"/>
    <n v="20"/>
    <m/>
    <m/>
    <s v="WON"/>
    <n v="2.4"/>
    <n v="1.4"/>
    <s v="SYD"/>
    <x v="1"/>
    <x v="0"/>
    <x v="1"/>
    <n v="8"/>
    <x v="0"/>
    <s v=""/>
    <n v="2"/>
    <x v="0"/>
    <n v="240"/>
    <n v="140"/>
    <s v="Lord Ardmore"/>
    <x v="0"/>
    <n v="240"/>
    <n v="140"/>
  </r>
  <r>
    <x v="96"/>
    <x v="0"/>
    <d v="1899-12-30T15:15:00"/>
    <n v="6"/>
    <n v="10"/>
    <n v="6"/>
    <n v="1620"/>
    <s v="Hcp"/>
    <n v="84"/>
    <n v="130"/>
    <n v="6"/>
    <s v="Here To Shock"/>
    <x v="6"/>
    <n v="3.2"/>
    <s v="Brent Stanley"/>
    <s v="Damien Oliver"/>
    <m/>
    <n v="3"/>
    <n v="58"/>
    <n v="58"/>
    <n v="52.989130434782609"/>
    <n v="3"/>
    <n v="3"/>
    <x v="1"/>
    <n v="5"/>
    <n v="35"/>
    <n v="11"/>
    <m/>
    <m/>
    <n v="3.6"/>
    <m/>
    <s v="Mel"/>
    <x v="0"/>
    <x v="0"/>
    <x v="1"/>
    <n v="8"/>
    <x v="1"/>
    <s v=""/>
    <s v=""/>
    <x v="0"/>
    <s v=""/>
    <n v="-100"/>
    <s v="Here To Shock"/>
    <x v="1"/>
    <s v=""/>
    <s v=""/>
  </r>
  <r>
    <x v="96"/>
    <x v="0"/>
    <d v="1899-12-30T15:55:00"/>
    <n v="6"/>
    <n v="10"/>
    <n v="7"/>
    <n v="2530"/>
    <s v="Hcp"/>
    <s v="No"/>
    <n v="150"/>
    <n v="4"/>
    <s v="Teewaters"/>
    <x v="0"/>
    <n v="2.8"/>
    <s v="Archie Alexander"/>
    <s v="Harry Coffey"/>
    <m/>
    <n v="6"/>
    <n v="54"/>
    <n v="54"/>
    <n v="49.249249249249246"/>
    <n v="3"/>
    <n v="1"/>
    <x v="0"/>
    <n v="5.6"/>
    <n v="30"/>
    <n v="11"/>
    <m/>
    <m/>
    <n v="4.2"/>
    <m/>
    <s v="Mel"/>
    <x v="0"/>
    <x v="0"/>
    <x v="1"/>
    <n v="8"/>
    <x v="0"/>
    <s v=""/>
    <s v=""/>
    <x v="0"/>
    <s v=""/>
    <n v="-100"/>
    <s v="Teewaters"/>
    <x v="0"/>
    <s v=""/>
    <n v="-100"/>
  </r>
  <r>
    <x v="96"/>
    <x v="0"/>
    <d v="1899-12-30T16:30:00"/>
    <n v="6"/>
    <n v="10"/>
    <n v="8"/>
    <n v="1410"/>
    <s v="Hcp"/>
    <s v="No"/>
    <n v="150"/>
    <n v="8"/>
    <s v="Zoltan"/>
    <x v="3"/>
    <n v="5.5"/>
    <s v="Symon Wilde"/>
    <s v="Linda Meech"/>
    <m/>
    <n v="7"/>
    <n v="54"/>
    <n v="54"/>
    <n v="62.62626262626263"/>
    <n v="2"/>
    <n v="5"/>
    <x v="1"/>
    <n v="5.5"/>
    <n v="30"/>
    <n v="10"/>
    <m/>
    <m/>
    <n v="9"/>
    <m/>
    <s v="Mel"/>
    <x v="0"/>
    <x v="0"/>
    <x v="1"/>
    <n v="8"/>
    <x v="0"/>
    <s v=""/>
    <s v=""/>
    <x v="0"/>
    <s v=""/>
    <n v="-100"/>
    <s v="Zoltan"/>
    <x v="0"/>
    <s v=""/>
    <n v="-100"/>
  </r>
  <r>
    <x v="96"/>
    <x v="0"/>
    <d v="1899-12-30T17:05:00"/>
    <n v="6"/>
    <n v="10"/>
    <n v="9"/>
    <n v="1100"/>
    <s v="Hcp"/>
    <n v="84"/>
    <n v="130"/>
    <n v="9"/>
    <s v="Chain Of Lightning"/>
    <x v="6"/>
    <n v="4.4000000000000004"/>
    <s v="Peter G Moody"/>
    <s v="Jamie Kah"/>
    <m/>
    <n v="11"/>
    <n v="54"/>
    <n v="54"/>
    <n v="66.205533596837938"/>
    <n v="2"/>
    <n v="1"/>
    <x v="1"/>
    <n v="4.5"/>
    <n v="40"/>
    <n v="12"/>
    <m/>
    <s v="WON"/>
    <n v="4.5999999999999996"/>
    <n v="1.6"/>
    <s v="Mel"/>
    <x v="0"/>
    <x v="0"/>
    <x v="1"/>
    <n v="8"/>
    <x v="1"/>
    <s v=""/>
    <s v=""/>
    <x v="0"/>
    <n v="459.99999999999994"/>
    <n v="359.99999999999994"/>
    <s v="Chain Of Lightning"/>
    <x v="1"/>
    <s v=""/>
    <s v=""/>
  </r>
  <r>
    <x v="97"/>
    <x v="2"/>
    <d v="1899-12-30T12:10:00"/>
    <n v="4"/>
    <n v="9"/>
    <n v="1"/>
    <n v="1600"/>
    <s v="Hcp"/>
    <s v="No"/>
    <n v="200"/>
    <n v="2"/>
    <s v="Tralee Rose"/>
    <x v="2"/>
    <n v="18"/>
    <s v="Symon Wilde"/>
    <s v="Mark Zahra"/>
    <m/>
    <n v="3"/>
    <n v="60"/>
    <n v="60"/>
    <n v="36.805555555555557"/>
    <n v="4"/>
    <n v="3"/>
    <x v="1"/>
    <n v="4.8"/>
    <n v="35"/>
    <n v="7"/>
    <m/>
    <m/>
    <n v="12"/>
    <m/>
    <s v="Mel"/>
    <x v="0"/>
    <x v="0"/>
    <x v="1"/>
    <n v="8"/>
    <x v="0"/>
    <s v=""/>
    <s v=""/>
    <x v="0"/>
    <s v=""/>
    <n v="-100"/>
    <s v="Tralee Rose"/>
    <x v="0"/>
    <s v=""/>
    <n v="-100"/>
  </r>
  <r>
    <x v="97"/>
    <x v="2"/>
    <d v="1899-12-30T12:45:00"/>
    <n v="4"/>
    <n v="9"/>
    <n v="2"/>
    <n v="1600"/>
    <s v="Mares"/>
    <n v="78"/>
    <n v="130"/>
    <n v="2"/>
    <s v="Americain Angel"/>
    <x v="5"/>
    <n v="4.4000000000000004"/>
    <s v="Danny O'Brien"/>
    <s v="Damian Lane"/>
    <m/>
    <n v="10"/>
    <n v="59"/>
    <n v="59"/>
    <n v="39.393939393939391"/>
    <n v="3"/>
    <n v="1"/>
    <x v="1"/>
    <n v="4.5"/>
    <n v="40"/>
    <n v="12"/>
    <m/>
    <s v="3rd"/>
    <n v="6"/>
    <n v="2.6"/>
    <s v="Mel"/>
    <x v="0"/>
    <x v="0"/>
    <x v="1"/>
    <n v="8"/>
    <x v="0"/>
    <n v="2"/>
    <n v="2"/>
    <x v="0"/>
    <s v=""/>
    <n v="-100"/>
    <s v="Americain Angel"/>
    <x v="0"/>
    <s v=""/>
    <n v="-100"/>
  </r>
  <r>
    <x v="97"/>
    <x v="2"/>
    <d v="1899-12-30T12:45:00"/>
    <n v="4"/>
    <n v="9"/>
    <n v="2"/>
    <n v="1600"/>
    <s v="Mares"/>
    <n v="78"/>
    <n v="130"/>
    <n v="11"/>
    <s v="Pitchanun"/>
    <x v="3"/>
    <n v="9"/>
    <s v="Danny O'Brien"/>
    <s v="Jye McNeil"/>
    <m/>
    <n v="12"/>
    <n v="54"/>
    <n v="54"/>
    <n v="39.393939393939391"/>
    <n v="4"/>
    <n v="5"/>
    <x v="0"/>
    <n v="5.5"/>
    <n v="30"/>
    <n v="12"/>
    <m/>
    <m/>
    <n v="10"/>
    <m/>
    <s v="Mel"/>
    <x v="0"/>
    <x v="0"/>
    <x v="1"/>
    <n v="8"/>
    <x v="0"/>
    <s v=""/>
    <n v="2"/>
    <x v="0"/>
    <s v=""/>
    <n v="-100"/>
    <s v="Pitchanun"/>
    <x v="0"/>
    <s v=""/>
    <n v="-100"/>
  </r>
  <r>
    <x v="97"/>
    <x v="2"/>
    <d v="1899-12-30T13:20:00"/>
    <n v="4"/>
    <n v="9"/>
    <n v="3"/>
    <n v="1100"/>
    <s v="Mares"/>
    <n v="90"/>
    <n v="150"/>
    <n v="4"/>
    <s v="She'S All Class"/>
    <x v="3"/>
    <n v="2.4500000000000002"/>
    <s v="Ciaron Maher "/>
    <s v="Jye McNeil"/>
    <m/>
    <n v="2"/>
    <n v="56"/>
    <n v="56"/>
    <n v="58.998144712430431"/>
    <n v="1"/>
    <n v="1"/>
    <x v="1"/>
    <n v="3.5"/>
    <n v="40"/>
    <n v="7"/>
    <m/>
    <m/>
    <n v="2.35"/>
    <m/>
    <s v="Mel"/>
    <x v="0"/>
    <x v="0"/>
    <x v="1"/>
    <n v="8"/>
    <x v="0"/>
    <s v=""/>
    <s v=""/>
    <x v="0"/>
    <s v=""/>
    <n v="-100"/>
    <s v="She'S All Class"/>
    <x v="0"/>
    <s v=""/>
    <n v="-100"/>
  </r>
  <r>
    <x v="97"/>
    <x v="2"/>
    <d v="1899-12-30T13:20:00"/>
    <n v="4"/>
    <n v="9"/>
    <n v="3"/>
    <n v="1100"/>
    <s v="Mares"/>
    <n v="90"/>
    <n v="150"/>
    <n v="2"/>
    <s v="Scorched Earth"/>
    <x v="6"/>
    <n v="4.8"/>
    <s v="John Moloney"/>
    <s v="Mark Zahra"/>
    <m/>
    <n v="1"/>
    <n v="59.5"/>
    <n v="59.5"/>
    <n v="58.998144712430431"/>
    <n v="5"/>
    <n v="3"/>
    <x v="0"/>
    <n v="5.4"/>
    <n v="30"/>
    <n v="7"/>
    <m/>
    <m/>
    <n v="5.5"/>
    <m/>
    <s v="Mel"/>
    <x v="0"/>
    <x v="0"/>
    <x v="1"/>
    <n v="8"/>
    <x v="1"/>
    <s v=""/>
    <s v=""/>
    <x v="0"/>
    <s v=""/>
    <n v="-100"/>
    <s v="Scorched Earth"/>
    <x v="1"/>
    <s v=""/>
    <s v=""/>
  </r>
  <r>
    <x v="97"/>
    <x v="4"/>
    <d v="1899-12-30T14:55:00"/>
    <n v="6"/>
    <n v="7"/>
    <n v="7"/>
    <n v="1800"/>
    <s v="Hcp"/>
    <n v="78"/>
    <n v="150"/>
    <n v="3"/>
    <s v="Caesars Palace"/>
    <x v="4"/>
    <n v="10.3"/>
    <s v="Anthony Cummings"/>
    <s v="Dylan Gibbons (a3)"/>
    <n v="3"/>
    <n v="11"/>
    <n v="58.5"/>
    <n v="55.5"/>
    <n v="53.534660260809886"/>
    <n v="2"/>
    <m/>
    <x v="0"/>
    <n v="6.9"/>
    <n v="20"/>
    <m/>
    <m/>
    <m/>
    <n v="9.5"/>
    <m/>
    <s v="SYD"/>
    <x v="1"/>
    <x v="0"/>
    <x v="1"/>
    <n v="8"/>
    <x v="1"/>
    <s v=""/>
    <s v=""/>
    <x v="0"/>
    <s v=""/>
    <n v="-100"/>
    <s v="Caesars Palace"/>
    <x v="1"/>
    <s v=""/>
    <s v=""/>
  </r>
  <r>
    <x v="97"/>
    <x v="4"/>
    <d v="1899-12-30T15:35:00"/>
    <n v="6"/>
    <n v="7"/>
    <n v="8"/>
    <n v="1100"/>
    <s v="Hcp"/>
    <n v="88"/>
    <n v="150"/>
    <n v="1"/>
    <s v="Sebonack"/>
    <x v="3"/>
    <n v="4.9000000000000004"/>
    <s v="Teamn Hawkes"/>
    <s v="Tommy Berry"/>
    <m/>
    <n v="4"/>
    <n v="58"/>
    <n v="58"/>
    <n v="51.658163265306122"/>
    <n v="2"/>
    <m/>
    <x v="1"/>
    <n v="4.0999999999999996"/>
    <n v="20"/>
    <m/>
    <m/>
    <m/>
    <n v="8.5"/>
    <m/>
    <s v="SYD"/>
    <x v="1"/>
    <x v="0"/>
    <x v="1"/>
    <n v="8"/>
    <x v="0"/>
    <s v=""/>
    <s v=""/>
    <x v="0"/>
    <s v=""/>
    <n v="-100"/>
    <s v="Sebonack"/>
    <x v="0"/>
    <s v=""/>
    <n v="-100"/>
  </r>
  <r>
    <x v="97"/>
    <x v="2"/>
    <d v="1899-12-30T15:55:00"/>
    <n v="4"/>
    <n v="9"/>
    <n v="7"/>
    <n v="1200"/>
    <s v="Hcp"/>
    <s v="No"/>
    <n v="175"/>
    <n v="11"/>
    <s v="Uncommon James"/>
    <x v="0"/>
    <n v="2.0499999999999998"/>
    <s v="Steven O'Dea "/>
    <s v="Damian Lane"/>
    <m/>
    <n v="6"/>
    <n v="54"/>
    <n v="54"/>
    <n v="59.891598915989164"/>
    <n v="2"/>
    <n v="1"/>
    <x v="1"/>
    <n v="5.2"/>
    <n v="35"/>
    <n v="11"/>
    <m/>
    <s v="WON"/>
    <n v="1.8"/>
    <n v="1.2"/>
    <s v="Mel"/>
    <x v="0"/>
    <x v="0"/>
    <x v="1"/>
    <n v="8"/>
    <x v="0"/>
    <s v=""/>
    <s v=""/>
    <x v="0"/>
    <n v="180"/>
    <n v="80"/>
    <s v="Uncommon James"/>
    <x v="0"/>
    <n v="180"/>
    <n v="80"/>
  </r>
  <r>
    <x v="97"/>
    <x v="4"/>
    <d v="1899-12-30T16:55:00"/>
    <n v="6"/>
    <n v="7"/>
    <n v="10"/>
    <n v="1100"/>
    <s v="Hcp"/>
    <n v="78"/>
    <n v="150"/>
    <n v="5"/>
    <s v="Shades Of Rose"/>
    <x v="4"/>
    <n v="1.5"/>
    <s v="Bjorn Baker"/>
    <s v="James McDonald"/>
    <m/>
    <n v="7"/>
    <n v="57.5"/>
    <n v="57.5"/>
    <n v="80.952380952380963"/>
    <n v="1"/>
    <n v="1"/>
    <x v="1"/>
    <n v="2.8"/>
    <n v="30"/>
    <m/>
    <m/>
    <s v="WON"/>
    <n v="1.65"/>
    <n v="1.04"/>
    <s v="SYD"/>
    <x v="1"/>
    <x v="0"/>
    <x v="1"/>
    <n v="8"/>
    <x v="1"/>
    <s v=""/>
    <s v=""/>
    <x v="0"/>
    <n v="165"/>
    <n v="65"/>
    <s v="Shades Of Rose"/>
    <x v="1"/>
    <s v=""/>
    <s v=""/>
  </r>
  <r>
    <x v="97"/>
    <x v="2"/>
    <d v="1899-12-30T17:08:00"/>
    <n v="4"/>
    <n v="9"/>
    <n v="9"/>
    <n v="1400"/>
    <s v="Hcp"/>
    <n v="84"/>
    <n v="130"/>
    <n v="3"/>
    <s v="Polanco"/>
    <x v="0"/>
    <n v="10"/>
    <s v="Shea Eden"/>
    <s v="Thomas Stockdale (a2)"/>
    <n v="2"/>
    <n v="4"/>
    <n v="57"/>
    <n v="55"/>
    <n v="30.833333333333336"/>
    <n v="1"/>
    <m/>
    <x v="1"/>
    <n v="5"/>
    <n v="35"/>
    <n v="12"/>
    <m/>
    <m/>
    <n v="10"/>
    <m/>
    <s v="Mel"/>
    <x v="0"/>
    <x v="0"/>
    <x v="1"/>
    <n v="8"/>
    <x v="0"/>
    <s v=""/>
    <s v=""/>
    <x v="0"/>
    <s v=""/>
    <n v="-100"/>
    <s v="Polanco"/>
    <x v="0"/>
    <s v=""/>
    <n v="-100"/>
  </r>
  <r>
    <x v="98"/>
    <x v="3"/>
    <d v="1899-12-30T12:05:00"/>
    <n v="5"/>
    <n v="3"/>
    <n v="2"/>
    <n v="2400"/>
    <s v="Hcp"/>
    <n v="78"/>
    <n v="150"/>
    <n v="2"/>
    <s v="Strawberry Rock"/>
    <x v="3"/>
    <n v="3"/>
    <s v="Maher &amp; Eustace"/>
    <s v="James McDonald"/>
    <m/>
    <n v="3"/>
    <n v="59.5"/>
    <n v="59.5"/>
    <n v="61.904761904761912"/>
    <n v="5"/>
    <n v="1"/>
    <x v="1"/>
    <n v="5.4"/>
    <n v="20"/>
    <m/>
    <m/>
    <s v="3rd"/>
    <n v="2.8"/>
    <n v="1.4"/>
    <s v="SYD"/>
    <x v="1"/>
    <x v="0"/>
    <x v="1"/>
    <n v="8"/>
    <x v="0"/>
    <s v=""/>
    <s v=""/>
    <x v="0"/>
    <s v=""/>
    <n v="-100"/>
    <s v="Strawberry Rock"/>
    <x v="0"/>
    <s v=""/>
    <n v="-100"/>
  </r>
  <r>
    <x v="98"/>
    <x v="3"/>
    <d v="1899-12-30T12:40:00"/>
    <n v="5"/>
    <n v="3"/>
    <n v="3"/>
    <n v="1600"/>
    <s v="Hcp"/>
    <n v="72"/>
    <n v="100"/>
    <n v="8"/>
    <s v="Adios Steve"/>
    <x v="2"/>
    <n v="7.8"/>
    <s v="David Payne"/>
    <s v="Rachel King"/>
    <m/>
    <n v="10"/>
    <n v="55.5"/>
    <n v="55.5"/>
    <n v="26.51914295749912"/>
    <n v="1"/>
    <m/>
    <x v="1"/>
    <n v="5.5"/>
    <n v="20"/>
    <m/>
    <m/>
    <m/>
    <n v="9"/>
    <m/>
    <s v="SYD"/>
    <x v="1"/>
    <x v="0"/>
    <x v="1"/>
    <n v="8"/>
    <x v="0"/>
    <n v="2"/>
    <n v="2"/>
    <x v="0"/>
    <s v=""/>
    <n v="-100"/>
    <s v="Adios Steve"/>
    <x v="0"/>
    <s v=""/>
    <n v="-100"/>
  </r>
  <r>
    <x v="98"/>
    <x v="3"/>
    <d v="1899-12-30T12:40:00"/>
    <n v="5"/>
    <n v="3"/>
    <n v="3"/>
    <n v="1600"/>
    <s v="Hcp"/>
    <n v="72"/>
    <n v="100"/>
    <n v="1"/>
    <s v="Bazooka"/>
    <x v="3"/>
    <n v="3.8"/>
    <s v="David Payne"/>
    <s v="James McDonald"/>
    <m/>
    <n v="8"/>
    <n v="59"/>
    <n v="59"/>
    <n v="26.51914295749912"/>
    <n v="2"/>
    <n v="1"/>
    <x v="0"/>
    <n v="6.5"/>
    <n v="20"/>
    <m/>
    <m/>
    <s v="2nd"/>
    <n v="4.8"/>
    <n v="2.1"/>
    <s v="SYD"/>
    <x v="1"/>
    <x v="0"/>
    <x v="1"/>
    <n v="8"/>
    <x v="0"/>
    <s v=""/>
    <n v="2"/>
    <x v="0"/>
    <s v=""/>
    <n v="-100"/>
    <s v="Bazooka"/>
    <x v="0"/>
    <s v=""/>
    <n v="-100"/>
  </r>
  <r>
    <x v="98"/>
    <x v="3"/>
    <d v="1899-12-30T13:15:00"/>
    <n v="5"/>
    <n v="3"/>
    <n v="4"/>
    <n v="1600"/>
    <s v="Hcp"/>
    <n v="78"/>
    <n v="150"/>
    <n v="5"/>
    <s v="Niffler"/>
    <x v="2"/>
    <n v="3.7"/>
    <s v="Chris Waller"/>
    <s v="James McDonald"/>
    <m/>
    <n v="2"/>
    <n v="59.5"/>
    <n v="59.5"/>
    <n v="33.605974395448079"/>
    <n v="3"/>
    <n v="2"/>
    <x v="1"/>
    <n v="6.7"/>
    <n v="20"/>
    <m/>
    <m/>
    <s v="WON"/>
    <n v="5.2"/>
    <n v="2"/>
    <s v="SYD"/>
    <x v="1"/>
    <x v="0"/>
    <x v="1"/>
    <n v="8"/>
    <x v="0"/>
    <s v=""/>
    <s v=""/>
    <x v="0"/>
    <n v="520"/>
    <n v="420"/>
    <s v="Niffler"/>
    <x v="0"/>
    <n v="520"/>
    <n v="420"/>
  </r>
  <r>
    <x v="98"/>
    <x v="6"/>
    <d v="1899-12-30T14:05:00"/>
    <n v="8"/>
    <n v="5"/>
    <n v="3"/>
    <n v="1500"/>
    <s v="Hcp"/>
    <s v="No"/>
    <n v="150"/>
    <n v="3"/>
    <s v="Lackeen"/>
    <x v="2"/>
    <n v="2.7"/>
    <s v="James Cummings"/>
    <s v="Craig Williams"/>
    <m/>
    <n v="5"/>
    <n v="57.5"/>
    <n v="57.5"/>
    <n v="28.472222222222221"/>
    <n v="1"/>
    <n v="3"/>
    <x v="0"/>
    <n v="5.6"/>
    <n v="30"/>
    <n v="8"/>
    <m/>
    <s v="2nd"/>
    <n v="3.3"/>
    <n v="1.4"/>
    <s v="Mel"/>
    <x v="0"/>
    <x v="0"/>
    <x v="1"/>
    <n v="8"/>
    <x v="0"/>
    <s v=""/>
    <s v=""/>
    <x v="0"/>
    <s v=""/>
    <n v="-100"/>
    <s v="Lackeen"/>
    <x v="0"/>
    <s v=""/>
    <n v="-100"/>
  </r>
  <r>
    <x v="98"/>
    <x v="3"/>
    <d v="1899-12-30T14:25:00"/>
    <n v="5"/>
    <n v="3"/>
    <n v="6"/>
    <n v="2000"/>
    <s v="Hcp"/>
    <m/>
    <n v="200"/>
    <n v="7"/>
    <s v="Toomuchtobear"/>
    <x v="3"/>
    <n v="6"/>
    <s v="Chris Waller"/>
    <s v="Kerrin McEvoy"/>
    <m/>
    <n v="7"/>
    <n v="53"/>
    <n v="53"/>
    <n v="52.747252747252745"/>
    <n v="5"/>
    <m/>
    <x v="0"/>
    <n v="5.7"/>
    <n v="20"/>
    <m/>
    <m/>
    <m/>
    <n v="6"/>
    <m/>
    <s v="SYD"/>
    <x v="1"/>
    <x v="0"/>
    <x v="1"/>
    <n v="8"/>
    <x v="1"/>
    <s v=""/>
    <s v=""/>
    <x v="0"/>
    <s v=""/>
    <n v="-100"/>
    <s v="Toomuchtobear"/>
    <x v="1"/>
    <s v=""/>
    <s v=""/>
  </r>
  <r>
    <x v="98"/>
    <x v="6"/>
    <d v="1899-12-30T14:45:00"/>
    <n v="8"/>
    <n v="5"/>
    <n v="4"/>
    <n v="2500"/>
    <s v="Hcp"/>
    <n v="78"/>
    <n v="130"/>
    <n v="5"/>
    <s v="Rudhyar"/>
    <x v="3"/>
    <n v="5"/>
    <s v="Lindsey Smith"/>
    <s v="Jamie Kah"/>
    <m/>
    <n v="8"/>
    <n v="58"/>
    <n v="58"/>
    <n v="45"/>
    <m/>
    <m/>
    <x v="1"/>
    <n v="5.5"/>
    <n v="30"/>
    <n v="9"/>
    <m/>
    <m/>
    <n v="5.5"/>
    <m/>
    <s v="Mel"/>
    <x v="0"/>
    <x v="0"/>
    <x v="1"/>
    <n v="8"/>
    <x v="1"/>
    <s v=""/>
    <s v=""/>
    <x v="0"/>
    <s v=""/>
    <n v="-100"/>
    <s v="Rudhyar"/>
    <x v="1"/>
    <s v=""/>
    <s v=""/>
  </r>
  <r>
    <x v="98"/>
    <x v="3"/>
    <d v="1899-12-30T15:05:00"/>
    <n v="5"/>
    <n v="3"/>
    <n v="7"/>
    <n v="1100"/>
    <s v="Mares"/>
    <m/>
    <n v="200"/>
    <n v="10"/>
    <s v="Zapateo"/>
    <x v="3"/>
    <n v="2.7"/>
    <s v="James Cummings"/>
    <s v="Rachel King"/>
    <m/>
    <n v="4"/>
    <n v="53"/>
    <n v="53"/>
    <n v="54.894179894179899"/>
    <n v="3"/>
    <n v="1"/>
    <x v="1"/>
    <n v="3.9"/>
    <n v="20"/>
    <m/>
    <m/>
    <s v="WON"/>
    <n v="2.8"/>
    <n v="1.4"/>
    <s v="SYD"/>
    <x v="1"/>
    <x v="0"/>
    <x v="1"/>
    <n v="8"/>
    <x v="0"/>
    <s v=""/>
    <s v=""/>
    <x v="0"/>
    <n v="280"/>
    <n v="180"/>
    <s v="Zapateo"/>
    <x v="0"/>
    <n v="280"/>
    <n v="180"/>
  </r>
  <r>
    <x v="98"/>
    <x v="6"/>
    <d v="1899-12-30T17:45:00"/>
    <n v="8"/>
    <n v="5"/>
    <n v="9"/>
    <n v="1200"/>
    <s v="Hcp"/>
    <n v="84"/>
    <n v="130"/>
    <n v="6"/>
    <s v="The Garden"/>
    <x v="2"/>
    <n v="4"/>
    <s v="Symon Wilde"/>
    <s v="Ben Melham"/>
    <m/>
    <n v="7"/>
    <n v="57.5"/>
    <n v="57.5"/>
    <n v="18.333333333333336"/>
    <n v="2"/>
    <m/>
    <x v="0"/>
    <n v="5.4"/>
    <n v="30"/>
    <n v="12"/>
    <m/>
    <m/>
    <n v="3.3"/>
    <m/>
    <s v="Mel"/>
    <x v="0"/>
    <x v="0"/>
    <x v="1"/>
    <n v="8"/>
    <x v="1"/>
    <s v=""/>
    <s v=""/>
    <x v="0"/>
    <s v=""/>
    <n v="-100"/>
    <s v="The Garden"/>
    <x v="1"/>
    <s v=""/>
    <s v=""/>
  </r>
  <r>
    <x v="99"/>
    <x v="2"/>
    <d v="1899-12-30T13:00:00"/>
    <n v="6"/>
    <n v="0"/>
    <n v="2"/>
    <n v="1400"/>
    <s v="Mares"/>
    <n v="90"/>
    <n v="130"/>
    <n v="5"/>
    <s v="Lady Of Honour"/>
    <x v="6"/>
    <n v="3.2"/>
    <s v="Team Hayes"/>
    <s v="Jake Noonan"/>
    <m/>
    <n v="3"/>
    <n v="54"/>
    <n v="54"/>
    <n v="46.634615384615387"/>
    <n v="2"/>
    <n v="2"/>
    <x v="1"/>
    <n v="5"/>
    <n v="35"/>
    <n v="8"/>
    <m/>
    <s v="WON"/>
    <n v="3"/>
    <n v="1.5"/>
    <s v="Mel"/>
    <x v="0"/>
    <x v="0"/>
    <x v="1"/>
    <n v="8"/>
    <x v="1"/>
    <s v=""/>
    <s v=""/>
    <x v="0"/>
    <n v="300"/>
    <n v="200"/>
    <s v="Lady Of Honour"/>
    <x v="1"/>
    <s v=""/>
    <s v=""/>
  </r>
  <r>
    <x v="99"/>
    <x v="4"/>
    <d v="1899-12-30T13:20:00"/>
    <n v="5"/>
    <n v="0"/>
    <n v="4"/>
    <n v="1300"/>
    <s v="Hcp"/>
    <n v="72"/>
    <n v="100"/>
    <n v="7"/>
    <s v="Nictock"/>
    <x v="2"/>
    <n v="15.5"/>
    <s v="Marc Conners"/>
    <s v="Kathy O'Hara"/>
    <m/>
    <n v="12"/>
    <n v="56.5"/>
    <n v="56.5"/>
    <n v="23.995472552348609"/>
    <n v="5"/>
    <n v="5"/>
    <x v="1"/>
    <n v="5.5"/>
    <n v="20"/>
    <m/>
    <m/>
    <s v="2nd"/>
    <n v="16"/>
    <n v="3.6"/>
    <s v="SYD"/>
    <x v="1"/>
    <x v="0"/>
    <x v="1"/>
    <n v="8"/>
    <x v="0"/>
    <s v=""/>
    <s v=""/>
    <x v="0"/>
    <s v=""/>
    <n v="-100"/>
    <s v="Nictock"/>
    <x v="0"/>
    <s v=""/>
    <n v="-100"/>
  </r>
  <r>
    <x v="99"/>
    <x v="2"/>
    <d v="1899-12-30T14:10:00"/>
    <n v="6"/>
    <n v="0"/>
    <n v="4"/>
    <n v="1400"/>
    <s v="Hcp"/>
    <s v="No"/>
    <n v="150"/>
    <n v="9"/>
    <s v="Gentleman Roy"/>
    <x v="6"/>
    <n v="4.4000000000000004"/>
    <s v="Team Hayes"/>
    <s v="Daniel Stackhouse"/>
    <m/>
    <n v="1"/>
    <n v="54.5"/>
    <n v="54.5"/>
    <n v="40.909090909090907"/>
    <n v="2"/>
    <n v="4"/>
    <x v="1"/>
    <n v="4.5999999999999996"/>
    <n v="40"/>
    <n v="12"/>
    <m/>
    <s v="2nd"/>
    <n v="6"/>
    <n v="2.1"/>
    <s v="Mel"/>
    <x v="0"/>
    <x v="0"/>
    <x v="1"/>
    <n v="8"/>
    <x v="1"/>
    <s v=""/>
    <s v=""/>
    <x v="0"/>
    <s v=""/>
    <n v="-100"/>
    <s v="Gentleman Roy"/>
    <x v="1"/>
    <s v=""/>
    <s v=""/>
  </r>
  <r>
    <x v="99"/>
    <x v="2"/>
    <d v="1899-12-30T15:30:00"/>
    <n v="6"/>
    <n v="0"/>
    <n v="6"/>
    <n v="1100"/>
    <s v="Hcp"/>
    <s v="SW"/>
    <n v="200"/>
    <n v="11"/>
    <s v="Little Stevie"/>
    <x v="0"/>
    <n v="26"/>
    <s v="Simon Zahra"/>
    <s v="Jye McNeil"/>
    <m/>
    <n v="4"/>
    <n v="55"/>
    <n v="55"/>
    <n v="9.1093117408906892"/>
    <n v="4"/>
    <n v="3"/>
    <x v="1"/>
    <n v="5.5"/>
    <n v="30"/>
    <n v="11"/>
    <m/>
    <m/>
    <n v="51"/>
    <m/>
    <s v="Mel"/>
    <x v="0"/>
    <x v="0"/>
    <x v="1"/>
    <n v="8"/>
    <x v="0"/>
    <n v="2"/>
    <n v="2"/>
    <x v="0"/>
    <s v=""/>
    <n v="-100"/>
    <s v="Little Stevie"/>
    <x v="0"/>
    <s v=""/>
    <n v="-100"/>
  </r>
  <r>
    <x v="99"/>
    <x v="2"/>
    <d v="1899-12-30T15:30:00"/>
    <n v="6"/>
    <n v="0"/>
    <n v="6"/>
    <n v="1100"/>
    <s v="Hcp"/>
    <s v="SW"/>
    <n v="200"/>
    <n v="10"/>
    <s v="Star Patrol"/>
    <x v="2"/>
    <n v="4.4000000000000004"/>
    <s v="Clinton McDonald"/>
    <s v="Ben Melham"/>
    <m/>
    <n v="10"/>
    <n v="57"/>
    <n v="57"/>
    <n v="9.1093117408906892"/>
    <n v="1"/>
    <m/>
    <x v="0"/>
    <n v="5.7"/>
    <n v="30"/>
    <n v="11"/>
    <m/>
    <s v="3rd"/>
    <n v="4"/>
    <n v="1.8"/>
    <s v="Mel"/>
    <x v="0"/>
    <x v="0"/>
    <x v="1"/>
    <n v="8"/>
    <x v="0"/>
    <s v=""/>
    <n v="2"/>
    <x v="0"/>
    <s v=""/>
    <n v="-100"/>
    <s v="Star Patrol"/>
    <x v="0"/>
    <s v=""/>
    <n v="-100"/>
  </r>
  <r>
    <x v="99"/>
    <x v="2"/>
    <d v="1899-12-30T16:10:00"/>
    <n v="6"/>
    <n v="0"/>
    <n v="7"/>
    <n v="1200"/>
    <s v="Mares"/>
    <s v="SW-M"/>
    <n v="200"/>
    <n v="11"/>
    <s v="Chain Of Lightning"/>
    <x v="2"/>
    <n v="6.5"/>
    <s v="Peter G Moody"/>
    <s v="Jamie Kah"/>
    <m/>
    <n v="12"/>
    <n v="56"/>
    <n v="56"/>
    <n v="60.83916083916084"/>
    <n v="3"/>
    <n v="1"/>
    <x v="1"/>
    <n v="4.5999999999999996"/>
    <n v="45"/>
    <n v="13"/>
    <m/>
    <s v="WON"/>
    <n v="7"/>
    <n v="2"/>
    <s v="Mel"/>
    <x v="0"/>
    <x v="0"/>
    <x v="1"/>
    <n v="8"/>
    <x v="1"/>
    <s v=""/>
    <s v=""/>
    <x v="0"/>
    <n v="700"/>
    <n v="600"/>
    <s v="Chain Of Lightning"/>
    <x v="1"/>
    <s v=""/>
    <s v=""/>
  </r>
  <r>
    <x v="99"/>
    <x v="2"/>
    <d v="1899-12-30T16:10:00"/>
    <n v="6"/>
    <n v="0"/>
    <n v="7"/>
    <n v="1200"/>
    <s v="Mares"/>
    <s v="SW-M"/>
    <n v="200"/>
    <n v="3"/>
    <s v="Flying Mascot"/>
    <x v="1"/>
    <n v="8.5"/>
    <s v="Tom Dabernig"/>
    <s v="Blaike McDougall"/>
    <m/>
    <n v="7"/>
    <n v="58"/>
    <n v="58"/>
    <n v="60.83916083916084"/>
    <n v="1"/>
    <m/>
    <x v="0"/>
    <n v="5.5"/>
    <n v="30"/>
    <n v="13"/>
    <m/>
    <m/>
    <n v="11"/>
    <m/>
    <s v="Mel"/>
    <x v="0"/>
    <x v="0"/>
    <x v="1"/>
    <n v="8"/>
    <x v="1"/>
    <s v=""/>
    <s v=""/>
    <x v="0"/>
    <s v=""/>
    <n v="-100"/>
    <s v="Flying Mascot"/>
    <x v="1"/>
    <s v=""/>
    <s v=""/>
  </r>
  <r>
    <x v="99"/>
    <x v="2"/>
    <d v="1899-12-30T17:20:00"/>
    <n v="6"/>
    <n v="0"/>
    <n v="9"/>
    <n v="1700"/>
    <s v="Hcp"/>
    <s v="No"/>
    <n v="175"/>
    <n v="8"/>
    <s v="No Effort"/>
    <x v="4"/>
    <n v="5.5"/>
    <s v="Gavin Bedggood"/>
    <s v="Beau Mertens"/>
    <m/>
    <n v="4"/>
    <n v="54.5"/>
    <n v="54.5"/>
    <n v="43.181818181818187"/>
    <n v="2"/>
    <n v="2"/>
    <x v="1"/>
    <n v="5"/>
    <n v="30"/>
    <n v="14"/>
    <m/>
    <m/>
    <n v="7"/>
    <m/>
    <s v="Mel"/>
    <x v="0"/>
    <x v="0"/>
    <x v="1"/>
    <n v="8"/>
    <x v="1"/>
    <s v=""/>
    <s v=""/>
    <x v="0"/>
    <s v=""/>
    <n v="-100"/>
    <s v="No Effort"/>
    <x v="1"/>
    <s v=""/>
    <s v=""/>
  </r>
  <r>
    <x v="100"/>
    <x v="3"/>
    <d v="1899-12-30T12:15:00"/>
    <n v="7"/>
    <n v="7"/>
    <n v="2"/>
    <n v="1800"/>
    <s v="Hcp"/>
    <n v="72"/>
    <n v="120"/>
    <n v="6"/>
    <s v="Scorched Land"/>
    <x v="3"/>
    <n v="4.0999999999999996"/>
    <s v="Todd Howlett"/>
    <s v="Tom Sherry"/>
    <m/>
    <n v="3"/>
    <n v="56"/>
    <n v="56"/>
    <n v="32.586965213914439"/>
    <n v="1"/>
    <m/>
    <x v="1"/>
    <n v="6.5"/>
    <n v="20"/>
    <m/>
    <m/>
    <m/>
    <n v="4.5999999999999996"/>
    <m/>
    <s v="SYD"/>
    <x v="1"/>
    <x v="0"/>
    <x v="1"/>
    <n v="9"/>
    <x v="0"/>
    <n v="2"/>
    <n v="2"/>
    <x v="0"/>
    <s v=""/>
    <n v="-100"/>
    <s v="Scorched Land"/>
    <x v="0"/>
    <s v=""/>
    <n v="-100"/>
  </r>
  <r>
    <x v="100"/>
    <x v="3"/>
    <d v="1899-12-30T12:15:00"/>
    <n v="7"/>
    <n v="7"/>
    <n v="2"/>
    <n v="1800"/>
    <s v="Hcp"/>
    <n v="72"/>
    <n v="120"/>
    <n v="9"/>
    <s v="Navajo Peak"/>
    <x v="2"/>
    <n v="5.6"/>
    <s v="David Payne"/>
    <s v="Kerrin McEvoy"/>
    <m/>
    <n v="6"/>
    <n v="54.5"/>
    <n v="54.5"/>
    <n v="32.586965213914439"/>
    <n v="3"/>
    <m/>
    <x v="0"/>
    <n v="6.9"/>
    <n v="20"/>
    <m/>
    <m/>
    <s v="WON"/>
    <n v="8"/>
    <n v="2.6"/>
    <s v="SYD"/>
    <x v="1"/>
    <x v="0"/>
    <x v="1"/>
    <n v="9"/>
    <x v="0"/>
    <s v=""/>
    <n v="2"/>
    <x v="0"/>
    <n v="800"/>
    <n v="700"/>
    <s v="Navajo Peak"/>
    <x v="0"/>
    <n v="800"/>
    <n v="700"/>
  </r>
  <r>
    <x v="100"/>
    <x v="6"/>
    <d v="1899-12-30T13:05:00"/>
    <n v="5"/>
    <n v="0"/>
    <n v="2"/>
    <n v="2040"/>
    <s v="Hcp"/>
    <s v="No"/>
    <n v="150"/>
    <n v="9"/>
    <s v="Harmysian"/>
    <x v="3"/>
    <n v="10"/>
    <s v="Clayton Douglas"/>
    <s v="Jake Noonan"/>
    <m/>
    <n v="4"/>
    <n v="54"/>
    <n v="54"/>
    <n v="30.833333333333336"/>
    <n v="4"/>
    <m/>
    <x v="1"/>
    <n v="5.2"/>
    <n v="30"/>
    <n v="8"/>
    <m/>
    <s v="3rd"/>
    <n v="10"/>
    <m/>
    <s v="Mel"/>
    <x v="0"/>
    <x v="0"/>
    <x v="1"/>
    <n v="9"/>
    <x v="1"/>
    <s v=""/>
    <s v=""/>
    <x v="0"/>
    <s v=""/>
    <n v="-100"/>
    <s v="Harmysian"/>
    <x v="1"/>
    <s v=""/>
    <s v=""/>
  </r>
  <r>
    <x v="100"/>
    <x v="3"/>
    <d v="1899-12-30T13:25:00"/>
    <n v="7"/>
    <n v="7"/>
    <n v="4"/>
    <n v="2400"/>
    <s v="Hcp"/>
    <m/>
    <n v="160"/>
    <n v="10"/>
    <s v="Chalk Stream"/>
    <x v="2"/>
    <n v="7.5"/>
    <s v="Chris Waller"/>
    <s v="Kerrin McEvoy"/>
    <m/>
    <n v="6"/>
    <n v="53"/>
    <n v="53"/>
    <n v="36.060606060606062"/>
    <m/>
    <m/>
    <x v="1"/>
    <n v="4.5999999999999996"/>
    <n v="20"/>
    <m/>
    <m/>
    <m/>
    <n v="5"/>
    <m/>
    <s v="SYD"/>
    <x v="1"/>
    <x v="0"/>
    <x v="1"/>
    <n v="9"/>
    <x v="0"/>
    <s v=""/>
    <s v=""/>
    <x v="0"/>
    <s v=""/>
    <n v="-100"/>
    <s v="Chalk Stream"/>
    <x v="0"/>
    <s v=""/>
    <n v="-100"/>
  </r>
  <r>
    <x v="100"/>
    <x v="6"/>
    <d v="1899-12-30T16:15:00"/>
    <n v="5"/>
    <n v="0"/>
    <n v="7"/>
    <n v="1200"/>
    <s v="Hcp"/>
    <s v="No"/>
    <n v="175"/>
    <n v="3"/>
    <s v="Oxley Road"/>
    <x v="2"/>
    <n v="12.5"/>
    <s v="Peter G Moody"/>
    <s v="Luke Nolen"/>
    <m/>
    <n v="9"/>
    <n v="56.5"/>
    <n v="56.5"/>
    <n v="24.129032258064516"/>
    <n v="5"/>
    <m/>
    <x v="1"/>
    <n v="5.5"/>
    <n v="30"/>
    <n v="14"/>
    <m/>
    <m/>
    <n v="17"/>
    <m/>
    <s v="Mel"/>
    <x v="0"/>
    <x v="0"/>
    <x v="1"/>
    <n v="9"/>
    <x v="1"/>
    <s v=""/>
    <s v=""/>
    <x v="0"/>
    <s v=""/>
    <n v="-100"/>
    <s v="Oxley Road"/>
    <x v="1"/>
    <s v=""/>
    <s v=""/>
  </r>
  <r>
    <x v="100"/>
    <x v="6"/>
    <d v="1899-12-30T16:50:00"/>
    <n v="5"/>
    <n v="0"/>
    <n v="8"/>
    <n v="1600"/>
    <s v="Hcp"/>
    <s v="No"/>
    <n v="150"/>
    <n v="3"/>
    <s v="So Si Bon"/>
    <x v="6"/>
    <n v="11"/>
    <s v="Team Hayes"/>
    <s v="Luke Nolen"/>
    <m/>
    <n v="3"/>
    <n v="57.5"/>
    <n v="57.5"/>
    <n v="37.662337662337663"/>
    <n v="2"/>
    <n v="3"/>
    <x v="1"/>
    <n v="4.5999999999999996"/>
    <n v="40"/>
    <n v="10"/>
    <m/>
    <s v="3rd"/>
    <n v="11"/>
    <n v="2.2000000000000002"/>
    <s v="Mel"/>
    <x v="0"/>
    <x v="0"/>
    <x v="1"/>
    <n v="9"/>
    <x v="1"/>
    <s v=""/>
    <s v=""/>
    <x v="0"/>
    <s v=""/>
    <n v="-100"/>
    <s v="So Si Bon"/>
    <x v="1"/>
    <s v=""/>
    <s v=""/>
  </r>
  <r>
    <x v="100"/>
    <x v="6"/>
    <d v="1899-12-30T16:50:00"/>
    <n v="5"/>
    <n v="0"/>
    <n v="8"/>
    <n v="1600"/>
    <s v="Hcp"/>
    <s v="No"/>
    <n v="150"/>
    <n v="11"/>
    <s v="Mayfair Spirit"/>
    <x v="0"/>
    <n v="9"/>
    <s v="Ciaron Maher "/>
    <s v="Ethan Brown"/>
    <m/>
    <n v="9"/>
    <n v="54"/>
    <n v="54"/>
    <n v="37.662337662337663"/>
    <n v="4"/>
    <n v="5"/>
    <x v="0"/>
    <n v="5.2"/>
    <n v="30"/>
    <n v="10"/>
    <m/>
    <m/>
    <n v="11"/>
    <m/>
    <s v="Mel"/>
    <x v="0"/>
    <x v="0"/>
    <x v="1"/>
    <n v="9"/>
    <x v="0"/>
    <s v=""/>
    <s v=""/>
    <x v="0"/>
    <s v=""/>
    <n v="-100"/>
    <s v="Mayfair Spirit"/>
    <x v="0"/>
    <s v=""/>
    <n v="-100"/>
  </r>
  <r>
    <x v="101"/>
    <x v="4"/>
    <d v="1899-12-30T12:15:00"/>
    <n v="5"/>
    <n v="5"/>
    <n v="2"/>
    <n v="1200"/>
    <s v="Hcp"/>
    <n v="72"/>
    <n v="120"/>
    <n v="8"/>
    <s v="Kipsbay"/>
    <x v="3"/>
    <n v="4.8"/>
    <s v="Nathan Doyle"/>
    <s v="Koby Jennings"/>
    <m/>
    <n v="7"/>
    <n v="57.5"/>
    <n v="57.5"/>
    <n v="25.399543378995435"/>
    <n v="1"/>
    <n v="3"/>
    <x v="1"/>
    <n v="6.5"/>
    <n v="20"/>
    <m/>
    <m/>
    <s v="WON"/>
    <n v="4.8"/>
    <n v="2"/>
    <s v="SYD"/>
    <x v="1"/>
    <x v="0"/>
    <x v="1"/>
    <n v="9"/>
    <x v="0"/>
    <s v=""/>
    <s v=""/>
    <x v="0"/>
    <n v="480"/>
    <n v="380"/>
    <s v="Kipsbay"/>
    <x v="0"/>
    <n v="480"/>
    <n v="380"/>
  </r>
  <r>
    <x v="101"/>
    <x v="4"/>
    <d v="1899-12-30T12:50:00"/>
    <n v="5"/>
    <n v="5"/>
    <n v="3"/>
    <n v="2400"/>
    <s v="Hcp"/>
    <n v="78"/>
    <n v="150"/>
    <n v="10"/>
    <s v="Monfelicity"/>
    <x v="2"/>
    <n v="3.6"/>
    <s v="David Payne"/>
    <s v="James McDonald"/>
    <m/>
    <n v="4"/>
    <n v="54.5"/>
    <n v="54.5"/>
    <n v="33.66013071895425"/>
    <n v="3"/>
    <n v="5"/>
    <x v="1"/>
    <n v="5"/>
    <n v="20"/>
    <m/>
    <m/>
    <m/>
    <n v="3.6"/>
    <m/>
    <s v="SYD"/>
    <x v="1"/>
    <x v="0"/>
    <x v="1"/>
    <n v="9"/>
    <x v="0"/>
    <s v=""/>
    <s v=""/>
    <x v="0"/>
    <s v=""/>
    <n v="-100"/>
    <s v="Monfelicity"/>
    <x v="0"/>
    <s v=""/>
    <n v="-100"/>
  </r>
  <r>
    <x v="101"/>
    <x v="4"/>
    <d v="1899-12-30T12:50:00"/>
    <n v="5"/>
    <n v="5"/>
    <n v="3"/>
    <n v="2400"/>
    <s v="Hcp"/>
    <n v="78"/>
    <n v="150"/>
    <n v="3"/>
    <s v="Impulsar"/>
    <x v="1"/>
    <n v="3.2"/>
    <s v="Maher &amp; Eustace"/>
    <s v="Brenton Avdulla"/>
    <m/>
    <n v="6"/>
    <n v="61"/>
    <n v="61"/>
    <n v="33.66013071895425"/>
    <n v="1"/>
    <n v="1"/>
    <x v="0"/>
    <n v="5.4"/>
    <n v="20"/>
    <m/>
    <m/>
    <m/>
    <n v="4"/>
    <m/>
    <s v="SYD"/>
    <x v="1"/>
    <x v="0"/>
    <x v="1"/>
    <n v="9"/>
    <x v="1"/>
    <s v=""/>
    <s v=""/>
    <x v="0"/>
    <s v=""/>
    <n v="-100"/>
    <s v="Impulsar"/>
    <x v="1"/>
    <s v=""/>
    <s v=""/>
  </r>
  <r>
    <x v="101"/>
    <x v="0"/>
    <d v="1899-12-30T13:05:00"/>
    <n v="7"/>
    <n v="0"/>
    <n v="2"/>
    <n v="1700"/>
    <s v="Hcp"/>
    <s v="No"/>
    <n v="150"/>
    <n v="10"/>
    <s v="Sir Davy"/>
    <x v="6"/>
    <n v="4.5"/>
    <s v="Ciaron Maher "/>
    <s v="Ethan Brown"/>
    <m/>
    <n v="4"/>
    <n v="55.5"/>
    <n v="55.5"/>
    <n v="49.249249249249246"/>
    <n v="2"/>
    <n v="2"/>
    <x v="1"/>
    <n v="5"/>
    <n v="35"/>
    <n v="12"/>
    <m/>
    <m/>
    <n v="4.4000000000000004"/>
    <m/>
    <s v="Mel"/>
    <x v="0"/>
    <x v="0"/>
    <x v="1"/>
    <n v="9"/>
    <x v="1"/>
    <s v=""/>
    <s v=""/>
    <x v="0"/>
    <s v=""/>
    <n v="-100"/>
    <s v="Sir Davy"/>
    <x v="1"/>
    <s v=""/>
    <s v=""/>
  </r>
  <r>
    <x v="101"/>
    <x v="0"/>
    <d v="1899-12-30T14:20:00"/>
    <n v="7"/>
    <n v="0"/>
    <n v="4"/>
    <n v="1400"/>
    <s v="Hcp"/>
    <s v="No"/>
    <n v="175"/>
    <n v="8"/>
    <s v="Bermadez"/>
    <x v="2"/>
    <n v="4.5"/>
    <s v="Michael Moroney"/>
    <s v="Daniel Stackhouse"/>
    <m/>
    <n v="9"/>
    <n v="54"/>
    <n v="54"/>
    <n v="42.222222222222221"/>
    <n v="2"/>
    <n v="3"/>
    <x v="1"/>
    <n v="4.8"/>
    <n v="35"/>
    <n v="12"/>
    <m/>
    <m/>
    <n v="4.2"/>
    <m/>
    <s v="Mel"/>
    <x v="0"/>
    <x v="0"/>
    <x v="1"/>
    <n v="9"/>
    <x v="0"/>
    <s v=""/>
    <s v=""/>
    <x v="0"/>
    <s v=""/>
    <n v="-100"/>
    <s v="Bermadez"/>
    <x v="0"/>
    <s v=""/>
    <n v="-100"/>
  </r>
  <r>
    <x v="101"/>
    <x v="0"/>
    <d v="1899-12-30T16:50:00"/>
    <n v="7"/>
    <n v="0"/>
    <n v="8"/>
    <n v="1200"/>
    <s v="Hcp"/>
    <s v="No"/>
    <n v="300"/>
    <n v="17"/>
    <s v="Veranskova"/>
    <x v="3"/>
    <n v="7.5"/>
    <s v="Cindy Alderson"/>
    <s v="Craig Williams"/>
    <m/>
    <n v="3"/>
    <n v="53"/>
    <n v="53"/>
    <n v="23.333333333333336"/>
    <n v="3"/>
    <m/>
    <x v="1"/>
    <n v="4.8"/>
    <n v="35"/>
    <n v="14"/>
    <m/>
    <m/>
    <n v="10"/>
    <m/>
    <s v="Mel"/>
    <x v="0"/>
    <x v="0"/>
    <x v="1"/>
    <n v="9"/>
    <x v="0"/>
    <n v="2"/>
    <n v="2"/>
    <x v="0"/>
    <s v=""/>
    <n v="-100"/>
    <s v="Veranskova"/>
    <x v="0"/>
    <s v=""/>
    <n v="-100"/>
  </r>
  <r>
    <x v="101"/>
    <x v="0"/>
    <d v="1899-12-30T16:50:00"/>
    <n v="7"/>
    <n v="0"/>
    <n v="8"/>
    <n v="1200"/>
    <s v="Hcp"/>
    <s v="No"/>
    <n v="300"/>
    <n v="13"/>
    <s v="Shooting For Gold"/>
    <x v="5"/>
    <n v="6.5"/>
    <s v="Steven O'Dea "/>
    <s v="Jamie Kah"/>
    <m/>
    <n v="14"/>
    <n v="54.5"/>
    <n v="54.5"/>
    <n v="23.333333333333336"/>
    <n v="2"/>
    <m/>
    <x v="0"/>
    <n v="5.5"/>
    <n v="30"/>
    <n v="14"/>
    <m/>
    <m/>
    <n v="6.5"/>
    <m/>
    <s v="Mel"/>
    <x v="0"/>
    <x v="0"/>
    <x v="1"/>
    <n v="9"/>
    <x v="0"/>
    <s v=""/>
    <n v="2"/>
    <x v="0"/>
    <s v=""/>
    <n v="-100"/>
    <s v="Shooting For Gold"/>
    <x v="0"/>
    <s v=""/>
    <n v="-100"/>
  </r>
  <r>
    <x v="101"/>
    <x v="4"/>
    <d v="1899-12-30T17:15:00"/>
    <n v="5"/>
    <n v="5"/>
    <n v="10"/>
    <n v="1500"/>
    <s v="Hcp"/>
    <n v="78"/>
    <n v="150"/>
    <n v="15"/>
    <s v="Gracilistyla"/>
    <x v="3"/>
    <n v="6"/>
    <s v="Chris Waller"/>
    <s v="Hugh Bowman"/>
    <m/>
    <n v="6"/>
    <n v="56.5"/>
    <n v="56.5"/>
    <n v="61.111111111111114"/>
    <m/>
    <m/>
    <x v="1"/>
    <n v="4.7"/>
    <n v="20"/>
    <m/>
    <m/>
    <m/>
    <n v="5"/>
    <m/>
    <s v="SYD"/>
    <x v="1"/>
    <x v="0"/>
    <x v="1"/>
    <n v="9"/>
    <x v="0"/>
    <s v=""/>
    <s v=""/>
    <x v="0"/>
    <s v=""/>
    <n v="-100"/>
    <s v="Gracilistyla"/>
    <x v="0"/>
    <s v=""/>
    <n v="-100"/>
  </r>
  <r>
    <x v="102"/>
    <x v="3"/>
    <d v="1899-12-30T12:50:00"/>
    <n v="7"/>
    <n v="0"/>
    <n v="3"/>
    <n v="1600"/>
    <s v="Hcp"/>
    <n v="88"/>
    <n v="150"/>
    <n v="9"/>
    <s v="Bazooka"/>
    <x v="3"/>
    <n v="6.2"/>
    <s v="David Payne"/>
    <s v="Tyler Schiller (a1.5)"/>
    <n v="1.5"/>
    <n v="5"/>
    <n v="52"/>
    <n v="50.5"/>
    <n v="35.359801488833746"/>
    <m/>
    <n v="3"/>
    <x v="1"/>
    <n v="4.3"/>
    <n v="20"/>
    <m/>
    <m/>
    <m/>
    <n v="5.5"/>
    <m/>
    <s v="SYD"/>
    <x v="1"/>
    <x v="0"/>
    <x v="1"/>
    <n v="9"/>
    <x v="0"/>
    <s v=""/>
    <s v=""/>
    <x v="0"/>
    <s v=""/>
    <n v="-100"/>
    <s v="Bazooka"/>
    <x v="0"/>
    <s v=""/>
    <n v="-100"/>
  </r>
  <r>
    <x v="102"/>
    <x v="2"/>
    <d v="1899-12-30T13:40:00"/>
    <n v="6"/>
    <n v="6"/>
    <n v="3"/>
    <n v="1400"/>
    <s v="Mares"/>
    <n v="90"/>
    <n v="150"/>
    <n v="9"/>
    <s v="Adele Amour"/>
    <x v="3"/>
    <n v="6"/>
    <s v="John Sadler"/>
    <s v="Alana Kelly (a2)"/>
    <n v="2"/>
    <n v="1"/>
    <n v="54"/>
    <n v="52"/>
    <n v="38.888888888888886"/>
    <n v="1"/>
    <n v="1"/>
    <x v="1"/>
    <n v="4.8"/>
    <n v="35"/>
    <n v="10"/>
    <m/>
    <m/>
    <n v="5"/>
    <m/>
    <s v="Mel"/>
    <x v="0"/>
    <x v="0"/>
    <x v="1"/>
    <n v="9"/>
    <x v="1"/>
    <s v=""/>
    <s v=""/>
    <x v="0"/>
    <s v=""/>
    <n v="-100"/>
    <s v="Adele Amour"/>
    <x v="1"/>
    <s v=""/>
    <s v=""/>
  </r>
  <r>
    <x v="102"/>
    <x v="3"/>
    <d v="1899-12-30T14:00:00"/>
    <n v="7"/>
    <n v="0"/>
    <n v="5"/>
    <n v="1400"/>
    <s v="Hcp"/>
    <m/>
    <n v="200"/>
    <n v="7"/>
    <s v="O'President"/>
    <x v="2"/>
    <n v="3.6"/>
    <s v="Bjorn Baker"/>
    <s v="Rachel King"/>
    <m/>
    <n v="2"/>
    <n v="53"/>
    <n v="53"/>
    <n v="66.239316239316238"/>
    <n v="2"/>
    <n v="2"/>
    <x v="1"/>
    <n v="5.8"/>
    <n v="20"/>
    <m/>
    <m/>
    <m/>
    <n v="4.5999999999999996"/>
    <m/>
    <s v="SYD"/>
    <x v="1"/>
    <x v="0"/>
    <x v="1"/>
    <n v="9"/>
    <x v="0"/>
    <s v=""/>
    <s v=""/>
    <x v="0"/>
    <s v=""/>
    <n v="-100"/>
    <s v="O'President"/>
    <x v="0"/>
    <s v=""/>
    <n v="-100"/>
  </r>
  <r>
    <x v="102"/>
    <x v="2"/>
    <d v="1899-12-30T16:15:00"/>
    <n v="6"/>
    <n v="6"/>
    <n v="7"/>
    <n v="1400"/>
    <s v="Hcp"/>
    <s v="No"/>
    <n v="1000"/>
    <n v="8"/>
    <s v="Ayrton"/>
    <x v="0"/>
    <n v="7"/>
    <s v="Mick Price "/>
    <s v="Damian Lane"/>
    <m/>
    <n v="3"/>
    <n v="56.5"/>
    <n v="56.5"/>
    <n v="30.952380952380956"/>
    <n v="3"/>
    <n v="5"/>
    <x v="1"/>
    <n v="5.5"/>
    <n v="30"/>
    <n v="16"/>
    <m/>
    <s v="L/scr"/>
    <n v="1"/>
    <n v="1"/>
    <s v="Mel"/>
    <x v="0"/>
    <x v="0"/>
    <x v="1"/>
    <n v="9"/>
    <x v="0"/>
    <s v=""/>
    <s v=""/>
    <x v="0"/>
    <s v=""/>
    <n v="-100"/>
    <s v="Ayrton"/>
    <x v="0"/>
    <s v=""/>
    <n v="-100"/>
  </r>
  <r>
    <x v="103"/>
    <x v="7"/>
    <d v="1899-12-30T20:15:00"/>
    <n v="5"/>
    <n v="0"/>
    <n v="5"/>
    <n v="955"/>
    <s v="Hcp"/>
    <n v="84"/>
    <n v="130"/>
    <n v="8"/>
    <s v="Asfoora"/>
    <x v="2"/>
    <n v="2.2999999999999998"/>
    <s v="Henry Dwyer"/>
    <s v="Mitchell Aitken"/>
    <m/>
    <n v="3"/>
    <n v="56.5"/>
    <n v="56.5"/>
    <n v="58.862876254180605"/>
    <n v="2"/>
    <n v="4"/>
    <x v="1"/>
    <n v="5"/>
    <n v="35"/>
    <n v="12"/>
    <m/>
    <m/>
    <n v="1.85"/>
    <m/>
    <s v="Mel"/>
    <x v="0"/>
    <x v="0"/>
    <x v="0"/>
    <n v="9"/>
    <x v="0"/>
    <s v=""/>
    <s v=""/>
    <x v="0"/>
    <s v=""/>
    <n v="-100"/>
    <s v="Asfoora"/>
    <x v="0"/>
    <s v=""/>
    <n v="-100"/>
  </r>
  <r>
    <x v="103"/>
    <x v="7"/>
    <d v="1899-12-30T21:45:00"/>
    <n v="5"/>
    <n v="0"/>
    <n v="8"/>
    <n v="1600"/>
    <s v="Mares"/>
    <s v="SW-M"/>
    <n v="300"/>
    <n v="1"/>
    <s v="Kissonallforcheeks"/>
    <x v="3"/>
    <n v="2.1"/>
    <s v="Nick Ryan"/>
    <s v="Mark Zahra"/>
    <m/>
    <n v="5"/>
    <n v="57"/>
    <n v="57"/>
    <n v="64.285714285714292"/>
    <n v="1"/>
    <n v="3"/>
    <x v="1"/>
    <n v="4.2"/>
    <n v="40"/>
    <n v="11"/>
    <m/>
    <m/>
    <n v="2.7"/>
    <m/>
    <s v="Mel"/>
    <x v="0"/>
    <x v="0"/>
    <x v="0"/>
    <n v="9"/>
    <x v="0"/>
    <s v=""/>
    <s v=""/>
    <x v="0"/>
    <s v=""/>
    <n v="-100"/>
    <s v="Kissonallforcheeks"/>
    <x v="0"/>
    <s v=""/>
    <n v="-100"/>
  </r>
  <r>
    <x v="103"/>
    <x v="7"/>
    <d v="1899-12-30T21:45:00"/>
    <n v="5"/>
    <n v="0"/>
    <n v="8"/>
    <n v="1600"/>
    <s v="Mares"/>
    <s v="SW-M"/>
    <n v="300"/>
    <n v="10"/>
    <s v="Lady Of Honour"/>
    <x v="6"/>
    <n v="4.8"/>
    <s v="Team Hayes"/>
    <s v="Jake Noonan"/>
    <m/>
    <n v="6"/>
    <n v="56.5"/>
    <n v="56.5"/>
    <n v="64.285714285714292"/>
    <n v="3"/>
    <m/>
    <x v="0"/>
    <n v="5.2"/>
    <n v="30"/>
    <n v="11"/>
    <m/>
    <s v="Ntd"/>
    <n v="4.4000000000000004"/>
    <m/>
    <s v="Mel"/>
    <x v="0"/>
    <x v="0"/>
    <x v="0"/>
    <n v="9"/>
    <x v="1"/>
    <s v=""/>
    <s v=""/>
    <x v="0"/>
    <s v=""/>
    <n v="-100"/>
    <s v="Lady Of Honour"/>
    <x v="1"/>
    <s v=""/>
    <s v=""/>
  </r>
  <r>
    <x v="104"/>
    <x v="4"/>
    <d v="1899-12-30T13:40:00"/>
    <n v="5"/>
    <n v="0"/>
    <n v="4"/>
    <n v="2400"/>
    <s v="Hcp"/>
    <m/>
    <n v="200"/>
    <n v="1"/>
    <s v="Cadre Du Noir"/>
    <x v="2"/>
    <n v="2"/>
    <s v="Maher &amp; Eustace"/>
    <s v="James McDonald"/>
    <m/>
    <n v="5"/>
    <n v="58"/>
    <n v="58"/>
    <n v="65.384615384615387"/>
    <n v="1"/>
    <n v="1"/>
    <x v="1"/>
    <n v="4"/>
    <n v="20"/>
    <m/>
    <m/>
    <s v="2nd"/>
    <n v="3"/>
    <n v="1.9"/>
    <s v="SYD"/>
    <x v="1"/>
    <x v="0"/>
    <x v="1"/>
    <n v="9"/>
    <x v="0"/>
    <s v=""/>
    <s v=""/>
    <x v="0"/>
    <s v=""/>
    <n v="-100"/>
    <s v="Cadre Du Noir"/>
    <x v="0"/>
    <s v=""/>
    <n v="-100"/>
  </r>
  <r>
    <x v="104"/>
    <x v="4"/>
    <d v="1899-12-30T14:15:00"/>
    <n v="5"/>
    <n v="0"/>
    <n v="5"/>
    <n v="1400"/>
    <s v="Hcp"/>
    <n v="88"/>
    <n v="150"/>
    <n v="2"/>
    <s v="Puntura"/>
    <x v="2"/>
    <n v="7.2"/>
    <s v="Barry Baldwin"/>
    <s v="Tim Clark"/>
    <m/>
    <n v="1"/>
    <n v="59.5"/>
    <n v="59.5"/>
    <n v="23.597626752966558"/>
    <n v="2"/>
    <m/>
    <x v="1"/>
    <n v="4.9000000000000004"/>
    <n v="20"/>
    <m/>
    <m/>
    <m/>
    <n v="8"/>
    <m/>
    <s v="SYD"/>
    <x v="1"/>
    <x v="0"/>
    <x v="1"/>
    <n v="9"/>
    <x v="0"/>
    <s v=""/>
    <s v=""/>
    <x v="0"/>
    <s v=""/>
    <n v="-100"/>
    <s v="Puntura"/>
    <x v="0"/>
    <s v=""/>
    <n v="-100"/>
  </r>
  <r>
    <x v="104"/>
    <x v="4"/>
    <d v="1899-12-30T16:45:00"/>
    <n v="5"/>
    <n v="0"/>
    <n v="9"/>
    <n v="1500"/>
    <s v="Hcp"/>
    <m/>
    <n v="250"/>
    <n v="2"/>
    <s v="Ellsberg"/>
    <x v="1"/>
    <n v="2.8"/>
    <s v="Ryan &amp; Alexiou"/>
    <s v="Tim Clark"/>
    <m/>
    <n v="1"/>
    <n v="58.5"/>
    <n v="58.5"/>
    <n v="55.714285714285715"/>
    <n v="3"/>
    <n v="1"/>
    <x v="1"/>
    <n v="4.5"/>
    <n v="20"/>
    <m/>
    <m/>
    <s v="3rd"/>
    <n v="3.5"/>
    <n v="1.6"/>
    <s v="SYD"/>
    <x v="1"/>
    <x v="0"/>
    <x v="1"/>
    <n v="9"/>
    <x v="0"/>
    <s v=""/>
    <s v=""/>
    <x v="0"/>
    <s v=""/>
    <n v="-100"/>
    <s v="Ellsberg"/>
    <x v="0"/>
    <s v=""/>
    <n v="-100"/>
  </r>
  <r>
    <x v="105"/>
    <x v="5"/>
    <d v="1899-12-30T15:15:00"/>
    <n v="6"/>
    <n v="0"/>
    <n v="5"/>
    <n v="1700"/>
    <s v="Hcp"/>
    <s v="No"/>
    <n v="150"/>
    <n v="16"/>
    <s v="Lucky Decision"/>
    <x v="5"/>
    <n v="5"/>
    <s v="Peter G Moody"/>
    <s v="Tatum Bull (a3)"/>
    <n v="3"/>
    <n v="10"/>
    <n v="54"/>
    <n v="51"/>
    <n v="42.727272727272727"/>
    <n v="3"/>
    <n v="4"/>
    <x v="1"/>
    <n v="5"/>
    <n v="35"/>
    <n v="15"/>
    <m/>
    <m/>
    <n v="4.8"/>
    <m/>
    <s v="Mel"/>
    <x v="0"/>
    <x v="0"/>
    <x v="3"/>
    <n v="9"/>
    <x v="0"/>
    <s v=""/>
    <s v=""/>
    <x v="0"/>
    <s v=""/>
    <n v="-100"/>
    <s v="Lucky Decision"/>
    <x v="0"/>
    <s v=""/>
    <n v="-100"/>
  </r>
  <r>
    <x v="105"/>
    <x v="5"/>
    <d v="1899-12-30T16:55:00"/>
    <n v="6"/>
    <n v="0"/>
    <n v="8"/>
    <n v="1500"/>
    <s v="Hcp"/>
    <s v="No"/>
    <n v="200"/>
    <n v="9"/>
    <s v="Military Expert"/>
    <x v="1"/>
    <n v="3.9"/>
    <s v="Annabel Neasham"/>
    <s v="Jamie Kah"/>
    <m/>
    <n v="7"/>
    <n v="54"/>
    <n v="54"/>
    <n v="43.822843822843822"/>
    <n v="1"/>
    <n v="4"/>
    <x v="1"/>
    <n v="5"/>
    <n v="35"/>
    <n v="13"/>
    <m/>
    <s v="2nd"/>
    <n v="3.7"/>
    <n v="1.7"/>
    <s v="Mel"/>
    <x v="0"/>
    <x v="0"/>
    <x v="3"/>
    <n v="9"/>
    <x v="1"/>
    <s v=""/>
    <s v=""/>
    <x v="0"/>
    <s v=""/>
    <n v="-100"/>
    <s v="Military Expert"/>
    <x v="1"/>
    <s v=""/>
    <s v=""/>
  </r>
  <r>
    <x v="105"/>
    <x v="5"/>
    <d v="1899-12-30T17:30:00"/>
    <n v="6"/>
    <n v="0"/>
    <n v="9"/>
    <n v="1300"/>
    <s v="Hcp"/>
    <s v="No"/>
    <n v="175"/>
    <n v="4"/>
    <s v="I Wish I Win"/>
    <x v="3"/>
    <n v="2"/>
    <s v="Peter G Moody"/>
    <s v="Luke Nolen"/>
    <m/>
    <n v="10"/>
    <n v="56"/>
    <n v="56"/>
    <n v="75"/>
    <n v="1"/>
    <m/>
    <x v="1"/>
    <n v="3.8"/>
    <n v="40"/>
    <n v="12"/>
    <m/>
    <s v="WON"/>
    <n v="1.8"/>
    <n v="1.2"/>
    <s v="Mel"/>
    <x v="0"/>
    <x v="0"/>
    <x v="3"/>
    <n v="9"/>
    <x v="0"/>
    <n v="2"/>
    <n v="2"/>
    <x v="0"/>
    <n v="180"/>
    <n v="80"/>
    <s v="I Wish I Win"/>
    <x v="0"/>
    <n v="180"/>
    <n v="80"/>
  </r>
  <r>
    <x v="105"/>
    <x v="5"/>
    <d v="1899-12-30T17:30:00"/>
    <n v="6"/>
    <n v="0"/>
    <n v="9"/>
    <n v="1300"/>
    <s v="Hcp"/>
    <s v="No"/>
    <n v="175"/>
    <n v="10"/>
    <s v="Gravina"/>
    <x v="0"/>
    <n v="10"/>
    <s v="James Cummings"/>
    <s v="Craig Williams"/>
    <m/>
    <n v="2"/>
    <n v="54"/>
    <n v="54"/>
    <n v="75"/>
    <m/>
    <m/>
    <x v="0"/>
    <n v="5.5"/>
    <n v="30"/>
    <n v="13"/>
    <m/>
    <m/>
    <n v="16"/>
    <m/>
    <s v="Mel"/>
    <x v="0"/>
    <x v="0"/>
    <x v="3"/>
    <n v="9"/>
    <x v="0"/>
    <s v=""/>
    <n v="2"/>
    <x v="0"/>
    <s v=""/>
    <n v="-100"/>
    <s v="Gravina"/>
    <x v="0"/>
    <s v=""/>
    <n v="-100"/>
  </r>
  <r>
    <x v="106"/>
    <x v="0"/>
    <d v="1899-12-30T13:15:00"/>
    <n v="4"/>
    <n v="9"/>
    <n v="2"/>
    <n v="1400"/>
    <s v="Hcp"/>
    <s v="No"/>
    <n v="175"/>
    <n v="7"/>
    <s v="Visinari"/>
    <x v="2"/>
    <n v="1.9"/>
    <s v="Mick Price "/>
    <s v="Jamie Kah"/>
    <m/>
    <n v="7"/>
    <n v="54"/>
    <n v="54"/>
    <n v="78.272604588394074"/>
    <n v="1"/>
    <n v="2"/>
    <x v="1"/>
    <n v="4.5"/>
    <n v="40"/>
    <n v="10"/>
    <m/>
    <s v="WON"/>
    <n v="1.65"/>
    <n v="1.1000000000000001"/>
    <s v="Mel"/>
    <x v="0"/>
    <x v="0"/>
    <x v="1"/>
    <n v="10"/>
    <x v="0"/>
    <s v=""/>
    <s v=""/>
    <x v="0"/>
    <n v="165"/>
    <n v="65"/>
    <s v="Visinari"/>
    <x v="0"/>
    <n v="165"/>
    <n v="65"/>
  </r>
  <r>
    <x v="106"/>
    <x v="0"/>
    <d v="1899-12-30T14:25:00"/>
    <n v="4"/>
    <n v="9"/>
    <n v="4"/>
    <n v="1400"/>
    <s v="Mares"/>
    <s v="SW-M"/>
    <n v="300"/>
    <n v="1"/>
    <s v="Yearning"/>
    <x v="3"/>
    <n v="5.5"/>
    <s v="Team Hawkes"/>
    <s v="Damien Thornton"/>
    <m/>
    <n v="1"/>
    <n v="59"/>
    <n v="59"/>
    <n v="43.181818181818187"/>
    <n v="2"/>
    <n v="5"/>
    <x v="0"/>
    <n v="5"/>
    <n v="35"/>
    <n v="13"/>
    <m/>
    <m/>
    <n v="9"/>
    <m/>
    <s v="Mel"/>
    <x v="0"/>
    <x v="0"/>
    <x v="1"/>
    <n v="10"/>
    <x v="0"/>
    <s v=""/>
    <s v=""/>
    <x v="0"/>
    <s v=""/>
    <n v="-100"/>
    <s v="Yearning"/>
    <x v="0"/>
    <s v=""/>
    <n v="-100"/>
  </r>
  <r>
    <x v="106"/>
    <x v="3"/>
    <d v="1899-12-30T16:05:00"/>
    <n v="8"/>
    <n v="3"/>
    <n v="8"/>
    <n v="1600"/>
    <s v="Hcp"/>
    <m/>
    <n v="1500"/>
    <n v="1"/>
    <s v="Top Ranked"/>
    <x v="3"/>
    <n v="4.4000000000000004"/>
    <s v="Annabel Neasham"/>
    <s v="Hugh Bowman"/>
    <m/>
    <n v="3"/>
    <n v="56.5"/>
    <n v="56.5"/>
    <n v="35.547785547785551"/>
    <n v="2"/>
    <m/>
    <x v="1"/>
    <n v="6.3"/>
    <n v="20"/>
    <m/>
    <m/>
    <s v="WON"/>
    <n v="2.2999999999999998"/>
    <n v="1.8"/>
    <s v="SYD"/>
    <x v="1"/>
    <x v="0"/>
    <x v="1"/>
    <n v="10"/>
    <x v="1"/>
    <s v=""/>
    <s v=""/>
    <x v="0"/>
    <n v="229.99999999999997"/>
    <n v="129.99999999999997"/>
    <s v="Top Ranked"/>
    <x v="1"/>
    <s v=""/>
    <s v=""/>
  </r>
  <r>
    <x v="106"/>
    <x v="3"/>
    <d v="1899-12-30T16:05:00"/>
    <n v="8"/>
    <n v="3"/>
    <n v="8"/>
    <n v="1600"/>
    <s v="Hcp"/>
    <m/>
    <n v="1500"/>
    <n v="8"/>
    <s v="Hinged"/>
    <x v="2"/>
    <n v="3.4"/>
    <s v="Chris Waller"/>
    <s v="Kerrin McEvoy"/>
    <m/>
    <n v="8"/>
    <n v="51.5"/>
    <n v="51.5"/>
    <n v="35.547785547785551"/>
    <n v="5"/>
    <n v="4"/>
    <x v="0"/>
    <n v="7.5"/>
    <n v="20"/>
    <m/>
    <m/>
    <s v="3rd"/>
    <n v="4.2"/>
    <n v="1.7"/>
    <s v="SYD"/>
    <x v="1"/>
    <x v="0"/>
    <x v="1"/>
    <n v="10"/>
    <x v="1"/>
    <s v=""/>
    <s v=""/>
    <x v="0"/>
    <s v=""/>
    <n v="-100"/>
    <s v="Hinged"/>
    <x v="1"/>
    <s v=""/>
    <s v=""/>
  </r>
  <r>
    <x v="106"/>
    <x v="0"/>
    <d v="1899-12-30T17:05:00"/>
    <n v="4"/>
    <n v="9"/>
    <n v="8"/>
    <n v="1200"/>
    <s v="Hcp"/>
    <s v="SW"/>
    <n v="300"/>
    <n v="6"/>
    <s v="Roch 'N' Horse"/>
    <x v="0"/>
    <n v="6.5"/>
    <s v="Michael Moroney"/>
    <s v="Patrick Moloney"/>
    <m/>
    <n v="13"/>
    <n v="58"/>
    <n v="58"/>
    <n v="27.884615384615387"/>
    <n v="4"/>
    <n v="3"/>
    <x v="1"/>
    <n v="5.0999999999999996"/>
    <n v="35"/>
    <n v="13"/>
    <m/>
    <s v="2nd"/>
    <n v="7"/>
    <n v="2.2999999999999998"/>
    <s v="Mel"/>
    <x v="0"/>
    <x v="0"/>
    <x v="1"/>
    <n v="10"/>
    <x v="0"/>
    <s v=""/>
    <s v=""/>
    <x v="0"/>
    <s v=""/>
    <n v="-100"/>
    <s v="Roch 'N' Horse"/>
    <x v="0"/>
    <s v=""/>
    <n v="-100"/>
  </r>
  <r>
    <x v="107"/>
    <x v="3"/>
    <d v="1899-12-30T13:45:00"/>
    <n v="10"/>
    <n v="8"/>
    <n v="3"/>
    <n v="2000"/>
    <s v="Hcp"/>
    <n v="78"/>
    <n v="150"/>
    <n v="11"/>
    <s v="Navajo Peak"/>
    <x v="4"/>
    <n v="4.7"/>
    <s v="David Payne"/>
    <s v="Kerrin McEvoy"/>
    <m/>
    <n v="6"/>
    <n v="55.5"/>
    <n v="55.5"/>
    <n v="51.579626047711159"/>
    <n v="4"/>
    <m/>
    <x v="1"/>
    <n v="4.9000000000000004"/>
    <n v="20"/>
    <m/>
    <m/>
    <s v="WON"/>
    <n v="6.4"/>
    <n v="1.9"/>
    <s v="SYD"/>
    <x v="1"/>
    <x v="0"/>
    <x v="1"/>
    <n v="10"/>
    <x v="1"/>
    <s v=""/>
    <s v=""/>
    <x v="0"/>
    <n v="640"/>
    <n v="540"/>
    <s v="Navajo Peak"/>
    <x v="1"/>
    <s v=""/>
    <s v=""/>
  </r>
  <r>
    <x v="107"/>
    <x v="2"/>
    <d v="1899-12-30T14:35:00"/>
    <n v="6"/>
    <n v="0"/>
    <n v="5"/>
    <n v="2400"/>
    <s v="Hcp"/>
    <s v="No"/>
    <n v="300"/>
    <n v="12"/>
    <s v="Saracen Knight"/>
    <x v="2"/>
    <n v="4"/>
    <s v="Danny O'Brien"/>
    <s v="Jamie Kah"/>
    <m/>
    <n v="2"/>
    <n v="53"/>
    <n v="53"/>
    <n v="38.333333333333336"/>
    <n v="4"/>
    <m/>
    <x v="1"/>
    <n v="5"/>
    <n v="35"/>
    <n v="15"/>
    <m/>
    <s v="WON"/>
    <n v="1.9"/>
    <m/>
    <s v="Mel"/>
    <x v="0"/>
    <x v="0"/>
    <x v="1"/>
    <n v="10"/>
    <x v="1"/>
    <s v=""/>
    <s v=""/>
    <x v="0"/>
    <n v="190"/>
    <n v="90"/>
    <s v="Saracen Knight"/>
    <x v="1"/>
    <s v=""/>
    <s v=""/>
  </r>
  <r>
    <x v="107"/>
    <x v="3"/>
    <d v="1899-12-30T14:55:00"/>
    <n v="10"/>
    <n v="8"/>
    <n v="5"/>
    <n v="1200"/>
    <s v="Hcp"/>
    <m/>
    <n v="200"/>
    <n v="2"/>
    <s v="Expat"/>
    <x v="4"/>
    <n v="4.7"/>
    <s v="Mark Newnham"/>
    <s v="Tom Sherry"/>
    <m/>
    <n v="4"/>
    <n v="57"/>
    <n v="57"/>
    <n v="17.527026162604745"/>
    <n v="5"/>
    <n v="2"/>
    <x v="0"/>
    <n v="7.4"/>
    <n v="20"/>
    <m/>
    <m/>
    <m/>
    <n v="3.9"/>
    <m/>
    <s v="SYD"/>
    <x v="1"/>
    <x v="0"/>
    <x v="1"/>
    <n v="10"/>
    <x v="1"/>
    <s v=""/>
    <s v=""/>
    <x v="0"/>
    <s v=""/>
    <n v="-100"/>
    <s v="Expat"/>
    <x v="1"/>
    <s v=""/>
    <s v=""/>
  </r>
  <r>
    <x v="108"/>
    <x v="2"/>
    <d v="1899-12-30T13:30:00"/>
    <n v="4"/>
    <n v="0"/>
    <n v="2"/>
    <n v="2400"/>
    <s v="Hcp"/>
    <n v="84"/>
    <n v="130"/>
    <n v="8"/>
    <s v="Themoonlitegambler"/>
    <x v="2"/>
    <n v="14"/>
    <s v="John McArdle"/>
    <s v="Daniel Stackhouse"/>
    <m/>
    <n v="9"/>
    <n v="54"/>
    <n v="54"/>
    <n v="29.365079365079364"/>
    <n v="4"/>
    <m/>
    <x v="1"/>
    <n v="5.5"/>
    <n v="30"/>
    <n v="10"/>
    <m/>
    <m/>
    <n v="12"/>
    <m/>
    <s v="Mel"/>
    <x v="0"/>
    <x v="0"/>
    <x v="4"/>
    <n v="10"/>
    <x v="1"/>
    <s v=""/>
    <s v=""/>
    <x v="0"/>
    <s v=""/>
    <n v="-100"/>
    <s v="Themoonlitegambler"/>
    <x v="1"/>
    <s v=""/>
    <s v=""/>
  </r>
  <r>
    <x v="108"/>
    <x v="2"/>
    <d v="1899-12-30T14:40:00"/>
    <n v="4"/>
    <n v="0"/>
    <n v="4"/>
    <n v="2000"/>
    <s v="Hcp"/>
    <n v="78"/>
    <n v="130"/>
    <n v="2"/>
    <s v="Keats"/>
    <x v="1"/>
    <n v="5"/>
    <s v="Gavin Bedggood"/>
    <s v="Craig Williams"/>
    <m/>
    <n v="7"/>
    <n v="60.5"/>
    <n v="60.5"/>
    <n v="42.727272727272727"/>
    <n v="1"/>
    <n v="5"/>
    <x v="1"/>
    <n v="5.5"/>
    <n v="30"/>
    <n v="11"/>
    <m/>
    <s v="2nd"/>
    <n v="5.5"/>
    <n v="1.8"/>
    <s v="Mel"/>
    <x v="0"/>
    <x v="0"/>
    <x v="4"/>
    <n v="10"/>
    <x v="1"/>
    <s v=""/>
    <s v=""/>
    <x v="0"/>
    <s v=""/>
    <n v="-100"/>
    <s v="Keats"/>
    <x v="1"/>
    <s v=""/>
    <s v=""/>
  </r>
  <r>
    <x v="108"/>
    <x v="2"/>
    <d v="1899-12-30T14:40:00"/>
    <n v="4"/>
    <n v="0"/>
    <n v="4"/>
    <n v="2000"/>
    <s v="Hcp"/>
    <n v="78"/>
    <n v="130"/>
    <n v="7"/>
    <s v="Aesop"/>
    <x v="3"/>
    <n v="2.5"/>
    <s v="Phillip Stokes"/>
    <s v="Jamie Kah"/>
    <m/>
    <n v="1"/>
    <n v="57"/>
    <n v="57"/>
    <n v="42.727272727272727"/>
    <n v="4"/>
    <n v="4"/>
    <x v="0"/>
    <n v="5.6"/>
    <n v="30"/>
    <n v="11"/>
    <m/>
    <m/>
    <n v="2.4"/>
    <m/>
    <s v="Mel"/>
    <x v="0"/>
    <x v="0"/>
    <x v="4"/>
    <n v="10"/>
    <x v="0"/>
    <s v=""/>
    <s v=""/>
    <x v="0"/>
    <s v=""/>
    <n v="-100"/>
    <s v="Aesop"/>
    <x v="0"/>
    <s v=""/>
    <n v="-100"/>
  </r>
  <r>
    <x v="108"/>
    <x v="2"/>
    <d v="1899-12-30T17:45:00"/>
    <n v="4"/>
    <n v="0"/>
    <n v="9"/>
    <n v="1600"/>
    <s v="Mares"/>
    <s v="SW-M"/>
    <n v="200"/>
    <n v="16"/>
    <s v="Roots"/>
    <x v="5"/>
    <n v="3.8"/>
    <s v="Chris Waller"/>
    <s v="James McDonald"/>
    <m/>
    <n v="1"/>
    <n v="56"/>
    <n v="56"/>
    <n v="31.87134502923977"/>
    <n v="4"/>
    <m/>
    <x v="1"/>
    <n v="5.5"/>
    <n v="30"/>
    <n v="16"/>
    <m/>
    <s v="L/scr"/>
    <n v="1"/>
    <n v="1"/>
    <s v="Mel"/>
    <x v="0"/>
    <x v="0"/>
    <x v="4"/>
    <n v="10"/>
    <x v="0"/>
    <s v=""/>
    <s v=""/>
    <x v="0"/>
    <s v=""/>
    <n v="-100"/>
    <s v="Roots"/>
    <x v="0"/>
    <s v=""/>
    <n v="-100"/>
  </r>
  <r>
    <x v="109"/>
    <x v="2"/>
    <d v="1899-12-30T15:10:00"/>
    <n v="8"/>
    <n v="6"/>
    <n v="6"/>
    <n v="1100"/>
    <s v="Mares"/>
    <s v="SW-M"/>
    <n v="175"/>
    <n v="14"/>
    <s v="Neverstandingstill"/>
    <x v="2"/>
    <n v="7"/>
    <s v="Phil Sweeney"/>
    <s v="Dean Yendall"/>
    <m/>
    <n v="8"/>
    <n v="56"/>
    <n v="56"/>
    <n v="42.063492063492063"/>
    <n v="1"/>
    <n v="5"/>
    <x v="1"/>
    <n v="5.2"/>
    <n v="30"/>
    <n v="10"/>
    <m/>
    <m/>
    <n v="6.5"/>
    <m/>
    <s v="Mel"/>
    <x v="0"/>
    <x v="0"/>
    <x v="1"/>
    <n v="10"/>
    <x v="0"/>
    <s v=""/>
    <s v=""/>
    <x v="0"/>
    <s v=""/>
    <n v="-100"/>
    <s v="Neverstandingstill"/>
    <x v="0"/>
    <s v=""/>
    <n v="-100"/>
  </r>
  <r>
    <x v="109"/>
    <x v="2"/>
    <d v="1899-12-30T16:30:00"/>
    <n v="8"/>
    <n v="6"/>
    <n v="8"/>
    <n v="1400"/>
    <s v="Mares"/>
    <s v="SW-M"/>
    <n v="300"/>
    <n v="9"/>
    <s v="Chain Of Lightning"/>
    <x v="0"/>
    <n v="5"/>
    <s v="Peter G Moody"/>
    <s v="Luke Nolen"/>
    <m/>
    <n v="7"/>
    <n v="57"/>
    <n v="57"/>
    <n v="38.181818181818187"/>
    <n v="1"/>
    <n v="4"/>
    <x v="1"/>
    <n v="4.9000000000000004"/>
    <n v="35"/>
    <n v="14"/>
    <m/>
    <s v="WON"/>
    <n v="5.9"/>
    <n v="2.2000000000000002"/>
    <s v="Mel"/>
    <x v="0"/>
    <x v="0"/>
    <x v="1"/>
    <n v="10"/>
    <x v="0"/>
    <s v=""/>
    <s v=""/>
    <x v="0"/>
    <n v="590"/>
    <n v="490"/>
    <s v="Chain Of Lightning"/>
    <x v="0"/>
    <n v="590"/>
    <n v="490"/>
  </r>
  <r>
    <x v="109"/>
    <x v="3"/>
    <d v="1899-12-30T17:30:00"/>
    <n v="7"/>
    <n v="0"/>
    <n v="9"/>
    <n v="1500"/>
    <s v="Hcp"/>
    <s v="SW"/>
    <n v="1000"/>
    <n v="1"/>
    <s v="Ellsberg"/>
    <x v="4"/>
    <n v="2.9"/>
    <s v="Ryan &amp; Alexiou"/>
    <s v="Brenton Avdulla"/>
    <m/>
    <n v="3"/>
    <n v="59.5"/>
    <n v="59.5"/>
    <n v="60.123784261715301"/>
    <n v="1"/>
    <n v="1"/>
    <x v="1"/>
    <n v="4.9000000000000004"/>
    <n v="20"/>
    <m/>
    <m/>
    <s v="WON"/>
    <n v="3.1"/>
    <n v="1.7"/>
    <s v="SYD"/>
    <x v="1"/>
    <x v="0"/>
    <x v="1"/>
    <n v="10"/>
    <x v="1"/>
    <s v=""/>
    <s v=""/>
    <x v="0"/>
    <n v="310"/>
    <n v="210"/>
    <s v="Ellsberg"/>
    <x v="1"/>
    <s v=""/>
    <s v=""/>
  </r>
  <r>
    <x v="109"/>
    <x v="2"/>
    <d v="1899-12-30T17:45:00"/>
    <n v="8"/>
    <n v="6"/>
    <n v="9"/>
    <n v="2400"/>
    <s v="Hcp"/>
    <s v="No"/>
    <n v="1000"/>
    <n v="8"/>
    <s v="No Compromise"/>
    <x v="0"/>
    <n v="21"/>
    <s v="Chris Waller"/>
    <s v="Craig Newitt"/>
    <m/>
    <n v="12"/>
    <n v="53.5"/>
    <n v="53.5"/>
    <n v="31.788931788931787"/>
    <n v="2"/>
    <n v="2"/>
    <x v="1"/>
    <n v="5.5"/>
    <n v="30"/>
    <n v="18"/>
    <m/>
    <m/>
    <n v="26"/>
    <m/>
    <s v="Mel"/>
    <x v="0"/>
    <x v="0"/>
    <x v="1"/>
    <n v="10"/>
    <x v="0"/>
    <s v=""/>
    <s v=""/>
    <x v="0"/>
    <s v=""/>
    <n v="-100"/>
    <s v="No Compromise"/>
    <x v="0"/>
    <s v=""/>
    <n v="-100"/>
  </r>
  <r>
    <x v="109"/>
    <x v="2"/>
    <d v="1899-12-30T17:50:00"/>
    <n v="8"/>
    <n v="6"/>
    <n v="10"/>
    <n v="1400"/>
    <s v="Hcp"/>
    <s v="SW"/>
    <n v="200"/>
    <n v="5"/>
    <s v="Bandersnatch"/>
    <x v="2"/>
    <n v="4.4000000000000004"/>
    <s v="Team Hawkes"/>
    <s v="Jye McNeil"/>
    <m/>
    <n v="9"/>
    <n v="58"/>
    <n v="58"/>
    <n v="52.139037433155082"/>
    <n v="2"/>
    <n v="3"/>
    <x v="1"/>
    <n v="4.5999999999999996"/>
    <n v="35"/>
    <n v="9"/>
    <m/>
    <s v="2nd"/>
    <n v="4.5999999999999996"/>
    <n v="1.8"/>
    <s v="Mel"/>
    <x v="0"/>
    <x v="0"/>
    <x v="1"/>
    <n v="10"/>
    <x v="0"/>
    <s v=""/>
    <s v=""/>
    <x v="0"/>
    <s v=""/>
    <n v="-100"/>
    <s v="Bandersnatch"/>
    <x v="0"/>
    <s v=""/>
    <n v="-100"/>
  </r>
  <r>
    <x v="109"/>
    <x v="3"/>
    <d v="1899-12-30T18:10:00"/>
    <n v="7"/>
    <n v="0"/>
    <n v="10"/>
    <n v="1600"/>
    <s v="Mares"/>
    <s v="SW"/>
    <n v="200"/>
    <n v="1"/>
    <s v="Polly Grey"/>
    <x v="2"/>
    <n v="3.6"/>
    <s v="Chris Waller"/>
    <s v="Hugh Bowman"/>
    <m/>
    <n v="6"/>
    <n v="56.5"/>
    <n v="56.5"/>
    <n v="51.033591731266156"/>
    <n v="4"/>
    <n v="1"/>
    <x v="1"/>
    <n v="7.6"/>
    <n v="20"/>
    <m/>
    <m/>
    <m/>
    <n v="4.5999999999999996"/>
    <m/>
    <s v="SYD"/>
    <x v="1"/>
    <x v="0"/>
    <x v="1"/>
    <n v="10"/>
    <x v="0"/>
    <s v=""/>
    <s v=""/>
    <x v="0"/>
    <s v=""/>
    <n v="-100"/>
    <s v="Polly Grey"/>
    <x v="0"/>
    <s v=""/>
    <n v="-100"/>
  </r>
  <r>
    <x v="110"/>
    <x v="7"/>
    <d v="1899-12-30T18:15:00"/>
    <n v="5"/>
    <n v="0"/>
    <n v="1"/>
    <n v="2040"/>
    <s v="Mares"/>
    <s v="SW-M"/>
    <n v="175"/>
    <n v="1"/>
    <s v="Silent Sovereign"/>
    <x v="3"/>
    <n v="3"/>
    <s v="Tony  McEvoy"/>
    <s v="John Allen"/>
    <m/>
    <n v="5"/>
    <n v="59.5"/>
    <n v="59.5"/>
    <n v="43.181818181818187"/>
    <n v="4"/>
    <n v="2"/>
    <x v="0"/>
    <n v="5.2"/>
    <n v="35"/>
    <n v="7"/>
    <m/>
    <m/>
    <n v="5"/>
    <m/>
    <s v="Mel"/>
    <x v="0"/>
    <x v="0"/>
    <x v="0"/>
    <n v="10"/>
    <x v="1"/>
    <s v=""/>
    <s v=""/>
    <x v="0"/>
    <s v=""/>
    <n v="-100"/>
    <s v="Silent Sovereign"/>
    <x v="1"/>
    <s v=""/>
    <s v=""/>
  </r>
  <r>
    <x v="110"/>
    <x v="7"/>
    <d v="1899-12-30T18:45:00"/>
    <n v="5"/>
    <n v="0"/>
    <n v="2"/>
    <n v="1500"/>
    <s v="Hcp"/>
    <s v="SW"/>
    <n v="175"/>
    <n v="1"/>
    <s v="So Si Bon"/>
    <x v="1"/>
    <n v="3.7"/>
    <s v="Team Hayes"/>
    <s v="Luke Nolen"/>
    <m/>
    <n v="4"/>
    <n v="61"/>
    <n v="61"/>
    <n v="47.027027027027025"/>
    <n v="2"/>
    <n v="4"/>
    <x v="1"/>
    <n v="4.8"/>
    <n v="35"/>
    <n v="7"/>
    <m/>
    <m/>
    <n v="6"/>
    <m/>
    <s v="Mel"/>
    <x v="0"/>
    <x v="0"/>
    <x v="0"/>
    <n v="10"/>
    <x v="1"/>
    <s v=""/>
    <s v=""/>
    <x v="0"/>
    <s v=""/>
    <n v="-100"/>
    <s v="So Si Bon"/>
    <x v="1"/>
    <s v=""/>
    <s v=""/>
  </r>
  <r>
    <x v="110"/>
    <x v="7"/>
    <d v="1899-12-30T18:45:00"/>
    <n v="5"/>
    <n v="0"/>
    <n v="2"/>
    <n v="1500"/>
    <s v="Hcp"/>
    <s v="SW"/>
    <n v="175"/>
    <n v="4"/>
    <s v="Grandslam"/>
    <x v="3"/>
    <n v="4.8"/>
    <s v="Ciaron Maher "/>
    <s v="Jamie Kah"/>
    <m/>
    <n v="7"/>
    <n v="61"/>
    <n v="61"/>
    <n v="47.027027027027025"/>
    <n v="4"/>
    <n v="7"/>
    <x v="0"/>
    <n v="5.5"/>
    <n v="30"/>
    <n v="7"/>
    <m/>
    <s v="Ntd"/>
    <n v="5"/>
    <m/>
    <s v="Mel"/>
    <x v="0"/>
    <x v="0"/>
    <x v="0"/>
    <n v="10"/>
    <x v="0"/>
    <s v=""/>
    <s v=""/>
    <x v="0"/>
    <s v=""/>
    <n v="-100"/>
    <s v="Grandslam"/>
    <x v="0"/>
    <s v=""/>
    <n v="-100"/>
  </r>
  <r>
    <x v="110"/>
    <x v="7"/>
    <d v="1899-12-30T19:15:00"/>
    <n v="5"/>
    <n v="0"/>
    <n v="3"/>
    <n v="1200"/>
    <s v="Hcp"/>
    <n v="80"/>
    <n v="150"/>
    <n v="7"/>
    <s v="Vultan"/>
    <x v="5"/>
    <n v="4.5"/>
    <s v="Ken &amp; Kasey Keys"/>
    <s v="Chad Schofield"/>
    <m/>
    <n v="4"/>
    <n v="55"/>
    <n v="55"/>
    <n v="42.222222222222221"/>
    <m/>
    <n v="4"/>
    <x v="1"/>
    <n v="5.5"/>
    <n v="30"/>
    <n v="11"/>
    <m/>
    <s v="WON"/>
    <n v="6"/>
    <n v="2.1"/>
    <s v="Mel"/>
    <x v="0"/>
    <x v="0"/>
    <x v="0"/>
    <n v="10"/>
    <x v="0"/>
    <s v=""/>
    <s v=""/>
    <x v="0"/>
    <n v="600"/>
    <n v="500"/>
    <s v="Vultan"/>
    <x v="0"/>
    <n v="600"/>
    <n v="500"/>
  </r>
  <r>
    <x v="110"/>
    <x v="7"/>
    <d v="1899-12-30T20:15:00"/>
    <n v="5"/>
    <n v="0"/>
    <n v="5"/>
    <n v="955"/>
    <s v="Hcp"/>
    <n v="78"/>
    <n v="130"/>
    <n v="4"/>
    <s v="Nasturtium"/>
    <x v="1"/>
    <n v="4.4000000000000004"/>
    <s v="Gerald Ryan"/>
    <s v="James McDonald"/>
    <m/>
    <n v="7"/>
    <n v="57.5"/>
    <n v="57.5"/>
    <n v="61.188811188811187"/>
    <n v="3"/>
    <n v="4"/>
    <x v="1"/>
    <n v="4.5999999999999996"/>
    <n v="40"/>
    <n v="12"/>
    <m/>
    <m/>
    <n v="4.4000000000000004"/>
    <m/>
    <s v="Mel"/>
    <x v="0"/>
    <x v="0"/>
    <x v="0"/>
    <n v="10"/>
    <x v="1"/>
    <s v=""/>
    <s v=""/>
    <x v="0"/>
    <s v=""/>
    <n v="-100"/>
    <s v="Nasturtium"/>
    <x v="1"/>
    <s v=""/>
    <s v=""/>
  </r>
  <r>
    <x v="111"/>
    <x v="6"/>
    <d v="1899-12-30T12:50:00"/>
    <n v="6"/>
    <n v="0"/>
    <n v="2"/>
    <n v="1000"/>
    <s v="Hcp"/>
    <s v="No"/>
    <n v="150"/>
    <n v="7"/>
    <s v="Yulong Command"/>
    <x v="1"/>
    <n v="6"/>
    <s v="Anthony  Freedman"/>
    <s v="Jamie Kah"/>
    <m/>
    <n v="4"/>
    <n v="54.5"/>
    <n v="54.5"/>
    <n v="35.555555555555557"/>
    <n v="5"/>
    <n v="4"/>
    <x v="0"/>
    <n v="6"/>
    <n v="30"/>
    <n v="10"/>
    <m/>
    <s v="L/scr"/>
    <n v="1"/>
    <n v="1"/>
    <s v="Mel"/>
    <x v="0"/>
    <x v="0"/>
    <x v="1"/>
    <n v="10"/>
    <x v="1"/>
    <s v=""/>
    <s v=""/>
    <x v="0"/>
    <s v=""/>
    <n v="-100"/>
    <s v="Yulong Command"/>
    <x v="1"/>
    <s v=""/>
    <s v=""/>
  </r>
  <r>
    <x v="111"/>
    <x v="3"/>
    <d v="1899-12-30T14:15:00"/>
    <n v="6"/>
    <n v="4"/>
    <n v="4"/>
    <n v="1600"/>
    <s v="Hcp"/>
    <n v="78"/>
    <n v="150"/>
    <n v="12"/>
    <s v="Naval Seal"/>
    <x v="2"/>
    <n v="5"/>
    <s v="Chris Waller"/>
    <s v="William Pike"/>
    <m/>
    <n v="2"/>
    <n v="54.5"/>
    <n v="54.5"/>
    <n v="47.777777777777779"/>
    <n v="1"/>
    <n v="5"/>
    <x v="0"/>
    <n v="6"/>
    <n v="20"/>
    <m/>
    <m/>
    <s v="2nd"/>
    <n v="3.5"/>
    <m/>
    <s v="SYD"/>
    <x v="1"/>
    <x v="0"/>
    <x v="1"/>
    <n v="10"/>
    <x v="1"/>
    <s v=""/>
    <s v=""/>
    <x v="0"/>
    <s v=""/>
    <n v="-100"/>
    <s v="Naval Seal"/>
    <x v="1"/>
    <s v=""/>
    <s v=""/>
  </r>
  <r>
    <x v="111"/>
    <x v="3"/>
    <d v="1899-12-30T14:50:00"/>
    <n v="6"/>
    <n v="4"/>
    <n v="5"/>
    <n v="1600"/>
    <s v="Hcp"/>
    <m/>
    <n v="160"/>
    <n v="8"/>
    <s v="War Eternal"/>
    <x v="2"/>
    <n v="5.0999999999999996"/>
    <s v="Bjorn Baker"/>
    <s v="Rachel King"/>
    <m/>
    <n v="2"/>
    <n v="52"/>
    <n v="52"/>
    <n v="41.112956810631232"/>
    <m/>
    <m/>
    <x v="0"/>
    <n v="6.4"/>
    <n v="20"/>
    <m/>
    <m/>
    <m/>
    <n v="4.4000000000000004"/>
    <m/>
    <s v="SYD"/>
    <x v="1"/>
    <x v="0"/>
    <x v="1"/>
    <n v="10"/>
    <x v="1"/>
    <s v=""/>
    <s v=""/>
    <x v="0"/>
    <s v=""/>
    <n v="-100"/>
    <s v="War Eternal"/>
    <x v="1"/>
    <s v=""/>
    <s v=""/>
  </r>
  <r>
    <x v="111"/>
    <x v="6"/>
    <d v="1899-12-30T16:25:00"/>
    <n v="6"/>
    <n v="0"/>
    <n v="8"/>
    <n v="2500"/>
    <s v="Hcp"/>
    <s v="SW"/>
    <n v="1000"/>
    <n v="12"/>
    <s v="The Amazonian"/>
    <x v="2"/>
    <n v="10"/>
    <s v="Mick Price "/>
    <s v="Jamie Kah"/>
    <m/>
    <n v="12"/>
    <n v="52"/>
    <n v="52"/>
    <n v="35"/>
    <m/>
    <n v="5"/>
    <x v="1"/>
    <n v="4.8"/>
    <n v="35"/>
    <n v="12"/>
    <m/>
    <m/>
    <n v="10"/>
    <m/>
    <s v="Mel"/>
    <x v="0"/>
    <x v="0"/>
    <x v="1"/>
    <n v="10"/>
    <x v="1"/>
    <s v=""/>
    <s v=""/>
    <x v="0"/>
    <s v=""/>
    <n v="-100"/>
    <s v="The Amazonian"/>
    <x v="1"/>
    <s v=""/>
    <s v=""/>
  </r>
  <r>
    <x v="111"/>
    <x v="3"/>
    <d v="1899-12-30T17:30:00"/>
    <n v="6"/>
    <n v="4"/>
    <n v="9"/>
    <n v="1400"/>
    <s v="Mares"/>
    <s v="SW"/>
    <n v="2000"/>
    <n v="2"/>
    <s v="Nimalee"/>
    <x v="5"/>
    <n v="7.2"/>
    <s v="Matthew Smith"/>
    <s v="Regan Bayliss"/>
    <m/>
    <n v="9"/>
    <n v="59"/>
    <n v="59"/>
    <n v="25.037792894935752"/>
    <n v="4"/>
    <n v="4"/>
    <x v="0"/>
    <n v="10"/>
    <n v="20"/>
    <m/>
    <m/>
    <s v="3rd"/>
    <n v="6.5"/>
    <n v="2.2999999999999998"/>
    <s v="SYD"/>
    <x v="1"/>
    <x v="0"/>
    <x v="1"/>
    <n v="10"/>
    <x v="1"/>
    <s v=""/>
    <s v=""/>
    <x v="0"/>
    <s v=""/>
    <n v="-100"/>
    <s v="Nimalee"/>
    <x v="1"/>
    <s v=""/>
    <s v=""/>
  </r>
  <r>
    <x v="111"/>
    <x v="6"/>
    <d v="1899-12-30T17:50:00"/>
    <n v="6"/>
    <n v="0"/>
    <n v="10"/>
    <n v="1600"/>
    <s v="Mares"/>
    <s v="No"/>
    <n v="200"/>
    <n v="5"/>
    <s v="My Whisper"/>
    <x v="5"/>
    <n v="6"/>
    <s v="Peter  Snowden"/>
    <s v="Tim Clark"/>
    <m/>
    <n v="8"/>
    <n v="54"/>
    <n v="54"/>
    <n v="48.924731182795696"/>
    <m/>
    <n v="1"/>
    <x v="1"/>
    <n v="4.5999999999999996"/>
    <n v="40"/>
    <n v="10"/>
    <m/>
    <s v="WON"/>
    <n v="6.1"/>
    <n v="2.2999999999999998"/>
    <s v="Mel"/>
    <x v="0"/>
    <x v="0"/>
    <x v="1"/>
    <n v="10"/>
    <x v="0"/>
    <s v=""/>
    <s v=""/>
    <x v="0"/>
    <n v="610"/>
    <n v="510"/>
    <s v="My Whisper"/>
    <x v="0"/>
    <n v="610"/>
    <n v="510"/>
  </r>
  <r>
    <x v="112"/>
    <x v="4"/>
    <d v="1899-12-30T12:45:00"/>
    <n v="4"/>
    <n v="0"/>
    <n v="2"/>
    <n v="1200"/>
    <s v="Mares"/>
    <n v="78"/>
    <n v="150"/>
    <n v="12"/>
    <s v="Va Via"/>
    <x v="3"/>
    <n v="2.8"/>
    <s v="James Cummings"/>
    <s v="Jamie Kah"/>
    <m/>
    <n v="6"/>
    <n v="52"/>
    <n v="52"/>
    <n v="48.872180451127818"/>
    <n v="2"/>
    <n v="4"/>
    <x v="1"/>
    <n v="3.7"/>
    <n v="20"/>
    <m/>
    <m/>
    <m/>
    <n v="3.1"/>
    <m/>
    <s v="SYD"/>
    <x v="1"/>
    <x v="0"/>
    <x v="1"/>
    <n v="10"/>
    <x v="0"/>
    <s v=""/>
    <s v=""/>
    <x v="0"/>
    <s v=""/>
    <n v="-100"/>
    <s v="Va Via"/>
    <x v="0"/>
    <s v=""/>
    <n v="-100"/>
  </r>
  <r>
    <x v="112"/>
    <x v="4"/>
    <d v="1899-12-30T14:00:00"/>
    <n v="4"/>
    <n v="0"/>
    <n v="4"/>
    <n v="1900"/>
    <s v="Hcp"/>
    <n v="78"/>
    <n v="150"/>
    <n v="5"/>
    <s v="Hameron"/>
    <x v="4"/>
    <n v="2.7"/>
    <s v="Chris Waller"/>
    <s v="Hugh Bowman"/>
    <m/>
    <n v="1"/>
    <n v="59.5"/>
    <n v="59.5"/>
    <n v="34.491978609625669"/>
    <n v="1"/>
    <n v="3"/>
    <x v="0"/>
    <n v="6.4"/>
    <n v="20"/>
    <m/>
    <m/>
    <m/>
    <n v="4.2"/>
    <m/>
    <s v="SYD"/>
    <x v="1"/>
    <x v="0"/>
    <x v="1"/>
    <n v="10"/>
    <x v="1"/>
    <s v=""/>
    <s v=""/>
    <x v="0"/>
    <s v=""/>
    <n v="-100"/>
    <s v="Hameron"/>
    <x v="1"/>
    <s v=""/>
    <s v=""/>
  </r>
  <r>
    <x v="112"/>
    <x v="4"/>
    <d v="1899-12-30T14:40:00"/>
    <n v="4"/>
    <n v="0"/>
    <n v="5"/>
    <n v="1100"/>
    <s v="Hcp"/>
    <n v="78"/>
    <n v="150"/>
    <n v="7"/>
    <s v="Winning Verse"/>
    <x v="4"/>
    <n v="3.2"/>
    <s v="Marc Conners"/>
    <s v="Tim Clark"/>
    <m/>
    <n v="7"/>
    <n v="56.5"/>
    <n v="56.5"/>
    <n v="66.964285714285722"/>
    <n v="2"/>
    <n v="1"/>
    <x v="1"/>
    <n v="4.3"/>
    <n v="20"/>
    <m/>
    <m/>
    <m/>
    <n v="2.9"/>
    <m/>
    <s v="SYD"/>
    <x v="1"/>
    <x v="0"/>
    <x v="1"/>
    <n v="10"/>
    <x v="1"/>
    <s v=""/>
    <s v=""/>
    <x v="0"/>
    <s v=""/>
    <n v="-100"/>
    <s v="Winning Verse"/>
    <x v="1"/>
    <s v=""/>
    <s v=""/>
  </r>
  <r>
    <x v="112"/>
    <x v="13"/>
    <d v="1899-12-30T15:00:00"/>
    <n v="7"/>
    <n v="0"/>
    <n v="5"/>
    <n v="1400"/>
    <s v="Hcp"/>
    <s v="No"/>
    <n v="500"/>
    <n v="8"/>
    <s v="Old Flame"/>
    <x v="3"/>
    <n v="4.2"/>
    <s v="Peter  Snowden"/>
    <s v="James McDonald"/>
    <m/>
    <n v="2"/>
    <n v="55"/>
    <n v="55"/>
    <n v="40.476190476190482"/>
    <n v="3"/>
    <n v="2"/>
    <x v="1"/>
    <n v="5"/>
    <n v="35"/>
    <n v="11"/>
    <m/>
    <s v="WON"/>
    <n v="5"/>
    <n v="1.9"/>
    <s v="Mel"/>
    <x v="0"/>
    <x v="0"/>
    <x v="1"/>
    <n v="10"/>
    <x v="0"/>
    <s v=""/>
    <s v=""/>
    <x v="0"/>
    <n v="500"/>
    <n v="400"/>
    <s v="Old Flame"/>
    <x v="0"/>
    <n v="500"/>
    <n v="400"/>
  </r>
  <r>
    <x v="112"/>
    <x v="4"/>
    <d v="1899-12-30T15:20:00"/>
    <n v="4"/>
    <n v="0"/>
    <n v="6"/>
    <n v="2000"/>
    <s v="Hcp"/>
    <m/>
    <n v="750"/>
    <n v="8"/>
    <s v="Quality Time"/>
    <x v="6"/>
    <n v="3"/>
    <s v="Chris Waller"/>
    <s v="Tommy Berry"/>
    <m/>
    <n v="1"/>
    <n v="54"/>
    <n v="54"/>
    <n v="36.468129571577848"/>
    <m/>
    <m/>
    <x v="1"/>
    <n v="4.9000000000000004"/>
    <n v="20"/>
    <m/>
    <m/>
    <m/>
    <n v="3.2"/>
    <m/>
    <s v="SYD"/>
    <x v="1"/>
    <x v="0"/>
    <x v="1"/>
    <n v="10"/>
    <x v="1"/>
    <s v=""/>
    <s v=""/>
    <x v="0"/>
    <s v=""/>
    <n v="-100"/>
    <s v="Quality Time"/>
    <x v="1"/>
    <s v=""/>
    <s v=""/>
  </r>
  <r>
    <x v="112"/>
    <x v="4"/>
    <d v="1899-12-30T15:20:00"/>
    <n v="4"/>
    <n v="0"/>
    <n v="6"/>
    <n v="2000"/>
    <s v="Hcp"/>
    <m/>
    <n v="750"/>
    <n v="12"/>
    <s v="Hezashocka"/>
    <x v="3"/>
    <n v="12.3"/>
    <s v="Price &amp; Kent (Jnr)"/>
    <s v="Jamie Kah"/>
    <m/>
    <n v="5"/>
    <n v="53.5"/>
    <n v="53.5"/>
    <n v="36.468129571577848"/>
    <n v="4"/>
    <m/>
    <x v="0"/>
    <n v="5.5"/>
    <n v="20"/>
    <m/>
    <m/>
    <s v="2nd"/>
    <n v="10"/>
    <n v="3"/>
    <s v="SYD"/>
    <x v="1"/>
    <x v="0"/>
    <x v="1"/>
    <n v="10"/>
    <x v="1"/>
    <s v=""/>
    <s v=""/>
    <x v="0"/>
    <s v=""/>
    <n v="-100"/>
    <s v="Hezashocka"/>
    <x v="1"/>
    <s v=""/>
    <s v=""/>
  </r>
  <r>
    <x v="112"/>
    <x v="4"/>
    <d v="1899-12-30T16:00:00"/>
    <n v="4"/>
    <n v="0"/>
    <n v="7"/>
    <n v="1300"/>
    <s v="Hcp"/>
    <s v="SW"/>
    <n v="3000"/>
    <n v="3"/>
    <s v="Mazu"/>
    <x v="3"/>
    <n v="4.4000000000000004"/>
    <s v="P &amp; P Snowden"/>
    <s v="Sam Clipperton"/>
    <m/>
    <n v="1"/>
    <n v="58.5"/>
    <n v="58.5"/>
    <n v="64.393939393939405"/>
    <n v="2"/>
    <m/>
    <x v="1"/>
    <n v="4.8"/>
    <n v="20"/>
    <m/>
    <m/>
    <s v="2nd"/>
    <n v="5.5"/>
    <n v="1.8"/>
    <s v="SYD"/>
    <x v="1"/>
    <x v="0"/>
    <x v="1"/>
    <n v="10"/>
    <x v="1"/>
    <s v=""/>
    <s v=""/>
    <x v="0"/>
    <s v=""/>
    <n v="-100"/>
    <s v="Mazu"/>
    <x v="1"/>
    <s v=""/>
    <s v=""/>
  </r>
  <r>
    <x v="112"/>
    <x v="4"/>
    <d v="1899-12-30T16:00:00"/>
    <n v="4"/>
    <n v="0"/>
    <n v="7"/>
    <n v="1300"/>
    <s v="Hcp"/>
    <s v="SW"/>
    <n v="3000"/>
    <n v="1"/>
    <s v="Eduardo"/>
    <x v="4"/>
    <n v="8.5"/>
    <s v="Joseph Pride"/>
    <s v="Nash Rawiller"/>
    <m/>
    <n v="10"/>
    <n v="58.5"/>
    <n v="58.5"/>
    <n v="64.393939393939405"/>
    <n v="4"/>
    <n v="1"/>
    <x v="0"/>
    <n v="7"/>
    <n v="20"/>
    <m/>
    <m/>
    <m/>
    <n v="9"/>
    <m/>
    <s v="SYD"/>
    <x v="1"/>
    <x v="0"/>
    <x v="1"/>
    <n v="10"/>
    <x v="1"/>
    <s v=""/>
    <s v=""/>
    <x v="0"/>
    <s v=""/>
    <n v="-100"/>
    <s v="Eduardo"/>
    <x v="1"/>
    <s v=""/>
    <s v=""/>
  </r>
  <r>
    <x v="112"/>
    <x v="13"/>
    <d v="1899-12-30T17:00:00"/>
    <n v="7"/>
    <n v="0"/>
    <n v="8"/>
    <n v="1600"/>
    <s v="Mares"/>
    <s v="SW-M"/>
    <n v="1000"/>
    <n v="16"/>
    <s v="She'S Licketysplit"/>
    <x v="2"/>
    <n v="9"/>
    <s v="Andrew Forsman"/>
    <s v="Dean Holland"/>
    <m/>
    <n v="6"/>
    <n v="49"/>
    <n v="49"/>
    <n v="54.589371980676333"/>
    <m/>
    <n v="2"/>
    <x v="1"/>
    <n v="5.5"/>
    <n v="30"/>
    <n v="16"/>
    <m/>
    <m/>
    <n v="9"/>
    <m/>
    <s v="Mel"/>
    <x v="0"/>
    <x v="0"/>
    <x v="1"/>
    <n v="10"/>
    <x v="1"/>
    <s v=""/>
    <s v=""/>
    <x v="0"/>
    <s v=""/>
    <n v="-100"/>
    <s v="She'S Licketysplit"/>
    <x v="1"/>
    <s v=""/>
    <s v=""/>
  </r>
  <r>
    <x v="112"/>
    <x v="13"/>
    <d v="1899-12-30T17:40:00"/>
    <n v="7"/>
    <n v="0"/>
    <n v="9"/>
    <n v="1100"/>
    <s v="Mares"/>
    <s v="SW-M"/>
    <n v="200"/>
    <n v="17"/>
    <s v="Shalstar"/>
    <x v="2"/>
    <n v="9"/>
    <s v="Paul Messara"/>
    <s v="Craig Williams"/>
    <m/>
    <n v="16"/>
    <n v="55"/>
    <n v="55"/>
    <n v="48.717948717948723"/>
    <n v="5"/>
    <m/>
    <x v="0"/>
    <n v="5.2"/>
    <n v="35"/>
    <n v="17"/>
    <m/>
    <m/>
    <n v="11"/>
    <m/>
    <s v="Mel"/>
    <x v="0"/>
    <x v="0"/>
    <x v="1"/>
    <n v="10"/>
    <x v="1"/>
    <s v=""/>
    <s v=""/>
    <x v="0"/>
    <s v=""/>
    <n v="-100"/>
    <s v="Shalstar"/>
    <x v="1"/>
    <s v=""/>
    <s v=""/>
  </r>
  <r>
    <x v="112"/>
    <x v="4"/>
    <d v="1899-12-30T18:00:00"/>
    <n v="4"/>
    <n v="0"/>
    <n v="10"/>
    <n v="1300"/>
    <s v="Hcp"/>
    <n v="78"/>
    <n v="150"/>
    <n v="8"/>
    <s v="Arbitration"/>
    <x v="2"/>
    <n v="7.6"/>
    <s v="James Cummings"/>
    <s v="Zac Lloyd (a3)"/>
    <n v="3"/>
    <n v="7"/>
    <n v="57"/>
    <n v="54"/>
    <n v="47.592385218365067"/>
    <n v="3"/>
    <m/>
    <x v="0"/>
    <n v="5.3"/>
    <n v="20"/>
    <m/>
    <m/>
    <m/>
    <n v="9"/>
    <m/>
    <s v="SYD"/>
    <x v="1"/>
    <x v="0"/>
    <x v="1"/>
    <n v="10"/>
    <x v="1"/>
    <s v=""/>
    <s v=""/>
    <x v="0"/>
    <s v=""/>
    <n v="-100"/>
    <s v="Arbitration"/>
    <x v="1"/>
    <s v=""/>
    <s v=""/>
  </r>
  <r>
    <x v="113"/>
    <x v="13"/>
    <d v="1899-12-30T11:20:00"/>
    <n v="5"/>
    <n v="2"/>
    <n v="2"/>
    <n v="2800"/>
    <s v="Hcp"/>
    <n v="96"/>
    <n v="150"/>
    <n v="7"/>
    <s v="White Marlin"/>
    <x v="5"/>
    <n v="2.2000000000000002"/>
    <s v="Gai Waterhouse "/>
    <s v="Tim Clark"/>
    <m/>
    <n v="15"/>
    <n v="56"/>
    <n v="56"/>
    <n v="55.454545454545453"/>
    <n v="1"/>
    <m/>
    <x v="1"/>
    <n v="4.8"/>
    <n v="35"/>
    <n v="15"/>
    <m/>
    <s v="WON"/>
    <n v="2.4500000000000002"/>
    <n v="1.4"/>
    <s v="Mel"/>
    <x v="0"/>
    <x v="0"/>
    <x v="2"/>
    <n v="11"/>
    <x v="0"/>
    <s v=""/>
    <s v=""/>
    <x v="0"/>
    <n v="245.00000000000003"/>
    <n v="145.00000000000003"/>
    <s v="White Marlin"/>
    <x v="0"/>
    <n v="245.00000000000003"/>
    <n v="145.00000000000003"/>
  </r>
  <r>
    <x v="113"/>
    <x v="13"/>
    <d v="1899-12-30T12:00:00"/>
    <n v="5"/>
    <n v="2"/>
    <n v="3"/>
    <n v="1400"/>
    <s v="Hcp"/>
    <n v="90"/>
    <n v="150"/>
    <n v="5"/>
    <s v="Struck By"/>
    <x v="4"/>
    <n v="5"/>
    <s v="Travis Doudle"/>
    <s v="Jason Benbow"/>
    <m/>
    <n v="2"/>
    <n v="58"/>
    <n v="58"/>
    <n v="31.111111111111111"/>
    <n v="1"/>
    <n v="4"/>
    <x v="1"/>
    <n v="5.5"/>
    <n v="30"/>
    <n v="15"/>
    <m/>
    <s v="3rd"/>
    <n v="5.5"/>
    <n v="2.5"/>
    <s v="Mel"/>
    <x v="0"/>
    <x v="0"/>
    <x v="2"/>
    <n v="11"/>
    <x v="1"/>
    <s v=""/>
    <s v=""/>
    <x v="0"/>
    <s v=""/>
    <n v="-100"/>
    <s v="Struck By"/>
    <x v="1"/>
    <s v=""/>
    <s v=""/>
  </r>
  <r>
    <x v="113"/>
    <x v="13"/>
    <d v="1899-12-30T17:15:00"/>
    <n v="5"/>
    <n v="2"/>
    <n v="10"/>
    <n v="1700"/>
    <s v="Hcp"/>
    <s v="No"/>
    <n v="175"/>
    <n v="11"/>
    <s v="Zethus"/>
    <x v="5"/>
    <n v="4.8"/>
    <s v="James Cummings"/>
    <s v="Jamie Kah"/>
    <m/>
    <n v="10"/>
    <n v="54"/>
    <n v="54"/>
    <n v="39.015151515151516"/>
    <n v="3"/>
    <n v="2"/>
    <x v="1"/>
    <n v="5.0999999999999996"/>
    <n v="35"/>
    <n v="11"/>
    <m/>
    <m/>
    <n v="4.5999999999999996"/>
    <m/>
    <s v="Mel"/>
    <x v="0"/>
    <x v="0"/>
    <x v="2"/>
    <n v="11"/>
    <x v="0"/>
    <n v="2"/>
    <n v="2"/>
    <x v="0"/>
    <s v=""/>
    <n v="-100"/>
    <s v="Zethus"/>
    <x v="0"/>
    <s v=""/>
    <n v="-100"/>
  </r>
  <r>
    <x v="113"/>
    <x v="13"/>
    <d v="1899-12-30T17:15:00"/>
    <n v="5"/>
    <n v="2"/>
    <n v="10"/>
    <n v="1700"/>
    <s v="Hcp"/>
    <s v="No"/>
    <n v="175"/>
    <n v="10"/>
    <s v="Nicolini Vito"/>
    <x v="3"/>
    <n v="5"/>
    <s v="Team Hayes"/>
    <s v="Craig Williams"/>
    <m/>
    <n v="7"/>
    <n v="54"/>
    <n v="54"/>
    <n v="39.015151515151516"/>
    <n v="2"/>
    <n v="5"/>
    <x v="0"/>
    <n v="5.2"/>
    <n v="35"/>
    <n v="11"/>
    <m/>
    <m/>
    <n v="4.4000000000000004"/>
    <m/>
    <s v="Mel"/>
    <x v="0"/>
    <x v="0"/>
    <x v="2"/>
    <n v="11"/>
    <x v="0"/>
    <s v=""/>
    <n v="2"/>
    <x v="0"/>
    <s v=""/>
    <n v="-100"/>
    <s v="Nicolini Vito"/>
    <x v="0"/>
    <s v=""/>
    <n v="-100"/>
  </r>
  <r>
    <x v="114"/>
    <x v="13"/>
    <d v="1899-12-30T13:50:00"/>
    <n v="5"/>
    <n v="5"/>
    <n v="3"/>
    <n v="1600"/>
    <s v="Mares"/>
    <s v="SW-M"/>
    <n v="250"/>
    <n v="12"/>
    <s v="Climbing Star"/>
    <x v="7"/>
    <n v="5"/>
    <s v="Phillip Stokes"/>
    <s v="Craig Williams"/>
    <m/>
    <n v="5"/>
    <n v="52"/>
    <n v="52"/>
    <n v="70"/>
    <m/>
    <m/>
    <x v="1"/>
    <n v="5.4"/>
    <n v="30"/>
    <n v="11"/>
    <m/>
    <s v="2nd"/>
    <n v="6.5"/>
    <n v="1.7"/>
    <s v="Mel"/>
    <x v="0"/>
    <x v="0"/>
    <x v="5"/>
    <n v="11"/>
    <x v="0"/>
    <s v=""/>
    <s v=""/>
    <x v="0"/>
    <s v=""/>
    <n v="-100"/>
    <s v="Climbing Star"/>
    <x v="0"/>
    <s v=""/>
    <n v="-100"/>
  </r>
  <r>
    <x v="114"/>
    <x v="13"/>
    <d v="1899-12-30T15:10:00"/>
    <n v="5"/>
    <n v="5"/>
    <n v="5"/>
    <n v="1800"/>
    <s v="Hcp"/>
    <n v="90"/>
    <n v="150"/>
    <n v="14"/>
    <s v="Right You Are"/>
    <x v="7"/>
    <n v="4.2"/>
    <s v="Ciaron Maher "/>
    <s v="Ben Melham"/>
    <m/>
    <n v="7"/>
    <n v="54.5"/>
    <n v="54.5"/>
    <n v="47.61904761904762"/>
    <m/>
    <m/>
    <x v="1"/>
    <n v="5.4"/>
    <n v="30"/>
    <n v="11"/>
    <m/>
    <s v="3rd"/>
    <n v="4.2"/>
    <n v="1.8"/>
    <s v="Mel"/>
    <x v="0"/>
    <x v="0"/>
    <x v="5"/>
    <n v="11"/>
    <x v="0"/>
    <s v=""/>
    <s v=""/>
    <x v="0"/>
    <s v=""/>
    <n v="-100"/>
    <s v="Right You Are"/>
    <x v="0"/>
    <s v=""/>
    <n v="-100"/>
  </r>
  <r>
    <x v="114"/>
    <x v="13"/>
    <d v="1899-12-30T15:50:00"/>
    <n v="5"/>
    <n v="5"/>
    <n v="6"/>
    <n v="1000"/>
    <s v="Hcp"/>
    <s v="No"/>
    <n v="175"/>
    <n v="3"/>
    <s v="Zoustyle"/>
    <x v="7"/>
    <n v="3.6"/>
    <s v="Tony Gollan"/>
    <s v="Damien Oliver"/>
    <m/>
    <n v="8"/>
    <n v="58.5"/>
    <n v="58.5"/>
    <n v="47.777777777777779"/>
    <m/>
    <m/>
    <x v="1"/>
    <n v="5"/>
    <n v="35"/>
    <n v="11"/>
    <m/>
    <s v="2nd"/>
    <n v="4.8"/>
    <n v="1.7"/>
    <s v="Mel"/>
    <x v="0"/>
    <x v="0"/>
    <x v="5"/>
    <n v="11"/>
    <x v="0"/>
    <n v="2"/>
    <n v="2"/>
    <x v="0"/>
    <s v=""/>
    <n v="-100"/>
    <s v="Zoustyle"/>
    <x v="0"/>
    <s v=""/>
    <n v="-100"/>
  </r>
  <r>
    <x v="114"/>
    <x v="13"/>
    <d v="1899-12-30T15:50:00"/>
    <n v="5"/>
    <n v="5"/>
    <n v="6"/>
    <n v="1000"/>
    <s v="Hcp"/>
    <s v="No"/>
    <n v="175"/>
    <n v="5"/>
    <s v="Joyful Fortune"/>
    <x v="7"/>
    <n v="3.8"/>
    <s v="Mark Newnham"/>
    <s v="Joshua Parr"/>
    <m/>
    <n v="6"/>
    <n v="57"/>
    <n v="57"/>
    <n v="47.777777777777779"/>
    <m/>
    <m/>
    <x v="0"/>
    <n v="5.5"/>
    <n v="30"/>
    <n v="11"/>
    <m/>
    <s v="WON"/>
    <n v="3.5"/>
    <n v="1.5"/>
    <s v="Mel"/>
    <x v="0"/>
    <x v="0"/>
    <x v="5"/>
    <n v="11"/>
    <x v="0"/>
    <s v=""/>
    <n v="2"/>
    <x v="0"/>
    <n v="350"/>
    <n v="250"/>
    <s v="Joyful Fortune"/>
    <x v="0"/>
    <n v="350"/>
    <n v="250"/>
  </r>
  <r>
    <x v="115"/>
    <x v="4"/>
    <d v="1899-12-30T12:25:00"/>
    <n v="4"/>
    <n v="3"/>
    <n v="1"/>
    <n v="1300"/>
    <s v="Hcp"/>
    <n v="72"/>
    <n v="120"/>
    <n v="8"/>
    <s v="Either Oar"/>
    <x v="4"/>
    <n v="5.0999999999999996"/>
    <s v="Ross McConville"/>
    <s v="Tommy Berry"/>
    <m/>
    <n v="8"/>
    <n v="56"/>
    <n v="56"/>
    <n v="36.001285760205725"/>
    <n v="4"/>
    <m/>
    <x v="1"/>
    <n v="5"/>
    <n v="20"/>
    <m/>
    <m/>
    <s v="WON"/>
    <n v="6"/>
    <n v="2.2000000000000002"/>
    <s v="SYD"/>
    <x v="1"/>
    <x v="0"/>
    <x v="1"/>
    <n v="11"/>
    <x v="1"/>
    <s v=""/>
    <s v=""/>
    <x v="0"/>
    <n v="600"/>
    <n v="500"/>
    <s v="Either Oar"/>
    <x v="1"/>
    <s v=""/>
    <s v=""/>
  </r>
  <r>
    <x v="115"/>
    <x v="4"/>
    <d v="1899-12-30T12:25:00"/>
    <n v="4"/>
    <n v="3"/>
    <n v="1"/>
    <n v="1300"/>
    <s v="Hcp"/>
    <n v="72"/>
    <n v="120"/>
    <n v="2"/>
    <s v="Astero"/>
    <x v="2"/>
    <n v="6.1"/>
    <s v="Matthew Smith"/>
    <s v="Dylan Gibbons (a2)"/>
    <n v="2"/>
    <n v="6"/>
    <n v="59.5"/>
    <n v="57.5"/>
    <n v="36.001285760205725"/>
    <m/>
    <n v="1"/>
    <x v="0"/>
    <n v="7.3"/>
    <n v="20"/>
    <m/>
    <m/>
    <s v="3rd"/>
    <n v="7"/>
    <m/>
    <s v="SYD"/>
    <x v="1"/>
    <x v="0"/>
    <x v="1"/>
    <n v="11"/>
    <x v="1"/>
    <s v=""/>
    <s v=""/>
    <x v="0"/>
    <s v=""/>
    <n v="-100"/>
    <s v="Astero"/>
    <x v="1"/>
    <s v=""/>
    <s v=""/>
  </r>
  <r>
    <x v="115"/>
    <x v="4"/>
    <d v="1899-12-30T14:10:00"/>
    <n v="4"/>
    <n v="3"/>
    <n v="4"/>
    <n v="1800"/>
    <s v="Hcp"/>
    <n v="78"/>
    <n v="150"/>
    <n v="7"/>
    <s v="Naval Seal"/>
    <x v="2"/>
    <n v="2.4500000000000002"/>
    <s v="Chris Waller"/>
    <s v="William Pike"/>
    <m/>
    <n v="7"/>
    <n v="55.5"/>
    <n v="55.5"/>
    <n v="72.066326530612244"/>
    <n v="1"/>
    <n v="1"/>
    <x v="1"/>
    <n v="4"/>
    <n v="20"/>
    <m/>
    <m/>
    <m/>
    <n v="2.5"/>
    <m/>
    <s v="SYD"/>
    <x v="1"/>
    <x v="0"/>
    <x v="1"/>
    <n v="11"/>
    <x v="0"/>
    <s v=""/>
    <s v=""/>
    <x v="0"/>
    <s v=""/>
    <n v="-100"/>
    <s v="Naval Seal"/>
    <x v="0"/>
    <s v=""/>
    <n v="-100"/>
  </r>
  <r>
    <x v="115"/>
    <x v="13"/>
    <d v="1899-12-30T14:30:00"/>
    <n v="4"/>
    <n v="9"/>
    <n v="4"/>
    <n v="2600"/>
    <s v="Hcp"/>
    <s v="No"/>
    <n v="300"/>
    <n v="11"/>
    <s v="Soulcombe"/>
    <x v="3"/>
    <n v="2.8"/>
    <s v="Chris Waller"/>
    <s v="Craig Williams"/>
    <m/>
    <n v="7"/>
    <n v="54"/>
    <n v="54"/>
    <n v="47.478991596638657"/>
    <n v="2"/>
    <m/>
    <x v="1"/>
    <n v="5.5"/>
    <n v="30"/>
    <n v="12"/>
    <m/>
    <s v="WON"/>
    <n v="3.4"/>
    <n v="1.7"/>
    <s v="Mel"/>
    <x v="0"/>
    <x v="0"/>
    <x v="1"/>
    <n v="11"/>
    <x v="0"/>
    <s v=""/>
    <s v=""/>
    <x v="0"/>
    <n v="340"/>
    <n v="240"/>
    <s v="Soulcombe"/>
    <x v="0"/>
    <n v="340"/>
    <n v="240"/>
  </r>
  <r>
    <x v="115"/>
    <x v="4"/>
    <d v="1899-12-30T14:50:00"/>
    <n v="4"/>
    <n v="3"/>
    <n v="5"/>
    <n v="1200"/>
    <s v="Hcp"/>
    <n v="78"/>
    <n v="150"/>
    <n v="2"/>
    <s v="Fox Fighter"/>
    <x v="3"/>
    <n v="3.8"/>
    <s v="David Payne"/>
    <s v="Tom Sherry"/>
    <m/>
    <n v="5"/>
    <n v="59"/>
    <n v="59"/>
    <n v="27.865329512893982"/>
    <n v="1"/>
    <n v="1"/>
    <x v="0"/>
    <n v="5.3"/>
    <n v="20"/>
    <m/>
    <m/>
    <s v="WON"/>
    <n v="4.4000000000000004"/>
    <n v="1.7"/>
    <s v="SYD"/>
    <x v="1"/>
    <x v="0"/>
    <x v="1"/>
    <n v="11"/>
    <x v="1"/>
    <s v=""/>
    <s v=""/>
    <x v="0"/>
    <n v="440.00000000000006"/>
    <n v="340.00000000000006"/>
    <s v="Fox Fighter"/>
    <x v="1"/>
    <s v=""/>
    <s v=""/>
  </r>
  <r>
    <x v="115"/>
    <x v="4"/>
    <d v="1899-12-30T16:10:00"/>
    <n v="4"/>
    <n v="3"/>
    <n v="7"/>
    <n v="1400"/>
    <s v="Mares"/>
    <s v="SW"/>
    <n v="500"/>
    <n v="1"/>
    <s v="Electric Girl"/>
    <x v="2"/>
    <n v="2.35"/>
    <s v="Team Hawkes"/>
    <s v="Hugh Bowman"/>
    <m/>
    <n v="4"/>
    <n v="57"/>
    <n v="57"/>
    <n v="65.280464216634428"/>
    <n v="2"/>
    <n v="2"/>
    <x v="1"/>
    <n v="5.2"/>
    <n v="20"/>
    <m/>
    <m/>
    <m/>
    <n v="2.4500000000000002"/>
    <m/>
    <s v="SYD"/>
    <x v="1"/>
    <x v="0"/>
    <x v="1"/>
    <n v="11"/>
    <x v="1"/>
    <s v=""/>
    <s v=""/>
    <x v="0"/>
    <s v=""/>
    <n v="-100"/>
    <s v="Electric Girl"/>
    <x v="1"/>
    <s v=""/>
    <s v=""/>
  </r>
  <r>
    <x v="115"/>
    <x v="4"/>
    <d v="1899-12-30T16:50:00"/>
    <n v="4"/>
    <n v="3"/>
    <n v="8"/>
    <n v="1800"/>
    <s v="Hcp"/>
    <s v="SW"/>
    <n v="2000"/>
    <n v="1"/>
    <s v="Ellsberg"/>
    <x v="4"/>
    <n v="2.7"/>
    <s v="Ryan &amp; Alexiou"/>
    <s v="Tommy Berry"/>
    <m/>
    <n v="2"/>
    <n v="59"/>
    <n v="59"/>
    <n v="50.370370370370374"/>
    <n v="1"/>
    <m/>
    <x v="1"/>
    <n v="4.5999999999999996"/>
    <n v="20"/>
    <m/>
    <m/>
    <s v="WON"/>
    <n v="3.5"/>
    <n v="1.6"/>
    <s v="SYD"/>
    <x v="1"/>
    <x v="0"/>
    <x v="1"/>
    <n v="11"/>
    <x v="1"/>
    <s v=""/>
    <s v=""/>
    <x v="0"/>
    <n v="350"/>
    <n v="250"/>
    <s v="Ellsberg"/>
    <x v="1"/>
    <s v=""/>
    <s v=""/>
  </r>
  <r>
    <x v="115"/>
    <x v="4"/>
    <d v="1899-12-30T16:50:00"/>
    <n v="4"/>
    <n v="3"/>
    <n v="8"/>
    <n v="1800"/>
    <s v="Hcp"/>
    <s v="SW"/>
    <n v="2000"/>
    <n v="2"/>
    <s v="Laws Of Indices"/>
    <x v="3"/>
    <n v="3.8"/>
    <s v="Annabel Neasham"/>
    <s v="Hugh Bowman"/>
    <m/>
    <n v="10"/>
    <n v="59"/>
    <n v="59"/>
    <n v="50.370370370370374"/>
    <n v="2"/>
    <m/>
    <x v="0"/>
    <n v="7.4"/>
    <n v="20"/>
    <m/>
    <m/>
    <s v="3rd"/>
    <n v="4"/>
    <n v="1.6"/>
    <s v="SYD"/>
    <x v="1"/>
    <x v="0"/>
    <x v="1"/>
    <n v="11"/>
    <x v="1"/>
    <s v=""/>
    <s v=""/>
    <x v="0"/>
    <s v=""/>
    <n v="-100"/>
    <s v="Laws Of Indices"/>
    <x v="1"/>
    <s v=""/>
    <s v=""/>
  </r>
  <r>
    <x v="115"/>
    <x v="4"/>
    <d v="1899-12-30T17:25:00"/>
    <n v="4"/>
    <n v="3"/>
    <n v="9"/>
    <n v="1100"/>
    <s v="Mares"/>
    <n v="78"/>
    <n v="150"/>
    <n v="1"/>
    <s v="Coco Rox"/>
    <x v="2"/>
    <n v="2.9"/>
    <s v="Matthew Dunn"/>
    <s v="Sam Clipperton"/>
    <m/>
    <n v="2"/>
    <n v="59"/>
    <n v="59"/>
    <n v="75.299085151301909"/>
    <n v="2"/>
    <n v="2"/>
    <x v="1"/>
    <n v="3.8"/>
    <n v="20"/>
    <m/>
    <m/>
    <s v="2nd"/>
    <n v="3.9"/>
    <n v="1.5"/>
    <s v="SYD"/>
    <x v="1"/>
    <x v="0"/>
    <x v="1"/>
    <n v="11"/>
    <x v="0"/>
    <s v=""/>
    <s v=""/>
    <x v="0"/>
    <s v=""/>
    <n v="-100"/>
    <s v="Coco Rox"/>
    <x v="0"/>
    <s v=""/>
    <n v="-100"/>
  </r>
  <r>
    <x v="115"/>
    <x v="4"/>
    <d v="1899-12-30T18:05:00"/>
    <n v="4"/>
    <n v="3"/>
    <n v="10"/>
    <n v="1400"/>
    <s v="Hcp"/>
    <n v="78"/>
    <n v="150"/>
    <n v="13"/>
    <s v="Short Shorts"/>
    <x v="4"/>
    <n v="11"/>
    <s v="Brad Widdup"/>
    <s v="Tom Sherry"/>
    <m/>
    <n v="7"/>
    <n v="54"/>
    <n v="54"/>
    <n v="36.868686868686872"/>
    <n v="3"/>
    <m/>
    <x v="1"/>
    <n v="5"/>
    <n v="20"/>
    <m/>
    <m/>
    <s v="WON"/>
    <n v="9.5"/>
    <n v="2.9"/>
    <s v="SYD"/>
    <x v="1"/>
    <x v="0"/>
    <x v="1"/>
    <n v="11"/>
    <x v="1"/>
    <s v=""/>
    <s v=""/>
    <x v="0"/>
    <n v="950"/>
    <n v="850"/>
    <s v="Short Shorts"/>
    <x v="1"/>
    <s v=""/>
    <s v=""/>
  </r>
  <r>
    <x v="116"/>
    <x v="15"/>
    <d v="1899-12-30T13:45:00"/>
    <n v="4"/>
    <n v="3"/>
    <n v="3"/>
    <n v="2540"/>
    <s v="Hcp"/>
    <n v="84"/>
    <n v="130"/>
    <n v="2"/>
    <s v="Nobel Heights"/>
    <x v="6"/>
    <n v="7"/>
    <s v="Matt Cumani"/>
    <s v="Jordan Childs"/>
    <m/>
    <n v="1"/>
    <n v="57"/>
    <n v="57"/>
    <n v="52.747252747252745"/>
    <n v="5"/>
    <n v="2"/>
    <x v="1"/>
    <n v="4.4000000000000004"/>
    <n v="40"/>
    <n v="8"/>
    <m/>
    <s v="2nd"/>
    <n v="7"/>
    <n v="1.8"/>
    <s v="Mel"/>
    <x v="0"/>
    <x v="2"/>
    <x v="1"/>
    <n v="11"/>
    <x v="0"/>
    <n v="2"/>
    <n v="2"/>
    <x v="0"/>
    <s v=""/>
    <n v="-100"/>
    <s v="Nobel Heights"/>
    <x v="0"/>
    <s v=""/>
    <n v="-100"/>
  </r>
  <r>
    <x v="116"/>
    <x v="15"/>
    <d v="1899-12-30T13:45:00"/>
    <n v="4"/>
    <n v="3"/>
    <n v="3"/>
    <n v="2540"/>
    <s v="Hcp"/>
    <n v="84"/>
    <n v="130"/>
    <n v="1"/>
    <s v="Port Philip"/>
    <x v="2"/>
    <n v="2.4"/>
    <s v="Julius Sandhu"/>
    <s v="Jamie Mott"/>
    <m/>
    <n v="7"/>
    <n v="60"/>
    <n v="60"/>
    <n v="52.747252747252745"/>
    <n v="1"/>
    <n v="1"/>
    <x v="0"/>
    <n v="5.3"/>
    <n v="30"/>
    <n v="8"/>
    <m/>
    <s v="3rd"/>
    <n v="2.8"/>
    <n v="1.4"/>
    <s v="Mel"/>
    <x v="0"/>
    <x v="2"/>
    <x v="1"/>
    <n v="11"/>
    <x v="0"/>
    <s v=""/>
    <n v="2"/>
    <x v="0"/>
    <s v=""/>
    <n v="-100"/>
    <s v="Port Philip"/>
    <x v="0"/>
    <s v=""/>
    <n v="-100"/>
  </r>
  <r>
    <x v="116"/>
    <x v="14"/>
    <d v="1899-12-30T14:05:00"/>
    <n v="4"/>
    <n v="0"/>
    <n v="4"/>
    <n v="2300"/>
    <s v="Hcp"/>
    <m/>
    <n v="300"/>
    <n v="8"/>
    <s v="King Frankel"/>
    <x v="2"/>
    <n v="2.9"/>
    <s v="Mark Newnham"/>
    <s v="Tyler Schiller (a1.5)"/>
    <n v="1.5"/>
    <n v="6"/>
    <n v="52"/>
    <n v="50.5"/>
    <n v="46.2474645030426"/>
    <n v="1"/>
    <n v="3"/>
    <x v="1"/>
    <n v="4.9000000000000004"/>
    <n v="20"/>
    <m/>
    <m/>
    <s v="WON"/>
    <n v="3.5"/>
    <n v="1.4"/>
    <s v="SYD"/>
    <x v="1"/>
    <x v="2"/>
    <x v="1"/>
    <n v="11"/>
    <x v="0"/>
    <s v=""/>
    <s v=""/>
    <x v="0"/>
    <n v="350"/>
    <n v="250"/>
    <s v="King Frankel"/>
    <x v="0"/>
    <n v="350"/>
    <n v="250"/>
  </r>
  <r>
    <x v="116"/>
    <x v="14"/>
    <d v="1899-12-30T14:30:00"/>
    <n v="4"/>
    <n v="0"/>
    <n v="3"/>
    <n v="1400"/>
    <s v="Mares"/>
    <n v="78"/>
    <n v="150"/>
    <n v="2"/>
    <s v="Short Shorts"/>
    <x v="4"/>
    <n v="2.8"/>
    <s v="Brad Widdup"/>
    <s v="Tom Sherry"/>
    <m/>
    <n v="7"/>
    <n v="58.5"/>
    <n v="58.5"/>
    <n v="54.945054945054949"/>
    <n v="1"/>
    <n v="2"/>
    <x v="1"/>
    <n v="3.4"/>
    <n v="20"/>
    <m/>
    <m/>
    <m/>
    <n v="2.5"/>
    <m/>
    <s v="SYD"/>
    <x v="1"/>
    <x v="2"/>
    <x v="1"/>
    <n v="11"/>
    <x v="1"/>
    <s v=""/>
    <s v=""/>
    <x v="0"/>
    <s v=""/>
    <n v="-100"/>
    <s v="Short Shorts"/>
    <x v="1"/>
    <s v=""/>
    <s v=""/>
  </r>
  <r>
    <x v="116"/>
    <x v="14"/>
    <d v="1899-12-30T14:40:00"/>
    <n v="4"/>
    <n v="0"/>
    <n v="5"/>
    <n v="1600"/>
    <s v="Hcp"/>
    <n v="72"/>
    <n v="120"/>
    <n v="3"/>
    <s v="Sebrenco"/>
    <x v="4"/>
    <n v="4.5"/>
    <s v="Tracey Bartley"/>
    <s v="Zac Lloyd (a3)"/>
    <n v="3"/>
    <n v="2"/>
    <n v="58"/>
    <n v="55"/>
    <n v="32.426303854875286"/>
    <n v="3"/>
    <n v="1"/>
    <x v="1"/>
    <n v="4.5999999999999996"/>
    <n v="20"/>
    <m/>
    <m/>
    <s v="3rd"/>
    <n v="5"/>
    <n v="2"/>
    <s v="SYD"/>
    <x v="1"/>
    <x v="2"/>
    <x v="1"/>
    <n v="11"/>
    <x v="1"/>
    <s v=""/>
    <s v=""/>
    <x v="0"/>
    <s v=""/>
    <n v="-100"/>
    <s v="Sebrenco"/>
    <x v="1"/>
    <s v=""/>
    <s v=""/>
  </r>
  <r>
    <x v="116"/>
    <x v="15"/>
    <d v="1899-12-30T15:00:00"/>
    <n v="4"/>
    <n v="3"/>
    <n v="5"/>
    <n v="1400"/>
    <s v="Mares"/>
    <s v="SW-M"/>
    <n v="175"/>
    <n v="6"/>
    <s v="Cardigan Queen"/>
    <x v="3"/>
    <n v="5.5"/>
    <s v="Ciaron Maher "/>
    <s v="John Allen"/>
    <m/>
    <n v="6"/>
    <n v="56"/>
    <n v="56"/>
    <n v="40.404040404040401"/>
    <m/>
    <n v="2"/>
    <x v="1"/>
    <n v="5"/>
    <n v="35"/>
    <n v="10"/>
    <m/>
    <m/>
    <n v="6"/>
    <m/>
    <s v="Mel"/>
    <x v="0"/>
    <x v="2"/>
    <x v="1"/>
    <n v="11"/>
    <x v="0"/>
    <n v="2"/>
    <n v="2"/>
    <x v="0"/>
    <s v=""/>
    <n v="-100"/>
    <s v="Cardigan Queen"/>
    <x v="0"/>
    <s v=""/>
    <n v="-100"/>
  </r>
  <r>
    <x v="116"/>
    <x v="15"/>
    <d v="1899-12-30T15:00:00"/>
    <n v="4"/>
    <n v="3"/>
    <n v="5"/>
    <n v="1400"/>
    <s v="Mares"/>
    <s v="SW-M"/>
    <n v="175"/>
    <n v="1"/>
    <s v="Paul'S Regret"/>
    <x v="3"/>
    <n v="5.5"/>
    <s v="Peter Chow"/>
    <s v="Damien Oliver"/>
    <m/>
    <n v="8"/>
    <n v="58"/>
    <n v="58"/>
    <n v="40.404040404040401"/>
    <n v="5"/>
    <m/>
    <x v="0"/>
    <n v="5.5"/>
    <n v="30"/>
    <n v="10"/>
    <m/>
    <s v="3rd"/>
    <n v="8"/>
    <n v="2.7"/>
    <s v="Mel"/>
    <x v="0"/>
    <x v="2"/>
    <x v="1"/>
    <n v="11"/>
    <x v="0"/>
    <s v=""/>
    <n v="2"/>
    <x v="0"/>
    <s v=""/>
    <n v="-100"/>
    <s v="Paul'S Regret"/>
    <x v="0"/>
    <s v=""/>
    <n v="-100"/>
  </r>
  <r>
    <x v="116"/>
    <x v="14"/>
    <d v="1899-12-30T15:20:00"/>
    <n v="4"/>
    <n v="0"/>
    <n v="6"/>
    <n v="1850"/>
    <s v="Hcp"/>
    <n v="88"/>
    <n v="150"/>
    <n v="7"/>
    <s v="Global Ausbred"/>
    <x v="4"/>
    <n v="3.1"/>
    <s v="Brad Widdup"/>
    <s v="Hugh Bowman"/>
    <m/>
    <n v="4"/>
    <n v="55"/>
    <n v="55"/>
    <n v="49.801924165251833"/>
    <n v="1"/>
    <m/>
    <x v="1"/>
    <n v="5.5"/>
    <n v="20"/>
    <m/>
    <m/>
    <s v="2nd"/>
    <n v="3"/>
    <n v="1.5"/>
    <s v="SYD"/>
    <x v="1"/>
    <x v="2"/>
    <x v="1"/>
    <n v="11"/>
    <x v="1"/>
    <s v=""/>
    <s v=""/>
    <x v="0"/>
    <s v=""/>
    <n v="-100"/>
    <s v="Global Ausbred"/>
    <x v="1"/>
    <s v=""/>
    <s v=""/>
  </r>
  <r>
    <x v="116"/>
    <x v="14"/>
    <d v="1899-12-30T16:40:00"/>
    <n v="4"/>
    <n v="0"/>
    <n v="8"/>
    <n v="1300"/>
    <s v="Hcp"/>
    <m/>
    <n v="1000"/>
    <n v="6"/>
    <s v="Vilana"/>
    <x v="2"/>
    <n v="5.2"/>
    <s v="James Cummings"/>
    <s v="Nash Rawiller"/>
    <m/>
    <n v="7"/>
    <n v="57"/>
    <n v="57"/>
    <n v="24.912587412587413"/>
    <n v="2"/>
    <n v="5"/>
    <x v="1"/>
    <n v="5.8"/>
    <n v="20"/>
    <m/>
    <m/>
    <s v="WON"/>
    <n v="5"/>
    <n v="2.1"/>
    <s v="SYD"/>
    <x v="1"/>
    <x v="2"/>
    <x v="1"/>
    <n v="11"/>
    <x v="1"/>
    <s v=""/>
    <s v=""/>
    <x v="0"/>
    <n v="500"/>
    <n v="400"/>
    <s v="Vilana"/>
    <x v="1"/>
    <s v=""/>
    <s v=""/>
  </r>
  <r>
    <x v="116"/>
    <x v="14"/>
    <d v="1899-12-30T16:40:00"/>
    <n v="4"/>
    <n v="0"/>
    <n v="8"/>
    <n v="1300"/>
    <s v="Hcp"/>
    <m/>
    <n v="1000"/>
    <n v="5"/>
    <s v="In The Congo"/>
    <x v="1"/>
    <n v="5"/>
    <s v="Waterhouse/Bott"/>
    <s v="Tim Clark"/>
    <m/>
    <n v="2"/>
    <n v="57"/>
    <n v="57"/>
    <n v="24.912587412587413"/>
    <n v="3"/>
    <n v="1"/>
    <x v="0"/>
    <n v="9.5"/>
    <n v="20"/>
    <m/>
    <m/>
    <s v="2nd"/>
    <n v="6"/>
    <n v="4.5999999999999996"/>
    <s v="SYD"/>
    <x v="1"/>
    <x v="2"/>
    <x v="1"/>
    <n v="11"/>
    <x v="1"/>
    <s v=""/>
    <s v=""/>
    <x v="0"/>
    <s v=""/>
    <n v="-100"/>
    <s v="In The Congo"/>
    <x v="1"/>
    <s v=""/>
    <s v=""/>
  </r>
  <r>
    <x v="116"/>
    <x v="15"/>
    <d v="1899-12-30T17:00:00"/>
    <n v="4"/>
    <n v="3"/>
    <n v="8"/>
    <n v="1000"/>
    <s v="Hcp"/>
    <s v="No"/>
    <n v="175"/>
    <n v="8"/>
    <s v="Midwest"/>
    <x v="1"/>
    <n v="3"/>
    <s v="Anthony  Freedman"/>
    <s v="Craig Williams"/>
    <m/>
    <n v="4"/>
    <n v="56.5"/>
    <n v="56.5"/>
    <n v="47.61904761904762"/>
    <n v="2"/>
    <n v="1"/>
    <x v="1"/>
    <n v="4.4000000000000004"/>
    <n v="40"/>
    <n v="11"/>
    <m/>
    <s v="3rd"/>
    <n v="3.1"/>
    <n v="1.6"/>
    <s v="Mel"/>
    <x v="0"/>
    <x v="2"/>
    <x v="1"/>
    <n v="11"/>
    <x v="0"/>
    <s v=""/>
    <s v=""/>
    <x v="0"/>
    <s v=""/>
    <n v="-100"/>
    <s v="Midwest"/>
    <x v="0"/>
    <s v=""/>
    <n v="-100"/>
  </r>
  <r>
    <x v="116"/>
    <x v="14"/>
    <d v="1899-12-30T17:55:00"/>
    <n v="4"/>
    <n v="0"/>
    <n v="10"/>
    <n v="1600"/>
    <s v="Hcp"/>
    <n v="78"/>
    <n v="150"/>
    <n v="6"/>
    <s v="One Aye"/>
    <x v="2"/>
    <n v="11.6"/>
    <s v="Joseph &amp; Jones"/>
    <s v="Tyler Schiller (a1.5)"/>
    <n v="1.5"/>
    <n v="6"/>
    <n v="56"/>
    <n v="54.5"/>
    <n v="12.257053291536051"/>
    <n v="1"/>
    <n v="2"/>
    <x v="1"/>
    <n v="6"/>
    <n v="20"/>
    <m/>
    <m/>
    <m/>
    <n v="7.5"/>
    <m/>
    <s v="SYD"/>
    <x v="1"/>
    <x v="2"/>
    <x v="1"/>
    <n v="11"/>
    <x v="0"/>
    <s v=""/>
    <s v=""/>
    <x v="0"/>
    <s v=""/>
    <n v="-100"/>
    <s v="One Aye"/>
    <x v="0"/>
    <s v=""/>
    <n v="-100"/>
  </r>
  <r>
    <x v="117"/>
    <x v="16"/>
    <d v="1899-12-30T12:10:00"/>
    <n v="4"/>
    <n v="0"/>
    <n v="1"/>
    <n v="1200"/>
    <s v="Mares"/>
    <n v="78"/>
    <n v="130"/>
    <n v="7"/>
    <s v="Devils Triangle"/>
    <x v="1"/>
    <n v="11"/>
    <s v="Matthew Dale"/>
    <s v="Damien Oliver"/>
    <m/>
    <n v="1"/>
    <n v="56"/>
    <n v="56"/>
    <n v="44.805194805194809"/>
    <m/>
    <n v="4"/>
    <x v="1"/>
    <n v="5.4"/>
    <n v="30"/>
    <n v="10"/>
    <m/>
    <m/>
    <n v="17"/>
    <m/>
    <s v="Mel"/>
    <x v="0"/>
    <x v="2"/>
    <x v="1"/>
    <n v="11"/>
    <x v="0"/>
    <n v="2"/>
    <n v="2"/>
    <x v="0"/>
    <s v=""/>
    <n v="-100"/>
    <s v="Devils Triangle"/>
    <x v="0"/>
    <s v=""/>
    <n v="-100"/>
  </r>
  <r>
    <x v="117"/>
    <x v="16"/>
    <d v="1899-12-30T12:10:00"/>
    <n v="4"/>
    <n v="0"/>
    <n v="1"/>
    <n v="1200"/>
    <s v="Mares"/>
    <n v="78"/>
    <n v="130"/>
    <n v="9"/>
    <s v="For Real Life"/>
    <x v="3"/>
    <n v="12"/>
    <s v="Leon  Corstens"/>
    <s v="Dean Holland"/>
    <m/>
    <n v="8"/>
    <n v="55.5"/>
    <n v="55.5"/>
    <n v="44.805194805194809"/>
    <n v="2"/>
    <m/>
    <x v="0"/>
    <n v="5.6"/>
    <n v="30"/>
    <n v="10"/>
    <m/>
    <m/>
    <n v="17"/>
    <m/>
    <s v="Mel"/>
    <x v="0"/>
    <x v="2"/>
    <x v="1"/>
    <n v="11"/>
    <x v="0"/>
    <s v=""/>
    <n v="2"/>
    <x v="0"/>
    <s v=""/>
    <n v="-100"/>
    <s v="For Real Life"/>
    <x v="0"/>
    <s v=""/>
    <n v="-100"/>
  </r>
  <r>
    <x v="117"/>
    <x v="12"/>
    <d v="1899-12-30T12:55:00"/>
    <n v="4"/>
    <n v="0"/>
    <n v="2"/>
    <n v="1400"/>
    <s v="Hcp"/>
    <n v="72"/>
    <n v="120"/>
    <n v="7"/>
    <s v="Oakfield Prince"/>
    <x v="2"/>
    <n v="13.6"/>
    <s v="Damien Lane"/>
    <s v="Joshua Parr"/>
    <m/>
    <n v="14"/>
    <n v="56"/>
    <n v="56"/>
    <n v="27.352941176470587"/>
    <m/>
    <n v="4"/>
    <x v="1"/>
    <n v="7.5"/>
    <n v="20"/>
    <m/>
    <m/>
    <m/>
    <n v="11"/>
    <m/>
    <s v="SYD"/>
    <x v="1"/>
    <x v="2"/>
    <x v="1"/>
    <n v="11"/>
    <x v="0"/>
    <s v=""/>
    <s v=""/>
    <x v="0"/>
    <s v=""/>
    <n v="-100"/>
    <s v="Oakfield Prince"/>
    <x v="0"/>
    <s v=""/>
    <n v="-100"/>
  </r>
  <r>
    <x v="117"/>
    <x v="12"/>
    <d v="1899-12-30T12:55:00"/>
    <n v="4"/>
    <n v="0"/>
    <n v="2"/>
    <n v="1400"/>
    <s v="Hcp"/>
    <n v="72"/>
    <n v="120"/>
    <n v="5"/>
    <s v="Prince Aurelius"/>
    <x v="4"/>
    <n v="11.5"/>
    <s v="Tyrone Coyle"/>
    <s v="Ellen Hennessy (a3)"/>
    <n v="3"/>
    <n v="9"/>
    <n v="56.5"/>
    <n v="53.5"/>
    <n v="27.352941176470587"/>
    <m/>
    <m/>
    <x v="0"/>
    <n v="7.7"/>
    <n v="20"/>
    <m/>
    <m/>
    <m/>
    <n v="9.5"/>
    <m/>
    <s v="SYD"/>
    <x v="1"/>
    <x v="2"/>
    <x v="1"/>
    <n v="11"/>
    <x v="1"/>
    <s v=""/>
    <s v=""/>
    <x v="0"/>
    <s v=""/>
    <n v="-100"/>
    <s v="Prince Aurelius"/>
    <x v="1"/>
    <s v=""/>
    <s v=""/>
  </r>
  <r>
    <x v="117"/>
    <x v="12"/>
    <d v="1899-12-30T14:05:00"/>
    <n v="4"/>
    <n v="0"/>
    <n v="4"/>
    <n v="1000"/>
    <s v="Hcp"/>
    <n v="78"/>
    <n v="150"/>
    <n v="14"/>
    <s v="Way To The Stars"/>
    <x v="1"/>
    <n v="4.7"/>
    <s v="Matthew Smith"/>
    <s v="Tim Clark"/>
    <m/>
    <n v="1"/>
    <n v="55"/>
    <n v="55"/>
    <n v="36.201968879009208"/>
    <n v="2"/>
    <m/>
    <x v="1"/>
    <n v="6.7"/>
    <n v="20"/>
    <m/>
    <m/>
    <m/>
    <n v="4.8"/>
    <m/>
    <s v="SYD"/>
    <x v="1"/>
    <x v="2"/>
    <x v="1"/>
    <n v="11"/>
    <x v="0"/>
    <s v=""/>
    <s v=""/>
    <x v="0"/>
    <s v=""/>
    <n v="-100"/>
    <s v="Way To The Stars"/>
    <x v="0"/>
    <s v=""/>
    <n v="-100"/>
  </r>
  <r>
    <x v="117"/>
    <x v="12"/>
    <d v="1899-12-30T14:40:00"/>
    <n v="4"/>
    <n v="0"/>
    <n v="5"/>
    <n v="1200"/>
    <s v="Mares"/>
    <n v="78"/>
    <n v="150"/>
    <n v="14"/>
    <s v="Pretty Wild"/>
    <x v="3"/>
    <n v="3.3"/>
    <s v="Chris Waller"/>
    <s v="Jason Collett"/>
    <m/>
    <n v="5"/>
    <n v="57"/>
    <n v="57"/>
    <n v="53.030303030303031"/>
    <n v="1"/>
    <n v="1"/>
    <x v="1"/>
    <n v="5.0999999999999996"/>
    <n v="20"/>
    <m/>
    <m/>
    <s v="2nd"/>
    <n v="4.4000000000000004"/>
    <n v="2"/>
    <s v="SYD"/>
    <x v="1"/>
    <x v="2"/>
    <x v="1"/>
    <n v="11"/>
    <x v="0"/>
    <s v=""/>
    <s v=""/>
    <x v="0"/>
    <s v=""/>
    <n v="-100"/>
    <s v="Pretty Wild"/>
    <x v="0"/>
    <s v=""/>
    <n v="-100"/>
  </r>
  <r>
    <x v="117"/>
    <x v="16"/>
    <d v="1899-12-30T15:00:00"/>
    <n v="4"/>
    <n v="0"/>
    <n v="6"/>
    <n v="2000"/>
    <s v="Hcp"/>
    <n v="84"/>
    <n v="130"/>
    <n v="2"/>
    <s v="Rousseau"/>
    <x v="2"/>
    <n v="15"/>
    <s v="Chris Waller"/>
    <s v="Damien Oliver"/>
    <m/>
    <n v="8"/>
    <n v="60"/>
    <n v="60"/>
    <n v="32.982456140350877"/>
    <n v="2"/>
    <n v="3"/>
    <x v="1"/>
    <n v="5.5"/>
    <n v="30"/>
    <n v="13"/>
    <m/>
    <m/>
    <n v="18"/>
    <m/>
    <s v="Mel"/>
    <x v="0"/>
    <x v="2"/>
    <x v="1"/>
    <n v="11"/>
    <x v="0"/>
    <s v=""/>
    <s v=""/>
    <x v="0"/>
    <s v=""/>
    <n v="-100"/>
    <s v="Rousseau"/>
    <x v="0"/>
    <s v=""/>
    <n v="-100"/>
  </r>
  <r>
    <x v="117"/>
    <x v="12"/>
    <d v="1899-12-30T16:00:00"/>
    <n v="4"/>
    <n v="0"/>
    <n v="7"/>
    <n v="1000"/>
    <s v="Hcp"/>
    <m/>
    <n v="300"/>
    <n v="1"/>
    <s v="Malkovich"/>
    <x v="4"/>
    <n v="3.2"/>
    <s v="Bjorn Baker"/>
    <s v="Joshua Parr"/>
    <m/>
    <n v="3"/>
    <n v="59"/>
    <n v="59"/>
    <n v="47.643442622950822"/>
    <n v="5"/>
    <n v="1"/>
    <x v="1"/>
    <n v="6.9"/>
    <n v="20"/>
    <m/>
    <m/>
    <m/>
    <n v="3.4"/>
    <m/>
    <s v="SYD"/>
    <x v="1"/>
    <x v="2"/>
    <x v="1"/>
    <n v="11"/>
    <x v="1"/>
    <s v=""/>
    <s v=""/>
    <x v="0"/>
    <s v=""/>
    <n v="-100"/>
    <s v="Malkovich"/>
    <x v="1"/>
    <s v=""/>
    <s v=""/>
  </r>
  <r>
    <x v="117"/>
    <x v="12"/>
    <d v="1899-12-30T16:40:00"/>
    <n v="4"/>
    <n v="0"/>
    <n v="8"/>
    <n v="1600"/>
    <s v="Hcp"/>
    <m/>
    <n v="1000"/>
    <n v="17"/>
    <s v="Wild Planet"/>
    <x v="5"/>
    <n v="53.6"/>
    <s v="Team Hawkes"/>
    <s v="Zac Lloyd (a0)"/>
    <m/>
    <n v="7"/>
    <n v="53.5"/>
    <n v="53.5"/>
    <n v="19.107050952135875"/>
    <m/>
    <m/>
    <x v="1"/>
    <n v="7"/>
    <n v="20"/>
    <m/>
    <m/>
    <m/>
    <n v="41"/>
    <m/>
    <s v="SYD"/>
    <x v="1"/>
    <x v="2"/>
    <x v="1"/>
    <n v="11"/>
    <x v="1"/>
    <s v=""/>
    <s v=""/>
    <x v="0"/>
    <s v=""/>
    <n v="-100"/>
    <s v="Wild Planet"/>
    <x v="1"/>
    <s v=""/>
    <s v=""/>
  </r>
  <r>
    <x v="117"/>
    <x v="16"/>
    <d v="1899-12-30T17:00:00"/>
    <n v="4"/>
    <n v="0"/>
    <n v="9"/>
    <n v="1200"/>
    <s v="Hcp"/>
    <n v="100"/>
    <n v="150"/>
    <n v="10"/>
    <s v="Snapper"/>
    <x v="4"/>
    <n v="4.5999999999999996"/>
    <s v="Michael Moroney"/>
    <s v="Jordan Childs"/>
    <m/>
    <n v="1"/>
    <n v="54"/>
    <n v="54"/>
    <n v="32.265446224256294"/>
    <n v="1"/>
    <m/>
    <x v="1"/>
    <n v="5.6"/>
    <n v="30"/>
    <n v="15"/>
    <m/>
    <s v="L/scr"/>
    <n v="1"/>
    <n v="1"/>
    <s v="Mel"/>
    <x v="0"/>
    <x v="2"/>
    <x v="1"/>
    <n v="11"/>
    <x v="0"/>
    <s v=""/>
    <s v=""/>
    <x v="0"/>
    <s v=""/>
    <n v="-100"/>
    <s v="Snapper"/>
    <x v="0"/>
    <s v=""/>
    <n v="-100"/>
  </r>
  <r>
    <x v="117"/>
    <x v="16"/>
    <d v="1899-12-30T17:40:00"/>
    <n v="4"/>
    <n v="0"/>
    <n v="10"/>
    <n v="1400"/>
    <s v="Hcp"/>
    <n v="84"/>
    <n v="130"/>
    <n v="8"/>
    <s v="Munhamek"/>
    <x v="5"/>
    <n v="5"/>
    <s v="Nick Ryan"/>
    <s v="Damien Oliver"/>
    <m/>
    <n v="1"/>
    <n v="58.5"/>
    <n v="58.5"/>
    <n v="60"/>
    <n v="2"/>
    <n v="2"/>
    <x v="1"/>
    <n v="4.2"/>
    <n v="40"/>
    <n v="9"/>
    <m/>
    <s v="3rd"/>
    <n v="4.4000000000000004"/>
    <n v="1.5"/>
    <s v="Mel"/>
    <x v="0"/>
    <x v="2"/>
    <x v="1"/>
    <n v="11"/>
    <x v="0"/>
    <s v=""/>
    <s v=""/>
    <x v="0"/>
    <s v=""/>
    <n v="-100"/>
    <s v="Munhamek"/>
    <x v="0"/>
    <s v=""/>
    <n v="-100"/>
  </r>
  <r>
    <x v="117"/>
    <x v="12"/>
    <d v="1899-12-30T17:55:00"/>
    <n v="4"/>
    <n v="0"/>
    <n v="10"/>
    <n v="1400"/>
    <s v="Hcp"/>
    <n v="78"/>
    <n v="150"/>
    <n v="10"/>
    <s v="Arnaqueur"/>
    <x v="3"/>
    <n v="6.3"/>
    <s v="Jean Dubois"/>
    <s v="Reece Jones (a1.5)"/>
    <n v="1.5"/>
    <n v="3"/>
    <n v="57"/>
    <n v="55.5"/>
    <n v="25.396825396825399"/>
    <n v="1"/>
    <m/>
    <x v="1"/>
    <n v="5.5"/>
    <n v="20"/>
    <m/>
    <m/>
    <m/>
    <n v="6.5"/>
    <m/>
    <s v="SYD"/>
    <x v="1"/>
    <x v="2"/>
    <x v="1"/>
    <n v="11"/>
    <x v="0"/>
    <s v=""/>
    <s v=""/>
    <x v="0"/>
    <s v=""/>
    <n v="-100"/>
    <s v="Arnaqueur"/>
    <x v="0"/>
    <s v=""/>
    <n v="-100"/>
  </r>
  <r>
    <x v="118"/>
    <x v="2"/>
    <d v="1899-12-30T13:10:00"/>
    <n v="4"/>
    <n v="2"/>
    <n v="2"/>
    <n v="3200"/>
    <s v="Hcp"/>
    <s v="No"/>
    <n v="175"/>
    <n v="6"/>
    <s v="Gin Martini"/>
    <x v="1"/>
    <n v="3.8"/>
    <s v="John Sargent"/>
    <s v="Craig Williams"/>
    <m/>
    <n v="5"/>
    <n v="54"/>
    <n v="54"/>
    <n v="51.315789473684212"/>
    <n v="2"/>
    <m/>
    <x v="1"/>
    <n v="4.5"/>
    <n v="40"/>
    <n v="8"/>
    <m/>
    <s v="WON"/>
    <n v="4.4000000000000004"/>
    <n v="1.6"/>
    <s v="Mel"/>
    <x v="0"/>
    <x v="0"/>
    <x v="1"/>
    <n v="11"/>
    <x v="1"/>
    <s v=""/>
    <s v=""/>
    <x v="0"/>
    <n v="440.00000000000006"/>
    <n v="340.00000000000006"/>
    <s v="Gin Martini"/>
    <x v="1"/>
    <s v=""/>
    <s v=""/>
  </r>
  <r>
    <x v="118"/>
    <x v="2"/>
    <d v="1899-12-30T13:45:00"/>
    <n v="4"/>
    <n v="2"/>
    <n v="3"/>
    <n v="1000"/>
    <s v="Hcp"/>
    <s v="No"/>
    <n v="175"/>
    <n v="7"/>
    <s v="Jigsaw"/>
    <x v="2"/>
    <n v="2.9"/>
    <s v="Cindy Alderson"/>
    <s v="Daniel Moor"/>
    <m/>
    <n v="9"/>
    <n v="54"/>
    <n v="54"/>
    <n v="46.2474645030426"/>
    <n v="1"/>
    <n v="4"/>
    <x v="1"/>
    <n v="5"/>
    <n v="35"/>
    <n v="10"/>
    <m/>
    <s v="WON"/>
    <n v="4.4000000000000004"/>
    <n v="1.8"/>
    <s v="Mel"/>
    <x v="0"/>
    <x v="0"/>
    <x v="1"/>
    <n v="11"/>
    <x v="0"/>
    <s v=""/>
    <s v=""/>
    <x v="0"/>
    <n v="440.00000000000006"/>
    <n v="340.00000000000006"/>
    <s v="Jigsaw"/>
    <x v="0"/>
    <n v="440.00000000000006"/>
    <n v="340.00000000000006"/>
  </r>
  <r>
    <x v="118"/>
    <x v="4"/>
    <d v="1899-12-30T14:05:00"/>
    <n v="4"/>
    <n v="0"/>
    <m/>
    <n v="1800"/>
    <s v="Hcp"/>
    <n v="78"/>
    <n v="150"/>
    <n v="5"/>
    <s v="Mission Phoenix"/>
    <x v="4"/>
    <n v="5.2"/>
    <s v="Mark Newnham"/>
    <s v="Tyler Schiller (a1.5)"/>
    <n v="1.5"/>
    <n v="4"/>
    <n v="58"/>
    <n v="56.5"/>
    <n v="45.32163742690058"/>
    <n v="3"/>
    <m/>
    <x v="0"/>
    <n v="6.9"/>
    <n v="20"/>
    <m/>
    <m/>
    <s v="WON"/>
    <n v="4.5999999999999996"/>
    <n v="1.8"/>
    <s v="SYD"/>
    <x v="1"/>
    <x v="0"/>
    <x v="1"/>
    <n v="11"/>
    <x v="1"/>
    <s v=""/>
    <s v=""/>
    <x v="0"/>
    <n v="459.99999999999994"/>
    <n v="359.99999999999994"/>
    <s v="Mission Phoenix"/>
    <x v="1"/>
    <s v=""/>
    <s v=""/>
  </r>
  <r>
    <x v="118"/>
    <x v="4"/>
    <d v="1899-12-30T14:40:00"/>
    <n v="4"/>
    <n v="0"/>
    <m/>
    <n v="1100"/>
    <s v="Hcp"/>
    <n v="78"/>
    <n v="150"/>
    <n v="9"/>
    <s v="Winning Verse"/>
    <x v="4"/>
    <n v="4"/>
    <s v="Marc Conners"/>
    <s v="Tim Clark"/>
    <m/>
    <n v="4"/>
    <n v="56.5"/>
    <n v="56.5"/>
    <n v="42.543859649122808"/>
    <m/>
    <n v="1"/>
    <x v="1"/>
    <n v="5.3"/>
    <n v="20"/>
    <m/>
    <m/>
    <m/>
    <n v="4.4000000000000004"/>
    <m/>
    <s v="SYD"/>
    <x v="1"/>
    <x v="0"/>
    <x v="1"/>
    <n v="11"/>
    <x v="1"/>
    <s v=""/>
    <s v=""/>
    <x v="0"/>
    <s v=""/>
    <n v="-100"/>
    <s v="Winning Verse"/>
    <x v="1"/>
    <s v=""/>
    <s v=""/>
  </r>
  <r>
    <x v="118"/>
    <x v="4"/>
    <d v="1899-12-30T15:20:00"/>
    <n v="4"/>
    <n v="0"/>
    <m/>
    <n v="2000"/>
    <s v="Hcp"/>
    <s v="SW"/>
    <n v="150"/>
    <n v="1"/>
    <s v="Dream Runner"/>
    <x v="5"/>
    <n v="4.7"/>
    <s v="Keith Dryden"/>
    <s v="Tyler Schiller (a1.5)"/>
    <n v="1.5"/>
    <n v="7"/>
    <n v="61"/>
    <n v="59.5"/>
    <n v="40.507364975450081"/>
    <n v="1"/>
    <n v="2"/>
    <x v="1"/>
    <n v="6.7"/>
    <n v="20"/>
    <m/>
    <m/>
    <s v="2nd"/>
    <n v="5"/>
    <n v="2.1"/>
    <s v="SYD"/>
    <x v="1"/>
    <x v="0"/>
    <x v="1"/>
    <n v="11"/>
    <x v="0"/>
    <s v=""/>
    <s v=""/>
    <x v="0"/>
    <s v=""/>
    <n v="-100"/>
    <s v="Dream Runner"/>
    <x v="0"/>
    <s v=""/>
    <n v="-100"/>
  </r>
  <r>
    <x v="118"/>
    <x v="2"/>
    <d v="1899-12-30T15:40:00"/>
    <n v="4"/>
    <n v="2"/>
    <n v="6"/>
    <n v="1800"/>
    <s v="Hcp"/>
    <s v="No"/>
    <n v="200"/>
    <n v="1"/>
    <s v="Grandslam"/>
    <x v="6"/>
    <n v="3.8"/>
    <s v="Ciaron Maher "/>
    <s v="Craig Williams"/>
    <m/>
    <n v="2"/>
    <n v="58"/>
    <n v="58"/>
    <n v="40.601503759398497"/>
    <n v="3"/>
    <n v="1"/>
    <x v="1"/>
    <n v="4.4000000000000004"/>
    <n v="40"/>
    <n v="12"/>
    <m/>
    <m/>
    <n v="5.5"/>
    <m/>
    <s v="Mel"/>
    <x v="0"/>
    <x v="0"/>
    <x v="1"/>
    <n v="11"/>
    <x v="1"/>
    <s v=""/>
    <s v=""/>
    <x v="0"/>
    <s v=""/>
    <n v="-100"/>
    <s v="Grandslam"/>
    <x v="1"/>
    <s v=""/>
    <s v=""/>
  </r>
  <r>
    <x v="118"/>
    <x v="4"/>
    <d v="1899-12-30T16:00:00"/>
    <n v="4"/>
    <n v="0"/>
    <m/>
    <n v="2000"/>
    <s v="Hcp"/>
    <m/>
    <n v="160"/>
    <n v="14"/>
    <s v="Steely"/>
    <x v="5"/>
    <n v="3.6"/>
    <s v="Ryan &amp; Alexiou"/>
    <s v="Jay Ford"/>
    <m/>
    <n v="1"/>
    <n v="53"/>
    <n v="53"/>
    <n v="15.842564515130885"/>
    <n v="2"/>
    <m/>
    <x v="0"/>
    <n v="6.6"/>
    <n v="20"/>
    <m/>
    <m/>
    <m/>
    <n v="4"/>
    <m/>
    <s v="SYD"/>
    <x v="1"/>
    <x v="0"/>
    <x v="1"/>
    <n v="11"/>
    <x v="1"/>
    <s v=""/>
    <s v=""/>
    <x v="0"/>
    <s v=""/>
    <n v="-100"/>
    <s v="Steely"/>
    <x v="1"/>
    <s v=""/>
    <s v=""/>
  </r>
  <r>
    <x v="118"/>
    <x v="4"/>
    <d v="1899-12-30T16:40:00"/>
    <n v="4"/>
    <n v="0"/>
    <m/>
    <n v="1500"/>
    <s v="Hcp"/>
    <m/>
    <n v="200"/>
    <n v="7"/>
    <s v="Coal Crusher"/>
    <x v="4"/>
    <n v="5.6"/>
    <s v="Joseph Pride"/>
    <s v="Glyn Schofield"/>
    <m/>
    <n v="6"/>
    <n v="54"/>
    <n v="54"/>
    <n v="33.00865800865801"/>
    <m/>
    <n v="3"/>
    <x v="1"/>
    <n v="6.5"/>
    <n v="20"/>
    <m/>
    <m/>
    <m/>
    <n v="5"/>
    <m/>
    <s v="SYD"/>
    <x v="1"/>
    <x v="0"/>
    <x v="1"/>
    <n v="11"/>
    <x v="1"/>
    <s v=""/>
    <s v=""/>
    <x v="0"/>
    <s v=""/>
    <n v="-100"/>
    <s v="Coal Crusher"/>
    <x v="1"/>
    <s v=""/>
    <s v=""/>
  </r>
  <r>
    <x v="118"/>
    <x v="4"/>
    <d v="1899-12-30T16:40:00"/>
    <n v="4"/>
    <n v="0"/>
    <m/>
    <n v="1500"/>
    <s v="Hcp"/>
    <m/>
    <n v="200"/>
    <n v="14"/>
    <s v="Dajraan"/>
    <x v="2"/>
    <n v="19.399999999999999"/>
    <s v="Waterhouse/Bott"/>
    <s v="Tim Clark"/>
    <m/>
    <n v="14"/>
    <n v="53"/>
    <n v="53"/>
    <n v="33.00865800865801"/>
    <m/>
    <m/>
    <x v="0"/>
    <n v="6.8"/>
    <n v="20"/>
    <m/>
    <m/>
    <s v="WON"/>
    <n v="18"/>
    <n v="3.7"/>
    <s v="SYD"/>
    <x v="1"/>
    <x v="0"/>
    <x v="1"/>
    <n v="11"/>
    <x v="0"/>
    <n v="2"/>
    <n v="2"/>
    <x v="0"/>
    <n v="1800"/>
    <n v="1700"/>
    <s v="Dajraan"/>
    <x v="0"/>
    <n v="1800"/>
    <n v="1700"/>
  </r>
  <r>
    <x v="118"/>
    <x v="4"/>
    <d v="1899-12-30T17:20:00"/>
    <n v="4"/>
    <n v="0"/>
    <m/>
    <n v="1100"/>
    <s v="Hcp"/>
    <m/>
    <n v="160"/>
    <n v="5"/>
    <s v="Kallos"/>
    <x v="0"/>
    <n v="10.199999999999999"/>
    <s v="James Cummings"/>
    <s v="Rachel King"/>
    <m/>
    <n v="4"/>
    <n v="55.5"/>
    <n v="55.5"/>
    <n v="27.887695496514041"/>
    <m/>
    <n v="4"/>
    <x v="0"/>
    <n v="8"/>
    <n v="20"/>
    <m/>
    <m/>
    <m/>
    <n v="15"/>
    <m/>
    <s v="SYD"/>
    <x v="1"/>
    <x v="0"/>
    <x v="1"/>
    <n v="11"/>
    <x v="0"/>
    <s v=""/>
    <n v="2"/>
    <x v="0"/>
    <s v=""/>
    <n v="-100"/>
    <s v="Kallos"/>
    <x v="0"/>
    <s v=""/>
    <n v="-100"/>
  </r>
  <r>
    <x v="118"/>
    <x v="2"/>
    <d v="1899-12-30T17:40:00"/>
    <n v="4"/>
    <n v="2"/>
    <n v="9"/>
    <n v="1600"/>
    <s v="Mares"/>
    <s v="SW-M"/>
    <n v="200"/>
    <n v="3"/>
    <s v="My Whisper"/>
    <x v="0"/>
    <n v="5"/>
    <s v="Peter &amp; Paul Snowden"/>
    <s v="Mark Zahra"/>
    <m/>
    <n v="4"/>
    <n v="58"/>
    <n v="58"/>
    <n v="36.666666666666671"/>
    <n v="2"/>
    <n v="4"/>
    <x v="1"/>
    <n v="5.2"/>
    <n v="35"/>
    <n v="11"/>
    <m/>
    <s v="WON"/>
    <n v="6.6"/>
    <n v="2.5"/>
    <s v="Mel"/>
    <x v="0"/>
    <x v="0"/>
    <x v="1"/>
    <n v="11"/>
    <x v="0"/>
    <n v="2"/>
    <n v="2"/>
    <x v="0"/>
    <n v="660"/>
    <n v="560"/>
    <s v="My Whisper"/>
    <x v="0"/>
    <n v="660"/>
    <n v="560"/>
  </r>
  <r>
    <x v="118"/>
    <x v="2"/>
    <d v="1899-12-30T17:40:00"/>
    <n v="4"/>
    <n v="2"/>
    <n v="9"/>
    <n v="1600"/>
    <s v="Mares"/>
    <s v="SW-M"/>
    <n v="200"/>
    <n v="8"/>
    <s v="Roots"/>
    <x v="3"/>
    <n v="3.4"/>
    <s v="Chris Waller"/>
    <s v="Michael Dee"/>
    <m/>
    <n v="5"/>
    <n v="56"/>
    <n v="56"/>
    <n v="36.666666666666671"/>
    <n v="1"/>
    <n v="2"/>
    <x v="0"/>
    <n v="5.5"/>
    <n v="30"/>
    <n v="11"/>
    <m/>
    <m/>
    <n v="3.6"/>
    <m/>
    <s v="Mel"/>
    <x v="0"/>
    <x v="0"/>
    <x v="1"/>
    <n v="11"/>
    <x v="0"/>
    <s v=""/>
    <n v="2"/>
    <x v="0"/>
    <s v=""/>
    <n v="-100"/>
    <s v="Roots"/>
    <x v="0"/>
    <s v=""/>
    <n v="-100"/>
  </r>
  <r>
    <x v="118"/>
    <x v="4"/>
    <d v="1899-12-30T17:55:00"/>
    <n v="4"/>
    <n v="0"/>
    <n v="10"/>
    <n v="1400"/>
    <s v="Hcp"/>
    <n v="78"/>
    <n v="150"/>
    <n v="15"/>
    <s v="Short Shorts"/>
    <x v="4"/>
    <n v="6.6"/>
    <s v="Brad Widdup"/>
    <s v="Tom Sherry"/>
    <m/>
    <n v="5"/>
    <n v="56.5"/>
    <n v="56.5"/>
    <n v="29.236022193768676"/>
    <n v="2"/>
    <n v="4"/>
    <x v="1"/>
    <n v="5.0999999999999996"/>
    <n v="20"/>
    <m/>
    <m/>
    <m/>
    <n v="6"/>
    <m/>
    <s v="SYD"/>
    <x v="1"/>
    <x v="0"/>
    <x v="1"/>
    <n v="11"/>
    <x v="1"/>
    <s v=""/>
    <s v=""/>
    <x v="0"/>
    <s v=""/>
    <n v="-100"/>
    <s v="Short Shorts"/>
    <x v="1"/>
    <s v=""/>
    <s v=""/>
  </r>
  <r>
    <x v="119"/>
    <x v="17"/>
    <d v="1899-12-30T12:35:00"/>
    <n v="4"/>
    <n v="0"/>
    <n v="1"/>
    <n v="2000"/>
    <s v="Hcp"/>
    <n v="78"/>
    <n v="130"/>
    <n v="12"/>
    <s v="Matron Bullwinkel"/>
    <x v="2"/>
    <n v="4.2"/>
    <s v="Ciaron Maher "/>
    <s v="Harry Coffey"/>
    <m/>
    <n v="1"/>
    <n v="54.5"/>
    <n v="54.5"/>
    <n v="73.80952380952381"/>
    <n v="2"/>
    <m/>
    <x v="1"/>
    <n v="5"/>
    <n v="35"/>
    <n v="8"/>
    <m/>
    <s v="2nd"/>
    <n v="4"/>
    <n v="1.6"/>
    <s v="Mel"/>
    <x v="0"/>
    <x v="2"/>
    <x v="1"/>
    <n v="12"/>
    <x v="0"/>
    <s v=""/>
    <s v=""/>
    <x v="0"/>
    <s v=""/>
    <n v="-100"/>
    <s v="Matron Bullwinkel"/>
    <x v="0"/>
    <s v=""/>
    <n v="-100"/>
  </r>
  <r>
    <x v="119"/>
    <x v="17"/>
    <d v="1899-12-30T14:20:00"/>
    <n v="4"/>
    <n v="0"/>
    <n v="4"/>
    <n v="1000"/>
    <s v="Hcp"/>
    <n v="78"/>
    <n v="130"/>
    <n v="3"/>
    <s v="Squid Game"/>
    <x v="1"/>
    <n v="6"/>
    <s v="Patrick Payne"/>
    <s v="Harry Coffey"/>
    <m/>
    <n v="8"/>
    <n v="59"/>
    <n v="59"/>
    <n v="47.916666666666671"/>
    <n v="2"/>
    <n v="1"/>
    <x v="1"/>
    <n v="4.8"/>
    <n v="35"/>
    <n v="12"/>
    <m/>
    <m/>
    <n v="5.5"/>
    <m/>
    <s v="Mel"/>
    <x v="0"/>
    <x v="2"/>
    <x v="1"/>
    <n v="12"/>
    <x v="0"/>
    <s v=""/>
    <s v=""/>
    <x v="0"/>
    <s v=""/>
    <n v="-100"/>
    <s v="Squid Game"/>
    <x v="0"/>
    <s v=""/>
    <n v="-100"/>
  </r>
  <r>
    <x v="119"/>
    <x v="4"/>
    <d v="1899-12-30T14:40:00"/>
    <n v="4"/>
    <n v="5"/>
    <n v="5"/>
    <n v="1300"/>
    <s v="Hcp"/>
    <n v="72"/>
    <n v="120"/>
    <n v="8"/>
    <s v="Divine Breath"/>
    <x v="3"/>
    <n v="5"/>
    <s v="Theresa Bateup"/>
    <s v="Brock Ryan"/>
    <m/>
    <n v="4"/>
    <n v="57.5"/>
    <n v="57.5"/>
    <n v="42.727272727272727"/>
    <n v="5"/>
    <n v="1"/>
    <x v="1"/>
    <n v="9.1"/>
    <n v="20"/>
    <m/>
    <m/>
    <s v="2nd"/>
    <n v="5.5"/>
    <n v="2.2999999999999998"/>
    <s v="SYD"/>
    <x v="1"/>
    <x v="0"/>
    <x v="1"/>
    <n v="12"/>
    <x v="0"/>
    <s v=""/>
    <s v=""/>
    <x v="0"/>
    <s v=""/>
    <n v="-100"/>
    <s v="Divine Breath"/>
    <x v="0"/>
    <s v=""/>
    <n v="-100"/>
  </r>
  <r>
    <x v="119"/>
    <x v="4"/>
    <d v="1899-12-30T15:20:00"/>
    <n v="4"/>
    <n v="5"/>
    <n v="6"/>
    <n v="2000"/>
    <s v="Hcp"/>
    <n v="78"/>
    <n v="150"/>
    <n v="1"/>
    <s v="Zoumon"/>
    <x v="2"/>
    <n v="3.5"/>
    <s v="Waterhouse/Bott"/>
    <s v="Joshua Parr"/>
    <m/>
    <n v="8"/>
    <n v="60"/>
    <n v="60"/>
    <n v="34.351775392237819"/>
    <n v="1"/>
    <m/>
    <x v="1"/>
    <n v="5.6"/>
    <n v="20"/>
    <m/>
    <m/>
    <s v="WON"/>
    <n v="4"/>
    <n v="2"/>
    <s v="SYD"/>
    <x v="1"/>
    <x v="0"/>
    <x v="1"/>
    <n v="12"/>
    <x v="0"/>
    <s v=""/>
    <s v=""/>
    <x v="0"/>
    <n v="400"/>
    <n v="300"/>
    <s v="Zoumon"/>
    <x v="0"/>
    <n v="400"/>
    <n v="300"/>
  </r>
  <r>
    <x v="119"/>
    <x v="4"/>
    <d v="1899-12-30T16:00:00"/>
    <n v="4"/>
    <n v="5"/>
    <n v="7"/>
    <n v="1200"/>
    <s v="Hcp"/>
    <n v="78"/>
    <n v="150"/>
    <n v="3"/>
    <s v="Vreneli"/>
    <x v="4"/>
    <n v="7.1"/>
    <s v="Waterhouse/Bott"/>
    <s v="Reece Jones (a1.5)"/>
    <n v="1.5"/>
    <n v="7"/>
    <n v="59"/>
    <n v="57.5"/>
    <n v="25.712414018997709"/>
    <m/>
    <m/>
    <x v="1"/>
    <n v="5.5"/>
    <n v="20"/>
    <m/>
    <m/>
    <s v="WON"/>
    <n v="7"/>
    <n v="2.5"/>
    <s v="SYD"/>
    <x v="1"/>
    <x v="0"/>
    <x v="1"/>
    <n v="12"/>
    <x v="1"/>
    <s v=""/>
    <s v=""/>
    <x v="0"/>
    <n v="700"/>
    <n v="600"/>
    <s v="Vreneli"/>
    <x v="1"/>
    <s v=""/>
    <s v=""/>
  </r>
  <r>
    <x v="119"/>
    <x v="17"/>
    <d v="1899-12-30T16:20:00"/>
    <n v="4"/>
    <n v="0"/>
    <n v="7"/>
    <n v="2500"/>
    <s v="Hcp"/>
    <s v="No"/>
    <n v="300"/>
    <n v="2"/>
    <s v="Milford"/>
    <x v="0"/>
    <n v="4.4000000000000004"/>
    <s v="Michael Moroney"/>
    <s v="Blake Shinn"/>
    <m/>
    <n v="6"/>
    <n v="59"/>
    <n v="59"/>
    <n v="33.963227783452503"/>
    <n v="1"/>
    <m/>
    <x v="1"/>
    <n v="5.0999999999999996"/>
    <n v="35"/>
    <n v="10"/>
    <m/>
    <m/>
    <n v="6"/>
    <m/>
    <s v="Mel"/>
    <x v="0"/>
    <x v="2"/>
    <x v="1"/>
    <n v="12"/>
    <x v="0"/>
    <s v=""/>
    <s v=""/>
    <x v="0"/>
    <s v=""/>
    <n v="-100"/>
    <s v="Milford"/>
    <x v="0"/>
    <s v=""/>
    <n v="-100"/>
  </r>
  <r>
    <x v="119"/>
    <x v="4"/>
    <d v="1899-12-30T16:40:00"/>
    <n v="4"/>
    <n v="5"/>
    <n v="8"/>
    <n v="1400"/>
    <s v="Hcp"/>
    <n v="88"/>
    <n v="150"/>
    <n v="14"/>
    <s v="Deficit"/>
    <x v="3"/>
    <n v="23.6"/>
    <s v="Ryan &amp; Alexiou"/>
    <s v="Tyler Schiller (a1.5)"/>
    <n v="1.5"/>
    <n v="8"/>
    <n v="54"/>
    <n v="52.5"/>
    <n v="29.237288135593218"/>
    <m/>
    <m/>
    <x v="1"/>
    <n v="5.8"/>
    <n v="20"/>
    <m/>
    <m/>
    <m/>
    <n v="15"/>
    <m/>
    <s v="SYD"/>
    <x v="1"/>
    <x v="0"/>
    <x v="1"/>
    <n v="12"/>
    <x v="0"/>
    <s v=""/>
    <s v=""/>
    <x v="0"/>
    <s v=""/>
    <n v="-100"/>
    <s v="Deficit"/>
    <x v="0"/>
    <s v=""/>
    <n v="-100"/>
  </r>
  <r>
    <x v="119"/>
    <x v="17"/>
    <d v="1899-12-30T17:00:00"/>
    <n v="4"/>
    <n v="0"/>
    <n v="8"/>
    <n v="1400"/>
    <s v="Hcp"/>
    <s v="SW"/>
    <n v="175"/>
    <n v="5"/>
    <s v="Jimmy The Bear"/>
    <x v="5"/>
    <n v="3.8"/>
    <s v="Patrick Payne"/>
    <s v="Harry Coffey"/>
    <m/>
    <n v="4"/>
    <n v="59"/>
    <n v="59"/>
    <n v="56.618819776714517"/>
    <n v="2"/>
    <n v="1"/>
    <x v="1"/>
    <n v="4"/>
    <n v="40"/>
    <n v="10"/>
    <m/>
    <m/>
    <n v="3.9"/>
    <m/>
    <s v="Mel"/>
    <x v="0"/>
    <x v="2"/>
    <x v="1"/>
    <n v="12"/>
    <x v="0"/>
    <s v=""/>
    <s v=""/>
    <x v="0"/>
    <s v=""/>
    <n v="-100"/>
    <s v="Jimmy The Bear"/>
    <x v="0"/>
    <s v=""/>
    <n v="-100"/>
  </r>
  <r>
    <x v="120"/>
    <x v="3"/>
    <d v="1899-12-30T12:55:00"/>
    <n v="4"/>
    <n v="0"/>
    <n v="2"/>
    <n v="1600"/>
    <s v="Hcp"/>
    <n v="72"/>
    <n v="120"/>
    <n v="8"/>
    <s v="Prince Aurelius"/>
    <x v="4"/>
    <n v="10"/>
    <s v="Tyrone Coyle"/>
    <s v="Reece Jones (a1.5)"/>
    <n v="1.5"/>
    <n v="5"/>
    <n v="55.5"/>
    <n v="54"/>
    <n v="32.222222222222221"/>
    <m/>
    <n v="4"/>
    <x v="1"/>
    <n v="4.7300000000000004"/>
    <n v="20"/>
    <m/>
    <m/>
    <s v="2nd"/>
    <n v="10"/>
    <n v="2.6"/>
    <s v="SYD"/>
    <x v="1"/>
    <x v="0"/>
    <x v="1"/>
    <n v="12"/>
    <x v="1"/>
    <s v=""/>
    <s v=""/>
    <x v="0"/>
    <s v=""/>
    <n v="-100"/>
    <s v="Prince Aurelius"/>
    <x v="1"/>
    <s v=""/>
    <s v=""/>
  </r>
  <r>
    <x v="120"/>
    <x v="3"/>
    <d v="1899-12-30T12:55:00"/>
    <n v="4"/>
    <n v="0"/>
    <n v="2"/>
    <n v="1600"/>
    <s v="Hcp"/>
    <n v="72"/>
    <n v="120"/>
    <n v="1"/>
    <s v="Excelladus"/>
    <x v="0"/>
    <n v="3.1"/>
    <s v="John Thompson"/>
    <s v="Brenton Avdulla"/>
    <m/>
    <n v="2"/>
    <n v="59"/>
    <n v="59"/>
    <n v="32.222222222222221"/>
    <n v="1"/>
    <n v="2"/>
    <x v="0"/>
    <n v="5.2"/>
    <n v="20"/>
    <m/>
    <m/>
    <m/>
    <n v="3.6"/>
    <m/>
    <s v="SYD"/>
    <x v="1"/>
    <x v="0"/>
    <x v="1"/>
    <n v="12"/>
    <x v="1"/>
    <s v=""/>
    <s v=""/>
    <x v="0"/>
    <s v=""/>
    <n v="-100"/>
    <s v="Excelladus"/>
    <x v="1"/>
    <s v=""/>
    <s v=""/>
  </r>
  <r>
    <x v="120"/>
    <x v="5"/>
    <d v="1899-12-30T13:10:00"/>
    <n v="4"/>
    <n v="0"/>
    <n v="2"/>
    <n v="2400"/>
    <s v="Hcp"/>
    <n v="78"/>
    <n v="130"/>
    <n v="7"/>
    <s v="Salassi"/>
    <x v="1"/>
    <n v="8"/>
    <s v="Matthew Enright"/>
    <s v="Alana Kelly (a1.5)"/>
    <n v="1.5"/>
    <n v="2"/>
    <n v="54"/>
    <n v="52.5"/>
    <n v="30.681818181818183"/>
    <n v="2"/>
    <m/>
    <x v="1"/>
    <n v="5.6"/>
    <n v="30"/>
    <n v="9"/>
    <m/>
    <m/>
    <n v="10"/>
    <m/>
    <s v="Mel"/>
    <x v="0"/>
    <x v="0"/>
    <x v="1"/>
    <n v="12"/>
    <x v="1"/>
    <s v=""/>
    <s v=""/>
    <x v="0"/>
    <s v=""/>
    <n v="-100"/>
    <s v="Salassi"/>
    <x v="1"/>
    <s v=""/>
    <s v=""/>
  </r>
  <r>
    <x v="120"/>
    <x v="3"/>
    <d v="1899-12-30T15:20:00"/>
    <n v="4"/>
    <n v="0"/>
    <n v="6"/>
    <n v="1200"/>
    <s v="Mares"/>
    <n v="88"/>
    <n v="150"/>
    <n v="8"/>
    <s v="Per Inaway"/>
    <x v="5"/>
    <n v="8.1"/>
    <s v="Kris Lees"/>
    <s v="Dylan Gibbons (a2)"/>
    <n v="2"/>
    <n v="4"/>
    <n v="53.5"/>
    <n v="51.5"/>
    <n v="37.986704653371319"/>
    <n v="4"/>
    <m/>
    <x v="1"/>
    <n v="4.82"/>
    <n v="20"/>
    <m/>
    <m/>
    <m/>
    <n v="8.5"/>
    <m/>
    <s v="SYD"/>
    <x v="1"/>
    <x v="0"/>
    <x v="1"/>
    <n v="12"/>
    <x v="0"/>
    <n v="2"/>
    <n v="2"/>
    <x v="0"/>
    <s v=""/>
    <n v="-100"/>
    <s v="Per Inaway"/>
    <x v="0"/>
    <s v=""/>
    <n v="-100"/>
  </r>
  <r>
    <x v="120"/>
    <x v="3"/>
    <d v="1899-12-30T15:20:00"/>
    <n v="4"/>
    <n v="0"/>
    <n v="6"/>
    <n v="1200"/>
    <s v="Mares"/>
    <n v="88"/>
    <n v="150"/>
    <n v="4"/>
    <s v="Authentic Jewel"/>
    <x v="2"/>
    <n v="3.9"/>
    <s v="Brad Widdup"/>
    <s v="Jay Ford"/>
    <m/>
    <n v="6"/>
    <n v="55.5"/>
    <n v="55.5"/>
    <n v="37.986704653371319"/>
    <n v="1"/>
    <n v="5"/>
    <x v="0"/>
    <n v="5.14"/>
    <n v="20"/>
    <m/>
    <m/>
    <m/>
    <n v="3.9"/>
    <m/>
    <s v="SYD"/>
    <x v="1"/>
    <x v="0"/>
    <x v="1"/>
    <n v="12"/>
    <x v="0"/>
    <s v=""/>
    <n v="2"/>
    <x v="0"/>
    <s v=""/>
    <n v="-100"/>
    <s v="Authentic Jewel"/>
    <x v="0"/>
    <s v=""/>
    <n v="-100"/>
  </r>
  <r>
    <x v="120"/>
    <x v="3"/>
    <d v="1899-12-30T16:00:00"/>
    <n v="4"/>
    <n v="0"/>
    <n v="7"/>
    <n v="1200"/>
    <s v="Hcp"/>
    <m/>
    <n v="160"/>
    <n v="10"/>
    <s v="Brigantine"/>
    <x v="5"/>
    <n v="4.5"/>
    <s v="James Cummings"/>
    <s v="Tim Clark"/>
    <m/>
    <n v="7"/>
    <n v="53"/>
    <n v="53"/>
    <n v="29.215229215229215"/>
    <n v="2"/>
    <m/>
    <x v="1"/>
    <n v="5.12"/>
    <n v="20"/>
    <m/>
    <m/>
    <s v="3rd"/>
    <n v="3.9"/>
    <n v="1.6"/>
    <s v="SYD"/>
    <x v="1"/>
    <x v="0"/>
    <x v="1"/>
    <n v="12"/>
    <x v="0"/>
    <n v="2"/>
    <n v="2"/>
    <x v="0"/>
    <s v=""/>
    <n v="-100"/>
    <s v="Brigantine"/>
    <x v="0"/>
    <s v=""/>
    <n v="-100"/>
  </r>
  <r>
    <x v="120"/>
    <x v="3"/>
    <d v="1899-12-30T16:00:00"/>
    <n v="4"/>
    <n v="0"/>
    <n v="7"/>
    <n v="1200"/>
    <s v="Hcp"/>
    <m/>
    <n v="160"/>
    <n v="4"/>
    <s v="Waihaha Falls"/>
    <x v="3"/>
    <n v="3.4"/>
    <s v="John O'Shea"/>
    <s v="Brenton Avdulla"/>
    <m/>
    <n v="6"/>
    <n v="54.5"/>
    <n v="54.5"/>
    <n v="29.215229215229215"/>
    <n v="3"/>
    <m/>
    <x v="0"/>
    <n v="6.26"/>
    <n v="20"/>
    <m/>
    <m/>
    <s v="2nd"/>
    <n v="4.4000000000000004"/>
    <n v="1.8"/>
    <s v="SYD"/>
    <x v="1"/>
    <x v="0"/>
    <x v="1"/>
    <n v="12"/>
    <x v="0"/>
    <s v=""/>
    <n v="2"/>
    <x v="0"/>
    <s v=""/>
    <n v="-100"/>
    <s v="Waihaha Falls"/>
    <x v="0"/>
    <s v=""/>
    <n v="-100"/>
  </r>
  <r>
    <x v="120"/>
    <x v="3"/>
    <d v="1899-12-30T16:40:00"/>
    <n v="4"/>
    <n v="0"/>
    <n v="8"/>
    <n v="1600"/>
    <s v="Hcp"/>
    <m/>
    <n v="2000"/>
    <n v="6"/>
    <s v="Riodini"/>
    <x v="2"/>
    <n v="9.1999999999999993"/>
    <s v="Waterhouse/Bott"/>
    <s v="Tim Clark"/>
    <m/>
    <n v="14"/>
    <n v="56"/>
    <n v="56"/>
    <n v="21.739130434782609"/>
    <n v="1"/>
    <n v="4"/>
    <x v="1"/>
    <n v="8.3000000000000007"/>
    <n v="20"/>
    <m/>
    <m/>
    <m/>
    <n v="7.5"/>
    <m/>
    <s v="SYD"/>
    <x v="1"/>
    <x v="0"/>
    <x v="1"/>
    <n v="12"/>
    <x v="1"/>
    <s v=""/>
    <s v=""/>
    <x v="0"/>
    <s v=""/>
    <n v="-100"/>
    <s v="Riodini"/>
    <x v="1"/>
    <s v=""/>
    <s v=""/>
  </r>
  <r>
    <x v="120"/>
    <x v="3"/>
    <d v="1899-12-30T17:55:00"/>
    <n v="4"/>
    <n v="0"/>
    <n v="10"/>
    <n v="1400"/>
    <s v="Hcp"/>
    <n v="78"/>
    <n v="150"/>
    <n v="14"/>
    <s v="Banju"/>
    <x v="4"/>
    <n v="11.2"/>
    <s v="Lyle Chandler"/>
    <s v="Amy McLucas (a3)"/>
    <n v="3"/>
    <n v="5"/>
    <n v="56.5"/>
    <n v="53.5"/>
    <n v="42.261904761904766"/>
    <m/>
    <m/>
    <x v="1"/>
    <n v="4.93"/>
    <n v="20"/>
    <m/>
    <m/>
    <m/>
    <n v="6.5"/>
    <m/>
    <s v="SYD"/>
    <x v="1"/>
    <x v="0"/>
    <x v="1"/>
    <n v="12"/>
    <x v="1"/>
    <s v=""/>
    <s v=""/>
    <x v="0"/>
    <s v=""/>
    <n v="-100"/>
    <s v="Banju"/>
    <x v="1"/>
    <s v=""/>
    <s v=""/>
  </r>
  <r>
    <x v="121"/>
    <x v="0"/>
    <d v="1899-12-30T13:45:00"/>
    <n v="4"/>
    <n v="0"/>
    <n v="3"/>
    <n v="1600"/>
    <s v="Hcp"/>
    <n v="84"/>
    <n v="130"/>
    <n v="4"/>
    <s v="Arran Bay"/>
    <x v="6"/>
    <n v="3.7"/>
    <s v="Phillip Stokes"/>
    <s v="Zac Spain"/>
    <m/>
    <n v="2"/>
    <n v="58"/>
    <n v="58"/>
    <n v="56.43879173290938"/>
    <n v="2"/>
    <n v="1"/>
    <x v="1"/>
    <n v="3.8"/>
    <n v="45"/>
    <n v="10"/>
    <m/>
    <m/>
    <n v="3.7"/>
    <m/>
    <s v="Mel"/>
    <x v="0"/>
    <x v="0"/>
    <x v="1"/>
    <n v="12"/>
    <x v="1"/>
    <s v=""/>
    <s v=""/>
    <x v="0"/>
    <s v=""/>
    <n v="-100"/>
    <s v="Arran Bay"/>
    <x v="1"/>
    <s v=""/>
    <s v=""/>
  </r>
  <r>
    <x v="121"/>
    <x v="3"/>
    <d v="1899-12-30T14:05:00"/>
    <n v="4"/>
    <n v="5"/>
    <n v="4"/>
    <n v="2000"/>
    <s v="Hcp"/>
    <n v="88"/>
    <n v="150"/>
    <n v="4"/>
    <s v="Mission Phoenix"/>
    <x v="1"/>
    <n v="8.1999999999999993"/>
    <s v="Mark Newnham"/>
    <s v="Tyler Schiller (a1.5)"/>
    <n v="1.5"/>
    <n v="9"/>
    <n v="56"/>
    <n v="54.5"/>
    <n v="49.249249249249246"/>
    <n v="3"/>
    <n v="2"/>
    <x v="0"/>
    <n v="5.93"/>
    <n v="20"/>
    <m/>
    <m/>
    <s v="3rd"/>
    <n v="9"/>
    <n v="2.5"/>
    <s v="SYD"/>
    <x v="1"/>
    <x v="0"/>
    <x v="1"/>
    <n v="12"/>
    <x v="1"/>
    <s v=""/>
    <s v=""/>
    <x v="0"/>
    <s v=""/>
    <n v="-100"/>
    <s v="Mission Phoenix"/>
    <x v="1"/>
    <s v=""/>
    <s v=""/>
  </r>
  <r>
    <x v="121"/>
    <x v="0"/>
    <d v="1899-12-30T15:00:00"/>
    <n v="4"/>
    <n v="0"/>
    <n v="5"/>
    <n v="1200"/>
    <s v="Hcp"/>
    <n v="84"/>
    <n v="130"/>
    <n v="3"/>
    <s v="Snapper"/>
    <x v="6"/>
    <n v="7.5"/>
    <s v="Michael Moroney"/>
    <s v="Jamie Mott"/>
    <m/>
    <n v="10"/>
    <n v="60"/>
    <n v="60"/>
    <n v="42.745098039215691"/>
    <n v="1"/>
    <n v="1"/>
    <x v="1"/>
    <n v="4.8"/>
    <n v="35"/>
    <n v="12"/>
    <m/>
    <m/>
    <n v="7.5"/>
    <m/>
    <s v="Mel"/>
    <x v="0"/>
    <x v="0"/>
    <x v="1"/>
    <n v="12"/>
    <x v="1"/>
    <s v=""/>
    <s v=""/>
    <x v="0"/>
    <s v=""/>
    <n v="-100"/>
    <s v="Snapper"/>
    <x v="1"/>
    <s v=""/>
    <s v=""/>
  </r>
  <r>
    <x v="121"/>
    <x v="3"/>
    <d v="1899-12-30T16:00:00"/>
    <n v="4"/>
    <n v="5"/>
    <n v="7"/>
    <n v="1600"/>
    <s v="Hcp"/>
    <n v="78"/>
    <n v="150"/>
    <n v="4"/>
    <s v="Deficit"/>
    <x v="3"/>
    <n v="6.8"/>
    <s v="Ryan &amp; Alexiou"/>
    <s v="Tyler Schiller (a1.5)"/>
    <n v="1.5"/>
    <n v="4"/>
    <n v="59"/>
    <n v="57.5"/>
    <n v="27.526395173453999"/>
    <n v="3"/>
    <n v="5"/>
    <x v="1"/>
    <n v="6.65"/>
    <n v="20"/>
    <m/>
    <m/>
    <m/>
    <n v="6"/>
    <m/>
    <s v="SYD"/>
    <x v="1"/>
    <x v="0"/>
    <x v="1"/>
    <n v="12"/>
    <x v="0"/>
    <n v="2"/>
    <n v="2"/>
    <x v="0"/>
    <s v=""/>
    <n v="-100"/>
    <s v="Deficit"/>
    <x v="0"/>
    <s v=""/>
    <n v="-100"/>
  </r>
  <r>
    <x v="121"/>
    <x v="3"/>
    <d v="1899-12-30T16:00:00"/>
    <n v="4"/>
    <n v="5"/>
    <n v="7"/>
    <n v="1600"/>
    <s v="Hcp"/>
    <n v="78"/>
    <n v="150"/>
    <n v="8"/>
    <s v="Camaguey"/>
    <x v="2"/>
    <n v="4.4000000000000004"/>
    <s v="James Cummings"/>
    <s v="Zac Lloyd (a2)"/>
    <n v="2"/>
    <n v="2"/>
    <n v="58"/>
    <n v="56"/>
    <n v="27.526395173453999"/>
    <n v="2"/>
    <n v="1"/>
    <x v="0"/>
    <n v="6.9"/>
    <n v="20"/>
    <m/>
    <m/>
    <m/>
    <n v="5"/>
    <m/>
    <s v="SYD"/>
    <x v="1"/>
    <x v="0"/>
    <x v="1"/>
    <n v="12"/>
    <x v="0"/>
    <s v=""/>
    <n v="2"/>
    <x v="0"/>
    <s v=""/>
    <n v="-100"/>
    <s v="Camaguey"/>
    <x v="0"/>
    <s v=""/>
    <n v="-100"/>
  </r>
  <r>
    <x v="121"/>
    <x v="3"/>
    <d v="1899-12-30T16:40:00"/>
    <n v="4"/>
    <n v="5"/>
    <n v="8"/>
    <n v="1400"/>
    <s v="Hcp"/>
    <m/>
    <n v="150"/>
    <n v="7"/>
    <s v="Fox Fighter"/>
    <x v="3"/>
    <n v="9.8000000000000007"/>
    <s v="David Payne"/>
    <s v="Tom Sherry"/>
    <m/>
    <n v="8"/>
    <n v="56.5"/>
    <n v="56.5"/>
    <n v="37.981859410430843"/>
    <n v="2"/>
    <m/>
    <x v="1"/>
    <n v="8.09"/>
    <n v="20"/>
    <m/>
    <m/>
    <m/>
    <n v="9"/>
    <m/>
    <s v="SYD"/>
    <x v="1"/>
    <x v="0"/>
    <x v="1"/>
    <n v="12"/>
    <x v="0"/>
    <s v=""/>
    <s v=""/>
    <x v="0"/>
    <s v=""/>
    <n v="-100"/>
    <s v="Fox Fighter"/>
    <x v="0"/>
    <s v=""/>
    <n v="-100"/>
  </r>
  <r>
    <x v="121"/>
    <x v="3"/>
    <d v="1899-12-30T16:40:00"/>
    <n v="4"/>
    <n v="5"/>
    <n v="8"/>
    <n v="1400"/>
    <s v="Hcp"/>
    <m/>
    <n v="150"/>
    <n v="1"/>
    <s v="Coal Crusher"/>
    <x v="4"/>
    <n v="6.2"/>
    <s v="Joseph Pride"/>
    <s v="Glyn Schofield"/>
    <m/>
    <n v="9"/>
    <n v="60"/>
    <n v="60"/>
    <n v="37.981859410430843"/>
    <n v="3"/>
    <n v="1"/>
    <x v="0"/>
    <n v="9.8000000000000007"/>
    <n v="20"/>
    <m/>
    <m/>
    <s v="2nd"/>
    <n v="7.5"/>
    <n v="2.7"/>
    <s v="SYD"/>
    <x v="1"/>
    <x v="0"/>
    <x v="1"/>
    <n v="12"/>
    <x v="1"/>
    <s v=""/>
    <s v=""/>
    <x v="0"/>
    <s v=""/>
    <n v="-100"/>
    <s v="Coal Crusher"/>
    <x v="1"/>
    <s v=""/>
    <s v=""/>
  </r>
  <r>
    <x v="121"/>
    <x v="0"/>
    <d v="1899-12-30T17:00:00"/>
    <n v="4"/>
    <n v="0"/>
    <n v="8"/>
    <n v="1400"/>
    <s v="Hcp"/>
    <s v="No"/>
    <n v="150"/>
    <n v="1"/>
    <s v="Corner Pocket"/>
    <x v="1"/>
    <n v="3.7"/>
    <s v="Lindsey Smith"/>
    <s v="Thomas Stockdale (a2)"/>
    <n v="2"/>
    <n v="12"/>
    <n v="60"/>
    <n v="58"/>
    <n v="45.208845208845204"/>
    <n v="2"/>
    <n v="1"/>
    <x v="1"/>
    <n v="4.5999999999999996"/>
    <n v="40"/>
    <n v="13"/>
    <m/>
    <m/>
    <n v="4"/>
    <m/>
    <s v="Mel"/>
    <x v="0"/>
    <x v="0"/>
    <x v="1"/>
    <n v="12"/>
    <x v="1"/>
    <s v=""/>
    <s v=""/>
    <x v="0"/>
    <s v=""/>
    <n v="-100"/>
    <s v="Corner Pocket"/>
    <x v="1"/>
    <s v=""/>
    <s v=""/>
  </r>
  <r>
    <x v="121"/>
    <x v="3"/>
    <d v="1899-12-30T17:20:00"/>
    <n v="4"/>
    <n v="5"/>
    <n v="9"/>
    <n v="1200"/>
    <s v="Hcp"/>
    <n v="88"/>
    <n v="150"/>
    <n v="5"/>
    <s v="I Am Me"/>
    <x v="3"/>
    <n v="2.2000000000000002"/>
    <s v="Maher &amp; Eustace"/>
    <s v="James McDonald"/>
    <m/>
    <n v="1"/>
    <n v="58"/>
    <n v="58"/>
    <n v="78.787878787878782"/>
    <n v="1"/>
    <n v="2"/>
    <x v="1"/>
    <n v="4.5199999999999996"/>
    <n v="30"/>
    <m/>
    <m/>
    <s v="WON"/>
    <n v="2.6"/>
    <n v="1.2"/>
    <s v="SYD"/>
    <x v="1"/>
    <x v="0"/>
    <x v="1"/>
    <n v="12"/>
    <x v="0"/>
    <s v=""/>
    <s v=""/>
    <x v="0"/>
    <n v="260"/>
    <n v="160"/>
    <s v="I Am Me"/>
    <x v="0"/>
    <n v="260"/>
    <n v="160"/>
  </r>
  <r>
    <x v="122"/>
    <x v="3"/>
    <d v="1899-12-30T12:55:00"/>
    <n v="4"/>
    <n v="9"/>
    <n v="2"/>
    <n v="1800"/>
    <s v="Hcp"/>
    <n v="78"/>
    <n v="150"/>
    <n v="8"/>
    <s v="Tympanist"/>
    <x v="3"/>
    <n v="9.1999999999999993"/>
    <s v="David Payne"/>
    <s v="Zac Lloyd (a2)"/>
    <n v="2"/>
    <n v="6"/>
    <n v="55.5"/>
    <n v="53.5"/>
    <n v="28.726708074534162"/>
    <m/>
    <n v="2"/>
    <x v="1"/>
    <n v="6.53"/>
    <n v="20"/>
    <m/>
    <m/>
    <m/>
    <n v="8.5"/>
    <m/>
    <s v="SYD"/>
    <x v="1"/>
    <x v="0"/>
    <x v="1"/>
    <n v="12"/>
    <x v="0"/>
    <s v=""/>
    <s v=""/>
    <x v="0"/>
    <s v=""/>
    <n v="-100"/>
    <s v="Tympanist"/>
    <x v="0"/>
    <s v=""/>
    <n v="-100"/>
  </r>
  <r>
    <x v="122"/>
    <x v="6"/>
    <d v="1899-12-30T13:45:00"/>
    <n v="4"/>
    <n v="2"/>
    <n v="3"/>
    <n v="1000"/>
    <s v="Hcp"/>
    <n v="78"/>
    <n v="130"/>
    <n v="8"/>
    <s v="Red Card"/>
    <x v="1"/>
    <n v="2.9"/>
    <s v="James Cummings"/>
    <s v="Blaike McDougall"/>
    <m/>
    <n v="4"/>
    <n v="54.5"/>
    <n v="54.5"/>
    <n v="82.101806239737272"/>
    <n v="2"/>
    <n v="1"/>
    <x v="1"/>
    <n v="3.8"/>
    <n v="45"/>
    <n v="6"/>
    <m/>
    <m/>
    <n v="3.1"/>
    <m/>
    <s v="Mel"/>
    <x v="0"/>
    <x v="0"/>
    <x v="1"/>
    <n v="12"/>
    <x v="1"/>
    <s v=""/>
    <s v=""/>
    <x v="0"/>
    <s v=""/>
    <n v="-100"/>
    <s v="Red Card"/>
    <x v="1"/>
    <s v=""/>
    <s v=""/>
  </r>
  <r>
    <x v="122"/>
    <x v="3"/>
    <d v="1899-12-30T14:40:00"/>
    <n v="4"/>
    <n v="9"/>
    <n v="5"/>
    <n v="2000"/>
    <s v="Hcp"/>
    <n v="72"/>
    <n v="120"/>
    <n v="2"/>
    <s v="Made By Khan"/>
    <x v="2"/>
    <n v="5.5"/>
    <s v="Adam Duggan"/>
    <s v="Dylan Gibbons (a2)"/>
    <n v="2"/>
    <n v="9"/>
    <n v="59"/>
    <n v="57"/>
    <n v="31.515151515151516"/>
    <n v="1"/>
    <n v="3"/>
    <x v="1"/>
    <n v="4.51"/>
    <n v="20"/>
    <m/>
    <m/>
    <s v="WON"/>
    <n v="5.0999999999999996"/>
    <n v="2"/>
    <s v="SYD"/>
    <x v="1"/>
    <x v="0"/>
    <x v="1"/>
    <n v="12"/>
    <x v="0"/>
    <n v="2"/>
    <n v="2"/>
    <x v="0"/>
    <n v="509.99999999999994"/>
    <n v="409.99999999999994"/>
    <s v="Made By Khan"/>
    <x v="0"/>
    <n v="509.99999999999994"/>
    <n v="409.99999999999994"/>
  </r>
  <r>
    <x v="122"/>
    <x v="3"/>
    <d v="1899-12-30T14:40:00"/>
    <n v="4"/>
    <n v="9"/>
    <n v="5"/>
    <n v="2000"/>
    <s v="Hcp"/>
    <n v="72"/>
    <n v="120"/>
    <n v="3"/>
    <s v="Media Starguest"/>
    <x v="3"/>
    <n v="2.9"/>
    <s v="Ron Quinton"/>
    <s v="James McDonald"/>
    <m/>
    <n v="1"/>
    <n v="58.5"/>
    <n v="58.5"/>
    <n v="31.515151515151516"/>
    <n v="3"/>
    <n v="1"/>
    <x v="0"/>
    <n v="5.81"/>
    <n v="20"/>
    <m/>
    <m/>
    <m/>
    <n v="3.4"/>
    <m/>
    <s v="SYD"/>
    <x v="1"/>
    <x v="0"/>
    <x v="1"/>
    <n v="12"/>
    <x v="0"/>
    <s v=""/>
    <n v="2"/>
    <x v="0"/>
    <s v=""/>
    <n v="-100"/>
    <s v="Media Starguest"/>
    <x v="0"/>
    <s v=""/>
    <n v="-100"/>
  </r>
  <r>
    <x v="122"/>
    <x v="6"/>
    <d v="1899-12-30T15:00:00"/>
    <n v="4"/>
    <n v="2"/>
    <n v="5"/>
    <n v="2040"/>
    <s v="Hcp"/>
    <n v="84"/>
    <n v="130"/>
    <n v="2"/>
    <s v="El Gladiador"/>
    <x v="5"/>
    <n v="26"/>
    <s v="Steven Pateman"/>
    <s v="Logan McNeil (a2)"/>
    <n v="2"/>
    <n v="7"/>
    <n v="59.5"/>
    <n v="57.5"/>
    <n v="42.307692307692307"/>
    <n v="5"/>
    <m/>
    <x v="1"/>
    <n v="5.5"/>
    <n v="30"/>
    <n v="9"/>
    <m/>
    <m/>
    <n v="31"/>
    <m/>
    <s v="Mel"/>
    <x v="0"/>
    <x v="0"/>
    <x v="1"/>
    <n v="12"/>
    <x v="1"/>
    <s v=""/>
    <s v=""/>
    <x v="0"/>
    <s v=""/>
    <n v="-100"/>
    <s v="El Gladiador"/>
    <x v="1"/>
    <s v=""/>
    <s v=""/>
  </r>
  <r>
    <x v="122"/>
    <x v="3"/>
    <d v="1899-12-30T15:20:00"/>
    <n v="4"/>
    <n v="9"/>
    <n v="6"/>
    <n v="2400"/>
    <s v="Hcp"/>
    <n v="78"/>
    <n v="150"/>
    <n v="1"/>
    <s v="King Of Clubs"/>
    <x v="2"/>
    <n v="4"/>
    <s v="Waterhouse/Bott"/>
    <s v="Joshua Parr"/>
    <m/>
    <n v="13"/>
    <n v="59.5"/>
    <n v="59.5"/>
    <n v="13.044936284372904"/>
    <n v="1"/>
    <m/>
    <x v="0"/>
    <n v="8.69"/>
    <n v="20"/>
    <m/>
    <m/>
    <m/>
    <n v="4.2"/>
    <m/>
    <s v="SYD"/>
    <x v="1"/>
    <x v="0"/>
    <x v="1"/>
    <n v="12"/>
    <x v="1"/>
    <s v=""/>
    <s v=""/>
    <x v="0"/>
    <s v=""/>
    <n v="-100"/>
    <s v="King Of Clubs"/>
    <x v="1"/>
    <s v=""/>
    <s v=""/>
  </r>
  <r>
    <x v="122"/>
    <x v="6"/>
    <d v="1899-12-30T17:00:00"/>
    <n v="4"/>
    <n v="2"/>
    <n v="8"/>
    <n v="2500"/>
    <s v="Hcp"/>
    <n v="78"/>
    <n v="130"/>
    <n v="8"/>
    <s v="Angel"/>
    <x v="2"/>
    <n v="9"/>
    <s v="Team Hayes"/>
    <s v="Damien Oliver"/>
    <m/>
    <n v="6"/>
    <n v="55.5"/>
    <n v="55.5"/>
    <n v="27.777777777777779"/>
    <m/>
    <m/>
    <x v="1"/>
    <n v="5.2"/>
    <n v="35"/>
    <n v="13"/>
    <m/>
    <m/>
    <n v="7"/>
    <m/>
    <s v="Mel"/>
    <x v="0"/>
    <x v="0"/>
    <x v="1"/>
    <n v="12"/>
    <x v="1"/>
    <s v=""/>
    <s v=""/>
    <x v="0"/>
    <s v=""/>
    <n v="-100"/>
    <s v="Angel"/>
    <x v="1"/>
    <s v=""/>
    <s v=""/>
  </r>
  <r>
    <x v="122"/>
    <x v="3"/>
    <d v="1899-12-30T17:20:00"/>
    <n v="4"/>
    <n v="9"/>
    <n v="9"/>
    <n v="1400"/>
    <s v="Hcp"/>
    <n v="78"/>
    <n v="150"/>
    <n v="9"/>
    <s v="Kanazawa"/>
    <x v="3"/>
    <n v="4.3"/>
    <s v="James Cummings"/>
    <s v="Zac Lloyd (a2)"/>
    <n v="2"/>
    <n v="5"/>
    <n v="57"/>
    <n v="55"/>
    <n v="47.646057855927396"/>
    <n v="2"/>
    <m/>
    <x v="1"/>
    <n v="5.07"/>
    <n v="20"/>
    <m/>
    <m/>
    <s v="WON"/>
    <n v="4.8"/>
    <n v="1.6"/>
    <s v="SYD"/>
    <x v="1"/>
    <x v="0"/>
    <x v="1"/>
    <n v="12"/>
    <x v="0"/>
    <s v=""/>
    <s v=""/>
    <x v="0"/>
    <n v="480"/>
    <n v="380"/>
    <s v="Kanazawa"/>
    <x v="0"/>
    <n v="480"/>
    <n v="380"/>
  </r>
  <r>
    <x v="122"/>
    <x v="3"/>
    <d v="1899-12-30T17:55:00"/>
    <n v="4"/>
    <n v="9"/>
    <n v="10"/>
    <n v="1200"/>
    <s v="Hcp"/>
    <n v="78"/>
    <n v="150"/>
    <n v="9"/>
    <s v="Devil'S Throat"/>
    <x v="3"/>
    <n v="6.7"/>
    <s v="P &amp; P Snowden"/>
    <s v="Dylan Gibbons (a2)"/>
    <n v="2"/>
    <n v="10"/>
    <n v="58"/>
    <n v="56"/>
    <n v="49.408131755018019"/>
    <m/>
    <n v="3"/>
    <x v="1"/>
    <n v="3.9"/>
    <n v="20"/>
    <m/>
    <m/>
    <m/>
    <n v="5.5"/>
    <m/>
    <s v="SYD"/>
    <x v="1"/>
    <x v="0"/>
    <x v="1"/>
    <n v="12"/>
    <x v="0"/>
    <s v=""/>
    <s v=""/>
    <x v="0"/>
    <s v=""/>
    <n v="-100"/>
    <s v="Devil'S Throat"/>
    <x v="0"/>
    <s v=""/>
    <n v="-100"/>
  </r>
  <r>
    <x v="123"/>
    <x v="5"/>
    <d v="1899-12-30T16:20:00"/>
    <n v="4"/>
    <n v="3"/>
    <n v="6"/>
    <n v="1400"/>
    <s v="Hcp"/>
    <n v="84"/>
    <n v="130"/>
    <n v="2"/>
    <s v="Savannah Cloud"/>
    <x v="2"/>
    <n v="3"/>
    <s v="Phillip Stokes"/>
    <s v="Madison Lloyd (a2)"/>
    <n v="2"/>
    <n v="4"/>
    <n v="61"/>
    <n v="59"/>
    <n v="69.047619047619051"/>
    <n v="1"/>
    <n v="1"/>
    <x v="1"/>
    <n v="4.2"/>
    <n v="40"/>
    <n v="9"/>
    <m/>
    <s v="WON"/>
    <n v="3.3"/>
    <n v="1.3"/>
    <s v="Mel"/>
    <x v="0"/>
    <x v="0"/>
    <x v="6"/>
    <n v="12"/>
    <x v="0"/>
    <s v=""/>
    <s v=""/>
    <x v="0"/>
    <n v="330"/>
    <n v="230"/>
    <s v="Savannah Cloud"/>
    <x v="0"/>
    <n v="330"/>
    <n v="230"/>
  </r>
  <r>
    <x v="123"/>
    <x v="5"/>
    <d v="1899-12-30T17:00:00"/>
    <n v="4"/>
    <n v="3"/>
    <n v="7"/>
    <n v="1100"/>
    <s v="Hcp"/>
    <s v="No"/>
    <n v="200"/>
    <n v="2"/>
    <s v="Jigsaw"/>
    <x v="6"/>
    <n v="3.9"/>
    <s v="Cindy Alderson"/>
    <s v="Daniel Moor"/>
    <m/>
    <n v="2"/>
    <n v="55"/>
    <n v="55"/>
    <n v="60.123784261715301"/>
    <n v="1"/>
    <n v="2"/>
    <x v="1"/>
    <n v="5"/>
    <n v="35"/>
    <n v="9"/>
    <m/>
    <s v="WON"/>
    <n v="4"/>
    <n v="1.6"/>
    <s v="Mel"/>
    <x v="0"/>
    <x v="0"/>
    <x v="6"/>
    <n v="12"/>
    <x v="1"/>
    <s v=""/>
    <s v=""/>
    <x v="0"/>
    <n v="400"/>
    <n v="300"/>
    <s v="Jigsaw"/>
    <x v="1"/>
    <s v=""/>
    <s v=""/>
  </r>
  <r>
    <x v="124"/>
    <x v="6"/>
    <d v="1899-12-30T13:10:00"/>
    <n v="4"/>
    <n v="2"/>
    <n v="2"/>
    <n v="1200"/>
    <s v="Hcp"/>
    <n v="84"/>
    <n v="130"/>
    <n v="9"/>
    <s v="Dance To Dubai"/>
    <x v="6"/>
    <n v="4.4000000000000004"/>
    <s v="Peter G Moody"/>
    <s v="Carleen Hefel (a2)"/>
    <n v="2"/>
    <n v="1"/>
    <n v="54"/>
    <n v="52"/>
    <n v="94.155844155844164"/>
    <n v="2"/>
    <n v="2"/>
    <x v="1"/>
    <n v="5.3"/>
    <n v="30"/>
    <n v="7"/>
    <m/>
    <s v="WON"/>
    <n v="4.5999999999999996"/>
    <n v="1.8"/>
    <s v="Mel"/>
    <x v="0"/>
    <x v="0"/>
    <x v="1"/>
    <n v="12"/>
    <x v="1"/>
    <s v=""/>
    <s v=""/>
    <x v="0"/>
    <n v="459.99999999999994"/>
    <n v="359.99999999999994"/>
    <s v="Dance To Dubai"/>
    <x v="1"/>
    <s v=""/>
    <s v=""/>
  </r>
  <r>
    <x v="124"/>
    <x v="3"/>
    <d v="1899-12-30T14:05:00"/>
    <n v="4"/>
    <n v="3"/>
    <n v="4"/>
    <n v="1100"/>
    <s v="Mares"/>
    <n v="78"/>
    <n v="150"/>
    <n v="2"/>
    <s v="Pretty Wild"/>
    <x v="3"/>
    <n v="3.3"/>
    <s v="Chris Waller"/>
    <s v="Jason Collett"/>
    <m/>
    <n v="4"/>
    <n v="58"/>
    <n v="58"/>
    <n v="48.484848484848484"/>
    <n v="2"/>
    <n v="1"/>
    <x v="1"/>
    <n v="6.8"/>
    <n v="20"/>
    <m/>
    <m/>
    <m/>
    <n v="4.2"/>
    <m/>
    <s v="SYD"/>
    <x v="1"/>
    <x v="0"/>
    <x v="1"/>
    <n v="12"/>
    <x v="0"/>
    <s v=""/>
    <s v=""/>
    <x v="0"/>
    <s v=""/>
    <n v="-100"/>
    <s v="Pretty Wild"/>
    <x v="0"/>
    <s v=""/>
    <n v="-100"/>
  </r>
  <r>
    <x v="124"/>
    <x v="3"/>
    <d v="1899-12-30T14:40:00"/>
    <n v="4"/>
    <n v="3"/>
    <n v="5"/>
    <n v="1100"/>
    <s v="Hcp"/>
    <n v="72"/>
    <n v="120"/>
    <n v="9"/>
    <s v="Essonne"/>
    <x v="3"/>
    <n v="6.9"/>
    <s v="Richard Litt"/>
    <s v="Chad Schofield"/>
    <m/>
    <n v="8"/>
    <n v="55"/>
    <n v="55"/>
    <n v="20.782061799289032"/>
    <m/>
    <n v="1"/>
    <x v="1"/>
    <n v="5.38"/>
    <n v="20"/>
    <m/>
    <m/>
    <s v="2nd"/>
    <n v="6"/>
    <n v="2.2999999999999998"/>
    <s v="SYD"/>
    <x v="1"/>
    <x v="0"/>
    <x v="1"/>
    <n v="12"/>
    <x v="0"/>
    <s v=""/>
    <s v=""/>
    <x v="0"/>
    <s v=""/>
    <n v="-100"/>
    <s v="Essonne"/>
    <x v="0"/>
    <s v=""/>
    <n v="-100"/>
  </r>
  <r>
    <x v="124"/>
    <x v="3"/>
    <d v="1899-12-30T15:20:00"/>
    <n v="4"/>
    <n v="3"/>
    <n v="6"/>
    <n v="1600"/>
    <s v="Hcp"/>
    <n v="100"/>
    <n v="150"/>
    <n v="3"/>
    <s v="Steely"/>
    <x v="5"/>
    <n v="2.8"/>
    <s v="Ryan &amp; Alexiou"/>
    <s v="Dylan Gibbons (a2)"/>
    <n v="2"/>
    <n v="1"/>
    <n v="58"/>
    <n v="56"/>
    <n v="52.38095238095238"/>
    <n v="1"/>
    <n v="1"/>
    <x v="1"/>
    <n v="5.9"/>
    <n v="30"/>
    <m/>
    <m/>
    <m/>
    <n v="3.5"/>
    <m/>
    <s v="SYD"/>
    <x v="1"/>
    <x v="0"/>
    <x v="1"/>
    <n v="12"/>
    <x v="0"/>
    <s v=""/>
    <s v=""/>
    <x v="0"/>
    <s v=""/>
    <n v="-100"/>
    <s v="Steely"/>
    <x v="0"/>
    <s v=""/>
    <n v="-100"/>
  </r>
  <r>
    <x v="124"/>
    <x v="6"/>
    <d v="1899-12-30T15:40:00"/>
    <n v="4"/>
    <n v="2"/>
    <n v="6"/>
    <n v="1600"/>
    <s v="Hcp"/>
    <n v="84"/>
    <n v="130"/>
    <n v="11"/>
    <s v="Rambler Rebel"/>
    <x v="6"/>
    <n v="14"/>
    <s v="Michelle Payne"/>
    <s v="Michelle Payne"/>
    <m/>
    <n v="4"/>
    <n v="54"/>
    <n v="54"/>
    <n v="48.809523809523817"/>
    <n v="2"/>
    <n v="1"/>
    <x v="1"/>
    <n v="4.5"/>
    <n v="40"/>
    <n v="11"/>
    <m/>
    <m/>
    <n v="12"/>
    <m/>
    <s v="Mel"/>
    <x v="0"/>
    <x v="0"/>
    <x v="1"/>
    <n v="12"/>
    <x v="1"/>
    <s v=""/>
    <s v=""/>
    <x v="0"/>
    <s v=""/>
    <n v="-100"/>
    <s v="Rambler Rebel"/>
    <x v="1"/>
    <s v=""/>
    <s v=""/>
  </r>
  <r>
    <x v="124"/>
    <x v="3"/>
    <d v="1899-12-30T16:00:00"/>
    <n v="4"/>
    <n v="3"/>
    <n v="7"/>
    <n v="2000"/>
    <s v="Hcp"/>
    <n v="78"/>
    <n v="150"/>
    <n v="10"/>
    <s v="Three Wise Men"/>
    <x v="3"/>
    <n v="9.8000000000000007"/>
    <s v="Edward Cummings"/>
    <s v="Nash Rawiller"/>
    <m/>
    <n v="6"/>
    <n v="55.5"/>
    <n v="55.5"/>
    <n v="34.594325535092082"/>
    <m/>
    <n v="2"/>
    <x v="1"/>
    <n v="6.94"/>
    <n v="20"/>
    <m/>
    <m/>
    <m/>
    <n v="8.5"/>
    <m/>
    <s v="SYD"/>
    <x v="1"/>
    <x v="0"/>
    <x v="1"/>
    <n v="12"/>
    <x v="0"/>
    <s v=""/>
    <s v=""/>
    <x v="0"/>
    <s v=""/>
    <n v="-100"/>
    <s v="Three Wise Men"/>
    <x v="0"/>
    <s v=""/>
    <n v="-100"/>
  </r>
  <r>
    <x v="124"/>
    <x v="3"/>
    <d v="1899-12-30T16:40:00"/>
    <n v="4"/>
    <n v="3"/>
    <n v="8"/>
    <n v="1100"/>
    <s v="Hcp"/>
    <n v="78"/>
    <n v="150"/>
    <n v="4"/>
    <s v="Dehorned Unicorn"/>
    <x v="2"/>
    <n v="2.9"/>
    <s v="Joseph Pride"/>
    <s v="Sam Clipperton"/>
    <m/>
    <n v="5"/>
    <n v="59.5"/>
    <n v="59.5"/>
    <n v="56.221889055472268"/>
    <n v="1"/>
    <n v="1"/>
    <x v="1"/>
    <n v="4.0199999999999996"/>
    <n v="30"/>
    <m/>
    <m/>
    <s v="WON"/>
    <n v="2.8"/>
    <n v="1.3"/>
    <s v="SYD"/>
    <x v="1"/>
    <x v="0"/>
    <x v="1"/>
    <n v="12"/>
    <x v="0"/>
    <s v=""/>
    <s v=""/>
    <x v="0"/>
    <n v="280"/>
    <n v="180"/>
    <s v="Dehorned Unicorn"/>
    <x v="0"/>
    <n v="280"/>
    <n v="180"/>
  </r>
  <r>
    <x v="124"/>
    <x v="3"/>
    <d v="1899-12-30T17:20:00"/>
    <n v="4"/>
    <n v="3"/>
    <n v="9"/>
    <n v="1600"/>
    <s v="Hcp"/>
    <n v="78"/>
    <n v="150"/>
    <n v="14"/>
    <s v="Monfelicity"/>
    <x v="3"/>
    <n v="27.7"/>
    <s v="David Payne"/>
    <s v="Regan Bayliss"/>
    <m/>
    <n v="7"/>
    <n v="54"/>
    <n v="54"/>
    <n v="45.27677496991577"/>
    <m/>
    <m/>
    <x v="1"/>
    <n v="5.63"/>
    <n v="20"/>
    <m/>
    <m/>
    <m/>
    <n v="20"/>
    <m/>
    <s v="SYD"/>
    <x v="1"/>
    <x v="0"/>
    <x v="1"/>
    <n v="12"/>
    <x v="0"/>
    <n v="2"/>
    <n v="2"/>
    <x v="0"/>
    <s v=""/>
    <n v="-100"/>
    <s v="Monfelicity"/>
    <x v="0"/>
    <s v=""/>
    <n v="-100"/>
  </r>
  <r>
    <x v="124"/>
    <x v="3"/>
    <d v="1899-12-30T17:20:00"/>
    <n v="4"/>
    <n v="3"/>
    <n v="9"/>
    <n v="1600"/>
    <s v="Hcp"/>
    <n v="78"/>
    <n v="150"/>
    <n v="12"/>
    <s v="Arnold"/>
    <x v="0"/>
    <n v="6.7"/>
    <s v="Chris Waller"/>
    <s v="Brenton Avdulla"/>
    <m/>
    <n v="2"/>
    <n v="56"/>
    <n v="56"/>
    <n v="45.27677496991577"/>
    <n v="5"/>
    <m/>
    <x v="0"/>
    <n v="5.96"/>
    <n v="20"/>
    <m/>
    <m/>
    <m/>
    <n v="8"/>
    <m/>
    <s v="SYD"/>
    <x v="1"/>
    <x v="0"/>
    <x v="1"/>
    <n v="12"/>
    <x v="0"/>
    <s v=""/>
    <n v="2"/>
    <x v="0"/>
    <s v=""/>
    <n v="-100"/>
    <s v="Arnold"/>
    <x v="0"/>
    <s v=""/>
    <n v="-100"/>
  </r>
  <r>
    <x v="125"/>
    <x v="0"/>
    <d v="1899-12-30T16:20:00"/>
    <n v="4"/>
    <n v="4"/>
    <n v="6"/>
    <n v="1400"/>
    <s v="Hcp"/>
    <s v="No"/>
    <n v="175"/>
    <n v="6"/>
    <s v="Nicolini Vito"/>
    <x v="3"/>
    <n v="5"/>
    <s v="Team Hayes"/>
    <s v="Michael Dee"/>
    <m/>
    <n v="2"/>
    <n v="56"/>
    <n v="56"/>
    <n v="37.123745819397996"/>
    <n v="1"/>
    <n v="3"/>
    <x v="0"/>
    <n v="5.6"/>
    <n v="30"/>
    <n v="10"/>
    <m/>
    <m/>
    <n v="6.5"/>
    <m/>
    <s v="Mel"/>
    <x v="0"/>
    <x v="0"/>
    <x v="3"/>
    <n v="1"/>
    <x v="0"/>
    <s v=""/>
    <s v=""/>
    <x v="0"/>
    <s v=""/>
    <n v="-100"/>
    <s v="Nicolini Vito"/>
    <x v="0"/>
    <s v=""/>
    <n v="-100"/>
  </r>
  <r>
    <x v="125"/>
    <x v="0"/>
    <d v="1899-12-30T17:00:00"/>
    <n v="4"/>
    <n v="4"/>
    <n v="7"/>
    <n v="2800"/>
    <s v="Hcp"/>
    <s v="No"/>
    <n v="200"/>
    <n v="6"/>
    <s v="Nobel Heights"/>
    <x v="2"/>
    <n v="7"/>
    <s v="Matt Cumani"/>
    <s v="Declan Bates"/>
    <m/>
    <n v="6"/>
    <n v="54"/>
    <n v="54"/>
    <n v="50"/>
    <n v="2"/>
    <n v="3"/>
    <x v="1"/>
    <n v="5.5"/>
    <n v="30"/>
    <n v="9"/>
    <m/>
    <s v="2nd"/>
    <n v="6"/>
    <n v="1.8"/>
    <s v="Mel"/>
    <x v="0"/>
    <x v="0"/>
    <x v="3"/>
    <n v="1"/>
    <x v="0"/>
    <s v=""/>
    <s v=""/>
    <x v="0"/>
    <s v=""/>
    <n v="-100"/>
    <s v="Nobel Heights"/>
    <x v="0"/>
    <s v=""/>
    <n v="-100"/>
  </r>
  <r>
    <x v="126"/>
    <x v="5"/>
    <d v="1899-12-30T13:10:00"/>
    <n v="4"/>
    <n v="6"/>
    <n v="2"/>
    <n v="1700"/>
    <s v="Hcp"/>
    <n v="100"/>
    <n v="150"/>
    <n v="4"/>
    <s v="Imperial Lad"/>
    <x v="4"/>
    <n v="4.5999999999999996"/>
    <s v="John Moloney"/>
    <s v="Carleen Hefel (a2)"/>
    <n v="2"/>
    <n v="3"/>
    <n v="57.5"/>
    <n v="55.5"/>
    <n v="88.405797101449281"/>
    <n v="2"/>
    <n v="2"/>
    <x v="1"/>
    <n v="4.4000000000000004"/>
    <n v="40"/>
    <n v="6"/>
    <m/>
    <m/>
    <n v="7"/>
    <m/>
    <s v="Mel"/>
    <x v="0"/>
    <x v="0"/>
    <x v="1"/>
    <n v="1"/>
    <x v="1"/>
    <s v=""/>
    <s v=""/>
    <x v="0"/>
    <s v=""/>
    <n v="-100"/>
    <s v="Imperial Lad"/>
    <x v="1"/>
    <s v=""/>
    <s v=""/>
  </r>
  <r>
    <x v="126"/>
    <x v="4"/>
    <d v="1899-12-30T14:05:00"/>
    <n v="8"/>
    <n v="0"/>
    <n v="4"/>
    <n v="1400"/>
    <s v="Hcp"/>
    <n v="72"/>
    <n v="120"/>
    <n v="2"/>
    <s v="Excelladus"/>
    <x v="3"/>
    <n v="3.2"/>
    <s v="John Thompson"/>
    <s v="Nash Rawiller"/>
    <m/>
    <n v="7"/>
    <n v="59"/>
    <n v="59"/>
    <n v="47.123015873015873"/>
    <n v="2"/>
    <m/>
    <x v="1"/>
    <n v="3.53"/>
    <n v="30"/>
    <m/>
    <m/>
    <s v="WON"/>
    <n v="3.6"/>
    <n v="1.6"/>
    <s v="SYD"/>
    <x v="1"/>
    <x v="0"/>
    <x v="1"/>
    <n v="1"/>
    <x v="0"/>
    <s v=""/>
    <s v=""/>
    <x v="0"/>
    <n v="360"/>
    <n v="260"/>
    <s v="Excelladus"/>
    <x v="0"/>
    <n v="360"/>
    <n v="260"/>
  </r>
  <r>
    <x v="126"/>
    <x v="4"/>
    <d v="1899-12-30T16:40:00"/>
    <n v="8"/>
    <n v="0"/>
    <n v="8"/>
    <n v="1500"/>
    <s v="Hcp"/>
    <n v="78"/>
    <n v="150"/>
    <n v="11"/>
    <s v="Bazooka"/>
    <x v="3"/>
    <n v="10.3"/>
    <s v="David Payne"/>
    <s v="Ellen Hennessy (a3)"/>
    <n v="3"/>
    <n v="3"/>
    <n v="56"/>
    <n v="53"/>
    <n v="51.375404530744341"/>
    <n v="5"/>
    <n v="2"/>
    <x v="1"/>
    <n v="4.88"/>
    <n v="20"/>
    <m/>
    <m/>
    <s v="WON"/>
    <n v="11"/>
    <n v="2.9"/>
    <s v="SYD"/>
    <x v="1"/>
    <x v="0"/>
    <x v="1"/>
    <n v="1"/>
    <x v="0"/>
    <s v=""/>
    <s v=""/>
    <x v="0"/>
    <n v="1100"/>
    <n v="1000"/>
    <s v="Bazooka"/>
    <x v="0"/>
    <n v="1100"/>
    <n v="1000"/>
  </r>
  <r>
    <x v="126"/>
    <x v="4"/>
    <d v="1899-12-30T17:20:00"/>
    <n v="8"/>
    <n v="0"/>
    <n v="9"/>
    <n v="1800"/>
    <s v="Hcp"/>
    <n v="78"/>
    <n v="150"/>
    <n v="1"/>
    <s v="Logan Street Lion"/>
    <x v="2"/>
    <n v="5"/>
    <s v="Chris Waller"/>
    <s v="Tommy Berry"/>
    <m/>
    <n v="3"/>
    <n v="60.5"/>
    <n v="60.5"/>
    <n v="37.543859649122808"/>
    <n v="3"/>
    <m/>
    <x v="1"/>
    <n v="4.96"/>
    <n v="20"/>
    <m/>
    <m/>
    <s v="WON"/>
    <n v="7.5"/>
    <n v="2.2000000000000002"/>
    <s v="SYD"/>
    <x v="1"/>
    <x v="0"/>
    <x v="1"/>
    <n v="1"/>
    <x v="0"/>
    <s v=""/>
    <s v=""/>
    <x v="0"/>
    <n v="750"/>
    <n v="650"/>
    <s v="Logan Street Lion"/>
    <x v="0"/>
    <n v="750"/>
    <n v="650"/>
  </r>
  <r>
    <x v="127"/>
    <x v="0"/>
    <d v="1899-12-30T12:33:00"/>
    <n v="3"/>
    <n v="8"/>
    <n v="5"/>
    <n v="1400"/>
    <s v="Mares"/>
    <n v="78"/>
    <n v="130"/>
    <n v="4"/>
    <s v="Belle Et Riche"/>
    <x v="0"/>
    <n v="3.1"/>
    <s v="Mitchell Freedman"/>
    <s v="Jordan Childs"/>
    <m/>
    <n v="3"/>
    <n v="57.5"/>
    <n v="57.5"/>
    <n v="46.2474645030426"/>
    <n v="3"/>
    <n v="2"/>
    <x v="0"/>
    <n v="5.5"/>
    <n v="30"/>
    <n v="10"/>
    <m/>
    <s v="WON"/>
    <n v="2.9"/>
    <n v="1.3"/>
    <s v="Mel"/>
    <x v="0"/>
    <x v="0"/>
    <x v="1"/>
    <n v="1"/>
    <x v="0"/>
    <s v=""/>
    <s v=""/>
    <x v="0"/>
    <n v="290"/>
    <n v="190"/>
    <s v="Belle Et Riche"/>
    <x v="0"/>
    <n v="290"/>
    <n v="190"/>
  </r>
  <r>
    <x v="127"/>
    <x v="4"/>
    <d v="1899-12-30T12:55:00"/>
    <n v="4"/>
    <n v="3"/>
    <n v="2"/>
    <n v="1200"/>
    <s v="Hcp"/>
    <n v="78"/>
    <n v="150"/>
    <n v="1"/>
    <s v="Kalino"/>
    <x v="3"/>
    <n v="2.35"/>
    <s v="Chris Waller"/>
    <s v="Dylan Gibbons (a2)"/>
    <n v="2"/>
    <n v="5"/>
    <n v="61.5"/>
    <n v="59.5"/>
    <n v="59.219858156028366"/>
    <n v="2"/>
    <n v="2"/>
    <x v="1"/>
    <n v="3.89"/>
    <n v="20"/>
    <m/>
    <m/>
    <s v="WON"/>
    <n v="3.7"/>
    <n v="1.4"/>
    <s v="SYD"/>
    <x v="1"/>
    <x v="0"/>
    <x v="1"/>
    <n v="1"/>
    <x v="0"/>
    <s v=""/>
    <s v=""/>
    <x v="0"/>
    <n v="370"/>
    <n v="270"/>
    <s v="Kalino"/>
    <x v="0"/>
    <n v="370"/>
    <n v="270"/>
  </r>
  <r>
    <x v="127"/>
    <x v="0"/>
    <d v="1899-12-30T13:08:00"/>
    <n v="3"/>
    <n v="8"/>
    <n v="6"/>
    <n v="1200"/>
    <s v="Hcp"/>
    <s v="No"/>
    <n v="250"/>
    <n v="9"/>
    <s v="Umgawa"/>
    <x v="3"/>
    <n v="7.5"/>
    <s v="Leon  Corstens"/>
    <s v="Ethan Brown"/>
    <m/>
    <n v="3"/>
    <n v="54"/>
    <n v="54"/>
    <n v="35.072463768115945"/>
    <n v="2"/>
    <n v="3"/>
    <x v="1"/>
    <n v="5.5"/>
    <n v="30"/>
    <n v="11"/>
    <m/>
    <m/>
    <n v="9"/>
    <m/>
    <s v="Mel"/>
    <x v="0"/>
    <x v="0"/>
    <x v="1"/>
    <n v="1"/>
    <x v="0"/>
    <s v=""/>
    <s v=""/>
    <x v="0"/>
    <s v=""/>
    <n v="-100"/>
    <s v="Umgawa"/>
    <x v="0"/>
    <s v=""/>
    <n v="-100"/>
  </r>
  <r>
    <x v="127"/>
    <x v="0"/>
    <d v="1899-12-30T13:43:00"/>
    <n v="3"/>
    <n v="8"/>
    <n v="7"/>
    <n v="1600"/>
    <s v="Hcp"/>
    <n v="84"/>
    <n v="130"/>
    <n v="10"/>
    <s v="Typhoon Harmony"/>
    <x v="2"/>
    <n v="6"/>
    <s v="Bill Papazaharoudakis"/>
    <s v="Jye McNeil"/>
    <m/>
    <n v="2"/>
    <n v="56"/>
    <n v="56"/>
    <n v="32.051282051282051"/>
    <n v="3"/>
    <n v="2"/>
    <x v="1"/>
    <n v="5"/>
    <n v="35"/>
    <n v="8"/>
    <m/>
    <m/>
    <n v="7.5"/>
    <m/>
    <s v="Mel"/>
    <x v="0"/>
    <x v="0"/>
    <x v="1"/>
    <n v="1"/>
    <x v="0"/>
    <s v=""/>
    <s v=""/>
    <x v="0"/>
    <s v=""/>
    <n v="-100"/>
    <s v="Typhoon Harmony"/>
    <x v="0"/>
    <s v=""/>
    <n v="-100"/>
  </r>
  <r>
    <x v="127"/>
    <x v="0"/>
    <d v="1899-12-30T13:43:00"/>
    <n v="3"/>
    <n v="8"/>
    <n v="7"/>
    <n v="1600"/>
    <s v="Hcp"/>
    <n v="84"/>
    <n v="130"/>
    <n v="3"/>
    <s v="Here To Shock"/>
    <x v="4"/>
    <n v="2.9"/>
    <s v="Team Hayes"/>
    <s v="Blake Shinn"/>
    <m/>
    <n v="1"/>
    <n v="58.5"/>
    <n v="58.5"/>
    <n v="32.051282051282051"/>
    <n v="1"/>
    <n v="3"/>
    <x v="0"/>
    <n v="5.7"/>
    <n v="30"/>
    <n v="8"/>
    <m/>
    <m/>
    <n v="2.5"/>
    <m/>
    <s v="Mel"/>
    <x v="0"/>
    <x v="0"/>
    <x v="1"/>
    <n v="1"/>
    <x v="1"/>
    <s v=""/>
    <s v=""/>
    <x v="0"/>
    <s v=""/>
    <n v="-100"/>
    <s v="Here To Shock"/>
    <x v="1"/>
    <s v=""/>
    <s v=""/>
  </r>
  <r>
    <x v="127"/>
    <x v="4"/>
    <d v="1899-12-30T14:05:00"/>
    <n v="4"/>
    <n v="3"/>
    <n v="4"/>
    <n v="1350"/>
    <s v="Hcp"/>
    <n v="78"/>
    <n v="150"/>
    <n v="3"/>
    <s v="Per Inaway"/>
    <x v="2"/>
    <n v="7.2"/>
    <s v="Kris Lees"/>
    <s v="Dylan Gibbons (a2)"/>
    <n v="2"/>
    <n v="4"/>
    <n v="58.5"/>
    <n v="56.5"/>
    <n v="33.496732026143789"/>
    <n v="4"/>
    <n v="4"/>
    <x v="1"/>
    <n v="4.75"/>
    <n v="20"/>
    <m/>
    <m/>
    <m/>
    <n v="6"/>
    <m/>
    <s v="SYD"/>
    <x v="1"/>
    <x v="0"/>
    <x v="1"/>
    <n v="1"/>
    <x v="0"/>
    <s v=""/>
    <s v=""/>
    <x v="0"/>
    <s v=""/>
    <n v="-100"/>
    <s v="Per Inaway"/>
    <x v="0"/>
    <s v=""/>
    <n v="-100"/>
  </r>
  <r>
    <x v="127"/>
    <x v="4"/>
    <d v="1899-12-30T14:05:00"/>
    <n v="4"/>
    <n v="3"/>
    <n v="4"/>
    <n v="1350"/>
    <s v="Hcp"/>
    <n v="78"/>
    <n v="150"/>
    <n v="6"/>
    <s v="For Valour"/>
    <x v="4"/>
    <n v="4.7"/>
    <s v="Waterhouse/Bott"/>
    <s v="Sam Clipperton"/>
    <m/>
    <n v="6"/>
    <n v="57.5"/>
    <n v="57.5"/>
    <n v="33.496732026143789"/>
    <m/>
    <m/>
    <x v="0"/>
    <n v="7.73"/>
    <n v="20"/>
    <m/>
    <m/>
    <m/>
    <n v="5.5"/>
    <m/>
    <s v="SYD"/>
    <x v="1"/>
    <x v="0"/>
    <x v="1"/>
    <n v="1"/>
    <x v="1"/>
    <s v=""/>
    <s v=""/>
    <x v="0"/>
    <s v=""/>
    <n v="-100"/>
    <s v="For Valour"/>
    <x v="1"/>
    <s v=""/>
    <s v=""/>
  </r>
  <r>
    <x v="127"/>
    <x v="0"/>
    <d v="1899-12-30T14:18:00"/>
    <n v="3"/>
    <n v="8"/>
    <n v="8"/>
    <n v="1200"/>
    <s v="Hcp"/>
    <n v="78"/>
    <n v="130"/>
    <n v="3"/>
    <s v="Jungle Jim"/>
    <x v="4"/>
    <n v="3.5"/>
    <s v="Michael Moroney"/>
    <s v="Jordan Childs"/>
    <m/>
    <n v="10"/>
    <n v="58.5"/>
    <n v="58.5"/>
    <n v="43.956043956043956"/>
    <n v="1"/>
    <n v="3"/>
    <x v="1"/>
    <n v="4.8"/>
    <n v="35"/>
    <n v="9"/>
    <m/>
    <s v="2nd"/>
    <n v="3.6"/>
    <n v="1.3"/>
    <s v="Mel"/>
    <x v="0"/>
    <x v="0"/>
    <x v="1"/>
    <n v="1"/>
    <x v="1"/>
    <s v=""/>
    <s v=""/>
    <x v="0"/>
    <s v=""/>
    <n v="-100"/>
    <s v="Jungle Jim"/>
    <x v="1"/>
    <s v=""/>
    <s v=""/>
  </r>
  <r>
    <x v="127"/>
    <x v="4"/>
    <d v="1899-12-30T15:15:00"/>
    <n v="4"/>
    <n v="3"/>
    <n v="6"/>
    <n v="1200"/>
    <s v="Hcp"/>
    <n v="72"/>
    <n v="120"/>
    <n v="1"/>
    <s v="Oakfield Duke"/>
    <x v="3"/>
    <n v="4.2"/>
    <s v="Kristen Buchanan"/>
    <s v="Aaron Bullock"/>
    <m/>
    <n v="4"/>
    <n v="60"/>
    <n v="60"/>
    <n v="43.80952380952381"/>
    <n v="1"/>
    <n v="2"/>
    <x v="1"/>
    <n v="5.63"/>
    <n v="20"/>
    <m/>
    <m/>
    <m/>
    <n v="5"/>
    <m/>
    <s v="SYD"/>
    <x v="1"/>
    <x v="0"/>
    <x v="1"/>
    <n v="1"/>
    <x v="0"/>
    <s v=""/>
    <s v=""/>
    <x v="0"/>
    <s v=""/>
    <n v="-100"/>
    <s v="Oakfield Duke"/>
    <x v="0"/>
    <s v=""/>
    <n v="-100"/>
  </r>
  <r>
    <x v="127"/>
    <x v="4"/>
    <d v="1899-12-30T16:45:00"/>
    <n v="4"/>
    <n v="3"/>
    <n v="8"/>
    <n v="1500"/>
    <s v="Hcp"/>
    <n v="78"/>
    <n v="150"/>
    <n v="2"/>
    <s v="Banju"/>
    <x v="2"/>
    <n v="5"/>
    <s v="Lyle Chandler"/>
    <s v="Kerrin McEvoy"/>
    <m/>
    <n v="6"/>
    <n v="59.5"/>
    <n v="59.5"/>
    <n v="36.129032258064512"/>
    <n v="2"/>
    <n v="1"/>
    <x v="1"/>
    <n v="7.1"/>
    <n v="20"/>
    <m/>
    <m/>
    <s v="WON"/>
    <n v="4.8"/>
    <n v="1.9"/>
    <s v="SYD"/>
    <x v="1"/>
    <x v="0"/>
    <x v="1"/>
    <n v="1"/>
    <x v="0"/>
    <s v=""/>
    <s v=""/>
    <x v="0"/>
    <n v="480"/>
    <n v="380"/>
    <s v="Banju"/>
    <x v="0"/>
    <n v="480"/>
    <n v="380"/>
  </r>
  <r>
    <x v="127"/>
    <x v="4"/>
    <d v="1899-12-30T16:45:00"/>
    <n v="4"/>
    <n v="3"/>
    <n v="8"/>
    <n v="1500"/>
    <s v="Hcp"/>
    <n v="78"/>
    <n v="150"/>
    <n v="15"/>
    <s v="Unrelenting"/>
    <x v="4"/>
    <n v="14.5"/>
    <s v="Gary Portelli"/>
    <s v="Louise Day"/>
    <m/>
    <n v="5"/>
    <n v="54"/>
    <n v="54"/>
    <n v="36.129032258064512"/>
    <m/>
    <m/>
    <x v="0"/>
    <n v="7.46"/>
    <n v="20"/>
    <m/>
    <m/>
    <m/>
    <n v="21"/>
    <m/>
    <s v="SYD"/>
    <x v="1"/>
    <x v="0"/>
    <x v="1"/>
    <n v="1"/>
    <x v="1"/>
    <s v=""/>
    <s v=""/>
    <x v="0"/>
    <s v=""/>
    <n v="-100"/>
    <s v="Unrelenting"/>
    <x v="1"/>
    <s v=""/>
    <s v=""/>
  </r>
  <r>
    <x v="127"/>
    <x v="4"/>
    <d v="1899-12-30T17:25:00"/>
    <n v="4"/>
    <n v="3"/>
    <n v="9"/>
    <n v="2000"/>
    <s v="Hcp"/>
    <n v="78"/>
    <n v="150"/>
    <n v="2"/>
    <s v="Irish Legend"/>
    <x v="2"/>
    <n v="9.6999999999999993"/>
    <s v="Les Bridge"/>
    <s v="Brock Ryan"/>
    <m/>
    <n v="11"/>
    <n v="59.5"/>
    <n v="59.5"/>
    <n v="13.102574439900939"/>
    <m/>
    <n v="3"/>
    <x v="1"/>
    <n v="8.43"/>
    <n v="20"/>
    <m/>
    <m/>
    <s v="WON"/>
    <n v="9.5"/>
    <n v="2.8"/>
    <s v="SYD"/>
    <x v="1"/>
    <x v="0"/>
    <x v="1"/>
    <n v="1"/>
    <x v="0"/>
    <s v=""/>
    <s v=""/>
    <x v="0"/>
    <n v="950"/>
    <n v="850"/>
    <s v="Irish Legend"/>
    <x v="0"/>
    <n v="950"/>
    <n v="850"/>
  </r>
  <r>
    <x v="128"/>
    <x v="3"/>
    <d v="1899-12-30T12:55:00"/>
    <n v="5"/>
    <n v="4"/>
    <n v="4"/>
    <n v="2000"/>
    <s v="Hcp"/>
    <n v="88"/>
    <n v="150"/>
    <n v="2"/>
    <s v="Logan Street Lion"/>
    <x v="2"/>
    <n v="3.3"/>
    <s v="Chris Waller"/>
    <s v="James McDonald"/>
    <m/>
    <n v="1"/>
    <n v="58"/>
    <n v="58"/>
    <n v="45.228403437358665"/>
    <n v="2"/>
    <n v="1"/>
    <x v="1"/>
    <n v="4.96"/>
    <n v="20"/>
    <m/>
    <m/>
    <m/>
    <n v="4"/>
    <m/>
    <s v="SYD"/>
    <x v="1"/>
    <x v="0"/>
    <x v="1"/>
    <n v="1"/>
    <x v="0"/>
    <s v=""/>
    <s v=""/>
    <x v="0"/>
    <s v=""/>
    <n v="-100"/>
    <s v="Logan Street Lion"/>
    <x v="0"/>
    <s v=""/>
    <n v="-100"/>
  </r>
  <r>
    <x v="128"/>
    <x v="6"/>
    <d v="1899-12-30T13:10:00"/>
    <n v="4"/>
    <n v="0"/>
    <n v="2"/>
    <n v="1000"/>
    <s v="Hcp"/>
    <n v="78"/>
    <n v="130"/>
    <n v="7"/>
    <s v="Joseylin"/>
    <x v="2"/>
    <n v="8.5"/>
    <s v="Team Hayes"/>
    <s v="Michael Dee"/>
    <m/>
    <n v="5"/>
    <n v="54.5"/>
    <n v="54.5"/>
    <n v="68.907563025210095"/>
    <n v="3"/>
    <n v="4"/>
    <x v="1"/>
    <n v="5"/>
    <n v="35"/>
    <n v="6"/>
    <m/>
    <s v="Ntd"/>
    <n v="13"/>
    <m/>
    <s v="Mel"/>
    <x v="0"/>
    <x v="0"/>
    <x v="1"/>
    <n v="1"/>
    <x v="0"/>
    <s v=""/>
    <s v=""/>
    <x v="0"/>
    <s v=""/>
    <n v="-100"/>
    <s v="Joseylin"/>
    <x v="0"/>
    <s v=""/>
    <n v="-100"/>
  </r>
  <r>
    <x v="128"/>
    <x v="6"/>
    <d v="1899-12-30T15:00:00"/>
    <n v="4"/>
    <n v="0"/>
    <n v="5"/>
    <n v="2040"/>
    <s v="Hcp"/>
    <n v="78"/>
    <n v="130"/>
    <n v="4"/>
    <s v="Chandon Burj"/>
    <x v="6"/>
    <n v="5"/>
    <s v="Trent Busuttin "/>
    <s v="Damien Oliver"/>
    <m/>
    <n v="3"/>
    <n v="58.5"/>
    <n v="58.5"/>
    <n v="34.285714285714285"/>
    <n v="1"/>
    <n v="3"/>
    <x v="1"/>
    <n v="4.5999999999999996"/>
    <n v="35"/>
    <n v="10"/>
    <m/>
    <s v="3rd"/>
    <n v="6.5"/>
    <n v="2.2000000000000002"/>
    <s v="Mel"/>
    <x v="0"/>
    <x v="0"/>
    <x v="1"/>
    <n v="1"/>
    <x v="1"/>
    <s v=""/>
    <s v=""/>
    <x v="0"/>
    <s v=""/>
    <n v="-100"/>
    <s v="Chandon Burj"/>
    <x v="1"/>
    <s v=""/>
    <s v=""/>
  </r>
  <r>
    <x v="128"/>
    <x v="6"/>
    <d v="1899-12-30T15:00:00"/>
    <n v="4"/>
    <n v="0"/>
    <n v="5"/>
    <n v="2040"/>
    <s v="Hcp"/>
    <n v="78"/>
    <n v="130"/>
    <n v="10"/>
    <s v="The Nephew"/>
    <x v="3"/>
    <n v="3.9"/>
    <s v="Patrick Payne"/>
    <s v="Michael Dee"/>
    <m/>
    <n v="1"/>
    <n v="58"/>
    <n v="58"/>
    <n v="34.285714285714285"/>
    <m/>
    <n v="5"/>
    <x v="0"/>
    <n v="5.5"/>
    <n v="30"/>
    <n v="10"/>
    <m/>
    <m/>
    <n v="4.5999999999999996"/>
    <m/>
    <s v="Mel"/>
    <x v="0"/>
    <x v="0"/>
    <x v="1"/>
    <n v="1"/>
    <x v="1"/>
    <s v=""/>
    <s v=""/>
    <x v="0"/>
    <s v=""/>
    <n v="-100"/>
    <s v="The Nephew"/>
    <x v="1"/>
    <s v=""/>
    <s v=""/>
  </r>
  <r>
    <x v="128"/>
    <x v="3"/>
    <d v="1899-12-30T15:20:00"/>
    <n v="5"/>
    <n v="4"/>
    <n v="6"/>
    <n v="1400"/>
    <s v="Hcp"/>
    <m/>
    <n v="160"/>
    <n v="4"/>
    <s v="Titanium Power"/>
    <x v="2"/>
    <n v="3.7"/>
    <s v="Joseph Pride"/>
    <s v="Glyn Schofield"/>
    <m/>
    <n v="2"/>
    <n v="55.5"/>
    <n v="55.5"/>
    <n v="47.86036036036036"/>
    <n v="5"/>
    <n v="3"/>
    <x v="1"/>
    <n v="4.13"/>
    <n v="20"/>
    <m/>
    <m/>
    <s v="3rd"/>
    <n v="4.4000000000000004"/>
    <n v="1.6"/>
    <s v="SYD"/>
    <x v="1"/>
    <x v="0"/>
    <x v="1"/>
    <n v="1"/>
    <x v="0"/>
    <s v=""/>
    <s v=""/>
    <x v="0"/>
    <s v=""/>
    <n v="-100"/>
    <s v="Titanium Power"/>
    <x v="0"/>
    <s v=""/>
    <n v="-100"/>
  </r>
  <r>
    <x v="128"/>
    <x v="3"/>
    <d v="1899-12-30T16:00:00"/>
    <n v="5"/>
    <n v="4"/>
    <n v="7"/>
    <n v="1600"/>
    <s v="Mares"/>
    <n v="78"/>
    <n v="150"/>
    <n v="5"/>
    <s v="Banana Queen"/>
    <x v="2"/>
    <n v="4.5999999999999996"/>
    <s v="Ryan &amp; Alexiou"/>
    <s v="Brenton Avdulla"/>
    <m/>
    <n v="1"/>
    <n v="57.5"/>
    <n v="57.5"/>
    <n v="33.05973552211583"/>
    <n v="4"/>
    <m/>
    <x v="0"/>
    <n v="9.25"/>
    <n v="20"/>
    <m/>
    <m/>
    <s v="WON"/>
    <n v="4.5999999999999996"/>
    <n v="1.9"/>
    <s v="SYD"/>
    <x v="1"/>
    <x v="0"/>
    <x v="1"/>
    <n v="1"/>
    <x v="1"/>
    <s v=""/>
    <s v=""/>
    <x v="0"/>
    <n v="459.99999999999994"/>
    <n v="359.99999999999994"/>
    <s v="Banana Queen"/>
    <x v="1"/>
    <s v=""/>
    <s v=""/>
  </r>
  <r>
    <x v="128"/>
    <x v="3"/>
    <d v="1899-12-30T16:40:00"/>
    <n v="5"/>
    <n v="4"/>
    <n v="8"/>
    <n v="1400"/>
    <s v="Hcp"/>
    <n v="78"/>
    <n v="150"/>
    <n v="11"/>
    <s v="Go Troppo"/>
    <x v="0"/>
    <n v="18.5"/>
    <s v="David Pfieffer"/>
    <s v="Jason Collett"/>
    <m/>
    <n v="10"/>
    <n v="56"/>
    <n v="56"/>
    <n v="30.405405405405403"/>
    <m/>
    <n v="4"/>
    <x v="1"/>
    <n v="6.91"/>
    <n v="20"/>
    <m/>
    <m/>
    <m/>
    <n v="19"/>
    <m/>
    <s v="SYD"/>
    <x v="1"/>
    <x v="0"/>
    <x v="1"/>
    <n v="1"/>
    <x v="0"/>
    <s v=""/>
    <s v=""/>
    <x v="0"/>
    <s v=""/>
    <n v="-100"/>
    <s v="Go Troppo"/>
    <x v="0"/>
    <s v=""/>
    <n v="-100"/>
  </r>
  <r>
    <x v="128"/>
    <x v="6"/>
    <d v="1899-12-30T17:00:00"/>
    <n v="4"/>
    <n v="0"/>
    <n v="8"/>
    <n v="1600"/>
    <s v="Hcp"/>
    <n v="100"/>
    <n v="150"/>
    <n v="11"/>
    <s v="Pounding"/>
    <x v="1"/>
    <n v="4"/>
    <s v="Peter G Moody"/>
    <s v="Jamie Kah"/>
    <m/>
    <n v="2"/>
    <n v="53"/>
    <n v="53"/>
    <n v="47.727272727272727"/>
    <n v="3"/>
    <n v="1"/>
    <x v="1"/>
    <n v="4.8"/>
    <n v="35"/>
    <n v="11"/>
    <m/>
    <s v="WON"/>
    <n v="3.3"/>
    <n v="1.4"/>
    <s v="Mel"/>
    <x v="0"/>
    <x v="0"/>
    <x v="1"/>
    <n v="1"/>
    <x v="1"/>
    <s v=""/>
    <s v=""/>
    <x v="0"/>
    <n v="330"/>
    <n v="230"/>
    <s v="Pounding"/>
    <x v="1"/>
    <s v=""/>
    <s v=""/>
  </r>
  <r>
    <x v="128"/>
    <x v="6"/>
    <d v="1899-12-30T17:00:00"/>
    <n v="4"/>
    <n v="0"/>
    <n v="8"/>
    <n v="1600"/>
    <s v="Hcp"/>
    <n v="100"/>
    <n v="150"/>
    <n v="2"/>
    <s v="Corner Pocket"/>
    <x v="4"/>
    <n v="4.8"/>
    <s v="Lindsey Smith"/>
    <s v="Thomas Stockdale (a2)"/>
    <n v="2"/>
    <n v="1"/>
    <n v="61"/>
    <n v="59"/>
    <n v="47.727272727272727"/>
    <n v="1"/>
    <m/>
    <x v="0"/>
    <n v="5.4"/>
    <n v="30"/>
    <n v="11"/>
    <m/>
    <s v="2nd"/>
    <n v="5.5"/>
    <n v="1.7"/>
    <s v="Mel"/>
    <x v="0"/>
    <x v="0"/>
    <x v="1"/>
    <n v="1"/>
    <x v="1"/>
    <s v=""/>
    <s v=""/>
    <x v="0"/>
    <s v=""/>
    <n v="-100"/>
    <s v="Corner Pocket"/>
    <x v="1"/>
    <s v=""/>
    <s v=""/>
  </r>
  <r>
    <x v="128"/>
    <x v="3"/>
    <d v="1899-12-30T17:55:00"/>
    <n v="5"/>
    <n v="4"/>
    <n v="10"/>
    <n v="1100"/>
    <s v="Hcp"/>
    <n v="78"/>
    <n v="150"/>
    <n v="16"/>
    <s v="Narito"/>
    <x v="3"/>
    <n v="2.8"/>
    <s v="Chris Waller"/>
    <s v="James McDonald"/>
    <m/>
    <n v="6"/>
    <n v="54.5"/>
    <n v="54.5"/>
    <n v="46.13095238095238"/>
    <m/>
    <n v="5"/>
    <x v="1"/>
    <n v="4.47"/>
    <n v="20"/>
    <m/>
    <m/>
    <s v="3rd"/>
    <n v="3.4"/>
    <n v="1.6"/>
    <s v="SYD"/>
    <x v="1"/>
    <x v="0"/>
    <x v="1"/>
    <n v="1"/>
    <x v="0"/>
    <s v=""/>
    <s v=""/>
    <x v="0"/>
    <s v=""/>
    <n v="-100"/>
    <s v="Narito"/>
    <x v="0"/>
    <s v=""/>
    <n v="-100"/>
  </r>
  <r>
    <x v="129"/>
    <x v="5"/>
    <d v="1899-12-30T16:20:00"/>
    <n v="4"/>
    <n v="0"/>
    <n v="6"/>
    <n v="1000"/>
    <s v="Hcp"/>
    <s v="No"/>
    <n v="175"/>
    <n v="5"/>
    <s v="Star Patrol"/>
    <x v="2"/>
    <n v="2.25"/>
    <s v="Clinton McDonald"/>
    <s v="Ben Melham"/>
    <m/>
    <n v="8"/>
    <n v="55.5"/>
    <n v="55.5"/>
    <n v="29.292929292929294"/>
    <n v="2"/>
    <m/>
    <x v="0"/>
    <n v="5.5"/>
    <n v="30"/>
    <n v="9"/>
    <m/>
    <s v="WON"/>
    <n v="3"/>
    <n v="1.6"/>
    <s v="Mel"/>
    <x v="0"/>
    <x v="0"/>
    <x v="5"/>
    <n v="1"/>
    <x v="0"/>
    <s v=""/>
    <s v=""/>
    <x v="0"/>
    <n v="300"/>
    <n v="200"/>
    <s v="Star Patrol"/>
    <x v="0"/>
    <n v="300"/>
    <n v="200"/>
  </r>
  <r>
    <x v="129"/>
    <x v="5"/>
    <d v="1899-12-30T17:40:00"/>
    <n v="4"/>
    <n v="0"/>
    <n v="8"/>
    <n v="1400"/>
    <s v="Hcp"/>
    <s v="No"/>
    <n v="175"/>
    <n v="1"/>
    <s v="Crosshaven"/>
    <x v="0"/>
    <n v="10"/>
    <s v="Team Hayes"/>
    <s v="Michael Dee"/>
    <m/>
    <n v="10"/>
    <n v="60"/>
    <n v="60"/>
    <n v="41.25"/>
    <n v="2"/>
    <n v="2"/>
    <x v="1"/>
    <n v="4.5999999999999996"/>
    <n v="40"/>
    <n v="12"/>
    <m/>
    <s v="3rd"/>
    <n v="8.5"/>
    <m/>
    <s v="Mel"/>
    <x v="0"/>
    <x v="0"/>
    <x v="5"/>
    <n v="1"/>
    <x v="0"/>
    <n v="2"/>
    <n v="2"/>
    <x v="0"/>
    <s v=""/>
    <n v="-100"/>
    <s v="Crosshaven"/>
    <x v="0"/>
    <s v=""/>
    <n v="-100"/>
  </r>
  <r>
    <x v="129"/>
    <x v="5"/>
    <d v="1899-12-30T17:40:00"/>
    <n v="4"/>
    <n v="0"/>
    <n v="8"/>
    <n v="1400"/>
    <s v="Hcp"/>
    <s v="No"/>
    <n v="175"/>
    <n v="8"/>
    <s v="Pal D'Oro"/>
    <x v="2"/>
    <n v="4.2"/>
    <s v="Ciaron Maher "/>
    <s v="Jamie Kah"/>
    <m/>
    <n v="12"/>
    <n v="54"/>
    <n v="54"/>
    <n v="41.25"/>
    <n v="3"/>
    <n v="3"/>
    <x v="0"/>
    <n v="5.5"/>
    <n v="30"/>
    <n v="12"/>
    <m/>
    <m/>
    <n v="4.8"/>
    <m/>
    <s v="Mel"/>
    <x v="0"/>
    <x v="0"/>
    <x v="5"/>
    <n v="1"/>
    <x v="0"/>
    <s v=""/>
    <n v="2"/>
    <x v="0"/>
    <s v=""/>
    <n v="-100"/>
    <s v="Pal D'Oro"/>
    <x v="0"/>
    <s v=""/>
    <n v="-100"/>
  </r>
  <r>
    <x v="130"/>
    <x v="4"/>
    <d v="1899-12-30T13:30:00"/>
    <n v="4"/>
    <n v="5"/>
    <n v="3"/>
    <n v="1500"/>
    <s v="Hcp"/>
    <n v="72"/>
    <n v="150"/>
    <n v="2"/>
    <s v="Cosmic Minerva"/>
    <x v="3"/>
    <n v="2.5"/>
    <s v="Bjorn Baker"/>
    <s v="Joshua Parr"/>
    <m/>
    <n v="2"/>
    <n v="59"/>
    <n v="59"/>
    <n v="50.869565217391305"/>
    <n v="1"/>
    <m/>
    <x v="1"/>
    <n v="4.9000000000000004"/>
    <n v="20"/>
    <m/>
    <m/>
    <s v="3rd"/>
    <n v="3"/>
    <n v="1.3"/>
    <s v="SYD"/>
    <x v="1"/>
    <x v="0"/>
    <x v="1"/>
    <n v="1"/>
    <x v="0"/>
    <s v=""/>
    <s v=""/>
    <x v="0"/>
    <s v=""/>
    <n v="-100"/>
    <s v="Cosmic Minerva"/>
    <x v="0"/>
    <s v=""/>
    <n v="-100"/>
  </r>
  <r>
    <x v="130"/>
    <x v="4"/>
    <d v="1899-12-30T14:05:00"/>
    <n v="4"/>
    <n v="5"/>
    <n v="4"/>
    <n v="2000"/>
    <s v="Hcp"/>
    <n v="78"/>
    <n v="150"/>
    <n v="4"/>
    <s v="Secret Glamour"/>
    <x v="3"/>
    <n v="7.7"/>
    <s v="Maher &amp; Eustace"/>
    <s v="Chad Schofield"/>
    <m/>
    <n v="2"/>
    <n v="57.5"/>
    <n v="57.5"/>
    <n v="41.558441558441558"/>
    <n v="1"/>
    <n v="1"/>
    <x v="1"/>
    <n v="6.4"/>
    <n v="20"/>
    <m/>
    <m/>
    <s v="3rd"/>
    <n v="8.5"/>
    <n v="2.9"/>
    <s v="SYD"/>
    <x v="1"/>
    <x v="0"/>
    <x v="1"/>
    <n v="1"/>
    <x v="0"/>
    <n v="2"/>
    <n v="2"/>
    <x v="0"/>
    <s v=""/>
    <n v="-100"/>
    <s v="Secret Glamour"/>
    <x v="0"/>
    <s v=""/>
    <n v="-100"/>
  </r>
  <r>
    <x v="130"/>
    <x v="4"/>
    <d v="1899-12-30T14:05:00"/>
    <n v="4"/>
    <n v="5"/>
    <n v="4"/>
    <n v="2000"/>
    <s v="Hcp"/>
    <n v="78"/>
    <n v="150"/>
    <n v="6"/>
    <s v="Tip Of The Spear"/>
    <x v="2"/>
    <n v="4.7"/>
    <s v="Annabel Neasham"/>
    <s v="Regan Bayliss"/>
    <m/>
    <n v="4"/>
    <n v="57"/>
    <n v="57"/>
    <n v="41.558441558441558"/>
    <m/>
    <m/>
    <x v="0"/>
    <n v="6.51"/>
    <n v="20"/>
    <m/>
    <m/>
    <m/>
    <n v="6.5"/>
    <m/>
    <s v="SYD"/>
    <x v="1"/>
    <x v="0"/>
    <x v="1"/>
    <n v="1"/>
    <x v="0"/>
    <s v=""/>
    <n v="2"/>
    <x v="0"/>
    <s v=""/>
    <n v="-100"/>
    <s v="Tip Of The Spear"/>
    <x v="0"/>
    <s v=""/>
    <n v="-100"/>
  </r>
  <r>
    <x v="130"/>
    <x v="4"/>
    <d v="1899-12-30T16:00:00"/>
    <n v="4"/>
    <n v="5"/>
    <n v="7"/>
    <n v="1200"/>
    <s v="Hcp"/>
    <n v="88"/>
    <n v="150"/>
    <n v="4"/>
    <s v="Dehorned Unicorn"/>
    <x v="6"/>
    <n v="6"/>
    <s v="Joseph Pride"/>
    <s v="Sam Clipperton"/>
    <m/>
    <n v="7"/>
    <n v="57.5"/>
    <n v="57.5"/>
    <n v="64.285714285714292"/>
    <n v="1"/>
    <n v="3"/>
    <x v="1"/>
    <n v="4.99"/>
    <n v="20"/>
    <m/>
    <m/>
    <m/>
    <n v="4.5999999999999996"/>
    <m/>
    <s v="SYD"/>
    <x v="1"/>
    <x v="0"/>
    <x v="1"/>
    <n v="1"/>
    <x v="0"/>
    <s v=""/>
    <s v=""/>
    <x v="0"/>
    <s v=""/>
    <n v="-100"/>
    <s v="Dehorned Unicorn"/>
    <x v="0"/>
    <s v=""/>
    <n v="-100"/>
  </r>
  <r>
    <x v="130"/>
    <x v="4"/>
    <d v="1899-12-30T17:20:00"/>
    <n v="4"/>
    <n v="5"/>
    <n v="9"/>
    <n v="1500"/>
    <s v="Hcp"/>
    <n v="88"/>
    <n v="150"/>
    <n v="4"/>
    <s v="Bold Mac"/>
    <x v="1"/>
    <n v="2.5"/>
    <s v="Chris Waller"/>
    <s v="James McDonald"/>
    <m/>
    <n v="5"/>
    <n v="55"/>
    <n v="55"/>
    <n v="70.303030303030312"/>
    <m/>
    <m/>
    <x v="1"/>
    <n v="4.34"/>
    <n v="20"/>
    <m/>
    <m/>
    <s v="WON"/>
    <n v="3.4"/>
    <n v="1.4"/>
    <s v="SYD"/>
    <x v="1"/>
    <x v="0"/>
    <x v="1"/>
    <n v="1"/>
    <x v="0"/>
    <s v=""/>
    <s v=""/>
    <x v="0"/>
    <n v="340"/>
    <n v="240"/>
    <s v="Bold Mac"/>
    <x v="0"/>
    <n v="340"/>
    <n v="240"/>
  </r>
  <r>
    <x v="130"/>
    <x v="4"/>
    <d v="1899-12-30T17:55:00"/>
    <n v="4"/>
    <n v="5"/>
    <n v="10"/>
    <n v="1350"/>
    <s v="Hcp"/>
    <n v="78"/>
    <n v="150"/>
    <n v="7"/>
    <s v="Gracilistyla"/>
    <x v="0"/>
    <n v="6.5"/>
    <s v="Chris Waller"/>
    <s v="James McDonald"/>
    <m/>
    <n v="8"/>
    <n v="57.5"/>
    <n v="57.5"/>
    <n v="68.016194331983812"/>
    <n v="5"/>
    <n v="1"/>
    <x v="1"/>
    <n v="7"/>
    <n v="20"/>
    <m/>
    <m/>
    <m/>
    <n v="5.5"/>
    <m/>
    <s v="SYD"/>
    <x v="1"/>
    <x v="0"/>
    <x v="1"/>
    <n v="1"/>
    <x v="0"/>
    <s v=""/>
    <s v=""/>
    <x v="0"/>
    <s v=""/>
    <n v="-100"/>
    <s v="Gracilistyla"/>
    <x v="0"/>
    <s v=""/>
    <n v="-100"/>
  </r>
  <r>
    <x v="131"/>
    <x v="5"/>
    <d v="1899-12-30T12:35:00"/>
    <n v="5"/>
    <n v="3"/>
    <n v="1"/>
    <n v="1000"/>
    <s v="Hcp"/>
    <n v="78"/>
    <n v="130"/>
    <n v="4"/>
    <s v="No Way Ever"/>
    <x v="6"/>
    <n v="7.5"/>
    <s v="Ciaron Maher "/>
    <s v="Celine Gaudray (a3)"/>
    <n v="3"/>
    <n v="1"/>
    <n v="58"/>
    <n v="55"/>
    <n v="75.833333333333329"/>
    <n v="2"/>
    <n v="1"/>
    <x v="1"/>
    <n v="5.5"/>
    <n v="40"/>
    <n v="5"/>
    <m/>
    <s v="Ntd"/>
    <n v="8.5"/>
    <m/>
    <s v="Mel"/>
    <x v="0"/>
    <x v="0"/>
    <x v="1"/>
    <n v="2"/>
    <x v="1"/>
    <s v=""/>
    <s v=""/>
    <x v="0"/>
    <s v=""/>
    <n v="-100"/>
    <s v="No Way Ever"/>
    <x v="1"/>
    <s v=""/>
    <s v=""/>
  </r>
  <r>
    <x v="131"/>
    <x v="3"/>
    <d v="1899-12-30T13:30:00"/>
    <n v="4"/>
    <n v="8"/>
    <n v="3"/>
    <n v="1600"/>
    <s v="Hcp"/>
    <n v="72"/>
    <n v="120"/>
    <n v="12"/>
    <s v="Carolina Fire"/>
    <x v="2"/>
    <n v="8"/>
    <s v="L &amp; C Curtis"/>
    <s v="Jay Ford"/>
    <m/>
    <n v="1"/>
    <n v="52"/>
    <n v="52"/>
    <n v="29.166666666666668"/>
    <n v="5"/>
    <n v="1"/>
    <x v="1"/>
    <n v="6.23"/>
    <n v="20"/>
    <m/>
    <m/>
    <s v="3rd"/>
    <n v="7"/>
    <n v="2.2999999999999998"/>
    <s v="SYD"/>
    <x v="1"/>
    <x v="0"/>
    <x v="1"/>
    <n v="2"/>
    <x v="0"/>
    <s v=""/>
    <s v=""/>
    <x v="0"/>
    <s v=""/>
    <n v="-100"/>
    <s v="Carolina Fire"/>
    <x v="0"/>
    <s v=""/>
    <n v="-100"/>
  </r>
  <r>
    <x v="131"/>
    <x v="3"/>
    <d v="1899-12-30T13:30:00"/>
    <n v="4"/>
    <n v="8"/>
    <n v="3"/>
    <n v="1600"/>
    <s v="Hcp"/>
    <n v="72"/>
    <n v="120"/>
    <n v="5"/>
    <s v="Lovetheinvasion"/>
    <x v="4"/>
    <n v="7"/>
    <s v="Jason Deamer"/>
    <s v="Dylan Gibbons (a2)"/>
    <n v="2"/>
    <n v="8"/>
    <n v="56.5"/>
    <n v="54.5"/>
    <n v="29.166666666666668"/>
    <n v="4"/>
    <n v="2"/>
    <x v="0"/>
    <n v="6.84"/>
    <n v="20"/>
    <m/>
    <m/>
    <m/>
    <n v="6.5"/>
    <m/>
    <s v="SYD"/>
    <x v="1"/>
    <x v="0"/>
    <x v="1"/>
    <n v="2"/>
    <x v="1"/>
    <s v=""/>
    <s v=""/>
    <x v="0"/>
    <s v=""/>
    <n v="-100"/>
    <s v="Lovetheinvasion"/>
    <x v="1"/>
    <s v=""/>
    <s v=""/>
  </r>
  <r>
    <x v="131"/>
    <x v="3"/>
    <d v="1899-12-30T14:40:00"/>
    <n v="4"/>
    <n v="8"/>
    <n v="5"/>
    <n v="1300"/>
    <s v="Mares"/>
    <n v="78"/>
    <n v="150"/>
    <n v="4"/>
    <s v="Pretty Wild"/>
    <x v="2"/>
    <n v="3.1"/>
    <s v="Chris Waller"/>
    <s v="James McDonald"/>
    <m/>
    <n v="7"/>
    <n v="58"/>
    <n v="58"/>
    <n v="47.409579667644181"/>
    <n v="2"/>
    <n v="1"/>
    <x v="1"/>
    <n v="5.83"/>
    <n v="20"/>
    <m/>
    <m/>
    <m/>
    <n v="5"/>
    <m/>
    <s v="SYD"/>
    <x v="1"/>
    <x v="0"/>
    <x v="1"/>
    <n v="2"/>
    <x v="0"/>
    <s v=""/>
    <s v=""/>
    <x v="0"/>
    <s v=""/>
    <n v="-100"/>
    <s v="Pretty Wild"/>
    <x v="0"/>
    <s v=""/>
    <n v="-100"/>
  </r>
  <r>
    <x v="131"/>
    <x v="5"/>
    <d v="1899-12-30T15:40:00"/>
    <n v="5"/>
    <n v="3"/>
    <n v="6"/>
    <n v="1300"/>
    <s v="Hcp"/>
    <n v="84"/>
    <n v="130"/>
    <n v="11"/>
    <s v="Foujita San"/>
    <x v="5"/>
    <n v="3.8"/>
    <s v="Team Hawkes"/>
    <s v="Damien Oliver"/>
    <m/>
    <n v="6"/>
    <n v="55.5"/>
    <n v="55.5"/>
    <n v="63.35282651072125"/>
    <n v="5"/>
    <n v="2"/>
    <x v="1"/>
    <n v="5"/>
    <n v="35"/>
    <n v="12"/>
    <m/>
    <m/>
    <n v="5"/>
    <m/>
    <s v="Mel"/>
    <x v="0"/>
    <x v="0"/>
    <x v="1"/>
    <n v="2"/>
    <x v="0"/>
    <s v=""/>
    <s v=""/>
    <x v="0"/>
    <s v=""/>
    <n v="-100"/>
    <s v="Foujita San"/>
    <x v="0"/>
    <s v=""/>
    <n v="-100"/>
  </r>
  <r>
    <x v="131"/>
    <x v="5"/>
    <d v="1899-12-30T16:20:00"/>
    <n v="5"/>
    <n v="3"/>
    <n v="7"/>
    <n v="1300"/>
    <s v="Mares"/>
    <s v="SW-M"/>
    <n v="200"/>
    <n v="11"/>
    <s v="Snapped"/>
    <x v="0"/>
    <n v="3.9"/>
    <s v="Anthony  Freedman"/>
    <s v="Mark Zahra"/>
    <m/>
    <n v="5"/>
    <n v="56"/>
    <n v="56"/>
    <n v="50.641025641025642"/>
    <n v="3"/>
    <m/>
    <x v="1"/>
    <n v="5.2"/>
    <n v="35"/>
    <n v="12"/>
    <m/>
    <m/>
    <n v="4.4000000000000004"/>
    <m/>
    <s v="Mel"/>
    <x v="0"/>
    <x v="0"/>
    <x v="1"/>
    <n v="2"/>
    <x v="0"/>
    <s v=""/>
    <s v=""/>
    <x v="0"/>
    <s v=""/>
    <n v="-100"/>
    <s v="Snapped"/>
    <x v="0"/>
    <s v=""/>
    <n v="-100"/>
  </r>
  <r>
    <x v="131"/>
    <x v="5"/>
    <d v="1899-12-30T17:00:00"/>
    <n v="5"/>
    <n v="3"/>
    <n v="8"/>
    <n v="1800"/>
    <s v="Hcp"/>
    <n v="100"/>
    <n v="150"/>
    <n v="6"/>
    <s v="Right You Are"/>
    <x v="2"/>
    <n v="3.3"/>
    <s v="Ciaron Maher "/>
    <s v="Ethan Brown"/>
    <m/>
    <n v="4"/>
    <n v="54.5"/>
    <n v="54.5"/>
    <n v="85.858585858585855"/>
    <n v="2"/>
    <n v="2"/>
    <x v="1"/>
    <n v="4"/>
    <n v="40"/>
    <n v="8"/>
    <m/>
    <s v="WON"/>
    <n v="4.2"/>
    <n v="1.3"/>
    <s v="Mel"/>
    <x v="0"/>
    <x v="0"/>
    <x v="1"/>
    <n v="2"/>
    <x v="0"/>
    <s v=""/>
    <s v=""/>
    <x v="0"/>
    <n v="420"/>
    <n v="320"/>
    <s v="Right You Are"/>
    <x v="0"/>
    <n v="420"/>
    <n v="320"/>
  </r>
  <r>
    <x v="131"/>
    <x v="3"/>
    <d v="1899-12-30T17:55:00"/>
    <n v="4"/>
    <n v="8"/>
    <n v="10"/>
    <n v="1200"/>
    <s v="Hcp"/>
    <n v="78"/>
    <n v="150"/>
    <n v="12"/>
    <s v="Pokerjack"/>
    <x v="2"/>
    <n v="8"/>
    <s v="Tash Burleigh"/>
    <s v="Amy McLucas (a3)"/>
    <n v="3"/>
    <n v="4"/>
    <n v="56.5"/>
    <n v="53.5"/>
    <n v="52.5"/>
    <n v="1"/>
    <n v="1"/>
    <x v="1"/>
    <n v="4.5599999999999996"/>
    <n v="20"/>
    <m/>
    <m/>
    <m/>
    <n v="7"/>
    <m/>
    <s v="SYD"/>
    <x v="1"/>
    <x v="0"/>
    <x v="1"/>
    <n v="2"/>
    <x v="0"/>
    <s v=""/>
    <s v=""/>
    <x v="0"/>
    <s v=""/>
    <n v="-100"/>
    <s v="Pokerjack"/>
    <x v="0"/>
    <s v=""/>
    <n v="-100"/>
  </r>
  <r>
    <x v="132"/>
    <x v="5"/>
    <d v="1899-12-30T12:35:00"/>
    <n v="4"/>
    <n v="10"/>
    <n v="1"/>
    <n v="2400"/>
    <s v="Hcp"/>
    <n v="78"/>
    <n v="130"/>
    <n v="7"/>
    <s v="Wahine Toa"/>
    <x v="3"/>
    <n v="7.8"/>
    <s v="Ciaron Maher "/>
    <s v="Matt Cartwright (a0)"/>
    <m/>
    <n v="12"/>
    <n v="58"/>
    <n v="58"/>
    <n v="27.106227106227109"/>
    <n v="1"/>
    <n v="2"/>
    <x v="1"/>
    <n v="5.6"/>
    <n v="30"/>
    <n v="15"/>
    <m/>
    <m/>
    <n v="9"/>
    <m/>
    <s v="Mel"/>
    <x v="0"/>
    <x v="0"/>
    <x v="1"/>
    <n v="2"/>
    <x v="0"/>
    <s v=""/>
    <s v=""/>
    <x v="0"/>
    <s v=""/>
    <n v="-100"/>
    <s v="Wahine Toa"/>
    <x v="0"/>
    <s v=""/>
    <n v="-100"/>
  </r>
  <r>
    <x v="132"/>
    <x v="3"/>
    <d v="1899-12-30T13:30:00"/>
    <n v="4"/>
    <n v="0"/>
    <n v="3"/>
    <n v="1000"/>
    <s v="Hcp"/>
    <n v="72"/>
    <n v="120"/>
    <n v="7"/>
    <s v="Hard To Say"/>
    <x v="3"/>
    <n v="3.2"/>
    <s v="Jason Deamer"/>
    <s v="James McDonald"/>
    <m/>
    <n v="11"/>
    <n v="57"/>
    <n v="57"/>
    <n v="53.472222222222221"/>
    <n v="3"/>
    <m/>
    <x v="1"/>
    <n v="5.68"/>
    <n v="20"/>
    <m/>
    <m/>
    <m/>
    <n v="2.9"/>
    <m/>
    <s v="SYD"/>
    <x v="1"/>
    <x v="0"/>
    <x v="1"/>
    <n v="2"/>
    <x v="0"/>
    <s v=""/>
    <s v=""/>
    <x v="0"/>
    <s v=""/>
    <n v="-100"/>
    <s v="Hard To Say"/>
    <x v="0"/>
    <s v=""/>
    <n v="-100"/>
  </r>
  <r>
    <x v="132"/>
    <x v="3"/>
    <d v="1899-12-30T14:05:00"/>
    <n v="4"/>
    <n v="0"/>
    <n v="4"/>
    <n v="1600"/>
    <s v="Hcp"/>
    <n v="88"/>
    <n v="150"/>
    <n v="4"/>
    <s v="Bold Mac"/>
    <x v="5"/>
    <n v="3.8"/>
    <s v="Chris Waller"/>
    <s v="James McDonald"/>
    <m/>
    <n v="7"/>
    <n v="57.5"/>
    <n v="57.5"/>
    <n v="46.315789473684212"/>
    <m/>
    <n v="1"/>
    <x v="1"/>
    <n v="5.0599999999999996"/>
    <n v="20"/>
    <m/>
    <m/>
    <m/>
    <n v="4"/>
    <m/>
    <s v="SYD"/>
    <x v="1"/>
    <x v="0"/>
    <x v="1"/>
    <n v="2"/>
    <x v="0"/>
    <n v="2"/>
    <n v="2"/>
    <x v="0"/>
    <s v=""/>
    <n v="-100"/>
    <s v="Bold Mac"/>
    <x v="0"/>
    <s v=""/>
    <n v="-100"/>
  </r>
  <r>
    <x v="132"/>
    <x v="3"/>
    <d v="1899-12-30T14:05:00"/>
    <n v="4"/>
    <n v="0"/>
    <n v="4"/>
    <n v="1600"/>
    <s v="Hcp"/>
    <n v="88"/>
    <n v="150"/>
    <n v="8"/>
    <s v="Bazooka"/>
    <x v="3"/>
    <n v="8"/>
    <s v="David Payne"/>
    <s v="Reece Jones (a1.5)"/>
    <n v="1.5"/>
    <n v="4"/>
    <n v="54"/>
    <n v="52.5"/>
    <n v="46.315789473684212"/>
    <n v="5"/>
    <n v="3"/>
    <x v="0"/>
    <n v="6.44"/>
    <n v="20"/>
    <m/>
    <m/>
    <s v="2nd"/>
    <n v="8.5"/>
    <n v="2.2000000000000002"/>
    <s v="SYD"/>
    <x v="1"/>
    <x v="0"/>
    <x v="1"/>
    <n v="2"/>
    <x v="0"/>
    <s v=""/>
    <n v="2"/>
    <x v="0"/>
    <s v=""/>
    <n v="-100"/>
    <s v="Bazooka"/>
    <x v="0"/>
    <s v=""/>
    <n v="-100"/>
  </r>
  <r>
    <x v="132"/>
    <x v="5"/>
    <d v="1899-12-30T15:40:00"/>
    <n v="4"/>
    <n v="10"/>
    <n v="6"/>
    <n v="1100"/>
    <s v="Hcp"/>
    <s v="SW"/>
    <n v="300"/>
    <n v="6"/>
    <s v="Chain Of Lightning"/>
    <x v="1"/>
    <n v="4.8"/>
    <s v="Peter G Moody"/>
    <s v="Jamie Kah"/>
    <m/>
    <n v="2"/>
    <n v="57"/>
    <n v="57"/>
    <n v="32.598039215686278"/>
    <n v="2"/>
    <n v="4"/>
    <x v="1"/>
    <n v="5"/>
    <n v="35"/>
    <n v="12"/>
    <m/>
    <s v="3rd"/>
    <n v="5"/>
    <n v="1.8"/>
    <s v="Mel"/>
    <x v="0"/>
    <x v="0"/>
    <x v="1"/>
    <n v="2"/>
    <x v="1"/>
    <s v=""/>
    <s v=""/>
    <x v="0"/>
    <s v=""/>
    <n v="-100"/>
    <s v="Chain Of Lightning"/>
    <x v="1"/>
    <s v=""/>
    <s v=""/>
  </r>
  <r>
    <x v="132"/>
    <x v="5"/>
    <d v="1899-12-30T17:00:00"/>
    <n v="4"/>
    <n v="10"/>
    <n v="8"/>
    <n v="1600"/>
    <s v="Hcp"/>
    <s v="SW"/>
    <n v="200"/>
    <n v="3"/>
    <s v="Crosshaven"/>
    <x v="2"/>
    <n v="10"/>
    <s v="Team Hayes"/>
    <s v="Michael Dee"/>
    <m/>
    <n v="10"/>
    <n v="58.5"/>
    <n v="58.5"/>
    <n v="38.571428571428569"/>
    <n v="3"/>
    <m/>
    <x v="1"/>
    <n v="5"/>
    <n v="35"/>
    <n v="14"/>
    <m/>
    <m/>
    <n v="14"/>
    <m/>
    <s v="Mel"/>
    <x v="0"/>
    <x v="0"/>
    <x v="1"/>
    <n v="2"/>
    <x v="1"/>
    <s v=""/>
    <s v=""/>
    <x v="0"/>
    <s v=""/>
    <n v="-100"/>
    <s v="Crosshaven"/>
    <x v="1"/>
    <s v=""/>
    <s v=""/>
  </r>
  <r>
    <x v="132"/>
    <x v="5"/>
    <d v="1899-12-30T17:00:00"/>
    <n v="4"/>
    <n v="10"/>
    <n v="8"/>
    <n v="1600"/>
    <s v="Hcp"/>
    <s v="SW"/>
    <n v="200"/>
    <n v="12"/>
    <s v="Pounding"/>
    <x v="2"/>
    <n v="5.5"/>
    <s v="Peter G Moody"/>
    <s v="Jamie Kah"/>
    <m/>
    <n v="14"/>
    <n v="57"/>
    <n v="57"/>
    <n v="38.571428571428569"/>
    <n v="2"/>
    <n v="4"/>
    <x v="0"/>
    <n v="5.7"/>
    <n v="30"/>
    <n v="14"/>
    <m/>
    <s v="WON"/>
    <n v="8.6999999999999993"/>
    <n v="2.4"/>
    <s v="Mel"/>
    <x v="0"/>
    <x v="0"/>
    <x v="1"/>
    <n v="2"/>
    <x v="1"/>
    <s v=""/>
    <s v=""/>
    <x v="0"/>
    <n v="869.99999999999989"/>
    <n v="769.99999999999989"/>
    <s v="Pounding"/>
    <x v="1"/>
    <s v=""/>
    <s v=""/>
  </r>
  <r>
    <x v="132"/>
    <x v="3"/>
    <d v="1899-12-30T17:55:00"/>
    <n v="4"/>
    <n v="0"/>
    <n v="10"/>
    <n v="1300"/>
    <s v="Hcp"/>
    <n v="88"/>
    <n v="150"/>
    <n v="6"/>
    <s v="Pizarro"/>
    <x v="3"/>
    <n v="5.7"/>
    <s v="John O'Shea"/>
    <s v="Brenton Avdulla"/>
    <m/>
    <n v="5"/>
    <n v="56.5"/>
    <n v="56.5"/>
    <n v="44.570886676149826"/>
    <n v="3"/>
    <n v="1"/>
    <x v="1"/>
    <n v="4.63"/>
    <n v="20"/>
    <m/>
    <m/>
    <s v="2nd"/>
    <n v="5.5"/>
    <n v="1.8"/>
    <s v="SYD"/>
    <x v="1"/>
    <x v="0"/>
    <x v="1"/>
    <n v="2"/>
    <x v="0"/>
    <s v=""/>
    <s v=""/>
    <x v="0"/>
    <s v=""/>
    <n v="-100"/>
    <s v="Pizarro"/>
    <x v="0"/>
    <s v=""/>
    <n v="-100"/>
  </r>
  <r>
    <x v="133"/>
    <x v="0"/>
    <d v="1899-12-30T12:35:00"/>
    <n v="3"/>
    <n v="0"/>
    <n v="1"/>
    <n v="1600"/>
    <s v="Hcp"/>
    <n v="84"/>
    <n v="130"/>
    <n v="11"/>
    <s v="So You See"/>
    <x v="2"/>
    <n v="6"/>
    <s v="Michael Moroney"/>
    <s v="Jye McNeil"/>
    <m/>
    <n v="2"/>
    <n v="54"/>
    <n v="54"/>
    <n v="26.666666666666668"/>
    <m/>
    <n v="4"/>
    <x v="1"/>
    <n v="5.7"/>
    <n v="30"/>
    <n v="13"/>
    <m/>
    <s v="WON"/>
    <n v="8.25"/>
    <n v="2.8"/>
    <s v="Mel"/>
    <x v="0"/>
    <x v="0"/>
    <x v="1"/>
    <n v="2"/>
    <x v="0"/>
    <s v=""/>
    <s v=""/>
    <x v="0"/>
    <n v="825"/>
    <n v="725"/>
    <s v="So You See"/>
    <x v="0"/>
    <n v="825"/>
    <n v="725"/>
  </r>
  <r>
    <x v="133"/>
    <x v="4"/>
    <d v="1899-12-30T12:55:00"/>
    <n v="4"/>
    <n v="0"/>
    <n v="2"/>
    <n v="1500"/>
    <s v="Hcp"/>
    <n v="72"/>
    <n v="120"/>
    <n v="3"/>
    <s v="Kibosh"/>
    <x v="1"/>
    <n v="7.8"/>
    <s v="John Thompson"/>
    <s v="Kerrin McEvoy"/>
    <m/>
    <n v="10"/>
    <n v="57.5"/>
    <n v="57.5"/>
    <n v="26.51914295749912"/>
    <n v="5"/>
    <m/>
    <x v="1"/>
    <n v="6.44"/>
    <n v="20"/>
    <m/>
    <m/>
    <m/>
    <n v="8.5"/>
    <m/>
    <s v="SYD"/>
    <x v="1"/>
    <x v="0"/>
    <x v="1"/>
    <n v="2"/>
    <x v="0"/>
    <n v="2"/>
    <n v="2"/>
    <x v="0"/>
    <s v=""/>
    <n v="-100"/>
    <s v="Kibosh"/>
    <x v="0"/>
    <s v=""/>
    <n v="-100"/>
  </r>
  <r>
    <x v="133"/>
    <x v="4"/>
    <d v="1899-12-30T12:55:00"/>
    <n v="4"/>
    <n v="0"/>
    <n v="2"/>
    <n v="1500"/>
    <s v="Hcp"/>
    <n v="72"/>
    <n v="120"/>
    <n v="2"/>
    <s v="True Crime"/>
    <x v="2"/>
    <n v="3.9"/>
    <s v="Kim Waugh"/>
    <s v="Tyler Schiller (a0)"/>
    <m/>
    <n v="8"/>
    <n v="58"/>
    <n v="58"/>
    <n v="26.51914295749912"/>
    <n v="2"/>
    <n v="4"/>
    <x v="0"/>
    <n v="6.47"/>
    <n v="20"/>
    <m/>
    <m/>
    <m/>
    <n v="6"/>
    <m/>
    <s v="SYD"/>
    <x v="1"/>
    <x v="0"/>
    <x v="1"/>
    <n v="2"/>
    <x v="0"/>
    <s v=""/>
    <n v="2"/>
    <x v="0"/>
    <s v=""/>
    <n v="-100"/>
    <s v="True Crime"/>
    <x v="0"/>
    <s v=""/>
    <n v="-100"/>
  </r>
  <r>
    <x v="133"/>
    <x v="0"/>
    <d v="1899-12-30T15:00:00"/>
    <n v="3"/>
    <n v="0"/>
    <n v="5"/>
    <n v="1400"/>
    <s v="Mares"/>
    <s v="SW-M"/>
    <n v="200"/>
    <n v="3"/>
    <s v="Excelida"/>
    <x v="3"/>
    <n v="8"/>
    <s v="Team Hayes"/>
    <s v="Damien Oliver"/>
    <m/>
    <n v="6"/>
    <n v="58.5"/>
    <n v="58.5"/>
    <n v="33.333333333333336"/>
    <n v="2"/>
    <n v="3"/>
    <x v="1"/>
    <n v="5"/>
    <n v="35"/>
    <n v="10"/>
    <m/>
    <s v="3rd"/>
    <n v="8"/>
    <n v="1.7"/>
    <s v="Mel"/>
    <x v="0"/>
    <x v="0"/>
    <x v="1"/>
    <n v="2"/>
    <x v="0"/>
    <s v=""/>
    <s v=""/>
    <x v="0"/>
    <s v=""/>
    <n v="-100"/>
    <s v="Excelida"/>
    <x v="0"/>
    <s v=""/>
    <n v="-100"/>
  </r>
  <r>
    <x v="133"/>
    <x v="0"/>
    <d v="1899-12-30T15:00:00"/>
    <n v="3"/>
    <n v="0"/>
    <n v="5"/>
    <n v="1400"/>
    <s v="Mares"/>
    <s v="SW-M"/>
    <n v="200"/>
    <n v="4"/>
    <s v="Annavisto"/>
    <x v="1"/>
    <n v="2.35"/>
    <s v="Mick Price "/>
    <s v="Jamie Kah"/>
    <m/>
    <n v="7"/>
    <n v="58"/>
    <n v="58"/>
    <n v="33.333333333333336"/>
    <n v="3"/>
    <n v="2"/>
    <x v="0"/>
    <n v="5.5"/>
    <n v="30"/>
    <n v="10"/>
    <m/>
    <s v="WON"/>
    <n v="2.2000000000000002"/>
    <n v="1.2"/>
    <s v="Mel"/>
    <x v="0"/>
    <x v="0"/>
    <x v="1"/>
    <n v="2"/>
    <x v="1"/>
    <s v=""/>
    <s v=""/>
    <x v="0"/>
    <n v="220.00000000000003"/>
    <n v="120.00000000000003"/>
    <s v="Annavisto"/>
    <x v="1"/>
    <s v=""/>
    <s v=""/>
  </r>
  <r>
    <x v="133"/>
    <x v="0"/>
    <d v="1899-12-30T17:00:00"/>
    <n v="3"/>
    <n v="0"/>
    <n v="8"/>
    <n v="1400"/>
    <s v="Hcp"/>
    <s v="No"/>
    <n v="175"/>
    <n v="14"/>
    <s v="Daytona Bay"/>
    <x v="6"/>
    <n v="3.7"/>
    <s v="Peter G Moody"/>
    <s v="Jamie Kah"/>
    <m/>
    <n v="7"/>
    <n v="54"/>
    <n v="54"/>
    <n v="40.36036036036036"/>
    <n v="5"/>
    <m/>
    <x v="1"/>
    <n v="5.2"/>
    <n v="35"/>
    <n v="15"/>
    <m/>
    <m/>
    <n v="4"/>
    <m/>
    <s v="Mel"/>
    <x v="0"/>
    <x v="0"/>
    <x v="1"/>
    <n v="2"/>
    <x v="1"/>
    <s v=""/>
    <s v=""/>
    <x v="0"/>
    <s v=""/>
    <n v="-100"/>
    <s v="Daytona Bay"/>
    <x v="1"/>
    <s v=""/>
    <s v=""/>
  </r>
  <r>
    <x v="133"/>
    <x v="4"/>
    <d v="1899-12-30T17:20:00"/>
    <n v="4"/>
    <n v="0"/>
    <n v="9"/>
    <n v="1400"/>
    <s v="Hcp"/>
    <n v="100"/>
    <n v="150"/>
    <n v="1"/>
    <s v="Cross Talk"/>
    <x v="4"/>
    <n v="2.2000000000000002"/>
    <s v="Waterhouse/Bott"/>
    <s v="Tim Clark"/>
    <m/>
    <n v="2"/>
    <n v="59"/>
    <n v="59"/>
    <n v="63.63636363636364"/>
    <n v="4"/>
    <n v="3"/>
    <x v="1"/>
    <n v="2.89"/>
    <n v="30"/>
    <m/>
    <m/>
    <s v="2nd"/>
    <n v="1.9"/>
    <n v="1.2"/>
    <s v="SYD"/>
    <x v="1"/>
    <x v="0"/>
    <x v="1"/>
    <n v="2"/>
    <x v="1"/>
    <s v=""/>
    <s v=""/>
    <x v="0"/>
    <s v=""/>
    <n v="-100"/>
    <s v="Cross Talk"/>
    <x v="1"/>
    <s v=""/>
    <s v=""/>
  </r>
  <r>
    <x v="133"/>
    <x v="0"/>
    <d v="1899-12-30T17:40:00"/>
    <n v="3"/>
    <n v="0"/>
    <n v="9"/>
    <n v="1200"/>
    <s v="Hcp"/>
    <n v="84"/>
    <n v="130"/>
    <n v="3"/>
    <s v="Jungle Jim"/>
    <x v="4"/>
    <n v="3.7"/>
    <s v="Michael Moroney"/>
    <s v="Daniel Stackhouse"/>
    <m/>
    <n v="5"/>
    <n v="58"/>
    <n v="58"/>
    <n v="45.208845208845204"/>
    <n v="2"/>
    <n v="1"/>
    <x v="1"/>
    <n v="5.5"/>
    <n v="30"/>
    <n v="15"/>
    <m/>
    <m/>
    <n v="3.8"/>
    <m/>
    <s v="Mel"/>
    <x v="0"/>
    <x v="0"/>
    <x v="1"/>
    <n v="2"/>
    <x v="1"/>
    <s v=""/>
    <s v=""/>
    <x v="0"/>
    <s v=""/>
    <n v="-100"/>
    <s v="Jungle Jim"/>
    <x v="1"/>
    <s v=""/>
    <s v=""/>
  </r>
  <r>
    <x v="133"/>
    <x v="0"/>
    <d v="1899-12-30T17:40:00"/>
    <n v="3"/>
    <n v="0"/>
    <n v="9"/>
    <n v="1200"/>
    <s v="Hcp"/>
    <n v="84"/>
    <n v="130"/>
    <n v="7"/>
    <s v="Red Hot Nicc"/>
    <x v="6"/>
    <n v="8"/>
    <s v="Phillip Stokes"/>
    <s v="Zac Spain"/>
    <m/>
    <n v="8"/>
    <n v="57"/>
    <n v="57"/>
    <n v="45.208845208845204"/>
    <n v="3"/>
    <n v="2"/>
    <x v="0"/>
    <n v="5.6"/>
    <n v="30"/>
    <n v="15"/>
    <m/>
    <s v="3rd"/>
    <n v="8"/>
    <n v="2.2000000000000002"/>
    <s v="Mel"/>
    <x v="0"/>
    <x v="0"/>
    <x v="1"/>
    <n v="2"/>
    <x v="1"/>
    <s v=""/>
    <s v=""/>
    <x v="0"/>
    <s v=""/>
    <n v="-100"/>
    <s v="Red Hot Nicc"/>
    <x v="1"/>
    <s v=""/>
    <s v=""/>
  </r>
  <r>
    <x v="133"/>
    <x v="4"/>
    <d v="1899-12-30T17:55:00"/>
    <n v="4"/>
    <n v="0"/>
    <n v="10"/>
    <n v="1100"/>
    <s v="Hcp"/>
    <n v="94"/>
    <n v="150"/>
    <n v="6"/>
    <s v="Midwest"/>
    <x v="4"/>
    <n v="2.6"/>
    <s v="A &amp; S Freedman"/>
    <s v="Tim Clark"/>
    <m/>
    <n v="3"/>
    <n v="57.5"/>
    <n v="57.5"/>
    <n v="56.64335664335664"/>
    <n v="3"/>
    <n v="2"/>
    <x v="1"/>
    <n v="3.66"/>
    <n v="20"/>
    <m/>
    <m/>
    <s v="2nd"/>
    <n v="2.6"/>
    <n v="1.5"/>
    <s v="SYD"/>
    <x v="1"/>
    <x v="0"/>
    <x v="1"/>
    <n v="2"/>
    <x v="1"/>
    <s v=""/>
    <s v=""/>
    <x v="0"/>
    <s v=""/>
    <n v="-100"/>
    <s v="Midwest"/>
    <x v="1"/>
    <s v=""/>
    <s v=""/>
  </r>
  <r>
    <x v="134"/>
    <x v="3"/>
    <d v="1899-12-30T12:20:00"/>
    <n v="5"/>
    <n v="3"/>
    <n v="1"/>
    <n v="1100"/>
    <s v="Hcp"/>
    <n v="72"/>
    <n v="120"/>
    <n v="1"/>
    <s v="Dalaalaat"/>
    <x v="3"/>
    <n v="3.5"/>
    <s v="Nathan Doyle"/>
    <s v="Dylan Gibbons (a2)"/>
    <n v="2"/>
    <n v="3"/>
    <n v="60.5"/>
    <n v="58.5"/>
    <n v="44.964871194379398"/>
    <n v="2"/>
    <n v="1"/>
    <x v="1"/>
    <n v="7.3"/>
    <n v="20"/>
    <m/>
    <m/>
    <s v="WON"/>
    <n v="5"/>
    <n v="2.1"/>
    <s v="SYD"/>
    <x v="1"/>
    <x v="0"/>
    <x v="1"/>
    <n v="2"/>
    <x v="0"/>
    <s v=""/>
    <s v=""/>
    <x v="0"/>
    <n v="500"/>
    <n v="400"/>
    <s v="Dalaalaat"/>
    <x v="0"/>
    <n v="500"/>
    <n v="400"/>
  </r>
  <r>
    <x v="134"/>
    <x v="19"/>
    <d v="1899-12-30T13:45:00"/>
    <n v="3"/>
    <n v="0"/>
    <n v="3"/>
    <n v="1400"/>
    <s v="Mares"/>
    <s v="SW-M"/>
    <n v="200"/>
    <n v="6"/>
    <s v="Pride Of Jenni"/>
    <x v="1"/>
    <n v="3.8"/>
    <s v="Ciaron Maher "/>
    <s v="Blake Shinn"/>
    <m/>
    <n v="1"/>
    <n v="56"/>
    <n v="56"/>
    <n v="46.315789473684212"/>
    <n v="3"/>
    <n v="4"/>
    <x v="1"/>
    <n v="4.5999999999999996"/>
    <n v="40"/>
    <n v="6"/>
    <m/>
    <m/>
    <n v="4.2"/>
    <m/>
    <s v="Mel"/>
    <x v="0"/>
    <x v="0"/>
    <x v="1"/>
    <n v="2"/>
    <x v="1"/>
    <s v=""/>
    <s v=""/>
    <x v="0"/>
    <s v=""/>
    <n v="-100"/>
    <s v="Pride Of Jenni"/>
    <x v="1"/>
    <s v=""/>
    <s v=""/>
  </r>
  <r>
    <x v="134"/>
    <x v="19"/>
    <d v="1899-12-30T13:45:00"/>
    <n v="3"/>
    <n v="0"/>
    <n v="3"/>
    <n v="1400"/>
    <s v="Mares"/>
    <s v="SW-M"/>
    <n v="200"/>
    <n v="5"/>
    <s v="Toregene"/>
    <x v="1"/>
    <n v="4.5"/>
    <s v="Matthew Williams"/>
    <s v="Dean Yendall"/>
    <m/>
    <n v="6"/>
    <n v="56"/>
    <n v="56"/>
    <n v="46.315789473684212"/>
    <n v="2"/>
    <m/>
    <x v="0"/>
    <n v="5.5"/>
    <n v="30"/>
    <n v="6"/>
    <m/>
    <s v="2nd"/>
    <n v="4.4000000000000004"/>
    <n v="2.2999999999999998"/>
    <s v="Mel"/>
    <x v="0"/>
    <x v="0"/>
    <x v="1"/>
    <n v="2"/>
    <x v="1"/>
    <s v=""/>
    <s v=""/>
    <x v="0"/>
    <s v=""/>
    <n v="-100"/>
    <s v="Toregene"/>
    <x v="1"/>
    <s v=""/>
    <s v=""/>
  </r>
  <r>
    <x v="134"/>
    <x v="19"/>
    <d v="1899-12-30T17:40:00"/>
    <n v="3"/>
    <n v="0"/>
    <n v="9"/>
    <n v="1100"/>
    <s v="Hcp"/>
    <s v="No"/>
    <n v="750"/>
    <n v="11"/>
    <s v="Chain Of Lightning"/>
    <x v="6"/>
    <n v="8"/>
    <s v="Peter G Moody"/>
    <s v="Craig Williams"/>
    <m/>
    <n v="2"/>
    <n v="52.5"/>
    <n v="52.5"/>
    <n v="23.611111111111111"/>
    <n v="2"/>
    <m/>
    <x v="1"/>
    <n v="5.2"/>
    <n v="35"/>
    <n v="16"/>
    <m/>
    <m/>
    <n v="7.5"/>
    <m/>
    <s v="Mel"/>
    <x v="0"/>
    <x v="0"/>
    <x v="1"/>
    <n v="2"/>
    <x v="1"/>
    <s v=""/>
    <s v=""/>
    <x v="0"/>
    <s v=""/>
    <n v="-100"/>
    <s v="Chain Of Lightning"/>
    <x v="1"/>
    <s v=""/>
    <s v=""/>
  </r>
  <r>
    <x v="135"/>
    <x v="3"/>
    <d v="1899-12-30T12:20:00"/>
    <n v="5"/>
    <n v="6"/>
    <n v="1"/>
    <n v="1600"/>
    <s v="Hcp"/>
    <n v="72"/>
    <n v="120"/>
    <n v="16"/>
    <s v="Carolina Fire"/>
    <x v="1"/>
    <n v="7.3"/>
    <s v="L &amp; C Curtis"/>
    <s v="Reece Jones (a1.5)"/>
    <n v="1.5"/>
    <n v="5"/>
    <n v="52.5"/>
    <n v="51"/>
    <n v="43.110394842868658"/>
    <m/>
    <m/>
    <x v="1"/>
    <n v="7.53"/>
    <n v="20"/>
    <m/>
    <m/>
    <s v="3rd"/>
    <n v="7"/>
    <n v="2.2000000000000002"/>
    <s v="SYD"/>
    <x v="1"/>
    <x v="0"/>
    <x v="1"/>
    <n v="3"/>
    <x v="0"/>
    <s v=""/>
    <s v=""/>
    <x v="0"/>
    <s v=""/>
    <n v="-100"/>
    <s v="Carolina Fire"/>
    <x v="0"/>
    <s v=""/>
    <n v="-100"/>
  </r>
  <r>
    <x v="135"/>
    <x v="0"/>
    <d v="1899-12-30T13:10:00"/>
    <n v="3"/>
    <n v="2"/>
    <n v="2"/>
    <n v="2500"/>
    <s v="Hcp"/>
    <s v="No"/>
    <n v="150"/>
    <n v="1"/>
    <s v="Midnight Blue"/>
    <x v="6"/>
    <n v="5.9"/>
    <s v="John Leek (Jnr)"/>
    <s v="Ethan Brown"/>
    <m/>
    <n v="3"/>
    <n v="58"/>
    <n v="58"/>
    <n v="45.520581113801455"/>
    <n v="3"/>
    <n v="2"/>
    <x v="1"/>
    <n v="4.8"/>
    <n v="35"/>
    <n v="9"/>
    <m/>
    <m/>
    <n v="7"/>
    <m/>
    <s v="Mel"/>
    <x v="0"/>
    <x v="0"/>
    <x v="1"/>
    <n v="3"/>
    <x v="1"/>
    <s v=""/>
    <s v=""/>
    <x v="0"/>
    <s v=""/>
    <n v="-100"/>
    <s v="Midnight Blue"/>
    <x v="1"/>
    <s v=""/>
    <s v=""/>
  </r>
  <r>
    <x v="135"/>
    <x v="0"/>
    <d v="1899-12-30T13:10:00"/>
    <n v="3"/>
    <n v="2"/>
    <n v="2"/>
    <n v="2500"/>
    <s v="Hcp"/>
    <s v="No"/>
    <n v="150"/>
    <n v="4"/>
    <s v="So Unusual"/>
    <x v="5"/>
    <n v="2.6"/>
    <s v="Tony  McEvoy"/>
    <s v="Dean Holland"/>
    <m/>
    <n v="1"/>
    <n v="54"/>
    <n v="54"/>
    <n v="45.520581113801455"/>
    <n v="1"/>
    <n v="1"/>
    <x v="0"/>
    <n v="5.5"/>
    <n v="30"/>
    <n v="9"/>
    <m/>
    <s v="WON"/>
    <n v="3.2"/>
    <n v="1.3"/>
    <s v="Mel"/>
    <x v="0"/>
    <x v="0"/>
    <x v="1"/>
    <n v="3"/>
    <x v="0"/>
    <s v=""/>
    <s v=""/>
    <x v="0"/>
    <n v="320"/>
    <n v="220"/>
    <s v="So Unusual"/>
    <x v="0"/>
    <n v="320"/>
    <n v="220"/>
  </r>
  <r>
    <x v="135"/>
    <x v="0"/>
    <d v="1899-12-30T13:45:00"/>
    <n v="3"/>
    <n v="2"/>
    <n v="3"/>
    <n v="1000"/>
    <s v="Hcp"/>
    <s v="No"/>
    <n v="150"/>
    <n v="5"/>
    <s v="Easy Single"/>
    <x v="2"/>
    <n v="5.2"/>
    <s v="Ciaron Maher "/>
    <s v="Michael Dee"/>
    <m/>
    <n v="3"/>
    <n v="54"/>
    <n v="54"/>
    <n v="44.230769230769226"/>
    <n v="1"/>
    <n v="3"/>
    <x v="1"/>
    <n v="5.0999999999999996"/>
    <n v="35"/>
    <n v="8"/>
    <m/>
    <m/>
    <n v="5.5"/>
    <m/>
    <s v="Mel"/>
    <x v="0"/>
    <x v="0"/>
    <x v="1"/>
    <n v="3"/>
    <x v="0"/>
    <s v=""/>
    <s v=""/>
    <x v="0"/>
    <s v=""/>
    <n v="-100"/>
    <s v="Easy Single"/>
    <x v="0"/>
    <s v=""/>
    <n v="-100"/>
  </r>
  <r>
    <x v="135"/>
    <x v="3"/>
    <d v="1899-12-30T14:05:00"/>
    <n v="5"/>
    <n v="6"/>
    <n v="4"/>
    <n v="2000"/>
    <s v="Hcp"/>
    <m/>
    <n v="160"/>
    <n v="6"/>
    <s v="Raging Bull"/>
    <x v="3"/>
    <n v="17.399999999999999"/>
    <s v="David Payne"/>
    <s v="Tyler Schiller (a0)"/>
    <m/>
    <n v="4"/>
    <n v="54"/>
    <n v="54"/>
    <n v="13.877207737594617"/>
    <m/>
    <n v="4"/>
    <x v="1"/>
    <n v="5.97"/>
    <n v="20"/>
    <m/>
    <m/>
    <m/>
    <n v="13"/>
    <m/>
    <s v="SYD"/>
    <x v="1"/>
    <x v="0"/>
    <x v="1"/>
    <n v="3"/>
    <x v="0"/>
    <s v=""/>
    <s v=""/>
    <x v="0"/>
    <s v=""/>
    <n v="-100"/>
    <s v="Raging Bull"/>
    <x v="0"/>
    <s v=""/>
    <n v="-100"/>
  </r>
  <r>
    <x v="135"/>
    <x v="3"/>
    <d v="1899-12-30T14:05:00"/>
    <n v="5"/>
    <n v="6"/>
    <n v="4"/>
    <n v="2000"/>
    <s v="Hcp"/>
    <m/>
    <n v="160"/>
    <n v="3"/>
    <s v="Sacramento"/>
    <x v="4"/>
    <n v="3.8"/>
    <s v="Waterhouse/Bott"/>
    <s v="Regan Bayliss"/>
    <m/>
    <n v="5"/>
    <n v="57"/>
    <n v="57"/>
    <n v="13.877207737594617"/>
    <m/>
    <n v="2"/>
    <x v="0"/>
    <n v="7.26"/>
    <n v="20"/>
    <m/>
    <m/>
    <m/>
    <n v="3.3"/>
    <m/>
    <s v="SYD"/>
    <x v="1"/>
    <x v="0"/>
    <x v="1"/>
    <n v="3"/>
    <x v="1"/>
    <s v=""/>
    <s v=""/>
    <x v="0"/>
    <s v=""/>
    <n v="-100"/>
    <s v="Sacramento"/>
    <x v="1"/>
    <s v=""/>
    <s v=""/>
  </r>
  <r>
    <x v="135"/>
    <x v="0"/>
    <d v="1899-12-30T15:00:00"/>
    <n v="3"/>
    <n v="2"/>
    <n v="5"/>
    <n v="1600"/>
    <s v="Hcp"/>
    <n v="84"/>
    <n v="130"/>
    <n v="4"/>
    <s v="Munhamek"/>
    <x v="3"/>
    <n v="3.9"/>
    <s v="Nick Ryan"/>
    <s v="Mark Zahra"/>
    <m/>
    <n v="9"/>
    <n v="60"/>
    <n v="60"/>
    <n v="51.282051282051285"/>
    <n v="1"/>
    <n v="5"/>
    <x v="1"/>
    <n v="4.5999999999999996"/>
    <n v="40"/>
    <n v="9"/>
    <m/>
    <s v="WON"/>
    <n v="4"/>
    <n v="1.5"/>
    <s v="Mel"/>
    <x v="0"/>
    <x v="0"/>
    <x v="1"/>
    <n v="3"/>
    <x v="0"/>
    <s v=""/>
    <s v=""/>
    <x v="0"/>
    <n v="400"/>
    <n v="300"/>
    <s v="Munhamek"/>
    <x v="0"/>
    <n v="400"/>
    <n v="300"/>
  </r>
  <r>
    <x v="135"/>
    <x v="0"/>
    <d v="1899-12-30T17:00:00"/>
    <n v="3"/>
    <n v="2"/>
    <n v="8"/>
    <n v="1600"/>
    <s v="Hcp"/>
    <s v="SW"/>
    <n v="300"/>
    <n v="1"/>
    <s v="Tuvalu"/>
    <x v="6"/>
    <n v="4"/>
    <s v="Lindsey Smith"/>
    <s v="Jarrod Fry"/>
    <m/>
    <n v="5"/>
    <n v="59"/>
    <n v="59"/>
    <n v="58.333333333333336"/>
    <n v="2"/>
    <n v="1"/>
    <x v="1"/>
    <n v="5.4"/>
    <n v="35"/>
    <n v="14"/>
    <m/>
    <m/>
    <n v="5"/>
    <m/>
    <s v="Mel"/>
    <x v="0"/>
    <x v="0"/>
    <x v="1"/>
    <n v="3"/>
    <x v="1"/>
    <s v=""/>
    <s v=""/>
    <x v="0"/>
    <s v=""/>
    <n v="-100"/>
    <s v="Tuvalu"/>
    <x v="1"/>
    <s v=""/>
    <s v=""/>
  </r>
  <r>
    <x v="135"/>
    <x v="3"/>
    <d v="1899-12-30T17:20:00"/>
    <n v="5"/>
    <n v="6"/>
    <n v="9"/>
    <n v="1600"/>
    <s v="Mares"/>
    <m/>
    <n v="200"/>
    <n v="11"/>
    <s v="Banana Queen"/>
    <x v="4"/>
    <n v="4.0999999999999996"/>
    <s v="Ryan &amp; Alexiou"/>
    <s v="Tyler Schiller (a0)"/>
    <m/>
    <n v="8"/>
    <n v="53"/>
    <n v="53"/>
    <n v="72.009291521486645"/>
    <n v="3"/>
    <n v="3"/>
    <x v="1"/>
    <n v="5.19"/>
    <n v="20"/>
    <m/>
    <m/>
    <m/>
    <n v="3.8"/>
    <m/>
    <s v="SYD"/>
    <x v="1"/>
    <x v="0"/>
    <x v="1"/>
    <n v="3"/>
    <x v="1"/>
    <s v=""/>
    <s v=""/>
    <x v="0"/>
    <s v=""/>
    <n v="-100"/>
    <s v="Banana Queen"/>
    <x v="1"/>
    <s v=""/>
    <s v=""/>
  </r>
  <r>
    <x v="135"/>
    <x v="3"/>
    <d v="1899-12-30T17:55:00"/>
    <n v="5"/>
    <n v="6"/>
    <n v="10"/>
    <n v="1200"/>
    <s v="Mares"/>
    <m/>
    <n v="200"/>
    <n v="2"/>
    <s v="Sky Command"/>
    <x v="4"/>
    <n v="3"/>
    <s v="Ryan &amp; Alexiou"/>
    <s v="Regan Bayliss"/>
    <m/>
    <n v="4"/>
    <n v="56.5"/>
    <n v="56.5"/>
    <n v="40"/>
    <n v="3"/>
    <n v="2"/>
    <x v="1"/>
    <n v="5.72"/>
    <n v="20"/>
    <m/>
    <m/>
    <m/>
    <n v="3.1"/>
    <m/>
    <s v="SYD"/>
    <x v="1"/>
    <x v="0"/>
    <x v="1"/>
    <n v="3"/>
    <x v="1"/>
    <s v=""/>
    <s v=""/>
    <x v="0"/>
    <s v=""/>
    <n v="-100"/>
    <s v="Sky Command"/>
    <x v="1"/>
    <s v=""/>
    <s v=""/>
  </r>
  <r>
    <x v="135"/>
    <x v="3"/>
    <d v="1899-12-30T17:55:00"/>
    <n v="5"/>
    <n v="6"/>
    <n v="10"/>
    <n v="1200"/>
    <s v="Mares"/>
    <m/>
    <n v="200"/>
    <n v="8"/>
    <s v="Written Beauty"/>
    <x v="3"/>
    <n v="8.5"/>
    <s v="Chris Waller"/>
    <s v="Craig Williams"/>
    <m/>
    <n v="8"/>
    <n v="53"/>
    <n v="53"/>
    <n v="40"/>
    <m/>
    <m/>
    <x v="0"/>
    <n v="5.97"/>
    <n v="20"/>
    <m/>
    <m/>
    <m/>
    <n v="9.5"/>
    <m/>
    <s v="SYD"/>
    <x v="1"/>
    <x v="0"/>
    <x v="1"/>
    <n v="3"/>
    <x v="1"/>
    <s v=""/>
    <s v=""/>
    <x v="0"/>
    <s v=""/>
    <n v="-100"/>
    <s v="Written Beauty"/>
    <x v="1"/>
    <s v=""/>
    <s v=""/>
  </r>
  <r>
    <x v="136"/>
    <x v="4"/>
    <d v="1899-12-30T12:20:00"/>
    <n v="4"/>
    <n v="0"/>
    <n v="1"/>
    <n v="1200"/>
    <s v="Hcp"/>
    <n v="78"/>
    <n v="120"/>
    <n v="1"/>
    <s v="Astero"/>
    <x v="3"/>
    <n v="7.5"/>
    <s v="Matthew Smith"/>
    <s v="Amy McLucas (a3)"/>
    <n v="3"/>
    <n v="11"/>
    <n v="61.5"/>
    <n v="58.5"/>
    <n v="31.515151515151516"/>
    <n v="1"/>
    <m/>
    <x v="1"/>
    <n v="5.95"/>
    <n v="20"/>
    <m/>
    <m/>
    <s v="2nd"/>
    <n v="10"/>
    <n v="3.1"/>
    <s v="SYD"/>
    <x v="1"/>
    <x v="0"/>
    <x v="1"/>
    <n v="3"/>
    <x v="0"/>
    <s v=""/>
    <s v=""/>
    <x v="0"/>
    <s v=""/>
    <n v="-100"/>
    <s v="Astero"/>
    <x v="0"/>
    <s v=""/>
    <n v="-100"/>
  </r>
  <r>
    <x v="136"/>
    <x v="0"/>
    <d v="1899-12-30T12:35:00"/>
    <n v="3"/>
    <n v="4"/>
    <n v="1"/>
    <n v="2000"/>
    <s v="Hcp"/>
    <n v="80"/>
    <n v="150"/>
    <n v="1"/>
    <s v="Alverdun"/>
    <x v="6"/>
    <n v="6"/>
    <s v="Trent Busuttin "/>
    <s v="T Stockdale (a1.5)"/>
    <n v="1.5"/>
    <n v="3"/>
    <n v="60.5"/>
    <n v="59"/>
    <n v="65.447154471544721"/>
    <n v="1"/>
    <n v="1"/>
    <x v="1"/>
    <n v="4.8"/>
    <n v="35"/>
    <n v="8"/>
    <m/>
    <m/>
    <n v="7.5"/>
    <m/>
    <s v="Mel"/>
    <x v="0"/>
    <x v="0"/>
    <x v="1"/>
    <n v="3"/>
    <x v="1"/>
    <s v=""/>
    <s v=""/>
    <x v="0"/>
    <s v=""/>
    <n v="-100"/>
    <s v="Alverdun"/>
    <x v="1"/>
    <s v=""/>
    <s v=""/>
  </r>
  <r>
    <x v="136"/>
    <x v="0"/>
    <d v="1899-12-30T12:35:00"/>
    <n v="3"/>
    <n v="4"/>
    <n v="1"/>
    <n v="2000"/>
    <s v="Hcp"/>
    <n v="80"/>
    <n v="150"/>
    <n v="3"/>
    <s v="Independent Road"/>
    <x v="2"/>
    <n v="5"/>
    <s v="Team Hayes"/>
    <s v="Mark Zahra"/>
    <m/>
    <n v="4"/>
    <n v="59"/>
    <n v="59"/>
    <n v="65.447154471544721"/>
    <n v="2"/>
    <n v="2"/>
    <x v="0"/>
    <n v="5.4"/>
    <n v="30"/>
    <n v="8"/>
    <m/>
    <s v="3rd"/>
    <n v="6"/>
    <n v="1.3"/>
    <s v="Mel"/>
    <x v="0"/>
    <x v="0"/>
    <x v="1"/>
    <n v="3"/>
    <x v="0"/>
    <s v=""/>
    <s v=""/>
    <x v="0"/>
    <s v=""/>
    <n v="-100"/>
    <s v="Independent Road"/>
    <x v="0"/>
    <s v=""/>
    <n v="-100"/>
  </r>
  <r>
    <x v="136"/>
    <x v="4"/>
    <d v="1899-12-30T13:30:00"/>
    <n v="4"/>
    <n v="0"/>
    <n v="3"/>
    <n v="1350"/>
    <s v="Hcp"/>
    <n v="88"/>
    <n v="150"/>
    <n v="2"/>
    <s v="Tamerlane"/>
    <x v="2"/>
    <n v="3.6"/>
    <s v="James Cummings"/>
    <s v="Zac Lloyd (a2)"/>
    <n v="2"/>
    <n v="6"/>
    <n v="58"/>
    <n v="56"/>
    <n v="50.87620124364048"/>
    <n v="1"/>
    <n v="2"/>
    <x v="0"/>
    <n v="4.8"/>
    <n v="20"/>
    <m/>
    <m/>
    <s v="2nd"/>
    <n v="3.6"/>
    <n v="1.9"/>
    <s v="SYD"/>
    <x v="1"/>
    <x v="0"/>
    <x v="1"/>
    <n v="3"/>
    <x v="1"/>
    <s v=""/>
    <s v=""/>
    <x v="0"/>
    <s v=""/>
    <n v="-100"/>
    <s v="Tamerlane"/>
    <x v="1"/>
    <s v=""/>
    <s v=""/>
  </r>
  <r>
    <x v="136"/>
    <x v="0"/>
    <d v="1899-12-30T15:00:00"/>
    <n v="3"/>
    <n v="4"/>
    <n v="5"/>
    <n v="1600"/>
    <s v="Mares"/>
    <s v="SW-M"/>
    <n v="200"/>
    <n v="3"/>
    <s v="Barb Raider"/>
    <x v="2"/>
    <n v="3.5"/>
    <s v="Jerome Hunter"/>
    <s v="Craig Williams"/>
    <m/>
    <n v="10"/>
    <n v="58"/>
    <n v="58"/>
    <n v="28.181818181818183"/>
    <n v="2"/>
    <n v="3"/>
    <x v="0"/>
    <n v="5.5"/>
    <n v="30"/>
    <n v="10"/>
    <m/>
    <s v="3rd"/>
    <n v="4.4000000000000004"/>
    <n v="1.8"/>
    <s v="Mel"/>
    <x v="0"/>
    <x v="0"/>
    <x v="1"/>
    <n v="3"/>
    <x v="0"/>
    <s v=""/>
    <s v=""/>
    <x v="0"/>
    <s v=""/>
    <n v="-100"/>
    <s v="Barb Raider"/>
    <x v="0"/>
    <s v=""/>
    <n v="-100"/>
  </r>
  <r>
    <x v="136"/>
    <x v="0"/>
    <d v="1899-12-30T15:40:00"/>
    <n v="3"/>
    <n v="4"/>
    <n v="6"/>
    <n v="2000"/>
    <s v="Hcp"/>
    <s v="SW"/>
    <n v="200"/>
    <n v="10"/>
    <s v="Nobel Heights"/>
    <x v="0"/>
    <n v="16"/>
    <s v="Matt Cumani"/>
    <s v="Jordan Childs"/>
    <m/>
    <n v="9"/>
    <n v="56"/>
    <n v="56"/>
    <n v="36.553030303030305"/>
    <n v="2"/>
    <m/>
    <x v="1"/>
    <n v="5.5"/>
    <n v="30"/>
    <n v="10"/>
    <m/>
    <m/>
    <n v="15"/>
    <m/>
    <s v="Mel"/>
    <x v="0"/>
    <x v="0"/>
    <x v="1"/>
    <n v="3"/>
    <x v="0"/>
    <s v=""/>
    <s v=""/>
    <x v="0"/>
    <s v=""/>
    <n v="-100"/>
    <s v="Nobel Heights"/>
    <x v="0"/>
    <s v=""/>
    <n v="-100"/>
  </r>
  <r>
    <x v="136"/>
    <x v="4"/>
    <d v="1899-12-30T16:00:00"/>
    <n v="4"/>
    <n v="0"/>
    <n v="7"/>
    <n v="2000"/>
    <s v="Hcp"/>
    <s v="SW"/>
    <n v="350"/>
    <n v="15"/>
    <s v="King Frankel"/>
    <x v="2"/>
    <n v="4.0999999999999996"/>
    <s v="Mark Newnham"/>
    <s v="Tyler Schiller (a0)"/>
    <m/>
    <n v="2"/>
    <n v="55"/>
    <n v="55"/>
    <n v="45.666839647119872"/>
    <n v="4"/>
    <n v="1"/>
    <x v="1"/>
    <n v="4.4000000000000004"/>
    <n v="20"/>
    <m/>
    <m/>
    <m/>
    <n v="4.4000000000000004"/>
    <m/>
    <s v="SYD"/>
    <x v="1"/>
    <x v="0"/>
    <x v="1"/>
    <n v="3"/>
    <x v="0"/>
    <n v="2"/>
    <n v="2"/>
    <x v="0"/>
    <s v=""/>
    <n v="-100"/>
    <s v="King Frankel"/>
    <x v="0"/>
    <s v=""/>
    <n v="-100"/>
  </r>
  <r>
    <x v="136"/>
    <x v="4"/>
    <d v="1899-12-30T16:00:00"/>
    <n v="4"/>
    <n v="0"/>
    <n v="7"/>
    <n v="2000"/>
    <s v="Hcp"/>
    <s v="SW"/>
    <n v="350"/>
    <n v="16"/>
    <s v="Protagonist"/>
    <x v="5"/>
    <n v="5.2"/>
    <s v="William Haggas"/>
    <s v="James McDonald"/>
    <m/>
    <n v="4"/>
    <n v="55"/>
    <n v="55"/>
    <n v="45.666839647119872"/>
    <m/>
    <m/>
    <x v="0"/>
    <n v="6.9"/>
    <n v="20"/>
    <m/>
    <m/>
    <s v="WON"/>
    <n v="5.5"/>
    <n v="2"/>
    <s v="SYD"/>
    <x v="1"/>
    <x v="0"/>
    <x v="1"/>
    <n v="3"/>
    <x v="0"/>
    <s v=""/>
    <n v="2"/>
    <x v="0"/>
    <n v="550"/>
    <n v="450"/>
    <s v="Protagonist"/>
    <x v="0"/>
    <n v="550"/>
    <n v="450"/>
  </r>
  <r>
    <x v="136"/>
    <x v="4"/>
    <d v="1899-12-30T16:40:00"/>
    <n v="4"/>
    <n v="0"/>
    <n v="8"/>
    <n v="1500"/>
    <s v="Mares"/>
    <m/>
    <n v="600"/>
    <n v="14"/>
    <s v="Espiona"/>
    <x v="3"/>
    <n v="8.9"/>
    <s v="Chris Waller"/>
    <s v="Michael Dee"/>
    <m/>
    <n v="6"/>
    <n v="51"/>
    <n v="51"/>
    <n v="19.172462992687713"/>
    <m/>
    <n v="5"/>
    <x v="1"/>
    <n v="5.04"/>
    <n v="20"/>
    <m/>
    <m/>
    <s v="WON"/>
    <n v="8"/>
    <n v="2.9"/>
    <s v="SYD"/>
    <x v="1"/>
    <x v="0"/>
    <x v="1"/>
    <n v="3"/>
    <x v="1"/>
    <s v=""/>
    <s v=""/>
    <x v="0"/>
    <n v="800"/>
    <n v="700"/>
    <s v="Espiona"/>
    <x v="1"/>
    <s v=""/>
    <s v=""/>
  </r>
  <r>
    <x v="136"/>
    <x v="0"/>
    <d v="1899-12-30T17:00:00"/>
    <n v="3"/>
    <n v="4"/>
    <n v="8"/>
    <n v="1400"/>
    <s v="Hcp"/>
    <s v="No"/>
    <n v="200"/>
    <n v="1"/>
    <s v="Scallopini"/>
    <x v="1"/>
    <n v="4.4000000000000004"/>
    <s v="Steven O'Dea"/>
    <s v="Damian Lane"/>
    <m/>
    <n v="14"/>
    <n v="60"/>
    <n v="60"/>
    <n v="34.491978609625669"/>
    <n v="1"/>
    <m/>
    <x v="1"/>
    <n v="5.3"/>
    <n v="35"/>
    <n v="14"/>
    <m/>
    <s v="WON"/>
    <n v="6"/>
    <n v="2.2000000000000002"/>
    <s v="Mel"/>
    <x v="0"/>
    <x v="0"/>
    <x v="1"/>
    <n v="3"/>
    <x v="1"/>
    <s v=""/>
    <s v=""/>
    <x v="0"/>
    <n v="600"/>
    <n v="500"/>
    <s v="Scallopini"/>
    <x v="1"/>
    <s v=""/>
    <s v=""/>
  </r>
  <r>
    <x v="136"/>
    <x v="0"/>
    <d v="1899-12-30T17:00:00"/>
    <n v="3"/>
    <n v="4"/>
    <n v="8"/>
    <n v="1400"/>
    <s v="Hcp"/>
    <s v="No"/>
    <n v="200"/>
    <n v="11"/>
    <s v="Biometric"/>
    <x v="3"/>
    <n v="18"/>
    <s v="Team Hayes"/>
    <s v="Dean Holland"/>
    <m/>
    <n v="7"/>
    <n v="54"/>
    <n v="54"/>
    <n v="34.491978609625669"/>
    <n v="5"/>
    <m/>
    <x v="0"/>
    <n v="5.6"/>
    <n v="30"/>
    <n v="14"/>
    <m/>
    <s v="3rd"/>
    <n v="18"/>
    <n v="2.2000000000000002"/>
    <s v="Mel"/>
    <x v="0"/>
    <x v="0"/>
    <x v="1"/>
    <n v="3"/>
    <x v="0"/>
    <s v=""/>
    <s v=""/>
    <x v="0"/>
    <s v=""/>
    <n v="-100"/>
    <s v="Biometric"/>
    <x v="0"/>
    <s v=""/>
    <n v="-100"/>
  </r>
  <r>
    <x v="136"/>
    <x v="4"/>
    <d v="1899-12-30T17:20:00"/>
    <n v="4"/>
    <n v="0"/>
    <n v="9"/>
    <n v="1500"/>
    <s v="Hcp"/>
    <m/>
    <n v="250"/>
    <n v="7"/>
    <s v="Ascension"/>
    <x v="1"/>
    <n v="5"/>
    <s v="Maher &amp; Eustace"/>
    <s v="William Pike"/>
    <m/>
    <n v="5"/>
    <n v="55"/>
    <n v="55"/>
    <n v="46.315789473684212"/>
    <n v="5"/>
    <n v="4"/>
    <x v="1"/>
    <n v="4.75"/>
    <n v="20"/>
    <m/>
    <m/>
    <m/>
    <n v="4.8"/>
    <m/>
    <s v="SYD"/>
    <x v="1"/>
    <x v="0"/>
    <x v="1"/>
    <n v="3"/>
    <x v="0"/>
    <s v=""/>
    <s v=""/>
    <x v="0"/>
    <s v=""/>
    <n v="-100"/>
    <s v="Ascension"/>
    <x v="0"/>
    <s v=""/>
    <n v="-100"/>
  </r>
  <r>
    <x v="136"/>
    <x v="4"/>
    <d v="1899-12-30T17:55:00"/>
    <n v="4"/>
    <n v="0"/>
    <n v="10"/>
    <n v="1900"/>
    <s v="Hcp"/>
    <n v="78"/>
    <n v="150"/>
    <n v="9"/>
    <s v="Major Beel"/>
    <x v="2"/>
    <n v="4.0999999999999996"/>
    <s v="Waterhouse/Bott"/>
    <s v="Tim Clark"/>
    <m/>
    <n v="3"/>
    <n v="55.5"/>
    <n v="55.5"/>
    <n v="46.612466124661246"/>
    <n v="4"/>
    <m/>
    <x v="1"/>
    <n v="6.16"/>
    <n v="20"/>
    <m/>
    <m/>
    <m/>
    <n v="4.4000000000000004"/>
    <m/>
    <s v="SYD"/>
    <x v="1"/>
    <x v="0"/>
    <x v="1"/>
    <n v="3"/>
    <x v="0"/>
    <s v=""/>
    <s v=""/>
    <x v="0"/>
    <s v=""/>
    <n v="-100"/>
    <s v="Major Beel"/>
    <x v="0"/>
    <s v=""/>
    <n v="-100"/>
  </r>
  <r>
    <x v="137"/>
    <x v="4"/>
    <d v="1899-12-30T12:10:00"/>
    <n v="4"/>
    <n v="2"/>
    <n v="1"/>
    <n v="1500"/>
    <s v="Hcp"/>
    <n v="72"/>
    <n v="120"/>
    <n v="12"/>
    <s v="Pacific Warrior"/>
    <x v="4"/>
    <n v="10.199999999999999"/>
    <s v="Anthony Cummings"/>
    <s v="Michael Dee"/>
    <m/>
    <n v="6"/>
    <n v="53"/>
    <n v="53"/>
    <n v="31.080517313308302"/>
    <n v="4"/>
    <n v="4"/>
    <x v="1"/>
    <n v="6.83"/>
    <n v="20"/>
    <m/>
    <m/>
    <s v="3rd"/>
    <n v="11"/>
    <n v="2.7"/>
    <s v="SYD"/>
    <x v="1"/>
    <x v="0"/>
    <x v="1"/>
    <n v="3"/>
    <x v="1"/>
    <s v=""/>
    <s v=""/>
    <x v="0"/>
    <s v=""/>
    <n v="-100"/>
    <s v="Pacific Warrior"/>
    <x v="1"/>
    <s v=""/>
    <s v=""/>
  </r>
  <r>
    <x v="137"/>
    <x v="4"/>
    <d v="1899-12-30T12:10:00"/>
    <n v="4"/>
    <n v="2"/>
    <n v="1"/>
    <n v="1500"/>
    <s v="Hcp"/>
    <n v="72"/>
    <n v="120"/>
    <n v="8"/>
    <s v="Strait Acer"/>
    <x v="3"/>
    <n v="3.8"/>
    <s v="Edward Cummings"/>
    <s v="Tim Clark"/>
    <m/>
    <n v="4"/>
    <n v="55"/>
    <n v="55"/>
    <n v="31.080517313308302"/>
    <n v="1"/>
    <n v="1"/>
    <x v="0"/>
    <n v="7.68"/>
    <n v="20"/>
    <m/>
    <m/>
    <m/>
    <n v="4.5999999999999996"/>
    <m/>
    <s v="SYD"/>
    <x v="1"/>
    <x v="0"/>
    <x v="1"/>
    <n v="3"/>
    <x v="1"/>
    <s v=""/>
    <s v=""/>
    <x v="0"/>
    <s v=""/>
    <n v="-100"/>
    <s v="Strait Acer"/>
    <x v="1"/>
    <s v=""/>
    <s v=""/>
  </r>
  <r>
    <x v="137"/>
    <x v="6"/>
    <d v="1899-12-30T12:25:00"/>
    <n v="3"/>
    <n v="0"/>
    <n v="1"/>
    <n v="1000"/>
    <s v="Hcp"/>
    <s v="No"/>
    <n v="200"/>
    <n v="4"/>
    <s v="Mynumerouno"/>
    <x v="1"/>
    <n v="4.5999999999999996"/>
    <s v="Nick Ryan"/>
    <s v="Luke Currie"/>
    <m/>
    <n v="2"/>
    <n v="55"/>
    <n v="55"/>
    <n v="71.739130434782609"/>
    <n v="3"/>
    <n v="1"/>
    <x v="1"/>
    <n v="5.3"/>
    <n v="30"/>
    <n v="6"/>
    <m/>
    <s v="2nd"/>
    <n v="5.5"/>
    <n v="2.5"/>
    <s v="Mel"/>
    <x v="0"/>
    <x v="0"/>
    <x v="1"/>
    <n v="3"/>
    <x v="1"/>
    <s v=""/>
    <s v=""/>
    <x v="0"/>
    <s v=""/>
    <n v="-100"/>
    <s v="Mynumerouno"/>
    <x v="1"/>
    <s v=""/>
    <s v=""/>
  </r>
  <r>
    <x v="137"/>
    <x v="6"/>
    <d v="1899-12-30T12:25:00"/>
    <n v="3"/>
    <n v="0"/>
    <n v="1"/>
    <n v="1000"/>
    <s v="Hcp"/>
    <s v="No"/>
    <n v="200"/>
    <n v="2"/>
    <s v="Scissor Step"/>
    <x v="2"/>
    <n v="3.8"/>
    <s v="Tony  McEvoy"/>
    <s v="Blake Shinn"/>
    <m/>
    <n v="4"/>
    <n v="57.5"/>
    <n v="57.5"/>
    <n v="71.739130434782609"/>
    <n v="2"/>
    <n v="3"/>
    <x v="0"/>
    <n v="5.5"/>
    <n v="30"/>
    <n v="6"/>
    <m/>
    <m/>
    <n v="4.4000000000000004"/>
    <m/>
    <s v="Mel"/>
    <x v="0"/>
    <x v="0"/>
    <x v="1"/>
    <n v="3"/>
    <x v="0"/>
    <s v=""/>
    <s v=""/>
    <x v="0"/>
    <s v=""/>
    <n v="-100"/>
    <s v="Scissor Step"/>
    <x v="0"/>
    <s v=""/>
    <n v="-100"/>
  </r>
  <r>
    <x v="137"/>
    <x v="4"/>
    <d v="1899-12-30T12:45:00"/>
    <n v="4"/>
    <n v="2"/>
    <n v="2"/>
    <n v="2400"/>
    <s v="Hcp"/>
    <m/>
    <n v="200"/>
    <n v="4"/>
    <s v="Glory Daze"/>
    <x v="4"/>
    <n v="2.8"/>
    <s v="Maher &amp; Eustace"/>
    <s v="Michael Dee"/>
    <m/>
    <n v="7"/>
    <n v="54"/>
    <n v="54"/>
    <n v="53.896103896103895"/>
    <n v="3"/>
    <m/>
    <x v="1"/>
    <n v="3.5"/>
    <n v="20"/>
    <m/>
    <m/>
    <m/>
    <n v="3.4"/>
    <m/>
    <s v="SYD"/>
    <x v="1"/>
    <x v="0"/>
    <x v="1"/>
    <n v="3"/>
    <x v="1"/>
    <s v=""/>
    <s v=""/>
    <x v="0"/>
    <s v=""/>
    <n v="-100"/>
    <s v="Glory Daze"/>
    <x v="1"/>
    <s v=""/>
    <s v=""/>
  </r>
  <r>
    <x v="137"/>
    <x v="6"/>
    <d v="1899-12-30T13:40:00"/>
    <n v="3"/>
    <n v="0"/>
    <n v="3"/>
    <n v="2040"/>
    <s v="Mares"/>
    <s v="SW-M"/>
    <n v="200"/>
    <n v="10"/>
    <s v="Queen Air"/>
    <x v="1"/>
    <n v="2.6"/>
    <s v="Lindsey Smith"/>
    <s v="Dean Yendall"/>
    <m/>
    <n v="1"/>
    <n v="52"/>
    <n v="52"/>
    <n v="86.080586080586073"/>
    <n v="2"/>
    <m/>
    <x v="1"/>
    <n v="4.4000000000000004"/>
    <n v="40"/>
    <n v="7"/>
    <m/>
    <s v="WON"/>
    <n v="3.1"/>
    <n v="1.5"/>
    <s v="Mel"/>
    <x v="0"/>
    <x v="0"/>
    <x v="1"/>
    <n v="3"/>
    <x v="1"/>
    <s v=""/>
    <s v=""/>
    <x v="0"/>
    <n v="310"/>
    <n v="210"/>
    <s v="Queen Air"/>
    <x v="1"/>
    <s v=""/>
    <s v=""/>
  </r>
  <r>
    <x v="137"/>
    <x v="6"/>
    <d v="1899-12-30T14:55:00"/>
    <n v="3"/>
    <n v="0"/>
    <n v="5"/>
    <n v="1600"/>
    <s v="Hcp"/>
    <s v="No"/>
    <n v="200"/>
    <n v="8"/>
    <s v="Rambler Rebel"/>
    <x v="4"/>
    <n v="9.5"/>
    <s v="Michelle Payne"/>
    <s v="Linda Meech"/>
    <m/>
    <n v="2"/>
    <n v="54"/>
    <n v="54"/>
    <n v="60.526315789473685"/>
    <n v="2"/>
    <n v="2"/>
    <x v="1"/>
    <n v="5.6"/>
    <n v="30"/>
    <n v="7"/>
    <m/>
    <m/>
    <n v="9"/>
    <m/>
    <s v="Mel"/>
    <x v="0"/>
    <x v="0"/>
    <x v="1"/>
    <n v="3"/>
    <x v="1"/>
    <s v=""/>
    <s v=""/>
    <x v="0"/>
    <s v=""/>
    <n v="-100"/>
    <s v="Rambler Rebel"/>
    <x v="1"/>
    <s v=""/>
    <s v=""/>
  </r>
  <r>
    <x v="137"/>
    <x v="6"/>
    <d v="1899-12-30T15:40:00"/>
    <n v="3"/>
    <n v="0"/>
    <n v="6"/>
    <n v="1200"/>
    <s v="Hcp"/>
    <s v="No"/>
    <n v="175"/>
    <n v="11"/>
    <s v="Doull"/>
    <x v="6"/>
    <n v="7"/>
    <s v="Anthony  Freedman"/>
    <s v="Daniel Moor"/>
    <m/>
    <n v="4"/>
    <n v="54"/>
    <n v="54"/>
    <n v="37.012987012987011"/>
    <n v="3"/>
    <n v="4"/>
    <x v="1"/>
    <n v="5.2"/>
    <n v="35"/>
    <n v="11"/>
    <m/>
    <m/>
    <n v="8"/>
    <m/>
    <s v="Mel"/>
    <x v="0"/>
    <x v="0"/>
    <x v="1"/>
    <n v="3"/>
    <x v="1"/>
    <s v=""/>
    <s v=""/>
    <x v="0"/>
    <s v=""/>
    <n v="-100"/>
    <s v="Doull"/>
    <x v="1"/>
    <s v=""/>
    <s v=""/>
  </r>
  <r>
    <x v="137"/>
    <x v="6"/>
    <d v="1899-12-30T15:40:00"/>
    <n v="3"/>
    <n v="0"/>
    <n v="6"/>
    <n v="1200"/>
    <s v="Hcp"/>
    <s v="No"/>
    <n v="175"/>
    <n v="9"/>
    <s v="I Am War"/>
    <x v="6"/>
    <n v="11"/>
    <s v="Trevor J Andrews"/>
    <s v="Carleen Hefel (a0)"/>
    <m/>
    <n v="8"/>
    <n v="54"/>
    <n v="54"/>
    <n v="37.012987012987011"/>
    <n v="1"/>
    <m/>
    <x v="0"/>
    <n v="5.8"/>
    <n v="30"/>
    <n v="11"/>
    <m/>
    <m/>
    <n v="15"/>
    <m/>
    <s v="Mel"/>
    <x v="0"/>
    <x v="0"/>
    <x v="1"/>
    <n v="3"/>
    <x v="1"/>
    <s v=""/>
    <s v=""/>
    <x v="0"/>
    <s v=""/>
    <n v="-100"/>
    <s v="I Am War"/>
    <x v="1"/>
    <s v=""/>
    <s v=""/>
  </r>
  <r>
    <x v="137"/>
    <x v="4"/>
    <d v="1899-12-30T17:20:00"/>
    <n v="4"/>
    <n v="2"/>
    <n v="9"/>
    <n v="1100"/>
    <s v="Hcp"/>
    <m/>
    <n v="1000"/>
    <n v="2"/>
    <s v="Uncommon James"/>
    <x v="3"/>
    <n v="3.1"/>
    <s v="O'Dea &amp; Hoysted"/>
    <s v="Damian Lane"/>
    <m/>
    <n v="4"/>
    <n v="54.5"/>
    <n v="54.5"/>
    <n v="48.924731182795696"/>
    <n v="3"/>
    <n v="1"/>
    <x v="1"/>
    <n v="5.64"/>
    <n v="20"/>
    <m/>
    <m/>
    <s v="2nd"/>
    <n v="3.5"/>
    <n v="1.5"/>
    <s v="SYD"/>
    <x v="1"/>
    <x v="0"/>
    <x v="1"/>
    <n v="3"/>
    <x v="1"/>
    <s v=""/>
    <s v=""/>
    <x v="0"/>
    <s v=""/>
    <n v="-100"/>
    <s v="Uncommon James"/>
    <x v="1"/>
    <s v=""/>
    <s v=""/>
  </r>
  <r>
    <x v="137"/>
    <x v="4"/>
    <d v="1899-12-30T17:55:00"/>
    <n v="4"/>
    <n v="2"/>
    <n v="10"/>
    <n v="1200"/>
    <s v="Mares"/>
    <m/>
    <n v="200"/>
    <n v="3"/>
    <s v="Zapateo"/>
    <x v="3"/>
    <n v="3.5"/>
    <s v="James Cummings"/>
    <s v="James McDonald"/>
    <m/>
    <n v="7"/>
    <n v="57.5"/>
    <n v="57.5"/>
    <n v="40.917107583774253"/>
    <m/>
    <m/>
    <x v="1"/>
    <n v="3.87"/>
    <n v="20"/>
    <m/>
    <m/>
    <s v="WON"/>
    <n v="4.2"/>
    <n v="1.6"/>
    <s v="SYD"/>
    <x v="1"/>
    <x v="0"/>
    <x v="1"/>
    <n v="3"/>
    <x v="0"/>
    <s v=""/>
    <s v=""/>
    <x v="0"/>
    <n v="420"/>
    <n v="320"/>
    <s v="Zapateo"/>
    <x v="0"/>
    <n v="420"/>
    <n v="320"/>
  </r>
  <r>
    <x v="138"/>
    <x v="7"/>
    <d v="1899-12-30T20:15:00"/>
    <n v="4"/>
    <n v="0"/>
    <n v="5"/>
    <n v="1600"/>
    <s v="Hcp"/>
    <s v="No"/>
    <n v="200"/>
    <n v="2"/>
    <s v="Sirileo Miss"/>
    <x v="1"/>
    <n v="2.4"/>
    <s v="Symon Wilde"/>
    <s v="Ben Melham"/>
    <m/>
    <n v="8"/>
    <n v="57"/>
    <n v="57"/>
    <n v="63.888888888888893"/>
    <n v="2"/>
    <n v="3"/>
    <x v="1"/>
    <n v="4.8"/>
    <n v="35"/>
    <n v="8"/>
    <m/>
    <s v="WON"/>
    <n v="3.8"/>
    <n v="1.4"/>
    <s v="Mel"/>
    <x v="0"/>
    <x v="0"/>
    <x v="0"/>
    <n v="3"/>
    <x v="1"/>
    <s v=""/>
    <s v=""/>
    <x v="0"/>
    <n v="380"/>
    <n v="280"/>
    <s v="Sirileo Miss"/>
    <x v="1"/>
    <s v=""/>
    <s v=""/>
  </r>
  <r>
    <x v="138"/>
    <x v="7"/>
    <d v="1899-12-30T20:15:00"/>
    <n v="4"/>
    <n v="0"/>
    <n v="5"/>
    <n v="1600"/>
    <s v="Hcp"/>
    <s v="No"/>
    <n v="200"/>
    <n v="3"/>
    <s v="Cliff'S Art"/>
    <x v="0"/>
    <n v="10"/>
    <s v="Matthew Smith"/>
    <s v="Damien Oliver"/>
    <m/>
    <n v="2"/>
    <n v="57"/>
    <n v="57"/>
    <n v="63.888888888888893"/>
    <n v="3"/>
    <m/>
    <x v="0"/>
    <n v="5.6"/>
    <n v="30"/>
    <n v="8"/>
    <m/>
    <m/>
    <n v="10"/>
    <m/>
    <s v="Mel"/>
    <x v="0"/>
    <x v="0"/>
    <x v="0"/>
    <n v="3"/>
    <x v="0"/>
    <s v=""/>
    <s v=""/>
    <x v="0"/>
    <s v=""/>
    <n v="-100"/>
    <s v="Cliff'S Art"/>
    <x v="0"/>
    <s v=""/>
    <n v="-100"/>
  </r>
  <r>
    <x v="138"/>
    <x v="7"/>
    <d v="1899-12-30T20:45:00"/>
    <n v="4"/>
    <n v="0"/>
    <n v="6"/>
    <n v="955"/>
    <s v="Hcp"/>
    <n v="84"/>
    <n v="130"/>
    <n v="2"/>
    <s v="Unflinching"/>
    <x v="4"/>
    <n v="3.1"/>
    <s v="Anthony  Freedman"/>
    <s v="Celine Gaudray (a3)"/>
    <n v="3"/>
    <n v="1"/>
    <n v="60"/>
    <n v="57"/>
    <n v="69.295101553166063"/>
    <n v="1"/>
    <n v="1"/>
    <x v="1"/>
    <n v="5"/>
    <n v="35"/>
    <n v="8"/>
    <m/>
    <s v="WON"/>
    <n v="3.7"/>
    <n v="1.4"/>
    <s v="Mel"/>
    <x v="0"/>
    <x v="0"/>
    <x v="0"/>
    <n v="3"/>
    <x v="1"/>
    <s v=""/>
    <s v=""/>
    <x v="0"/>
    <n v="370"/>
    <n v="270"/>
    <s v="Unflinching"/>
    <x v="1"/>
    <s v=""/>
    <s v=""/>
  </r>
  <r>
    <x v="139"/>
    <x v="4"/>
    <d v="1899-12-30T12:10:00"/>
    <n v="5"/>
    <n v="5"/>
    <n v="1"/>
    <n v="1300"/>
    <s v="Hcp"/>
    <n v="72"/>
    <n v="120"/>
    <n v="15"/>
    <s v="Cantrell"/>
    <x v="3"/>
    <n v="23"/>
    <s v="Paul Perry"/>
    <s v="Reece Jones (a1.5)"/>
    <n v="1.5"/>
    <n v="11"/>
    <n v="54.5"/>
    <n v="53"/>
    <n v="16.847826086956523"/>
    <m/>
    <m/>
    <x v="1"/>
    <n v="4.6900000000000004"/>
    <n v="20"/>
    <m/>
    <m/>
    <m/>
    <n v="21"/>
    <m/>
    <s v="SYD"/>
    <x v="1"/>
    <x v="0"/>
    <x v="1"/>
    <n v="3"/>
    <x v="0"/>
    <n v="2"/>
    <n v="2"/>
    <x v="0"/>
    <s v=""/>
    <n v="-100"/>
    <s v="Cantrell"/>
    <x v="0"/>
    <s v=""/>
    <n v="-100"/>
  </r>
  <r>
    <x v="139"/>
    <x v="4"/>
    <d v="1899-12-30T12:10:00"/>
    <n v="5"/>
    <n v="5"/>
    <n v="1"/>
    <n v="1300"/>
    <s v="Hcp"/>
    <n v="72"/>
    <n v="120"/>
    <n v="1"/>
    <s v="Astero"/>
    <x v="3"/>
    <n v="3.9"/>
    <s v="Matthew Smith"/>
    <s v="Zac Lloyd (a2)"/>
    <n v="2"/>
    <n v="2"/>
    <n v="62"/>
    <n v="60"/>
    <n v="16.847826086956523"/>
    <n v="1"/>
    <n v="1"/>
    <x v="0"/>
    <n v="7.29"/>
    <n v="20"/>
    <m/>
    <m/>
    <s v="WON"/>
    <n v="3.9"/>
    <n v="1.6"/>
    <s v="SYD"/>
    <x v="1"/>
    <x v="0"/>
    <x v="1"/>
    <n v="3"/>
    <x v="0"/>
    <s v=""/>
    <n v="2"/>
    <x v="0"/>
    <n v="390"/>
    <n v="290"/>
    <s v="Astero"/>
    <x v="0"/>
    <n v="390"/>
    <n v="290"/>
  </r>
  <r>
    <x v="139"/>
    <x v="0"/>
    <d v="1899-12-30T12:25:00"/>
    <n v="4"/>
    <n v="8"/>
    <n v="1"/>
    <n v="1100"/>
    <s v="Mares"/>
    <s v="No"/>
    <n v="150"/>
    <n v="6"/>
    <s v="Duchess Of Dorset"/>
    <x v="0"/>
    <n v="10"/>
    <s v="Symon Wilde"/>
    <s v="Dean Holland"/>
    <m/>
    <n v="9"/>
    <n v="54"/>
    <n v="54"/>
    <n v="45.714285714285715"/>
    <n v="3"/>
    <n v="2"/>
    <x v="1"/>
    <n v="5.0999999999999996"/>
    <n v="35"/>
    <n v="10"/>
    <m/>
    <m/>
    <n v="13"/>
    <m/>
    <s v="Mel"/>
    <x v="0"/>
    <x v="0"/>
    <x v="1"/>
    <n v="3"/>
    <x v="0"/>
    <s v=""/>
    <s v=""/>
    <x v="0"/>
    <s v=""/>
    <n v="-100"/>
    <s v="Duchess Of Dorset"/>
    <x v="0"/>
    <s v=""/>
    <n v="-100"/>
  </r>
  <r>
    <x v="139"/>
    <x v="0"/>
    <d v="1899-12-30T13:40:00"/>
    <n v="4"/>
    <n v="8"/>
    <n v="3"/>
    <n v="2000"/>
    <s v="Hcp"/>
    <n v="80"/>
    <n v="150"/>
    <n v="5"/>
    <s v="Kettle Hill"/>
    <x v="5"/>
    <n v="3.4"/>
    <s v="Ciaron Maher "/>
    <s v="Michael Dee"/>
    <m/>
    <n v="7"/>
    <n v="59.5"/>
    <n v="59.5"/>
    <n v="61.669829222011387"/>
    <n v="2"/>
    <m/>
    <x v="1"/>
    <n v="4.8"/>
    <n v="30"/>
    <n v="9"/>
    <m/>
    <s v="3rd"/>
    <n v="3.7"/>
    <n v="1.6"/>
    <s v="Mel"/>
    <x v="0"/>
    <x v="0"/>
    <x v="1"/>
    <n v="3"/>
    <x v="0"/>
    <s v=""/>
    <s v=""/>
    <x v="0"/>
    <s v=""/>
    <n v="-100"/>
    <s v="Kettle Hill"/>
    <x v="0"/>
    <s v=""/>
    <n v="-100"/>
  </r>
  <r>
    <x v="139"/>
    <x v="4"/>
    <d v="1899-12-30T14:00:00"/>
    <n v="5"/>
    <n v="5"/>
    <n v="4"/>
    <n v="2000"/>
    <s v="Hcp"/>
    <s v="SW"/>
    <n v="200"/>
    <n v="6"/>
    <s v="Zeyrek"/>
    <x v="2"/>
    <n v="3.4"/>
    <s v="Team Hawkes"/>
    <s v="Tim Clark"/>
    <m/>
    <n v="9"/>
    <n v="55"/>
    <n v="55"/>
    <n v="53.221288515406165"/>
    <n v="1"/>
    <m/>
    <x v="1"/>
    <n v="6.92"/>
    <n v="20"/>
    <m/>
    <m/>
    <s v="WON"/>
    <n v="3.7"/>
    <m/>
    <s v="SYD"/>
    <x v="1"/>
    <x v="0"/>
    <x v="1"/>
    <n v="3"/>
    <x v="0"/>
    <s v=""/>
    <s v=""/>
    <x v="0"/>
    <n v="370"/>
    <n v="270"/>
    <s v="Zeyrek"/>
    <x v="0"/>
    <n v="370"/>
    <n v="270"/>
  </r>
  <r>
    <x v="139"/>
    <x v="4"/>
    <d v="1899-12-30T14:40:00"/>
    <n v="5"/>
    <n v="5"/>
    <n v="5"/>
    <n v="1200"/>
    <s v="Hcp"/>
    <m/>
    <n v="200"/>
    <n v="10"/>
    <s v="Waihaha Falls"/>
    <x v="3"/>
    <n v="8.3000000000000007"/>
    <s v="John O'Shea"/>
    <s v="Tom Marquand"/>
    <m/>
    <n v="11"/>
    <n v="54.5"/>
    <n v="54.5"/>
    <n v="28.17722502914885"/>
    <n v="2"/>
    <n v="2"/>
    <x v="1"/>
    <n v="6.6"/>
    <n v="20"/>
    <m/>
    <m/>
    <m/>
    <n v="8"/>
    <m/>
    <s v="SYD"/>
    <x v="1"/>
    <x v="0"/>
    <x v="1"/>
    <n v="3"/>
    <x v="0"/>
    <s v=""/>
    <s v=""/>
    <x v="0"/>
    <s v=""/>
    <n v="-100"/>
    <s v="Waihaha Falls"/>
    <x v="0"/>
    <s v=""/>
    <n v="-100"/>
  </r>
  <r>
    <x v="139"/>
    <x v="4"/>
    <d v="1899-12-30T15:20:00"/>
    <n v="5"/>
    <n v="5"/>
    <n v="6"/>
    <n v="1500"/>
    <s v="Mares"/>
    <s v="SW"/>
    <n v="250"/>
    <n v="13"/>
    <s v="Toregene"/>
    <x v="4"/>
    <n v="11.2"/>
    <s v="Matthew Williams"/>
    <s v="Dean Yendall"/>
    <m/>
    <n v="4"/>
    <n v="54"/>
    <n v="54"/>
    <n v="24.080086580086579"/>
    <n v="3"/>
    <m/>
    <x v="1"/>
    <n v="5.07"/>
    <n v="20"/>
    <m/>
    <m/>
    <m/>
    <n v="11"/>
    <m/>
    <s v="SYD"/>
    <x v="1"/>
    <x v="0"/>
    <x v="1"/>
    <n v="3"/>
    <x v="1"/>
    <s v=""/>
    <s v=""/>
    <x v="0"/>
    <s v=""/>
    <n v="-100"/>
    <s v="Toregene"/>
    <x v="1"/>
    <s v=""/>
    <s v=""/>
  </r>
  <r>
    <x v="139"/>
    <x v="0"/>
    <d v="1899-12-30T17:00:00"/>
    <n v="4"/>
    <n v="8"/>
    <n v="8"/>
    <n v="1400"/>
    <s v="Hcp"/>
    <s v="No"/>
    <n v="150"/>
    <n v="14"/>
    <s v="Daytona Bay"/>
    <x v="6"/>
    <n v="3.8"/>
    <s v="Peter G Moody"/>
    <s v="Linda Meech"/>
    <m/>
    <n v="4"/>
    <n v="54"/>
    <n v="54"/>
    <n v="32.982456140350877"/>
    <n v="4"/>
    <n v="4"/>
    <x v="1"/>
    <n v="5.2"/>
    <n v="35"/>
    <n v="13"/>
    <m/>
    <m/>
    <n v="4.5999999999999996"/>
    <m/>
    <s v="Mel"/>
    <x v="0"/>
    <x v="0"/>
    <x v="1"/>
    <n v="3"/>
    <x v="1"/>
    <s v=""/>
    <s v=""/>
    <x v="0"/>
    <s v=""/>
    <n v="-100"/>
    <s v="Daytona Bay"/>
    <x v="1"/>
    <s v=""/>
    <s v=""/>
  </r>
  <r>
    <x v="139"/>
    <x v="4"/>
    <d v="1899-12-30T17:55:00"/>
    <n v="5"/>
    <n v="5"/>
    <n v="10"/>
    <n v="1400"/>
    <s v="Hcp"/>
    <n v="88"/>
    <n v="150"/>
    <n v="7"/>
    <s v="Tamerlane"/>
    <x v="2"/>
    <n v="3.9"/>
    <s v="James Cummings"/>
    <s v="Zac Lloyd (a2)"/>
    <n v="2"/>
    <n v="3"/>
    <n v="58.5"/>
    <n v="56.5"/>
    <n v="29.896344789961812"/>
    <n v="2"/>
    <n v="2"/>
    <x v="1"/>
    <n v="7.31"/>
    <n v="20"/>
    <m/>
    <m/>
    <m/>
    <n v="4.5999999999999996"/>
    <m/>
    <s v="SYD"/>
    <x v="1"/>
    <x v="0"/>
    <x v="1"/>
    <n v="3"/>
    <x v="0"/>
    <s v=""/>
    <s v=""/>
    <x v="0"/>
    <s v=""/>
    <n v="-100"/>
    <s v="Tamerlane"/>
    <x v="0"/>
    <s v=""/>
    <n v="-100"/>
  </r>
  <r>
    <x v="139"/>
    <x v="4"/>
    <d v="1899-12-30T17:55:00"/>
    <n v="5"/>
    <n v="5"/>
    <n v="10"/>
    <n v="1400"/>
    <s v="Hcp"/>
    <n v="88"/>
    <n v="150"/>
    <n v="6"/>
    <s v="Maotai"/>
    <x v="4"/>
    <n v="4.7"/>
    <s v="Kacy Fogden"/>
    <s v="Ryan Maloney"/>
    <m/>
    <n v="6"/>
    <n v="59.5"/>
    <n v="59.5"/>
    <n v="29.896344789961812"/>
    <n v="4"/>
    <m/>
    <x v="0"/>
    <n v="8.7200000000000006"/>
    <n v="20"/>
    <m/>
    <m/>
    <m/>
    <n v="4.8"/>
    <m/>
    <s v="SYD"/>
    <x v="1"/>
    <x v="0"/>
    <x v="1"/>
    <n v="3"/>
    <x v="1"/>
    <s v=""/>
    <s v=""/>
    <x v="0"/>
    <s v=""/>
    <n v="-100"/>
    <s v="Maotai"/>
    <x v="1"/>
    <s v=""/>
    <s v=""/>
  </r>
  <r>
    <x v="140"/>
    <x v="9"/>
    <d v="1899-12-30T14:15:00"/>
    <n v="5"/>
    <n v="0"/>
    <n v="4"/>
    <n v="2400"/>
    <s v="Hcp"/>
    <n v="84"/>
    <n v="130"/>
    <n v="7"/>
    <s v="Sing For Peace"/>
    <x v="2"/>
    <n v="2.6"/>
    <s v="Patrick Payne"/>
    <s v="Tahlia Hope"/>
    <m/>
    <n v="4"/>
    <n v="54.5"/>
    <n v="54.5"/>
    <n v="41.739130434782609"/>
    <n v="2"/>
    <m/>
    <x v="0"/>
    <n v="5.6"/>
    <n v="30"/>
    <n v="10"/>
    <m/>
    <s v="3rd"/>
    <n v="2.2999999999999998"/>
    <n v="1.3"/>
    <s v="Mel"/>
    <x v="0"/>
    <x v="2"/>
    <x v="1"/>
    <n v="4"/>
    <x v="0"/>
    <s v=""/>
    <s v=""/>
    <x v="0"/>
    <s v=""/>
    <n v="-100"/>
    <s v="Sing For Peace"/>
    <x v="0"/>
    <s v=""/>
    <n v="-100"/>
  </r>
  <r>
    <x v="140"/>
    <x v="3"/>
    <d v="1899-12-30T14:35:00"/>
    <n v="5"/>
    <n v="0"/>
    <n v="5"/>
    <n v="1400"/>
    <s v="Hcp"/>
    <s v="SW"/>
    <n v="500"/>
    <n v="1"/>
    <s v="Akasawa"/>
    <x v="3"/>
    <n v="5.2"/>
    <s v="Paul Messara"/>
    <s v="Aaron Bullock"/>
    <m/>
    <n v="14"/>
    <n v="59"/>
    <n v="59"/>
    <n v="31.135531135531135"/>
    <n v="2"/>
    <n v="3"/>
    <x v="1"/>
    <n v="7.6"/>
    <n v="20"/>
    <m/>
    <m/>
    <m/>
    <n v="8.5"/>
    <m/>
    <s v="SYD"/>
    <x v="1"/>
    <x v="0"/>
    <x v="1"/>
    <n v="4"/>
    <x v="1"/>
    <s v=""/>
    <s v=""/>
    <x v="0"/>
    <s v=""/>
    <n v="-100"/>
    <s v="Akasawa"/>
    <x v="1"/>
    <s v=""/>
    <s v=""/>
  </r>
  <r>
    <x v="140"/>
    <x v="3"/>
    <d v="1899-12-30T14:35:00"/>
    <n v="5"/>
    <n v="0"/>
    <n v="5"/>
    <n v="1400"/>
    <s v="Hcp"/>
    <s v="SW"/>
    <n v="500"/>
    <n v="4"/>
    <s v="Talbragar"/>
    <x v="6"/>
    <n v="4.8"/>
    <s v="Cody Morgan"/>
    <s v="James McDonald"/>
    <m/>
    <n v="13"/>
    <n v="57.5"/>
    <n v="57.5"/>
    <n v="31.135531135531135"/>
    <n v="1"/>
    <n v="1"/>
    <x v="0"/>
    <n v="8.1"/>
    <n v="20"/>
    <m/>
    <m/>
    <s v="2nd"/>
    <n v="4.2"/>
    <n v="1.8"/>
    <s v="SYD"/>
    <x v="1"/>
    <x v="0"/>
    <x v="1"/>
    <n v="4"/>
    <x v="1"/>
    <s v=""/>
    <s v=""/>
    <x v="0"/>
    <s v=""/>
    <n v="-100"/>
    <s v="Talbragar"/>
    <x v="1"/>
    <s v=""/>
    <s v=""/>
  </r>
  <r>
    <x v="140"/>
    <x v="3"/>
    <d v="1899-12-30T16:35:00"/>
    <n v="5"/>
    <n v="0"/>
    <n v="8"/>
    <n v="1600"/>
    <s v="Hcp"/>
    <m/>
    <n v="4000"/>
    <n v="1"/>
    <s v="Alligator Blood"/>
    <x v="2"/>
    <n v="9"/>
    <s v="Waterhouse/Bott"/>
    <s v="Tim Clark"/>
    <m/>
    <n v="12"/>
    <n v="57.5"/>
    <n v="57.5"/>
    <n v="32.850241545893724"/>
    <n v="1"/>
    <n v="3"/>
    <x v="1"/>
    <n v="6.9"/>
    <n v="20"/>
    <m/>
    <m/>
    <m/>
    <n v="16"/>
    <m/>
    <s v="SYD"/>
    <x v="1"/>
    <x v="0"/>
    <x v="1"/>
    <n v="4"/>
    <x v="1"/>
    <s v=""/>
    <s v=""/>
    <x v="0"/>
    <s v=""/>
    <n v="-100"/>
    <s v="Alligator Blood"/>
    <x v="1"/>
    <s v=""/>
    <s v=""/>
  </r>
  <r>
    <x v="140"/>
    <x v="3"/>
    <d v="1899-12-30T16:35:00"/>
    <n v="5"/>
    <n v="0"/>
    <n v="8"/>
    <n v="1600"/>
    <s v="Hcp"/>
    <m/>
    <n v="4000"/>
    <n v="16"/>
    <s v="Zougotcha"/>
    <x v="0"/>
    <n v="9.5"/>
    <s v="Chris Waller"/>
    <s v="Kerrin McEvoy"/>
    <m/>
    <n v="13"/>
    <n v="50.5"/>
    <n v="50.5"/>
    <n v="32.850241545893724"/>
    <m/>
    <m/>
    <x v="0"/>
    <n v="7"/>
    <n v="20"/>
    <m/>
    <m/>
    <m/>
    <n v="8.5"/>
    <m/>
    <s v="SYD"/>
    <x v="1"/>
    <x v="0"/>
    <x v="1"/>
    <n v="4"/>
    <x v="1"/>
    <s v=""/>
    <s v=""/>
    <x v="0"/>
    <s v=""/>
    <n v="-100"/>
    <s v="Zougotcha"/>
    <x v="1"/>
    <s v=""/>
    <s v=""/>
  </r>
  <r>
    <x v="141"/>
    <x v="19"/>
    <d v="1899-12-30T12:30:00"/>
    <n v="6"/>
    <n v="0"/>
    <n v="1"/>
    <n v="1200"/>
    <s v="Mares"/>
    <n v="84"/>
    <n v="130"/>
    <n v="6"/>
    <s v="Foxicon"/>
    <x v="1"/>
    <n v="2.5"/>
    <s v="Peter G Moody"/>
    <s v="Carleen Hefel (a2)"/>
    <n v="2"/>
    <n v="3"/>
    <n v="55"/>
    <n v="53"/>
    <n v="38.888888888888886"/>
    <n v="3"/>
    <m/>
    <x v="0"/>
    <n v="5.5"/>
    <n v="30"/>
    <n v="9"/>
    <m/>
    <s v="WON"/>
    <n v="3.6"/>
    <n v="1.5"/>
    <s v="Mel"/>
    <x v="0"/>
    <x v="0"/>
    <x v="1"/>
    <n v="4"/>
    <x v="1"/>
    <s v=""/>
    <s v=""/>
    <x v="0"/>
    <n v="360"/>
    <n v="260"/>
    <s v="Foxicon"/>
    <x v="1"/>
    <s v=""/>
    <s v=""/>
  </r>
  <r>
    <x v="141"/>
    <x v="3"/>
    <d v="1899-12-30T13:25:00"/>
    <n v="8"/>
    <n v="4"/>
    <n v="4"/>
    <n v="1400"/>
    <s v="Hcp"/>
    <s v="SW"/>
    <n v="488"/>
    <n v="3"/>
    <s v="Loch Eagle"/>
    <x v="3"/>
    <n v="6"/>
    <s v="Kris Lees"/>
    <s v="Dylan Gibbons (a0)"/>
    <m/>
    <n v="10"/>
    <n v="56"/>
    <n v="56"/>
    <n v="37.5"/>
    <m/>
    <n v="3"/>
    <x v="1"/>
    <n v="6.98"/>
    <n v="20"/>
    <m/>
    <m/>
    <s v="2nd"/>
    <n v="6"/>
    <n v="2.2999999999999998"/>
    <s v="SYD"/>
    <x v="1"/>
    <x v="0"/>
    <x v="1"/>
    <n v="4"/>
    <x v="1"/>
    <s v=""/>
    <s v=""/>
    <x v="0"/>
    <s v=""/>
    <n v="-100"/>
    <s v="Loch Eagle"/>
    <x v="1"/>
    <s v=""/>
    <s v=""/>
  </r>
  <r>
    <x v="141"/>
    <x v="3"/>
    <d v="1899-12-30T13:25:00"/>
    <n v="8"/>
    <n v="4"/>
    <n v="4"/>
    <n v="1400"/>
    <s v="Hcp"/>
    <s v="SW"/>
    <n v="488"/>
    <n v="5"/>
    <s v="Kayobi"/>
    <x v="5"/>
    <n v="4.2"/>
    <s v="Sam Kavanagh"/>
    <s v="Brenton Avdulla"/>
    <m/>
    <n v="3"/>
    <n v="56"/>
    <n v="56"/>
    <n v="37.5"/>
    <n v="1"/>
    <m/>
    <x v="0"/>
    <n v="8.07"/>
    <n v="20"/>
    <m/>
    <m/>
    <m/>
    <n v="3.6"/>
    <m/>
    <s v="SYD"/>
    <x v="1"/>
    <x v="0"/>
    <x v="1"/>
    <n v="4"/>
    <x v="1"/>
    <s v=""/>
    <s v=""/>
    <x v="0"/>
    <s v=""/>
    <n v="-100"/>
    <s v="Kayobi"/>
    <x v="1"/>
    <s v=""/>
    <s v=""/>
  </r>
  <r>
    <x v="141"/>
    <x v="3"/>
    <d v="1899-12-30T15:15:00"/>
    <n v="8"/>
    <n v="4"/>
    <n v="7"/>
    <n v="3200"/>
    <s v="Hcp"/>
    <m/>
    <n v="2000"/>
    <n v="11"/>
    <s v="Cleveland"/>
    <x v="3"/>
    <n v="3.7"/>
    <s v="Joseph O'Brien"/>
    <s v="Kerrin McEvoy"/>
    <m/>
    <n v="16"/>
    <n v="51"/>
    <n v="51"/>
    <n v="42.411642411642411"/>
    <n v="4"/>
    <m/>
    <x v="1"/>
    <n v="7.5"/>
    <n v="20"/>
    <m/>
    <m/>
    <m/>
    <n v="4.5999999999999996"/>
    <m/>
    <s v="SYD"/>
    <x v="1"/>
    <x v="0"/>
    <x v="1"/>
    <n v="4"/>
    <x v="1"/>
    <s v=""/>
    <s v=""/>
    <x v="0"/>
    <s v=""/>
    <n v="-100"/>
    <s v="Cleveland"/>
    <x v="1"/>
    <s v=""/>
    <s v=""/>
  </r>
  <r>
    <x v="141"/>
    <x v="19"/>
    <d v="1899-12-30T16:15:00"/>
    <n v="6"/>
    <n v="0"/>
    <n v="7"/>
    <n v="1400"/>
    <s v="Hcp"/>
    <s v="No"/>
    <n v="200"/>
    <n v="3"/>
    <s v="Buffalo River"/>
    <x v="1"/>
    <n v="5.5"/>
    <s v="Michael Moroney"/>
    <s v="Daniel Stackhouse"/>
    <m/>
    <n v="6"/>
    <n v="54.5"/>
    <n v="54.5"/>
    <n v="35.072463768115945"/>
    <m/>
    <m/>
    <x v="0"/>
    <n v="5.6"/>
    <n v="30"/>
    <n v="11"/>
    <m/>
    <m/>
    <n v="5.5"/>
    <m/>
    <s v="Mel"/>
    <x v="0"/>
    <x v="0"/>
    <x v="1"/>
    <n v="4"/>
    <x v="1"/>
    <s v=""/>
    <s v=""/>
    <x v="0"/>
    <s v=""/>
    <n v="-100"/>
    <s v="Buffalo River"/>
    <x v="1"/>
    <s v=""/>
    <s v=""/>
  </r>
  <r>
    <x v="141"/>
    <x v="3"/>
    <d v="1899-12-30T16:35:00"/>
    <n v="8"/>
    <n v="4"/>
    <n v="9"/>
    <n v="1600"/>
    <s v="Mares"/>
    <s v="WFA"/>
    <n v="1000"/>
    <n v="7"/>
    <s v="Sirileo Miss"/>
    <x v="2"/>
    <n v="4.8"/>
    <s v="Symon Wilde"/>
    <s v="Ben Melham"/>
    <m/>
    <n v="3"/>
    <n v="57"/>
    <n v="57"/>
    <n v="32.598039215686278"/>
    <m/>
    <n v="5"/>
    <x v="1"/>
    <n v="6"/>
    <n v="20"/>
    <m/>
    <m/>
    <m/>
    <n v="6"/>
    <m/>
    <s v="SYD"/>
    <x v="1"/>
    <x v="0"/>
    <x v="1"/>
    <n v="4"/>
    <x v="1"/>
    <s v=""/>
    <s v=""/>
    <x v="0"/>
    <s v=""/>
    <n v="-100"/>
    <s v="Sirileo Miss"/>
    <x v="1"/>
    <s v=""/>
    <s v=""/>
  </r>
  <r>
    <x v="141"/>
    <x v="19"/>
    <d v="1899-12-30T16:50:00"/>
    <n v="6"/>
    <n v="0"/>
    <n v="8"/>
    <n v="2100"/>
    <s v="Hcp"/>
    <s v="No"/>
    <n v="200"/>
    <n v="8"/>
    <s v="White Marlin"/>
    <x v="3"/>
    <n v="2.7"/>
    <s v="Gai Waterhouse "/>
    <s v="Jordan Childs"/>
    <m/>
    <n v="8"/>
    <n v="54"/>
    <n v="54"/>
    <n v="67.34006734006735"/>
    <n v="1"/>
    <n v="2"/>
    <x v="1"/>
    <n v="4.5999999999999996"/>
    <n v="40"/>
    <n v="10"/>
    <m/>
    <s v="WON"/>
    <n v="2.2999999999999998"/>
    <n v="1.2"/>
    <s v="Mel"/>
    <x v="0"/>
    <x v="0"/>
    <x v="1"/>
    <n v="4"/>
    <x v="0"/>
    <s v=""/>
    <s v=""/>
    <x v="0"/>
    <n v="229.99999999999997"/>
    <n v="129.99999999999997"/>
    <s v="White Marlin"/>
    <x v="0"/>
    <n v="229.99999999999997"/>
    <n v="129.99999999999997"/>
  </r>
  <r>
    <x v="141"/>
    <x v="3"/>
    <d v="1899-12-30T17:10:00"/>
    <n v="8"/>
    <n v="4"/>
    <n v="10"/>
    <n v="1200"/>
    <s v="Mares"/>
    <s v="SW"/>
    <n v="300"/>
    <n v="4"/>
    <s v="Zapateo"/>
    <x v="3"/>
    <n v="2.4500000000000002"/>
    <s v="James Cummings"/>
    <s v="James McDonald"/>
    <m/>
    <n v="13"/>
    <n v="55.5"/>
    <n v="55.5"/>
    <n v="53.316326530612244"/>
    <n v="3"/>
    <n v="2"/>
    <x v="1"/>
    <n v="3.64"/>
    <n v="20"/>
    <m/>
    <m/>
    <s v="WON"/>
    <n v="2.4500000000000002"/>
    <n v="1.2"/>
    <s v="SYD"/>
    <x v="1"/>
    <x v="0"/>
    <x v="1"/>
    <n v="4"/>
    <x v="0"/>
    <s v=""/>
    <s v=""/>
    <x v="0"/>
    <n v="245.00000000000003"/>
    <n v="145.00000000000003"/>
    <s v="Zapateo"/>
    <x v="0"/>
    <n v="245.00000000000003"/>
    <n v="145.00000000000003"/>
  </r>
  <r>
    <x v="142"/>
    <x v="19"/>
    <d v="1899-12-30T12:25:00"/>
    <n v="8"/>
    <n v="7"/>
    <n v="1"/>
    <n v="2100"/>
    <s v="Hcp"/>
    <s v="SW"/>
    <n v="250"/>
    <n v="7"/>
    <s v="Tobaysure"/>
    <x v="6"/>
    <n v="7.5"/>
    <s v="Phillip Stokes"/>
    <s v="Zac Spain"/>
    <m/>
    <n v="1"/>
    <n v="57"/>
    <n v="57"/>
    <n v="56.811594202898554"/>
    <n v="4"/>
    <m/>
    <x v="1"/>
    <n v="5.5"/>
    <n v="30"/>
    <n v="10"/>
    <m/>
    <s v="3rd"/>
    <n v="10"/>
    <n v="2"/>
    <s v="Mel"/>
    <x v="0"/>
    <x v="0"/>
    <x v="1"/>
    <n v="4"/>
    <x v="1"/>
    <s v=""/>
    <s v=""/>
    <x v="0"/>
    <s v=""/>
    <n v="-100"/>
    <s v="Tobaysure"/>
    <x v="1"/>
    <s v=""/>
    <s v=""/>
  </r>
  <r>
    <x v="142"/>
    <x v="3"/>
    <d v="1899-12-30T12:45:00"/>
    <n v="7"/>
    <n v="7"/>
    <n v="3"/>
    <n v="1400"/>
    <s v="Hcp"/>
    <n v="72"/>
    <n v="120"/>
    <n v="12"/>
    <s v="Speed Legend"/>
    <x v="3"/>
    <n v="9.5"/>
    <s v="Les Bridge"/>
    <s v="Zac Lloyd (a2)"/>
    <n v="2"/>
    <n v="12"/>
    <n v="56.5"/>
    <n v="54.5"/>
    <n v="52.192982456140356"/>
    <m/>
    <m/>
    <x v="1"/>
    <n v="4.75"/>
    <n v="20"/>
    <m/>
    <m/>
    <m/>
    <n v="7"/>
    <m/>
    <s v="SYD"/>
    <x v="1"/>
    <x v="0"/>
    <x v="1"/>
    <n v="4"/>
    <x v="0"/>
    <s v=""/>
    <s v=""/>
    <x v="0"/>
    <s v=""/>
    <n v="-100"/>
    <s v="Speed Legend"/>
    <x v="0"/>
    <s v=""/>
    <n v="-100"/>
  </r>
  <r>
    <x v="142"/>
    <x v="3"/>
    <d v="1899-12-30T13:55:00"/>
    <n v="7"/>
    <n v="7"/>
    <n v="5"/>
    <n v="1200"/>
    <s v="Hcp"/>
    <s v="SW"/>
    <n v="200"/>
    <n v="6"/>
    <s v="Coal Crusher"/>
    <x v="4"/>
    <n v="5"/>
    <s v="Joseph Pride"/>
    <s v="Chad Schofield"/>
    <m/>
    <n v="7"/>
    <n v="56"/>
    <n v="56"/>
    <n v="54.482758620689658"/>
    <n v="4"/>
    <n v="5"/>
    <x v="1"/>
    <n v="4.5199999999999996"/>
    <n v="20"/>
    <m/>
    <m/>
    <m/>
    <n v="4.5999999999999996"/>
    <m/>
    <s v="SYD"/>
    <x v="1"/>
    <x v="0"/>
    <x v="1"/>
    <n v="4"/>
    <x v="1"/>
    <s v=""/>
    <s v=""/>
    <x v="0"/>
    <s v=""/>
    <n v="-100"/>
    <s v="Coal Crusher"/>
    <x v="1"/>
    <s v=""/>
    <s v=""/>
  </r>
  <r>
    <x v="142"/>
    <x v="3"/>
    <d v="1899-12-30T13:55:00"/>
    <n v="7"/>
    <n v="7"/>
    <n v="5"/>
    <n v="1200"/>
    <s v="Hcp"/>
    <s v="SW"/>
    <n v="200"/>
    <n v="9"/>
    <s v="Waihaha Falls"/>
    <x v="3"/>
    <n v="8"/>
    <s v="John O'Shea"/>
    <s v="Tom Marquand"/>
    <m/>
    <n v="8"/>
    <n v="56"/>
    <n v="56"/>
    <n v="54.482758620689658"/>
    <m/>
    <n v="2"/>
    <x v="0"/>
    <n v="5.59"/>
    <n v="20"/>
    <m/>
    <m/>
    <s v="2nd"/>
    <n v="7.5"/>
    <n v="2"/>
    <s v="SYD"/>
    <x v="1"/>
    <x v="0"/>
    <x v="1"/>
    <n v="4"/>
    <x v="1"/>
    <s v=""/>
    <s v=""/>
    <x v="0"/>
    <s v=""/>
    <n v="-100"/>
    <s v="Waihaha Falls"/>
    <x v="1"/>
    <s v=""/>
    <s v=""/>
  </r>
  <r>
    <x v="142"/>
    <x v="3"/>
    <d v="1899-12-30T14:30:00"/>
    <n v="7"/>
    <n v="7"/>
    <n v="6"/>
    <n v="2000"/>
    <s v="Hcp"/>
    <m/>
    <n v="200"/>
    <n v="15"/>
    <s v="Quality Time"/>
    <x v="2"/>
    <n v="8.6999999999999993"/>
    <s v="Chris Waller"/>
    <s v="Joao Moreira"/>
    <m/>
    <n v="7"/>
    <n v="53"/>
    <n v="53"/>
    <n v="19.013049866044422"/>
    <m/>
    <n v="3"/>
    <x v="1"/>
    <n v="7.3"/>
    <n v="20"/>
    <m/>
    <m/>
    <m/>
    <n v="7"/>
    <m/>
    <s v="SYD"/>
    <x v="1"/>
    <x v="0"/>
    <x v="1"/>
    <n v="4"/>
    <x v="0"/>
    <s v=""/>
    <s v=""/>
    <x v="0"/>
    <s v=""/>
    <n v="-100"/>
    <s v="Quality Time"/>
    <x v="0"/>
    <s v=""/>
    <n v="-100"/>
  </r>
  <r>
    <x v="142"/>
    <x v="19"/>
    <d v="1899-12-30T15:30:00"/>
    <n v="8"/>
    <n v="7"/>
    <n v="6"/>
    <n v="1200"/>
    <s v="Hcp"/>
    <s v="SW"/>
    <n v="250"/>
    <n v="9"/>
    <s v="Lafargue"/>
    <x v="3"/>
    <n v="13"/>
    <s v="Danny O'Brien"/>
    <s v="Liam Riordan"/>
    <m/>
    <n v="2"/>
    <n v="57"/>
    <n v="57"/>
    <n v="30.41958041958042"/>
    <n v="3"/>
    <n v="1"/>
    <x v="1"/>
    <n v="5"/>
    <n v="35"/>
    <n v="12"/>
    <m/>
    <m/>
    <n v="19"/>
    <m/>
    <s v="Mel"/>
    <x v="0"/>
    <x v="0"/>
    <x v="1"/>
    <n v="4"/>
    <x v="0"/>
    <s v=""/>
    <s v=""/>
    <x v="0"/>
    <s v=""/>
    <n v="-100"/>
    <s v="Lafargue"/>
    <x v="0"/>
    <s v=""/>
    <n v="-100"/>
  </r>
  <r>
    <x v="142"/>
    <x v="3"/>
    <d v="1899-12-30T16:30:00"/>
    <n v="7"/>
    <n v="7"/>
    <n v="9"/>
    <n v="1400"/>
    <s v="Hcp"/>
    <n v="100"/>
    <n v="150"/>
    <n v="16"/>
    <s v="Cotehele"/>
    <x v="3"/>
    <n v="4.5"/>
    <s v="John O'Shea"/>
    <s v="Reece Jones (a1.5)"/>
    <n v="1.5"/>
    <n v="3"/>
    <n v="53.5"/>
    <n v="52"/>
    <n v="46.612466124661246"/>
    <n v="4"/>
    <m/>
    <x v="1"/>
    <n v="4.5599999999999996"/>
    <n v="20"/>
    <m/>
    <m/>
    <m/>
    <n v="3.8"/>
    <m/>
    <s v="SYD"/>
    <x v="1"/>
    <x v="0"/>
    <x v="1"/>
    <n v="4"/>
    <x v="0"/>
    <s v=""/>
    <s v=""/>
    <x v="0"/>
    <s v=""/>
    <n v="-100"/>
    <s v="Cotehele"/>
    <x v="0"/>
    <s v=""/>
    <n v="-100"/>
  </r>
  <r>
    <x v="142"/>
    <x v="19"/>
    <d v="1899-12-30T16:45:00"/>
    <n v="8"/>
    <n v="7"/>
    <n v="8"/>
    <n v="1600"/>
    <s v="Hcp"/>
    <s v="SW"/>
    <n v="250"/>
    <n v="5"/>
    <s v="Vultan"/>
    <x v="5"/>
    <n v="10"/>
    <s v="Ken  Keys"/>
    <s v="Luke Nolen"/>
    <m/>
    <n v="9"/>
    <n v="59"/>
    <n v="59"/>
    <n v="37.777777777777779"/>
    <m/>
    <m/>
    <x v="1"/>
    <n v="5.6"/>
    <n v="30"/>
    <n v="13"/>
    <m/>
    <s v="2nd"/>
    <n v="17"/>
    <n v="3.6"/>
    <s v="Mel"/>
    <x v="0"/>
    <x v="0"/>
    <x v="1"/>
    <n v="4"/>
    <x v="0"/>
    <s v=""/>
    <s v=""/>
    <x v="0"/>
    <s v=""/>
    <n v="-100"/>
    <s v="Vultan"/>
    <x v="0"/>
    <s v=""/>
    <n v="-100"/>
  </r>
  <r>
    <x v="143"/>
    <x v="10"/>
    <d v="1899-12-30T12:35:00"/>
    <n v="5"/>
    <n v="0"/>
    <n v="3"/>
    <n v="1100"/>
    <s v="Hcp"/>
    <n v="72"/>
    <n v="120"/>
    <n v="13"/>
    <s v="Shadows Of Love"/>
    <x v="6"/>
    <n v="2.6"/>
    <s v="Kim Waugh"/>
    <s v="Brenton Avdulla"/>
    <m/>
    <n v="6"/>
    <n v="55.5"/>
    <n v="55.5"/>
    <n v="49.450549450549445"/>
    <n v="2"/>
    <n v="1"/>
    <x v="1"/>
    <n v="4.5599999999999996"/>
    <n v="20"/>
    <m/>
    <m/>
    <m/>
    <n v="2.8"/>
    <m/>
    <s v="SYD"/>
    <x v="1"/>
    <x v="2"/>
    <x v="1"/>
    <n v="4"/>
    <x v="0"/>
    <s v=""/>
    <s v=""/>
    <x v="0"/>
    <s v=""/>
    <n v="-100"/>
    <s v="Shadows Of Love"/>
    <x v="0"/>
    <s v=""/>
    <n v="-100"/>
  </r>
  <r>
    <x v="143"/>
    <x v="10"/>
    <d v="1899-12-30T15:40:00"/>
    <n v="5"/>
    <n v="0"/>
    <n v="8"/>
    <n v="1300"/>
    <s v="Mares"/>
    <s v="SW"/>
    <n v="200"/>
    <n v="4"/>
    <s v="Tycoon Evie"/>
    <x v="3"/>
    <n v="7.2"/>
    <s v="P &amp; P Snowden"/>
    <s v="Joshua Parr"/>
    <m/>
    <n v="11"/>
    <n v="58"/>
    <n v="58"/>
    <n v="40.915915915915917"/>
    <n v="4"/>
    <n v="4"/>
    <x v="1"/>
    <n v="7.56"/>
    <n v="20"/>
    <m/>
    <m/>
    <m/>
    <n v="7.5"/>
    <m/>
    <s v="SYD"/>
    <x v="1"/>
    <x v="2"/>
    <x v="1"/>
    <n v="4"/>
    <x v="0"/>
    <s v=""/>
    <s v=""/>
    <x v="0"/>
    <s v=""/>
    <n v="-100"/>
    <s v="Tycoon Evie"/>
    <x v="0"/>
    <s v=""/>
    <n v="-100"/>
  </r>
  <r>
    <x v="143"/>
    <x v="10"/>
    <d v="1899-12-30T16:20:00"/>
    <n v="5"/>
    <n v="0"/>
    <n v="9"/>
    <n v="1600"/>
    <s v="Hcp"/>
    <m/>
    <n v="200"/>
    <n v="10"/>
    <s v="Lord Ardmore"/>
    <x v="2"/>
    <n v="5"/>
    <s v="Chris Waller"/>
    <s v="Joao Moreira"/>
    <m/>
    <n v="4"/>
    <n v="54.5"/>
    <n v="54.5"/>
    <n v="36.666666666666671"/>
    <m/>
    <n v="4"/>
    <x v="1"/>
    <n v="5.66"/>
    <n v="20"/>
    <m/>
    <m/>
    <m/>
    <n v="6"/>
    <m/>
    <s v="SYD"/>
    <x v="1"/>
    <x v="2"/>
    <x v="1"/>
    <n v="4"/>
    <x v="0"/>
    <n v="2"/>
    <n v="2"/>
    <x v="0"/>
    <s v=""/>
    <n v="-100"/>
    <s v="Lord Ardmore"/>
    <x v="0"/>
    <s v=""/>
    <n v="-100"/>
  </r>
  <r>
    <x v="143"/>
    <x v="10"/>
    <d v="1899-12-30T16:20:00"/>
    <n v="5"/>
    <n v="0"/>
    <n v="9"/>
    <n v="1600"/>
    <s v="Hcp"/>
    <m/>
    <n v="200"/>
    <n v="3"/>
    <s v="Floating Artist"/>
    <x v="3"/>
    <n v="4"/>
    <s v="Maher &amp; Eustace"/>
    <s v="Jason Collett"/>
    <m/>
    <n v="10"/>
    <n v="57.5"/>
    <n v="57.5"/>
    <n v="36.666666666666671"/>
    <n v="3"/>
    <n v="1"/>
    <x v="0"/>
    <n v="8.83"/>
    <n v="20"/>
    <m/>
    <m/>
    <m/>
    <n v="5"/>
    <m/>
    <s v="SYD"/>
    <x v="1"/>
    <x v="2"/>
    <x v="1"/>
    <n v="4"/>
    <x v="0"/>
    <s v=""/>
    <n v="2"/>
    <x v="0"/>
    <s v=""/>
    <n v="-100"/>
    <s v="Floating Artist"/>
    <x v="0"/>
    <s v=""/>
    <n v="-100"/>
  </r>
  <r>
    <x v="144"/>
    <x v="5"/>
    <d v="1899-12-30T12:10:00"/>
    <n v="6"/>
    <n v="3"/>
    <n v="2"/>
    <n v="2400"/>
    <s v="Hcp"/>
    <n v="78"/>
    <n v="130"/>
    <n v="5"/>
    <s v="Milford Sound"/>
    <x v="1"/>
    <n v="5.5"/>
    <s v="Michael Moroney"/>
    <s v="Daniel Stackhouse"/>
    <m/>
    <n v="6"/>
    <n v="57"/>
    <n v="57"/>
    <n v="53.896103896103895"/>
    <n v="5"/>
    <n v="3"/>
    <x v="1"/>
    <n v="5.6"/>
    <n v="30"/>
    <n v="7"/>
    <m/>
    <m/>
    <n v="6.5"/>
    <m/>
    <s v="Mel"/>
    <x v="0"/>
    <x v="0"/>
    <x v="1"/>
    <n v="4"/>
    <x v="1"/>
    <s v=""/>
    <s v=""/>
    <x v="0"/>
    <s v=""/>
    <n v="-100"/>
    <s v="Milford Sound"/>
    <x v="1"/>
    <s v=""/>
    <s v=""/>
  </r>
  <r>
    <x v="144"/>
    <x v="4"/>
    <d v="1899-12-30T12:30:00"/>
    <n v="8"/>
    <n v="0"/>
    <n v="3"/>
    <n v="1500"/>
    <s v="Hcp"/>
    <n v="72"/>
    <n v="120"/>
    <n v="5"/>
    <s v="Decadent Tale"/>
    <x v="2"/>
    <n v="11.2"/>
    <s v="Jason Deamer"/>
    <s v="Reece Jones (a1.5)"/>
    <n v="1.5"/>
    <n v="14"/>
    <n v="59"/>
    <n v="57.5"/>
    <n v="40.178571428571431"/>
    <n v="3"/>
    <m/>
    <x v="1"/>
    <n v="4.9000000000000004"/>
    <n v="20"/>
    <m/>
    <m/>
    <m/>
    <n v="10"/>
    <m/>
    <s v="SYD"/>
    <x v="1"/>
    <x v="0"/>
    <x v="1"/>
    <n v="4"/>
    <x v="0"/>
    <s v=""/>
    <s v=""/>
    <x v="0"/>
    <s v=""/>
    <n v="-100"/>
    <s v="Decadent Tale"/>
    <x v="0"/>
    <s v=""/>
    <n v="-100"/>
  </r>
  <r>
    <x v="144"/>
    <x v="4"/>
    <d v="1899-12-30T14:15:00"/>
    <n v="8"/>
    <n v="0"/>
    <n v="6"/>
    <n v="1800"/>
    <s v="Hcp"/>
    <n v="88"/>
    <n v="150"/>
    <n v="13"/>
    <s v="Silent Agenda"/>
    <x v="2"/>
    <n v="10.3"/>
    <s v="Joseph Pride"/>
    <s v="Tyler Schiller (a0)"/>
    <m/>
    <n v="7"/>
    <n v="54.5"/>
    <n v="54.5"/>
    <n v="40.011768167107974"/>
    <n v="3"/>
    <m/>
    <x v="1"/>
    <n v="4.5999999999999996"/>
    <n v="20"/>
    <m/>
    <m/>
    <m/>
    <n v="10"/>
    <m/>
    <s v="SYD"/>
    <x v="1"/>
    <x v="0"/>
    <x v="1"/>
    <n v="4"/>
    <x v="0"/>
    <s v=""/>
    <s v=""/>
    <x v="0"/>
    <s v=""/>
    <n v="-100"/>
    <s v="Silent Agenda"/>
    <x v="0"/>
    <s v=""/>
    <n v="-100"/>
  </r>
  <r>
    <x v="144"/>
    <x v="5"/>
    <d v="1899-12-30T15:15:00"/>
    <n v="6"/>
    <n v="3"/>
    <n v="7"/>
    <n v="1000"/>
    <s v="Hcp"/>
    <n v="84"/>
    <n v="130"/>
    <n v="2"/>
    <s v="Starry Legend"/>
    <x v="4"/>
    <n v="13"/>
    <s v="Archie Alexander"/>
    <s v="Jordan Childs"/>
    <m/>
    <n v="5"/>
    <n v="59"/>
    <n v="59"/>
    <n v="36.263736263736263"/>
    <n v="2"/>
    <n v="3"/>
    <x v="1"/>
    <n v="5"/>
    <n v="35"/>
    <n v="11"/>
    <m/>
    <m/>
    <n v="14"/>
    <m/>
    <s v="Mel"/>
    <x v="0"/>
    <x v="0"/>
    <x v="1"/>
    <n v="4"/>
    <x v="1"/>
    <s v=""/>
    <s v=""/>
    <x v="0"/>
    <s v=""/>
    <n v="-100"/>
    <s v="Starry Legend"/>
    <x v="1"/>
    <s v=""/>
    <s v=""/>
  </r>
  <r>
    <x v="144"/>
    <x v="4"/>
    <d v="1899-12-30T15:35:00"/>
    <n v="8"/>
    <n v="0"/>
    <n v="8"/>
    <n v="1300"/>
    <s v="Mares"/>
    <n v="78"/>
    <n v="150"/>
    <n v="10"/>
    <s v="Sonora"/>
    <x v="5"/>
    <n v="7.2"/>
    <s v="Maher &amp; Eustace"/>
    <s v="Dylan Gibbons (a1.5)"/>
    <n v="1.5"/>
    <n v="5"/>
    <n v="58.5"/>
    <n v="57"/>
    <n v="37.144702842377264"/>
    <n v="5"/>
    <m/>
    <x v="1"/>
    <n v="5.7"/>
    <n v="20"/>
    <m/>
    <m/>
    <m/>
    <n v="6.5"/>
    <m/>
    <s v="SYD"/>
    <x v="1"/>
    <x v="0"/>
    <x v="1"/>
    <n v="4"/>
    <x v="0"/>
    <s v=""/>
    <s v=""/>
    <x v="0"/>
    <s v=""/>
    <n v="-100"/>
    <s v="Sonora"/>
    <x v="0"/>
    <s v=""/>
    <n v="-100"/>
  </r>
  <r>
    <x v="144"/>
    <x v="5"/>
    <d v="1899-12-30T16:30:00"/>
    <n v="6"/>
    <n v="3"/>
    <n v="8"/>
    <n v="1400"/>
    <s v="Hcp"/>
    <s v="No"/>
    <n v="175"/>
    <n v="1"/>
    <s v="Cardinal Gem"/>
    <x v="5"/>
    <n v="3.4"/>
    <s v="Grahame Begg"/>
    <s v="Jordan Childs"/>
    <m/>
    <n v="1"/>
    <n v="60"/>
    <n v="60"/>
    <n v="46.078431372549019"/>
    <n v="1"/>
    <n v="2"/>
    <x v="1"/>
    <n v="4.5999999999999996"/>
    <n v="40"/>
    <n v="12"/>
    <m/>
    <s v="WON"/>
    <n v="3.1"/>
    <n v="1.4"/>
    <s v="Mel"/>
    <x v="0"/>
    <x v="0"/>
    <x v="1"/>
    <n v="4"/>
    <x v="0"/>
    <s v=""/>
    <s v=""/>
    <x v="0"/>
    <n v="310"/>
    <n v="210"/>
    <s v="Cardinal Gem"/>
    <x v="0"/>
    <n v="310"/>
    <n v="210"/>
  </r>
  <r>
    <x v="144"/>
    <x v="4"/>
    <d v="1899-12-30T16:50:00"/>
    <n v="8"/>
    <n v="0"/>
    <n v="10"/>
    <n v="1300"/>
    <s v="Hcp"/>
    <n v="78"/>
    <n v="150"/>
    <n v="3"/>
    <s v="Excelladus"/>
    <x v="5"/>
    <n v="4.5999999999999996"/>
    <s v="David Pfieffer"/>
    <s v="Jason Collett"/>
    <m/>
    <n v="6"/>
    <n v="60"/>
    <n v="60"/>
    <n v="39.920948616600796"/>
    <n v="5"/>
    <n v="1"/>
    <x v="1"/>
    <n v="4.7"/>
    <n v="20"/>
    <m/>
    <m/>
    <m/>
    <n v="4.5999999999999996"/>
    <m/>
    <s v="SYD"/>
    <x v="1"/>
    <x v="0"/>
    <x v="1"/>
    <n v="4"/>
    <x v="0"/>
    <n v="2"/>
    <n v="2"/>
    <x v="0"/>
    <s v=""/>
    <n v="-100"/>
    <s v="Excelladus"/>
    <x v="0"/>
    <s v=""/>
    <n v="-100"/>
  </r>
  <r>
    <x v="144"/>
    <x v="4"/>
    <d v="1899-12-30T16:50:00"/>
    <n v="8"/>
    <n v="0"/>
    <n v="10"/>
    <n v="1300"/>
    <s v="Hcp"/>
    <n v="78"/>
    <n v="150"/>
    <n v="11"/>
    <s v="Huesca"/>
    <x v="2"/>
    <n v="2.9"/>
    <s v="Waterhouse/Bott"/>
    <s v="Brett Prebble"/>
    <m/>
    <n v="3"/>
    <n v="57"/>
    <n v="57"/>
    <n v="39.920948616600796"/>
    <m/>
    <n v="4"/>
    <x v="0"/>
    <n v="4.9000000000000004"/>
    <n v="20"/>
    <m/>
    <m/>
    <m/>
    <n v="3.2"/>
    <m/>
    <s v="SYD"/>
    <x v="1"/>
    <x v="0"/>
    <x v="1"/>
    <n v="4"/>
    <x v="0"/>
    <s v=""/>
    <n v="2"/>
    <x v="0"/>
    <s v=""/>
    <n v="-100"/>
    <s v="Huesca"/>
    <x v="0"/>
    <s v=""/>
    <n v="-100"/>
  </r>
  <r>
    <x v="145"/>
    <x v="5"/>
    <d v="1899-12-30T13:15:00"/>
    <n v="7"/>
    <n v="8"/>
    <n v="3"/>
    <n v="1000"/>
    <s v="Mares"/>
    <n v="78"/>
    <n v="130"/>
    <n v="8"/>
    <s v="Miss Balvenie"/>
    <x v="3"/>
    <n v="4.4000000000000004"/>
    <s v="Tom Dabernig"/>
    <s v="Beau Mertens"/>
    <m/>
    <n v="2"/>
    <n v="56"/>
    <n v="56"/>
    <n v="50.505050505050505"/>
    <n v="5"/>
    <n v="5"/>
    <x v="1"/>
    <n v="4.8"/>
    <n v="40"/>
    <n v="9"/>
    <m/>
    <m/>
    <n v="4.4000000000000004"/>
    <m/>
    <s v="Mel"/>
    <x v="0"/>
    <x v="0"/>
    <x v="1"/>
    <n v="5"/>
    <x v="0"/>
    <s v=""/>
    <s v=""/>
    <x v="0"/>
    <s v=""/>
    <n v="-100"/>
    <s v="Miss Balvenie"/>
    <x v="0"/>
    <s v=""/>
    <n v="-100"/>
  </r>
  <r>
    <x v="145"/>
    <x v="5"/>
    <d v="1899-12-30T13:50:00"/>
    <n v="7"/>
    <n v="8"/>
    <n v="4"/>
    <n v="1000"/>
    <s v="Hcp"/>
    <n v="100"/>
    <n v="150"/>
    <n v="3"/>
    <s v="Unflinching"/>
    <x v="6"/>
    <n v="1.7"/>
    <s v="Anthony  Freedman"/>
    <s v="Celine Gaudray (a2)"/>
    <n v="2"/>
    <n v="4"/>
    <n v="57.5"/>
    <n v="55.5"/>
    <n v="78.82352941176471"/>
    <n v="1"/>
    <n v="1"/>
    <x v="1"/>
    <n v="4.2"/>
    <n v="40"/>
    <n v="7"/>
    <m/>
    <s v="Ntd"/>
    <n v="2.2999999999999998"/>
    <m/>
    <s v="Mel"/>
    <x v="0"/>
    <x v="0"/>
    <x v="1"/>
    <n v="5"/>
    <x v="1"/>
    <s v=""/>
    <s v=""/>
    <x v="0"/>
    <s v=""/>
    <n v="-100"/>
    <s v="Unflinching"/>
    <x v="1"/>
    <s v=""/>
    <s v=""/>
  </r>
  <r>
    <x v="145"/>
    <x v="11"/>
    <d v="1899-12-30T14:10:00"/>
    <n v="4"/>
    <n v="0"/>
    <n v="6"/>
    <n v="1000"/>
    <s v="Hcp"/>
    <n v="78"/>
    <n v="175"/>
    <n v="6"/>
    <s v="Winning Verse"/>
    <x v="2"/>
    <n v="7.2"/>
    <s v="Marc Conners"/>
    <s v="Kathy O'Hara"/>
    <m/>
    <n v="8"/>
    <n v="56.5"/>
    <n v="56.5"/>
    <n v="44.191919191919197"/>
    <n v="3"/>
    <n v="1"/>
    <x v="1"/>
    <n v="6.4"/>
    <n v="20"/>
    <m/>
    <m/>
    <m/>
    <n v="9"/>
    <m/>
    <s v="SYD"/>
    <x v="1"/>
    <x v="2"/>
    <x v="1"/>
    <n v="5"/>
    <x v="0"/>
    <s v=""/>
    <s v=""/>
    <x v="0"/>
    <s v=""/>
    <n v="-100"/>
    <s v="Winning Verse"/>
    <x v="0"/>
    <s v=""/>
    <n v="-100"/>
  </r>
  <r>
    <x v="145"/>
    <x v="11"/>
    <d v="1899-12-30T14:45:00"/>
    <n v="4"/>
    <n v="0"/>
    <n v="7"/>
    <n v="1200"/>
    <s v="Hcp"/>
    <m/>
    <n v="200"/>
    <n v="1"/>
    <s v="Think About It"/>
    <x v="3"/>
    <n v="2.8"/>
    <s v="Joseph Pride"/>
    <s v="Sam Clipperton"/>
    <m/>
    <n v="10"/>
    <n v="58"/>
    <n v="58"/>
    <n v="63.492063492063494"/>
    <n v="2"/>
    <n v="1"/>
    <x v="1"/>
    <n v="5.26"/>
    <n v="20"/>
    <m/>
    <m/>
    <s v="WON"/>
    <n v="4.4000000000000004"/>
    <n v="1.7"/>
    <s v="SYD"/>
    <x v="1"/>
    <x v="2"/>
    <x v="1"/>
    <n v="5"/>
    <x v="0"/>
    <n v="2"/>
    <n v="2"/>
    <x v="0"/>
    <n v="440.00000000000006"/>
    <n v="340.00000000000006"/>
    <s v="Think About It"/>
    <x v="0"/>
    <n v="440.00000000000006"/>
    <n v="340.00000000000006"/>
  </r>
  <r>
    <x v="145"/>
    <x v="11"/>
    <d v="1899-12-30T14:45:00"/>
    <n v="4"/>
    <n v="0"/>
    <n v="7"/>
    <n v="1200"/>
    <s v="Hcp"/>
    <m/>
    <n v="200"/>
    <n v="2"/>
    <s v="Shades Of Rose"/>
    <x v="2"/>
    <n v="6.1"/>
    <s v="Bjorn Baker"/>
    <s v="Aaron Bullock"/>
    <m/>
    <n v="8"/>
    <n v="57.5"/>
    <n v="57.5"/>
    <n v="63.492063492063494"/>
    <n v="4"/>
    <n v="4"/>
    <x v="0"/>
    <n v="5.83"/>
    <n v="20"/>
    <m/>
    <m/>
    <m/>
    <n v="6"/>
    <m/>
    <s v="SYD"/>
    <x v="1"/>
    <x v="2"/>
    <x v="1"/>
    <n v="5"/>
    <x v="0"/>
    <s v=""/>
    <n v="2"/>
    <x v="0"/>
    <s v=""/>
    <n v="-100"/>
    <s v="Shades Of Rose"/>
    <x v="0"/>
    <s v=""/>
    <n v="-100"/>
  </r>
  <r>
    <x v="145"/>
    <x v="11"/>
    <d v="1899-12-30T15:25:00"/>
    <n v="4"/>
    <n v="0"/>
    <n v="8"/>
    <n v="1600"/>
    <s v="Hcp"/>
    <m/>
    <n v="500"/>
    <n v="13"/>
    <s v="Kayobi"/>
    <x v="2"/>
    <n v="9.1999999999999993"/>
    <s v="Sam Kavanagh"/>
    <s v="Jay Ford"/>
    <m/>
    <n v="4"/>
    <n v="52"/>
    <n v="52"/>
    <n v="23.856578204404293"/>
    <n v="1"/>
    <m/>
    <x v="1"/>
    <n v="6"/>
    <n v="20"/>
    <m/>
    <m/>
    <m/>
    <n v="8.5"/>
    <m/>
    <s v="SYD"/>
    <x v="1"/>
    <x v="2"/>
    <x v="1"/>
    <n v="5"/>
    <x v="1"/>
    <s v=""/>
    <s v=""/>
    <x v="0"/>
    <s v=""/>
    <n v="-100"/>
    <s v="Kayobi"/>
    <x v="1"/>
    <s v=""/>
    <s v=""/>
  </r>
  <r>
    <x v="145"/>
    <x v="5"/>
    <d v="1899-12-30T15:40:00"/>
    <n v="7"/>
    <n v="8"/>
    <n v="7"/>
    <n v="1800"/>
    <s v="Hcp"/>
    <n v="100"/>
    <n v="150"/>
    <n v="10"/>
    <s v="Daytona Bay"/>
    <x v="2"/>
    <n v="4.5999999999999996"/>
    <s v="Peter G Moody"/>
    <s v="Carleen Hefel (a2)"/>
    <n v="2"/>
    <n v="8"/>
    <n v="53"/>
    <n v="51"/>
    <n v="75.793184488836658"/>
    <n v="1"/>
    <n v="4"/>
    <x v="1"/>
    <n v="4.5999999999999996"/>
    <n v="40"/>
    <n v="13"/>
    <m/>
    <s v="3rd"/>
    <n v="4"/>
    <n v="1.5"/>
    <s v="Mel"/>
    <x v="0"/>
    <x v="0"/>
    <x v="1"/>
    <n v="5"/>
    <x v="0"/>
    <s v=""/>
    <s v=""/>
    <x v="0"/>
    <s v=""/>
    <n v="-100"/>
    <s v="Daytona Bay"/>
    <x v="0"/>
    <s v=""/>
    <n v="-100"/>
  </r>
  <r>
    <x v="145"/>
    <x v="11"/>
    <d v="1899-12-30T16:05:00"/>
    <n v="4"/>
    <n v="0"/>
    <n v="9"/>
    <n v="2100"/>
    <s v="Hcp"/>
    <m/>
    <n v="250"/>
    <n v="6"/>
    <s v="Lord Ardmore"/>
    <x v="2"/>
    <n v="4.3"/>
    <s v="Chris Waller"/>
    <s v="Brett Prebble"/>
    <m/>
    <n v="3"/>
    <n v="56"/>
    <n v="56"/>
    <n v="42.863657090743274"/>
    <n v="5"/>
    <n v="4"/>
    <x v="1"/>
    <n v="4.5"/>
    <n v="20"/>
    <m/>
    <m/>
    <m/>
    <n v="4.8"/>
    <m/>
    <s v="SYD"/>
    <x v="1"/>
    <x v="2"/>
    <x v="1"/>
    <n v="5"/>
    <x v="0"/>
    <s v=""/>
    <s v=""/>
    <x v="0"/>
    <s v=""/>
    <n v="-100"/>
    <s v="Lord Ardmore"/>
    <x v="0"/>
    <s v=""/>
    <n v="-100"/>
  </r>
  <r>
    <x v="145"/>
    <x v="5"/>
    <d v="1899-12-30T16:20:00"/>
    <n v="7"/>
    <n v="8"/>
    <n v="8"/>
    <n v="1600"/>
    <s v="Hcp"/>
    <n v="100"/>
    <n v="150"/>
    <n v="3"/>
    <s v="Gunstock"/>
    <x v="3"/>
    <n v="4"/>
    <s v="Mick Price "/>
    <s v="Mark Zahra"/>
    <m/>
    <n v="3"/>
    <n v="58"/>
    <n v="58"/>
    <n v="40.384615384615387"/>
    <n v="3"/>
    <n v="1"/>
    <x v="1"/>
    <n v="5"/>
    <n v="30"/>
    <n v="10"/>
    <m/>
    <s v="WON"/>
    <n v="3.4"/>
    <n v="1.6"/>
    <s v="Mel"/>
    <x v="0"/>
    <x v="0"/>
    <x v="1"/>
    <n v="5"/>
    <x v="0"/>
    <n v="2"/>
    <n v="2"/>
    <x v="0"/>
    <n v="340"/>
    <n v="240"/>
    <s v="Gunstock"/>
    <x v="0"/>
    <n v="340"/>
    <n v="240"/>
  </r>
  <r>
    <x v="145"/>
    <x v="5"/>
    <d v="1899-12-30T16:20:00"/>
    <n v="7"/>
    <n v="8"/>
    <n v="8"/>
    <n v="1600"/>
    <s v="Hcp"/>
    <n v="100"/>
    <n v="150"/>
    <n v="2"/>
    <s v="Pinstriped"/>
    <x v="3"/>
    <n v="2.7"/>
    <s v="Enver Jusufovic"/>
    <s v="Carleen Hefel (a2)"/>
    <n v="2"/>
    <n v="10"/>
    <n v="58.5"/>
    <n v="56.5"/>
    <n v="40.384615384615387"/>
    <n v="1"/>
    <n v="2"/>
    <x v="0"/>
    <n v="5.5"/>
    <n v="40"/>
    <n v="10"/>
    <m/>
    <s v="L/scr"/>
    <n v="1"/>
    <n v="1"/>
    <s v="Mel"/>
    <x v="0"/>
    <x v="0"/>
    <x v="1"/>
    <n v="5"/>
    <x v="0"/>
    <s v=""/>
    <n v="2"/>
    <x v="0"/>
    <s v=""/>
    <n v="-100"/>
    <s v="Pinstriped"/>
    <x v="0"/>
    <s v=""/>
    <n v="-100"/>
  </r>
  <r>
    <x v="145"/>
    <x v="11"/>
    <d v="1899-12-30T16:45:00"/>
    <n v="4"/>
    <n v="0"/>
    <n v="10"/>
    <n v="1200"/>
    <s v="Hcp"/>
    <n v="78"/>
    <n v="150"/>
    <n v="3"/>
    <s v="Short Shorts"/>
    <x v="4"/>
    <n v="4.0999999999999996"/>
    <s v="Brad Widdup"/>
    <s v="Rachel King"/>
    <m/>
    <n v="8"/>
    <n v="59"/>
    <n v="59"/>
    <n v="43.621013133208251"/>
    <n v="1"/>
    <n v="5"/>
    <x v="1"/>
    <n v="6.2"/>
    <n v="20"/>
    <m/>
    <m/>
    <s v="2nd"/>
    <n v="3.8"/>
    <n v="1.4"/>
    <s v="SYD"/>
    <x v="1"/>
    <x v="2"/>
    <x v="1"/>
    <n v="5"/>
    <x v="1"/>
    <s v=""/>
    <s v=""/>
    <x v="0"/>
    <s v=""/>
    <n v="-100"/>
    <s v="Short Shorts"/>
    <x v="1"/>
    <s v=""/>
    <s v=""/>
  </r>
  <r>
    <x v="146"/>
    <x v="18"/>
    <d v="1899-12-30T13:25:00"/>
    <n v="4"/>
    <n v="3"/>
    <n v="5"/>
    <n v="1100"/>
    <s v="Hcp"/>
    <m/>
    <n v="160"/>
    <n v="7"/>
    <s v="Dehorned Unicorn"/>
    <x v="5"/>
    <n v="6.5"/>
    <s v="Joseph Pride"/>
    <s v="Sam Clipperton"/>
    <m/>
    <n v="5"/>
    <n v="54"/>
    <n v="54"/>
    <n v="42.411642411642411"/>
    <n v="5"/>
    <m/>
    <x v="1"/>
    <n v="5"/>
    <n v="20"/>
    <m/>
    <m/>
    <m/>
    <n v="6"/>
    <m/>
    <s v="SYD"/>
    <x v="1"/>
    <x v="2"/>
    <x v="1"/>
    <n v="5"/>
    <x v="0"/>
    <s v=""/>
    <s v=""/>
    <x v="0"/>
    <s v=""/>
    <n v="-100"/>
    <s v="Dehorned Unicorn"/>
    <x v="0"/>
    <s v=""/>
    <n v="-100"/>
  </r>
  <r>
    <x v="146"/>
    <x v="0"/>
    <d v="1899-12-30T14:50:00"/>
    <n v="4"/>
    <n v="0"/>
    <n v="6"/>
    <n v="1200"/>
    <s v="Hcp"/>
    <s v="No"/>
    <n v="175"/>
    <n v="4"/>
    <s v="D'Jumbuck"/>
    <x v="2"/>
    <n v="2.9"/>
    <s v="Brian McGrath"/>
    <s v="Blake Shinn"/>
    <m/>
    <n v="7"/>
    <n v="56.5"/>
    <n v="56.5"/>
    <n v="45.593869731800766"/>
    <n v="1"/>
    <n v="1"/>
    <x v="1"/>
    <n v="4"/>
    <n v="40"/>
    <n v="11"/>
    <m/>
    <s v="2nd"/>
    <n v="2.7"/>
    <n v="1.2"/>
    <s v="Mel"/>
    <x v="0"/>
    <x v="0"/>
    <x v="1"/>
    <n v="5"/>
    <x v="1"/>
    <s v=""/>
    <s v=""/>
    <x v="0"/>
    <s v=""/>
    <n v="-100"/>
    <s v="D'Jumbuck"/>
    <x v="1"/>
    <s v=""/>
    <s v=""/>
  </r>
  <r>
    <x v="146"/>
    <x v="18"/>
    <d v="1899-12-30T15:10:00"/>
    <n v="4"/>
    <n v="3"/>
    <n v="8"/>
    <n v="1300"/>
    <s v="Hcp"/>
    <m/>
    <n v="160"/>
    <n v="7"/>
    <s v="Waihaha Falls"/>
    <x v="3"/>
    <n v="4.0999999999999996"/>
    <s v="John O'Shea"/>
    <s v="Chad Schofield"/>
    <m/>
    <n v="11"/>
    <n v="55"/>
    <n v="55"/>
    <n v="47.117516629711751"/>
    <m/>
    <n v="4"/>
    <x v="1"/>
    <n v="5.75"/>
    <n v="20"/>
    <m/>
    <m/>
    <m/>
    <n v="6"/>
    <m/>
    <s v="SYD"/>
    <x v="1"/>
    <x v="2"/>
    <x v="1"/>
    <n v="5"/>
    <x v="0"/>
    <s v=""/>
    <s v=""/>
    <x v="0"/>
    <s v=""/>
    <n v="-100"/>
    <s v="Waihaha Falls"/>
    <x v="0"/>
    <s v=""/>
    <n v="-100"/>
  </r>
  <r>
    <x v="146"/>
    <x v="0"/>
    <d v="1899-12-30T15:50:00"/>
    <n v="4"/>
    <n v="0"/>
    <n v="7"/>
    <n v="2800"/>
    <s v="Hcp"/>
    <s v="SW"/>
    <n v="500"/>
    <n v="17"/>
    <s v="Lunar Flare"/>
    <x v="3"/>
    <n v="6.8"/>
    <s v="Grahame Begg"/>
    <s v="Michael Dee"/>
    <m/>
    <n v="2"/>
    <n v="56.5"/>
    <n v="56.5"/>
    <n v="54.705882352941174"/>
    <n v="4"/>
    <n v="2"/>
    <x v="1"/>
    <n v="5.6"/>
    <n v="30"/>
    <n v="18"/>
    <m/>
    <s v="WON"/>
    <n v="6"/>
    <n v="1.8"/>
    <s v="Mel"/>
    <x v="0"/>
    <x v="0"/>
    <x v="1"/>
    <n v="5"/>
    <x v="1"/>
    <s v=""/>
    <s v=""/>
    <x v="0"/>
    <n v="600"/>
    <n v="500"/>
    <s v="Lunar Flare"/>
    <x v="1"/>
    <s v=""/>
    <s v=""/>
  </r>
  <r>
    <x v="146"/>
    <x v="18"/>
    <d v="1899-12-30T16:30:00"/>
    <n v="4"/>
    <n v="3"/>
    <n v="10"/>
    <n v="1100"/>
    <s v="Hcp"/>
    <n v="78"/>
    <n v="150"/>
    <n v="5"/>
    <s v="Billiondollarbaby"/>
    <x v="3"/>
    <n v="10"/>
    <s v="P &amp; P Snowden"/>
    <s v="Brett Prebble"/>
    <m/>
    <n v="10"/>
    <n v="57"/>
    <n v="57"/>
    <n v="30.357142857142861"/>
    <m/>
    <m/>
    <x v="0"/>
    <n v="7.23"/>
    <n v="20"/>
    <m/>
    <m/>
    <s v="2nd"/>
    <n v="10"/>
    <n v="3"/>
    <s v="SYD"/>
    <x v="1"/>
    <x v="2"/>
    <x v="1"/>
    <n v="5"/>
    <x v="1"/>
    <s v=""/>
    <s v=""/>
    <x v="0"/>
    <s v=""/>
    <n v="-100"/>
    <s v="Billiondollarbaby"/>
    <x v="1"/>
    <s v=""/>
    <s v=""/>
  </r>
  <r>
    <x v="147"/>
    <x v="4"/>
    <d v="1899-12-30T11:35:00"/>
    <n v="4"/>
    <n v="3"/>
    <n v="2"/>
    <n v="1400"/>
    <s v="Hcp"/>
    <n v="72"/>
    <n v="120"/>
    <n v="3"/>
    <s v="Mayrose"/>
    <x v="3"/>
    <n v="4.9000000000000004"/>
    <s v="John Sargent"/>
    <s v="Tom Sherry"/>
    <m/>
    <n v="9"/>
    <n v="59"/>
    <n v="59"/>
    <n v="39.638932496075356"/>
    <n v="1"/>
    <n v="1"/>
    <x v="1"/>
    <n v="5.83"/>
    <n v="20"/>
    <m/>
    <m/>
    <m/>
    <n v="5"/>
    <m/>
    <s v="SYD"/>
    <x v="1"/>
    <x v="0"/>
    <x v="1"/>
    <n v="5"/>
    <x v="0"/>
    <n v="2"/>
    <n v="2"/>
    <x v="0"/>
    <s v=""/>
    <n v="-100"/>
    <s v="Mayrose"/>
    <x v="0"/>
    <s v=""/>
    <n v="-100"/>
  </r>
  <r>
    <x v="147"/>
    <x v="4"/>
    <d v="1899-12-30T11:35:00"/>
    <n v="4"/>
    <n v="3"/>
    <n v="2"/>
    <n v="1400"/>
    <s v="Hcp"/>
    <n v="72"/>
    <n v="120"/>
    <n v="11"/>
    <s v="Uzziah"/>
    <x v="2"/>
    <n v="7"/>
    <s v="Scott Aspery"/>
    <s v="Reece Jones (a1.5)"/>
    <n v="1.5"/>
    <n v="11"/>
    <n v="57.5"/>
    <n v="56"/>
    <n v="39.638932496075356"/>
    <n v="4"/>
    <n v="2"/>
    <x v="0"/>
    <n v="6.15"/>
    <n v="20"/>
    <m/>
    <m/>
    <m/>
    <n v="7"/>
    <m/>
    <s v="SYD"/>
    <x v="1"/>
    <x v="0"/>
    <x v="1"/>
    <n v="5"/>
    <x v="0"/>
    <s v=""/>
    <n v="2"/>
    <x v="0"/>
    <s v=""/>
    <n v="-100"/>
    <s v="Uzziah"/>
    <x v="0"/>
    <s v=""/>
    <n v="-100"/>
  </r>
  <r>
    <x v="147"/>
    <x v="4"/>
    <d v="1899-12-30T12:45:00"/>
    <n v="4"/>
    <n v="3"/>
    <n v="4"/>
    <n v="1200"/>
    <s v="Hcp"/>
    <n v="78"/>
    <n v="150"/>
    <n v="4"/>
    <s v="Conrad"/>
    <x v="2"/>
    <n v="6.2"/>
    <s v="Kim Waugh"/>
    <s v="Jasper Franklin (a3)"/>
    <n v="3"/>
    <n v="7"/>
    <n v="59.5"/>
    <n v="56.5"/>
    <n v="40.519276160503537"/>
    <n v="3"/>
    <m/>
    <x v="1"/>
    <n v="5.32"/>
    <n v="20"/>
    <m/>
    <m/>
    <m/>
    <n v="6.5"/>
    <m/>
    <s v="SYD"/>
    <x v="1"/>
    <x v="0"/>
    <x v="1"/>
    <n v="5"/>
    <x v="0"/>
    <s v=""/>
    <s v=""/>
    <x v="0"/>
    <s v=""/>
    <n v="-100"/>
    <s v="Conrad"/>
    <x v="0"/>
    <s v=""/>
    <n v="-100"/>
  </r>
  <r>
    <x v="147"/>
    <x v="0"/>
    <d v="1899-12-30T14:10:00"/>
    <n v="5"/>
    <n v="5"/>
    <n v="5"/>
    <n v="2500"/>
    <s v="Hcp"/>
    <n v="84"/>
    <n v="130"/>
    <n v="14"/>
    <s v="Yarrawonga"/>
    <x v="0"/>
    <n v="4.4000000000000004"/>
    <s v="Gai Waterhouse "/>
    <s v="Linda Meech"/>
    <m/>
    <n v="8"/>
    <n v="54"/>
    <n v="54"/>
    <n v="35.547785547785551"/>
    <n v="1"/>
    <m/>
    <x v="1"/>
    <n v="5"/>
    <n v="35"/>
    <n v="12"/>
    <m/>
    <m/>
    <n v="4.4000000000000004"/>
    <m/>
    <s v="Mel"/>
    <x v="0"/>
    <x v="0"/>
    <x v="1"/>
    <n v="5"/>
    <x v="0"/>
    <s v=""/>
    <s v=""/>
    <x v="0"/>
    <s v=""/>
    <n v="-100"/>
    <s v="Yarrawonga"/>
    <x v="0"/>
    <s v=""/>
    <n v="-100"/>
  </r>
  <r>
    <x v="147"/>
    <x v="4"/>
    <d v="1899-12-30T14:30:00"/>
    <n v="4"/>
    <n v="3"/>
    <n v="7"/>
    <n v="2400"/>
    <s v="Hcp"/>
    <n v="78"/>
    <n v="150"/>
    <n v="1"/>
    <s v="Al Aabir"/>
    <x v="3"/>
    <n v="4.8"/>
    <s v="Chris Waller"/>
    <s v="Jasper Franklin (a3)"/>
    <n v="3"/>
    <n v="8"/>
    <n v="60.5"/>
    <n v="57.5"/>
    <n v="45.833333333333336"/>
    <n v="2"/>
    <n v="2"/>
    <x v="1"/>
    <n v="5.58"/>
    <n v="20"/>
    <m/>
    <m/>
    <s v="3rd"/>
    <n v="6.5"/>
    <n v="2.2000000000000002"/>
    <s v="SYD"/>
    <x v="1"/>
    <x v="0"/>
    <x v="1"/>
    <n v="5"/>
    <x v="0"/>
    <s v=""/>
    <s v=""/>
    <x v="0"/>
    <s v=""/>
    <n v="-100"/>
    <s v="Al Aabir"/>
    <x v="0"/>
    <s v=""/>
    <n v="-100"/>
  </r>
  <r>
    <x v="147"/>
    <x v="4"/>
    <d v="1899-12-30T15:05:00"/>
    <n v="4"/>
    <n v="3"/>
    <n v="8"/>
    <n v="1500"/>
    <s v="Hcp"/>
    <n v="88"/>
    <n v="150"/>
    <n v="12"/>
    <s v="Substantial"/>
    <x v="2"/>
    <n v="4.0999999999999996"/>
    <s v="P &amp; P Snowden"/>
    <s v="Chad Schofield"/>
    <m/>
    <n v="6"/>
    <n v="56.5"/>
    <n v="56.5"/>
    <n v="39.315617036767385"/>
    <m/>
    <n v="4"/>
    <x v="1"/>
    <n v="6.74"/>
    <n v="20"/>
    <m/>
    <m/>
    <m/>
    <n v="4.4000000000000004"/>
    <m/>
    <s v="SYD"/>
    <x v="1"/>
    <x v="0"/>
    <x v="1"/>
    <n v="5"/>
    <x v="0"/>
    <s v=""/>
    <s v=""/>
    <x v="0"/>
    <s v=""/>
    <n v="-100"/>
    <s v="Substantial"/>
    <x v="0"/>
    <s v=""/>
    <n v="-100"/>
  </r>
  <r>
    <x v="147"/>
    <x v="0"/>
    <d v="1899-12-30T16:40:00"/>
    <n v="5"/>
    <n v="5"/>
    <n v="9"/>
    <n v="1200"/>
    <s v="Mares"/>
    <n v="78"/>
    <n v="130"/>
    <n v="4"/>
    <s v="Dazzling Lucy"/>
    <x v="3"/>
    <n v="3.8"/>
    <s v="Tony Noonan"/>
    <s v="Jake Noonan"/>
    <m/>
    <n v="10"/>
    <n v="57.5"/>
    <n v="57.5"/>
    <n v="49.043062200956939"/>
    <n v="1"/>
    <n v="1"/>
    <x v="1"/>
    <n v="4.2"/>
    <n v="40"/>
    <n v="12"/>
    <m/>
    <m/>
    <n v="3.9"/>
    <m/>
    <s v="Mel"/>
    <x v="0"/>
    <x v="0"/>
    <x v="1"/>
    <n v="5"/>
    <x v="0"/>
    <s v=""/>
    <s v=""/>
    <x v="0"/>
    <s v=""/>
    <n v="-100"/>
    <s v="Dazzling Lucy"/>
    <x v="0"/>
    <s v=""/>
    <n v="-100"/>
  </r>
  <r>
    <x v="148"/>
    <x v="3"/>
    <d v="1899-12-30T12:10:00"/>
    <n v="4"/>
    <n v="0"/>
    <n v="3"/>
    <n v="1200"/>
    <s v="Hcp"/>
    <n v="72"/>
    <n v="120"/>
    <n v="12"/>
    <s v="Mr Rock It"/>
    <x v="3"/>
    <n v="36"/>
    <s v="R &amp; L Price"/>
    <s v="Reece Jones (a1.5)"/>
    <n v="1.5"/>
    <n v="9"/>
    <n v="56.5"/>
    <n v="55"/>
    <n v="24.516908212560388"/>
    <m/>
    <m/>
    <x v="1"/>
    <n v="7.9"/>
    <n v="20"/>
    <m/>
    <m/>
    <m/>
    <n v="26"/>
    <m/>
    <s v="SYD"/>
    <x v="1"/>
    <x v="0"/>
    <x v="1"/>
    <n v="5"/>
    <x v="0"/>
    <s v=""/>
    <s v=""/>
    <x v="0"/>
    <s v=""/>
    <n v="-100"/>
    <s v="Mr Rock It"/>
    <x v="0"/>
    <s v=""/>
    <n v="-100"/>
  </r>
  <r>
    <x v="148"/>
    <x v="5"/>
    <d v="1899-12-30T13:00:00"/>
    <n v="6"/>
    <n v="0"/>
    <n v="3"/>
    <n v="1600"/>
    <s v="Mares"/>
    <n v="78"/>
    <n v="130"/>
    <n v="9"/>
    <s v="Pitchanun"/>
    <x v="5"/>
    <n v="13"/>
    <s v="Danny O'Brien"/>
    <s v="Jye McNeil"/>
    <m/>
    <n v="9"/>
    <n v="55"/>
    <n v="55"/>
    <n v="33.333333333333336"/>
    <n v="4"/>
    <n v="5"/>
    <x v="1"/>
    <n v="5"/>
    <n v="35"/>
    <n v="10"/>
    <m/>
    <s v="WON"/>
    <n v="13.9"/>
    <n v="3.7"/>
    <s v="Mel"/>
    <x v="0"/>
    <x v="0"/>
    <x v="1"/>
    <n v="5"/>
    <x v="0"/>
    <s v=""/>
    <s v=""/>
    <x v="0"/>
    <n v="1390"/>
    <n v="1290"/>
    <s v="Pitchanun"/>
    <x v="0"/>
    <n v="1390"/>
    <n v="1290"/>
  </r>
  <r>
    <x v="148"/>
    <x v="3"/>
    <d v="1899-12-30T13:55:00"/>
    <n v="4"/>
    <n v="0"/>
    <n v="6"/>
    <n v="2000"/>
    <s v="Hcp"/>
    <n v="78"/>
    <n v="150"/>
    <n v="12"/>
    <s v="Naval College"/>
    <x v="2"/>
    <n v="4.5999999999999996"/>
    <s v="Annabel Neasham"/>
    <s v="Jett Stanley (a3)"/>
    <n v="3"/>
    <n v="9"/>
    <n v="57.5"/>
    <n v="54.5"/>
    <n v="39.282990083905418"/>
    <n v="5"/>
    <n v="3"/>
    <x v="1"/>
    <n v="6.17"/>
    <n v="20"/>
    <m/>
    <m/>
    <s v="WON"/>
    <n v="4.5999999999999996"/>
    <n v="1.9"/>
    <s v="SYD"/>
    <x v="1"/>
    <x v="0"/>
    <x v="1"/>
    <n v="5"/>
    <x v="0"/>
    <s v=""/>
    <s v=""/>
    <x v="0"/>
    <n v="459.99999999999994"/>
    <n v="359.99999999999994"/>
    <s v="Naval College"/>
    <x v="0"/>
    <n v="459.99999999999994"/>
    <n v="359.99999999999994"/>
  </r>
  <r>
    <x v="148"/>
    <x v="3"/>
    <d v="1899-12-30T14:30:00"/>
    <n v="4"/>
    <n v="0"/>
    <n v="7"/>
    <n v="1100"/>
    <s v="Hcp"/>
    <n v="78"/>
    <n v="150"/>
    <n v="14"/>
    <s v="Iowna Merc"/>
    <x v="2"/>
    <n v="3.9"/>
    <s v="Bjorn Baker"/>
    <s v="Rachel King"/>
    <m/>
    <n v="2"/>
    <n v="55"/>
    <n v="55"/>
    <n v="58.974358974358978"/>
    <n v="2"/>
    <n v="1"/>
    <x v="1"/>
    <n v="6.85"/>
    <n v="20"/>
    <m/>
    <m/>
    <s v="WON"/>
    <n v="3.8"/>
    <n v="1.6"/>
    <s v="SYD"/>
    <x v="1"/>
    <x v="0"/>
    <x v="1"/>
    <n v="5"/>
    <x v="0"/>
    <s v=""/>
    <s v=""/>
    <x v="0"/>
    <n v="380"/>
    <n v="280"/>
    <s v="Iowna Merc"/>
    <x v="0"/>
    <n v="380"/>
    <n v="280"/>
  </r>
  <r>
    <x v="148"/>
    <x v="5"/>
    <d v="1899-12-30T14:45:00"/>
    <n v="6"/>
    <n v="0"/>
    <n v="6"/>
    <n v="1000"/>
    <s v="Hcp"/>
    <s v="No"/>
    <n v="175"/>
    <n v="6"/>
    <s v="Invincible Caviar"/>
    <x v="6"/>
    <n v="4"/>
    <s v="Peter G Moody"/>
    <s v="Linda Meech"/>
    <m/>
    <n v="2"/>
    <n v="54"/>
    <n v="54"/>
    <n v="77.631578947368425"/>
    <n v="3"/>
    <m/>
    <x v="1"/>
    <n v="5"/>
    <n v="35"/>
    <n v="8"/>
    <m/>
    <m/>
    <n v="8"/>
    <m/>
    <s v="Mel"/>
    <x v="0"/>
    <x v="0"/>
    <x v="1"/>
    <n v="5"/>
    <x v="1"/>
    <s v=""/>
    <s v=""/>
    <x v="0"/>
    <s v=""/>
    <n v="-100"/>
    <s v="Invincible Caviar"/>
    <x v="1"/>
    <s v=""/>
    <s v=""/>
  </r>
  <r>
    <x v="148"/>
    <x v="3"/>
    <d v="1899-12-30T15:05:00"/>
    <n v="4"/>
    <n v="0"/>
    <n v="8"/>
    <n v="1100"/>
    <s v="Hcp"/>
    <m/>
    <n v="150"/>
    <n v="13"/>
    <s v="Dehorned Unicorn"/>
    <x v="5"/>
    <n v="6.1"/>
    <s v="Joseph Pride"/>
    <s v="Kathy O'Hara"/>
    <m/>
    <n v="4"/>
    <n v="52.5"/>
    <n v="52.5"/>
    <n v="29.380455609963811"/>
    <n v="3"/>
    <n v="4"/>
    <x v="1"/>
    <n v="5.79"/>
    <n v="20"/>
    <m/>
    <m/>
    <m/>
    <n v="4.8"/>
    <m/>
    <s v="SYD"/>
    <x v="1"/>
    <x v="0"/>
    <x v="1"/>
    <n v="5"/>
    <x v="0"/>
    <s v=""/>
    <s v=""/>
    <x v="0"/>
    <s v=""/>
    <n v="-100"/>
    <s v="Dehorned Unicorn"/>
    <x v="0"/>
    <s v=""/>
    <n v="-100"/>
  </r>
  <r>
    <x v="148"/>
    <x v="3"/>
    <d v="1899-12-30T15:45:00"/>
    <n v="4"/>
    <n v="0"/>
    <n v="9"/>
    <n v="1400"/>
    <s v="Hcp"/>
    <m/>
    <n v="150"/>
    <n v="4"/>
    <s v="Tamerlane"/>
    <x v="3"/>
    <n v="4.7"/>
    <s v="James Cummings"/>
    <s v="Zac Lloyd (a1.5)"/>
    <n v="1.5"/>
    <n v="13"/>
    <n v="58"/>
    <n v="56.5"/>
    <n v="40.88443888193575"/>
    <n v="2"/>
    <n v="2"/>
    <x v="1"/>
    <n v="6.48"/>
    <n v="20"/>
    <m/>
    <m/>
    <m/>
    <n v="5"/>
    <m/>
    <s v="SYD"/>
    <x v="1"/>
    <x v="0"/>
    <x v="1"/>
    <n v="5"/>
    <x v="0"/>
    <s v=""/>
    <s v=""/>
    <x v="0"/>
    <s v=""/>
    <n v="-100"/>
    <s v="Tamerlane"/>
    <x v="0"/>
    <s v=""/>
    <n v="-100"/>
  </r>
  <r>
    <x v="148"/>
    <x v="5"/>
    <d v="1899-12-30T16:05:00"/>
    <n v="6"/>
    <n v="0"/>
    <n v="8"/>
    <n v="1600"/>
    <s v="Hcp"/>
    <n v="84"/>
    <n v="130"/>
    <n v="5"/>
    <s v="French Emperor"/>
    <x v="5"/>
    <n v="5.8"/>
    <s v="Mick Price "/>
    <s v="Tom Stockdale (a1.5)"/>
    <n v="1.5"/>
    <n v="12"/>
    <n v="59"/>
    <n v="57.5"/>
    <n v="31.734132933533232"/>
    <n v="2"/>
    <n v="4"/>
    <x v="1"/>
    <n v="5"/>
    <n v="35"/>
    <n v="16"/>
    <m/>
    <s v="2nd"/>
    <n v="8.5"/>
    <n v="2.8"/>
    <s v="Mel"/>
    <x v="0"/>
    <x v="0"/>
    <x v="1"/>
    <n v="5"/>
    <x v="0"/>
    <s v=""/>
    <s v=""/>
    <x v="0"/>
    <s v=""/>
    <n v="-100"/>
    <s v="French Emperor"/>
    <x v="0"/>
    <s v=""/>
    <n v="-100"/>
  </r>
  <r>
    <x v="148"/>
    <x v="5"/>
    <d v="1899-12-30T16:05:00"/>
    <n v="6"/>
    <n v="0"/>
    <n v="8"/>
    <n v="1600"/>
    <s v="Hcp"/>
    <n v="84"/>
    <n v="130"/>
    <n v="7"/>
    <s v="Unusual Culture"/>
    <x v="6"/>
    <n v="7.9"/>
    <s v="Ciaron Maher "/>
    <s v="Carleen Hefel (a2)"/>
    <n v="2"/>
    <n v="1"/>
    <n v="58.5"/>
    <n v="56.5"/>
    <n v="31.734132933533232"/>
    <n v="1"/>
    <m/>
    <x v="0"/>
    <n v="5.5"/>
    <n v="30"/>
    <n v="16"/>
    <m/>
    <s v="3rd"/>
    <n v="9"/>
    <n v="2.6"/>
    <s v="Mel"/>
    <x v="0"/>
    <x v="0"/>
    <x v="1"/>
    <n v="5"/>
    <x v="1"/>
    <s v=""/>
    <s v=""/>
    <x v="0"/>
    <s v=""/>
    <n v="-100"/>
    <s v="Unusual Culture"/>
    <x v="1"/>
    <s v=""/>
    <s v=""/>
  </r>
  <r>
    <x v="148"/>
    <x v="3"/>
    <d v="1899-12-30T16:25:00"/>
    <n v="4"/>
    <n v="0"/>
    <n v="10"/>
    <n v="1300"/>
    <s v="Hcp"/>
    <n v="78"/>
    <n v="150"/>
    <n v="13"/>
    <s v="Shipshape"/>
    <x v="2"/>
    <n v="2.4"/>
    <s v="James Cummings"/>
    <s v="Zac Lloyd (a1.5)"/>
    <n v="1.5"/>
    <n v="8"/>
    <n v="55"/>
    <n v="53.5"/>
    <n v="53.160919540229891"/>
    <m/>
    <m/>
    <x v="1"/>
    <n v="5.25"/>
    <n v="20"/>
    <m/>
    <m/>
    <m/>
    <n v="3"/>
    <m/>
    <s v="SYD"/>
    <x v="1"/>
    <x v="0"/>
    <x v="1"/>
    <n v="5"/>
    <x v="0"/>
    <n v="2"/>
    <n v="2"/>
    <x v="0"/>
    <s v=""/>
    <n v="-100"/>
    <s v="Shipshape"/>
    <x v="0"/>
    <s v=""/>
    <n v="-100"/>
  </r>
  <r>
    <x v="148"/>
    <x v="3"/>
    <d v="1899-12-30T16:25:00"/>
    <n v="4"/>
    <n v="0"/>
    <n v="10"/>
    <n v="1300"/>
    <s v="Hcp"/>
    <n v="78"/>
    <n v="150"/>
    <n v="12"/>
    <s v="Green Shadows"/>
    <x v="3"/>
    <n v="5.0999999999999996"/>
    <s v="Ryan &amp; Alexiou"/>
    <s v="Brett Prebble"/>
    <m/>
    <n v="4"/>
    <n v="56.5"/>
    <n v="56.5"/>
    <n v="53.160919540229891"/>
    <n v="2"/>
    <n v="5"/>
    <x v="0"/>
    <n v="6.51"/>
    <n v="20"/>
    <m/>
    <m/>
    <s v="2nd"/>
    <n v="6.5"/>
    <n v="1.7"/>
    <s v="SYD"/>
    <x v="1"/>
    <x v="0"/>
    <x v="1"/>
    <n v="5"/>
    <x v="0"/>
    <s v=""/>
    <n v="2"/>
    <x v="0"/>
    <s v=""/>
    <n v="-100"/>
    <s v="Green Shadows"/>
    <x v="0"/>
    <s v=""/>
    <n v="-100"/>
  </r>
  <r>
    <x v="149"/>
    <x v="4"/>
    <d v="1899-12-30T12:10:00"/>
    <n v="4"/>
    <n v="6"/>
    <n v="3"/>
    <n v="1400"/>
    <s v="Hcp"/>
    <n v="72"/>
    <n v="150"/>
    <n v="2"/>
    <s v="Awesome Lad"/>
    <x v="2"/>
    <n v="5.9"/>
    <s v="Jason Deamer"/>
    <s v="Sam Clipperton"/>
    <m/>
    <n v="5"/>
    <n v="59.5"/>
    <n v="59.5"/>
    <n v="28.713858424725821"/>
    <n v="5"/>
    <n v="2"/>
    <x v="1"/>
    <n v="5.5"/>
    <n v="20"/>
    <m/>
    <m/>
    <m/>
    <n v="6"/>
    <m/>
    <s v="SYD"/>
    <x v="1"/>
    <x v="0"/>
    <x v="1"/>
    <n v="6"/>
    <x v="0"/>
    <s v=""/>
    <s v=""/>
    <x v="0"/>
    <s v=""/>
    <n v="-100"/>
    <s v="Awesome Lad"/>
    <x v="0"/>
    <s v=""/>
    <n v="-100"/>
  </r>
  <r>
    <x v="149"/>
    <x v="0"/>
    <d v="1899-12-30T13:00:00"/>
    <n v="6"/>
    <n v="8"/>
    <n v="3"/>
    <n v="1400"/>
    <s v="Mares"/>
    <n v="78"/>
    <n v="130"/>
    <n v="5"/>
    <s v="Rumbled Again"/>
    <x v="0"/>
    <n v="16.899999999999999"/>
    <s v="Michael Trotter"/>
    <s v="Madison Lloyd (a2)"/>
    <n v="2"/>
    <n v="3"/>
    <n v="59"/>
    <n v="57"/>
    <n v="40.399918384003271"/>
    <n v="2"/>
    <n v="4"/>
    <x v="1"/>
    <n v="5"/>
    <n v="35"/>
    <n v="15"/>
    <m/>
    <m/>
    <n v="13"/>
    <m/>
    <s v="Mel"/>
    <x v="0"/>
    <x v="0"/>
    <x v="1"/>
    <n v="6"/>
    <x v="0"/>
    <s v=""/>
    <s v=""/>
    <x v="0"/>
    <s v=""/>
    <n v="-100"/>
    <s v="Rumbled Again"/>
    <x v="0"/>
    <s v=""/>
    <n v="-100"/>
  </r>
  <r>
    <x v="149"/>
    <x v="0"/>
    <d v="1899-12-30T13:00:00"/>
    <n v="6"/>
    <n v="8"/>
    <n v="3"/>
    <n v="1400"/>
    <s v="Mares"/>
    <n v="78"/>
    <n v="130"/>
    <n v="6"/>
    <s v="Sonora"/>
    <x v="2"/>
    <n v="11.6"/>
    <s v="Ciaron Maher "/>
    <s v="Matt Cartwright (a1.5)"/>
    <n v="1.5"/>
    <n v="10"/>
    <n v="59"/>
    <n v="57.5"/>
    <n v="40.399918384003271"/>
    <n v="3"/>
    <n v="1"/>
    <x v="0"/>
    <n v="5.5"/>
    <n v="30"/>
    <n v="15"/>
    <m/>
    <m/>
    <n v="17"/>
    <m/>
    <s v="Mel"/>
    <x v="0"/>
    <x v="0"/>
    <x v="1"/>
    <n v="6"/>
    <x v="1"/>
    <s v=""/>
    <s v=""/>
    <x v="0"/>
    <s v=""/>
    <n v="-100"/>
    <s v="Sonora"/>
    <x v="1"/>
    <s v=""/>
    <s v=""/>
  </r>
  <r>
    <x v="149"/>
    <x v="4"/>
    <d v="1899-12-30T15:05:00"/>
    <n v="4"/>
    <n v="6"/>
    <n v="8"/>
    <n v="1800"/>
    <s v="Hcp"/>
    <n v="94"/>
    <n v="150"/>
    <n v="10"/>
    <s v="Bold Mac"/>
    <x v="3"/>
    <n v="6.1"/>
    <s v="Chris Waller"/>
    <s v="Kerrin McEvoy"/>
    <m/>
    <n v="8"/>
    <n v="56"/>
    <n v="56"/>
    <n v="27.887695496514041"/>
    <n v="3"/>
    <n v="2"/>
    <x v="0"/>
    <n v="8.31"/>
    <n v="20"/>
    <m/>
    <m/>
    <m/>
    <n v="9"/>
    <m/>
    <s v="SYD"/>
    <x v="1"/>
    <x v="0"/>
    <x v="1"/>
    <n v="6"/>
    <x v="1"/>
    <s v=""/>
    <s v=""/>
    <x v="0"/>
    <s v=""/>
    <n v="-100"/>
    <s v="Bold Mac"/>
    <x v="1"/>
    <s v=""/>
    <s v=""/>
  </r>
  <r>
    <x v="149"/>
    <x v="0"/>
    <d v="1899-12-30T15:20:00"/>
    <n v="6"/>
    <n v="8"/>
    <n v="7"/>
    <n v="2000"/>
    <s v="Hcp"/>
    <n v="84"/>
    <n v="130"/>
    <n v="18"/>
    <s v="Royal Hard Hat"/>
    <x v="4"/>
    <n v="8.3000000000000007"/>
    <s v="Greg Eurell"/>
    <s v="Dean Yendall"/>
    <m/>
    <n v="1"/>
    <n v="54"/>
    <n v="54"/>
    <n v="28.17722502914885"/>
    <n v="2"/>
    <m/>
    <x v="1"/>
    <n v="5.0999999999999996"/>
    <n v="35"/>
    <n v="12"/>
    <m/>
    <m/>
    <n v="9"/>
    <m/>
    <s v="Mel"/>
    <x v="0"/>
    <x v="0"/>
    <x v="1"/>
    <n v="6"/>
    <x v="1"/>
    <s v=""/>
    <s v=""/>
    <x v="0"/>
    <s v=""/>
    <n v="-100"/>
    <s v="Royal Hard Hat"/>
    <x v="1"/>
    <s v=""/>
    <s v=""/>
  </r>
  <r>
    <x v="149"/>
    <x v="4"/>
    <d v="1899-12-30T15:40:00"/>
    <n v="4"/>
    <n v="6"/>
    <n v="9"/>
    <n v="1500"/>
    <s v="Hcp"/>
    <n v="78"/>
    <n v="150"/>
    <n v="16"/>
    <s v="African Daisy"/>
    <x v="2"/>
    <n v="5.7"/>
    <s v="Annabel Neasham"/>
    <s v="Tyler Schiller (a0)"/>
    <m/>
    <n v="5"/>
    <n v="54.5"/>
    <n v="54.5"/>
    <n v="35.087719298245609"/>
    <m/>
    <n v="3"/>
    <x v="1"/>
    <n v="6.94"/>
    <n v="20"/>
    <m/>
    <m/>
    <s v="2nd"/>
    <n v="4.8"/>
    <n v="1.8"/>
    <s v="SYD"/>
    <x v="1"/>
    <x v="0"/>
    <x v="1"/>
    <n v="6"/>
    <x v="0"/>
    <n v="2"/>
    <n v="2"/>
    <x v="0"/>
    <s v=""/>
    <n v="-100"/>
    <s v="African Daisy"/>
    <x v="0"/>
    <s v=""/>
    <n v="-100"/>
  </r>
  <r>
    <x v="149"/>
    <x v="4"/>
    <d v="1899-12-30T15:40:00"/>
    <n v="4"/>
    <n v="6"/>
    <n v="9"/>
    <n v="1500"/>
    <s v="Hcp"/>
    <n v="78"/>
    <n v="150"/>
    <n v="12"/>
    <s v="King Of The Castle"/>
    <x v="3"/>
    <n v="7.8"/>
    <s v="Joseph Pride"/>
    <s v="Regan Bayliss"/>
    <m/>
    <n v="13"/>
    <n v="58"/>
    <n v="58"/>
    <n v="35.087719298245609"/>
    <m/>
    <n v="1"/>
    <x v="0"/>
    <n v="7.55"/>
    <n v="20"/>
    <m/>
    <m/>
    <m/>
    <n v="9"/>
    <m/>
    <s v="SYD"/>
    <x v="1"/>
    <x v="0"/>
    <x v="1"/>
    <n v="6"/>
    <x v="0"/>
    <s v=""/>
    <n v="2"/>
    <x v="0"/>
    <s v=""/>
    <n v="-100"/>
    <s v="King Of The Castle"/>
    <x v="0"/>
    <s v=""/>
    <n v="-100"/>
  </r>
  <r>
    <x v="149"/>
    <x v="0"/>
    <d v="1899-12-30T16:00:00"/>
    <n v="6"/>
    <n v="8"/>
    <n v="8"/>
    <n v="1400"/>
    <s v="Hcp"/>
    <s v="No"/>
    <n v="150"/>
    <n v="6"/>
    <s v="It'Sourtime"/>
    <x v="5"/>
    <n v="4.5"/>
    <s v="Danny O'Brien"/>
    <s v="Jye McNeil"/>
    <m/>
    <n v="6"/>
    <n v="56"/>
    <n v="56"/>
    <n v="36.928104575163403"/>
    <n v="1"/>
    <n v="4"/>
    <x v="1"/>
    <n v="5"/>
    <n v="35"/>
    <n v="13"/>
    <m/>
    <m/>
    <n v="5"/>
    <m/>
    <s v="Mel"/>
    <x v="0"/>
    <x v="0"/>
    <x v="1"/>
    <n v="6"/>
    <x v="0"/>
    <s v=""/>
    <s v=""/>
    <x v="0"/>
    <s v=""/>
    <n v="-100"/>
    <s v="It'Sourtime"/>
    <x v="0"/>
    <s v=""/>
    <n v="-100"/>
  </r>
  <r>
    <x v="149"/>
    <x v="4"/>
    <d v="1899-12-30T16:20:00"/>
    <n v="4"/>
    <n v="6"/>
    <n v="10"/>
    <n v="1200"/>
    <s v="Mares"/>
    <n v="78"/>
    <n v="150"/>
    <n v="5"/>
    <s v="Winning Verse"/>
    <x v="4"/>
    <n v="7.3"/>
    <s v="Marc Conners"/>
    <s v="Kerrin McEvoy"/>
    <m/>
    <n v="8"/>
    <n v="58.5"/>
    <n v="58.5"/>
    <n v="38.698630136986303"/>
    <m/>
    <n v="1"/>
    <x v="1"/>
    <n v="6.07"/>
    <n v="20"/>
    <m/>
    <m/>
    <s v="WON"/>
    <n v="8"/>
    <n v="2.8"/>
    <s v="SYD"/>
    <x v="1"/>
    <x v="0"/>
    <x v="1"/>
    <n v="6"/>
    <x v="1"/>
    <s v=""/>
    <s v=""/>
    <x v="0"/>
    <n v="800"/>
    <n v="700"/>
    <s v="Winning Verse"/>
    <x v="1"/>
    <s v=""/>
    <s v=""/>
  </r>
  <r>
    <x v="150"/>
    <x v="3"/>
    <d v="1899-12-30T11:35:00"/>
    <n v="4"/>
    <n v="3"/>
    <n v="2"/>
    <n v="1200"/>
    <s v="Hcp"/>
    <n v="72"/>
    <n v="120"/>
    <n v="8"/>
    <s v="Diamond Diesel"/>
    <x v="3"/>
    <n v="5.5"/>
    <s v="Adam Duggan"/>
    <s v="Keagan Latham"/>
    <m/>
    <n v="4"/>
    <n v="56.5"/>
    <n v="56.5"/>
    <n v="34.848484848484851"/>
    <n v="3"/>
    <n v="2"/>
    <x v="1"/>
    <n v="7.8"/>
    <n v="20"/>
    <m/>
    <m/>
    <s v="3rd"/>
    <n v="5"/>
    <n v="2"/>
    <s v="SYD"/>
    <x v="1"/>
    <x v="0"/>
    <x v="1"/>
    <n v="6"/>
    <x v="0"/>
    <s v=""/>
    <s v=""/>
    <x v="0"/>
    <s v=""/>
    <n v="-100"/>
    <s v="Diamond Diesel"/>
    <x v="0"/>
    <s v=""/>
    <n v="-100"/>
  </r>
  <r>
    <x v="150"/>
    <x v="3"/>
    <d v="1899-12-30T12:45:00"/>
    <n v="4"/>
    <n v="3"/>
    <n v="4"/>
    <n v="1200"/>
    <s v="Hcp"/>
    <n v="78"/>
    <n v="150"/>
    <n v="1"/>
    <s v="Kibou"/>
    <x v="4"/>
    <n v="2"/>
    <s v="Waterhouse/Bott"/>
    <s v="Regan Bayliss"/>
    <m/>
    <n v="7"/>
    <n v="60.5"/>
    <n v="60.5"/>
    <n v="78.571428571428569"/>
    <m/>
    <m/>
    <x v="1"/>
    <n v="3.75"/>
    <n v="20"/>
    <m/>
    <m/>
    <s v="2nd"/>
    <n v="2.35"/>
    <n v="1.3"/>
    <s v="SYD"/>
    <x v="1"/>
    <x v="0"/>
    <x v="1"/>
    <n v="6"/>
    <x v="1"/>
    <s v=""/>
    <s v=""/>
    <x v="0"/>
    <s v=""/>
    <n v="-100"/>
    <s v="Kibou"/>
    <x v="1"/>
    <s v=""/>
    <s v=""/>
  </r>
  <r>
    <x v="150"/>
    <x v="3"/>
    <d v="1899-12-30T12:45:00"/>
    <n v="4"/>
    <n v="3"/>
    <n v="4"/>
    <n v="1200"/>
    <s v="Hcp"/>
    <n v="78"/>
    <n v="150"/>
    <n v="10"/>
    <s v="O'Tycoon"/>
    <x v="2"/>
    <n v="13"/>
    <s v="Bjorn Baker"/>
    <s v="Jay Ford"/>
    <m/>
    <n v="2"/>
    <n v="52.5"/>
    <n v="52.5"/>
    <n v="78.571428571428569"/>
    <n v="5"/>
    <m/>
    <x v="0"/>
    <n v="3.95"/>
    <n v="20"/>
    <m/>
    <m/>
    <m/>
    <n v="14"/>
    <m/>
    <s v="SYD"/>
    <x v="1"/>
    <x v="0"/>
    <x v="1"/>
    <n v="6"/>
    <x v="1"/>
    <s v=""/>
    <s v=""/>
    <x v="0"/>
    <s v=""/>
    <n v="-100"/>
    <s v="O'Tycoon"/>
    <x v="1"/>
    <s v=""/>
    <s v=""/>
  </r>
  <r>
    <x v="150"/>
    <x v="5"/>
    <d v="1899-12-30T13:00:00"/>
    <n v="7"/>
    <n v="5"/>
    <n v="3"/>
    <n v="2400"/>
    <s v="Hcp"/>
    <n v="78"/>
    <n v="130"/>
    <n v="3"/>
    <s v="Storm King"/>
    <x v="1"/>
    <n v="7"/>
    <s v="Ben Brisbourne"/>
    <s v="Blake Shinn"/>
    <m/>
    <n v="3"/>
    <n v="60"/>
    <n v="60"/>
    <n v="61.904761904761905"/>
    <n v="2"/>
    <m/>
    <x v="1"/>
    <n v="5.5"/>
    <n v="30"/>
    <n v="9"/>
    <m/>
    <m/>
    <n v="7"/>
    <m/>
    <s v="Mel"/>
    <x v="0"/>
    <x v="0"/>
    <x v="1"/>
    <n v="6"/>
    <x v="1"/>
    <s v=""/>
    <s v=""/>
    <x v="0"/>
    <s v=""/>
    <n v="-100"/>
    <s v="Storm King"/>
    <x v="1"/>
    <s v=""/>
    <s v=""/>
  </r>
  <r>
    <x v="150"/>
    <x v="3"/>
    <d v="1899-12-30T13:20:00"/>
    <n v="4"/>
    <n v="3"/>
    <n v="5"/>
    <n v="1600"/>
    <s v="Mares"/>
    <n v="78"/>
    <n v="150"/>
    <n v="5"/>
    <s v="Peshmerga"/>
    <x v="1"/>
    <n v="4.5"/>
    <s v="Robert Quinn"/>
    <s v="Dylan Gibbons (a1.5)"/>
    <n v="1.5"/>
    <n v="6"/>
    <n v="58.5"/>
    <n v="57"/>
    <n v="34.722222222222221"/>
    <m/>
    <n v="5"/>
    <x v="1"/>
    <n v="5.89"/>
    <n v="20"/>
    <m/>
    <m/>
    <m/>
    <n v="4.4000000000000004"/>
    <m/>
    <s v="SYD"/>
    <x v="1"/>
    <x v="0"/>
    <x v="1"/>
    <n v="6"/>
    <x v="0"/>
    <s v=""/>
    <s v=""/>
    <x v="0"/>
    <s v=""/>
    <n v="-100"/>
    <s v="Peshmerga"/>
    <x v="0"/>
    <s v=""/>
    <n v="-100"/>
  </r>
  <r>
    <x v="150"/>
    <x v="3"/>
    <d v="1899-12-30T13:55:00"/>
    <n v="4"/>
    <n v="3"/>
    <n v="6"/>
    <n v="1000"/>
    <s v="Hcp"/>
    <n v="78"/>
    <n v="150"/>
    <n v="1"/>
    <s v="Boss Lady Rocks"/>
    <x v="0"/>
    <n v="7"/>
    <s v="Ron Stubbs"/>
    <s v="B Osmond (a3)"/>
    <n v="3"/>
    <n v="6"/>
    <n v="59"/>
    <n v="56"/>
    <n v="83.251231527093609"/>
    <n v="3"/>
    <n v="2"/>
    <x v="1"/>
    <n v="5.95"/>
    <n v="20"/>
    <m/>
    <m/>
    <m/>
    <n v="11"/>
    <m/>
    <s v="SYD"/>
    <x v="1"/>
    <x v="0"/>
    <x v="1"/>
    <n v="6"/>
    <x v="0"/>
    <s v=""/>
    <s v=""/>
    <x v="0"/>
    <s v=""/>
    <n v="-100"/>
    <s v="Boss Lady Rocks"/>
    <x v="0"/>
    <s v=""/>
    <n v="-100"/>
  </r>
  <r>
    <x v="150"/>
    <x v="3"/>
    <d v="1899-12-30T14:30:00"/>
    <n v="4"/>
    <n v="3"/>
    <n v="7"/>
    <n v="1600"/>
    <s v="Hcp"/>
    <m/>
    <n v="150"/>
    <n v="9"/>
    <s v="Democracy Manifest"/>
    <x v="3"/>
    <n v="4.9000000000000004"/>
    <s v="Chris Waller"/>
    <s v="Brett Prebble"/>
    <m/>
    <n v="7"/>
    <n v="55.5"/>
    <n v="55.5"/>
    <n v="27.623285131627735"/>
    <n v="1"/>
    <m/>
    <x v="0"/>
    <n v="7.78"/>
    <n v="20"/>
    <m/>
    <m/>
    <s v="WON"/>
    <n v="5.5"/>
    <n v="2.1"/>
    <s v="SYD"/>
    <x v="1"/>
    <x v="0"/>
    <x v="1"/>
    <n v="6"/>
    <x v="1"/>
    <s v=""/>
    <s v=""/>
    <x v="0"/>
    <n v="550"/>
    <n v="450"/>
    <s v="Democracy Manifest"/>
    <x v="1"/>
    <s v=""/>
    <s v=""/>
  </r>
  <r>
    <x v="150"/>
    <x v="3"/>
    <d v="1899-12-30T15:40:00"/>
    <n v="4"/>
    <n v="3"/>
    <n v="9"/>
    <n v="1300"/>
    <s v="Hcp"/>
    <n v="94"/>
    <n v="150"/>
    <n v="9"/>
    <s v="Pizarro"/>
    <x v="3"/>
    <n v="4.3"/>
    <s v="John O'Shea"/>
    <s v="Tom Sherry"/>
    <m/>
    <n v="1"/>
    <n v="55.5"/>
    <n v="55.5"/>
    <n v="41.112956810631232"/>
    <n v="5"/>
    <n v="3"/>
    <x v="1"/>
    <n v="4.0199999999999996"/>
    <n v="20"/>
    <m/>
    <m/>
    <m/>
    <n v="4.4000000000000004"/>
    <m/>
    <s v="SYD"/>
    <x v="1"/>
    <x v="0"/>
    <x v="1"/>
    <n v="6"/>
    <x v="0"/>
    <s v=""/>
    <s v=""/>
    <x v="0"/>
    <s v=""/>
    <n v="-100"/>
    <s v="Pizarro"/>
    <x v="0"/>
    <s v=""/>
    <n v="-100"/>
  </r>
  <r>
    <x v="150"/>
    <x v="5"/>
    <d v="1899-12-30T16:00:00"/>
    <n v="7"/>
    <n v="5"/>
    <n v="8"/>
    <n v="1300"/>
    <s v="Hcp"/>
    <n v="84"/>
    <n v="130"/>
    <n v="8"/>
    <s v="Sandy Prince"/>
    <x v="1"/>
    <n v="6.5"/>
    <s v="Team Hayes"/>
    <s v="Jye McNeil"/>
    <m/>
    <n v="5"/>
    <n v="56.5"/>
    <n v="56.5"/>
    <n v="25.384615384615387"/>
    <n v="2"/>
    <m/>
    <x v="1"/>
    <n v="5"/>
    <n v="35"/>
    <n v="8"/>
    <m/>
    <m/>
    <n v="5"/>
    <m/>
    <s v="Mel"/>
    <x v="0"/>
    <x v="0"/>
    <x v="1"/>
    <n v="6"/>
    <x v="1"/>
    <s v=""/>
    <s v=""/>
    <x v="0"/>
    <s v=""/>
    <n v="-100"/>
    <s v="Sandy Prince"/>
    <x v="1"/>
    <s v=""/>
    <s v=""/>
  </r>
  <r>
    <x v="150"/>
    <x v="5"/>
    <d v="1899-12-30T16:34:00"/>
    <n v="7"/>
    <n v="5"/>
    <n v="9"/>
    <n v="1800"/>
    <s v="Hcp"/>
    <s v="No"/>
    <n v="150"/>
    <n v="5"/>
    <s v="Normandy Bridge"/>
    <x v="3"/>
    <n v="3.5"/>
    <s v="Ciaron Maher "/>
    <s v="Blake Shinn"/>
    <m/>
    <n v="7"/>
    <n v="57.5"/>
    <n v="57.5"/>
    <n v="41.071428571428569"/>
    <n v="1"/>
    <n v="1"/>
    <x v="1"/>
    <n v="4.8"/>
    <n v="35"/>
    <n v="13"/>
    <m/>
    <s v="2nd"/>
    <n v="3.2"/>
    <n v="1.5"/>
    <s v="Mel"/>
    <x v="0"/>
    <x v="0"/>
    <x v="1"/>
    <n v="6"/>
    <x v="0"/>
    <s v=""/>
    <s v=""/>
    <x v="0"/>
    <s v=""/>
    <n v="-100"/>
    <s v="Normandy Bridge"/>
    <x v="0"/>
    <s v=""/>
    <n v="-100"/>
  </r>
  <r>
    <x v="150"/>
    <x v="3"/>
    <d v="1899-12-30T17:20:00"/>
    <n v="4"/>
    <n v="3"/>
    <n v="10"/>
    <n v="1400"/>
    <s v="Hcp"/>
    <n v="78"/>
    <n v="150"/>
    <n v="10"/>
    <s v="Crafty Eagle"/>
    <x v="0"/>
    <n v="2.8"/>
    <s v="John Thompson"/>
    <s v="Keagan Latham"/>
    <m/>
    <n v="1"/>
    <n v="58.5"/>
    <n v="58.5"/>
    <n v="57.936507936507937"/>
    <n v="2"/>
    <m/>
    <x v="1"/>
    <n v="4.99"/>
    <n v="20"/>
    <m/>
    <m/>
    <m/>
    <n v="2.8"/>
    <m/>
    <s v="SYD"/>
    <x v="1"/>
    <x v="0"/>
    <x v="1"/>
    <n v="6"/>
    <x v="0"/>
    <s v=""/>
    <s v=""/>
    <x v="0"/>
    <s v=""/>
    <n v="-100"/>
    <s v="Crafty Eagle"/>
    <x v="0"/>
    <s v=""/>
    <n v="-100"/>
  </r>
  <r>
    <x v="151"/>
    <x v="4"/>
    <d v="1899-12-30T11:35:00"/>
    <n v="4"/>
    <n v="0"/>
    <n v="2"/>
    <n v="1500"/>
    <s v="Hcp"/>
    <n v="72"/>
    <n v="120"/>
    <n v="8"/>
    <s v="Royalzel"/>
    <x v="3"/>
    <n v="27"/>
    <s v="Terry Croft"/>
    <s v="Amy McLucas (a3)"/>
    <n v="3"/>
    <n v="4"/>
    <n v="58.5"/>
    <n v="55.5"/>
    <n v="23.703703703703702"/>
    <m/>
    <m/>
    <x v="1"/>
    <n v="7.08"/>
    <n v="20"/>
    <m/>
    <m/>
    <m/>
    <n v="31"/>
    <m/>
    <s v="SYD"/>
    <x v="1"/>
    <x v="0"/>
    <x v="1"/>
    <n v="6"/>
    <x v="0"/>
    <n v="2"/>
    <n v="2"/>
    <x v="0"/>
    <s v=""/>
    <n v="-100"/>
    <s v="Royalzel"/>
    <x v="0"/>
    <s v=""/>
    <n v="-100"/>
  </r>
  <r>
    <x v="151"/>
    <x v="4"/>
    <d v="1899-12-30T11:35:00"/>
    <n v="4"/>
    <n v="0"/>
    <n v="2"/>
    <n v="1500"/>
    <s v="Hcp"/>
    <n v="72"/>
    <n v="120"/>
    <n v="17"/>
    <s v="Oakfield Waratah"/>
    <x v="2"/>
    <n v="11"/>
    <s v="Kristen Buchanan"/>
    <s v="Reece Jones (a0)"/>
    <m/>
    <n v="15"/>
    <n v="55.5"/>
    <n v="55.5"/>
    <n v="23.703703703703702"/>
    <n v="4"/>
    <m/>
    <x v="0"/>
    <n v="9.5"/>
    <n v="20"/>
    <m/>
    <m/>
    <s v="WON"/>
    <n v="11"/>
    <n v="3.5"/>
    <s v="SYD"/>
    <x v="1"/>
    <x v="0"/>
    <x v="1"/>
    <n v="6"/>
    <x v="0"/>
    <s v=""/>
    <n v="2"/>
    <x v="0"/>
    <n v="1100"/>
    <n v="1000"/>
    <s v="Oakfield Waratah"/>
    <x v="0"/>
    <n v="1100"/>
    <n v="1000"/>
  </r>
  <r>
    <x v="151"/>
    <x v="0"/>
    <d v="1899-12-30T13:35:00"/>
    <n v="4"/>
    <n v="11"/>
    <n v="4"/>
    <n v="1100"/>
    <s v="Hcp"/>
    <s v="No"/>
    <n v="150"/>
    <n v="7"/>
    <s v="Sigh"/>
    <x v="3"/>
    <n v="2.7"/>
    <s v="Peter G Moody"/>
    <s v="Carleen Hefel (a0)"/>
    <m/>
    <n v="2"/>
    <n v="54"/>
    <n v="54"/>
    <n v="53.703703703703709"/>
    <n v="1"/>
    <n v="2"/>
    <x v="1"/>
    <n v="5.5"/>
    <n v="30"/>
    <n v="7"/>
    <m/>
    <s v="WON"/>
    <n v="2.8"/>
    <n v="1.7"/>
    <s v="Mel"/>
    <x v="0"/>
    <x v="0"/>
    <x v="1"/>
    <n v="6"/>
    <x v="0"/>
    <s v=""/>
    <s v=""/>
    <x v="0"/>
    <n v="280"/>
    <n v="180"/>
    <s v="Sigh"/>
    <x v="0"/>
    <n v="280"/>
    <n v="180"/>
  </r>
  <r>
    <x v="151"/>
    <x v="0"/>
    <d v="1899-12-30T14:10:00"/>
    <n v="4"/>
    <n v="11"/>
    <n v="5"/>
    <n v="1420"/>
    <s v="Mares"/>
    <n v="90"/>
    <n v="150"/>
    <n v="2"/>
    <s v="Party For One"/>
    <x v="5"/>
    <n v="2.7"/>
    <s v="Mick Price "/>
    <s v="Blake Shinn"/>
    <m/>
    <n v="10"/>
    <n v="59.5"/>
    <n v="59.5"/>
    <n v="55.218855218855225"/>
    <n v="1"/>
    <n v="1"/>
    <x v="1"/>
    <n v="4.8"/>
    <n v="40"/>
    <n v="10"/>
    <m/>
    <m/>
    <n v="3.7"/>
    <m/>
    <s v="Mel"/>
    <x v="0"/>
    <x v="0"/>
    <x v="1"/>
    <n v="6"/>
    <x v="0"/>
    <s v=""/>
    <s v=""/>
    <x v="0"/>
    <s v=""/>
    <n v="-100"/>
    <s v="Party For One"/>
    <x v="0"/>
    <s v=""/>
    <n v="-100"/>
  </r>
  <r>
    <x v="151"/>
    <x v="4"/>
    <d v="1899-12-30T14:30:00"/>
    <n v="4"/>
    <n v="0"/>
    <n v="7"/>
    <n v="2000"/>
    <s v="Hcp"/>
    <m/>
    <n v="160"/>
    <n v="5"/>
    <s v="Lord Ardmore"/>
    <x v="2"/>
    <n v="8.8000000000000007"/>
    <s v="Chris Waller"/>
    <s v="Sam Clipperton"/>
    <m/>
    <n v="2"/>
    <n v="56"/>
    <n v="56"/>
    <n v="51.36363636363636"/>
    <m/>
    <n v="3"/>
    <x v="1"/>
    <n v="6"/>
    <n v="20"/>
    <m/>
    <m/>
    <s v="3rd"/>
    <n v="9.5"/>
    <n v="2.4"/>
    <s v="SYD"/>
    <x v="1"/>
    <x v="0"/>
    <x v="1"/>
    <n v="6"/>
    <x v="0"/>
    <s v=""/>
    <s v=""/>
    <x v="0"/>
    <s v=""/>
    <n v="-100"/>
    <s v="Lord Ardmore"/>
    <x v="0"/>
    <s v=""/>
    <n v="-100"/>
  </r>
  <r>
    <x v="151"/>
    <x v="0"/>
    <d v="1899-12-30T14:45:00"/>
    <n v="4"/>
    <n v="11"/>
    <n v="6"/>
    <n v="1420"/>
    <s v="Hcp"/>
    <s v="No"/>
    <n v="150"/>
    <n v="10"/>
    <s v="Wicklow Town"/>
    <x v="2"/>
    <n v="12"/>
    <s v="Julie Scott"/>
    <s v="Billy Egan"/>
    <m/>
    <n v="8"/>
    <n v="54"/>
    <n v="54"/>
    <n v="32.142857142857146"/>
    <n v="5"/>
    <m/>
    <x v="1"/>
    <n v="5.2"/>
    <n v="35"/>
    <n v="10"/>
    <m/>
    <m/>
    <n v="19"/>
    <m/>
    <s v="Mel"/>
    <x v="0"/>
    <x v="0"/>
    <x v="1"/>
    <n v="6"/>
    <x v="0"/>
    <s v=""/>
    <s v=""/>
    <x v="0"/>
    <s v=""/>
    <n v="-100"/>
    <s v="Wicklow Town"/>
    <x v="0"/>
    <s v=""/>
    <n v="-100"/>
  </r>
  <r>
    <x v="151"/>
    <x v="4"/>
    <d v="1899-12-30T15:05:00"/>
    <n v="4"/>
    <n v="0"/>
    <n v="8"/>
    <n v="1300"/>
    <s v="Mares"/>
    <n v="78"/>
    <n v="150"/>
    <n v="12"/>
    <s v="Fearnought"/>
    <x v="3"/>
    <n v="17.899999999999999"/>
    <s v="Chris Waller"/>
    <s v="Tim Clark"/>
    <m/>
    <n v="7"/>
    <n v="55.5"/>
    <n v="55.5"/>
    <n v="20.292474531712127"/>
    <m/>
    <m/>
    <x v="1"/>
    <n v="6.61"/>
    <n v="20"/>
    <m/>
    <m/>
    <s v="3rd"/>
    <n v="18"/>
    <n v="6"/>
    <s v="SYD"/>
    <x v="1"/>
    <x v="0"/>
    <x v="1"/>
    <n v="6"/>
    <x v="0"/>
    <s v=""/>
    <s v=""/>
    <x v="0"/>
    <s v=""/>
    <n v="-100"/>
    <s v="Fearnought"/>
    <x v="0"/>
    <s v=""/>
    <n v="-100"/>
  </r>
  <r>
    <x v="151"/>
    <x v="0"/>
    <d v="1899-12-30T15:25:00"/>
    <n v="4"/>
    <n v="11"/>
    <n v="7"/>
    <n v="1620"/>
    <s v="Hcp"/>
    <n v="90"/>
    <n v="150"/>
    <n v="8"/>
    <s v="French Emperor"/>
    <x v="2"/>
    <n v="5.5"/>
    <s v="Mick Price "/>
    <s v="Tom Stockdale (a1.5)"/>
    <n v="1.5"/>
    <n v="10"/>
    <n v="56"/>
    <n v="54.5"/>
    <n v="36.363636363636367"/>
    <n v="2"/>
    <n v="5"/>
    <x v="1"/>
    <n v="5"/>
    <n v="35"/>
    <n v="12"/>
    <m/>
    <m/>
    <n v="5.5"/>
    <m/>
    <s v="Mel"/>
    <x v="0"/>
    <x v="0"/>
    <x v="1"/>
    <n v="6"/>
    <x v="0"/>
    <n v="2"/>
    <n v="2"/>
    <x v="0"/>
    <s v=""/>
    <n v="-100"/>
    <s v="French Emperor"/>
    <x v="0"/>
    <s v=""/>
    <n v="-100"/>
  </r>
  <r>
    <x v="151"/>
    <x v="0"/>
    <d v="1899-12-30T15:25:00"/>
    <n v="4"/>
    <n v="11"/>
    <n v="7"/>
    <n v="1620"/>
    <s v="Hcp"/>
    <n v="90"/>
    <n v="150"/>
    <n v="12"/>
    <s v="Brayden Star"/>
    <x v="3"/>
    <n v="2.6"/>
    <s v="Trent Busuttin "/>
    <s v="Blake Shinn"/>
    <m/>
    <n v="2"/>
    <n v="55"/>
    <n v="55"/>
    <n v="36.363636363636367"/>
    <n v="3"/>
    <n v="1"/>
    <x v="0"/>
    <n v="5.5"/>
    <n v="30"/>
    <n v="12"/>
    <m/>
    <s v="2nd"/>
    <n v="3"/>
    <n v="1.6"/>
    <s v="Mel"/>
    <x v="0"/>
    <x v="0"/>
    <x v="1"/>
    <n v="6"/>
    <x v="0"/>
    <s v=""/>
    <n v="2"/>
    <x v="0"/>
    <s v=""/>
    <n v="-100"/>
    <s v="Brayden Star"/>
    <x v="0"/>
    <s v=""/>
    <n v="-100"/>
  </r>
  <r>
    <x v="151"/>
    <x v="4"/>
    <d v="1899-12-30T16:25:00"/>
    <n v="4"/>
    <n v="0"/>
    <n v="10"/>
    <n v="1300"/>
    <s v="Hcp"/>
    <n v="78"/>
    <n v="150"/>
    <n v="9"/>
    <s v="Plundering"/>
    <x v="3"/>
    <n v="5"/>
    <s v="Annabel Neasham"/>
    <s v="Chad Schofield"/>
    <m/>
    <n v="4"/>
    <n v="56.5"/>
    <n v="56.5"/>
    <n v="43.255813953488371"/>
    <n v="2"/>
    <n v="2"/>
    <x v="1"/>
    <n v="4.25"/>
    <n v="20"/>
    <m/>
    <m/>
    <s v="2nd"/>
    <n v="5"/>
    <n v="1.9"/>
    <s v="SYD"/>
    <x v="1"/>
    <x v="0"/>
    <x v="1"/>
    <n v="6"/>
    <x v="0"/>
    <s v=""/>
    <s v=""/>
    <x v="0"/>
    <s v=""/>
    <n v="-100"/>
    <s v="Plundering"/>
    <x v="0"/>
    <s v=""/>
    <n v="-100"/>
  </r>
  <r>
    <x v="152"/>
    <x v="3"/>
    <d v="1899-12-30T11:00:00"/>
    <n v="4"/>
    <n v="6"/>
    <n v="1"/>
    <n v="1100"/>
    <s v="Hcp"/>
    <n v="72"/>
    <n v="120"/>
    <n v="9"/>
    <s v="Super Bright"/>
    <x v="3"/>
    <n v="5.6"/>
    <s v="Nathan Doyle"/>
    <s v="Regan Bayliss"/>
    <m/>
    <n v="10"/>
    <n v="55"/>
    <n v="55"/>
    <n v="31.941649899396381"/>
    <n v="2"/>
    <m/>
    <x v="1"/>
    <n v="6.39"/>
    <n v="20"/>
    <m/>
    <m/>
    <m/>
    <n v="6.5"/>
    <m/>
    <s v="SYD"/>
    <x v="1"/>
    <x v="0"/>
    <x v="1"/>
    <n v="6"/>
    <x v="0"/>
    <n v="2"/>
    <n v="2"/>
    <x v="0"/>
    <s v=""/>
    <n v="-100"/>
    <s v="Super Bright"/>
    <x v="0"/>
    <s v=""/>
    <n v="-100"/>
  </r>
  <r>
    <x v="152"/>
    <x v="3"/>
    <d v="1899-12-30T11:00:00"/>
    <n v="4"/>
    <n v="6"/>
    <n v="1"/>
    <n v="1100"/>
    <s v="Hcp"/>
    <n v="72"/>
    <n v="120"/>
    <n v="13"/>
    <s v="One Destiny"/>
    <x v="3"/>
    <n v="5.6"/>
    <s v="Gary Nickson"/>
    <s v="Jason Collett"/>
    <m/>
    <n v="9"/>
    <n v="54"/>
    <n v="54"/>
    <n v="31.941649899396381"/>
    <m/>
    <m/>
    <x v="0"/>
    <n v="6.41"/>
    <n v="20"/>
    <m/>
    <m/>
    <m/>
    <n v="5.5"/>
    <m/>
    <s v="SYD"/>
    <x v="1"/>
    <x v="0"/>
    <x v="1"/>
    <n v="6"/>
    <x v="0"/>
    <s v=""/>
    <n v="2"/>
    <x v="0"/>
    <s v=""/>
    <n v="-100"/>
    <s v="One Destiny"/>
    <x v="0"/>
    <s v=""/>
    <n v="-100"/>
  </r>
  <r>
    <x v="152"/>
    <x v="2"/>
    <d v="1899-12-30T14:45:00"/>
    <n v="6"/>
    <n v="0"/>
    <n v="6"/>
    <n v="1400"/>
    <s v="Hcp"/>
    <n v="84"/>
    <n v="130"/>
    <n v="14"/>
    <s v="Sonora"/>
    <x v="6"/>
    <n v="7.9"/>
    <s v="Ciaron Maher "/>
    <s v="Matt Cartwright (a1.5)"/>
    <n v="1.5"/>
    <n v="2"/>
    <n v="54"/>
    <n v="52.5"/>
    <n v="38.299253489126912"/>
    <n v="2"/>
    <m/>
    <x v="1"/>
    <n v="4.8"/>
    <n v="35"/>
    <n v="12"/>
    <m/>
    <m/>
    <n v="7.5"/>
    <m/>
    <s v="Mel"/>
    <x v="0"/>
    <x v="0"/>
    <x v="1"/>
    <n v="6"/>
    <x v="1"/>
    <s v=""/>
    <s v=""/>
    <x v="0"/>
    <s v=""/>
    <n v="-100"/>
    <s v="Sonora"/>
    <x v="1"/>
    <s v=""/>
    <s v=""/>
  </r>
  <r>
    <x v="152"/>
    <x v="2"/>
    <d v="1899-12-30T15:25:00"/>
    <n v="6"/>
    <n v="0"/>
    <n v="7"/>
    <n v="1100"/>
    <s v="Mares"/>
    <n v="84"/>
    <n v="130"/>
    <n v="8"/>
    <s v="Viviane"/>
    <x v="2"/>
    <n v="7.9"/>
    <s v="Mathew Ellerton"/>
    <s v="Laura Lafferty (a3)"/>
    <n v="3"/>
    <n v="9"/>
    <n v="54.5"/>
    <n v="51.5"/>
    <n v="31.888997078870496"/>
    <n v="3"/>
    <n v="5"/>
    <x v="1"/>
    <n v="4.8"/>
    <n v="35"/>
    <n v="10"/>
    <m/>
    <s v="WON"/>
    <n v="8.3000000000000007"/>
    <n v="2.5"/>
    <s v="Mel"/>
    <x v="0"/>
    <x v="0"/>
    <x v="1"/>
    <n v="6"/>
    <x v="0"/>
    <s v=""/>
    <s v=""/>
    <x v="0"/>
    <n v="830.00000000000011"/>
    <n v="730.00000000000011"/>
    <s v="Viviane"/>
    <x v="0"/>
    <n v="830.00000000000011"/>
    <n v="730.00000000000011"/>
  </r>
  <r>
    <x v="152"/>
    <x v="2"/>
    <d v="1899-12-30T16:33:00"/>
    <n v="6"/>
    <n v="0"/>
    <n v="9"/>
    <n v="1200"/>
    <s v="Hcp"/>
    <n v="84"/>
    <n v="130"/>
    <n v="9"/>
    <s v="Prowling"/>
    <x v="0"/>
    <n v="4.8"/>
    <s v="Greg Eurell"/>
    <s v="Ben Melham"/>
    <m/>
    <n v="1"/>
    <n v="57.5"/>
    <n v="57.5"/>
    <n v="36.706349206349209"/>
    <n v="1"/>
    <n v="4"/>
    <x v="1"/>
    <n v="5"/>
    <n v="35"/>
    <n v="13"/>
    <m/>
    <s v="3rd"/>
    <n v="4.2"/>
    <n v="1.7"/>
    <s v="Mel"/>
    <x v="0"/>
    <x v="0"/>
    <x v="1"/>
    <n v="6"/>
    <x v="0"/>
    <n v="2"/>
    <n v="2"/>
    <x v="0"/>
    <s v=""/>
    <n v="-100"/>
    <s v="Prowling"/>
    <x v="0"/>
    <s v=""/>
    <n v="-100"/>
  </r>
  <r>
    <x v="152"/>
    <x v="2"/>
    <d v="1899-12-30T16:33:00"/>
    <n v="6"/>
    <n v="0"/>
    <n v="9"/>
    <n v="1200"/>
    <s v="Hcp"/>
    <n v="84"/>
    <n v="130"/>
    <n v="5"/>
    <s v="Tijuana"/>
    <x v="3"/>
    <n v="6.8"/>
    <s v="Team Hayes"/>
    <s v="Luke Campbell (a2)"/>
    <n v="2"/>
    <n v="10"/>
    <n v="60"/>
    <n v="58"/>
    <n v="36.706349206349209"/>
    <n v="3"/>
    <n v="1"/>
    <x v="0"/>
    <n v="5.6"/>
    <n v="30"/>
    <n v="13"/>
    <m/>
    <s v="L/scr"/>
    <n v="1"/>
    <n v="1"/>
    <s v="Mel"/>
    <x v="0"/>
    <x v="0"/>
    <x v="1"/>
    <n v="6"/>
    <x v="0"/>
    <s v=""/>
    <n v="2"/>
    <x v="0"/>
    <s v=""/>
    <n v="-100"/>
    <s v="Tijuana"/>
    <x v="0"/>
    <s v=""/>
    <n v="-100"/>
  </r>
  <r>
    <x v="153"/>
    <x v="0"/>
    <d v="1899-12-30T12:25:00"/>
    <n v="5"/>
    <n v="0"/>
    <n v="2"/>
    <n v="1400"/>
    <s v="Mares"/>
    <s v="No"/>
    <n v="150"/>
    <n v="8"/>
    <s v="Dazzling Lucy"/>
    <x v="0"/>
    <n v="6.8"/>
    <s v="Tony Noonan"/>
    <s v="Beau Mertens"/>
    <m/>
    <n v="3"/>
    <n v="55"/>
    <n v="55"/>
    <n v="39.705882352941174"/>
    <n v="3"/>
    <n v="3"/>
    <x v="1"/>
    <n v="5.5"/>
    <n v="30"/>
    <n v="10"/>
    <m/>
    <s v="3rd"/>
    <n v="6"/>
    <m/>
    <s v="Mel"/>
    <x v="0"/>
    <x v="0"/>
    <x v="1"/>
    <n v="7"/>
    <x v="0"/>
    <s v=""/>
    <s v=""/>
    <x v="0"/>
    <s v=""/>
    <n v="-100"/>
    <s v="Dazzling Lucy"/>
    <x v="0"/>
    <s v=""/>
    <n v="-100"/>
  </r>
  <r>
    <x v="153"/>
    <x v="4"/>
    <d v="1899-12-30T12:45:00"/>
    <n v="4"/>
    <n v="4"/>
    <n v="4"/>
    <n v="1400"/>
    <s v="Hcp"/>
    <n v="72"/>
    <n v="120"/>
    <n v="2"/>
    <s v="Soami"/>
    <x v="3"/>
    <n v="5.0999999999999996"/>
    <s v="David Pfieffer"/>
    <s v="Zac Lloyd (a1.5)"/>
    <n v="1.5"/>
    <n v="4"/>
    <n v="58.5"/>
    <n v="57"/>
    <n v="25.013248542660307"/>
    <n v="4"/>
    <n v="3"/>
    <x v="1"/>
    <n v="6.7"/>
    <n v="20"/>
    <m/>
    <m/>
    <s v="WON"/>
    <n v="6"/>
    <n v="2.2999999999999998"/>
    <s v="SYD"/>
    <x v="1"/>
    <x v="0"/>
    <x v="1"/>
    <n v="7"/>
    <x v="0"/>
    <s v=""/>
    <s v=""/>
    <x v="0"/>
    <n v="600"/>
    <n v="500"/>
    <s v="Soami"/>
    <x v="0"/>
    <n v="600"/>
    <n v="500"/>
  </r>
  <r>
    <x v="153"/>
    <x v="0"/>
    <d v="1899-12-30T13:35:00"/>
    <n v="5"/>
    <n v="0"/>
    <n v="4"/>
    <n v="2600"/>
    <s v="Hcp"/>
    <s v="No"/>
    <n v="150"/>
    <n v="9"/>
    <s v="Mimi'S Award"/>
    <x v="3"/>
    <n v="8.4"/>
    <s v="Team Hayes"/>
    <s v="Daniel Stackhouse"/>
    <m/>
    <n v="10"/>
    <n v="54"/>
    <n v="54"/>
    <n v="29.146141215106734"/>
    <n v="2"/>
    <n v="3"/>
    <x v="1"/>
    <n v="5.6"/>
    <n v="30"/>
    <n v="11"/>
    <m/>
    <s v="WON"/>
    <n v="9"/>
    <n v="2.2000000000000002"/>
    <s v="Mel"/>
    <x v="0"/>
    <x v="0"/>
    <x v="1"/>
    <n v="7"/>
    <x v="0"/>
    <s v=""/>
    <s v=""/>
    <x v="0"/>
    <n v="900"/>
    <n v="800"/>
    <s v="Mimi'S Award"/>
    <x v="0"/>
    <n v="900"/>
    <n v="800"/>
  </r>
  <r>
    <x v="153"/>
    <x v="4"/>
    <d v="1899-12-30T14:35:00"/>
    <n v="4"/>
    <n v="4"/>
    <n v="7"/>
    <n v="2400"/>
    <s v="Hcp"/>
    <n v="78"/>
    <n v="150"/>
    <n v="2"/>
    <s v="Fawkner Park"/>
    <x v="3"/>
    <n v="2.7"/>
    <s v="Annabel Neasham"/>
    <s v="Dylan Gibbons (a1.5)"/>
    <n v="1.5"/>
    <n v="10"/>
    <n v="61.5"/>
    <n v="60"/>
    <n v="58.776167471819647"/>
    <n v="1"/>
    <n v="1"/>
    <x v="1"/>
    <n v="5.9"/>
    <n v="20"/>
    <m/>
    <m/>
    <s v="WON"/>
    <n v="2.8"/>
    <n v="1.3"/>
    <s v="SYD"/>
    <x v="1"/>
    <x v="0"/>
    <x v="1"/>
    <n v="7"/>
    <x v="0"/>
    <s v=""/>
    <s v=""/>
    <x v="0"/>
    <n v="280"/>
    <n v="180"/>
    <s v="Fawkner Park"/>
    <x v="0"/>
    <n v="280"/>
    <n v="180"/>
  </r>
  <r>
    <x v="153"/>
    <x v="4"/>
    <d v="1899-12-30T14:35:00"/>
    <n v="4"/>
    <n v="4"/>
    <n v="7"/>
    <n v="2400"/>
    <s v="Hcp"/>
    <n v="78"/>
    <n v="150"/>
    <n v="3"/>
    <s v="Naval College"/>
    <x v="2"/>
    <n v="6.3"/>
    <s v="Annabel Neasham"/>
    <s v="Chad Schofield"/>
    <m/>
    <n v="3"/>
    <n v="61"/>
    <n v="61"/>
    <n v="58.776167471819647"/>
    <n v="2"/>
    <n v="2"/>
    <x v="0"/>
    <n v="5.96"/>
    <n v="20"/>
    <m/>
    <m/>
    <s v="2nd"/>
    <n v="6.5"/>
    <n v="1.9"/>
    <s v="SYD"/>
    <x v="1"/>
    <x v="0"/>
    <x v="1"/>
    <n v="7"/>
    <x v="1"/>
    <s v=""/>
    <s v=""/>
    <x v="0"/>
    <s v=""/>
    <n v="-100"/>
    <s v="Naval College"/>
    <x v="1"/>
    <s v=""/>
    <s v=""/>
  </r>
  <r>
    <x v="153"/>
    <x v="4"/>
    <d v="1899-12-30T15:15:00"/>
    <n v="4"/>
    <n v="4"/>
    <n v="8"/>
    <n v="1500"/>
    <s v="Hcp"/>
    <n v="88"/>
    <n v="150"/>
    <n v="3"/>
    <s v="Attractable"/>
    <x v="2"/>
    <n v="4.7"/>
    <s v="Sara Ryan"/>
    <s v="Aaron Bullock"/>
    <m/>
    <n v="4"/>
    <n v="57.5"/>
    <n v="57.5"/>
    <n v="52.526595744680847"/>
    <n v="5"/>
    <n v="5"/>
    <x v="1"/>
    <n v="5.9"/>
    <n v="20"/>
    <m/>
    <m/>
    <s v="WON"/>
    <n v="5"/>
    <n v="1.7"/>
    <s v="SYD"/>
    <x v="1"/>
    <x v="0"/>
    <x v="1"/>
    <n v="7"/>
    <x v="0"/>
    <s v=""/>
    <s v=""/>
    <x v="0"/>
    <n v="500"/>
    <n v="400"/>
    <s v="Attractable"/>
    <x v="0"/>
    <n v="500"/>
    <n v="400"/>
  </r>
  <r>
    <x v="153"/>
    <x v="0"/>
    <d v="1899-12-30T15:30:00"/>
    <n v="5"/>
    <n v="0"/>
    <n v="7"/>
    <n v="1200"/>
    <s v="Hcp"/>
    <s v="No"/>
    <n v="175"/>
    <n v="3"/>
    <s v="It'Sourtime"/>
    <x v="3"/>
    <n v="4.5999999999999996"/>
    <s v="Danny O'Brien"/>
    <s v="Jye McNeil"/>
    <m/>
    <n v="8"/>
    <n v="57.5"/>
    <n v="57.5"/>
    <n v="38.980509745127435"/>
    <n v="2"/>
    <n v="1"/>
    <x v="1"/>
    <n v="4.5999999999999996"/>
    <n v="40"/>
    <n v="12"/>
    <m/>
    <s v="2nd"/>
    <n v="4.4000000000000004"/>
    <n v="1.7"/>
    <s v="Mel"/>
    <x v="0"/>
    <x v="0"/>
    <x v="1"/>
    <n v="7"/>
    <x v="0"/>
    <n v="2"/>
    <n v="2"/>
    <x v="0"/>
    <s v=""/>
    <n v="-100"/>
    <s v="It'Sourtime"/>
    <x v="0"/>
    <s v=""/>
    <n v="-100"/>
  </r>
  <r>
    <x v="153"/>
    <x v="0"/>
    <d v="1899-12-30T15:30:00"/>
    <n v="5"/>
    <n v="0"/>
    <n v="7"/>
    <n v="1200"/>
    <s v="Hcp"/>
    <s v="No"/>
    <n v="175"/>
    <n v="8"/>
    <s v="Pal D'Oro"/>
    <x v="2"/>
    <n v="11.5"/>
    <s v="Ciaron Maher "/>
    <s v="Harry Coffey"/>
    <m/>
    <n v="2"/>
    <n v="54.5"/>
    <n v="54.5"/>
    <n v="38.980509745127435"/>
    <n v="3"/>
    <m/>
    <x v="0"/>
    <n v="5.6"/>
    <n v="30"/>
    <n v="12"/>
    <m/>
    <m/>
    <n v="21"/>
    <m/>
    <s v="Mel"/>
    <x v="0"/>
    <x v="0"/>
    <x v="1"/>
    <n v="7"/>
    <x v="0"/>
    <s v=""/>
    <n v="2"/>
    <x v="0"/>
    <s v=""/>
    <n v="-100"/>
    <s v="Pal D'Oro"/>
    <x v="0"/>
    <s v=""/>
    <n v="-100"/>
  </r>
  <r>
    <x v="153"/>
    <x v="4"/>
    <d v="1899-12-30T15:50:00"/>
    <n v="4"/>
    <n v="4"/>
    <n v="9"/>
    <n v="1800"/>
    <s v="Hcp"/>
    <n v="78"/>
    <n v="150"/>
    <n v="10"/>
    <s v="Touristic"/>
    <x v="3"/>
    <n v="5.0999999999999996"/>
    <s v="P &amp; P Snowden"/>
    <s v="Chad Schofield"/>
    <m/>
    <n v="8"/>
    <n v="56.5"/>
    <n v="56.5"/>
    <n v="44.607843137254903"/>
    <n v="5"/>
    <m/>
    <x v="1"/>
    <n v="6.5"/>
    <n v="20"/>
    <m/>
    <m/>
    <s v="WON"/>
    <n v="5.5"/>
    <n v="2"/>
    <s v="SYD"/>
    <x v="1"/>
    <x v="0"/>
    <x v="1"/>
    <n v="7"/>
    <x v="0"/>
    <n v="2"/>
    <n v="2"/>
    <x v="0"/>
    <n v="550"/>
    <n v="450"/>
    <s v="Touristic"/>
    <x v="0"/>
    <n v="550"/>
    <n v="450"/>
  </r>
  <r>
    <x v="153"/>
    <x v="4"/>
    <d v="1899-12-30T15:50:00"/>
    <n v="4"/>
    <n v="4"/>
    <n v="9"/>
    <n v="1800"/>
    <s v="Hcp"/>
    <n v="78"/>
    <n v="150"/>
    <n v="13"/>
    <s v="Fuller"/>
    <x v="2"/>
    <n v="7.6"/>
    <s v="Chris Waller"/>
    <s v="Jason Collett"/>
    <m/>
    <n v="5"/>
    <n v="54"/>
    <n v="54"/>
    <n v="44.607843137254903"/>
    <m/>
    <m/>
    <x v="0"/>
    <n v="6.8"/>
    <n v="20"/>
    <m/>
    <m/>
    <m/>
    <n v="8"/>
    <m/>
    <s v="SYD"/>
    <x v="1"/>
    <x v="0"/>
    <x v="1"/>
    <n v="7"/>
    <x v="0"/>
    <s v=""/>
    <n v="2"/>
    <x v="0"/>
    <s v=""/>
    <n v="-100"/>
    <s v="Fuller"/>
    <x v="0"/>
    <s v=""/>
    <n v="-100"/>
  </r>
  <r>
    <x v="153"/>
    <x v="0"/>
    <d v="1899-12-30T16:10:00"/>
    <n v="5"/>
    <n v="0"/>
    <n v="8"/>
    <n v="1600"/>
    <s v="Hcp"/>
    <s v="No"/>
    <n v="200"/>
    <n v="10"/>
    <s v="Bullfinch"/>
    <x v="5"/>
    <n v="19.100000000000001"/>
    <s v="Chris Waller"/>
    <s v="Zac Spain"/>
    <m/>
    <n v="10"/>
    <n v="54"/>
    <n v="54"/>
    <n v="19.728355717429242"/>
    <m/>
    <m/>
    <x v="1"/>
    <n v="5.2"/>
    <n v="35"/>
    <n v="15"/>
    <m/>
    <m/>
    <n v="31"/>
    <m/>
    <s v="Mel"/>
    <x v="0"/>
    <x v="0"/>
    <x v="1"/>
    <n v="7"/>
    <x v="0"/>
    <s v=""/>
    <s v=""/>
    <x v="0"/>
    <s v=""/>
    <n v="-100"/>
    <s v="Bullfinch"/>
    <x v="0"/>
    <s v=""/>
    <n v="-100"/>
  </r>
  <r>
    <x v="154"/>
    <x v="3"/>
    <d v="1899-12-30T12:45:00"/>
    <n v="4"/>
    <n v="9"/>
    <n v="4"/>
    <n v="1200"/>
    <s v="Hcp"/>
    <n v="72"/>
    <n v="120"/>
    <n v="13"/>
    <s v="Super Bright"/>
    <x v="3"/>
    <n v="4.8"/>
    <s v="Nathan Doyle"/>
    <s v="Bailey Wheeler (a3)"/>
    <n v="3"/>
    <n v="1"/>
    <n v="54.5"/>
    <n v="51.5"/>
    <n v="37.662337662337663"/>
    <m/>
    <m/>
    <x v="0"/>
    <n v="5.8"/>
    <n v="20"/>
    <m/>
    <m/>
    <s v="2nd"/>
    <n v="7"/>
    <n v="2.5"/>
    <s v="SYD"/>
    <x v="1"/>
    <x v="0"/>
    <x v="1"/>
    <n v="7"/>
    <x v="1"/>
    <s v=""/>
    <s v=""/>
    <x v="0"/>
    <s v=""/>
    <n v="-100"/>
    <s v="Super Bright"/>
    <x v="1"/>
    <s v=""/>
    <s v=""/>
  </r>
  <r>
    <x v="154"/>
    <x v="3"/>
    <d v="1899-12-30T13:20:00"/>
    <n v="4"/>
    <n v="9"/>
    <n v="5"/>
    <n v="1400"/>
    <s v="Hcp"/>
    <n v="78"/>
    <n v="150"/>
    <n v="2"/>
    <s v="Excelladus"/>
    <x v="2"/>
    <n v="5.0999999999999996"/>
    <s v="David Pfieffer"/>
    <s v="Zac Lloyd (a1.5)"/>
    <n v="1.5"/>
    <n v="2"/>
    <n v="61.5"/>
    <n v="60"/>
    <n v="34.759358288770059"/>
    <n v="3"/>
    <n v="5"/>
    <x v="1"/>
    <n v="4.33"/>
    <n v="20"/>
    <m/>
    <m/>
    <m/>
    <n v="5.5"/>
    <m/>
    <s v="SYD"/>
    <x v="1"/>
    <x v="0"/>
    <x v="1"/>
    <n v="7"/>
    <x v="0"/>
    <s v=""/>
    <s v=""/>
    <x v="0"/>
    <s v=""/>
    <n v="-100"/>
    <s v="Excelladus"/>
    <x v="0"/>
    <s v=""/>
    <n v="-100"/>
  </r>
  <r>
    <x v="154"/>
    <x v="3"/>
    <d v="1899-12-30T13:20:00"/>
    <n v="4"/>
    <n v="9"/>
    <n v="5"/>
    <n v="1400"/>
    <s v="Hcp"/>
    <n v="78"/>
    <n v="150"/>
    <n v="3"/>
    <s v="Resonator"/>
    <x v="4"/>
    <n v="2.9"/>
    <s v="Waterhouse/Bott"/>
    <s v="Amy McLucas (a3)"/>
    <n v="3"/>
    <n v="3"/>
    <n v="61"/>
    <n v="58"/>
    <n v="34.759358288770059"/>
    <n v="1"/>
    <n v="3"/>
    <x v="0"/>
    <n v="6.9"/>
    <n v="20"/>
    <m/>
    <m/>
    <s v="2nd"/>
    <n v="2.8"/>
    <n v="1.4"/>
    <s v="SYD"/>
    <x v="1"/>
    <x v="0"/>
    <x v="1"/>
    <n v="7"/>
    <x v="1"/>
    <s v=""/>
    <s v=""/>
    <x v="0"/>
    <s v=""/>
    <n v="-100"/>
    <s v="Resonator"/>
    <x v="1"/>
    <s v=""/>
    <s v=""/>
  </r>
  <r>
    <x v="154"/>
    <x v="3"/>
    <d v="1899-12-30T13:55:00"/>
    <n v="4"/>
    <n v="9"/>
    <n v="6"/>
    <n v="2000"/>
    <s v="Hcp"/>
    <n v="78"/>
    <n v="150"/>
    <n v="3"/>
    <s v="Manbehindthemoney"/>
    <x v="2"/>
    <n v="3.8"/>
    <s v="Annabel Neasham"/>
    <s v="Regan Bayliss"/>
    <m/>
    <n v="12"/>
    <n v="59.5"/>
    <n v="59.5"/>
    <n v="49.043062200956939"/>
    <n v="2"/>
    <n v="2"/>
    <x v="1"/>
    <n v="7.16"/>
    <n v="20"/>
    <m/>
    <m/>
    <s v="WON"/>
    <n v="4.8"/>
    <n v="2.1"/>
    <s v="SYD"/>
    <x v="1"/>
    <x v="0"/>
    <x v="1"/>
    <n v="7"/>
    <x v="0"/>
    <n v="2"/>
    <n v="2"/>
    <x v="0"/>
    <n v="480"/>
    <n v="380"/>
    <s v="Manbehindthemoney"/>
    <x v="0"/>
    <n v="480"/>
    <n v="380"/>
  </r>
  <r>
    <x v="154"/>
    <x v="3"/>
    <d v="1899-12-30T13:55:00"/>
    <n v="4"/>
    <n v="9"/>
    <n v="6"/>
    <n v="2000"/>
    <s v="Hcp"/>
    <n v="78"/>
    <n v="150"/>
    <n v="7"/>
    <s v="Touristic"/>
    <x v="3"/>
    <n v="4.8"/>
    <s v="P &amp; P Snowden"/>
    <s v="Tom Sherry"/>
    <m/>
    <n v="7"/>
    <n v="59"/>
    <n v="59"/>
    <n v="49.043062200956939"/>
    <n v="1"/>
    <n v="3"/>
    <x v="0"/>
    <n v="7.74"/>
    <n v="20"/>
    <m/>
    <m/>
    <s v="3rd"/>
    <n v="5"/>
    <n v="1.8"/>
    <s v="SYD"/>
    <x v="1"/>
    <x v="0"/>
    <x v="1"/>
    <n v="7"/>
    <x v="0"/>
    <s v=""/>
    <n v="2"/>
    <x v="0"/>
    <s v=""/>
    <n v="-100"/>
    <s v="Touristic"/>
    <x v="0"/>
    <s v=""/>
    <n v="-100"/>
  </r>
  <r>
    <x v="154"/>
    <x v="3"/>
    <d v="1899-12-30T14:35:00"/>
    <n v="4"/>
    <n v="9"/>
    <n v="7"/>
    <n v="1100"/>
    <s v="Hcp"/>
    <n v="78"/>
    <n v="150"/>
    <n v="2"/>
    <s v="Brudenell"/>
    <x v="4"/>
    <n v="4.2"/>
    <s v="Kris Lees"/>
    <s v="Dylan Gibbons (a1.5)"/>
    <n v="1.5"/>
    <n v="7"/>
    <n v="59.5"/>
    <n v="58"/>
    <n v="64.625850340136054"/>
    <n v="2"/>
    <n v="1"/>
    <x v="1"/>
    <n v="4.0999999999999996"/>
    <n v="20"/>
    <m/>
    <m/>
    <s v="2nd"/>
    <n v="5.5"/>
    <n v="2"/>
    <s v="SYD"/>
    <x v="1"/>
    <x v="0"/>
    <x v="1"/>
    <n v="7"/>
    <x v="1"/>
    <s v=""/>
    <s v=""/>
    <x v="0"/>
    <s v=""/>
    <n v="-100"/>
    <s v="Brudenell"/>
    <x v="1"/>
    <s v=""/>
    <s v=""/>
  </r>
  <r>
    <x v="154"/>
    <x v="2"/>
    <d v="1899-12-30T14:55:00"/>
    <n v="6"/>
    <n v="3"/>
    <n v="6"/>
    <n v="1400"/>
    <s v="Hcp"/>
    <n v="100"/>
    <n v="150"/>
    <n v="3"/>
    <s v="Poland"/>
    <x v="4"/>
    <n v="4.4000000000000004"/>
    <s v="Michael Moroney"/>
    <s v="Wiremu Pinn (a2)"/>
    <n v="2"/>
    <n v="1"/>
    <n v="58"/>
    <n v="56"/>
    <n v="70.34632034632034"/>
    <n v="5"/>
    <n v="2"/>
    <x v="1"/>
    <n v="5.3"/>
    <n v="30"/>
    <n v="8"/>
    <m/>
    <s v="2nd"/>
    <n v="5.5"/>
    <n v="1.9"/>
    <s v="Mel"/>
    <x v="0"/>
    <x v="0"/>
    <x v="1"/>
    <n v="7"/>
    <x v="1"/>
    <s v=""/>
    <s v=""/>
    <x v="0"/>
    <s v=""/>
    <n v="-100"/>
    <s v="Poland"/>
    <x v="1"/>
    <s v=""/>
    <s v=""/>
  </r>
  <r>
    <x v="154"/>
    <x v="3"/>
    <d v="1899-12-30T15:15:00"/>
    <n v="4"/>
    <n v="9"/>
    <n v="8"/>
    <n v="1400"/>
    <s v="Hcp"/>
    <m/>
    <n v="160"/>
    <n v="2"/>
    <s v="Ucalledit"/>
    <x v="0"/>
    <n v="8.5"/>
    <s v="Kris Lees"/>
    <s v="Dylan Gibbons (a0)"/>
    <m/>
    <n v="10"/>
    <n v="57.5"/>
    <n v="57.5"/>
    <n v="28.43137254901961"/>
    <n v="2"/>
    <n v="3"/>
    <x v="1"/>
    <n v="7.22"/>
    <n v="20"/>
    <m/>
    <m/>
    <s v="WON"/>
    <n v="10"/>
    <n v="2.7"/>
    <s v="SYD"/>
    <x v="1"/>
    <x v="0"/>
    <x v="1"/>
    <n v="7"/>
    <x v="0"/>
    <n v="2"/>
    <n v="2"/>
    <x v="0"/>
    <n v="1000"/>
    <n v="900"/>
    <s v="Ucalledit"/>
    <x v="0"/>
    <n v="1000"/>
    <n v="900"/>
  </r>
  <r>
    <x v="154"/>
    <x v="3"/>
    <d v="1899-12-30T15:15:00"/>
    <n v="4"/>
    <n v="9"/>
    <n v="8"/>
    <n v="1400"/>
    <s v="Hcp"/>
    <m/>
    <n v="160"/>
    <n v="17"/>
    <s v="Barbie'S Fox"/>
    <x v="3"/>
    <n v="5.5"/>
    <s v="Ben &amp; JD Hayes"/>
    <s v="Zac Lloyd (a0)"/>
    <m/>
    <n v="7"/>
    <n v="53"/>
    <n v="53"/>
    <n v="28.43137254901961"/>
    <m/>
    <n v="2"/>
    <x v="0"/>
    <n v="7.3"/>
    <n v="20"/>
    <m/>
    <m/>
    <m/>
    <n v="6.5"/>
    <m/>
    <s v="SYD"/>
    <x v="1"/>
    <x v="0"/>
    <x v="1"/>
    <n v="7"/>
    <x v="0"/>
    <s v=""/>
    <n v="2"/>
    <x v="0"/>
    <s v=""/>
    <n v="-100"/>
    <s v="Barbie'S Fox"/>
    <x v="0"/>
    <s v=""/>
    <n v="-100"/>
  </r>
  <r>
    <x v="154"/>
    <x v="3"/>
    <d v="1899-12-30T16:30:00"/>
    <n v="4"/>
    <n v="9"/>
    <n v="10"/>
    <n v="1100"/>
    <s v="Mares"/>
    <n v="78"/>
    <n v="150"/>
    <n v="5"/>
    <s v="Diamond Dealer"/>
    <x v="4"/>
    <n v="9"/>
    <s v="Bjorn Baker"/>
    <s v="Dylan Gibbons (a1.5)"/>
    <n v="1.5"/>
    <n v="11"/>
    <n v="59"/>
    <n v="57.5"/>
    <n v="29.292929292929294"/>
    <n v="1"/>
    <n v="4"/>
    <x v="1"/>
    <n v="6.51"/>
    <n v="20"/>
    <m/>
    <m/>
    <m/>
    <n v="9"/>
    <m/>
    <s v="SYD"/>
    <x v="1"/>
    <x v="0"/>
    <x v="1"/>
    <n v="7"/>
    <x v="1"/>
    <s v=""/>
    <s v=""/>
    <x v="0"/>
    <s v=""/>
    <n v="-100"/>
    <s v="Diamond Dealer"/>
    <x v="1"/>
    <s v=""/>
    <s v=""/>
  </r>
  <r>
    <x v="154"/>
    <x v="2"/>
    <d v="1899-12-30T16:42:00"/>
    <n v="6"/>
    <n v="3"/>
    <n v="9"/>
    <n v="1700"/>
    <s v="Hcp"/>
    <n v="84"/>
    <n v="130"/>
    <n v="8"/>
    <s v="French Emperor"/>
    <x v="2"/>
    <n v="5.5"/>
    <s v="Mick Price "/>
    <s v="Ben Melham"/>
    <m/>
    <n v="10"/>
    <n v="58.5"/>
    <n v="58.5"/>
    <n v="29.292929292929294"/>
    <n v="2"/>
    <m/>
    <x v="1"/>
    <n v="4.8"/>
    <n v="35"/>
    <n v="15"/>
    <m/>
    <m/>
    <n v="5"/>
    <m/>
    <s v="Mel"/>
    <x v="0"/>
    <x v="0"/>
    <x v="1"/>
    <n v="7"/>
    <x v="1"/>
    <s v=""/>
    <s v=""/>
    <x v="0"/>
    <s v=""/>
    <n v="-100"/>
    <s v="French Emperor"/>
    <x v="1"/>
    <s v=""/>
    <s v=""/>
  </r>
  <r>
    <x v="155"/>
    <x v="3"/>
    <d v="1899-12-30T11:45:00"/>
    <n v="4"/>
    <n v="11"/>
    <n v="2"/>
    <n v="1600"/>
    <s v="Hcp"/>
    <n v="72"/>
    <n v="150"/>
    <n v="17"/>
    <s v="Vain Invader"/>
    <x v="2"/>
    <n v="12.8"/>
    <s v="Theresa Bateup"/>
    <s v="Rachel King"/>
    <m/>
    <n v="7"/>
    <n v="54"/>
    <n v="54"/>
    <n v="39.0625"/>
    <m/>
    <m/>
    <x v="1"/>
    <n v="5.24"/>
    <n v="20"/>
    <m/>
    <m/>
    <s v="2nd"/>
    <n v="14"/>
    <n v="4.5999999999999996"/>
    <s v="SYD"/>
    <x v="1"/>
    <x v="0"/>
    <x v="1"/>
    <n v="7"/>
    <x v="0"/>
    <s v=""/>
    <s v=""/>
    <x v="0"/>
    <s v=""/>
    <n v="-100"/>
    <s v="Vain Invader"/>
    <x v="0"/>
    <s v=""/>
    <n v="-100"/>
  </r>
  <r>
    <x v="155"/>
    <x v="3"/>
    <d v="1899-12-30T14:05:00"/>
    <n v="4"/>
    <n v="11"/>
    <n v="6"/>
    <n v="1400"/>
    <s v="Hcp"/>
    <n v="88"/>
    <n v="150"/>
    <n v="5"/>
    <s v="Major Artie"/>
    <x v="2"/>
    <n v="5.0999999999999996"/>
    <s v="R &amp; W Freedman"/>
    <s v="Zac Lloyd (a1.5)"/>
    <n v="1.5"/>
    <n v="5"/>
    <n v="57.5"/>
    <n v="56"/>
    <n v="41.346973572037513"/>
    <n v="5"/>
    <m/>
    <x v="1"/>
    <n v="5.88"/>
    <n v="20"/>
    <m/>
    <m/>
    <m/>
    <n v="5"/>
    <m/>
    <s v="SYD"/>
    <x v="1"/>
    <x v="0"/>
    <x v="1"/>
    <n v="7"/>
    <x v="0"/>
    <s v=""/>
    <s v=""/>
    <x v="0"/>
    <s v=""/>
    <n v="-100"/>
    <s v="Major Artie"/>
    <x v="0"/>
    <s v=""/>
    <n v="-100"/>
  </r>
  <r>
    <x v="155"/>
    <x v="3"/>
    <d v="1899-12-30T14:40:00"/>
    <n v="4"/>
    <n v="11"/>
    <n v="7"/>
    <n v="1400"/>
    <s v="Mares"/>
    <n v="78"/>
    <n v="150"/>
    <n v="2"/>
    <s v="Ottilie"/>
    <x v="4"/>
    <n v="2.8"/>
    <s v="Jason Deamer"/>
    <s v="Zac Lloyd (a1.5)"/>
    <n v="1.5"/>
    <n v="3"/>
    <n v="58.5"/>
    <n v="57"/>
    <n v="65.12605042016807"/>
    <n v="3"/>
    <m/>
    <x v="1"/>
    <n v="4.24"/>
    <n v="20"/>
    <m/>
    <m/>
    <m/>
    <n v="2.7"/>
    <m/>
    <s v="SYD"/>
    <x v="1"/>
    <x v="0"/>
    <x v="1"/>
    <n v="7"/>
    <x v="1"/>
    <s v=""/>
    <s v=""/>
    <x v="0"/>
    <s v=""/>
    <n v="-100"/>
    <s v="Ottilie"/>
    <x v="1"/>
    <s v=""/>
    <s v=""/>
  </r>
  <r>
    <x v="155"/>
    <x v="3"/>
    <d v="1899-12-30T15:20:00"/>
    <n v="4"/>
    <n v="11"/>
    <n v="8"/>
    <n v="1600"/>
    <s v="Hcp"/>
    <n v="78"/>
    <n v="150"/>
    <n v="7"/>
    <s v="Gracilistyla"/>
    <x v="3"/>
    <n v="7.7"/>
    <s v="Chris Waller"/>
    <s v="Zac Lloyd (a1.5)"/>
    <n v="1.5"/>
    <n v="5"/>
    <n v="58"/>
    <n v="56.5"/>
    <n v="25.182134938232501"/>
    <m/>
    <n v="2"/>
    <x v="1"/>
    <n v="6.26"/>
    <n v="20"/>
    <m/>
    <m/>
    <m/>
    <n v="4"/>
    <m/>
    <s v="SYD"/>
    <x v="1"/>
    <x v="0"/>
    <x v="1"/>
    <n v="7"/>
    <x v="0"/>
    <s v=""/>
    <s v=""/>
    <x v="0"/>
    <s v=""/>
    <n v="-100"/>
    <s v="Gracilistyla"/>
    <x v="0"/>
    <s v=""/>
    <n v="-100"/>
  </r>
  <r>
    <x v="155"/>
    <x v="3"/>
    <d v="1899-12-30T16:00:00"/>
    <n v="4"/>
    <n v="11"/>
    <n v="9"/>
    <n v="1800"/>
    <s v="Hcp"/>
    <n v="88"/>
    <n v="150"/>
    <n v="7"/>
    <s v="Mach Schnell"/>
    <x v="2"/>
    <n v="7.7"/>
    <s v="Joseph Pride"/>
    <s v="Tyler Schiller (a0)"/>
    <m/>
    <n v="7"/>
    <n v="58.5"/>
    <n v="58.5"/>
    <n v="37.987012987012989"/>
    <n v="2"/>
    <n v="1"/>
    <x v="1"/>
    <n v="6"/>
    <n v="20"/>
    <m/>
    <m/>
    <s v="2nd"/>
    <n v="7.5"/>
    <n v="2.4"/>
    <s v="SYD"/>
    <x v="1"/>
    <x v="0"/>
    <x v="1"/>
    <n v="7"/>
    <x v="0"/>
    <s v=""/>
    <s v=""/>
    <x v="0"/>
    <s v=""/>
    <n v="-100"/>
    <s v="Mach Schnell"/>
    <x v="0"/>
    <s v=""/>
    <n v="-100"/>
  </r>
  <r>
    <x v="155"/>
    <x v="3"/>
    <d v="1899-12-30T16:35:00"/>
    <n v="4"/>
    <n v="11"/>
    <n v="10"/>
    <n v="1000"/>
    <s v="Hcp"/>
    <n v="78"/>
    <n v="150"/>
    <n v="9"/>
    <s v="Pokerjack"/>
    <x v="5"/>
    <n v="11.2"/>
    <s v="Tash Burleigh"/>
    <s v="Amy McLucas (a3)"/>
    <n v="3"/>
    <n v="7"/>
    <n v="56.5"/>
    <n v="53.5"/>
    <n v="41.186635944700463"/>
    <m/>
    <m/>
    <x v="1"/>
    <n v="4.92"/>
    <n v="20"/>
    <m/>
    <m/>
    <m/>
    <n v="11"/>
    <m/>
    <s v="SYD"/>
    <x v="1"/>
    <x v="0"/>
    <x v="1"/>
    <n v="7"/>
    <x v="0"/>
    <n v="2"/>
    <n v="2"/>
    <x v="0"/>
    <s v=""/>
    <n v="-100"/>
    <s v="Pokerjack"/>
    <x v="0"/>
    <s v=""/>
    <n v="-100"/>
  </r>
  <r>
    <x v="155"/>
    <x v="3"/>
    <d v="1899-12-30T16:35:00"/>
    <n v="4"/>
    <n v="11"/>
    <n v="10"/>
    <n v="1000"/>
    <s v="Hcp"/>
    <n v="78"/>
    <n v="150"/>
    <n v="2"/>
    <s v="Omni Man"/>
    <x v="2"/>
    <n v="3.8"/>
    <s v="Waterhouse/Bott"/>
    <s v="Adam Hyeronimus"/>
    <m/>
    <n v="9"/>
    <n v="59.5"/>
    <n v="59.5"/>
    <n v="41.186635944700463"/>
    <n v="2"/>
    <n v="4"/>
    <x v="0"/>
    <n v="5.81"/>
    <n v="20"/>
    <m/>
    <m/>
    <s v="WON"/>
    <n v="3.1"/>
    <n v="1.5"/>
    <s v="SYD"/>
    <x v="1"/>
    <x v="0"/>
    <x v="1"/>
    <n v="7"/>
    <x v="0"/>
    <s v=""/>
    <n v="2"/>
    <x v="0"/>
    <n v="310"/>
    <n v="210"/>
    <s v="Omni Man"/>
    <x v="0"/>
    <n v="310"/>
    <n v="210"/>
  </r>
  <r>
    <x v="155"/>
    <x v="0"/>
    <d v="1899-12-30T16:49:00"/>
    <n v="4"/>
    <n v="3"/>
    <n v="9"/>
    <n v="1000"/>
    <s v="Hcp"/>
    <n v="78"/>
    <n v="130"/>
    <n v="10"/>
    <s v="Senegalia"/>
    <x v="2"/>
    <n v="6.5"/>
    <s v="Ciaron Maher "/>
    <s v="Carleen Hefel (a1.5)"/>
    <n v="1.5"/>
    <n v="3"/>
    <n v="57"/>
    <n v="55.5"/>
    <n v="23.076923076923077"/>
    <n v="1"/>
    <n v="5"/>
    <x v="1"/>
    <n v="5.2"/>
    <n v="35"/>
    <n v="12"/>
    <m/>
    <m/>
    <n v="7.5"/>
    <m/>
    <s v="Mel"/>
    <x v="0"/>
    <x v="0"/>
    <x v="1"/>
    <n v="7"/>
    <x v="0"/>
    <s v=""/>
    <s v=""/>
    <x v="0"/>
    <s v=""/>
    <n v="-100"/>
    <s v="Senegalia"/>
    <x v="0"/>
    <s v=""/>
    <n v="-100"/>
  </r>
  <r>
    <x v="156"/>
    <x v="2"/>
    <d v="1899-12-30T13:15:00"/>
    <n v="4"/>
    <n v="6"/>
    <n v="3"/>
    <n v="2400"/>
    <s v="Hcp"/>
    <s v="SW"/>
    <n v="175"/>
    <n v="6"/>
    <s v="Khoekhoe"/>
    <x v="1"/>
    <n v="9"/>
    <s v="Matt Cumani"/>
    <s v="Madison Lloyd (a0)"/>
    <m/>
    <n v="4"/>
    <n v="57"/>
    <n v="57"/>
    <n v="51.927437641723358"/>
    <n v="2"/>
    <m/>
    <x v="1"/>
    <n v="5.2"/>
    <n v="35"/>
    <n v="7"/>
    <m/>
    <s v="2nd"/>
    <n v="9.5"/>
    <n v="3.8"/>
    <s v="Mel"/>
    <x v="0"/>
    <x v="0"/>
    <x v="1"/>
    <n v="7"/>
    <x v="1"/>
    <s v=""/>
    <s v=""/>
    <x v="0"/>
    <s v=""/>
    <n v="-100"/>
    <s v="Khoekhoe"/>
    <x v="1"/>
    <s v=""/>
    <s v=""/>
  </r>
  <r>
    <x v="156"/>
    <x v="4"/>
    <d v="1899-12-30T13:35:00"/>
    <n v="4"/>
    <n v="7"/>
    <n v="5"/>
    <n v="1200"/>
    <s v="Hcp"/>
    <n v="78"/>
    <n v="150"/>
    <n v="8"/>
    <s v="Wategos"/>
    <x v="3"/>
    <n v="5.5"/>
    <s v="Bjorn Baker"/>
    <s v="Jason Collett"/>
    <m/>
    <n v="4"/>
    <n v="55.5"/>
    <n v="55.5"/>
    <n v="58.998144712430431"/>
    <m/>
    <n v="5"/>
    <x v="1"/>
    <n v="3.38"/>
    <n v="20"/>
    <m/>
    <m/>
    <s v="WON"/>
    <n v="5.5"/>
    <n v="2.5"/>
    <s v="SYD"/>
    <x v="1"/>
    <x v="0"/>
    <x v="1"/>
    <n v="7"/>
    <x v="0"/>
    <s v=""/>
    <s v=""/>
    <x v="0"/>
    <n v="550"/>
    <n v="450"/>
    <s v="Wategos"/>
    <x v="0"/>
    <n v="550"/>
    <n v="450"/>
  </r>
  <r>
    <x v="156"/>
    <x v="4"/>
    <d v="1899-12-30T14:10:00"/>
    <n v="4"/>
    <n v="7"/>
    <n v="6"/>
    <n v="1200"/>
    <s v="Mares"/>
    <n v="78"/>
    <n v="150"/>
    <n v="12"/>
    <s v="Principessa"/>
    <x v="3"/>
    <n v="6.6"/>
    <s v="Joseph Pride"/>
    <s v="Dylan Gibbons (a0)"/>
    <m/>
    <n v="3"/>
    <n v="54"/>
    <n v="54"/>
    <n v="44.563279857397504"/>
    <m/>
    <m/>
    <x v="1"/>
    <n v="6.43"/>
    <n v="20"/>
    <m/>
    <m/>
    <m/>
    <n v="6.5"/>
    <m/>
    <s v="SYD"/>
    <x v="1"/>
    <x v="0"/>
    <x v="1"/>
    <n v="7"/>
    <x v="0"/>
    <s v=""/>
    <s v=""/>
    <x v="0"/>
    <s v=""/>
    <n v="-100"/>
    <s v="Principessa"/>
    <x v="0"/>
    <s v=""/>
    <n v="-100"/>
  </r>
  <r>
    <x v="156"/>
    <x v="4"/>
    <d v="1899-12-30T16:40:00"/>
    <n v="4"/>
    <n v="7"/>
    <n v="10"/>
    <n v="1300"/>
    <s v="Hcp"/>
    <n v="88"/>
    <n v="150"/>
    <n v="10"/>
    <s v="Garrison"/>
    <x v="2"/>
    <n v="8"/>
    <s v="Kim Waugh"/>
    <s v="Adam Hyeronimus"/>
    <m/>
    <n v="5"/>
    <n v="57"/>
    <n v="57"/>
    <n v="31.501831501831504"/>
    <n v="4"/>
    <n v="4"/>
    <x v="0"/>
    <n v="6.13"/>
    <n v="20"/>
    <m/>
    <m/>
    <m/>
    <n v="10"/>
    <m/>
    <s v="SYD"/>
    <x v="1"/>
    <x v="0"/>
    <x v="1"/>
    <n v="7"/>
    <x v="1"/>
    <s v=""/>
    <s v=""/>
    <x v="0"/>
    <s v=""/>
    <n v="-100"/>
    <s v="Garrison"/>
    <x v="1"/>
    <s v=""/>
    <s v=""/>
  </r>
  <r>
    <x v="156"/>
    <x v="2"/>
    <d v="1899-12-30T16:52:00"/>
    <n v="4"/>
    <n v="6"/>
    <n v="9"/>
    <n v="1400"/>
    <s v="Hcp"/>
    <n v="78"/>
    <n v="130"/>
    <n v="7"/>
    <s v="Danish Prince"/>
    <x v="6"/>
    <n v="11"/>
    <s v="Marc Conners"/>
    <s v="Billy Egan"/>
    <m/>
    <n v="2"/>
    <n v="58"/>
    <n v="58"/>
    <n v="63.144963144963143"/>
    <n v="4"/>
    <n v="5"/>
    <x v="1"/>
    <n v="5.5"/>
    <n v="30"/>
    <n v="10"/>
    <m/>
    <m/>
    <n v="13"/>
    <m/>
    <s v="Mel"/>
    <x v="0"/>
    <x v="0"/>
    <x v="1"/>
    <n v="7"/>
    <x v="1"/>
    <s v=""/>
    <s v=""/>
    <x v="0"/>
    <s v=""/>
    <n v="-100"/>
    <s v="Danish Prince"/>
    <x v="1"/>
    <s v=""/>
    <s v=""/>
  </r>
  <r>
    <x v="157"/>
    <x v="3"/>
    <d v="1899-12-30T11:55:00"/>
    <n v="4"/>
    <n v="5"/>
    <n v="2"/>
    <n v="1600"/>
    <s v="Hcp"/>
    <n v="72"/>
    <n v="120"/>
    <n v="16"/>
    <s v="Moorestown"/>
    <x v="2"/>
    <n v="9.5"/>
    <s v="Kerry Parker"/>
    <s v="Regan Bayliss"/>
    <m/>
    <n v="13"/>
    <n v="54.5"/>
    <n v="54.5"/>
    <n v="24.224945926459988"/>
    <m/>
    <n v="1"/>
    <x v="1"/>
    <n v="8.69"/>
    <n v="20"/>
    <m/>
    <m/>
    <m/>
    <n v="14"/>
    <m/>
    <s v="SYD"/>
    <x v="1"/>
    <x v="0"/>
    <x v="1"/>
    <n v="7"/>
    <x v="0"/>
    <s v=""/>
    <s v=""/>
    <x v="0"/>
    <s v=""/>
    <n v="-100"/>
    <s v="Moorestown"/>
    <x v="0"/>
    <s v=""/>
    <n v="-100"/>
  </r>
  <r>
    <x v="157"/>
    <x v="3"/>
    <d v="1899-12-30T13:05:00"/>
    <n v="4"/>
    <n v="5"/>
    <n v="4"/>
    <n v="1800"/>
    <s v="Mares"/>
    <n v="78"/>
    <n v="150"/>
    <n v="2"/>
    <s v="Decadent Tale"/>
    <x v="2"/>
    <n v="4"/>
    <s v="Jason Deamer"/>
    <s v="Zac Lloyd (a1.5)"/>
    <n v="1.5"/>
    <n v="2"/>
    <n v="57.5"/>
    <n v="56"/>
    <n v="41.393442622950822"/>
    <n v="2"/>
    <n v="4"/>
    <x v="1"/>
    <n v="5.03"/>
    <n v="20"/>
    <m/>
    <m/>
    <m/>
    <n v="4"/>
    <m/>
    <s v="SYD"/>
    <x v="1"/>
    <x v="0"/>
    <x v="1"/>
    <n v="7"/>
    <x v="0"/>
    <s v=""/>
    <s v=""/>
    <x v="0"/>
    <s v=""/>
    <n v="-100"/>
    <s v="Decadent Tale"/>
    <x v="0"/>
    <s v=""/>
    <n v="-100"/>
  </r>
  <r>
    <x v="157"/>
    <x v="3"/>
    <d v="1899-12-30T13:40:00"/>
    <n v="4"/>
    <n v="5"/>
    <n v="5"/>
    <n v="1800"/>
    <s v="Hcp"/>
    <n v="78"/>
    <n v="150"/>
    <n v="3"/>
    <s v="Too Much Caviar"/>
    <x v="4"/>
    <n v="11.3"/>
    <s v="Waterhouse/Bott"/>
    <s v="Regan Bayliss"/>
    <m/>
    <n v="11"/>
    <n v="59.5"/>
    <n v="59.5"/>
    <n v="36.627335299901674"/>
    <m/>
    <n v="1"/>
    <x v="1"/>
    <n v="5.3"/>
    <n v="20"/>
    <m/>
    <m/>
    <m/>
    <n v="17"/>
    <m/>
    <s v="SYD"/>
    <x v="1"/>
    <x v="0"/>
    <x v="1"/>
    <n v="7"/>
    <x v="1"/>
    <s v=""/>
    <s v=""/>
    <x v="0"/>
    <s v=""/>
    <n v="-100"/>
    <s v="Too Much Caviar"/>
    <x v="1"/>
    <s v=""/>
    <s v=""/>
  </r>
  <r>
    <x v="157"/>
    <x v="3"/>
    <d v="1899-12-30T14:50:00"/>
    <n v="4"/>
    <n v="5"/>
    <n v="7"/>
    <n v="1100"/>
    <s v="Hcp"/>
    <n v="72"/>
    <n v="150"/>
    <n v="15"/>
    <s v="Smashing Eagle"/>
    <x v="3"/>
    <n v="10.6"/>
    <s v="Ryan &amp; Alexiou"/>
    <s v="Jason Collett"/>
    <m/>
    <n v="10"/>
    <n v="56"/>
    <n v="56"/>
    <n v="51.100628930817614"/>
    <m/>
    <n v="5"/>
    <x v="1"/>
    <n v="5.32"/>
    <n v="20"/>
    <m/>
    <m/>
    <s v="3rd"/>
    <n v="9.5"/>
    <n v="2.5"/>
    <s v="SYD"/>
    <x v="1"/>
    <x v="0"/>
    <x v="1"/>
    <n v="7"/>
    <x v="0"/>
    <n v="2"/>
    <n v="2"/>
    <x v="0"/>
    <s v=""/>
    <n v="-100"/>
    <s v="Smashing Eagle"/>
    <x v="0"/>
    <s v=""/>
    <n v="-100"/>
  </r>
  <r>
    <x v="157"/>
    <x v="3"/>
    <d v="1899-12-30T14:50:00"/>
    <n v="4"/>
    <n v="5"/>
    <n v="7"/>
    <n v="1100"/>
    <s v="Hcp"/>
    <n v="72"/>
    <n v="150"/>
    <n v="3"/>
    <s v="Diamond Dealer"/>
    <x v="2"/>
    <n v="6.1"/>
    <s v="Bjorn Baker"/>
    <s v="Zac Lloyd (a1.5)"/>
    <n v="1.5"/>
    <n v="8"/>
    <n v="60"/>
    <n v="58.5"/>
    <n v="51.100628930817614"/>
    <m/>
    <n v="2"/>
    <x v="0"/>
    <n v="5.72"/>
    <n v="20"/>
    <m/>
    <m/>
    <m/>
    <n v="7.5"/>
    <m/>
    <s v="SYD"/>
    <x v="1"/>
    <x v="0"/>
    <x v="1"/>
    <n v="7"/>
    <x v="0"/>
    <s v=""/>
    <n v="2"/>
    <x v="0"/>
    <s v=""/>
    <n v="-100"/>
    <s v="Diamond Dealer"/>
    <x v="0"/>
    <s v=""/>
    <n v="-100"/>
  </r>
  <r>
    <x v="157"/>
    <x v="6"/>
    <d v="1899-12-30T15:10:00"/>
    <n v="4"/>
    <n v="5"/>
    <n v="5"/>
    <n v="2040"/>
    <s v="Hcp"/>
    <n v="100"/>
    <n v="150"/>
    <n v="5"/>
    <s v="Flash Flood"/>
    <x v="5"/>
    <n v="3"/>
    <s v="Ciaron Maher "/>
    <s v="Carleen Hefel (a1.5)"/>
    <n v="1.5"/>
    <n v="4"/>
    <n v="53"/>
    <n v="51.5"/>
    <n v="57.142857142857146"/>
    <n v="1"/>
    <m/>
    <x v="1"/>
    <n v="4.5999999999999996"/>
    <n v="40"/>
    <n v="7"/>
    <m/>
    <s v="WON"/>
    <n v="3.3"/>
    <n v="1.8"/>
    <s v="Mel"/>
    <x v="0"/>
    <x v="0"/>
    <x v="1"/>
    <n v="7"/>
    <x v="0"/>
    <s v=""/>
    <s v=""/>
    <x v="0"/>
    <n v="330"/>
    <n v="230"/>
    <s v="Flash Flood"/>
    <x v="0"/>
    <n v="330"/>
    <n v="230"/>
  </r>
  <r>
    <x v="157"/>
    <x v="6"/>
    <d v="1899-12-30T15:50:00"/>
    <n v="4"/>
    <n v="5"/>
    <n v="6"/>
    <n v="2500"/>
    <s v="Hcp"/>
    <n v="78"/>
    <n v="130"/>
    <n v="12"/>
    <s v="Wuddzz"/>
    <x v="2"/>
    <n v="8.3000000000000007"/>
    <s v="Henry Dwyer"/>
    <s v="Jye McNeil"/>
    <m/>
    <n v="2"/>
    <n v="57"/>
    <n v="57"/>
    <n v="26.754075124025512"/>
    <n v="4"/>
    <n v="4"/>
    <x v="1"/>
    <n v="5.5"/>
    <n v="30"/>
    <n v="11"/>
    <m/>
    <s v="2nd"/>
    <n v="7"/>
    <n v="2.2000000000000002"/>
    <s v="Mel"/>
    <x v="0"/>
    <x v="0"/>
    <x v="1"/>
    <n v="7"/>
    <x v="1"/>
    <s v=""/>
    <s v=""/>
    <x v="0"/>
    <s v=""/>
    <n v="-100"/>
    <s v="Wuddzz"/>
    <x v="1"/>
    <s v=""/>
    <s v=""/>
  </r>
  <r>
    <x v="157"/>
    <x v="3"/>
    <d v="1899-12-30T16:10:00"/>
    <n v="4"/>
    <n v="5"/>
    <n v="9"/>
    <n v="1600"/>
    <s v="Hcp"/>
    <n v="88"/>
    <n v="150"/>
    <n v="12"/>
    <s v="Estadio Mestalla"/>
    <x v="3"/>
    <n v="6.2"/>
    <s v="Chris Waller"/>
    <s v="Kerrin McEvoy"/>
    <m/>
    <n v="3"/>
    <n v="54.5"/>
    <n v="54.5"/>
    <n v="30.017921146953405"/>
    <m/>
    <n v="4"/>
    <x v="1"/>
    <n v="5.81"/>
    <n v="20"/>
    <m/>
    <m/>
    <m/>
    <n v="7.5"/>
    <m/>
    <s v="SYD"/>
    <x v="1"/>
    <x v="0"/>
    <x v="1"/>
    <n v="7"/>
    <x v="0"/>
    <s v=""/>
    <s v=""/>
    <x v="0"/>
    <s v=""/>
    <n v="-100"/>
    <s v="Estadio Mestalla"/>
    <x v="0"/>
    <s v=""/>
    <n v="-100"/>
  </r>
  <r>
    <x v="157"/>
    <x v="3"/>
    <d v="1899-12-30T16:10:00"/>
    <n v="4"/>
    <n v="5"/>
    <n v="9"/>
    <n v="1600"/>
    <s v="Hcp"/>
    <n v="88"/>
    <n v="150"/>
    <n v="7"/>
    <s v="Stonecoat"/>
    <x v="4"/>
    <n v="3.7"/>
    <s v="Waterhouse/Bott"/>
    <s v="Adam Hyeronimus"/>
    <m/>
    <n v="6"/>
    <n v="56"/>
    <n v="56"/>
    <n v="30.017921146953405"/>
    <n v="1"/>
    <n v="5"/>
    <x v="0"/>
    <n v="7.54"/>
    <n v="20"/>
    <m/>
    <m/>
    <s v="3rd"/>
    <n v="3.9"/>
    <n v="1.7"/>
    <s v="SYD"/>
    <x v="1"/>
    <x v="0"/>
    <x v="1"/>
    <n v="7"/>
    <x v="1"/>
    <s v=""/>
    <s v=""/>
    <x v="0"/>
    <s v=""/>
    <n v="-100"/>
    <s v="Stonecoat"/>
    <x v="1"/>
    <s v=""/>
    <s v=""/>
  </r>
  <r>
    <x v="158"/>
    <x v="4"/>
    <d v="1899-12-30T12:05:00"/>
    <n v="4"/>
    <n v="0"/>
    <n v="2"/>
    <n v="1100"/>
    <s v="Hcp"/>
    <n v="72"/>
    <n v="120"/>
    <n v="4"/>
    <s v="Hard To Say"/>
    <x v="3"/>
    <n v="4"/>
    <s v="Jason Deamer"/>
    <s v="Zac Lloyd (a1.5)"/>
    <n v="1.5"/>
    <n v="9"/>
    <n v="59"/>
    <n v="57.5"/>
    <n v="35.869565217391305"/>
    <m/>
    <n v="3"/>
    <x v="1"/>
    <n v="5.22"/>
    <n v="20"/>
    <m/>
    <m/>
    <s v="WON"/>
    <n v="6.9"/>
    <n v="2.2999999999999998"/>
    <s v="SYD"/>
    <x v="1"/>
    <x v="0"/>
    <x v="1"/>
    <n v="8"/>
    <x v="0"/>
    <s v=""/>
    <s v=""/>
    <x v="0"/>
    <n v="690"/>
    <n v="590"/>
    <s v="Hard To Say"/>
    <x v="0"/>
    <n v="690"/>
    <n v="590"/>
  </r>
  <r>
    <x v="158"/>
    <x v="4"/>
    <d v="1899-12-30T12:40:00"/>
    <n v="4"/>
    <n v="0"/>
    <n v="3"/>
    <n v="2400"/>
    <s v="Hcp"/>
    <n v="78"/>
    <n v="160"/>
    <n v="8"/>
    <s v="Whangaehu"/>
    <x v="2"/>
    <n v="12"/>
    <s v="Chris Waller"/>
    <s v="Kerrin McEvoy"/>
    <m/>
    <n v="6"/>
    <n v="55.5"/>
    <n v="55.5"/>
    <n v="52.777777777777779"/>
    <m/>
    <n v="3"/>
    <x v="1"/>
    <n v="3.98"/>
    <n v="20"/>
    <m/>
    <m/>
    <m/>
    <n v="11"/>
    <m/>
    <s v="SYD"/>
    <x v="1"/>
    <x v="0"/>
    <x v="1"/>
    <n v="8"/>
    <x v="0"/>
    <s v=""/>
    <s v=""/>
    <x v="0"/>
    <s v=""/>
    <n v="-100"/>
    <s v="Whangaehu"/>
    <x v="0"/>
    <s v=""/>
    <n v="-100"/>
  </r>
  <r>
    <x v="158"/>
    <x v="0"/>
    <d v="1899-12-30T14:05:00"/>
    <n v="4"/>
    <n v="10"/>
    <n v="5"/>
    <n v="2530"/>
    <s v="Hcp"/>
    <n v="100"/>
    <n v="150"/>
    <n v="7"/>
    <s v="Mostly Cloudy"/>
    <x v="3"/>
    <n v="3"/>
    <s v="Trent Busuttin "/>
    <s v="Jye McNeil"/>
    <m/>
    <n v="2"/>
    <n v="56.5"/>
    <n v="56.5"/>
    <n v="54.60992907801419"/>
    <n v="2"/>
    <n v="5"/>
    <x v="1"/>
    <n v="4.8"/>
    <n v="35"/>
    <n v="10"/>
    <m/>
    <s v="3rd"/>
    <n v="3"/>
    <n v="1.4"/>
    <s v="Mel"/>
    <x v="0"/>
    <x v="0"/>
    <x v="1"/>
    <n v="8"/>
    <x v="0"/>
    <s v=""/>
    <s v=""/>
    <x v="0"/>
    <s v=""/>
    <n v="-100"/>
    <s v="Mostly Cloudy"/>
    <x v="0"/>
    <s v=""/>
    <n v="-100"/>
  </r>
  <r>
    <x v="158"/>
    <x v="0"/>
    <d v="1899-12-30T14:05:00"/>
    <n v="4"/>
    <n v="10"/>
    <n v="5"/>
    <n v="2530"/>
    <s v="Hcp"/>
    <n v="100"/>
    <n v="150"/>
    <n v="4"/>
    <s v="Alhambra Lad"/>
    <x v="4"/>
    <n v="4.3"/>
    <s v="Patrick Payne"/>
    <s v="Wiremu Pinn (a2)"/>
    <n v="2"/>
    <n v="3"/>
    <n v="56.5"/>
    <n v="54.5"/>
    <n v="54.60992907801419"/>
    <n v="3"/>
    <n v="4"/>
    <x v="0"/>
    <n v="5.6"/>
    <n v="30"/>
    <n v="10"/>
    <m/>
    <s v="2nd"/>
    <n v="4.4000000000000004"/>
    <n v="1.7"/>
    <s v="Mel"/>
    <x v="0"/>
    <x v="0"/>
    <x v="1"/>
    <n v="8"/>
    <x v="1"/>
    <s v=""/>
    <s v=""/>
    <x v="0"/>
    <s v=""/>
    <n v="-100"/>
    <s v="Alhambra Lad"/>
    <x v="1"/>
    <s v=""/>
    <s v=""/>
  </r>
  <r>
    <x v="158"/>
    <x v="4"/>
    <d v="1899-12-30T15:00:00"/>
    <n v="4"/>
    <n v="0"/>
    <n v="7"/>
    <n v="1200"/>
    <s v="Hcp"/>
    <n v="78"/>
    <n v="160"/>
    <n v="7"/>
    <s v="Time To Boogie"/>
    <x v="4"/>
    <n v="2.9"/>
    <s v="Michael Freedman"/>
    <s v="Rachel King"/>
    <m/>
    <n v="5"/>
    <n v="57.5"/>
    <n v="57.5"/>
    <n v="49.634273772204807"/>
    <n v="4"/>
    <n v="3"/>
    <x v="1"/>
    <n v="5.01"/>
    <n v="20"/>
    <m/>
    <m/>
    <s v="2nd"/>
    <n v="3.1"/>
    <n v="1.5"/>
    <s v="SYD"/>
    <x v="1"/>
    <x v="0"/>
    <x v="1"/>
    <n v="8"/>
    <x v="1"/>
    <s v=""/>
    <s v=""/>
    <x v="0"/>
    <s v=""/>
    <n v="-100"/>
    <s v="Time To Boogie"/>
    <x v="1"/>
    <s v=""/>
    <s v=""/>
  </r>
  <r>
    <x v="158"/>
    <x v="0"/>
    <d v="1899-12-30T15:20:00"/>
    <n v="4"/>
    <n v="10"/>
    <n v="7"/>
    <n v="1200"/>
    <s v="Hcp"/>
    <s v="No"/>
    <n v="200"/>
    <n v="2"/>
    <s v="General Beau"/>
    <x v="0"/>
    <n v="4.8"/>
    <s v="Mathew Ellerton"/>
    <s v="Damian Lane"/>
    <m/>
    <n v="5"/>
    <n v="57"/>
    <n v="57"/>
    <n v="47.86036036036036"/>
    <n v="2"/>
    <n v="3"/>
    <x v="1"/>
    <n v="5"/>
    <n v="35"/>
    <n v="10"/>
    <m/>
    <m/>
    <n v="5.5"/>
    <m/>
    <s v="Mel"/>
    <x v="0"/>
    <x v="0"/>
    <x v="1"/>
    <n v="8"/>
    <x v="1"/>
    <s v=""/>
    <s v=""/>
    <x v="0"/>
    <s v=""/>
    <n v="-100"/>
    <s v="General Beau"/>
    <x v="1"/>
    <s v=""/>
    <s v=""/>
  </r>
  <r>
    <x v="158"/>
    <x v="4"/>
    <d v="1899-12-30T15:40:00"/>
    <n v="4"/>
    <n v="0"/>
    <n v="8"/>
    <n v="1200"/>
    <s v="Hcp"/>
    <s v="SW"/>
    <n v="300"/>
    <n v="4"/>
    <s v="Big Parade"/>
    <x v="4"/>
    <n v="2.7"/>
    <s v="Joseph Pride"/>
    <s v="Joshua Parr"/>
    <m/>
    <n v="4"/>
    <n v="56"/>
    <n v="56"/>
    <n v="71.519795657726689"/>
    <m/>
    <m/>
    <x v="1"/>
    <n v="5.88"/>
    <n v="20"/>
    <m/>
    <m/>
    <m/>
    <n v="4.2"/>
    <m/>
    <s v="SYD"/>
    <x v="1"/>
    <x v="0"/>
    <x v="1"/>
    <n v="8"/>
    <x v="1"/>
    <s v=""/>
    <s v=""/>
    <x v="0"/>
    <s v=""/>
    <n v="-100"/>
    <s v="Big Parade"/>
    <x v="1"/>
    <s v=""/>
    <s v=""/>
  </r>
  <r>
    <x v="158"/>
    <x v="0"/>
    <d v="1899-12-30T15:55:00"/>
    <n v="4"/>
    <n v="10"/>
    <n v="8"/>
    <n v="1620"/>
    <s v="Hcp"/>
    <n v="84"/>
    <n v="130"/>
    <n v="3"/>
    <s v="Brayden Star"/>
    <x v="5"/>
    <n v="3"/>
    <s v="Trent Busuttin "/>
    <s v="Damien Oliver"/>
    <m/>
    <n v="3"/>
    <n v="59"/>
    <n v="59"/>
    <n v="43.137254901960787"/>
    <n v="1"/>
    <n v="1"/>
    <x v="1"/>
    <n v="5"/>
    <n v="35"/>
    <n v="12"/>
    <m/>
    <s v="WON"/>
    <n v="3.6"/>
    <n v="1.5"/>
    <s v="Mel"/>
    <x v="0"/>
    <x v="0"/>
    <x v="1"/>
    <n v="8"/>
    <x v="0"/>
    <n v="2"/>
    <n v="2"/>
    <x v="0"/>
    <n v="360"/>
    <n v="260"/>
    <s v="Brayden Star"/>
    <x v="0"/>
    <n v="360"/>
    <n v="260"/>
  </r>
  <r>
    <x v="158"/>
    <x v="0"/>
    <d v="1899-12-30T15:55:00"/>
    <n v="4"/>
    <n v="10"/>
    <n v="8"/>
    <n v="1620"/>
    <s v="Hcp"/>
    <n v="84"/>
    <n v="130"/>
    <n v="14"/>
    <s v="Presser"/>
    <x v="2"/>
    <n v="4.0999999999999996"/>
    <s v="Archie Alexander"/>
    <s v="Declan Bates"/>
    <m/>
    <n v="5"/>
    <n v="53.5"/>
    <n v="53.5"/>
    <n v="43.137254901960787"/>
    <n v="2"/>
    <n v="5"/>
    <x v="0"/>
    <n v="5.5"/>
    <n v="30"/>
    <n v="12"/>
    <m/>
    <s v="3rd"/>
    <n v="3.2"/>
    <n v="1.6"/>
    <s v="Mel"/>
    <x v="0"/>
    <x v="0"/>
    <x v="1"/>
    <n v="8"/>
    <x v="0"/>
    <s v=""/>
    <n v="2"/>
    <x v="0"/>
    <s v=""/>
    <n v="-100"/>
    <s v="Presser"/>
    <x v="0"/>
    <s v=""/>
    <n v="-100"/>
  </r>
  <r>
    <x v="158"/>
    <x v="0"/>
    <d v="1899-12-30T16:30:00"/>
    <n v="4"/>
    <n v="10"/>
    <n v="9"/>
    <n v="1410"/>
    <s v="Hcp"/>
    <n v="100"/>
    <n v="150"/>
    <n v="10"/>
    <s v="Ulysses"/>
    <x v="5"/>
    <n v="19.5"/>
    <s v="Julius Sandhu"/>
    <s v="Tatum Bull (a3)"/>
    <n v="3"/>
    <n v="6"/>
    <n v="55.5"/>
    <n v="52.5"/>
    <n v="26.404800872885978"/>
    <n v="3"/>
    <m/>
    <x v="1"/>
    <n v="5.2"/>
    <n v="35"/>
    <n v="13"/>
    <m/>
    <m/>
    <n v="19"/>
    <m/>
    <s v="Mel"/>
    <x v="0"/>
    <x v="0"/>
    <x v="1"/>
    <n v="8"/>
    <x v="0"/>
    <s v=""/>
    <s v=""/>
    <x v="0"/>
    <s v=""/>
    <n v="-100"/>
    <s v="Ulysses"/>
    <x v="0"/>
    <s v=""/>
    <n v="-100"/>
  </r>
  <r>
    <x v="158"/>
    <x v="4"/>
    <d v="1899-12-30T16:50:00"/>
    <n v="4"/>
    <n v="0"/>
    <n v="10"/>
    <n v="1500"/>
    <s v="Hcp"/>
    <n v="78"/>
    <n v="160"/>
    <n v="2"/>
    <s v="Space Tracker"/>
    <x v="2"/>
    <n v="4.2"/>
    <s v="Annabel Neasham"/>
    <s v="Ryan Maloney"/>
    <m/>
    <n v="6"/>
    <n v="59.5"/>
    <n v="59.5"/>
    <n v="39.682539682539684"/>
    <n v="2"/>
    <n v="2"/>
    <x v="1"/>
    <n v="4.8"/>
    <n v="20"/>
    <m/>
    <m/>
    <m/>
    <n v="4.5999999999999996"/>
    <m/>
    <s v="SYD"/>
    <x v="1"/>
    <x v="0"/>
    <x v="1"/>
    <n v="8"/>
    <x v="0"/>
    <s v=""/>
    <s v=""/>
    <x v="0"/>
    <s v=""/>
    <n v="-100"/>
    <s v="Space Tracker"/>
    <x v="0"/>
    <s v=""/>
    <n v="-100"/>
  </r>
  <r>
    <x v="159"/>
    <x v="4"/>
    <d v="1899-12-30T13:55:00"/>
    <n v="4"/>
    <n v="3"/>
    <n v="5"/>
    <n v="1200"/>
    <s v="Hcp"/>
    <n v="88"/>
    <n v="160"/>
    <n v="10"/>
    <s v="Diamond Dealer"/>
    <x v="2"/>
    <n v="10"/>
    <s v="Bjorn Baker"/>
    <s v="Rachel King"/>
    <m/>
    <n v="2"/>
    <n v="52"/>
    <n v="52"/>
    <n v="30.833333333333336"/>
    <m/>
    <n v="4"/>
    <x v="1"/>
    <n v="3.71"/>
    <n v="20"/>
    <m/>
    <m/>
    <s v="3rd"/>
    <n v="6.5"/>
    <n v="1.9"/>
    <s v="SYD"/>
    <x v="1"/>
    <x v="0"/>
    <x v="1"/>
    <n v="8"/>
    <x v="0"/>
    <n v="2"/>
    <n v="2"/>
    <x v="0"/>
    <s v=""/>
    <n v="-100"/>
    <s v="Diamond Dealer"/>
    <x v="0"/>
    <s v=""/>
    <n v="-100"/>
  </r>
  <r>
    <x v="159"/>
    <x v="4"/>
    <d v="1899-12-30T13:55:00"/>
    <n v="4"/>
    <n v="3"/>
    <n v="5"/>
    <n v="1200"/>
    <s v="Hcp"/>
    <n v="88"/>
    <n v="160"/>
    <n v="5"/>
    <s v="Olentia"/>
    <x v="3"/>
    <n v="2.4"/>
    <s v="Chris Waller"/>
    <s v="James McDonald"/>
    <m/>
    <n v="8"/>
    <n v="58"/>
    <n v="58"/>
    <n v="30.833333333333336"/>
    <n v="1"/>
    <n v="3"/>
    <x v="0"/>
    <n v="6.29"/>
    <n v="20"/>
    <m/>
    <m/>
    <s v="WON"/>
    <n v="2.9"/>
    <n v="1.3"/>
    <s v="SYD"/>
    <x v="1"/>
    <x v="0"/>
    <x v="1"/>
    <n v="8"/>
    <x v="0"/>
    <s v=""/>
    <n v="2"/>
    <x v="0"/>
    <n v="290"/>
    <n v="190"/>
    <s v="Olentia"/>
    <x v="0"/>
    <n v="290"/>
    <n v="190"/>
  </r>
  <r>
    <x v="159"/>
    <x v="6"/>
    <d v="1899-12-30T14:10:00"/>
    <n v="4"/>
    <n v="0"/>
    <n v="5"/>
    <n v="1200"/>
    <s v="Hcp"/>
    <n v="84"/>
    <n v="130"/>
    <n v="9"/>
    <s v="Shalaman"/>
    <x v="6"/>
    <n v="6.5"/>
    <s v="Gavin Bedggood"/>
    <s v="Wiremu Pinn (a2)"/>
    <n v="2"/>
    <n v="4"/>
    <n v="55.5"/>
    <n v="53.5"/>
    <n v="51.098901098901102"/>
    <n v="3"/>
    <n v="5"/>
    <x v="1"/>
    <n v="4.5999999999999996"/>
    <n v="40"/>
    <n v="10"/>
    <m/>
    <m/>
    <n v="6"/>
    <m/>
    <s v="Mel"/>
    <x v="0"/>
    <x v="0"/>
    <x v="1"/>
    <n v="8"/>
    <x v="1"/>
    <s v=""/>
    <s v=""/>
    <x v="0"/>
    <s v=""/>
    <n v="-100"/>
    <s v="Shalaman"/>
    <x v="1"/>
    <s v=""/>
    <s v=""/>
  </r>
  <r>
    <x v="159"/>
    <x v="4"/>
    <d v="1899-12-30T14:30:00"/>
    <n v="4"/>
    <n v="3"/>
    <n v="6"/>
    <n v="1400"/>
    <s v="Mares"/>
    <n v="78"/>
    <n v="160"/>
    <n v="5"/>
    <s v="Fearnought"/>
    <x v="3"/>
    <n v="9.8000000000000007"/>
    <s v="Chris Waller"/>
    <s v="Jason Collett"/>
    <m/>
    <n v="8"/>
    <n v="58"/>
    <n v="58"/>
    <n v="35.204081632653057"/>
    <n v="4"/>
    <m/>
    <x v="1"/>
    <n v="6.32"/>
    <n v="20"/>
    <m/>
    <m/>
    <m/>
    <n v="10"/>
    <m/>
    <s v="SYD"/>
    <x v="1"/>
    <x v="0"/>
    <x v="1"/>
    <n v="8"/>
    <x v="0"/>
    <n v="2"/>
    <n v="2"/>
    <x v="0"/>
    <s v=""/>
    <n v="-100"/>
    <s v="Fearnought"/>
    <x v="0"/>
    <s v=""/>
    <n v="-100"/>
  </r>
  <r>
    <x v="159"/>
    <x v="4"/>
    <d v="1899-12-30T14:30:00"/>
    <n v="4"/>
    <n v="3"/>
    <n v="6"/>
    <n v="1400"/>
    <s v="Mares"/>
    <n v="78"/>
    <n v="160"/>
    <n v="2"/>
    <s v="Powerful Peg"/>
    <x v="2"/>
    <n v="7.7"/>
    <s v="Kris Lees"/>
    <s v="Joshua Parr"/>
    <m/>
    <n v="3"/>
    <n v="59"/>
    <n v="59"/>
    <n v="35.204081632653057"/>
    <n v="5"/>
    <m/>
    <x v="0"/>
    <n v="6.51"/>
    <n v="20"/>
    <m/>
    <m/>
    <s v="WON"/>
    <n v="8.5"/>
    <n v="2.4"/>
    <s v="SYD"/>
    <x v="1"/>
    <x v="0"/>
    <x v="1"/>
    <n v="8"/>
    <x v="0"/>
    <s v=""/>
    <n v="2"/>
    <x v="0"/>
    <n v="850"/>
    <n v="750"/>
    <s v="Powerful Peg"/>
    <x v="0"/>
    <n v="850"/>
    <n v="750"/>
  </r>
  <r>
    <x v="159"/>
    <x v="6"/>
    <d v="1899-12-30T15:20:00"/>
    <n v="4"/>
    <n v="0"/>
    <n v="7"/>
    <n v="2040"/>
    <s v="Hcp"/>
    <n v="100"/>
    <n v="150"/>
    <n v="8"/>
    <s v="Irish Flame"/>
    <x v="1"/>
    <n v="20"/>
    <s v="Brett Scott"/>
    <s v="Will Price (a1.5)"/>
    <n v="1.5"/>
    <n v="8"/>
    <n v="53"/>
    <n v="51.5"/>
    <n v="35.303030303030305"/>
    <n v="5"/>
    <m/>
    <x v="1"/>
    <n v="5.4"/>
    <n v="30"/>
    <n v="8"/>
    <m/>
    <m/>
    <n v="21"/>
    <m/>
    <s v="Mel"/>
    <x v="0"/>
    <x v="0"/>
    <x v="1"/>
    <n v="8"/>
    <x v="1"/>
    <s v=""/>
    <s v=""/>
    <x v="0"/>
    <s v=""/>
    <n v="-100"/>
    <s v="Irish Flame"/>
    <x v="1"/>
    <s v=""/>
    <s v=""/>
  </r>
  <r>
    <x v="159"/>
    <x v="6"/>
    <d v="1899-12-30T15:55:00"/>
    <n v="4"/>
    <n v="0"/>
    <n v="8"/>
    <n v="2500"/>
    <s v="Hcp"/>
    <n v="78"/>
    <n v="130"/>
    <n v="10"/>
    <s v="Savvy Valentino"/>
    <x v="3"/>
    <n v="7.5"/>
    <s v="Kelvin Bourke"/>
    <s v="Madison Lloyd (a2)"/>
    <n v="2"/>
    <n v="3"/>
    <n v="55.5"/>
    <n v="53.5"/>
    <n v="39.649122807017548"/>
    <n v="2"/>
    <n v="5"/>
    <x v="1"/>
    <n v="5"/>
    <n v="35"/>
    <n v="9"/>
    <m/>
    <m/>
    <n v="10"/>
    <m/>
    <s v="Mel"/>
    <x v="0"/>
    <x v="0"/>
    <x v="1"/>
    <n v="8"/>
    <x v="0"/>
    <n v="2"/>
    <n v="2"/>
    <x v="0"/>
    <s v=""/>
    <n v="-100"/>
    <s v="Savvy Valentino"/>
    <x v="0"/>
    <s v=""/>
    <n v="-100"/>
  </r>
  <r>
    <x v="159"/>
    <x v="6"/>
    <d v="1899-12-30T15:55:00"/>
    <n v="4"/>
    <n v="0"/>
    <n v="8"/>
    <n v="2500"/>
    <s v="Hcp"/>
    <n v="78"/>
    <n v="130"/>
    <n v="7"/>
    <s v="The Cunning Fox"/>
    <x v="5"/>
    <n v="7.9"/>
    <s v="Patrick Payne"/>
    <s v="Billy Egan"/>
    <m/>
    <n v="8"/>
    <n v="56.5"/>
    <n v="56.5"/>
    <n v="39.649122807017548"/>
    <n v="3"/>
    <n v="1"/>
    <x v="0"/>
    <n v="5.5"/>
    <n v="30"/>
    <n v="9"/>
    <m/>
    <m/>
    <n v="10"/>
    <m/>
    <s v="Mel"/>
    <x v="0"/>
    <x v="0"/>
    <x v="1"/>
    <n v="8"/>
    <x v="0"/>
    <s v=""/>
    <n v="2"/>
    <x v="0"/>
    <s v=""/>
    <n v="-100"/>
    <s v="The Cunning Fox"/>
    <x v="0"/>
    <s v=""/>
    <n v="-100"/>
  </r>
  <r>
    <x v="159"/>
    <x v="4"/>
    <d v="1899-12-30T16:15:00"/>
    <n v="4"/>
    <n v="3"/>
    <n v="9"/>
    <n v="1400"/>
    <s v="Hcp"/>
    <m/>
    <n v="160"/>
    <n v="2"/>
    <s v="Pericles"/>
    <x v="2"/>
    <n v="2.2999999999999998"/>
    <s v="James Cummings"/>
    <s v="James McDonald"/>
    <m/>
    <n v="8"/>
    <n v="59.5"/>
    <n v="59.5"/>
    <n v="53.478260869565219"/>
    <n v="1"/>
    <n v="4"/>
    <x v="1"/>
    <n v="5.76"/>
    <n v="20"/>
    <m/>
    <m/>
    <s v="WON"/>
    <n v="2.8"/>
    <n v="1.3"/>
    <s v="SYD"/>
    <x v="1"/>
    <x v="0"/>
    <x v="1"/>
    <n v="8"/>
    <x v="0"/>
    <s v=""/>
    <s v=""/>
    <x v="0"/>
    <n v="280"/>
    <n v="180"/>
    <s v="Pericles"/>
    <x v="0"/>
    <n v="280"/>
    <n v="180"/>
  </r>
  <r>
    <x v="159"/>
    <x v="6"/>
    <d v="1899-12-30T16:35:00"/>
    <n v="4"/>
    <n v="0"/>
    <n v="9"/>
    <n v="1000"/>
    <s v="Hcp"/>
    <n v="100"/>
    <n v="150"/>
    <n v="5"/>
    <s v="Sweet Ride"/>
    <x v="2"/>
    <n v="6.5"/>
    <s v="Annabel Neasham"/>
    <s v="Michael Dee"/>
    <m/>
    <n v="8"/>
    <n v="55.5"/>
    <n v="55.5"/>
    <n v="53.846153846153847"/>
    <n v="2"/>
    <n v="4"/>
    <x v="1"/>
    <n v="4.5999999999999996"/>
    <n v="40"/>
    <n v="8"/>
    <m/>
    <s v="WON"/>
    <n v="4.8"/>
    <n v="1.7"/>
    <s v="Mel"/>
    <x v="0"/>
    <x v="0"/>
    <x v="1"/>
    <n v="8"/>
    <x v="0"/>
    <s v=""/>
    <s v=""/>
    <x v="0"/>
    <n v="480"/>
    <n v="380"/>
    <s v="Sweet Ride"/>
    <x v="0"/>
    <n v="480"/>
    <n v="380"/>
  </r>
  <r>
    <x v="159"/>
    <x v="6"/>
    <d v="1899-12-30T16:35:00"/>
    <n v="4"/>
    <n v="0"/>
    <n v="9"/>
    <n v="1000"/>
    <s v="Hcp"/>
    <n v="100"/>
    <n v="150"/>
    <n v="8"/>
    <s v="Inundation"/>
    <x v="1"/>
    <n v="2.9"/>
    <s v="Mick Price "/>
    <s v="Wiremu Pinn (a2)"/>
    <n v="2"/>
    <n v="5"/>
    <n v="53"/>
    <n v="51"/>
    <n v="53.846153846153847"/>
    <n v="4"/>
    <n v="2"/>
    <x v="0"/>
    <n v="5.5"/>
    <n v="30"/>
    <n v="8"/>
    <m/>
    <m/>
    <n v="5.5"/>
    <m/>
    <s v="Mel"/>
    <x v="0"/>
    <x v="0"/>
    <x v="1"/>
    <n v="8"/>
    <x v="1"/>
    <s v=""/>
    <s v=""/>
    <x v="0"/>
    <s v=""/>
    <n v="-100"/>
    <s v="Inundation"/>
    <x v="1"/>
    <s v=""/>
    <s v=""/>
  </r>
  <r>
    <x v="160"/>
    <x v="2"/>
    <d v="1899-12-30T12:25:00"/>
    <n v="4"/>
    <n v="9"/>
    <n v="2"/>
    <n v="1400"/>
    <s v="Mares"/>
    <n v="84"/>
    <n v="130"/>
    <n v="6"/>
    <s v="Beour Bay"/>
    <x v="2"/>
    <n v="4.5"/>
    <s v="Shane Nichols"/>
    <s v="Dean Yendall"/>
    <m/>
    <n v="3"/>
    <n v="54"/>
    <n v="54"/>
    <n v="62.222222222222221"/>
    <n v="3"/>
    <n v="5"/>
    <x v="1"/>
    <n v="5.5"/>
    <n v="30"/>
    <n v="8"/>
    <m/>
    <s v="WON"/>
    <n v="4.8"/>
    <n v="1.4"/>
    <s v="Mel"/>
    <x v="0"/>
    <x v="0"/>
    <x v="1"/>
    <n v="8"/>
    <x v="0"/>
    <s v=""/>
    <s v=""/>
    <x v="0"/>
    <n v="480"/>
    <n v="380"/>
    <s v="Beour Bay"/>
    <x v="0"/>
    <n v="480"/>
    <n v="380"/>
  </r>
  <r>
    <x v="160"/>
    <x v="3"/>
    <d v="1899-12-30T12:45:00"/>
    <n v="7"/>
    <n v="0"/>
    <n v="3"/>
    <n v="2400"/>
    <s v="Hcp"/>
    <n v="78"/>
    <n v="160"/>
    <n v="5"/>
    <s v="Pachino"/>
    <x v="3"/>
    <n v="5.2"/>
    <s v="Ben Brisbourne"/>
    <s v="James McDonald"/>
    <m/>
    <n v="5"/>
    <n v="57"/>
    <n v="57"/>
    <n v="34.156142365097587"/>
    <n v="5"/>
    <m/>
    <x v="1"/>
    <n v="7"/>
    <n v="20"/>
    <m/>
    <m/>
    <m/>
    <n v="5"/>
    <m/>
    <s v="SYD"/>
    <x v="1"/>
    <x v="0"/>
    <x v="1"/>
    <n v="8"/>
    <x v="0"/>
    <n v="2"/>
    <n v="2"/>
    <x v="0"/>
    <s v=""/>
    <n v="-100"/>
    <s v="Pachino"/>
    <x v="0"/>
    <s v=""/>
    <n v="-100"/>
  </r>
  <r>
    <x v="160"/>
    <x v="3"/>
    <d v="1899-12-30T12:45:00"/>
    <n v="7"/>
    <n v="0"/>
    <n v="3"/>
    <n v="2400"/>
    <s v="Hcp"/>
    <n v="78"/>
    <n v="160"/>
    <n v="11"/>
    <s v="Awesome Wonder"/>
    <x v="3"/>
    <n v="5.7"/>
    <s v="John O'Shea"/>
    <s v="Tyler Schiller"/>
    <m/>
    <n v="6"/>
    <n v="52"/>
    <n v="52"/>
    <n v="34.156142365097587"/>
    <n v="4"/>
    <m/>
    <x v="0"/>
    <n v="7.4"/>
    <n v="20"/>
    <m/>
    <m/>
    <s v="WON"/>
    <n v="5"/>
    <n v="1.5"/>
    <s v="SYD"/>
    <x v="1"/>
    <x v="0"/>
    <x v="1"/>
    <n v="8"/>
    <x v="0"/>
    <s v=""/>
    <n v="2"/>
    <x v="0"/>
    <n v="500"/>
    <n v="400"/>
    <s v="Awesome Wonder"/>
    <x v="0"/>
    <n v="500"/>
    <n v="400"/>
  </r>
  <r>
    <x v="160"/>
    <x v="3"/>
    <d v="1899-12-30T13:20:00"/>
    <n v="7"/>
    <n v="0"/>
    <n v="4"/>
    <n v="1600"/>
    <s v="Hcp"/>
    <n v="78"/>
    <n v="160"/>
    <n v="15"/>
    <s v="For Victory"/>
    <x v="3"/>
    <n v="5.0999999999999996"/>
    <s v="Chris Waller"/>
    <s v="Kerrin McEvoy"/>
    <m/>
    <n v="5"/>
    <n v="55"/>
    <n v="55"/>
    <n v="32.765737874097013"/>
    <m/>
    <m/>
    <x v="0"/>
    <n v="6.3"/>
    <n v="20"/>
    <m/>
    <m/>
    <m/>
    <n v="4.8"/>
    <m/>
    <s v="SYD"/>
    <x v="1"/>
    <x v="0"/>
    <x v="1"/>
    <n v="8"/>
    <x v="1"/>
    <s v=""/>
    <s v=""/>
    <x v="0"/>
    <s v=""/>
    <n v="-100"/>
    <s v="For Victory"/>
    <x v="1"/>
    <s v=""/>
    <s v=""/>
  </r>
  <r>
    <x v="160"/>
    <x v="2"/>
    <d v="1899-12-30T13:35:00"/>
    <n v="4"/>
    <n v="9"/>
    <n v="4"/>
    <n v="1100"/>
    <s v="Mares"/>
    <n v="84"/>
    <n v="130"/>
    <n v="8"/>
    <s v="Flying On A Limb"/>
    <x v="3"/>
    <n v="4.4000000000000004"/>
    <s v="Clinton McDonald"/>
    <s v="Ben Melham"/>
    <m/>
    <n v="9"/>
    <n v="55.5"/>
    <n v="55.5"/>
    <n v="32.251082251082252"/>
    <n v="1"/>
    <n v="2"/>
    <x v="1"/>
    <n v="4.8"/>
    <n v="35"/>
    <n v="10"/>
    <m/>
    <m/>
    <n v="4.4000000000000004"/>
    <m/>
    <s v="Mel"/>
    <x v="0"/>
    <x v="0"/>
    <x v="1"/>
    <n v="8"/>
    <x v="0"/>
    <s v=""/>
    <s v=""/>
    <x v="0"/>
    <s v=""/>
    <n v="-100"/>
    <s v="Flying On A Limb"/>
    <x v="0"/>
    <s v=""/>
    <n v="-100"/>
  </r>
  <r>
    <x v="160"/>
    <x v="3"/>
    <d v="1899-12-30T13:55:00"/>
    <n v="7"/>
    <n v="0"/>
    <n v="5"/>
    <n v="1200"/>
    <s v="Hcp"/>
    <m/>
    <n v="250"/>
    <n v="10"/>
    <s v="Extremely Lucky"/>
    <x v="3"/>
    <n v="3.7"/>
    <s v="Chris Waller"/>
    <s v="Kerrin McEvoy"/>
    <m/>
    <n v="6"/>
    <n v="53"/>
    <n v="53"/>
    <n v="57.330057330057329"/>
    <m/>
    <m/>
    <x v="1"/>
    <n v="4.8"/>
    <n v="20"/>
    <m/>
    <m/>
    <m/>
    <n v="7"/>
    <m/>
    <s v="SYD"/>
    <x v="1"/>
    <x v="0"/>
    <x v="1"/>
    <n v="8"/>
    <x v="0"/>
    <s v=""/>
    <s v=""/>
    <x v="0"/>
    <s v=""/>
    <n v="-100"/>
    <s v="Extremely Lucky"/>
    <x v="0"/>
    <s v=""/>
    <n v="-100"/>
  </r>
  <r>
    <x v="160"/>
    <x v="3"/>
    <d v="1899-12-30T14:30:00"/>
    <n v="7"/>
    <n v="0"/>
    <n v="6"/>
    <n v="2000"/>
    <s v="Hcp"/>
    <m/>
    <n v="250"/>
    <n v="16"/>
    <s v="Mach Schnell"/>
    <x v="2"/>
    <n v="16.399999999999999"/>
    <s v="Joseph Pride"/>
    <s v="Reece Jones (a0)"/>
    <m/>
    <n v="3"/>
    <n v="53"/>
    <n v="53"/>
    <n v="35.509325681492115"/>
    <m/>
    <m/>
    <x v="1"/>
    <n v="4.3899999999999997"/>
    <n v="20"/>
    <m/>
    <m/>
    <m/>
    <n v="18"/>
    <m/>
    <s v="SYD"/>
    <x v="1"/>
    <x v="0"/>
    <x v="1"/>
    <n v="8"/>
    <x v="0"/>
    <n v="2"/>
    <n v="2"/>
    <x v="0"/>
    <s v=""/>
    <n v="-100"/>
    <s v="Mach Schnell"/>
    <x v="0"/>
    <s v=""/>
    <n v="-100"/>
  </r>
  <r>
    <x v="160"/>
    <x v="3"/>
    <d v="1899-12-30T14:30:00"/>
    <n v="7"/>
    <n v="0"/>
    <n v="6"/>
    <n v="2000"/>
    <s v="Hcp"/>
    <m/>
    <n v="250"/>
    <n v="7"/>
    <s v="Hosier"/>
    <x v="6"/>
    <n v="5.0999999999999996"/>
    <s v="Mark Minervini"/>
    <s v="Jason Collett"/>
    <m/>
    <n v="6"/>
    <n v="54.5"/>
    <n v="54.5"/>
    <n v="35.509325681492115"/>
    <m/>
    <m/>
    <x v="0"/>
    <n v="8.3699999999999992"/>
    <n v="20"/>
    <m/>
    <m/>
    <s v="WON"/>
    <n v="5.5"/>
    <n v="1.8"/>
    <s v="SYD"/>
    <x v="1"/>
    <x v="0"/>
    <x v="1"/>
    <n v="8"/>
    <x v="0"/>
    <s v=""/>
    <n v="2"/>
    <x v="0"/>
    <n v="550"/>
    <n v="450"/>
    <s v="Hosier"/>
    <x v="0"/>
    <n v="550"/>
    <n v="450"/>
  </r>
  <r>
    <x v="160"/>
    <x v="2"/>
    <d v="1899-12-30T14:45:00"/>
    <n v="4"/>
    <n v="9"/>
    <n v="6"/>
    <n v="1200"/>
    <s v="Hcp"/>
    <s v="No"/>
    <n v="175"/>
    <n v="1"/>
    <s v="Bandersnatch"/>
    <x v="2"/>
    <n v="5.5"/>
    <s v="Team Hawkes"/>
    <s v="Damien Oliver"/>
    <m/>
    <n v="4"/>
    <n v="60"/>
    <n v="60"/>
    <n v="38.181818181818187"/>
    <n v="3"/>
    <n v="5"/>
    <x v="1"/>
    <n v="5"/>
    <n v="35"/>
    <n v="9"/>
    <m/>
    <m/>
    <n v="7"/>
    <m/>
    <s v="Mel"/>
    <x v="0"/>
    <x v="0"/>
    <x v="1"/>
    <n v="8"/>
    <x v="1"/>
    <s v=""/>
    <s v=""/>
    <x v="0"/>
    <s v=""/>
    <n v="-100"/>
    <s v="Bandersnatch"/>
    <x v="1"/>
    <s v=""/>
    <s v=""/>
  </r>
  <r>
    <x v="160"/>
    <x v="2"/>
    <d v="1899-12-30T14:45:00"/>
    <n v="4"/>
    <n v="9"/>
    <n v="6"/>
    <n v="1200"/>
    <s v="Hcp"/>
    <s v="No"/>
    <n v="175"/>
    <n v="6"/>
    <s v="Savannah Cloud"/>
    <x v="1"/>
    <n v="8.5"/>
    <s v="Phillip Stokes"/>
    <s v="Daniel Moor"/>
    <m/>
    <n v="8"/>
    <n v="54"/>
    <n v="54"/>
    <n v="38.181818181818187"/>
    <m/>
    <n v="4"/>
    <x v="0"/>
    <n v="5.5"/>
    <n v="30"/>
    <n v="9"/>
    <m/>
    <s v="WON"/>
    <n v="7"/>
    <n v="2.2999999999999998"/>
    <s v="Mel"/>
    <x v="0"/>
    <x v="0"/>
    <x v="1"/>
    <n v="8"/>
    <x v="1"/>
    <s v=""/>
    <s v=""/>
    <x v="0"/>
    <n v="700"/>
    <n v="600"/>
    <s v="Savannah Cloud"/>
    <x v="1"/>
    <s v=""/>
    <s v=""/>
  </r>
  <r>
    <x v="160"/>
    <x v="2"/>
    <d v="1899-12-30T17:15:00"/>
    <n v="4"/>
    <n v="9"/>
    <n v="10"/>
    <n v="1600"/>
    <s v="Hcp"/>
    <n v="100"/>
    <n v="150"/>
    <n v="12"/>
    <s v="Jimmy The Bear"/>
    <x v="3"/>
    <n v="5"/>
    <s v="Patrick Payne"/>
    <s v="Billy Egan"/>
    <m/>
    <n v="17"/>
    <n v="56"/>
    <n v="56"/>
    <n v="35.384615384615387"/>
    <n v="1"/>
    <n v="5"/>
    <x v="1"/>
    <n v="4.9000000000000004"/>
    <n v="35"/>
    <n v="15"/>
    <m/>
    <s v="WON"/>
    <n v="5.5"/>
    <n v="2.1"/>
    <s v="Mel"/>
    <x v="0"/>
    <x v="0"/>
    <x v="1"/>
    <n v="8"/>
    <x v="0"/>
    <s v=""/>
    <s v=""/>
    <x v="0"/>
    <n v="550"/>
    <n v="450"/>
    <s v="Jimmy The Bear"/>
    <x v="0"/>
    <n v="550"/>
    <n v="450"/>
  </r>
  <r>
    <x v="161"/>
    <x v="4"/>
    <d v="1899-12-30T12:20:00"/>
    <n v="4"/>
    <n v="6"/>
    <n v="2"/>
    <n v="2000"/>
    <s v="Hcp"/>
    <n v="78"/>
    <n v="160"/>
    <n v="2"/>
    <s v="Wineglass Bay"/>
    <x v="3"/>
    <n v="2.5"/>
    <s v="Chris Waller"/>
    <s v="James McDonald"/>
    <m/>
    <n v="1"/>
    <n v="58.5"/>
    <n v="58.5"/>
    <n v="59.607843137254903"/>
    <n v="2"/>
    <n v="2"/>
    <x v="1"/>
    <n v="4.7"/>
    <n v="20"/>
    <m/>
    <m/>
    <s v="WON"/>
    <n v="3"/>
    <n v="1.3"/>
    <s v="SYD"/>
    <x v="1"/>
    <x v="0"/>
    <x v="1"/>
    <n v="8"/>
    <x v="0"/>
    <s v=""/>
    <s v=""/>
    <x v="0"/>
    <n v="300"/>
    <n v="200"/>
    <s v="Wineglass Bay"/>
    <x v="0"/>
    <n v="300"/>
    <n v="200"/>
  </r>
  <r>
    <x v="161"/>
    <x v="4"/>
    <d v="1899-12-30T12:55:00"/>
    <n v="4"/>
    <n v="6"/>
    <n v="3"/>
    <n v="1500"/>
    <s v="Hcp"/>
    <n v="78"/>
    <n v="160"/>
    <n v="8"/>
    <s v="Marquess"/>
    <x v="2"/>
    <n v="2.5"/>
    <s v="James Cummings"/>
    <s v="James McDonald"/>
    <m/>
    <n v="1"/>
    <n v="56"/>
    <n v="56"/>
    <n v="48.196721311475414"/>
    <n v="1"/>
    <n v="2"/>
    <x v="1"/>
    <n v="3.81"/>
    <n v="20"/>
    <m/>
    <m/>
    <s v="WON"/>
    <n v="2.7"/>
    <n v="1.3"/>
    <s v="SYD"/>
    <x v="1"/>
    <x v="0"/>
    <x v="1"/>
    <n v="8"/>
    <x v="0"/>
    <n v="2"/>
    <n v="2"/>
    <x v="0"/>
    <n v="270"/>
    <n v="170"/>
    <s v="Marquess"/>
    <x v="0"/>
    <n v="270"/>
    <n v="170"/>
  </r>
  <r>
    <x v="161"/>
    <x v="4"/>
    <d v="1899-12-30T12:55:00"/>
    <n v="4"/>
    <n v="6"/>
    <n v="3"/>
    <n v="1500"/>
    <s v="Hcp"/>
    <n v="78"/>
    <n v="160"/>
    <n v="6"/>
    <s v="Green Shadows"/>
    <x v="3"/>
    <n v="5.0999999999999996"/>
    <s v="Ryan &amp; Alexiou"/>
    <s v="Kerrin McEvoy"/>
    <m/>
    <n v="6"/>
    <n v="57"/>
    <n v="57"/>
    <n v="48.196721311475414"/>
    <n v="2"/>
    <n v="1"/>
    <x v="0"/>
    <n v="6.15"/>
    <n v="20"/>
    <m/>
    <m/>
    <m/>
    <n v="6.5"/>
    <m/>
    <s v="SYD"/>
    <x v="1"/>
    <x v="0"/>
    <x v="1"/>
    <n v="8"/>
    <x v="0"/>
    <s v=""/>
    <n v="2"/>
    <x v="0"/>
    <s v=""/>
    <n v="-100"/>
    <s v="Green Shadows"/>
    <x v="0"/>
    <s v=""/>
    <n v="-100"/>
  </r>
  <r>
    <x v="161"/>
    <x v="4"/>
    <d v="1899-12-30T13:30:00"/>
    <n v="4"/>
    <n v="6"/>
    <n v="4"/>
    <n v="1800"/>
    <s v="Hcp"/>
    <n v="72"/>
    <n v="120"/>
    <n v="6"/>
    <s v="Dreamdeel"/>
    <x v="2"/>
    <n v="11.4"/>
    <s v="Allan Kehoe"/>
    <s v="Amy McLucas (a3)"/>
    <n v="3"/>
    <n v="9"/>
    <n v="56.5"/>
    <n v="53.5"/>
    <n v="17.543859649122805"/>
    <n v="2"/>
    <n v="5"/>
    <x v="1"/>
    <n v="7.43"/>
    <n v="20"/>
    <m/>
    <m/>
    <m/>
    <n v="12"/>
    <m/>
    <s v="SYD"/>
    <x v="1"/>
    <x v="0"/>
    <x v="1"/>
    <n v="8"/>
    <x v="0"/>
    <s v=""/>
    <s v=""/>
    <x v="0"/>
    <s v=""/>
    <n v="-100"/>
    <s v="Dreamdeel"/>
    <x v="0"/>
    <s v=""/>
    <n v="-100"/>
  </r>
  <r>
    <x v="161"/>
    <x v="4"/>
    <d v="1899-12-30T14:05:00"/>
    <n v="4"/>
    <n v="6"/>
    <n v="5"/>
    <n v="1100"/>
    <s v="Hcp"/>
    <n v="78"/>
    <n v="160"/>
    <n v="9"/>
    <s v="Xtravagant Star"/>
    <x v="2"/>
    <n v="3.6"/>
    <s v="Maher &amp; Eustace"/>
    <s v="James McDonald"/>
    <m/>
    <n v="3"/>
    <n v="55"/>
    <n v="55"/>
    <n v="66.239316239316238"/>
    <m/>
    <n v="1"/>
    <x v="1"/>
    <n v="4"/>
    <n v="20"/>
    <m/>
    <m/>
    <s v="WON"/>
    <n v="4.4000000000000004"/>
    <n v="1.5"/>
    <s v="SYD"/>
    <x v="1"/>
    <x v="0"/>
    <x v="1"/>
    <n v="8"/>
    <x v="0"/>
    <s v=""/>
    <s v=""/>
    <x v="0"/>
    <n v="440.00000000000006"/>
    <n v="340.00000000000006"/>
    <s v="Xtravagant Star"/>
    <x v="0"/>
    <n v="440.00000000000006"/>
    <n v="340.00000000000006"/>
  </r>
  <r>
    <x v="161"/>
    <x v="4"/>
    <d v="1899-12-30T14:40:00"/>
    <n v="4"/>
    <n v="6"/>
    <n v="6"/>
    <n v="1500"/>
    <s v="Mares"/>
    <n v="78"/>
    <n v="160"/>
    <n v="1"/>
    <s v="Powerful Peg"/>
    <x v="0"/>
    <n v="5.7"/>
    <s v="Kris Lees"/>
    <s v="Amy McLucas (a3)"/>
    <n v="3"/>
    <n v="1"/>
    <n v="61.5"/>
    <n v="58.5"/>
    <n v="57.543859649122808"/>
    <n v="1"/>
    <n v="1"/>
    <x v="1"/>
    <n v="3.7"/>
    <n v="20"/>
    <m/>
    <m/>
    <m/>
    <n v="5.5"/>
    <m/>
    <s v="SYD"/>
    <x v="1"/>
    <x v="0"/>
    <x v="1"/>
    <n v="8"/>
    <x v="0"/>
    <s v=""/>
    <s v=""/>
    <x v="0"/>
    <s v=""/>
    <n v="-100"/>
    <s v="Powerful Peg"/>
    <x v="0"/>
    <s v=""/>
    <n v="-100"/>
  </r>
  <r>
    <x v="161"/>
    <x v="4"/>
    <d v="1899-12-30T14:40:00"/>
    <n v="4"/>
    <n v="6"/>
    <n v="6"/>
    <n v="1500"/>
    <s v="Mares"/>
    <n v="78"/>
    <n v="160"/>
    <n v="10"/>
    <s v="Howgoodareyou"/>
    <x v="4"/>
    <n v="3"/>
    <s v="Waterhouse/Bott"/>
    <s v="Tim Clark"/>
    <m/>
    <n v="7"/>
    <n v="54.5"/>
    <n v="54.5"/>
    <n v="57.543859649122808"/>
    <n v="2"/>
    <n v="3"/>
    <x v="0"/>
    <n v="4.4400000000000004"/>
    <n v="20"/>
    <m/>
    <m/>
    <s v="WON"/>
    <n v="3.6"/>
    <n v="2.1"/>
    <s v="SYD"/>
    <x v="1"/>
    <x v="0"/>
    <x v="1"/>
    <n v="8"/>
    <x v="1"/>
    <s v=""/>
    <s v=""/>
    <x v="0"/>
    <n v="360"/>
    <n v="260"/>
    <s v="Howgoodareyou"/>
    <x v="1"/>
    <s v=""/>
    <s v=""/>
  </r>
  <r>
    <x v="161"/>
    <x v="6"/>
    <d v="1899-12-30T16:10:00"/>
    <n v="4"/>
    <n v="4"/>
    <n v="7"/>
    <n v="2040"/>
    <s v="Mares"/>
    <s v="No"/>
    <n v="150"/>
    <n v="6"/>
    <s v="Brayden Star"/>
    <x v="2"/>
    <n v="2.7"/>
    <s v="Trent Busuttin "/>
    <s v="Daniel Moor"/>
    <m/>
    <n v="3"/>
    <n v="53"/>
    <n v="53"/>
    <n v="60.846560846560848"/>
    <n v="1"/>
    <n v="3"/>
    <x v="1"/>
    <n v="4.5"/>
    <n v="40"/>
    <n v="6"/>
    <m/>
    <s v="Ntd"/>
    <n v="2.6"/>
    <m/>
    <s v="Mel"/>
    <x v="0"/>
    <x v="0"/>
    <x v="1"/>
    <n v="8"/>
    <x v="0"/>
    <n v="2"/>
    <n v="2"/>
    <x v="0"/>
    <s v=""/>
    <n v="-100"/>
    <s v="Brayden Star"/>
    <x v="0"/>
    <s v=""/>
    <n v="-100"/>
  </r>
  <r>
    <x v="161"/>
    <x v="6"/>
    <d v="1899-12-30T16:10:00"/>
    <n v="4"/>
    <n v="4"/>
    <n v="7"/>
    <n v="2040"/>
    <s v="Mares"/>
    <s v="No"/>
    <n v="150"/>
    <n v="8"/>
    <s v="Future History"/>
    <x v="3"/>
    <n v="3.7"/>
    <s v="Ciaron Maher "/>
    <s v="Carleen Hefel (a1.5)"/>
    <n v="1.5"/>
    <n v="5"/>
    <n v="53"/>
    <n v="51.5"/>
    <n v="60.846560846560848"/>
    <n v="3"/>
    <n v="4"/>
    <x v="0"/>
    <n v="5.6"/>
    <n v="30"/>
    <n v="6"/>
    <m/>
    <s v="WON"/>
    <n v="3.9"/>
    <n v="2.1"/>
    <s v="Mel"/>
    <x v="0"/>
    <x v="0"/>
    <x v="1"/>
    <n v="8"/>
    <x v="0"/>
    <s v=""/>
    <n v="2"/>
    <x v="0"/>
    <n v="390"/>
    <n v="290"/>
    <s v="Future History"/>
    <x v="0"/>
    <n v="390"/>
    <n v="290"/>
  </r>
  <r>
    <x v="161"/>
    <x v="6"/>
    <d v="1899-12-30T16:45:00"/>
    <n v="4"/>
    <n v="4"/>
    <n v="8"/>
    <n v="1000"/>
    <s v="Hcp"/>
    <s v="SW"/>
    <n v="175"/>
    <n v="1"/>
    <s v="Sweet Ride"/>
    <x v="2"/>
    <n v="5.5"/>
    <s v="Annabel Neasham"/>
    <s v="Michael Dee"/>
    <m/>
    <n v="3"/>
    <n v="58.5"/>
    <n v="58.5"/>
    <n v="53.896103896103895"/>
    <m/>
    <n v="1"/>
    <x v="1"/>
    <n v="4.4000000000000004"/>
    <n v="40"/>
    <n v="8"/>
    <m/>
    <m/>
    <n v="6.5"/>
    <m/>
    <s v="Mel"/>
    <x v="0"/>
    <x v="0"/>
    <x v="1"/>
    <n v="8"/>
    <x v="0"/>
    <s v=""/>
    <s v=""/>
    <x v="0"/>
    <s v=""/>
    <n v="-100"/>
    <s v="Sweet Ride"/>
    <x v="0"/>
    <s v=""/>
    <n v="-100"/>
  </r>
  <r>
    <x v="161"/>
    <x v="4"/>
    <d v="1899-12-30T17:05:00"/>
    <n v="4"/>
    <n v="6"/>
    <n v="10"/>
    <n v="1200"/>
    <s v="Hcp"/>
    <n v="88"/>
    <n v="160"/>
    <n v="8"/>
    <s v="Pioneer River"/>
    <x v="0"/>
    <n v="3"/>
    <s v="Maher &amp; Eustace"/>
    <s v="James McDonald"/>
    <m/>
    <n v="4"/>
    <n v="55.5"/>
    <n v="55.5"/>
    <n v="52.564102564102569"/>
    <m/>
    <m/>
    <x v="1"/>
    <n v="5.27"/>
    <n v="20"/>
    <m/>
    <m/>
    <s v="2nd"/>
    <n v="3.5"/>
    <n v="1.6"/>
    <s v="SYD"/>
    <x v="1"/>
    <x v="0"/>
    <x v="1"/>
    <n v="8"/>
    <x v="0"/>
    <s v=""/>
    <s v=""/>
    <x v="0"/>
    <s v=""/>
    <n v="-100"/>
    <s v="Pioneer River"/>
    <x v="0"/>
    <s v=""/>
    <n v="-100"/>
  </r>
  <r>
    <x v="161"/>
    <x v="6"/>
    <d v="1899-12-30T17:15:00"/>
    <n v="4"/>
    <n v="4"/>
    <n v="9"/>
    <n v="1500"/>
    <s v="Hcp"/>
    <s v="No"/>
    <n v="150"/>
    <n v="10"/>
    <s v="Conqueror"/>
    <x v="3"/>
    <n v="23"/>
    <s v="Team Hayes"/>
    <s v="Michael Dee"/>
    <m/>
    <n v="7"/>
    <n v="53"/>
    <n v="53"/>
    <n v="55.629877369007808"/>
    <n v="5"/>
    <m/>
    <x v="1"/>
    <n v="5"/>
    <n v="35"/>
    <n v="8"/>
    <m/>
    <m/>
    <n v="21"/>
    <m/>
    <s v="Mel"/>
    <x v="0"/>
    <x v="0"/>
    <x v="1"/>
    <n v="8"/>
    <x v="0"/>
    <s v=""/>
    <s v=""/>
    <x v="0"/>
    <s v=""/>
    <n v="-100"/>
    <s v="Conqueror"/>
    <x v="0"/>
    <s v=""/>
    <n v="-100"/>
  </r>
  <r>
    <x v="161"/>
    <x v="6"/>
    <d v="1899-12-30T17:45:00"/>
    <n v="4"/>
    <n v="4"/>
    <n v="10"/>
    <n v="1200"/>
    <s v="Hcp"/>
    <n v="84"/>
    <n v="130"/>
    <n v="7"/>
    <s v="Russian Roni"/>
    <x v="2"/>
    <n v="12"/>
    <s v="Gai Waterhouse "/>
    <s v="Jordan Childs"/>
    <m/>
    <n v="8"/>
    <n v="58"/>
    <n v="58"/>
    <n v="37.745098039215691"/>
    <n v="2"/>
    <m/>
    <x v="1"/>
    <n v="4.8"/>
    <n v="35"/>
    <n v="8"/>
    <m/>
    <m/>
    <n v="15"/>
    <m/>
    <s v="Mel"/>
    <x v="0"/>
    <x v="0"/>
    <x v="1"/>
    <n v="8"/>
    <x v="0"/>
    <s v=""/>
    <s v=""/>
    <x v="0"/>
    <s v=""/>
    <n v="-100"/>
    <s v="Russian Roni"/>
    <x v="0"/>
    <s v=""/>
    <n v="-100"/>
  </r>
  <r>
    <x v="161"/>
    <x v="6"/>
    <d v="1899-12-30T17:45:00"/>
    <n v="4"/>
    <n v="4"/>
    <n v="10"/>
    <n v="1200"/>
    <s v="Hcp"/>
    <n v="84"/>
    <n v="130"/>
    <n v="3"/>
    <s v="Maximillius"/>
    <x v="2"/>
    <n v="4.2"/>
    <s v="Mick Price "/>
    <s v="Wiremu Pinn (a2)"/>
    <m/>
    <n v="4"/>
    <n v="60"/>
    <n v="60"/>
    <n v="37.745098039215691"/>
    <n v="3"/>
    <n v="2"/>
    <x v="0"/>
    <n v="5.5"/>
    <n v="30"/>
    <n v="8"/>
    <m/>
    <m/>
    <n v="4.5999999999999996"/>
    <m/>
    <s v="Mel"/>
    <x v="0"/>
    <x v="0"/>
    <x v="1"/>
    <n v="8"/>
    <x v="1"/>
    <s v=""/>
    <s v=""/>
    <x v="0"/>
    <s v=""/>
    <n v="-100"/>
    <s v="Maximillius"/>
    <x v="1"/>
    <s v=""/>
    <s v=""/>
  </r>
  <r>
    <x v="162"/>
    <x v="3"/>
    <d v="1899-12-30T11:45:00"/>
    <n v="5"/>
    <n v="4"/>
    <n v="1"/>
    <n v="1400"/>
    <s v="Hcp"/>
    <n v="72"/>
    <n v="120"/>
    <n v="11"/>
    <s v="Eyeque"/>
    <x v="3"/>
    <n v="11.3"/>
    <s v="John Thompson"/>
    <s v="Tyler Schiller"/>
    <m/>
    <n v="4"/>
    <n v="55.5"/>
    <n v="55.5"/>
    <n v="35.165346995808108"/>
    <m/>
    <n v="5"/>
    <x v="1"/>
    <n v="5.93"/>
    <n v="20"/>
    <m/>
    <m/>
    <m/>
    <n v="11"/>
    <m/>
    <s v="SYD"/>
    <x v="1"/>
    <x v="0"/>
    <x v="1"/>
    <n v="9"/>
    <x v="0"/>
    <n v="2"/>
    <n v="2"/>
    <x v="0"/>
    <s v=""/>
    <n v="-100"/>
    <s v="Eyeque"/>
    <x v="0"/>
    <s v=""/>
    <n v="-100"/>
  </r>
  <r>
    <x v="162"/>
    <x v="3"/>
    <d v="1899-12-30T11:45:00"/>
    <n v="5"/>
    <n v="4"/>
    <n v="1"/>
    <n v="1400"/>
    <s v="Hcp"/>
    <n v="72"/>
    <n v="120"/>
    <n v="3"/>
    <s v="Backrower"/>
    <x v="3"/>
    <n v="3.3"/>
    <s v="Michael Freedman"/>
    <s v="James McDonald"/>
    <m/>
    <n v="5"/>
    <n v="59"/>
    <n v="59"/>
    <n v="35.165346995808108"/>
    <n v="5"/>
    <n v="1"/>
    <x v="0"/>
    <n v="6.74"/>
    <n v="20"/>
    <m/>
    <m/>
    <m/>
    <n v="3.9"/>
    <m/>
    <s v="SYD"/>
    <x v="1"/>
    <x v="0"/>
    <x v="1"/>
    <n v="9"/>
    <x v="0"/>
    <s v=""/>
    <n v="2"/>
    <x v="0"/>
    <s v=""/>
    <n v="-100"/>
    <s v="Backrower"/>
    <x v="0"/>
    <s v=""/>
    <n v="-100"/>
  </r>
  <r>
    <x v="162"/>
    <x v="3"/>
    <d v="1899-12-30T12:55:00"/>
    <n v="5"/>
    <n v="4"/>
    <n v="3"/>
    <n v="1100"/>
    <s v="Mares"/>
    <n v="78"/>
    <n v="160"/>
    <n v="4"/>
    <s v="Waverider Buoy"/>
    <x v="5"/>
    <n v="4.9000000000000004"/>
    <s v="Chris Waller"/>
    <s v="James McDonald"/>
    <m/>
    <n v="8"/>
    <n v="60"/>
    <n v="60"/>
    <n v="57.44520030234316"/>
    <n v="1"/>
    <n v="1"/>
    <x v="1"/>
    <n v="4.22"/>
    <n v="20"/>
    <m/>
    <m/>
    <s v="WON"/>
    <n v="5.4"/>
    <n v="1.8"/>
    <s v="SYD"/>
    <x v="1"/>
    <x v="0"/>
    <x v="1"/>
    <n v="9"/>
    <x v="0"/>
    <s v=""/>
    <s v=""/>
    <x v="0"/>
    <n v="540"/>
    <n v="440"/>
    <s v="Waverider Buoy"/>
    <x v="0"/>
    <n v="540"/>
    <n v="440"/>
  </r>
  <r>
    <x v="162"/>
    <x v="2"/>
    <d v="1899-12-30T13:10:00"/>
    <n v="4"/>
    <n v="0"/>
    <n v="3"/>
    <n v="1400"/>
    <s v="Mares"/>
    <n v="84"/>
    <n v="130"/>
    <n v="2"/>
    <s v="Belle Et Riche"/>
    <x v="2"/>
    <n v="3.9"/>
    <s v="Mitchell Freedman"/>
    <s v="Jordan Childs"/>
    <m/>
    <n v="4"/>
    <n v="59"/>
    <n v="59"/>
    <n v="36.279323513366066"/>
    <n v="1"/>
    <n v="3"/>
    <x v="1"/>
    <n v="5.2"/>
    <n v="35"/>
    <n v="10"/>
    <m/>
    <m/>
    <n v="4"/>
    <m/>
    <s v="Mel"/>
    <x v="0"/>
    <x v="0"/>
    <x v="1"/>
    <n v="9"/>
    <x v="0"/>
    <n v="2"/>
    <n v="2"/>
    <x v="0"/>
    <s v=""/>
    <n v="-100"/>
    <s v="Belle Et Riche"/>
    <x v="0"/>
    <s v=""/>
    <n v="-100"/>
  </r>
  <r>
    <x v="162"/>
    <x v="2"/>
    <d v="1899-12-30T13:10:00"/>
    <n v="4"/>
    <n v="0"/>
    <n v="3"/>
    <n v="1400"/>
    <s v="Mares"/>
    <n v="84"/>
    <n v="130"/>
    <n v="8"/>
    <s v="Nunthorpe"/>
    <x v="0"/>
    <n v="3.5"/>
    <s v="Peter G Moody "/>
    <s v="Jamie Kah"/>
    <m/>
    <n v="10"/>
    <n v="53.5"/>
    <n v="53.5"/>
    <n v="36.279323513366066"/>
    <n v="3"/>
    <m/>
    <x v="0"/>
    <n v="5.6"/>
    <n v="30"/>
    <n v="10"/>
    <m/>
    <s v="WON"/>
    <n v="3.8"/>
    <n v="1.4"/>
    <s v="Mel"/>
    <x v="0"/>
    <x v="0"/>
    <x v="1"/>
    <n v="9"/>
    <x v="0"/>
    <s v=""/>
    <n v="2"/>
    <x v="0"/>
    <n v="380"/>
    <n v="280"/>
    <s v="Nunthorpe"/>
    <x v="0"/>
    <n v="380"/>
    <n v="280"/>
  </r>
  <r>
    <x v="162"/>
    <x v="3"/>
    <d v="1899-12-30T13:30:00"/>
    <n v="5"/>
    <n v="4"/>
    <n v="4"/>
    <n v="1600"/>
    <s v="Hcp"/>
    <n v="94"/>
    <n v="160"/>
    <n v="8"/>
    <s v="Logan Street Lion"/>
    <x v="2"/>
    <n v="6.8"/>
    <s v="Chris Waller"/>
    <s v="James McDonald"/>
    <m/>
    <n v="4"/>
    <n v="56"/>
    <n v="56"/>
    <n v="33.936651583710407"/>
    <m/>
    <n v="5"/>
    <x v="1"/>
    <n v="4.9000000000000004"/>
    <n v="20"/>
    <m/>
    <m/>
    <s v="3rd"/>
    <n v="7.5"/>
    <n v="2.4"/>
    <s v="SYD"/>
    <x v="1"/>
    <x v="0"/>
    <x v="1"/>
    <n v="9"/>
    <x v="0"/>
    <n v="2"/>
    <n v="2"/>
    <x v="0"/>
    <s v=""/>
    <n v="-100"/>
    <s v="Logan Street Lion"/>
    <x v="0"/>
    <s v=""/>
    <n v="-100"/>
  </r>
  <r>
    <x v="162"/>
    <x v="3"/>
    <d v="1899-12-30T13:30:00"/>
    <n v="5"/>
    <n v="4"/>
    <n v="4"/>
    <n v="1600"/>
    <s v="Hcp"/>
    <n v="94"/>
    <n v="160"/>
    <n v="12"/>
    <s v="Tazaral"/>
    <x v="5"/>
    <n v="3.4"/>
    <s v="P &amp; P Snowden"/>
    <s v="Chad Schofield"/>
    <m/>
    <n v="12"/>
    <n v="55"/>
    <n v="55"/>
    <n v="33.936651583710407"/>
    <n v="1"/>
    <n v="2"/>
    <x v="0"/>
    <n v="6.06"/>
    <n v="20"/>
    <m/>
    <m/>
    <s v="2nd"/>
    <n v="3.5"/>
    <n v="1.4"/>
    <s v="SYD"/>
    <x v="1"/>
    <x v="0"/>
    <x v="1"/>
    <n v="9"/>
    <x v="0"/>
    <s v=""/>
    <n v="2"/>
    <x v="0"/>
    <s v=""/>
    <n v="-100"/>
    <s v="Tazaral"/>
    <x v="0"/>
    <s v=""/>
    <n v="-100"/>
  </r>
  <r>
    <x v="162"/>
    <x v="2"/>
    <d v="1899-12-30T13:45:00"/>
    <n v="4"/>
    <n v="0"/>
    <n v="4"/>
    <n v="2000"/>
    <s v="Hcp"/>
    <n v="78"/>
    <n v="130"/>
    <n v="14"/>
    <s v="Frigid"/>
    <x v="2"/>
    <n v="4.8"/>
    <s v="John Leek "/>
    <s v="Tatum Bull (a3)"/>
    <n v="3"/>
    <n v="5"/>
    <n v="56"/>
    <n v="53"/>
    <n v="28.833333333333336"/>
    <n v="3"/>
    <n v="1"/>
    <x v="1"/>
    <n v="5.0999999999999996"/>
    <n v="35"/>
    <n v="12"/>
    <m/>
    <s v="WON"/>
    <n v="4.5999999999999996"/>
    <n v="2"/>
    <s v="Mel"/>
    <x v="0"/>
    <x v="0"/>
    <x v="1"/>
    <n v="9"/>
    <x v="0"/>
    <n v="2"/>
    <n v="2"/>
    <x v="0"/>
    <n v="459.99999999999994"/>
    <n v="359.99999999999994"/>
    <s v="Frigid"/>
    <x v="0"/>
    <n v="459.99999999999994"/>
    <n v="359.99999999999994"/>
  </r>
  <r>
    <x v="162"/>
    <x v="2"/>
    <d v="1899-12-30T13:45:00"/>
    <n v="4"/>
    <n v="0"/>
    <n v="4"/>
    <n v="2000"/>
    <s v="Hcp"/>
    <n v="78"/>
    <n v="130"/>
    <n v="11"/>
    <s v="Affordable"/>
    <x v="2"/>
    <n v="4.7"/>
    <s v="David Brideoake "/>
    <s v="Craig Williams"/>
    <m/>
    <n v="1"/>
    <n v="57"/>
    <n v="57"/>
    <n v="28.833333333333336"/>
    <n v="2"/>
    <n v="4"/>
    <x v="0"/>
    <n v="5.6"/>
    <n v="30"/>
    <n v="12"/>
    <m/>
    <m/>
    <n v="5"/>
    <m/>
    <s v="Mel"/>
    <x v="0"/>
    <x v="0"/>
    <x v="1"/>
    <n v="9"/>
    <x v="0"/>
    <s v=""/>
    <n v="2"/>
    <x v="0"/>
    <s v=""/>
    <n v="-100"/>
    <s v="Affordable"/>
    <x v="0"/>
    <s v=""/>
    <n v="-100"/>
  </r>
  <r>
    <x v="162"/>
    <x v="2"/>
    <d v="1899-12-30T14:55:00"/>
    <n v="4"/>
    <n v="0"/>
    <n v="6"/>
    <n v="1700"/>
    <s v="Hcp"/>
    <s v="No"/>
    <n v="175"/>
    <n v="11"/>
    <s v="Sir Lucan"/>
    <x v="6"/>
    <n v="6.9"/>
    <s v="Gai Waterhouse "/>
    <s v="Jordan Childs"/>
    <m/>
    <n v="2"/>
    <n v="57.5"/>
    <n v="57.5"/>
    <n v="38.302277432712216"/>
    <m/>
    <m/>
    <x v="1"/>
    <n v="4.8"/>
    <n v="35"/>
    <n v="14"/>
    <m/>
    <m/>
    <n v="7.5"/>
    <m/>
    <s v="Mel"/>
    <x v="0"/>
    <x v="0"/>
    <x v="1"/>
    <n v="9"/>
    <x v="1"/>
    <s v=""/>
    <s v=""/>
    <x v="0"/>
    <s v=""/>
    <n v="-100"/>
    <s v="Sir Lucan"/>
    <x v="1"/>
    <s v=""/>
    <s v=""/>
  </r>
  <r>
    <x v="162"/>
    <x v="3"/>
    <d v="1899-12-30T15:15:00"/>
    <n v="5"/>
    <n v="4"/>
    <n v="7"/>
    <n v="1000"/>
    <s v="Hcp"/>
    <s v="SW"/>
    <n v="1000"/>
    <n v="1"/>
    <s v="Nature Strip"/>
    <x v="2"/>
    <n v="2.35"/>
    <s v="Chris Waller"/>
    <s v="James McDonald"/>
    <m/>
    <n v="8"/>
    <n v="60.5"/>
    <n v="60.5"/>
    <n v="60.735009671179881"/>
    <n v="2"/>
    <n v="1"/>
    <x v="1"/>
    <n v="4"/>
    <n v="20"/>
    <m/>
    <m/>
    <m/>
    <n v="2.8"/>
    <m/>
    <s v="SYD"/>
    <x v="1"/>
    <x v="0"/>
    <x v="1"/>
    <n v="9"/>
    <x v="1"/>
    <s v=""/>
    <s v=""/>
    <x v="0"/>
    <s v=""/>
    <n v="-100"/>
    <s v="Nature Strip"/>
    <x v="1"/>
    <s v=""/>
    <s v=""/>
  </r>
  <r>
    <x v="162"/>
    <x v="2"/>
    <d v="1899-12-30T15:35:00"/>
    <n v="4"/>
    <n v="0"/>
    <n v="7"/>
    <n v="1200"/>
    <s v="Mares"/>
    <s v="SW-M"/>
    <n v="200"/>
    <n v="7"/>
    <s v="Benedetta"/>
    <x v="2"/>
    <n v="2.35"/>
    <s v="Jason Warren"/>
    <s v="Daniel Stackhouse"/>
    <m/>
    <n v="9"/>
    <n v="56"/>
    <n v="56"/>
    <n v="39.950372208436725"/>
    <n v="2"/>
    <n v="1"/>
    <x v="0"/>
    <n v="4.8"/>
    <n v="35"/>
    <n v="11"/>
    <m/>
    <s v="WON"/>
    <n v="3.2"/>
    <n v="1.4"/>
    <s v="Mel"/>
    <x v="0"/>
    <x v="0"/>
    <x v="1"/>
    <n v="9"/>
    <x v="0"/>
    <s v=""/>
    <s v=""/>
    <x v="0"/>
    <n v="320"/>
    <n v="220"/>
    <s v="Benedetta"/>
    <x v="0"/>
    <n v="320"/>
    <n v="220"/>
  </r>
  <r>
    <x v="162"/>
    <x v="2"/>
    <d v="1899-12-30T16:15:00"/>
    <n v="4"/>
    <n v="0"/>
    <n v="8"/>
    <n v="1100"/>
    <s v="Hcp"/>
    <s v="SW"/>
    <n v="200"/>
    <n v="13"/>
    <s v="Magic Time"/>
    <x v="0"/>
    <n v="6.1"/>
    <s v="Grahame Begg"/>
    <s v="Jordan Childs"/>
    <m/>
    <n v="10"/>
    <n v="56.5"/>
    <n v="56.5"/>
    <n v="31.544957774465974"/>
    <n v="3"/>
    <m/>
    <x v="1"/>
    <n v="5"/>
    <n v="35"/>
    <n v="12"/>
    <m/>
    <m/>
    <n v="6.5"/>
    <m/>
    <s v="Mel"/>
    <x v="0"/>
    <x v="0"/>
    <x v="1"/>
    <n v="9"/>
    <x v="0"/>
    <n v="2"/>
    <n v="2"/>
    <x v="0"/>
    <s v=""/>
    <n v="-100"/>
    <s v="Magic Time"/>
    <x v="0"/>
    <s v=""/>
    <n v="-100"/>
  </r>
  <r>
    <x v="162"/>
    <x v="2"/>
    <d v="1899-12-30T16:15:00"/>
    <n v="4"/>
    <n v="0"/>
    <n v="8"/>
    <n v="1100"/>
    <s v="Hcp"/>
    <s v="SW"/>
    <n v="200"/>
    <n v="6"/>
    <s v="Asfoora"/>
    <x v="0"/>
    <n v="3.3"/>
    <s v="Henry Dwyer"/>
    <s v="Mitchell Aitken"/>
    <m/>
    <n v="3"/>
    <n v="57"/>
    <n v="57"/>
    <n v="31.544957774465974"/>
    <n v="1"/>
    <n v="2"/>
    <x v="0"/>
    <n v="5.4"/>
    <n v="30"/>
    <n v="12"/>
    <m/>
    <s v="WON"/>
    <n v="2.8"/>
    <n v="1.5"/>
    <s v="Mel"/>
    <x v="0"/>
    <x v="0"/>
    <x v="1"/>
    <n v="9"/>
    <x v="0"/>
    <s v=""/>
    <n v="2"/>
    <x v="0"/>
    <n v="280"/>
    <n v="180"/>
    <s v="Asfoora"/>
    <x v="0"/>
    <n v="280"/>
    <n v="180"/>
  </r>
  <r>
    <x v="162"/>
    <x v="3"/>
    <d v="1899-12-30T17:10:00"/>
    <n v="5"/>
    <n v="4"/>
    <n v="10"/>
    <n v="1200"/>
    <s v="Hcp"/>
    <n v="78"/>
    <n v="160"/>
    <n v="4"/>
    <s v="Time To Boogie"/>
    <x v="4"/>
    <n v="4.5999999999999996"/>
    <s v="Michael Freedman"/>
    <s v="Rachel King"/>
    <m/>
    <n v="5"/>
    <n v="59"/>
    <n v="59"/>
    <n v="58.776167471819647"/>
    <n v="4"/>
    <n v="3"/>
    <x v="1"/>
    <n v="5.48"/>
    <n v="20"/>
    <m/>
    <m/>
    <m/>
    <n v="5"/>
    <m/>
    <s v="SYD"/>
    <x v="1"/>
    <x v="0"/>
    <x v="1"/>
    <n v="9"/>
    <x v="1"/>
    <s v=""/>
    <s v=""/>
    <x v="0"/>
    <s v=""/>
    <n v="-100"/>
    <s v="Time To Boogie"/>
    <x v="1"/>
    <s v=""/>
    <s v=""/>
  </r>
  <r>
    <x v="162"/>
    <x v="2"/>
    <d v="1899-12-30T17:25:00"/>
    <n v="4"/>
    <n v="0"/>
    <n v="10"/>
    <n v="1400"/>
    <s v="Hcp"/>
    <n v="100"/>
    <n v="150"/>
    <n v="2"/>
    <s v="Here To Shock"/>
    <x v="2"/>
    <n v="8.1999999999999993"/>
    <s v="Team Hayes"/>
    <s v="Daniel Stackhouse"/>
    <m/>
    <n v="13"/>
    <n v="59.5"/>
    <n v="59.5"/>
    <n v="42.498152254249817"/>
    <n v="2"/>
    <n v="3"/>
    <x v="1"/>
    <n v="5"/>
    <n v="35"/>
    <n v="14"/>
    <m/>
    <s v="2nd"/>
    <n v="8"/>
    <n v="2.4"/>
    <s v="Mel"/>
    <x v="0"/>
    <x v="0"/>
    <x v="1"/>
    <n v="9"/>
    <x v="1"/>
    <s v=""/>
    <s v=""/>
    <x v="0"/>
    <s v=""/>
    <n v="-100"/>
    <s v="Here To Shock"/>
    <x v="1"/>
    <s v=""/>
    <s v=""/>
  </r>
  <r>
    <x v="163"/>
    <x v="4"/>
    <d v="1899-12-30T11:50:00"/>
    <n v="4"/>
    <n v="0"/>
    <n v="1"/>
    <n v="1200"/>
    <s v="Hcp"/>
    <n v="72"/>
    <n v="120"/>
    <n v="3"/>
    <s v="Defiant Heart"/>
    <x v="1"/>
    <n v="6.8"/>
    <s v="Rodney Ollerton"/>
    <s v="Brett Prebble"/>
    <m/>
    <n v="7"/>
    <n v="58.5"/>
    <n v="58.5"/>
    <n v="37.433155080213908"/>
    <n v="3"/>
    <n v="2"/>
    <x v="1"/>
    <n v="6"/>
    <n v="20"/>
    <m/>
    <m/>
    <m/>
    <n v="7"/>
    <m/>
    <s v="SYD"/>
    <x v="1"/>
    <x v="0"/>
    <x v="1"/>
    <n v="9"/>
    <x v="0"/>
    <n v="2"/>
    <n v="2"/>
    <x v="0"/>
    <s v=""/>
    <n v="-100"/>
    <s v="Defiant Heart"/>
    <x v="0"/>
    <s v=""/>
    <n v="-100"/>
  </r>
  <r>
    <x v="163"/>
    <x v="4"/>
    <d v="1899-12-30T11:50:00"/>
    <n v="4"/>
    <n v="0"/>
    <n v="1"/>
    <n v="1200"/>
    <s v="Hcp"/>
    <n v="72"/>
    <n v="120"/>
    <n v="11"/>
    <s v="Iron Man"/>
    <x v="3"/>
    <n v="5.8"/>
    <s v="Edward O'Rourke"/>
    <s v="Rachel King"/>
    <m/>
    <n v="1"/>
    <n v="55"/>
    <n v="55"/>
    <n v="37.433155080213908"/>
    <n v="5"/>
    <m/>
    <x v="0"/>
    <n v="6.2"/>
    <n v="20"/>
    <m/>
    <m/>
    <s v="2nd"/>
    <n v="6.5"/>
    <n v="2.2999999999999998"/>
    <s v="SYD"/>
    <x v="1"/>
    <x v="0"/>
    <x v="1"/>
    <n v="9"/>
    <x v="0"/>
    <s v=""/>
    <n v="2"/>
    <x v="0"/>
    <s v=""/>
    <n v="-100"/>
    <s v="Iron Man"/>
    <x v="0"/>
    <s v=""/>
    <n v="-100"/>
  </r>
  <r>
    <x v="163"/>
    <x v="4"/>
    <d v="1899-12-30T13:35:00"/>
    <n v="4"/>
    <n v="0"/>
    <n v="4"/>
    <n v="1500"/>
    <s v="Hcp"/>
    <n v="78"/>
    <n v="160"/>
    <n v="3"/>
    <s v="Gracilistyla"/>
    <x v="3"/>
    <n v="2.5"/>
    <s v="Chris Waller"/>
    <s v="Nash Rawiller"/>
    <m/>
    <n v="2"/>
    <n v="58.5"/>
    <n v="58.5"/>
    <n v="57.543859649122808"/>
    <n v="1"/>
    <n v="1"/>
    <x v="1"/>
    <n v="5.8"/>
    <n v="20"/>
    <m/>
    <m/>
    <s v="2nd"/>
    <n v="2.8"/>
    <n v="1.2"/>
    <s v="SYD"/>
    <x v="1"/>
    <x v="0"/>
    <x v="1"/>
    <n v="9"/>
    <x v="0"/>
    <s v=""/>
    <s v=""/>
    <x v="0"/>
    <s v=""/>
    <n v="-100"/>
    <s v="Gracilistyla"/>
    <x v="0"/>
    <s v=""/>
    <n v="-100"/>
  </r>
  <r>
    <x v="163"/>
    <x v="6"/>
    <d v="1899-12-30T13:50:00"/>
    <n v="4"/>
    <n v="0"/>
    <n v="4"/>
    <n v="1200"/>
    <s v="Hcp"/>
    <s v="No"/>
    <n v="150"/>
    <n v="2"/>
    <s v="Savannah Cloud"/>
    <x v="2"/>
    <n v="5"/>
    <s v="Phillip Stokes"/>
    <s v="Sheridan Clarke (a3)"/>
    <n v="3"/>
    <n v="5"/>
    <n v="58"/>
    <n v="55"/>
    <n v="77.142857142857139"/>
    <n v="1"/>
    <n v="3"/>
    <x v="1"/>
    <n v="5"/>
    <n v="35"/>
    <n v="6"/>
    <m/>
    <m/>
    <n v="8"/>
    <m/>
    <s v="Mel"/>
    <x v="0"/>
    <x v="0"/>
    <x v="1"/>
    <n v="9"/>
    <x v="0"/>
    <s v=""/>
    <s v=""/>
    <x v="0"/>
    <s v=""/>
    <n v="-100"/>
    <s v="Savannah Cloud"/>
    <x v="0"/>
    <s v=""/>
    <n v="-100"/>
  </r>
  <r>
    <x v="163"/>
    <x v="6"/>
    <d v="1899-12-30T13:50:00"/>
    <n v="4"/>
    <n v="0"/>
    <n v="4"/>
    <n v="1200"/>
    <s v="Hcp"/>
    <s v="No"/>
    <n v="150"/>
    <n v="1"/>
    <s v="Corner Pocket"/>
    <x v="1"/>
    <n v="7.5"/>
    <s v="Lindsey Smith"/>
    <s v=" Stockdale (a1.5)"/>
    <n v="1.5"/>
    <n v="3"/>
    <n v="60"/>
    <n v="58.5"/>
    <n v="77.142857142857139"/>
    <n v="3"/>
    <n v="4"/>
    <x v="0"/>
    <n v="5.5"/>
    <n v="30"/>
    <n v="6"/>
    <m/>
    <s v="Ntd"/>
    <n v="9"/>
    <m/>
    <s v="Mel"/>
    <x v="0"/>
    <x v="0"/>
    <x v="1"/>
    <n v="9"/>
    <x v="1"/>
    <s v=""/>
    <s v=""/>
    <x v="0"/>
    <s v=""/>
    <n v="-100"/>
    <s v="Corner Pocket"/>
    <x v="1"/>
    <s v=""/>
    <s v=""/>
  </r>
  <r>
    <x v="163"/>
    <x v="6"/>
    <d v="1899-12-30T15:35:00"/>
    <n v="4"/>
    <n v="0"/>
    <n v="7"/>
    <n v="2040"/>
    <s v="Hcp"/>
    <n v="100"/>
    <n v="150"/>
    <n v="11"/>
    <s v="Future History"/>
    <x v="2"/>
    <n v="4.5999999999999996"/>
    <s v="Ciaron Maher "/>
    <s v="Carleen Hefel (a1.5)"/>
    <n v="1.5"/>
    <n v="7"/>
    <n v="56"/>
    <n v="54.5"/>
    <n v="31.84014053579271"/>
    <n v="3"/>
    <n v="1"/>
    <x v="1"/>
    <n v="5.2"/>
    <n v="35"/>
    <n v="14"/>
    <m/>
    <s v="2nd"/>
    <n v="4"/>
    <n v="1.6"/>
    <s v="Mel"/>
    <x v="0"/>
    <x v="0"/>
    <x v="1"/>
    <n v="9"/>
    <x v="1"/>
    <s v=""/>
    <s v=""/>
    <x v="0"/>
    <s v=""/>
    <n v="-100"/>
    <s v="Future History"/>
    <x v="1"/>
    <s v=""/>
    <s v=""/>
  </r>
  <r>
    <x v="163"/>
    <x v="6"/>
    <d v="1899-12-30T15:35:00"/>
    <n v="4"/>
    <n v="0"/>
    <n v="7"/>
    <n v="2040"/>
    <s v="Hcp"/>
    <n v="100"/>
    <n v="150"/>
    <n v="7"/>
    <s v="Berkeley Square"/>
    <x v="3"/>
    <n v="4.0999999999999996"/>
    <s v="Dan O'Sullivan"/>
    <s v="Jye McNeil"/>
    <m/>
    <n v="6"/>
    <n v="58.5"/>
    <n v="58.5"/>
    <n v="31.84014053579271"/>
    <n v="2"/>
    <m/>
    <x v="0"/>
    <n v="5.5"/>
    <n v="30"/>
    <n v="14"/>
    <m/>
    <m/>
    <n v="4.2"/>
    <m/>
    <s v="Mel"/>
    <x v="0"/>
    <x v="0"/>
    <x v="1"/>
    <n v="9"/>
    <x v="0"/>
    <s v=""/>
    <s v=""/>
    <x v="0"/>
    <s v=""/>
    <n v="-100"/>
    <s v="Berkeley Square"/>
    <x v="0"/>
    <s v=""/>
    <n v="-100"/>
  </r>
  <r>
    <x v="163"/>
    <x v="4"/>
    <d v="1899-12-30T16:35:00"/>
    <n v="4"/>
    <n v="0"/>
    <n v="9"/>
    <n v="1300"/>
    <s v="Hcp"/>
    <m/>
    <n v="300"/>
    <n v="9"/>
    <s v="Argentia"/>
    <x v="3"/>
    <n v="4"/>
    <s v="Joseph Pride"/>
    <s v="Chad Schofield"/>
    <m/>
    <n v="7"/>
    <n v="54"/>
    <n v="54"/>
    <n v="43.181818181818187"/>
    <m/>
    <n v="2"/>
    <x v="1"/>
    <n v="3.7"/>
    <n v="30"/>
    <m/>
    <m/>
    <m/>
    <n v="4.5999999999999996"/>
    <m/>
    <s v="SYD"/>
    <x v="1"/>
    <x v="0"/>
    <x v="1"/>
    <n v="9"/>
    <x v="0"/>
    <s v=""/>
    <s v=""/>
    <x v="0"/>
    <s v=""/>
    <n v="-100"/>
    <s v="Argentia"/>
    <x v="0"/>
    <s v=""/>
    <n v="-100"/>
  </r>
  <r>
    <x v="163"/>
    <x v="4"/>
    <d v="1899-12-30T17:15:00"/>
    <n v="4"/>
    <n v="0"/>
    <n v="10"/>
    <n v="1100"/>
    <s v="Hcp"/>
    <n v="78"/>
    <n v="160"/>
    <n v="4"/>
    <s v="Red Card"/>
    <x v="1"/>
    <n v="3.2"/>
    <s v="James Cummings"/>
    <s v="Adam Hyeronimus"/>
    <m/>
    <n v="7"/>
    <n v="58.5"/>
    <n v="58.5"/>
    <n v="50.480769230769226"/>
    <n v="1"/>
    <n v="2"/>
    <x v="1"/>
    <n v="6.06"/>
    <n v="20"/>
    <m/>
    <m/>
    <s v="WON"/>
    <n v="2.5"/>
    <n v="1.3"/>
    <s v="SYD"/>
    <x v="1"/>
    <x v="0"/>
    <x v="1"/>
    <n v="9"/>
    <x v="0"/>
    <n v="2"/>
    <n v="2"/>
    <x v="0"/>
    <n v="250"/>
    <n v="150"/>
    <s v="Red Card"/>
    <x v="0"/>
    <n v="250"/>
    <n v="150"/>
  </r>
  <r>
    <x v="163"/>
    <x v="4"/>
    <d v="1899-12-30T17:15:00"/>
    <n v="4"/>
    <n v="0"/>
    <n v="10"/>
    <n v="1100"/>
    <s v="Hcp"/>
    <n v="78"/>
    <n v="160"/>
    <n v="11"/>
    <s v="Airman"/>
    <x v="3"/>
    <n v="5.2"/>
    <s v="Team Hawkes"/>
    <s v="Zac Lloyd (a0)"/>
    <m/>
    <n v="10"/>
    <n v="56"/>
    <n v="56"/>
    <n v="50.480769230769226"/>
    <n v="2"/>
    <n v="1"/>
    <x v="0"/>
    <n v="9.82"/>
    <n v="20"/>
    <m/>
    <m/>
    <s v="3rd"/>
    <n v="7"/>
    <n v="2.2000000000000002"/>
    <s v="SYD"/>
    <x v="1"/>
    <x v="0"/>
    <x v="1"/>
    <n v="9"/>
    <x v="0"/>
    <s v=""/>
    <n v="2"/>
    <x v="0"/>
    <s v=""/>
    <n v="-100"/>
    <s v="Airman"/>
    <x v="0"/>
    <s v=""/>
    <n v="-100"/>
  </r>
  <r>
    <x v="164"/>
    <x v="3"/>
    <d v="1899-12-30T11:50:00"/>
    <n v="4"/>
    <n v="7"/>
    <n v="1"/>
    <n v="1600"/>
    <s v="Hcp"/>
    <n v="72"/>
    <n v="120"/>
    <n v="1"/>
    <s v="Elettrica"/>
    <x v="2"/>
    <n v="4.0999999999999996"/>
    <s v="R &amp; W Freedman"/>
    <s v="Jason Collett"/>
    <m/>
    <n v="1"/>
    <n v="58.5"/>
    <n v="58.5"/>
    <n v="33.318815331010455"/>
    <n v="1"/>
    <n v="1"/>
    <x v="1"/>
    <n v="7"/>
    <n v="20"/>
    <m/>
    <m/>
    <s v="2nd"/>
    <n v="5"/>
    <n v="2.1"/>
    <s v="SYD"/>
    <x v="1"/>
    <x v="0"/>
    <x v="1"/>
    <n v="9"/>
    <x v="0"/>
    <s v=""/>
    <s v=""/>
    <x v="0"/>
    <s v=""/>
    <n v="-100"/>
    <s v="Elettrica"/>
    <x v="0"/>
    <s v=""/>
    <n v="-100"/>
  </r>
  <r>
    <x v="164"/>
    <x v="0"/>
    <d v="1899-12-30T13:15:00"/>
    <n v="4"/>
    <n v="0"/>
    <n v="3"/>
    <n v="1400"/>
    <s v="Hcp"/>
    <s v="No"/>
    <n v="175"/>
    <n v="4"/>
    <s v="Kalino"/>
    <x v="2"/>
    <n v="7"/>
    <s v="Chris Waller"/>
    <s v="Jye McNeil"/>
    <m/>
    <n v="8"/>
    <n v="54.5"/>
    <n v="54.5"/>
    <n v="57.763975155279503"/>
    <n v="3"/>
    <n v="2"/>
    <x v="1"/>
    <n v="4.8"/>
    <n v="35"/>
    <n v="9"/>
    <m/>
    <s v="WON"/>
    <n v="9"/>
    <n v="1.9"/>
    <s v="Mel"/>
    <x v="0"/>
    <x v="0"/>
    <x v="1"/>
    <n v="9"/>
    <x v="0"/>
    <s v=""/>
    <s v=""/>
    <x v="0"/>
    <n v="900"/>
    <n v="800"/>
    <s v="Kalino"/>
    <x v="0"/>
    <n v="900"/>
    <n v="800"/>
  </r>
  <r>
    <x v="164"/>
    <x v="3"/>
    <d v="1899-12-30T13:35:00"/>
    <n v="4"/>
    <n v="7"/>
    <n v="4"/>
    <n v="1400"/>
    <s v="Hcp"/>
    <n v="78"/>
    <n v="160"/>
    <n v="1"/>
    <s v="Altivo"/>
    <x v="2"/>
    <n v="3.3"/>
    <s v="Team Hawkes"/>
    <s v="Zac Lloyd (a0)"/>
    <m/>
    <n v="3"/>
    <n v="61"/>
    <n v="61"/>
    <n v="53.030303030303031"/>
    <n v="2"/>
    <m/>
    <x v="1"/>
    <n v="6.8"/>
    <n v="20"/>
    <m/>
    <m/>
    <m/>
    <n v="3.8"/>
    <m/>
    <s v="SYD"/>
    <x v="1"/>
    <x v="0"/>
    <x v="1"/>
    <n v="9"/>
    <x v="1"/>
    <s v=""/>
    <s v=""/>
    <x v="0"/>
    <s v=""/>
    <n v="-100"/>
    <s v="Altivo"/>
    <x v="1"/>
    <s v=""/>
    <s v=""/>
  </r>
  <r>
    <x v="164"/>
    <x v="3"/>
    <d v="1899-12-30T13:35:00"/>
    <n v="4"/>
    <n v="7"/>
    <n v="4"/>
    <n v="1400"/>
    <s v="Hcp"/>
    <n v="78"/>
    <n v="160"/>
    <n v="4"/>
    <s v="Holymanz"/>
    <x v="2"/>
    <n v="5.8"/>
    <s v="Maher &amp; Eustace"/>
    <s v="Jason Collett"/>
    <m/>
    <n v="6"/>
    <n v="60"/>
    <n v="60"/>
    <n v="53.030303030303031"/>
    <m/>
    <n v="3"/>
    <x v="0"/>
    <n v="7"/>
    <n v="20"/>
    <m/>
    <m/>
    <m/>
    <n v="6"/>
    <m/>
    <s v="SYD"/>
    <x v="1"/>
    <x v="0"/>
    <x v="1"/>
    <n v="9"/>
    <x v="1"/>
    <s v=""/>
    <s v=""/>
    <x v="0"/>
    <s v=""/>
    <n v="-100"/>
    <s v="Holymanz"/>
    <x v="1"/>
    <s v=""/>
    <s v=""/>
  </r>
  <r>
    <x v="164"/>
    <x v="3"/>
    <d v="1899-12-30T16:00:00"/>
    <n v="4"/>
    <n v="7"/>
    <n v="8"/>
    <n v="1100"/>
    <s v="Hcp"/>
    <s v="SW"/>
    <n v="1000"/>
    <n v="7"/>
    <s v="Remarque"/>
    <x v="2"/>
    <n v="7"/>
    <s v="Team Hawkes"/>
    <s v="Tyler Schiller"/>
    <m/>
    <n v="2"/>
    <n v="56"/>
    <n v="56"/>
    <n v="48.768472906403943"/>
    <n v="2"/>
    <n v="5"/>
    <x v="1"/>
    <n v="5.0999999999999996"/>
    <n v="20"/>
    <m/>
    <m/>
    <m/>
    <n v="8"/>
    <m/>
    <s v="SYD"/>
    <x v="1"/>
    <x v="0"/>
    <x v="1"/>
    <n v="9"/>
    <x v="1"/>
    <s v=""/>
    <s v=""/>
    <x v="0"/>
    <s v=""/>
    <n v="-100"/>
    <s v="Remarque"/>
    <x v="1"/>
    <s v=""/>
    <s v=""/>
  </r>
  <r>
    <x v="164"/>
    <x v="3"/>
    <d v="1899-12-30T16:40:00"/>
    <n v="4"/>
    <n v="7"/>
    <n v="9"/>
    <n v="1400"/>
    <s v="Hcp"/>
    <m/>
    <n v="250"/>
    <n v="11"/>
    <s v="Olentia"/>
    <x v="2"/>
    <n v="3.1"/>
    <s v="Chris Waller"/>
    <s v="Jay Ford"/>
    <m/>
    <n v="10"/>
    <n v="53"/>
    <n v="53"/>
    <n v="56.648308418568057"/>
    <n v="2"/>
    <m/>
    <x v="1"/>
    <n v="4"/>
    <n v="30"/>
    <m/>
    <m/>
    <m/>
    <n v="4.5999999999999996"/>
    <m/>
    <s v="SYD"/>
    <x v="1"/>
    <x v="0"/>
    <x v="1"/>
    <n v="9"/>
    <x v="0"/>
    <s v=""/>
    <s v=""/>
    <x v="0"/>
    <s v=""/>
    <n v="-100"/>
    <s v="Olentia"/>
    <x v="0"/>
    <s v=""/>
    <n v="-100"/>
  </r>
  <r>
    <x v="164"/>
    <x v="0"/>
    <d v="1899-12-30T16:55:00"/>
    <n v="4"/>
    <n v="0"/>
    <n v="9"/>
    <n v="1200"/>
    <s v="Hcp"/>
    <s v="No"/>
    <n v="300"/>
    <n v="1"/>
    <s v="King Of Sparta"/>
    <x v="3"/>
    <n v="6.5"/>
    <s v="Peter  Snowden"/>
    <s v="Blake Shinn"/>
    <m/>
    <n v="8"/>
    <n v="59"/>
    <n v="59"/>
    <n v="55.384615384615387"/>
    <n v="3"/>
    <n v="2"/>
    <x v="1"/>
    <n v="4.8"/>
    <n v="35"/>
    <n v="10"/>
    <m/>
    <s v="2nd"/>
    <n v="6.5"/>
    <n v="1.8"/>
    <s v="Mel"/>
    <x v="0"/>
    <x v="0"/>
    <x v="1"/>
    <n v="9"/>
    <x v="0"/>
    <s v=""/>
    <s v=""/>
    <x v="0"/>
    <s v=""/>
    <n v="-100"/>
    <s v="King Of Sparta"/>
    <x v="0"/>
    <s v=""/>
    <n v="-100"/>
  </r>
  <r>
    <x v="165"/>
    <x v="4"/>
    <d v="1899-12-30T13:00:00"/>
    <n v="4"/>
    <n v="2"/>
    <n v="3"/>
    <n v="1900"/>
    <s v="Hcp"/>
    <n v="88"/>
    <n v="160"/>
    <n v="8"/>
    <s v="Marquess"/>
    <x v="2"/>
    <n v="2.6"/>
    <s v="James Cummings"/>
    <s v="Zac Lloyd (a0)"/>
    <m/>
    <n v="1"/>
    <n v="55"/>
    <n v="55"/>
    <n v="74.175824175824175"/>
    <n v="2"/>
    <n v="2"/>
    <x v="1"/>
    <n v="3.4"/>
    <n v="20"/>
    <m/>
    <m/>
    <s v="WON"/>
    <n v="2.7"/>
    <n v="1.2"/>
    <s v="SYD"/>
    <x v="1"/>
    <x v="0"/>
    <x v="1"/>
    <n v="9"/>
    <x v="0"/>
    <s v=""/>
    <s v=""/>
    <x v="0"/>
    <n v="270"/>
    <n v="170"/>
    <s v="Marquess"/>
    <x v="0"/>
    <n v="270"/>
    <n v="170"/>
  </r>
  <r>
    <x v="165"/>
    <x v="2"/>
    <d v="1899-12-30T13:50:00"/>
    <n v="4"/>
    <n v="6"/>
    <n v="4"/>
    <n v="1400"/>
    <s v="Mares"/>
    <n v="84"/>
    <n v="130"/>
    <n v="11"/>
    <s v="Yellow Sam"/>
    <x v="3"/>
    <n v="3.8"/>
    <s v="Lindsey Smith"/>
    <s v="Wiremu Pinn (a2)"/>
    <n v="2"/>
    <n v="8"/>
    <n v="54"/>
    <n v="52"/>
    <n v="56.618819776714517"/>
    <n v="4"/>
    <n v="3"/>
    <x v="1"/>
    <n v="4.5999999999999996"/>
    <n v="40"/>
    <n v="9"/>
    <m/>
    <s v="3rd"/>
    <n v="3.5"/>
    <n v="1.4"/>
    <s v="Mel"/>
    <x v="0"/>
    <x v="0"/>
    <x v="1"/>
    <n v="9"/>
    <x v="0"/>
    <s v=""/>
    <s v=""/>
    <x v="0"/>
    <s v=""/>
    <n v="-100"/>
    <s v="Yellow Sam"/>
    <x v="0"/>
    <s v=""/>
    <n v="-100"/>
  </r>
  <r>
    <x v="165"/>
    <x v="2"/>
    <d v="1899-12-30T13:50:00"/>
    <n v="4"/>
    <n v="6"/>
    <n v="4"/>
    <n v="1400"/>
    <s v="Mares"/>
    <n v="84"/>
    <n v="130"/>
    <n v="4"/>
    <s v="Nunthorpe"/>
    <x v="6"/>
    <n v="4.4000000000000004"/>
    <s v="Peter G Moody "/>
    <s v="Jamie Kah"/>
    <m/>
    <n v="1"/>
    <n v="57"/>
    <n v="57"/>
    <n v="56.618819776714517"/>
    <n v="3"/>
    <n v="2"/>
    <x v="0"/>
    <n v="5.5"/>
    <n v="30"/>
    <n v="9"/>
    <m/>
    <s v="WON"/>
    <n v="4.4000000000000004"/>
    <n v="1.4"/>
    <s v="Mel"/>
    <x v="0"/>
    <x v="0"/>
    <x v="1"/>
    <n v="9"/>
    <x v="1"/>
    <s v=""/>
    <s v=""/>
    <x v="0"/>
    <n v="440.00000000000006"/>
    <n v="340.00000000000006"/>
    <s v="Nunthorpe"/>
    <x v="1"/>
    <s v=""/>
    <s v=""/>
  </r>
  <r>
    <x v="165"/>
    <x v="4"/>
    <d v="1899-12-30T14:10:00"/>
    <n v="4"/>
    <n v="2"/>
    <n v="5"/>
    <n v="2400"/>
    <s v="Hcp"/>
    <m/>
    <n v="250"/>
    <n v="6"/>
    <s v="Athabascan"/>
    <x v="3"/>
    <n v="5.5"/>
    <s v="John O'Shea"/>
    <s v="Tom Sherry"/>
    <m/>
    <n v="6"/>
    <n v="55"/>
    <n v="55"/>
    <n v="46.753246753246756"/>
    <n v="2"/>
    <n v="2"/>
    <x v="1"/>
    <n v="6.5"/>
    <n v="20"/>
    <m/>
    <m/>
    <s v="WON"/>
    <n v="4.8"/>
    <n v="1.8"/>
    <s v="SYD"/>
    <x v="1"/>
    <x v="0"/>
    <x v="1"/>
    <n v="9"/>
    <x v="0"/>
    <n v="2"/>
    <n v="2"/>
    <x v="0"/>
    <n v="480"/>
    <n v="380"/>
    <s v="Athabascan"/>
    <x v="0"/>
    <n v="480"/>
    <n v="380"/>
  </r>
  <r>
    <x v="165"/>
    <x v="4"/>
    <d v="1899-12-30T14:10:00"/>
    <n v="4"/>
    <n v="2"/>
    <n v="5"/>
    <n v="2400"/>
    <s v="Hcp"/>
    <m/>
    <n v="250"/>
    <n v="9"/>
    <s v="Verona"/>
    <x v="3"/>
    <n v="3.9"/>
    <s v="Maher &amp; Eustace"/>
    <s v="Zac Lloyd (a0)"/>
    <m/>
    <n v="8"/>
    <n v="53"/>
    <n v="53"/>
    <n v="46.753246753246756"/>
    <m/>
    <m/>
    <x v="0"/>
    <n v="7"/>
    <n v="20"/>
    <m/>
    <m/>
    <m/>
    <n v="4.2"/>
    <m/>
    <s v="SYD"/>
    <x v="1"/>
    <x v="0"/>
    <x v="1"/>
    <n v="9"/>
    <x v="0"/>
    <s v=""/>
    <n v="2"/>
    <x v="0"/>
    <s v=""/>
    <n v="-100"/>
    <s v="Verona"/>
    <x v="0"/>
    <s v=""/>
    <n v="-100"/>
  </r>
  <r>
    <x v="165"/>
    <x v="4"/>
    <d v="1899-12-30T14:45:00"/>
    <n v="4"/>
    <n v="2"/>
    <n v="6"/>
    <n v="1400"/>
    <s v="Mares"/>
    <s v="SW"/>
    <n v="400"/>
    <n v="3"/>
    <s v="Zougotcha"/>
    <x v="2"/>
    <n v="3.5"/>
    <s v="Chris Waller"/>
    <s v="Ryan Moore"/>
    <m/>
    <n v="5"/>
    <n v="58"/>
    <n v="58"/>
    <n v="72.049689440993788"/>
    <m/>
    <n v="1"/>
    <x v="1"/>
    <n v="4.2"/>
    <n v="20"/>
    <m/>
    <m/>
    <m/>
    <n v="5"/>
    <m/>
    <s v="SYD"/>
    <x v="1"/>
    <x v="0"/>
    <x v="1"/>
    <n v="9"/>
    <x v="1"/>
    <s v=""/>
    <s v=""/>
    <x v="0"/>
    <s v=""/>
    <n v="-100"/>
    <s v="Zougotcha"/>
    <x v="1"/>
    <s v=""/>
    <s v=""/>
  </r>
  <r>
    <x v="165"/>
    <x v="2"/>
    <d v="1899-12-30T15:00:00"/>
    <n v="4"/>
    <n v="6"/>
    <n v="6"/>
    <n v="1400"/>
    <s v="Hcp"/>
    <s v="SW"/>
    <n v="175"/>
    <n v="1"/>
    <s v="Bandersnatch"/>
    <x v="2"/>
    <n v="5"/>
    <s v="Team Hawkes"/>
    <s v="Jordan Childs"/>
    <m/>
    <n v="1"/>
    <n v="58.5"/>
    <n v="58.5"/>
    <n v="74.054054054054049"/>
    <n v="5"/>
    <n v="4"/>
    <x v="1"/>
    <n v="4.8"/>
    <n v="35"/>
    <n v="8"/>
    <m/>
    <m/>
    <n v="5.5"/>
    <m/>
    <s v="Mel"/>
    <x v="0"/>
    <x v="0"/>
    <x v="1"/>
    <n v="9"/>
    <x v="0"/>
    <s v=""/>
    <s v=""/>
    <x v="0"/>
    <s v=""/>
    <n v="-100"/>
    <s v="Bandersnatch"/>
    <x v="0"/>
    <s v=""/>
    <n v="-100"/>
  </r>
  <r>
    <x v="165"/>
    <x v="4"/>
    <d v="1899-12-30T15:20:00"/>
    <n v="4"/>
    <n v="2"/>
    <n v="7"/>
    <n v="1500"/>
    <s v="Hcp"/>
    <m/>
    <n v="300"/>
    <n v="5"/>
    <s v="Cross Talk"/>
    <x v="4"/>
    <n v="7.5"/>
    <s v="Waterhouse/Bott"/>
    <s v="Rachel King"/>
    <m/>
    <n v="6"/>
    <n v="56"/>
    <n v="56"/>
    <n v="51.794871794871796"/>
    <m/>
    <m/>
    <x v="1"/>
    <n v="5.6"/>
    <n v="20"/>
    <m/>
    <m/>
    <m/>
    <n v="9"/>
    <m/>
    <s v="SYD"/>
    <x v="1"/>
    <x v="0"/>
    <x v="1"/>
    <n v="9"/>
    <x v="1"/>
    <s v=""/>
    <s v=""/>
    <x v="0"/>
    <s v=""/>
    <n v="-100"/>
    <s v="Cross Talk"/>
    <x v="1"/>
    <s v=""/>
    <s v=""/>
  </r>
  <r>
    <x v="165"/>
    <x v="4"/>
    <d v="1899-12-30T16:40:00"/>
    <n v="4"/>
    <n v="2"/>
    <n v="9"/>
    <n v="1400"/>
    <s v="Hcp"/>
    <n v="88"/>
    <n v="160"/>
    <n v="12"/>
    <s v="Toesonthenose"/>
    <x v="2"/>
    <n v="14.3"/>
    <s v="John Sargent"/>
    <s v="Rachel King"/>
    <m/>
    <n v="4"/>
    <n v="52.5"/>
    <n v="52.5"/>
    <n v="44.030044030044031"/>
    <m/>
    <m/>
    <x v="1"/>
    <n v="4.5"/>
    <n v="20"/>
    <m/>
    <m/>
    <m/>
    <n v="16"/>
    <m/>
    <s v="SYD"/>
    <x v="1"/>
    <x v="0"/>
    <x v="1"/>
    <n v="9"/>
    <x v="0"/>
    <s v=""/>
    <s v=""/>
    <x v="0"/>
    <s v=""/>
    <n v="-100"/>
    <s v="Toesonthenose"/>
    <x v="0"/>
    <s v=""/>
    <n v="-100"/>
  </r>
  <r>
    <x v="165"/>
    <x v="2"/>
    <d v="1899-12-30T17:25:00"/>
    <n v="4"/>
    <n v="6"/>
    <n v="10"/>
    <n v="1100"/>
    <s v="Hcp"/>
    <n v="100"/>
    <n v="150"/>
    <n v="16"/>
    <s v="She Dances"/>
    <x v="5"/>
    <n v="5.2"/>
    <s v="Peter G Moody "/>
    <s v="Linda Meech"/>
    <m/>
    <n v="14"/>
    <n v="53"/>
    <n v="53"/>
    <n v="40.507364975450081"/>
    <n v="3"/>
    <n v="1"/>
    <x v="1"/>
    <n v="5.6"/>
    <n v="30"/>
    <n v="15"/>
    <m/>
    <m/>
    <n v="4.5999999999999996"/>
    <m/>
    <s v="Mel"/>
    <x v="0"/>
    <x v="0"/>
    <x v="1"/>
    <n v="9"/>
    <x v="0"/>
    <s v=""/>
    <s v=""/>
    <x v="0"/>
    <s v=""/>
    <n v="-100"/>
    <s v="She Dances"/>
    <x v="0"/>
    <s v=""/>
    <n v="-100"/>
  </r>
  <r>
    <x v="166"/>
    <x v="7"/>
    <d v="1899-12-30T18:15:00"/>
    <n v="4"/>
    <n v="0"/>
    <n v="1"/>
    <n v="1500"/>
    <s v="Hcp"/>
    <n v="70"/>
    <n v="130"/>
    <n v="8"/>
    <s v="Farhh Flung"/>
    <x v="3"/>
    <n v="5.5"/>
    <s v="Danny O'Brien"/>
    <s v="Blake Shinn"/>
    <m/>
    <n v="7"/>
    <n v="58"/>
    <n v="58"/>
    <n v="33.566433566433567"/>
    <n v="2"/>
    <n v="5"/>
    <x v="1"/>
    <n v="5.2"/>
    <n v="35"/>
    <n v="9"/>
    <m/>
    <s v="WON"/>
    <n v="7.8"/>
    <n v="2"/>
    <s v="Mel"/>
    <x v="0"/>
    <x v="0"/>
    <x v="0"/>
    <n v="9"/>
    <x v="0"/>
    <s v=""/>
    <s v=""/>
    <x v="0"/>
    <n v="780"/>
    <n v="680"/>
    <s v="Farhh Flung"/>
    <x v="0"/>
    <n v="780"/>
    <n v="680"/>
  </r>
  <r>
    <x v="166"/>
    <x v="7"/>
    <d v="1899-12-30T18:15:00"/>
    <n v="4"/>
    <n v="0"/>
    <n v="1"/>
    <n v="1500"/>
    <s v="Hcp"/>
    <n v="70"/>
    <n v="130"/>
    <n v="11"/>
    <s v="Boognish"/>
    <x v="1"/>
    <n v="2.2000000000000002"/>
    <s v="Will Clarken "/>
    <s v="Jamie Kah"/>
    <m/>
    <n v="2"/>
    <n v="56.5"/>
    <n v="56.5"/>
    <n v="33.566433566433567"/>
    <n v="4"/>
    <m/>
    <x v="0"/>
    <n v="5.6"/>
    <n v="30"/>
    <n v="9"/>
    <m/>
    <s v="3rd"/>
    <n v="2.2999999999999998"/>
    <n v="1.3"/>
    <s v="Mel"/>
    <x v="0"/>
    <x v="0"/>
    <x v="0"/>
    <n v="9"/>
    <x v="1"/>
    <s v=""/>
    <s v=""/>
    <x v="0"/>
    <s v=""/>
    <n v="-100"/>
    <s v="Boognish"/>
    <x v="1"/>
    <s v=""/>
    <s v=""/>
  </r>
  <r>
    <x v="166"/>
    <x v="7"/>
    <d v="1899-12-30T19:15:00"/>
    <n v="4"/>
    <n v="0"/>
    <n v="3"/>
    <n v="1200"/>
    <s v="Hcp"/>
    <n v="84"/>
    <n v="130"/>
    <n v="9"/>
    <s v="Sandpaper"/>
    <x v="2"/>
    <n v="5.2"/>
    <s v="James Cummings"/>
    <s v="Jamie Kah"/>
    <m/>
    <n v="5"/>
    <n v="58"/>
    <n v="58"/>
    <n v="31.278962001853564"/>
    <n v="4"/>
    <n v="3"/>
    <x v="1"/>
    <n v="4.5999999999999996"/>
    <n v="40"/>
    <n v="11"/>
    <m/>
    <m/>
    <n v="4.2"/>
    <m/>
    <s v="Mel"/>
    <x v="0"/>
    <x v="0"/>
    <x v="0"/>
    <n v="9"/>
    <x v="0"/>
    <s v=""/>
    <s v=""/>
    <x v="0"/>
    <s v=""/>
    <n v="-100"/>
    <s v="Sandpaper"/>
    <x v="0"/>
    <s v=""/>
    <n v="-100"/>
  </r>
  <r>
    <x v="166"/>
    <x v="7"/>
    <d v="1899-12-30T19:45:00"/>
    <n v="4"/>
    <n v="0"/>
    <n v="4"/>
    <n v="955"/>
    <s v="Hcp"/>
    <n v="84"/>
    <n v="130"/>
    <n v="5"/>
    <s v="Rattle And Bang"/>
    <x v="2"/>
    <n v="11"/>
    <s v="Dean Binaisse"/>
    <s v="Sheridan Clarke (a3)"/>
    <n v="3"/>
    <n v="8"/>
    <n v="56.5"/>
    <n v="53.5"/>
    <n v="37.662337662337663"/>
    <n v="3"/>
    <m/>
    <x v="1"/>
    <n v="5.2"/>
    <n v="35"/>
    <n v="8"/>
    <m/>
    <m/>
    <n v="15"/>
    <m/>
    <s v="Mel"/>
    <x v="0"/>
    <x v="0"/>
    <x v="0"/>
    <n v="9"/>
    <x v="0"/>
    <n v="2"/>
    <n v="2"/>
    <x v="0"/>
    <s v=""/>
    <n v="-100"/>
    <s v="Rattle And Bang"/>
    <x v="0"/>
    <s v=""/>
    <n v="-100"/>
  </r>
  <r>
    <x v="166"/>
    <x v="7"/>
    <d v="1899-12-30T19:45:00"/>
    <n v="4"/>
    <n v="0"/>
    <n v="4"/>
    <n v="955"/>
    <s v="Hcp"/>
    <n v="84"/>
    <n v="130"/>
    <n v="10"/>
    <s v="Shirshov"/>
    <x v="0"/>
    <n v="16"/>
    <s v="Julien Welsh"/>
    <s v="Patrick Moloney"/>
    <m/>
    <n v="2"/>
    <n v="55"/>
    <n v="55"/>
    <n v="37.662337662337663"/>
    <n v="4"/>
    <n v="3"/>
    <x v="0"/>
    <n v="5.6"/>
    <n v="30"/>
    <n v="8"/>
    <m/>
    <s v="WON"/>
    <n v="21"/>
    <n v="3.8"/>
    <s v="Mel"/>
    <x v="0"/>
    <x v="0"/>
    <x v="0"/>
    <n v="9"/>
    <x v="0"/>
    <s v=""/>
    <n v="2"/>
    <x v="0"/>
    <n v="2100"/>
    <n v="2000"/>
    <s v="Shirshov"/>
    <x v="0"/>
    <n v="2100"/>
    <n v="2000"/>
  </r>
  <r>
    <x v="167"/>
    <x v="3"/>
    <d v="1899-12-30T11:55:00"/>
    <n v="4"/>
    <n v="0"/>
    <n v="1"/>
    <n v="1800"/>
    <s v="Hcp"/>
    <n v="72"/>
    <n v="120"/>
    <n v="4"/>
    <s v="Philipsburg"/>
    <x v="3"/>
    <n v="9.1999999999999993"/>
    <s v="James Ponsonby"/>
    <s v="Blake Shinn"/>
    <m/>
    <n v="8"/>
    <n v="57.5"/>
    <n v="57.5"/>
    <n v="39.440993788819881"/>
    <m/>
    <n v="5"/>
    <x v="1"/>
    <n v="6.6"/>
    <n v="20"/>
    <m/>
    <m/>
    <s v="2nd"/>
    <n v="9"/>
    <n v="2.6"/>
    <s v="SYD"/>
    <x v="1"/>
    <x v="0"/>
    <x v="1"/>
    <n v="9"/>
    <x v="0"/>
    <n v="2"/>
    <n v="2"/>
    <x v="0"/>
    <s v=""/>
    <n v="-100"/>
    <s v="Philipsburg"/>
    <x v="0"/>
    <s v=""/>
    <n v="-100"/>
  </r>
  <r>
    <x v="167"/>
    <x v="3"/>
    <d v="1899-12-30T11:55:00"/>
    <n v="4"/>
    <n v="0"/>
    <n v="1"/>
    <n v="1800"/>
    <s v="Hcp"/>
    <n v="72"/>
    <n v="120"/>
    <n v="3"/>
    <s v="Go Troppo"/>
    <x v="3"/>
    <n v="12.2"/>
    <s v="David Pfieffer"/>
    <s v="Dylan Gibbons (a0)"/>
    <m/>
    <n v="12"/>
    <n v="58"/>
    <n v="58"/>
    <n v="39.440993788819881"/>
    <m/>
    <m/>
    <x v="0"/>
    <n v="7.6"/>
    <n v="20"/>
    <m/>
    <m/>
    <s v="3rd"/>
    <n v="17"/>
    <n v="4.7"/>
    <s v="SYD"/>
    <x v="1"/>
    <x v="0"/>
    <x v="1"/>
    <n v="9"/>
    <x v="0"/>
    <s v=""/>
    <n v="2"/>
    <x v="0"/>
    <s v=""/>
    <n v="-100"/>
    <s v="Go Troppo"/>
    <x v="0"/>
    <s v=""/>
    <n v="-100"/>
  </r>
  <r>
    <x v="167"/>
    <x v="3"/>
    <d v="1899-12-30T16:05:00"/>
    <n v="4"/>
    <n v="0"/>
    <n v="8"/>
    <n v="1600"/>
    <s v="Hcp"/>
    <m/>
    <n v="1500"/>
    <n v="17"/>
    <s v="Rediener"/>
    <x v="2"/>
    <n v="10.1"/>
    <s v="Chris Waller"/>
    <s v="Kathy O'Hara"/>
    <m/>
    <n v="2"/>
    <n v="50"/>
    <n v="50"/>
    <n v="20.317656765676567"/>
    <m/>
    <m/>
    <x v="1"/>
    <n v="5.2"/>
    <n v="20"/>
    <m/>
    <m/>
    <s v="WON"/>
    <n v="11"/>
    <n v="3.4"/>
    <s v="SYD"/>
    <x v="1"/>
    <x v="0"/>
    <x v="1"/>
    <n v="9"/>
    <x v="1"/>
    <s v=""/>
    <s v=""/>
    <x v="0"/>
    <n v="1100"/>
    <n v="1000"/>
    <s v="Rediener"/>
    <x v="1"/>
    <s v=""/>
    <s v=""/>
  </r>
  <r>
    <x v="167"/>
    <x v="3"/>
    <d v="1899-12-30T17:25:00"/>
    <n v="4"/>
    <n v="0"/>
    <n v="10"/>
    <n v="1200"/>
    <s v="Hcp"/>
    <n v="94"/>
    <n v="160"/>
    <n v="8"/>
    <s v="Kibou"/>
    <x v="4"/>
    <n v="2.9"/>
    <s v="Waterhouse/Bott"/>
    <s v="Regan Bayliss"/>
    <m/>
    <n v="8"/>
    <n v="56.5"/>
    <n v="56.5"/>
    <n v="55.759354365370513"/>
    <n v="1"/>
    <n v="2"/>
    <x v="1"/>
    <n v="3.5"/>
    <n v="30"/>
    <m/>
    <m/>
    <m/>
    <n v="2.8"/>
    <m/>
    <s v="SYD"/>
    <x v="1"/>
    <x v="0"/>
    <x v="1"/>
    <n v="9"/>
    <x v="1"/>
    <s v=""/>
    <s v=""/>
    <x v="0"/>
    <s v=""/>
    <n v="-100"/>
    <s v="Kibou"/>
    <x v="1"/>
    <s v=""/>
    <s v=""/>
  </r>
  <r>
    <x v="168"/>
    <x v="5"/>
    <d v="1899-12-30T15:40:00"/>
    <n v="4"/>
    <n v="6"/>
    <n v="5"/>
    <n v="1800"/>
    <s v="Hcp"/>
    <n v="78"/>
    <n v="130"/>
    <n v="10"/>
    <s v="Foujita San"/>
    <x v="3"/>
    <n v="3.5"/>
    <s v="Team Hawkes"/>
    <s v="Damien Oliver"/>
    <m/>
    <n v="9"/>
    <n v="57"/>
    <n v="57"/>
    <n v="44.444444444444443"/>
    <n v="4"/>
    <m/>
    <x v="1"/>
    <n v="5"/>
    <n v="35"/>
    <n v="12"/>
    <m/>
    <s v="WON"/>
    <n v="4"/>
    <n v="1.7"/>
    <s v="Mel"/>
    <x v="0"/>
    <x v="0"/>
    <x v="3"/>
    <n v="10"/>
    <x v="0"/>
    <s v=""/>
    <s v=""/>
    <x v="0"/>
    <n v="400"/>
    <n v="300"/>
    <s v="Foujita San"/>
    <x v="0"/>
    <n v="400"/>
    <n v="300"/>
  </r>
  <r>
    <x v="168"/>
    <x v="5"/>
    <d v="1899-12-30T16:15:00"/>
    <n v="4"/>
    <n v="6"/>
    <n v="6"/>
    <n v="1500"/>
    <s v="Hcp"/>
    <s v="No"/>
    <n v="200"/>
    <n v="3"/>
    <s v="Here To Shock"/>
    <x v="6"/>
    <n v="4.5"/>
    <s v="Team Hayes"/>
    <s v="Daniel Stackhouse"/>
    <m/>
    <n v="4"/>
    <n v="55.5"/>
    <n v="55.5"/>
    <n v="81.045751633986924"/>
    <n v="2"/>
    <n v="5"/>
    <x v="1"/>
    <n v="3.3"/>
    <n v="45"/>
    <n v="8"/>
    <m/>
    <s v="2nd"/>
    <n v="4.5999999999999996"/>
    <n v="1.2"/>
    <s v="Mel"/>
    <x v="0"/>
    <x v="0"/>
    <x v="3"/>
    <n v="10"/>
    <x v="1"/>
    <s v=""/>
    <s v=""/>
    <x v="0"/>
    <s v=""/>
    <n v="-100"/>
    <s v="Here To Shock"/>
    <x v="1"/>
    <s v=""/>
    <s v=""/>
  </r>
  <r>
    <x v="168"/>
    <x v="5"/>
    <d v="1899-12-30T16:50:00"/>
    <n v="4"/>
    <n v="6"/>
    <n v="7"/>
    <n v="1800"/>
    <s v="Hcp"/>
    <s v="No"/>
    <n v="150"/>
    <n v="8"/>
    <s v="Flash Flood"/>
    <x v="2"/>
    <n v="6.6"/>
    <s v="Ciaron Maher "/>
    <s v="Carleen Hefel (a1.5)"/>
    <n v="1.5"/>
    <n v="8"/>
    <n v="56"/>
    <n v="54.5"/>
    <n v="34.759358288770059"/>
    <n v="1"/>
    <n v="3"/>
    <x v="1"/>
    <n v="5"/>
    <n v="35"/>
    <n v="13"/>
    <m/>
    <m/>
    <n v="7"/>
    <m/>
    <s v="Mel"/>
    <x v="0"/>
    <x v="0"/>
    <x v="3"/>
    <n v="10"/>
    <x v="0"/>
    <n v="2"/>
    <n v="2"/>
    <x v="0"/>
    <s v=""/>
    <n v="-100"/>
    <s v="Flash Flood"/>
    <x v="0"/>
    <s v=""/>
    <n v="-100"/>
  </r>
  <r>
    <x v="168"/>
    <x v="5"/>
    <d v="1899-12-30T16:50:00"/>
    <n v="4"/>
    <n v="6"/>
    <n v="7"/>
    <n v="1800"/>
    <s v="Hcp"/>
    <s v="No"/>
    <n v="150"/>
    <n v="9"/>
    <s v="Aberfeldie Boy"/>
    <x v="3"/>
    <n v="7.1"/>
    <s v="Robbie Griffiths "/>
    <s v="Jye McNeil"/>
    <m/>
    <n v="5"/>
    <n v="54"/>
    <n v="54"/>
    <n v="34.759358288770059"/>
    <n v="4"/>
    <m/>
    <x v="0"/>
    <n v="5.5"/>
    <n v="30"/>
    <n v="13"/>
    <m/>
    <m/>
    <n v="7"/>
    <m/>
    <s v="Mel"/>
    <x v="0"/>
    <x v="0"/>
    <x v="3"/>
    <n v="10"/>
    <x v="0"/>
    <s v=""/>
    <n v="2"/>
    <x v="0"/>
    <s v=""/>
    <n v="-100"/>
    <s v="Aberfeldie Boy"/>
    <x v="0"/>
    <s v=""/>
    <n v="-100"/>
  </r>
  <r>
    <x v="168"/>
    <x v="5"/>
    <d v="1899-12-30T17:25:00"/>
    <n v="4"/>
    <n v="6"/>
    <n v="8"/>
    <n v="1400"/>
    <s v="Hcp"/>
    <n v="84"/>
    <n v="130"/>
    <n v="11"/>
    <s v="Rheinberg"/>
    <x v="2"/>
    <n v="3.4"/>
    <s v="Team Hayes"/>
    <s v="Michael Dee"/>
    <m/>
    <n v="8"/>
    <n v="57.5"/>
    <n v="57.5"/>
    <n v="38.502673796791449"/>
    <n v="3"/>
    <n v="3"/>
    <x v="1"/>
    <n v="5.2"/>
    <n v="35"/>
    <n v="12"/>
    <m/>
    <s v="WON"/>
    <n v="2.7"/>
    <n v="1.4"/>
    <s v="Mel"/>
    <x v="0"/>
    <x v="0"/>
    <x v="3"/>
    <n v="10"/>
    <x v="0"/>
    <n v="2"/>
    <n v="2"/>
    <x v="0"/>
    <n v="270"/>
    <n v="170"/>
    <s v="Rheinberg"/>
    <x v="0"/>
    <n v="270"/>
    <n v="170"/>
  </r>
  <r>
    <x v="168"/>
    <x v="5"/>
    <d v="1899-12-30T17:25:00"/>
    <n v="4"/>
    <n v="6"/>
    <n v="8"/>
    <n v="1400"/>
    <s v="Hcp"/>
    <n v="84"/>
    <n v="130"/>
    <n v="1"/>
    <s v="St Lawrence"/>
    <x v="2"/>
    <n v="5.5"/>
    <s v="Ciaron Maher "/>
    <s v="Carleen Hefel (a1.5)"/>
    <n v="1.5"/>
    <n v="2"/>
    <n v="62.5"/>
    <n v="61"/>
    <n v="38.502673796791449"/>
    <n v="1"/>
    <n v="1"/>
    <x v="0"/>
    <n v="5.5"/>
    <n v="30"/>
    <n v="12"/>
    <m/>
    <m/>
    <n v="7"/>
    <m/>
    <s v="Mel"/>
    <x v="0"/>
    <x v="0"/>
    <x v="3"/>
    <n v="10"/>
    <x v="0"/>
    <s v=""/>
    <n v="2"/>
    <x v="0"/>
    <s v=""/>
    <n v="-100"/>
    <s v="St Lawrence"/>
    <x v="0"/>
    <s v=""/>
    <n v="-100"/>
  </r>
  <r>
    <x v="169"/>
    <x v="4"/>
    <d v="1899-12-30T13:50:00"/>
    <n v="4"/>
    <n v="0"/>
    <n v="3"/>
    <n v="2000"/>
    <s v="Hcp"/>
    <n v="88"/>
    <n v="160"/>
    <n v="9"/>
    <s v="Queenmaker"/>
    <x v="2"/>
    <n v="6.6"/>
    <s v="Edward Cummings"/>
    <s v="Tyler Schiller"/>
    <m/>
    <n v="4"/>
    <n v="52"/>
    <n v="52"/>
    <n v="37.336305377542487"/>
    <m/>
    <m/>
    <x v="0"/>
    <n v="5.5"/>
    <n v="20"/>
    <m/>
    <m/>
    <s v="3rd"/>
    <n v="7.5"/>
    <n v="1.9"/>
    <s v="SYD"/>
    <x v="1"/>
    <x v="0"/>
    <x v="1"/>
    <n v="10"/>
    <x v="1"/>
    <s v=""/>
    <s v=""/>
    <x v="0"/>
    <s v=""/>
    <n v="-100"/>
    <s v="Queenmaker"/>
    <x v="1"/>
    <s v=""/>
    <s v=""/>
  </r>
  <r>
    <x v="169"/>
    <x v="4"/>
    <d v="1899-12-30T14:25:00"/>
    <n v="4"/>
    <n v="0"/>
    <n v="4"/>
    <n v="1100"/>
    <s v="Hcp"/>
    <n v="78"/>
    <n v="160"/>
    <n v="12"/>
    <s v="Stanislaus"/>
    <x v="3"/>
    <n v="3.7"/>
    <s v="James Cummings"/>
    <s v="Zac Lloyd (a0)"/>
    <m/>
    <n v="1"/>
    <n v="52"/>
    <n v="52"/>
    <n v="41.111534069280545"/>
    <n v="4"/>
    <m/>
    <x v="1"/>
    <n v="5"/>
    <n v="20"/>
    <m/>
    <m/>
    <s v="WON"/>
    <n v="3.6"/>
    <n v="1.4"/>
    <s v="SYD"/>
    <x v="1"/>
    <x v="0"/>
    <x v="1"/>
    <n v="10"/>
    <x v="0"/>
    <n v="2"/>
    <n v="2"/>
    <x v="0"/>
    <n v="360"/>
    <n v="260"/>
    <s v="Stanislaus"/>
    <x v="0"/>
    <n v="360"/>
    <n v="260"/>
  </r>
  <r>
    <x v="169"/>
    <x v="4"/>
    <d v="1899-12-30T14:25:00"/>
    <n v="4"/>
    <n v="0"/>
    <n v="4"/>
    <n v="1100"/>
    <s v="Hcp"/>
    <n v="78"/>
    <n v="160"/>
    <n v="4"/>
    <s v="Way To The Stars"/>
    <x v="6"/>
    <n v="5.0999999999999996"/>
    <s v="Matthew Smith"/>
    <s v="Nash Rawiller"/>
    <m/>
    <n v="6"/>
    <n v="59"/>
    <n v="59"/>
    <n v="41.111534069280545"/>
    <n v="3"/>
    <n v="3"/>
    <x v="0"/>
    <n v="6.4"/>
    <n v="20"/>
    <m/>
    <m/>
    <s v="2nd"/>
    <n v="6.5"/>
    <n v="2.4"/>
    <s v="SYD"/>
    <x v="1"/>
    <x v="0"/>
    <x v="1"/>
    <n v="10"/>
    <x v="0"/>
    <s v=""/>
    <n v="2"/>
    <x v="0"/>
    <s v=""/>
    <n v="-100"/>
    <s v="Way To The Stars"/>
    <x v="0"/>
    <s v=""/>
    <n v="-100"/>
  </r>
  <r>
    <x v="169"/>
    <x v="0"/>
    <d v="1899-12-30T15:15:00"/>
    <n v="5"/>
    <n v="9"/>
    <n v="6"/>
    <n v="1400"/>
    <s v="Mares"/>
    <s v="SW-M"/>
    <n v="300"/>
    <n v="10"/>
    <s v="Life Lessons"/>
    <x v="0"/>
    <n v="7"/>
    <s v="Peter G Moody "/>
    <s v="Daniel Stackhouse"/>
    <m/>
    <n v="6"/>
    <n v="55"/>
    <n v="55"/>
    <n v="73.109243697479002"/>
    <n v="3"/>
    <m/>
    <x v="1"/>
    <n v="4.8"/>
    <n v="35"/>
    <n v="12"/>
    <m/>
    <s v="WON"/>
    <n v="7"/>
    <n v="1.5"/>
    <s v="Mel"/>
    <x v="0"/>
    <x v="0"/>
    <x v="1"/>
    <n v="10"/>
    <x v="0"/>
    <s v=""/>
    <s v=""/>
    <x v="0"/>
    <n v="700"/>
    <n v="600"/>
    <s v="Life Lessons"/>
    <x v="0"/>
    <n v="700"/>
    <n v="600"/>
  </r>
  <r>
    <x v="169"/>
    <x v="4"/>
    <d v="1899-12-30T16:45:00"/>
    <n v="4"/>
    <n v="0"/>
    <n v="8"/>
    <n v="1400"/>
    <s v="Hcp"/>
    <m/>
    <n v="1500"/>
    <n v="15"/>
    <s v="Palmetto"/>
    <x v="2"/>
    <n v="15.5"/>
    <s v="John Sargent"/>
    <s v="Kerrin McEvoy"/>
    <m/>
    <n v="5"/>
    <n v="52.5"/>
    <n v="52.5"/>
    <n v="23.995472552348609"/>
    <n v="2"/>
    <n v="5"/>
    <x v="1"/>
    <n v="6.2"/>
    <n v="20"/>
    <m/>
    <m/>
    <m/>
    <n v="14"/>
    <m/>
    <s v="SYD"/>
    <x v="1"/>
    <x v="0"/>
    <x v="1"/>
    <n v="10"/>
    <x v="1"/>
    <s v=""/>
    <s v=""/>
    <x v="0"/>
    <s v=""/>
    <n v="-100"/>
    <s v="Palmetto"/>
    <x v="1"/>
    <s v=""/>
    <s v=""/>
  </r>
  <r>
    <x v="169"/>
    <x v="4"/>
    <d v="1899-12-30T17:25:00"/>
    <n v="4"/>
    <n v="0"/>
    <n v="9"/>
    <n v="1200"/>
    <s v="Mares"/>
    <s v="SW"/>
    <n v="250"/>
    <n v="5"/>
    <s v="Magic Time"/>
    <x v="5"/>
    <n v="3.3"/>
    <s v="Grahame Begg"/>
    <s v="Nash Rawiller"/>
    <m/>
    <n v="8"/>
    <n v="56"/>
    <n v="56"/>
    <n v="58.080808080808083"/>
    <n v="4"/>
    <n v="4"/>
    <x v="1"/>
    <n v="4.5"/>
    <n v="20"/>
    <m/>
    <m/>
    <s v="WON"/>
    <n v="2.8"/>
    <n v="1.4"/>
    <s v="SYD"/>
    <x v="1"/>
    <x v="0"/>
    <x v="1"/>
    <n v="10"/>
    <x v="0"/>
    <s v=""/>
    <s v=""/>
    <x v="0"/>
    <n v="280"/>
    <n v="180"/>
    <s v="Magic Time"/>
    <x v="0"/>
    <n v="280"/>
    <n v="180"/>
  </r>
  <r>
    <x v="169"/>
    <x v="4"/>
    <d v="1899-12-30T18:05:00"/>
    <n v="4"/>
    <n v="0"/>
    <n v="10"/>
    <n v="1300"/>
    <s v="Hcp"/>
    <n v="78"/>
    <n v="160"/>
    <n v="10"/>
    <s v="Gringotts"/>
    <x v="5"/>
    <n v="3.8"/>
    <s v="Maher &amp; Eustace"/>
    <s v="Jason Collett"/>
    <m/>
    <n v="5"/>
    <n v="58.5"/>
    <n v="58.5"/>
    <n v="56.618819776714517"/>
    <m/>
    <m/>
    <x v="1"/>
    <n v="4.3"/>
    <n v="20"/>
    <m/>
    <m/>
    <s v="3rd"/>
    <n v="4"/>
    <n v="1.5"/>
    <s v="SYD"/>
    <x v="1"/>
    <x v="0"/>
    <x v="1"/>
    <n v="10"/>
    <x v="0"/>
    <s v=""/>
    <s v=""/>
    <x v="0"/>
    <s v=""/>
    <n v="-100"/>
    <s v="Gringotts"/>
    <x v="0"/>
    <s v=""/>
    <n v="-100"/>
  </r>
  <r>
    <x v="170"/>
    <x v="3"/>
    <d v="1899-12-30T12:30:00"/>
    <n v="4"/>
    <n v="3"/>
    <n v="1"/>
    <n v="2600"/>
    <s v="Hcp"/>
    <s v="SW"/>
    <n v="500"/>
    <n v="2"/>
    <s v="Kalapour"/>
    <x v="3"/>
    <n v="4.5999999999999996"/>
    <s v="Kris Lees"/>
    <s v="Kerrin McEvoy"/>
    <m/>
    <n v="5"/>
    <n v="57.5"/>
    <n v="57.5"/>
    <n v="47.380156075808252"/>
    <n v="1"/>
    <n v="1"/>
    <x v="1"/>
    <n v="5.32"/>
    <n v="20"/>
    <m/>
    <m/>
    <s v="3rd"/>
    <n v="5"/>
    <n v="1.5"/>
    <s v="SYD"/>
    <x v="1"/>
    <x v="0"/>
    <x v="1"/>
    <n v="10"/>
    <x v="1"/>
    <s v=""/>
    <s v=""/>
    <x v="0"/>
    <s v=""/>
    <n v="-100"/>
    <s v="Kalapour"/>
    <x v="1"/>
    <s v=""/>
    <s v=""/>
  </r>
  <r>
    <x v="170"/>
    <x v="2"/>
    <d v="1899-12-30T12:50:00"/>
    <n v="4"/>
    <n v="0"/>
    <n v="3"/>
    <n v="2400"/>
    <s v="Hcp"/>
    <s v="No"/>
    <n v="300"/>
    <n v="8"/>
    <s v="Carini"/>
    <x v="6"/>
    <n v="2.6"/>
    <s v="Danny O'Brien"/>
    <s v="Michael Dee"/>
    <m/>
    <n v="1"/>
    <n v="53"/>
    <n v="53"/>
    <n v="65.488565488565484"/>
    <n v="1"/>
    <m/>
    <x v="1"/>
    <n v="4.8"/>
    <n v="35"/>
    <n v="9"/>
    <m/>
    <m/>
    <n v="2.4500000000000002"/>
    <m/>
    <s v="Mel"/>
    <x v="0"/>
    <x v="0"/>
    <x v="1"/>
    <n v="10"/>
    <x v="1"/>
    <s v=""/>
    <s v=""/>
    <x v="0"/>
    <s v=""/>
    <n v="-100"/>
    <s v="Carini"/>
    <x v="1"/>
    <s v=""/>
    <s v=""/>
  </r>
  <r>
    <x v="170"/>
    <x v="2"/>
    <d v="1899-12-30T14:00:00"/>
    <n v="4"/>
    <n v="0"/>
    <n v="4"/>
    <n v="1200"/>
    <s v="Mares"/>
    <s v="SW-M"/>
    <n v="200"/>
    <n v="5"/>
    <s v="Grey River"/>
    <x v="2"/>
    <n v="6"/>
    <s v="Jon O'Connor"/>
    <s v="Damien Oliver"/>
    <m/>
    <n v="6"/>
    <n v="57"/>
    <n v="57"/>
    <n v="43.693693693693689"/>
    <m/>
    <m/>
    <x v="1"/>
    <n v="5"/>
    <n v="35"/>
    <n v="12"/>
    <m/>
    <m/>
    <n v="6"/>
    <m/>
    <s v="Mel"/>
    <x v="0"/>
    <x v="0"/>
    <x v="1"/>
    <n v="10"/>
    <x v="0"/>
    <s v=""/>
    <s v=""/>
    <x v="0"/>
    <s v=""/>
    <n v="-100"/>
    <s v="Grey River"/>
    <x v="0"/>
    <s v=""/>
    <n v="-100"/>
  </r>
  <r>
    <x v="170"/>
    <x v="3"/>
    <d v="1899-12-30T14:50:00"/>
    <n v="4"/>
    <n v="3"/>
    <n v="5"/>
    <n v="1200"/>
    <s v="Hcp"/>
    <s v="SW"/>
    <n v="2000"/>
    <n v="1"/>
    <s v="Front Page"/>
    <x v="2"/>
    <n v="5.0999999999999996"/>
    <s v="Matthew Dale"/>
    <s v="Tyler Schiller"/>
    <m/>
    <n v="8"/>
    <n v="59"/>
    <n v="59"/>
    <n v="59.607843137254903"/>
    <m/>
    <n v="2"/>
    <x v="1"/>
    <n v="6.78"/>
    <n v="20"/>
    <m/>
    <m/>
    <s v="WON"/>
    <n v="6.1"/>
    <n v="2"/>
    <s v="SYD"/>
    <x v="1"/>
    <x v="0"/>
    <x v="1"/>
    <n v="10"/>
    <x v="1"/>
    <s v=""/>
    <s v=""/>
    <x v="0"/>
    <n v="610"/>
    <n v="510"/>
    <s v="Front Page"/>
    <x v="1"/>
    <s v=""/>
    <s v=""/>
  </r>
  <r>
    <x v="170"/>
    <x v="2"/>
    <d v="1899-12-30T16:30:00"/>
    <n v="4"/>
    <n v="0"/>
    <n v="8"/>
    <n v="1600"/>
    <s v="Mares"/>
    <s v="SW-M"/>
    <n v="200"/>
    <n v="1"/>
    <s v="Foxy Frida"/>
    <x v="3"/>
    <n v="8.5"/>
    <s v="Andrew Noblet"/>
    <s v="Billy Egan"/>
    <m/>
    <n v="1"/>
    <n v="58"/>
    <n v="58"/>
    <n v="47.478991596638657"/>
    <n v="1"/>
    <n v="1"/>
    <x v="1"/>
    <n v="5.4"/>
    <n v="30"/>
    <n v="10"/>
    <m/>
    <s v="3rd"/>
    <n v="9"/>
    <n v="2.1"/>
    <s v="Mel"/>
    <x v="0"/>
    <x v="0"/>
    <x v="1"/>
    <n v="10"/>
    <x v="0"/>
    <s v=""/>
    <s v=""/>
    <x v="0"/>
    <s v=""/>
    <n v="-100"/>
    <s v="Foxy Frida"/>
    <x v="0"/>
    <s v=""/>
    <n v="-100"/>
  </r>
  <r>
    <x v="170"/>
    <x v="2"/>
    <d v="1899-12-30T17:50:00"/>
    <n v="4"/>
    <n v="0"/>
    <n v="10"/>
    <n v="1600"/>
    <s v="Hcp"/>
    <s v="No"/>
    <n v="1000"/>
    <n v="6"/>
    <s v="Antino"/>
    <x v="3"/>
    <n v="6"/>
    <s v="Tony Gollan"/>
    <s v="Blake Shinn"/>
    <m/>
    <n v="16"/>
    <n v="54.5"/>
    <n v="54.5"/>
    <n v="56.666666666666671"/>
    <n v="4"/>
    <n v="5"/>
    <x v="1"/>
    <n v="4.5999999999999996"/>
    <n v="40"/>
    <n v="16"/>
    <m/>
    <s v="2nd"/>
    <n v="7"/>
    <n v="1.8"/>
    <s v="Mel"/>
    <x v="0"/>
    <x v="0"/>
    <x v="1"/>
    <n v="10"/>
    <x v="0"/>
    <s v=""/>
    <s v=""/>
    <x v="0"/>
    <s v=""/>
    <n v="-100"/>
    <s v="Antino"/>
    <x v="0"/>
    <s v=""/>
    <n v="-100"/>
  </r>
  <r>
    <x v="171"/>
    <x v="3"/>
    <d v="1899-12-30T13:45:00"/>
    <n v="4"/>
    <n v="5"/>
    <n v="3"/>
    <n v="1400"/>
    <s v="Hcp"/>
    <n v="72"/>
    <n v="120"/>
    <n v="13"/>
    <s v="Victory Lane"/>
    <x v="3"/>
    <n v="12.5"/>
    <s v="R &amp; L Price"/>
    <s v="Brett Prebble"/>
    <m/>
    <n v="15"/>
    <n v="58"/>
    <n v="58"/>
    <n v="20.820512820512821"/>
    <m/>
    <m/>
    <x v="1"/>
    <n v="6"/>
    <n v="20"/>
    <m/>
    <m/>
    <m/>
    <n v="10"/>
    <m/>
    <s v="SYD"/>
    <x v="1"/>
    <x v="0"/>
    <x v="1"/>
    <n v="10"/>
    <x v="0"/>
    <n v="2"/>
    <n v="2"/>
    <x v="0"/>
    <s v=""/>
    <n v="-100"/>
    <s v="Victory Lane"/>
    <x v="0"/>
    <s v=""/>
    <n v="-100"/>
  </r>
  <r>
    <x v="171"/>
    <x v="3"/>
    <d v="1899-12-30T13:45:00"/>
    <n v="4"/>
    <n v="5"/>
    <n v="3"/>
    <n v="1400"/>
    <s v="Hcp"/>
    <n v="72"/>
    <n v="120"/>
    <n v="10"/>
    <s v="Epicus"/>
    <x v="2"/>
    <n v="5.7"/>
    <s v="Kristen Buchanan"/>
    <s v="Koby Jennings"/>
    <m/>
    <n v="1"/>
    <n v="58"/>
    <n v="58"/>
    <n v="20.820512820512821"/>
    <m/>
    <n v="3"/>
    <x v="0"/>
    <n v="6.9"/>
    <n v="20"/>
    <m/>
    <m/>
    <m/>
    <n v="5.5"/>
    <m/>
    <s v="SYD"/>
    <x v="1"/>
    <x v="0"/>
    <x v="1"/>
    <n v="10"/>
    <x v="0"/>
    <s v=""/>
    <n v="2"/>
    <x v="0"/>
    <s v=""/>
    <n v="-100"/>
    <s v="Epicus"/>
    <x v="0"/>
    <s v=""/>
    <n v="-100"/>
  </r>
  <r>
    <x v="171"/>
    <x v="2"/>
    <d v="1899-12-30T15:15:00"/>
    <n v="4"/>
    <n v="3"/>
    <n v="6"/>
    <n v="1000"/>
    <s v="Hcp"/>
    <s v="No"/>
    <n v="300"/>
    <n v="1"/>
    <s v="Lofty Strike"/>
    <x v="3"/>
    <n v="3.8"/>
    <s v="Julius Sandhu"/>
    <s v="Damien Oliver"/>
    <m/>
    <n v="5"/>
    <n v="59"/>
    <n v="59"/>
    <n v="64.777327935222672"/>
    <n v="1"/>
    <n v="1"/>
    <x v="1"/>
    <n v="3.6"/>
    <n v="45"/>
    <n v="6"/>
    <m/>
    <m/>
    <n v="4.8"/>
    <m/>
    <s v="Mel"/>
    <x v="0"/>
    <x v="0"/>
    <x v="1"/>
    <n v="10"/>
    <x v="0"/>
    <s v=""/>
    <s v=""/>
    <x v="0"/>
    <s v=""/>
    <n v="-100"/>
    <s v="Lofty Strike"/>
    <x v="0"/>
    <s v=""/>
    <n v="-100"/>
  </r>
  <r>
    <x v="171"/>
    <x v="2"/>
    <d v="1899-12-30T15:50:00"/>
    <n v="4"/>
    <n v="3"/>
    <n v="7"/>
    <n v="1400"/>
    <s v="Mares"/>
    <s v="SW-M"/>
    <n v="300"/>
    <n v="5"/>
    <s v="Wrote To Arataki"/>
    <x v="1"/>
    <n v="5.5"/>
    <s v="Matthew Williams"/>
    <s v="Dean Yendall"/>
    <m/>
    <n v="7"/>
    <n v="57"/>
    <n v="57"/>
    <n v="41.991341991341997"/>
    <n v="4"/>
    <m/>
    <x v="1"/>
    <n v="5"/>
    <n v="35"/>
    <n v="9"/>
    <m/>
    <s v="WON"/>
    <n v="7"/>
    <n v="2.1"/>
    <s v="Mel"/>
    <x v="0"/>
    <x v="0"/>
    <x v="1"/>
    <n v="10"/>
    <x v="1"/>
    <s v=""/>
    <s v=""/>
    <x v="0"/>
    <n v="700"/>
    <n v="600"/>
    <s v="Wrote To Arataki"/>
    <x v="1"/>
    <s v=""/>
    <s v=""/>
  </r>
  <r>
    <x v="171"/>
    <x v="2"/>
    <d v="1899-12-30T15:50:00"/>
    <n v="4"/>
    <n v="3"/>
    <n v="7"/>
    <n v="1400"/>
    <s v="Mares"/>
    <s v="SW-M"/>
    <n v="300"/>
    <n v="7"/>
    <s v="Waltz On By"/>
    <x v="6"/>
    <n v="7"/>
    <s v="Peter G Moody "/>
    <s v="Damian Lane"/>
    <m/>
    <n v="4"/>
    <n v="56"/>
    <n v="56"/>
    <n v="41.991341991341997"/>
    <n v="3"/>
    <n v="1"/>
    <x v="0"/>
    <n v="5.2"/>
    <n v="35"/>
    <n v="9"/>
    <m/>
    <m/>
    <n v="7"/>
    <m/>
    <s v="Mel"/>
    <x v="0"/>
    <x v="0"/>
    <x v="1"/>
    <n v="10"/>
    <x v="1"/>
    <s v=""/>
    <s v=""/>
    <x v="0"/>
    <s v=""/>
    <n v="-100"/>
    <s v="Waltz On By"/>
    <x v="1"/>
    <s v=""/>
    <s v=""/>
  </r>
  <r>
    <x v="171"/>
    <x v="2"/>
    <d v="1899-12-30T16:30:00"/>
    <n v="4"/>
    <n v="3"/>
    <n v="8"/>
    <n v="1400"/>
    <s v="Hcp"/>
    <s v="SW"/>
    <n v="200"/>
    <n v="10"/>
    <s v="Nunthorpe"/>
    <x v="1"/>
    <n v="2.5"/>
    <s v="Peter G Moody "/>
    <s v="Blake Shinn"/>
    <m/>
    <n v="8"/>
    <n v="55"/>
    <n v="55"/>
    <n v="45.555555555555557"/>
    <n v="1"/>
    <n v="2"/>
    <x v="1"/>
    <n v="5.6"/>
    <n v="30"/>
    <n v="8"/>
    <m/>
    <m/>
    <n v="2.5"/>
    <m/>
    <s v="Mel"/>
    <x v="0"/>
    <x v="0"/>
    <x v="1"/>
    <n v="10"/>
    <x v="1"/>
    <s v=""/>
    <s v=""/>
    <x v="0"/>
    <s v=""/>
    <n v="-100"/>
    <s v="Nunthorpe"/>
    <x v="1"/>
    <s v=""/>
    <s v=""/>
  </r>
  <r>
    <x v="171"/>
    <x v="3"/>
    <d v="1899-12-30T16:50:00"/>
    <n v="4"/>
    <n v="5"/>
    <n v="8"/>
    <n v="1500"/>
    <s v="Hcp"/>
    <s v="SW"/>
    <n v="1000"/>
    <n v="5"/>
    <s v="Cotehele"/>
    <x v="2"/>
    <n v="4.2"/>
    <s v="John O'Shea"/>
    <s v="Tom Sherry"/>
    <m/>
    <n v="4"/>
    <n v="56"/>
    <n v="56"/>
    <n v="31.111111111111111"/>
    <n v="3"/>
    <n v="1"/>
    <x v="0"/>
    <n v="8.3000000000000007"/>
    <n v="20"/>
    <m/>
    <m/>
    <m/>
    <n v="4.2"/>
    <m/>
    <s v="SYD"/>
    <x v="1"/>
    <x v="0"/>
    <x v="1"/>
    <n v="10"/>
    <x v="1"/>
    <s v=""/>
    <s v=""/>
    <x v="0"/>
    <s v=""/>
    <n v="-100"/>
    <s v="Cotehele"/>
    <x v="1"/>
    <s v=""/>
    <s v=""/>
  </r>
  <r>
    <x v="171"/>
    <x v="2"/>
    <d v="1899-12-30T17:50:00"/>
    <n v="4"/>
    <n v="3"/>
    <n v="10"/>
    <n v="1100"/>
    <s v="Mares"/>
    <s v="SW-M"/>
    <n v="175"/>
    <n v="5"/>
    <s v="Viviane"/>
    <x v="1"/>
    <n v="2.5"/>
    <s v="Mathew Ellerton"/>
    <s v="Damian Lane"/>
    <m/>
    <n v="8"/>
    <n v="57"/>
    <n v="57"/>
    <n v="56.666666666666671"/>
    <n v="1"/>
    <n v="3"/>
    <x v="1"/>
    <n v="4.4000000000000004"/>
    <n v="40"/>
    <n v="10"/>
    <m/>
    <s v="3rd"/>
    <n v="2.2999999999999998"/>
    <n v="1.4"/>
    <s v="Mel"/>
    <x v="0"/>
    <x v="0"/>
    <x v="1"/>
    <n v="10"/>
    <x v="1"/>
    <s v=""/>
    <s v=""/>
    <x v="0"/>
    <s v=""/>
    <n v="-100"/>
    <s v="Viviane"/>
    <x v="1"/>
    <s v=""/>
    <s v=""/>
  </r>
  <r>
    <x v="171"/>
    <x v="3"/>
    <d v="1899-12-30T18:10:00"/>
    <n v="4"/>
    <n v="5"/>
    <n v="10"/>
    <n v="1200"/>
    <s v="Hcp"/>
    <n v="88"/>
    <n v="160"/>
    <n v="13"/>
    <s v="Tristate"/>
    <x v="2"/>
    <n v="4.3"/>
    <s v="Anthony Cummings"/>
    <s v="Tommy Berry"/>
    <m/>
    <n v="14"/>
    <n v="56.5"/>
    <n v="56.5"/>
    <n v="32.964551817566047"/>
    <n v="2"/>
    <n v="3"/>
    <x v="1"/>
    <n v="6.9"/>
    <n v="20"/>
    <m/>
    <m/>
    <m/>
    <n v="4.2"/>
    <m/>
    <s v="SYD"/>
    <x v="1"/>
    <x v="0"/>
    <x v="1"/>
    <n v="10"/>
    <x v="0"/>
    <s v=""/>
    <s v=""/>
    <x v="0"/>
    <s v=""/>
    <n v="-100"/>
    <s v="Tristate"/>
    <x v="0"/>
    <s v=""/>
    <n v="-100"/>
  </r>
  <r>
    <x v="172"/>
    <x v="6"/>
    <d v="1899-12-30T12:10:00"/>
    <n v="4"/>
    <n v="3"/>
    <n v="1"/>
    <n v="1000"/>
    <s v="Hcp"/>
    <s v="No"/>
    <n v="150"/>
    <n v="2"/>
    <s v="Unflinching"/>
    <x v="4"/>
    <n v="4.4000000000000004"/>
    <s v="Anthony  Freedman"/>
    <s v="Jamie Kah"/>
    <m/>
    <n v="2"/>
    <n v="58"/>
    <n v="58"/>
    <n v="67.171717171717177"/>
    <n v="1"/>
    <n v="1"/>
    <x v="1"/>
    <n v="3.6"/>
    <n v="45"/>
    <n v="6"/>
    <m/>
    <m/>
    <n v="3.9"/>
    <m/>
    <s v="Mel"/>
    <x v="0"/>
    <x v="0"/>
    <x v="1"/>
    <n v="10"/>
    <x v="1"/>
    <s v=""/>
    <s v=""/>
    <x v="0"/>
    <s v=""/>
    <n v="-100"/>
    <s v="Unflinching"/>
    <x v="1"/>
    <s v=""/>
    <s v=""/>
  </r>
  <r>
    <x v="172"/>
    <x v="3"/>
    <d v="1899-12-30T12:30:00"/>
    <n v="4"/>
    <n v="0"/>
    <n v="1"/>
    <n v="1100"/>
    <s v="Hcp"/>
    <n v="72"/>
    <n v="120"/>
    <n v="5"/>
    <s v="Vindication"/>
    <x v="2"/>
    <n v="6.7"/>
    <s v="Jarrod Austin"/>
    <s v="Sam Clipperton"/>
    <m/>
    <n v="6"/>
    <n v="57"/>
    <n v="57"/>
    <n v="43.49680170575693"/>
    <n v="1"/>
    <n v="1"/>
    <x v="1"/>
    <n v="6.1"/>
    <n v="20"/>
    <m/>
    <m/>
    <s v="3rd"/>
    <n v="8"/>
    <n v="2.6"/>
    <s v="SYD"/>
    <x v="1"/>
    <x v="0"/>
    <x v="1"/>
    <n v="10"/>
    <x v="0"/>
    <n v="2"/>
    <n v="2"/>
    <x v="0"/>
    <s v=""/>
    <n v="-100"/>
    <s v="Vindication"/>
    <x v="0"/>
    <s v=""/>
    <n v="-100"/>
  </r>
  <r>
    <x v="172"/>
    <x v="3"/>
    <d v="1899-12-30T12:30:00"/>
    <n v="4"/>
    <n v="0"/>
    <n v="1"/>
    <n v="1100"/>
    <s v="Hcp"/>
    <n v="72"/>
    <n v="120"/>
    <n v="9"/>
    <s v="Eye Pea Oh"/>
    <x v="2"/>
    <n v="4.3"/>
    <s v="R &amp; W Freedman"/>
    <s v="Jason Collett"/>
    <m/>
    <n v="3"/>
    <n v="54.5"/>
    <n v="54.5"/>
    <n v="43.49680170575693"/>
    <m/>
    <n v="5"/>
    <x v="0"/>
    <n v="6.3"/>
    <n v="20"/>
    <m/>
    <m/>
    <s v="WON"/>
    <n v="4.4000000000000004"/>
    <n v="1.7"/>
    <s v="SYD"/>
    <x v="1"/>
    <x v="0"/>
    <x v="1"/>
    <n v="10"/>
    <x v="0"/>
    <s v=""/>
    <n v="2"/>
    <x v="0"/>
    <n v="440.00000000000006"/>
    <n v="340.00000000000006"/>
    <s v="Eye Pea Oh"/>
    <x v="0"/>
    <n v="440.00000000000006"/>
    <n v="340.00000000000006"/>
  </r>
  <r>
    <x v="172"/>
    <x v="3"/>
    <d v="1899-12-30T13:05:00"/>
    <n v="4"/>
    <n v="0"/>
    <n v="2"/>
    <n v="1200"/>
    <s v="Hcp"/>
    <n v="78"/>
    <n v="160"/>
    <n v="4"/>
    <s v="Pioneer River"/>
    <x v="0"/>
    <n v="3.9"/>
    <s v="Maher &amp; Eustace"/>
    <s v="Tyler Schiller"/>
    <m/>
    <n v="1"/>
    <n v="60"/>
    <n v="60"/>
    <n v="42.034468263976464"/>
    <n v="4"/>
    <n v="2"/>
    <x v="1"/>
    <n v="7"/>
    <n v="20"/>
    <m/>
    <m/>
    <s v="3rd"/>
    <n v="5"/>
    <n v="1.7"/>
    <s v="SYD"/>
    <x v="1"/>
    <x v="0"/>
    <x v="1"/>
    <n v="10"/>
    <x v="0"/>
    <s v=""/>
    <s v=""/>
    <x v="0"/>
    <s v=""/>
    <n v="-100"/>
    <s v="Pioneer River"/>
    <x v="0"/>
    <s v=""/>
    <n v="-100"/>
  </r>
  <r>
    <x v="172"/>
    <x v="6"/>
    <d v="1899-12-30T13:20:00"/>
    <n v="4"/>
    <n v="3"/>
    <n v="3"/>
    <n v="1600"/>
    <s v="Mares"/>
    <s v="No"/>
    <n v="200"/>
    <n v="2"/>
    <s v="Wishlor Lass"/>
    <x v="4"/>
    <n v="2.5"/>
    <s v="Symon Wilde"/>
    <s v="Damian Lane"/>
    <m/>
    <n v="1"/>
    <n v="59"/>
    <n v="59"/>
    <n v="54.285714285714285"/>
    <n v="1"/>
    <n v="1"/>
    <x v="1"/>
    <n v="4.8"/>
    <n v="35"/>
    <n v="7"/>
    <m/>
    <s v="WON"/>
    <n v="2.4"/>
    <n v="1.1000000000000001"/>
    <s v="Mel"/>
    <x v="0"/>
    <x v="0"/>
    <x v="1"/>
    <n v="10"/>
    <x v="1"/>
    <s v=""/>
    <s v=""/>
    <x v="0"/>
    <n v="240"/>
    <n v="140"/>
    <s v="Wishlor Lass"/>
    <x v="1"/>
    <s v=""/>
    <s v=""/>
  </r>
  <r>
    <x v="172"/>
    <x v="6"/>
    <d v="1899-12-30T13:20:00"/>
    <n v="4"/>
    <n v="3"/>
    <n v="3"/>
    <n v="1600"/>
    <s v="Mares"/>
    <s v="No"/>
    <n v="200"/>
    <n v="3"/>
    <s v="Osmose"/>
    <x v="5"/>
    <n v="4.8"/>
    <s v="Gai Waterhouse "/>
    <s v="Tim Clark"/>
    <m/>
    <n v="4"/>
    <n v="54"/>
    <n v="54"/>
    <n v="54.285714285714285"/>
    <n v="4"/>
    <n v="5"/>
    <x v="0"/>
    <n v="5.6"/>
    <n v="30"/>
    <n v="7"/>
    <m/>
    <s v="3rd"/>
    <n v="6.5"/>
    <n v="1.75"/>
    <s v="Mel"/>
    <x v="0"/>
    <x v="0"/>
    <x v="1"/>
    <n v="10"/>
    <x v="0"/>
    <s v=""/>
    <s v=""/>
    <x v="0"/>
    <s v=""/>
    <n v="-100"/>
    <s v="Osmose"/>
    <x v="0"/>
    <s v=""/>
    <n v="-100"/>
  </r>
  <r>
    <x v="172"/>
    <x v="3"/>
    <d v="1899-12-30T14:15:00"/>
    <n v="4"/>
    <n v="0"/>
    <n v="4"/>
    <n v="1600"/>
    <s v="Hcp"/>
    <n v="78"/>
    <n v="160"/>
    <n v="7"/>
    <s v="Hollywood Hero"/>
    <x v="1"/>
    <n v="4.8"/>
    <s v="Bjorn Baker"/>
    <s v="Dylan Gibbons (a0)"/>
    <m/>
    <n v="1"/>
    <n v="58"/>
    <n v="58"/>
    <n v="57.870370370370374"/>
    <n v="3"/>
    <n v="4"/>
    <x v="1"/>
    <n v="5.2"/>
    <n v="20"/>
    <m/>
    <m/>
    <s v="2nd"/>
    <n v="6.5"/>
    <n v="2"/>
    <s v="SYD"/>
    <x v="1"/>
    <x v="0"/>
    <x v="1"/>
    <n v="10"/>
    <x v="0"/>
    <s v=""/>
    <s v=""/>
    <x v="0"/>
    <s v=""/>
    <n v="-100"/>
    <s v="Hollywood Hero"/>
    <x v="0"/>
    <s v=""/>
    <n v="-100"/>
  </r>
  <r>
    <x v="172"/>
    <x v="3"/>
    <d v="1899-12-30T16:45:00"/>
    <n v="4"/>
    <n v="0"/>
    <n v="8"/>
    <n v="1400"/>
    <s v="Mares"/>
    <s v="SW"/>
    <n v="2000"/>
    <n v="7"/>
    <s v="Magic Time"/>
    <x v="2"/>
    <n v="3.9"/>
    <s v="Grahame Begg"/>
    <s v="Tyler Schiller"/>
    <m/>
    <n v="9"/>
    <n v="58"/>
    <n v="58"/>
    <n v="57.899090157154674"/>
    <n v="4"/>
    <n v="2"/>
    <x v="1"/>
    <n v="4.8"/>
    <n v="20"/>
    <m/>
    <m/>
    <s v="3rd"/>
    <n v="3.4"/>
    <n v="1.4"/>
    <s v="SYD"/>
    <x v="1"/>
    <x v="0"/>
    <x v="1"/>
    <n v="10"/>
    <x v="1"/>
    <s v=""/>
    <s v=""/>
    <x v="0"/>
    <s v=""/>
    <n v="-100"/>
    <s v="Magic Time"/>
    <x v="1"/>
    <s v=""/>
    <s v=""/>
  </r>
  <r>
    <x v="172"/>
    <x v="3"/>
    <d v="1899-12-30T18:10:00"/>
    <n v="4"/>
    <n v="0"/>
    <n v="10"/>
    <n v="1400"/>
    <s v="Hcp"/>
    <n v="78"/>
    <n v="160"/>
    <n v="3"/>
    <s v="Felix Majestic"/>
    <x v="2"/>
    <n v="5.5"/>
    <s v="Gary Nickson"/>
    <s v="Jason Collett"/>
    <m/>
    <n v="6"/>
    <n v="59"/>
    <n v="59"/>
    <n v="60.735009671179881"/>
    <n v="1"/>
    <n v="1"/>
    <x v="1"/>
    <n v="5"/>
    <n v="20"/>
    <m/>
    <m/>
    <m/>
    <n v="6.5"/>
    <m/>
    <s v="SYD"/>
    <x v="1"/>
    <x v="0"/>
    <x v="1"/>
    <n v="10"/>
    <x v="0"/>
    <s v=""/>
    <s v=""/>
    <x v="0"/>
    <s v=""/>
    <n v="-100"/>
    <s v="Felix Majestic"/>
    <x v="0"/>
    <s v=""/>
    <n v="-100"/>
  </r>
  <r>
    <x v="173"/>
    <x v="4"/>
    <d v="1899-12-30T12:45:00"/>
    <n v="6"/>
    <n v="0"/>
    <n v="2"/>
    <n v="1500"/>
    <s v="Hcp"/>
    <n v="78"/>
    <n v="160"/>
    <n v="4"/>
    <s v="Nails Murphy"/>
    <x v="4"/>
    <n v="3.6"/>
    <s v="Maher &amp; Eustace"/>
    <s v="Ben Melham"/>
    <m/>
    <n v="4"/>
    <n v="57.5"/>
    <n v="57.5"/>
    <n v="44.1712204007286"/>
    <n v="4"/>
    <m/>
    <x v="1"/>
    <n v="5.4"/>
    <n v="20"/>
    <m/>
    <m/>
    <m/>
    <n v="3.7"/>
    <m/>
    <s v="SYD"/>
    <x v="1"/>
    <x v="0"/>
    <x v="1"/>
    <n v="11"/>
    <x v="1"/>
    <s v=""/>
    <s v=""/>
    <x v="0"/>
    <s v=""/>
    <n v="-100"/>
    <s v="Nails Murphy"/>
    <x v="1"/>
    <s v=""/>
    <s v=""/>
  </r>
  <r>
    <x v="173"/>
    <x v="13"/>
    <d v="1899-12-30T13:00:00"/>
    <n v="4"/>
    <n v="0"/>
    <n v="2"/>
    <n v="2500"/>
    <s v="Hcp"/>
    <s v="No"/>
    <n v="300"/>
    <n v="2"/>
    <s v="Kalapour"/>
    <x v="5"/>
    <n v="6.5"/>
    <s v="Kris Lees"/>
    <s v="Damien Oliver"/>
    <m/>
    <n v="1"/>
    <n v="56"/>
    <n v="56"/>
    <n v="39.194139194139197"/>
    <m/>
    <m/>
    <x v="1"/>
    <n v="5.2"/>
    <n v="35"/>
    <n v="7"/>
    <m/>
    <s v="WON"/>
    <n v="6.5"/>
    <n v="2.2000000000000002"/>
    <s v="Mel"/>
    <x v="0"/>
    <x v="0"/>
    <x v="1"/>
    <n v="11"/>
    <x v="1"/>
    <s v=""/>
    <s v=""/>
    <x v="0"/>
    <n v="650"/>
    <n v="550"/>
    <s v="Kalapour"/>
    <x v="1"/>
    <s v=""/>
    <s v=""/>
  </r>
  <r>
    <x v="173"/>
    <x v="13"/>
    <d v="1899-12-30T13:40:00"/>
    <n v="4"/>
    <n v="0"/>
    <n v="3"/>
    <n v="1100"/>
    <s v="Mares"/>
    <s v="SW-M"/>
    <n v="200"/>
    <n v="6"/>
    <s v="Rose Quartz"/>
    <x v="3"/>
    <n v="3.2"/>
    <s v="Grahame Begg"/>
    <s v="Blake Shinn"/>
    <m/>
    <n v="1"/>
    <n v="55"/>
    <n v="55"/>
    <n v="56.891025641025642"/>
    <m/>
    <m/>
    <x v="1"/>
    <n v="5"/>
    <n v="35"/>
    <n v="11"/>
    <m/>
    <m/>
    <n v="3.6"/>
    <m/>
    <s v="Mel"/>
    <x v="0"/>
    <x v="0"/>
    <x v="1"/>
    <n v="11"/>
    <x v="0"/>
    <s v=""/>
    <s v=""/>
    <x v="0"/>
    <s v=""/>
    <n v="-100"/>
    <s v="Rose Quartz"/>
    <x v="0"/>
    <s v=""/>
    <n v="-100"/>
  </r>
  <r>
    <x v="173"/>
    <x v="13"/>
    <d v="1899-12-30T13:40:00"/>
    <n v="4"/>
    <n v="0"/>
    <n v="3"/>
    <n v="1100"/>
    <s v="Mares"/>
    <s v="SW-M"/>
    <n v="200"/>
    <n v="8"/>
    <s v="Hypothetical"/>
    <x v="6"/>
    <n v="11"/>
    <s v="Anthony  Freedman"/>
    <s v="Jamie Kah"/>
    <m/>
    <n v="7"/>
    <n v="55"/>
    <n v="55"/>
    <n v="56.891025641025642"/>
    <m/>
    <m/>
    <x v="0"/>
    <n v="5.6"/>
    <n v="30"/>
    <n v="11"/>
    <m/>
    <s v="2nd"/>
    <n v="13"/>
    <n v="2.9"/>
    <s v="Mel"/>
    <x v="0"/>
    <x v="0"/>
    <x v="1"/>
    <n v="11"/>
    <x v="1"/>
    <s v=""/>
    <s v=""/>
    <x v="0"/>
    <s v=""/>
    <n v="-100"/>
    <s v="Hypothetical"/>
    <x v="1"/>
    <s v=""/>
    <s v=""/>
  </r>
  <r>
    <x v="173"/>
    <x v="4"/>
    <d v="1899-12-30T14:00:00"/>
    <n v="6"/>
    <n v="0"/>
    <n v="4"/>
    <n v="1200"/>
    <s v="Mares"/>
    <n v="78"/>
    <n v="160"/>
    <n v="2"/>
    <s v="Shohei"/>
    <x v="2"/>
    <n v="2.8"/>
    <s v="Team Hawkes"/>
    <s v="Jay Ford"/>
    <m/>
    <n v="7"/>
    <n v="57.5"/>
    <n v="57.5"/>
    <n v="55.322128851540619"/>
    <m/>
    <n v="3"/>
    <x v="1"/>
    <n v="4.5999999999999996"/>
    <n v="20"/>
    <m/>
    <m/>
    <m/>
    <n v="4.8"/>
    <m/>
    <s v="SYD"/>
    <x v="1"/>
    <x v="0"/>
    <x v="1"/>
    <n v="11"/>
    <x v="0"/>
    <s v=""/>
    <s v=""/>
    <x v="0"/>
    <s v=""/>
    <n v="-100"/>
    <s v="Shohei"/>
    <x v="0"/>
    <s v=""/>
    <n v="-100"/>
  </r>
  <r>
    <x v="173"/>
    <x v="4"/>
    <d v="1899-12-30T16:00:00"/>
    <n v="6"/>
    <n v="0"/>
    <n v="7"/>
    <n v="1300"/>
    <s v="Hcp"/>
    <s v="SW"/>
    <n v="3000"/>
    <n v="1"/>
    <s v="Think About It"/>
    <x v="2"/>
    <n v="1.75"/>
    <s v="Joseph Pride"/>
    <s v="Sam Clipperton"/>
    <m/>
    <n v="3"/>
    <n v="58.5"/>
    <n v="58.5"/>
    <n v="89.400921658986178"/>
    <n v="1"/>
    <n v="4"/>
    <x v="1"/>
    <n v="2.9"/>
    <n v="30"/>
    <m/>
    <m/>
    <s v="3rd"/>
    <n v="1.95"/>
    <n v="1.1000000000000001"/>
    <s v="SYD"/>
    <x v="1"/>
    <x v="0"/>
    <x v="1"/>
    <n v="11"/>
    <x v="1"/>
    <s v=""/>
    <s v=""/>
    <x v="0"/>
    <s v=""/>
    <n v="-100"/>
    <s v="Think About It"/>
    <x v="1"/>
    <s v=""/>
    <s v=""/>
  </r>
  <r>
    <x v="173"/>
    <x v="4"/>
    <d v="1899-12-30T16:45:00"/>
    <n v="6"/>
    <n v="0"/>
    <n v="8"/>
    <n v="1500"/>
    <s v="Hcp"/>
    <s v="SW"/>
    <n v="10000"/>
    <n v="16"/>
    <s v="Amelia'S Jewel"/>
    <x v="5"/>
    <n v="3.4"/>
    <s v="Simon A Miller"/>
    <s v="Damian Lane"/>
    <m/>
    <n v="4"/>
    <n v="55.5"/>
    <n v="55.5"/>
    <n v="50.245098039215691"/>
    <n v="4"/>
    <m/>
    <x v="1"/>
    <n v="4.4000000000000004"/>
    <n v="30"/>
    <m/>
    <m/>
    <m/>
    <n v="4.2"/>
    <m/>
    <s v="SYD"/>
    <x v="1"/>
    <x v="0"/>
    <x v="1"/>
    <n v="11"/>
    <x v="1"/>
    <s v=""/>
    <s v=""/>
    <x v="0"/>
    <s v=""/>
    <n v="-100"/>
    <s v="Amelia'S Jewel"/>
    <x v="1"/>
    <s v=""/>
    <s v=""/>
  </r>
  <r>
    <x v="173"/>
    <x v="4"/>
    <d v="1899-12-30T17:55:00"/>
    <n v="6"/>
    <n v="0"/>
    <n v="10"/>
    <n v="1100"/>
    <s v="Hcp"/>
    <n v="78"/>
    <n v="160"/>
    <n v="9"/>
    <s v="Jedibeel"/>
    <x v="2"/>
    <n v="4.4000000000000004"/>
    <s v="Brad Widdup"/>
    <s v="Tyler Schiller"/>
    <m/>
    <n v="1"/>
    <n v="57"/>
    <n v="57"/>
    <n v="35.227272727272727"/>
    <n v="5"/>
    <n v="2"/>
    <x v="1"/>
    <n v="4.5999999999999996"/>
    <n v="20"/>
    <m/>
    <m/>
    <m/>
    <n v="4.4000000000000004"/>
    <m/>
    <s v="SYD"/>
    <x v="1"/>
    <x v="0"/>
    <x v="1"/>
    <n v="11"/>
    <x v="0"/>
    <n v="2"/>
    <n v="2"/>
    <x v="0"/>
    <s v=""/>
    <n v="-100"/>
    <s v="Jedibeel"/>
    <x v="0"/>
    <s v=""/>
    <n v="-100"/>
  </r>
  <r>
    <x v="173"/>
    <x v="4"/>
    <d v="1899-12-30T17:55:00"/>
    <n v="6"/>
    <n v="0"/>
    <n v="10"/>
    <n v="1100"/>
    <s v="Hcp"/>
    <n v="78"/>
    <n v="160"/>
    <n v="3"/>
    <s v="Way To The Stars"/>
    <x v="6"/>
    <n v="2.6"/>
    <s v="Matthew Smith"/>
    <s v="Nash Rawiller"/>
    <m/>
    <n v="3"/>
    <n v="60"/>
    <n v="60"/>
    <n v="35.227272727272727"/>
    <n v="1"/>
    <n v="4"/>
    <x v="0"/>
    <n v="5.2"/>
    <n v="20"/>
    <m/>
    <m/>
    <s v="WON"/>
    <n v="2.6"/>
    <n v="1.4"/>
    <s v="SYD"/>
    <x v="1"/>
    <x v="0"/>
    <x v="1"/>
    <n v="11"/>
    <x v="0"/>
    <s v=""/>
    <n v="2"/>
    <x v="0"/>
    <n v="260"/>
    <n v="160"/>
    <s v="Way To The Stars"/>
    <x v="0"/>
    <n v="260"/>
    <n v="160"/>
  </r>
  <r>
    <x v="174"/>
    <x v="13"/>
    <d v="1899-12-30T11:20:00"/>
    <n v="4"/>
    <n v="2"/>
    <n v="2"/>
    <n v="1800"/>
    <s v="Hcp"/>
    <s v="No"/>
    <n v="175"/>
    <n v="4"/>
    <s v="Forgot You"/>
    <x v="7"/>
    <n v="3.4"/>
    <s v="Trent Busuttin "/>
    <s v="Blake Shinn"/>
    <m/>
    <n v="3"/>
    <n v="56"/>
    <n v="56"/>
    <n v="55.727554179566567"/>
    <m/>
    <m/>
    <x v="1"/>
    <n v="4.5999999999999996"/>
    <n v="40"/>
    <n v="8"/>
    <m/>
    <s v="WON"/>
    <n v="3.8"/>
    <n v="1.4"/>
    <s v="Mel"/>
    <x v="0"/>
    <x v="0"/>
    <x v="2"/>
    <n v="11"/>
    <x v="0"/>
    <n v="2"/>
    <n v="2"/>
    <x v="0"/>
    <n v="380"/>
    <n v="280"/>
    <s v="Forgot You"/>
    <x v="0"/>
    <n v="380"/>
    <n v="280"/>
  </r>
  <r>
    <x v="174"/>
    <x v="13"/>
    <d v="1899-12-30T11:20:00"/>
    <n v="4"/>
    <n v="2"/>
    <n v="2"/>
    <n v="1800"/>
    <s v="Hcp"/>
    <s v="No"/>
    <n v="175"/>
    <n v="1"/>
    <s v="Pounding"/>
    <x v="7"/>
    <n v="4.4000000000000004"/>
    <s v="Peter G Moody "/>
    <s v="Luke Nolen"/>
    <m/>
    <n v="1"/>
    <n v="59.5"/>
    <n v="59.5"/>
    <n v="55.727554179566567"/>
    <m/>
    <m/>
    <x v="0"/>
    <n v="5.5"/>
    <n v="30"/>
    <n v="8"/>
    <m/>
    <m/>
    <n v="5.5"/>
    <m/>
    <s v="Mel"/>
    <x v="0"/>
    <x v="0"/>
    <x v="2"/>
    <n v="11"/>
    <x v="0"/>
    <s v=""/>
    <n v="2"/>
    <x v="0"/>
    <s v=""/>
    <n v="-100"/>
    <s v="Pounding"/>
    <x v="0"/>
    <s v=""/>
    <n v="-100"/>
  </r>
  <r>
    <x v="174"/>
    <x v="13"/>
    <d v="1899-12-30T13:20:00"/>
    <n v="4"/>
    <n v="2"/>
    <n v="5"/>
    <n v="2800"/>
    <s v="Hcp"/>
    <n v="96"/>
    <n v="150"/>
    <n v="8"/>
    <s v="Long Arm"/>
    <x v="7"/>
    <n v="13"/>
    <s v="Peter Gelagotis"/>
    <s v="Beau Mertens"/>
    <m/>
    <n v="2"/>
    <n v="53"/>
    <n v="53"/>
    <n v="44.729344729344731"/>
    <m/>
    <m/>
    <x v="1"/>
    <n v="5.4"/>
    <n v="30"/>
    <n v="9"/>
    <m/>
    <m/>
    <n v="14"/>
    <m/>
    <s v="Mel"/>
    <x v="0"/>
    <x v="0"/>
    <x v="2"/>
    <n v="11"/>
    <x v="0"/>
    <s v=""/>
    <s v=""/>
    <x v="0"/>
    <s v=""/>
    <n v="-100"/>
    <s v="Long Arm"/>
    <x v="0"/>
    <s v=""/>
    <n v="-100"/>
  </r>
  <r>
    <x v="175"/>
    <x v="13"/>
    <d v="1899-12-30T13:15:00"/>
    <n v="4"/>
    <n v="5"/>
    <n v="2"/>
    <n v="1700"/>
    <s v="Mares"/>
    <n v="70"/>
    <n v="150"/>
    <n v="12"/>
    <s v="Tacumwah"/>
    <x v="7"/>
    <n v="8.3000000000000007"/>
    <s v="Peter G Moody "/>
    <s v="Linda Meech"/>
    <m/>
    <n v="12"/>
    <n v="53.5"/>
    <n v="53.5"/>
    <n v="31.278962001853564"/>
    <m/>
    <m/>
    <x v="1"/>
    <n v="5.3"/>
    <n v="30"/>
    <n v="13"/>
    <m/>
    <m/>
    <n v="7"/>
    <m/>
    <s v="Mel"/>
    <x v="0"/>
    <x v="0"/>
    <x v="5"/>
    <n v="11"/>
    <x v="0"/>
    <s v=""/>
    <s v=""/>
    <x v="0"/>
    <s v=""/>
    <n v="-100"/>
    <s v="Tacumwah"/>
    <x v="0"/>
    <s v=""/>
    <n v="-100"/>
  </r>
  <r>
    <x v="175"/>
    <x v="13"/>
    <d v="1899-12-30T14:30:00"/>
    <n v="4"/>
    <n v="5"/>
    <n v="4"/>
    <n v="1600"/>
    <s v="Mares"/>
    <s v="SW-M"/>
    <n v="350"/>
    <n v="3"/>
    <s v="Chandon Burj"/>
    <x v="7"/>
    <n v="6"/>
    <s v="Trent Busuttin "/>
    <s v="Blake Shinn"/>
    <m/>
    <n v="9"/>
    <n v="57"/>
    <n v="57"/>
    <n v="46.969696969696969"/>
    <m/>
    <m/>
    <x v="1"/>
    <n v="5.2"/>
    <n v="35"/>
    <n v="9"/>
    <m/>
    <s v="3rd"/>
    <n v="7"/>
    <n v="1.9"/>
    <s v="Mel"/>
    <x v="0"/>
    <x v="0"/>
    <x v="5"/>
    <n v="11"/>
    <x v="0"/>
    <n v="2"/>
    <n v="2"/>
    <x v="0"/>
    <s v=""/>
    <n v="-100"/>
    <s v="Chandon Burj"/>
    <x v="0"/>
    <s v=""/>
    <n v="-100"/>
  </r>
  <r>
    <x v="175"/>
    <x v="13"/>
    <d v="1899-12-30T14:30:00"/>
    <n v="4"/>
    <n v="5"/>
    <n v="4"/>
    <n v="1600"/>
    <s v="Mares"/>
    <s v="SW-M"/>
    <n v="350"/>
    <n v="2"/>
    <s v="Foxy Frida"/>
    <x v="7"/>
    <n v="2.6"/>
    <s v="Andrew Noblet"/>
    <s v="Billy Egan"/>
    <m/>
    <n v="4"/>
    <n v="58.5"/>
    <n v="58.5"/>
    <n v="46.969696969696969"/>
    <m/>
    <m/>
    <x v="0"/>
    <n v="5.6"/>
    <n v="30"/>
    <n v="9"/>
    <m/>
    <s v="WON"/>
    <n v="2.8"/>
    <n v="1.3"/>
    <s v="Mel"/>
    <x v="0"/>
    <x v="0"/>
    <x v="5"/>
    <n v="11"/>
    <x v="0"/>
    <s v=""/>
    <n v="2"/>
    <x v="0"/>
    <n v="280"/>
    <n v="180"/>
    <s v="Foxy Frida"/>
    <x v="0"/>
    <n v="280"/>
    <n v="180"/>
  </r>
  <r>
    <x v="175"/>
    <x v="13"/>
    <d v="1899-12-30T15:10:00"/>
    <n v="4"/>
    <n v="5"/>
    <n v="5"/>
    <n v="1000"/>
    <s v="Hcp"/>
    <s v="SW"/>
    <n v="175"/>
    <n v="6"/>
    <s v="Generation"/>
    <x v="7"/>
    <n v="7"/>
    <s v="Ciaron Maher "/>
    <s v="Craig Williams"/>
    <m/>
    <n v="1"/>
    <n v="57"/>
    <n v="57"/>
    <n v="39.926739926739927"/>
    <m/>
    <m/>
    <x v="1"/>
    <n v="5.3"/>
    <n v="30"/>
    <n v="12"/>
    <m/>
    <m/>
    <n v="6.5"/>
    <m/>
    <s v="Mel"/>
    <x v="0"/>
    <x v="0"/>
    <x v="5"/>
    <n v="11"/>
    <x v="0"/>
    <s v=""/>
    <s v=""/>
    <x v="0"/>
    <s v=""/>
    <n v="-100"/>
    <s v="Generation"/>
    <x v="0"/>
    <s v=""/>
    <n v="-100"/>
  </r>
  <r>
    <x v="175"/>
    <x v="13"/>
    <d v="1899-12-30T17:50:00"/>
    <n v="4"/>
    <n v="5"/>
    <n v="9"/>
    <n v="1800"/>
    <s v="Hcp"/>
    <n v="90"/>
    <n v="150"/>
    <n v="4"/>
    <s v="Gregolimo"/>
    <x v="7"/>
    <n v="2.4"/>
    <s v="Michael Moroney"/>
    <s v="Blake Shinn"/>
    <m/>
    <n v="6"/>
    <n v="58"/>
    <n v="58"/>
    <n v="49.666666666666671"/>
    <m/>
    <m/>
    <x v="1"/>
    <n v="4.8"/>
    <n v="35"/>
    <n v="10"/>
    <m/>
    <s v="2nd"/>
    <n v="2.4"/>
    <m/>
    <s v="Mel"/>
    <x v="0"/>
    <x v="0"/>
    <x v="5"/>
    <n v="11"/>
    <x v="0"/>
    <s v=""/>
    <s v=""/>
    <x v="0"/>
    <s v=""/>
    <n v="-100"/>
    <s v="Gregolimo"/>
    <x v="0"/>
    <s v=""/>
    <n v="-100"/>
  </r>
  <r>
    <x v="176"/>
    <x v="4"/>
    <d v="1899-12-30T12:25:00"/>
    <n v="4"/>
    <n v="3"/>
    <n v="1"/>
    <n v="1800"/>
    <s v="Hcp"/>
    <n v="78"/>
    <n v="160"/>
    <n v="5"/>
    <s v="Spitfire"/>
    <x v="2"/>
    <n v="8.1"/>
    <s v="Matthew Dale"/>
    <s v="Olivia Chambers (a3)"/>
    <n v="3"/>
    <n v="2"/>
    <n v="56"/>
    <n v="53"/>
    <n v="46.828437633035335"/>
    <n v="2"/>
    <m/>
    <x v="1"/>
    <n v="4.4000000000000004"/>
    <n v="20"/>
    <m/>
    <m/>
    <m/>
    <n v="8.5"/>
    <m/>
    <s v="SYD"/>
    <x v="1"/>
    <x v="0"/>
    <x v="1"/>
    <n v="11"/>
    <x v="0"/>
    <s v=""/>
    <s v=""/>
    <x v="0"/>
    <s v=""/>
    <n v="-100"/>
    <s v="Spitfire"/>
    <x v="0"/>
    <s v=""/>
    <n v="-100"/>
  </r>
  <r>
    <x v="176"/>
    <x v="13"/>
    <d v="1899-12-30T12:40:00"/>
    <n v="4"/>
    <n v="0"/>
    <n v="1"/>
    <n v="1600"/>
    <s v="Hcp"/>
    <n v="90"/>
    <n v="150"/>
    <n v="6"/>
    <s v="Von Hauke"/>
    <x v="7"/>
    <n v="3.4"/>
    <s v="Cliff Brown"/>
    <m/>
    <m/>
    <n v="2"/>
    <n v="54"/>
    <n v="54"/>
    <n v="50.245098039215691"/>
    <m/>
    <m/>
    <x v="1"/>
    <n v="4.5"/>
    <n v="40"/>
    <n v="9"/>
    <m/>
    <s v="2nd"/>
    <n v="3.2"/>
    <n v="1.4"/>
    <s v="Mel"/>
    <x v="0"/>
    <x v="0"/>
    <x v="1"/>
    <n v="11"/>
    <x v="0"/>
    <s v=""/>
    <s v=""/>
    <x v="0"/>
    <s v=""/>
    <n v="-100"/>
    <s v="Von Hauke"/>
    <x v="0"/>
    <s v=""/>
    <n v="-100"/>
  </r>
  <r>
    <x v="176"/>
    <x v="4"/>
    <d v="1899-12-30T13:00:00"/>
    <n v="4"/>
    <n v="3"/>
    <n v="2"/>
    <n v="2400"/>
    <s v="Hcp"/>
    <n v="78"/>
    <n v="160"/>
    <n v="6"/>
    <s v="Speycaster"/>
    <x v="3"/>
    <n v="3.3"/>
    <s v="Chris Waller"/>
    <s v="Tommy Berry"/>
    <m/>
    <n v="6"/>
    <n v="55"/>
    <n v="55"/>
    <n v="48.160173160173159"/>
    <m/>
    <m/>
    <x v="1"/>
    <n v="5.5"/>
    <n v="20"/>
    <m/>
    <m/>
    <s v="WON"/>
    <n v="3.4"/>
    <n v="1.5"/>
    <s v="SYD"/>
    <x v="1"/>
    <x v="0"/>
    <x v="1"/>
    <n v="11"/>
    <x v="0"/>
    <n v="2"/>
    <n v="2"/>
    <x v="0"/>
    <n v="340"/>
    <n v="240"/>
    <s v="Speycaster"/>
    <x v="0"/>
    <n v="340"/>
    <n v="240"/>
  </r>
  <r>
    <x v="176"/>
    <x v="4"/>
    <d v="1899-12-30T13:00:00"/>
    <n v="4"/>
    <n v="3"/>
    <n v="2"/>
    <n v="2400"/>
    <s v="Hcp"/>
    <n v="78"/>
    <n v="160"/>
    <n v="1"/>
    <s v="Caboche"/>
    <x v="2"/>
    <n v="3.3"/>
    <s v="Chris Waller"/>
    <s v="Nash Rawiller"/>
    <m/>
    <n v="7"/>
    <n v="60.5"/>
    <n v="60.5"/>
    <n v="48.160173160173159"/>
    <n v="3"/>
    <n v="1"/>
    <x v="0"/>
    <n v="7.2"/>
    <n v="20"/>
    <m/>
    <m/>
    <s v="3rd"/>
    <n v="3.6"/>
    <n v="1.5"/>
    <s v="SYD"/>
    <x v="1"/>
    <x v="0"/>
    <x v="1"/>
    <n v="11"/>
    <x v="0"/>
    <s v=""/>
    <n v="2"/>
    <x v="0"/>
    <s v=""/>
    <n v="-100"/>
    <s v="Caboche"/>
    <x v="0"/>
    <s v=""/>
    <n v="-100"/>
  </r>
  <r>
    <x v="176"/>
    <x v="13"/>
    <d v="1899-12-30T13:15:00"/>
    <n v="4"/>
    <n v="0"/>
    <n v="2"/>
    <n v="1200"/>
    <s v="Hcp"/>
    <s v="No"/>
    <n v="175"/>
    <n v="4"/>
    <s v="General Beau"/>
    <x v="7"/>
    <n v="5.2"/>
    <s v="Mathew Ellerton"/>
    <s v="Jamie Kah"/>
    <m/>
    <n v="5"/>
    <n v="55.5"/>
    <n v="55.5"/>
    <n v="62.709030100334445"/>
    <m/>
    <m/>
    <x v="1"/>
    <n v="4.5999999999999996"/>
    <n v="40"/>
    <n v="9"/>
    <m/>
    <s v="WON"/>
    <n v="6.5"/>
    <n v="1.8"/>
    <s v="Mel"/>
    <x v="0"/>
    <x v="0"/>
    <x v="1"/>
    <n v="11"/>
    <x v="0"/>
    <n v="2"/>
    <n v="2"/>
    <x v="0"/>
    <n v="650"/>
    <n v="550"/>
    <s v="General Beau"/>
    <x v="0"/>
    <n v="650"/>
    <n v="550"/>
  </r>
  <r>
    <x v="176"/>
    <x v="13"/>
    <d v="1899-12-30T13:15:00"/>
    <n v="4"/>
    <n v="0"/>
    <n v="2"/>
    <n v="1200"/>
    <s v="Hcp"/>
    <s v="No"/>
    <n v="175"/>
    <n v="2"/>
    <s v="It'Sourtime"/>
    <x v="7"/>
    <n v="3.8"/>
    <s v="Danny O'Brien"/>
    <s v="Blake Shinn"/>
    <m/>
    <n v="9"/>
    <n v="56.5"/>
    <n v="56.5"/>
    <n v="62.709030100334445"/>
    <m/>
    <m/>
    <x v="0"/>
    <n v="5.3"/>
    <n v="30"/>
    <n v="9"/>
    <m/>
    <s v="3rd"/>
    <n v="4"/>
    <n v="1.5"/>
    <s v="Mel"/>
    <x v="0"/>
    <x v="0"/>
    <x v="1"/>
    <n v="11"/>
    <x v="0"/>
    <s v=""/>
    <n v="2"/>
    <x v="0"/>
    <s v=""/>
    <n v="-100"/>
    <s v="It'Sourtime"/>
    <x v="0"/>
    <s v=""/>
    <n v="-100"/>
  </r>
  <r>
    <x v="176"/>
    <x v="13"/>
    <d v="1899-12-30T14:30:00"/>
    <n v="4"/>
    <n v="0"/>
    <n v="4"/>
    <n v="2600"/>
    <s v="Hcp"/>
    <s v="No"/>
    <n v="300"/>
    <n v="9"/>
    <s v="Muramasa"/>
    <x v="7"/>
    <n v="4"/>
    <s v="Trent Busuttin "/>
    <s v="Daniel Moor"/>
    <m/>
    <n v="7"/>
    <n v="54"/>
    <n v="54"/>
    <n v="45.833333333333336"/>
    <m/>
    <m/>
    <x v="1"/>
    <n v="5.5"/>
    <n v="30"/>
    <n v="13"/>
    <m/>
    <s v="WON"/>
    <n v="4.4000000000000004"/>
    <n v="2"/>
    <s v="Mel"/>
    <x v="0"/>
    <x v="0"/>
    <x v="1"/>
    <n v="11"/>
    <x v="0"/>
    <s v=""/>
    <s v=""/>
    <x v="0"/>
    <n v="440.00000000000006"/>
    <n v="340.00000000000006"/>
    <s v="Muramasa"/>
    <x v="0"/>
    <n v="440.00000000000006"/>
    <n v="340.00000000000006"/>
  </r>
  <r>
    <x v="176"/>
    <x v="4"/>
    <d v="1899-12-30T14:50:00"/>
    <n v="4"/>
    <n v="3"/>
    <n v="5"/>
    <n v="1200"/>
    <s v="Hcp"/>
    <n v="72"/>
    <n v="120"/>
    <n v="12"/>
    <s v="Shadows Of Love"/>
    <x v="4"/>
    <n v="2.2000000000000002"/>
    <s v="Kim Waugh"/>
    <s v="Tommy Berry"/>
    <m/>
    <n v="4"/>
    <n v="55"/>
    <n v="55"/>
    <n v="63.311688311688314"/>
    <n v="5"/>
    <n v="3"/>
    <x v="1"/>
    <n v="3.3"/>
    <n v="20"/>
    <m/>
    <m/>
    <s v="WON"/>
    <n v="2.6"/>
    <n v="1.4"/>
    <s v="SYD"/>
    <x v="1"/>
    <x v="0"/>
    <x v="1"/>
    <n v="11"/>
    <x v="1"/>
    <s v=""/>
    <s v=""/>
    <x v="0"/>
    <n v="260"/>
    <n v="160"/>
    <s v="Shadows Of Love"/>
    <x v="1"/>
    <s v=""/>
    <s v=""/>
  </r>
  <r>
    <x v="176"/>
    <x v="13"/>
    <d v="1899-12-30T15:10:00"/>
    <n v="4"/>
    <n v="0"/>
    <n v="5"/>
    <n v="2000"/>
    <s v="Mares"/>
    <s v="SW-M"/>
    <n v="300"/>
    <n v="6"/>
    <s v="Deny Knowledge"/>
    <x v="7"/>
    <n v="4.4000000000000004"/>
    <s v="Michael Kent"/>
    <s v="Jamie Kah"/>
    <m/>
    <n v="10"/>
    <n v="57"/>
    <n v="57"/>
    <n v="37.012987012987011"/>
    <m/>
    <m/>
    <x v="1"/>
    <n v="5.4"/>
    <n v="30"/>
    <n v="13"/>
    <m/>
    <s v="WON"/>
    <n v="4.8"/>
    <n v="1.8"/>
    <s v="Mel"/>
    <x v="0"/>
    <x v="0"/>
    <x v="1"/>
    <n v="11"/>
    <x v="0"/>
    <s v=""/>
    <s v=""/>
    <x v="0"/>
    <n v="480"/>
    <n v="380"/>
    <s v="Deny Knowledge"/>
    <x v="0"/>
    <n v="480"/>
    <n v="380"/>
  </r>
  <r>
    <x v="176"/>
    <x v="4"/>
    <d v="1899-12-30T15:30:00"/>
    <n v="4"/>
    <n v="3"/>
    <n v="6"/>
    <n v="1400"/>
    <s v="Mares"/>
    <s v="SW"/>
    <n v="500"/>
    <n v="1"/>
    <s v="Royal Merchant"/>
    <x v="4"/>
    <n v="2.7"/>
    <s v="Maher &amp; Eustace"/>
    <s v="Jason Collett"/>
    <m/>
    <n v="4"/>
    <n v="57"/>
    <n v="57"/>
    <n v="74.074074074074076"/>
    <n v="1"/>
    <n v="5"/>
    <x v="1"/>
    <n v="5.0999999999999996"/>
    <n v="20"/>
    <m/>
    <m/>
    <m/>
    <n v="3.1"/>
    <m/>
    <s v="SYD"/>
    <x v="1"/>
    <x v="0"/>
    <x v="1"/>
    <n v="11"/>
    <x v="1"/>
    <s v=""/>
    <s v=""/>
    <x v="0"/>
    <s v=""/>
    <n v="-100"/>
    <s v="Royal Merchant"/>
    <x v="1"/>
    <s v=""/>
    <s v=""/>
  </r>
  <r>
    <x v="176"/>
    <x v="4"/>
    <d v="1899-12-30T17:25:00"/>
    <n v="4"/>
    <n v="3"/>
    <n v="9"/>
    <n v="1400"/>
    <s v="Hcp"/>
    <n v="78"/>
    <n v="160"/>
    <n v="6"/>
    <s v="Mars Mission"/>
    <x v="2"/>
    <n v="3.6"/>
    <s v="Team Hawkes"/>
    <s v="Tommy Berry"/>
    <m/>
    <n v="1"/>
    <n v="59"/>
    <n v="59"/>
    <n v="66.239316239316238"/>
    <n v="3"/>
    <n v="1"/>
    <x v="1"/>
    <n v="4"/>
    <n v="20"/>
    <m/>
    <m/>
    <m/>
    <n v="3.5"/>
    <m/>
    <s v="SYD"/>
    <x v="1"/>
    <x v="0"/>
    <x v="1"/>
    <n v="11"/>
    <x v="0"/>
    <s v=""/>
    <s v=""/>
    <x v="0"/>
    <s v=""/>
    <n v="-100"/>
    <s v="Mars Mission"/>
    <x v="0"/>
    <s v=""/>
    <n v="-100"/>
  </r>
  <r>
    <x v="176"/>
    <x v="4"/>
    <d v="1899-12-30T18:05:00"/>
    <n v="4"/>
    <n v="3"/>
    <n v="10"/>
    <n v="1200"/>
    <s v="Hcp"/>
    <n v="78"/>
    <n v="160"/>
    <n v="10"/>
    <s v="Gustosisimo"/>
    <x v="2"/>
    <n v="2.7"/>
    <s v="Ryan &amp; Alexiou"/>
    <s v="Jay Ford"/>
    <m/>
    <n v="6"/>
    <n v="52"/>
    <n v="52"/>
    <n v="63.35282651072125"/>
    <n v="4"/>
    <n v="4"/>
    <x v="1"/>
    <n v="4.2"/>
    <n v="20"/>
    <m/>
    <m/>
    <s v="WON"/>
    <n v="3.5"/>
    <n v="1.5"/>
    <s v="SYD"/>
    <x v="1"/>
    <x v="0"/>
    <x v="1"/>
    <n v="11"/>
    <x v="0"/>
    <n v="2"/>
    <n v="2"/>
    <x v="0"/>
    <n v="350"/>
    <n v="250"/>
    <s v="Gustosisimo"/>
    <x v="0"/>
    <n v="350"/>
    <n v="250"/>
  </r>
  <r>
    <x v="176"/>
    <x v="4"/>
    <d v="1899-12-30T18:05:00"/>
    <n v="4"/>
    <n v="3"/>
    <n v="10"/>
    <n v="1200"/>
    <s v="Hcp"/>
    <n v="78"/>
    <n v="160"/>
    <n v="4"/>
    <s v="Plundering"/>
    <x v="5"/>
    <n v="4.5"/>
    <s v="Annabel Neasham"/>
    <s v="Chad Schofield"/>
    <m/>
    <n v="2"/>
    <n v="59"/>
    <n v="59"/>
    <n v="63.35282651072125"/>
    <n v="1"/>
    <n v="1"/>
    <x v="0"/>
    <n v="4.3"/>
    <n v="20"/>
    <m/>
    <m/>
    <m/>
    <n v="4.8"/>
    <m/>
    <s v="SYD"/>
    <x v="1"/>
    <x v="0"/>
    <x v="1"/>
    <n v="11"/>
    <x v="0"/>
    <s v=""/>
    <n v="2"/>
    <x v="0"/>
    <s v=""/>
    <n v="-100"/>
    <s v="Plundering"/>
    <x v="0"/>
    <s v=""/>
    <n v="-100"/>
  </r>
  <r>
    <x v="177"/>
    <x v="14"/>
    <d v="1899-12-30T13:10:00"/>
    <n v="4"/>
    <n v="0"/>
    <n v="2"/>
    <n v="1600"/>
    <s v="Hcp"/>
    <n v="72"/>
    <n v="120"/>
    <n v="2"/>
    <s v="Toesonthenose"/>
    <x v="2"/>
    <n v="3.3"/>
    <s v="John Sargent"/>
    <s v="Nash Rawiller"/>
    <m/>
    <n v="9"/>
    <n v="59"/>
    <n v="59"/>
    <n v="39.074960127591709"/>
    <n v="5"/>
    <n v="2"/>
    <x v="1"/>
    <n v="4.4000000000000004"/>
    <n v="20"/>
    <m/>
    <m/>
    <s v="WON"/>
    <n v="4.2"/>
    <n v="1.6"/>
    <s v="SYD"/>
    <x v="1"/>
    <x v="2"/>
    <x v="1"/>
    <n v="11"/>
    <x v="0"/>
    <s v=""/>
    <s v=""/>
    <x v="0"/>
    <n v="420"/>
    <n v="320"/>
    <s v="Toesonthenose"/>
    <x v="0"/>
    <n v="420"/>
    <n v="320"/>
  </r>
  <r>
    <x v="177"/>
    <x v="14"/>
    <d v="1899-12-30T14:20:00"/>
    <n v="4"/>
    <n v="0"/>
    <n v="4"/>
    <n v="1400"/>
    <s v="Mares"/>
    <n v="78"/>
    <n v="160"/>
    <n v="3"/>
    <s v="Portray"/>
    <x v="4"/>
    <n v="2.2999999999999998"/>
    <s v="James Cummings"/>
    <s v="Nash Rawiller"/>
    <m/>
    <n v="7"/>
    <n v="60"/>
    <n v="60"/>
    <n v="54.972513743128438"/>
    <n v="4"/>
    <m/>
    <x v="1"/>
    <n v="4.8"/>
    <n v="20"/>
    <m/>
    <m/>
    <m/>
    <n v="3.8"/>
    <m/>
    <s v="SYD"/>
    <x v="1"/>
    <x v="2"/>
    <x v="1"/>
    <n v="11"/>
    <x v="1"/>
    <s v=""/>
    <s v=""/>
    <x v="0"/>
    <s v=""/>
    <n v="-100"/>
    <s v="Portray"/>
    <x v="1"/>
    <s v=""/>
    <s v=""/>
  </r>
  <r>
    <x v="177"/>
    <x v="2"/>
    <d v="1899-12-30T14:35:00"/>
    <n v="4"/>
    <n v="0"/>
    <n v="5"/>
    <n v="1100"/>
    <s v="Hcp"/>
    <s v="No"/>
    <n v="175"/>
    <n v="4"/>
    <s v="Hypothetical"/>
    <x v="4"/>
    <n v="3.4"/>
    <s v="Anthony  Freedman"/>
    <s v="Michael Dee"/>
    <m/>
    <n v="1"/>
    <n v="54"/>
    <n v="54"/>
    <n v="63.894523326572013"/>
    <n v="2"/>
    <n v="2"/>
    <x v="1"/>
    <n v="4.8"/>
    <n v="30"/>
    <n v="11"/>
    <m/>
    <s v="WON"/>
    <n v="3.4"/>
    <n v="1.5"/>
    <s v="Mel"/>
    <x v="0"/>
    <x v="0"/>
    <x v="1"/>
    <n v="11"/>
    <x v="1"/>
    <s v=""/>
    <s v=""/>
    <x v="0"/>
    <n v="340"/>
    <n v="240"/>
    <s v="Hypothetical"/>
    <x v="1"/>
    <s v=""/>
    <s v=""/>
  </r>
  <r>
    <x v="177"/>
    <x v="14"/>
    <d v="1899-12-30T14:55:00"/>
    <n v="4"/>
    <n v="0"/>
    <n v="5"/>
    <n v="1850"/>
    <s v="Hcp"/>
    <n v="88"/>
    <n v="160"/>
    <n v="7"/>
    <s v="Wineglass Bay"/>
    <x v="2"/>
    <n v="7.1"/>
    <s v="Chris Waller"/>
    <s v="Tyler Schiller"/>
    <m/>
    <n v="3"/>
    <n v="57"/>
    <n v="57"/>
    <n v="57.562767911818739"/>
    <n v="3"/>
    <n v="2"/>
    <x v="1"/>
    <n v="5.5"/>
    <n v="20"/>
    <m/>
    <m/>
    <s v="WON"/>
    <n v="8.8000000000000007"/>
    <n v="1.8"/>
    <s v="SYD"/>
    <x v="1"/>
    <x v="2"/>
    <x v="1"/>
    <n v="11"/>
    <x v="0"/>
    <s v=""/>
    <s v=""/>
    <x v="0"/>
    <n v="880.00000000000011"/>
    <n v="780.00000000000011"/>
    <s v="Wineglass Bay"/>
    <x v="0"/>
    <n v="880.00000000000011"/>
    <n v="780.00000000000011"/>
  </r>
  <r>
    <x v="177"/>
    <x v="14"/>
    <d v="1899-12-30T15:30:00"/>
    <n v="4"/>
    <n v="0"/>
    <n v="6"/>
    <n v="2300"/>
    <s v="Hcp"/>
    <m/>
    <n v="300"/>
    <n v="9"/>
    <s v="Canberra Legend"/>
    <x v="4"/>
    <n v="4.8"/>
    <s v="Chris Waller"/>
    <s v="Tyler Schiller"/>
    <m/>
    <n v="5"/>
    <n v="53"/>
    <n v="53"/>
    <n v="26.180926916221036"/>
    <n v="5"/>
    <m/>
    <x v="1"/>
    <n v="8.6"/>
    <n v="20"/>
    <m/>
    <m/>
    <m/>
    <n v="5.5"/>
    <m/>
    <s v="SYD"/>
    <x v="1"/>
    <x v="2"/>
    <x v="1"/>
    <n v="11"/>
    <x v="1"/>
    <s v=""/>
    <s v=""/>
    <x v="0"/>
    <s v=""/>
    <n v="-100"/>
    <s v="Canberra Legend"/>
    <x v="1"/>
    <s v=""/>
    <s v=""/>
  </r>
  <r>
    <x v="177"/>
    <x v="14"/>
    <d v="1899-12-30T16:45:00"/>
    <n v="4"/>
    <n v="0"/>
    <n v="8"/>
    <n v="1300"/>
    <s v="Hcp"/>
    <m/>
    <n v="1000"/>
    <n v="14"/>
    <s v="Opal Ridge"/>
    <x v="3"/>
    <n v="8.6999999999999993"/>
    <s v="Luke Pepper"/>
    <s v="Dylan Gibbons (a0)"/>
    <m/>
    <n v="9"/>
    <n v="53"/>
    <n v="53"/>
    <n v="47.208538587848935"/>
    <n v="2"/>
    <n v="3"/>
    <x v="1"/>
    <n v="5.7"/>
    <n v="20"/>
    <m/>
    <m/>
    <m/>
    <n v="9"/>
    <m/>
    <s v="SYD"/>
    <x v="1"/>
    <x v="2"/>
    <x v="1"/>
    <n v="11"/>
    <x v="1"/>
    <s v=""/>
    <s v=""/>
    <x v="0"/>
    <s v=""/>
    <n v="-100"/>
    <s v="Opal Ridge"/>
    <x v="1"/>
    <s v=""/>
    <s v=""/>
  </r>
  <r>
    <x v="177"/>
    <x v="2"/>
    <d v="1899-12-30T17:05:00"/>
    <n v="4"/>
    <n v="0"/>
    <n v="9"/>
    <n v="2000"/>
    <s v="Hcp"/>
    <s v="No"/>
    <n v="500"/>
    <n v="3"/>
    <s v="Brayden Star"/>
    <x v="3"/>
    <n v="6.5"/>
    <s v="Trent Busuttin "/>
    <s v="Damien Oliver"/>
    <m/>
    <n v="5"/>
    <n v="58"/>
    <n v="58"/>
    <n v="30.76923076923077"/>
    <n v="1"/>
    <n v="4"/>
    <x v="1"/>
    <n v="5.4"/>
    <n v="30"/>
    <n v="16"/>
    <m/>
    <m/>
    <n v="5.5"/>
    <m/>
    <s v="Mel"/>
    <x v="0"/>
    <x v="0"/>
    <x v="1"/>
    <n v="11"/>
    <x v="0"/>
    <s v=""/>
    <s v=""/>
    <x v="0"/>
    <s v=""/>
    <n v="-100"/>
    <s v="Brayden Star"/>
    <x v="0"/>
    <s v=""/>
    <n v="-100"/>
  </r>
  <r>
    <x v="177"/>
    <x v="2"/>
    <d v="1899-12-30T17:40:00"/>
    <n v="4"/>
    <n v="0"/>
    <n v="10"/>
    <n v="1200"/>
    <s v="Mares"/>
    <s v="SW-M"/>
    <n v="200"/>
    <n v="2"/>
    <s v="She Dances"/>
    <x v="2"/>
    <n v="2.4"/>
    <s v="Peter G Moody "/>
    <s v="Linda Meech"/>
    <m/>
    <n v="6"/>
    <n v="57"/>
    <n v="57"/>
    <n v="70.238095238095241"/>
    <n v="2"/>
    <n v="1"/>
    <x v="1"/>
    <n v="4.2"/>
    <n v="40"/>
    <n v="8"/>
    <m/>
    <s v="3rd"/>
    <n v="2.4"/>
    <n v="1.3"/>
    <s v="Mel"/>
    <x v="0"/>
    <x v="0"/>
    <x v="1"/>
    <n v="11"/>
    <x v="1"/>
    <s v=""/>
    <s v=""/>
    <x v="0"/>
    <s v=""/>
    <n v="-100"/>
    <s v="She Dances"/>
    <x v="1"/>
    <s v=""/>
    <s v=""/>
  </r>
  <r>
    <x v="177"/>
    <x v="14"/>
    <d v="1899-12-30T17:55:00"/>
    <n v="4"/>
    <n v="0"/>
    <n v="10"/>
    <n v="1300"/>
    <s v="Hcp"/>
    <n v="94"/>
    <n v="160"/>
    <n v="8"/>
    <s v="Ka Bling"/>
    <x v="2"/>
    <n v="5.0999999999999996"/>
    <s v="P &amp; P Snowden"/>
    <s v="Tyler Schiller"/>
    <m/>
    <n v="8"/>
    <n v="53"/>
    <n v="53"/>
    <n v="48.179271708683473"/>
    <m/>
    <m/>
    <x v="1"/>
    <n v="4.9000000000000004"/>
    <n v="20"/>
    <m/>
    <m/>
    <s v="WON"/>
    <n v="6"/>
    <n v="1.7"/>
    <s v="SYD"/>
    <x v="1"/>
    <x v="2"/>
    <x v="1"/>
    <n v="11"/>
    <x v="0"/>
    <s v=""/>
    <s v=""/>
    <x v="0"/>
    <n v="600"/>
    <n v="500"/>
    <s v="Ka Bling"/>
    <x v="0"/>
    <n v="600"/>
    <n v="500"/>
  </r>
  <r>
    <x v="178"/>
    <x v="15"/>
    <d v="1899-12-30T13:10:00"/>
    <n v="5"/>
    <n v="3"/>
    <n v="3"/>
    <n v="1400"/>
    <s v="Mares"/>
    <s v="SW-M"/>
    <n v="175"/>
    <n v="4"/>
    <s v="Kazou"/>
    <x v="1"/>
    <n v="1.7"/>
    <s v="Chris Waller"/>
    <s v="Damian Lane"/>
    <m/>
    <n v="2"/>
    <n v="57"/>
    <n v="57"/>
    <n v="80.562659846547319"/>
    <n v="1"/>
    <n v="1"/>
    <x v="1"/>
    <n v="4.4000000000000004"/>
    <n v="40"/>
    <n v="6"/>
    <m/>
    <s v="2nd"/>
    <n v="1.7"/>
    <n v="1.1000000000000001"/>
    <s v="Mel"/>
    <x v="0"/>
    <x v="2"/>
    <x v="1"/>
    <n v="11"/>
    <x v="0"/>
    <s v=""/>
    <s v=""/>
    <x v="0"/>
    <s v=""/>
    <n v="-100"/>
    <s v="Kazou"/>
    <x v="0"/>
    <s v=""/>
    <n v="-100"/>
  </r>
  <r>
    <x v="178"/>
    <x v="12"/>
    <d v="1899-12-30T13:30:00"/>
    <n v="8"/>
    <n v="0"/>
    <n v="3"/>
    <n v="1200"/>
    <s v="Hcp"/>
    <n v="78"/>
    <n v="160"/>
    <n v="8"/>
    <s v="Contemporary"/>
    <x v="3"/>
    <n v="3.4"/>
    <s v="James Cummings"/>
    <s v="Zac Lloyd (a0)"/>
    <m/>
    <n v="1"/>
    <n v="57"/>
    <n v="57"/>
    <n v="50.688360450563209"/>
    <n v="3"/>
    <n v="3"/>
    <x v="1"/>
    <n v="4.2"/>
    <n v="20"/>
    <m/>
    <m/>
    <s v="Ntd"/>
    <n v="5"/>
    <m/>
    <s v="SYD"/>
    <x v="1"/>
    <x v="2"/>
    <x v="1"/>
    <n v="11"/>
    <x v="0"/>
    <n v="2"/>
    <n v="2"/>
    <x v="0"/>
    <s v=""/>
    <n v="-100"/>
    <s v="Contemporary"/>
    <x v="0"/>
    <s v=""/>
    <n v="-100"/>
  </r>
  <r>
    <x v="178"/>
    <x v="12"/>
    <d v="1899-12-30T13:30:00"/>
    <n v="8"/>
    <n v="0"/>
    <n v="3"/>
    <n v="1200"/>
    <s v="Hcp"/>
    <n v="78"/>
    <n v="160"/>
    <n v="3"/>
    <s v="With Your Blessing"/>
    <x v="2"/>
    <n v="3.5"/>
    <s v="John Thompson"/>
    <s v="Joshua Parr"/>
    <m/>
    <n v="4"/>
    <n v="59.5"/>
    <n v="59.5"/>
    <n v="50.688360450563209"/>
    <n v="2"/>
    <m/>
    <x v="0"/>
    <n v="5.9"/>
    <n v="20"/>
    <m/>
    <m/>
    <s v="WON"/>
    <n v="3.9"/>
    <n v="2.1"/>
    <s v="SYD"/>
    <x v="1"/>
    <x v="2"/>
    <x v="1"/>
    <n v="11"/>
    <x v="0"/>
    <s v=""/>
    <n v="2"/>
    <x v="0"/>
    <n v="390"/>
    <n v="290"/>
    <s v="With Your Blessing"/>
    <x v="0"/>
    <n v="390"/>
    <n v="290"/>
  </r>
  <r>
    <x v="178"/>
    <x v="12"/>
    <d v="1899-12-30T14:05:00"/>
    <n v="8"/>
    <n v="0"/>
    <n v="4"/>
    <n v="1200"/>
    <s v="Mares"/>
    <n v="78"/>
    <n v="160"/>
    <n v="7"/>
    <s v="Shadows Of Love"/>
    <x v="2"/>
    <n v="3.8"/>
    <s v="Kim Waugh"/>
    <s v="Tim Clark"/>
    <m/>
    <n v="6"/>
    <n v="56.5"/>
    <n v="56.5"/>
    <n v="38.080495356037154"/>
    <n v="2"/>
    <n v="2"/>
    <x v="1"/>
    <n v="4.5999999999999996"/>
    <n v="20"/>
    <m/>
    <m/>
    <s v="WON"/>
    <n v="3.7"/>
    <n v="2"/>
    <s v="SYD"/>
    <x v="1"/>
    <x v="2"/>
    <x v="1"/>
    <n v="11"/>
    <x v="0"/>
    <n v="2"/>
    <n v="2"/>
    <x v="0"/>
    <n v="370"/>
    <n v="270"/>
    <s v="Shadows Of Love"/>
    <x v="0"/>
    <n v="370"/>
    <n v="270"/>
  </r>
  <r>
    <x v="178"/>
    <x v="12"/>
    <d v="1899-12-30T14:05:00"/>
    <n v="8"/>
    <n v="0"/>
    <n v="4"/>
    <n v="1200"/>
    <s v="Mares"/>
    <n v="78"/>
    <n v="160"/>
    <n v="11"/>
    <s v="Leandra"/>
    <x v="3"/>
    <n v="4.4000000000000004"/>
    <s v="Keegan-Attard"/>
    <s v="Jason Collett"/>
    <m/>
    <n v="1"/>
    <n v="54"/>
    <n v="54"/>
    <n v="38.080495356037154"/>
    <n v="4"/>
    <n v="1"/>
    <x v="0"/>
    <n v="6.3"/>
    <n v="20"/>
    <m/>
    <m/>
    <s v="Ntd"/>
    <n v="5.5"/>
    <m/>
    <s v="SYD"/>
    <x v="1"/>
    <x v="2"/>
    <x v="1"/>
    <n v="11"/>
    <x v="0"/>
    <s v=""/>
    <n v="2"/>
    <x v="0"/>
    <s v=""/>
    <n v="-100"/>
    <s v="Leandra"/>
    <x v="0"/>
    <s v=""/>
    <n v="-100"/>
  </r>
  <r>
    <x v="178"/>
    <x v="12"/>
    <d v="1899-12-30T14:40:00"/>
    <n v="8"/>
    <n v="0"/>
    <n v="5"/>
    <n v="1400"/>
    <s v="Hcp"/>
    <n v="72"/>
    <n v="120"/>
    <n v="11"/>
    <s v="Eau De Vie"/>
    <x v="0"/>
    <n v="5"/>
    <s v="R &amp; W Freedman"/>
    <s v="Chad Schofield"/>
    <m/>
    <n v="3"/>
    <n v="55"/>
    <n v="55"/>
    <n v="32.820512820512818"/>
    <n v="5"/>
    <m/>
    <x v="1"/>
    <n v="6.9"/>
    <n v="20"/>
    <m/>
    <m/>
    <m/>
    <n v="4.8"/>
    <m/>
    <s v="SYD"/>
    <x v="1"/>
    <x v="2"/>
    <x v="1"/>
    <n v="11"/>
    <x v="0"/>
    <s v=""/>
    <s v=""/>
    <x v="0"/>
    <s v=""/>
    <n v="-100"/>
    <s v="Eau De Vie"/>
    <x v="0"/>
    <s v=""/>
    <n v="-100"/>
  </r>
  <r>
    <x v="178"/>
    <x v="12"/>
    <d v="1899-12-30T15:20:00"/>
    <n v="8"/>
    <n v="0"/>
    <n v="6"/>
    <n v="1600"/>
    <s v="Hcp"/>
    <n v="88"/>
    <n v="160"/>
    <n v="7"/>
    <s v="Rise Of The Masses"/>
    <x v="6"/>
    <n v="3.4"/>
    <s v="Waterhouse/Bott"/>
    <s v="Adam Hyeronimus"/>
    <m/>
    <n v="2"/>
    <n v="56.5"/>
    <n v="56.5"/>
    <n v="47.268907563025209"/>
    <n v="2"/>
    <m/>
    <x v="1"/>
    <n v="5"/>
    <n v="20"/>
    <m/>
    <m/>
    <m/>
    <n v="3.5"/>
    <m/>
    <s v="SYD"/>
    <x v="1"/>
    <x v="2"/>
    <x v="1"/>
    <n v="11"/>
    <x v="0"/>
    <n v="2"/>
    <n v="2"/>
    <x v="0"/>
    <s v=""/>
    <n v="-100"/>
    <s v="Rise Of The Masses"/>
    <x v="0"/>
    <s v=""/>
    <n v="-100"/>
  </r>
  <r>
    <x v="178"/>
    <x v="12"/>
    <d v="1899-12-30T15:20:00"/>
    <n v="8"/>
    <n v="0"/>
    <n v="6"/>
    <n v="1600"/>
    <s v="Hcp"/>
    <n v="88"/>
    <n v="160"/>
    <n v="3"/>
    <s v="King Of The Castle"/>
    <x v="3"/>
    <n v="4.5"/>
    <s v="Joseph Pride"/>
    <s v="Joshua Parr"/>
    <m/>
    <n v="6"/>
    <n v="59.5"/>
    <n v="59.5"/>
    <n v="47.268907563025209"/>
    <n v="1"/>
    <n v="4"/>
    <x v="0"/>
    <n v="5.5"/>
    <n v="20"/>
    <m/>
    <m/>
    <s v="WON"/>
    <n v="4.8"/>
    <n v="1.5"/>
    <s v="SYD"/>
    <x v="1"/>
    <x v="2"/>
    <x v="1"/>
    <n v="11"/>
    <x v="0"/>
    <s v=""/>
    <n v="2"/>
    <x v="0"/>
    <n v="480"/>
    <n v="380"/>
    <s v="King Of The Castle"/>
    <x v="0"/>
    <n v="480"/>
    <n v="380"/>
  </r>
  <r>
    <x v="178"/>
    <x v="15"/>
    <d v="1899-12-30T15:40:00"/>
    <n v="5"/>
    <n v="3"/>
    <n v="7"/>
    <n v="2025"/>
    <s v="Hcp"/>
    <n v="84"/>
    <n v="130"/>
    <n v="6"/>
    <s v="Matron Bullwinkel"/>
    <x v="3"/>
    <n v="7"/>
    <s v="Ciaron Maher "/>
    <s v="Ben Allen"/>
    <m/>
    <n v="10"/>
    <n v="56.5"/>
    <n v="56.5"/>
    <n v="25.396825396825399"/>
    <n v="3"/>
    <n v="5"/>
    <x v="1"/>
    <n v="5.3"/>
    <n v="30"/>
    <n v="10"/>
    <m/>
    <m/>
    <n v="7"/>
    <m/>
    <s v="Mel"/>
    <x v="0"/>
    <x v="2"/>
    <x v="1"/>
    <n v="11"/>
    <x v="0"/>
    <s v=""/>
    <s v=""/>
    <x v="0"/>
    <s v=""/>
    <n v="-100"/>
    <s v="Matron Bullwinkel"/>
    <x v="0"/>
    <s v=""/>
    <n v="-100"/>
  </r>
  <r>
    <x v="178"/>
    <x v="12"/>
    <d v="1899-12-30T16:00:00"/>
    <n v="8"/>
    <n v="0"/>
    <n v="7"/>
    <n v="1600"/>
    <s v="Hcp"/>
    <m/>
    <n v="1000"/>
    <n v="3"/>
    <s v="Osipenko"/>
    <x v="3"/>
    <n v="3.4"/>
    <s v="Chris Waller"/>
    <s v="James McDonald"/>
    <m/>
    <n v="9"/>
    <n v="58.5"/>
    <n v="58.5"/>
    <n v="36.242826940501359"/>
    <n v="4"/>
    <m/>
    <x v="0"/>
    <n v="7.2"/>
    <n v="20"/>
    <m/>
    <m/>
    <s v="3rd"/>
    <n v="4.2"/>
    <n v="1.8"/>
    <s v="SYD"/>
    <x v="1"/>
    <x v="2"/>
    <x v="1"/>
    <n v="11"/>
    <x v="1"/>
    <s v=""/>
    <s v=""/>
    <x v="0"/>
    <s v=""/>
    <n v="-100"/>
    <s v="Osipenko"/>
    <x v="1"/>
    <s v=""/>
    <s v=""/>
  </r>
  <r>
    <x v="178"/>
    <x v="15"/>
    <d v="1899-12-30T16:20:00"/>
    <n v="5"/>
    <n v="3"/>
    <n v="8"/>
    <n v="1000"/>
    <s v="Hcp"/>
    <s v="No"/>
    <n v="175"/>
    <n v="1"/>
    <s v="Jigsaw"/>
    <x v="1"/>
    <n v="7"/>
    <s v="Cindy Alderson"/>
    <s v="Jamie Mott"/>
    <m/>
    <n v="7"/>
    <n v="61"/>
    <n v="61"/>
    <n v="36.507936507936506"/>
    <n v="2"/>
    <n v="2"/>
    <x v="1"/>
    <n v="5.5"/>
    <n v="30"/>
    <n v="10"/>
    <m/>
    <s v="L/scr"/>
    <n v="1"/>
    <n v="1"/>
    <s v="Mel"/>
    <x v="0"/>
    <x v="2"/>
    <x v="1"/>
    <n v="11"/>
    <x v="0"/>
    <s v=""/>
    <s v=""/>
    <x v="0"/>
    <s v=""/>
    <n v="-100"/>
    <s v="Jigsaw"/>
    <x v="0"/>
    <s v=""/>
    <n v="-100"/>
  </r>
  <r>
    <x v="178"/>
    <x v="15"/>
    <d v="1899-12-30T17:00:00"/>
    <n v="5"/>
    <n v="3"/>
    <n v="9"/>
    <n v="1600"/>
    <s v="Hcp"/>
    <s v="No"/>
    <n v="500"/>
    <n v="4"/>
    <s v="Ascension"/>
    <x v="2"/>
    <n v="7"/>
    <s v="Ciaron Maher "/>
    <s v="Harry Coffey"/>
    <m/>
    <n v="11"/>
    <n v="55.5"/>
    <n v="55.5"/>
    <n v="29.670329670329672"/>
    <n v="1"/>
    <m/>
    <x v="1"/>
    <n v="4.8"/>
    <n v="35"/>
    <n v="11"/>
    <m/>
    <m/>
    <n v="7.5"/>
    <m/>
    <s v="Mel"/>
    <x v="0"/>
    <x v="2"/>
    <x v="1"/>
    <n v="11"/>
    <x v="0"/>
    <s v=""/>
    <s v=""/>
    <x v="0"/>
    <s v=""/>
    <n v="-100"/>
    <s v="Ascension"/>
    <x v="0"/>
    <s v=""/>
    <n v="-100"/>
  </r>
  <r>
    <x v="178"/>
    <x v="12"/>
    <d v="1899-12-30T17:20:00"/>
    <n v="8"/>
    <n v="0"/>
    <n v="9"/>
    <n v="1000"/>
    <s v="Hcp"/>
    <n v="78"/>
    <n v="160"/>
    <n v="7"/>
    <s v="Mabel"/>
    <x v="3"/>
    <n v="6.1"/>
    <s v="Tracey Bartley"/>
    <s v="Jason Collett"/>
    <m/>
    <n v="8"/>
    <n v="57.5"/>
    <n v="57.5"/>
    <n v="64.012490241998449"/>
    <n v="1"/>
    <m/>
    <x v="1"/>
    <n v="5.4"/>
    <n v="20"/>
    <m/>
    <m/>
    <s v="WON"/>
    <n v="6"/>
    <n v="1.8"/>
    <s v="SYD"/>
    <x v="1"/>
    <x v="2"/>
    <x v="1"/>
    <n v="11"/>
    <x v="0"/>
    <s v=""/>
    <s v=""/>
    <x v="0"/>
    <n v="600"/>
    <n v="500"/>
    <s v="Mabel"/>
    <x v="0"/>
    <n v="600"/>
    <n v="500"/>
  </r>
  <r>
    <x v="178"/>
    <x v="12"/>
    <d v="1899-12-30T17:55:00"/>
    <n v="8"/>
    <n v="0"/>
    <n v="10"/>
    <n v="1400"/>
    <s v="Hcp"/>
    <n v="78"/>
    <n v="160"/>
    <n v="5"/>
    <s v="Danaustar"/>
    <x v="4"/>
    <n v="3.7"/>
    <s v="Maher &amp; Eustace"/>
    <s v="Jason Collett"/>
    <m/>
    <n v="1"/>
    <n v="59"/>
    <n v="59"/>
    <n v="59.285091543156057"/>
    <n v="3"/>
    <n v="2"/>
    <x v="1"/>
    <n v="4.5999999999999996"/>
    <n v="20"/>
    <m/>
    <m/>
    <s v="WON"/>
    <n v="4.4000000000000004"/>
    <n v="1.7"/>
    <s v="SYD"/>
    <x v="1"/>
    <x v="2"/>
    <x v="1"/>
    <n v="11"/>
    <x v="1"/>
    <s v=""/>
    <s v=""/>
    <x v="0"/>
    <n v="440.00000000000006"/>
    <n v="340.00000000000006"/>
    <s v="Danaustar"/>
    <x v="1"/>
    <s v=""/>
    <s v=""/>
  </r>
  <r>
    <x v="178"/>
    <x v="12"/>
    <d v="1899-12-30T17:55:00"/>
    <n v="8"/>
    <n v="0"/>
    <n v="10"/>
    <n v="1400"/>
    <s v="Hcp"/>
    <n v="78"/>
    <n v="160"/>
    <n v="12"/>
    <s v="Cliff House"/>
    <x v="3"/>
    <n v="6.9"/>
    <s v="Tim Donnelly"/>
    <s v="Danny Beasley"/>
    <m/>
    <n v="3"/>
    <n v="57"/>
    <n v="57"/>
    <n v="59.285091543156057"/>
    <n v="1"/>
    <n v="4"/>
    <x v="0"/>
    <n v="5.3"/>
    <n v="20"/>
    <m/>
    <m/>
    <m/>
    <n v="8"/>
    <m/>
    <s v="SYD"/>
    <x v="1"/>
    <x v="2"/>
    <x v="1"/>
    <n v="11"/>
    <x v="1"/>
    <s v=""/>
    <s v=""/>
    <x v="0"/>
    <s v=""/>
    <n v="-100"/>
    <s v="Cliff House"/>
    <x v="1"/>
    <s v=""/>
    <s v=""/>
  </r>
  <r>
    <x v="179"/>
    <x v="4"/>
    <d v="1899-12-30T12:55:00"/>
    <n v="7"/>
    <n v="0"/>
    <n v="2"/>
    <n v="2000"/>
    <s v="Hcp"/>
    <n v="72"/>
    <n v="120"/>
    <n v="12"/>
    <s v="Let Me Reign"/>
    <x v="2"/>
    <n v="4.2"/>
    <s v="L &amp; C Curtis"/>
    <s v="Dylan Gibbons (a0)"/>
    <m/>
    <n v="8"/>
    <n v="53.5"/>
    <n v="53.5"/>
    <n v="33.424908424908423"/>
    <n v="5"/>
    <m/>
    <x v="1"/>
    <n v="4.4000000000000004"/>
    <n v="20"/>
    <m/>
    <m/>
    <m/>
    <n v="4.4000000000000004"/>
    <m/>
    <s v="SYD"/>
    <x v="1"/>
    <x v="0"/>
    <x v="1"/>
    <n v="12"/>
    <x v="0"/>
    <s v=""/>
    <s v=""/>
    <x v="0"/>
    <s v=""/>
    <n v="-100"/>
    <s v="Let Me Reign"/>
    <x v="0"/>
    <s v=""/>
    <n v="-100"/>
  </r>
  <r>
    <x v="179"/>
    <x v="2"/>
    <d v="1899-12-30T13:10:00"/>
    <n v="4"/>
    <n v="5"/>
    <n v="3"/>
    <n v="2400"/>
    <s v="Hcp"/>
    <n v="84"/>
    <n v="130"/>
    <n v="5"/>
    <s v="Pesto"/>
    <x v="4"/>
    <n v="6"/>
    <s v="Team Hawkes"/>
    <s v="Jye McNeil"/>
    <m/>
    <n v="1"/>
    <n v="60"/>
    <n v="60"/>
    <n v="36.666666666666671"/>
    <n v="3"/>
    <n v="3"/>
    <x v="1"/>
    <n v="5.4"/>
    <n v="30"/>
    <n v="10"/>
    <m/>
    <m/>
    <n v="7"/>
    <m/>
    <s v="Mel"/>
    <x v="0"/>
    <x v="0"/>
    <x v="1"/>
    <n v="12"/>
    <x v="1"/>
    <s v=""/>
    <s v=""/>
    <x v="0"/>
    <s v=""/>
    <n v="-100"/>
    <s v="Pesto"/>
    <x v="1"/>
    <s v=""/>
    <s v=""/>
  </r>
  <r>
    <x v="179"/>
    <x v="4"/>
    <d v="1899-12-30T13:30:00"/>
    <n v="7"/>
    <n v="0"/>
    <n v="3"/>
    <n v="1800"/>
    <s v="Hcp"/>
    <n v="78"/>
    <n v="160"/>
    <n v="10"/>
    <s v="State Of America"/>
    <x v="5"/>
    <n v="5"/>
    <s v="David Payne"/>
    <s v="Adam Hyeronimus"/>
    <m/>
    <n v="2"/>
    <n v="55.5"/>
    <n v="55.5"/>
    <n v="35.384615384615387"/>
    <n v="4"/>
    <m/>
    <x v="1"/>
    <n v="5.0999999999999996"/>
    <n v="20"/>
    <m/>
    <m/>
    <s v="3rd"/>
    <n v="5.5"/>
    <n v="1.6"/>
    <s v="SYD"/>
    <x v="1"/>
    <x v="0"/>
    <x v="1"/>
    <n v="12"/>
    <x v="0"/>
    <s v=""/>
    <s v=""/>
    <x v="0"/>
    <s v=""/>
    <n v="-100"/>
    <s v="State Of America"/>
    <x v="0"/>
    <s v=""/>
    <n v="-100"/>
  </r>
  <r>
    <x v="179"/>
    <x v="2"/>
    <d v="1899-12-30T14:20:00"/>
    <n v="4"/>
    <n v="5"/>
    <n v="5"/>
    <n v="1800"/>
    <s v="Hcp"/>
    <s v="No"/>
    <n v="200"/>
    <n v="6"/>
    <s v="Keats"/>
    <x v="4"/>
    <n v="6"/>
    <s v="Gavin Bedggood"/>
    <s v="Beau Mertens"/>
    <m/>
    <n v="1"/>
    <n v="54"/>
    <n v="54"/>
    <n v="46.969696969696969"/>
    <n v="4"/>
    <m/>
    <x v="1"/>
    <n v="5.5"/>
    <n v="30"/>
    <n v="8"/>
    <m/>
    <s v="3rd"/>
    <n v="5"/>
    <n v="1.7"/>
    <s v="Mel"/>
    <x v="0"/>
    <x v="0"/>
    <x v="1"/>
    <n v="12"/>
    <x v="1"/>
    <s v=""/>
    <s v=""/>
    <x v="0"/>
    <s v=""/>
    <n v="-100"/>
    <s v="Keats"/>
    <x v="1"/>
    <s v=""/>
    <s v=""/>
  </r>
  <r>
    <x v="179"/>
    <x v="4"/>
    <d v="1899-12-30T15:20:00"/>
    <n v="7"/>
    <n v="0"/>
    <n v="6"/>
    <n v="2000"/>
    <s v="Hcp"/>
    <s v="SW"/>
    <n v="160"/>
    <n v="1"/>
    <s v="Akasawa"/>
    <x v="3"/>
    <n v="3.9"/>
    <s v="Messara/Gavranich"/>
    <s v="Aaron Bullock"/>
    <m/>
    <n v="3"/>
    <n v="62"/>
    <n v="62"/>
    <n v="50.641025641025642"/>
    <n v="2"/>
    <m/>
    <x v="1"/>
    <n v="6.2"/>
    <n v="20"/>
    <m/>
    <m/>
    <m/>
    <n v="3.8"/>
    <m/>
    <s v="SYD"/>
    <x v="1"/>
    <x v="0"/>
    <x v="1"/>
    <n v="12"/>
    <x v="1"/>
    <s v=""/>
    <s v=""/>
    <x v="0"/>
    <s v=""/>
    <n v="-100"/>
    <s v="Akasawa"/>
    <x v="1"/>
    <s v=""/>
    <s v=""/>
  </r>
  <r>
    <x v="179"/>
    <x v="4"/>
    <d v="1899-12-30T15:20:00"/>
    <n v="7"/>
    <n v="0"/>
    <n v="6"/>
    <n v="2000"/>
    <s v="Hcp"/>
    <s v="SW"/>
    <n v="160"/>
    <n v="10"/>
    <s v="Spitfire"/>
    <x v="2"/>
    <n v="17.600000000000001"/>
    <s v="Matthew Dale"/>
    <s v="Olivia Chambers (a3)"/>
    <n v="3"/>
    <n v="1"/>
    <n v="57"/>
    <n v="54"/>
    <n v="50.641025641025642"/>
    <m/>
    <n v="1"/>
    <x v="0"/>
    <n v="6.8"/>
    <n v="20"/>
    <m/>
    <m/>
    <m/>
    <n v="21"/>
    <m/>
    <s v="SYD"/>
    <x v="1"/>
    <x v="0"/>
    <x v="1"/>
    <n v="12"/>
    <x v="1"/>
    <s v=""/>
    <s v=""/>
    <x v="0"/>
    <s v=""/>
    <n v="-100"/>
    <s v="Spitfire"/>
    <x v="1"/>
    <s v=""/>
    <s v=""/>
  </r>
  <r>
    <x v="179"/>
    <x v="4"/>
    <d v="1899-12-30T16:00:00"/>
    <n v="7"/>
    <n v="0"/>
    <n v="7"/>
    <n v="1500"/>
    <s v="Hcp"/>
    <m/>
    <n v="250"/>
    <n v="5"/>
    <s v="Finepoint"/>
    <x v="0"/>
    <n v="6.5"/>
    <s v="Chris Waller"/>
    <s v="Regan Bayliss"/>
    <m/>
    <n v="1"/>
    <n v="54"/>
    <n v="54"/>
    <n v="28.717948717948719"/>
    <m/>
    <n v="5"/>
    <x v="1"/>
    <n v="6.4"/>
    <n v="20"/>
    <m/>
    <m/>
    <m/>
    <n v="6"/>
    <m/>
    <s v="SYD"/>
    <x v="1"/>
    <x v="0"/>
    <x v="1"/>
    <n v="12"/>
    <x v="0"/>
    <n v="2"/>
    <n v="2"/>
    <x v="0"/>
    <s v=""/>
    <n v="-100"/>
    <s v="Finepoint"/>
    <x v="0"/>
    <s v=""/>
    <n v="-100"/>
  </r>
  <r>
    <x v="179"/>
    <x v="4"/>
    <d v="1899-12-30T16:00:00"/>
    <n v="7"/>
    <n v="0"/>
    <n v="7"/>
    <n v="1500"/>
    <s v="Hcp"/>
    <m/>
    <n v="250"/>
    <n v="17"/>
    <s v="Grebeni"/>
    <x v="3"/>
    <n v="4.2"/>
    <s v="Ryan &amp; Alexiou"/>
    <s v="Kerrin McEvoy"/>
    <m/>
    <n v="7"/>
    <n v="53"/>
    <n v="53"/>
    <n v="28.717948717948719"/>
    <n v="1"/>
    <n v="4"/>
    <x v="0"/>
    <n v="7.4"/>
    <n v="20"/>
    <m/>
    <m/>
    <m/>
    <n v="4.8"/>
    <m/>
    <s v="SYD"/>
    <x v="1"/>
    <x v="0"/>
    <x v="1"/>
    <n v="12"/>
    <x v="0"/>
    <s v=""/>
    <n v="2"/>
    <x v="0"/>
    <s v=""/>
    <n v="-100"/>
    <s v="Grebeni"/>
    <x v="0"/>
    <s v=""/>
    <n v="-100"/>
  </r>
  <r>
    <x v="179"/>
    <x v="4"/>
    <d v="1899-12-30T16:40:00"/>
    <n v="7"/>
    <n v="0"/>
    <n v="8"/>
    <n v="1100"/>
    <s v="Hcp"/>
    <m/>
    <n v="200"/>
    <n v="8"/>
    <s v="Sneaky Paige"/>
    <x v="2"/>
    <n v="8.8000000000000007"/>
    <s v="Brad Widdup"/>
    <s v="Tyler Schiller"/>
    <m/>
    <n v="1"/>
    <n v="53"/>
    <n v="53"/>
    <n v="34.619450317124738"/>
    <n v="4"/>
    <n v="4"/>
    <x v="1"/>
    <n v="5.6"/>
    <n v="20"/>
    <m/>
    <m/>
    <m/>
    <n v="10"/>
    <m/>
    <s v="SYD"/>
    <x v="1"/>
    <x v="0"/>
    <x v="1"/>
    <n v="12"/>
    <x v="0"/>
    <n v="2"/>
    <n v="2"/>
    <x v="0"/>
    <s v=""/>
    <n v="-100"/>
    <s v="Sneaky Paige"/>
    <x v="0"/>
    <s v=""/>
    <n v="-100"/>
  </r>
  <r>
    <x v="179"/>
    <x v="4"/>
    <d v="1899-12-30T16:40:00"/>
    <n v="7"/>
    <n v="0"/>
    <n v="8"/>
    <n v="1100"/>
    <s v="Hcp"/>
    <m/>
    <n v="200"/>
    <n v="3"/>
    <s v="Quick Tempo"/>
    <x v="3"/>
    <n v="5.2"/>
    <s v="Mark Minervini"/>
    <s v="Jason Collett"/>
    <m/>
    <n v="8"/>
    <n v="54"/>
    <n v="54"/>
    <n v="34.619450317124738"/>
    <n v="1"/>
    <n v="2"/>
    <x v="0"/>
    <n v="6"/>
    <n v="20"/>
    <m/>
    <m/>
    <m/>
    <n v="4.8"/>
    <m/>
    <s v="SYD"/>
    <x v="1"/>
    <x v="0"/>
    <x v="1"/>
    <n v="12"/>
    <x v="0"/>
    <s v=""/>
    <n v="2"/>
    <x v="0"/>
    <s v=""/>
    <n v="-100"/>
    <s v="Quick Tempo"/>
    <x v="0"/>
    <s v=""/>
    <n v="-100"/>
  </r>
  <r>
    <x v="179"/>
    <x v="4"/>
    <d v="1899-12-30T17:20:00"/>
    <n v="7"/>
    <n v="0"/>
    <n v="9"/>
    <n v="2400"/>
    <s v="Hcp"/>
    <m/>
    <n v="200"/>
    <n v="9"/>
    <s v="Little Mix"/>
    <x v="3"/>
    <n v="6.1"/>
    <s v="Annabel Neasham"/>
    <s v="Kerrin McEvoy"/>
    <m/>
    <n v="10"/>
    <n v="53"/>
    <n v="53"/>
    <n v="25.322014051522252"/>
    <n v="1"/>
    <m/>
    <x v="1"/>
    <n v="5.6"/>
    <n v="20"/>
    <m/>
    <m/>
    <s v="2nd"/>
    <n v="6.5"/>
    <n v="2.2000000000000002"/>
    <s v="SYD"/>
    <x v="1"/>
    <x v="0"/>
    <x v="1"/>
    <n v="12"/>
    <x v="0"/>
    <s v=""/>
    <s v=""/>
    <x v="0"/>
    <s v=""/>
    <n v="-100"/>
    <s v="Little Mix"/>
    <x v="0"/>
    <s v=""/>
    <n v="-100"/>
  </r>
  <r>
    <x v="179"/>
    <x v="2"/>
    <d v="1899-12-30T17:40:00"/>
    <n v="4"/>
    <n v="5"/>
    <n v="10"/>
    <n v="1200"/>
    <s v="Hcp"/>
    <s v="No"/>
    <n v="175"/>
    <n v="8"/>
    <s v="Ghaanati"/>
    <x v="3"/>
    <n v="4"/>
    <s v="Peter  Snowden"/>
    <s v="Jamie Kah"/>
    <m/>
    <n v="8"/>
    <n v="54"/>
    <n v="54"/>
    <n v="29.292929292929294"/>
    <n v="2"/>
    <m/>
    <x v="0"/>
    <n v="5.4"/>
    <n v="30"/>
    <n v="12"/>
    <m/>
    <s v="WON"/>
    <n v="4"/>
    <n v="1.4"/>
    <s v="Mel"/>
    <x v="0"/>
    <x v="0"/>
    <x v="1"/>
    <n v="12"/>
    <x v="0"/>
    <s v=""/>
    <s v=""/>
    <x v="0"/>
    <n v="400"/>
    <n v="300"/>
    <s v="Ghaanati"/>
    <x v="0"/>
    <n v="400"/>
    <n v="300"/>
  </r>
  <r>
    <x v="179"/>
    <x v="4"/>
    <d v="1899-12-30T17:55:00"/>
    <n v="7"/>
    <n v="0"/>
    <n v="10"/>
    <n v="1100"/>
    <s v="Hcp"/>
    <n v="78"/>
    <n v="160"/>
    <n v="15"/>
    <s v="Valiancy"/>
    <x v="3"/>
    <n v="10"/>
    <s v="Maher &amp; Eustace"/>
    <s v="Jason Collett"/>
    <m/>
    <n v="2"/>
    <n v="54"/>
    <n v="54"/>
    <n v="30"/>
    <m/>
    <m/>
    <x v="1"/>
    <n v="7"/>
    <n v="20"/>
    <m/>
    <m/>
    <s v="3rd"/>
    <n v="12"/>
    <m/>
    <s v="SYD"/>
    <x v="1"/>
    <x v="0"/>
    <x v="1"/>
    <n v="12"/>
    <x v="0"/>
    <s v=""/>
    <s v=""/>
    <x v="0"/>
    <s v=""/>
    <n v="-100"/>
    <s v="Valiancy"/>
    <x v="0"/>
    <s v=""/>
    <n v="-100"/>
  </r>
  <r>
    <x v="180"/>
    <x v="16"/>
    <d v="1899-12-30T13:45:00"/>
    <n v="5"/>
    <n v="0"/>
    <n v="4"/>
    <n v="1200"/>
    <s v="Mares"/>
    <n v="78"/>
    <n v="130"/>
    <n v="9"/>
    <s v="Holly Lolly"/>
    <x v="5"/>
    <n v="5.5"/>
    <s v="Clinton McDonald"/>
    <s v="Beau Mertens"/>
    <m/>
    <n v="9"/>
    <n v="56"/>
    <n v="56"/>
    <n v="32.467532467532472"/>
    <n v="1"/>
    <n v="1"/>
    <x v="1"/>
    <n v="4.8"/>
    <n v="35"/>
    <n v="11"/>
    <m/>
    <s v="3rd"/>
    <n v="6"/>
    <n v="1.6"/>
    <s v="Mel"/>
    <x v="0"/>
    <x v="2"/>
    <x v="1"/>
    <n v="12"/>
    <x v="0"/>
    <s v=""/>
    <s v=""/>
    <x v="0"/>
    <s v=""/>
    <n v="-100"/>
    <s v="Holly Lolly"/>
    <x v="0"/>
    <s v=""/>
    <n v="-100"/>
  </r>
  <r>
    <x v="180"/>
    <x v="3"/>
    <d v="1899-12-30T14:05:00"/>
    <n v="4"/>
    <n v="0"/>
    <n v="4"/>
    <n v="1200"/>
    <s v="Hcp"/>
    <n v="72"/>
    <n v="120"/>
    <n v="8"/>
    <s v="Terra Mater"/>
    <x v="3"/>
    <n v="2.5"/>
    <s v="Jarrod Austin"/>
    <s v="Nash Rawiller"/>
    <m/>
    <n v="8"/>
    <n v="57.5"/>
    <n v="57.5"/>
    <n v="52.987012987012989"/>
    <n v="1"/>
    <n v="2"/>
    <x v="1"/>
    <n v="5.7"/>
    <n v="20"/>
    <m/>
    <m/>
    <s v="WON"/>
    <n v="2.15"/>
    <n v="1.2"/>
    <s v="SYD"/>
    <x v="1"/>
    <x v="0"/>
    <x v="1"/>
    <n v="12"/>
    <x v="0"/>
    <s v=""/>
    <s v=""/>
    <x v="0"/>
    <n v="215"/>
    <n v="115"/>
    <s v="Terra Mater"/>
    <x v="0"/>
    <n v="215"/>
    <n v="115"/>
  </r>
  <r>
    <x v="180"/>
    <x v="3"/>
    <d v="1899-12-30T15:20:00"/>
    <n v="4"/>
    <n v="0"/>
    <n v="6"/>
    <n v="2000"/>
    <s v="Hcp"/>
    <m/>
    <n v="200"/>
    <n v="9"/>
    <s v="I'Mintowin"/>
    <x v="2"/>
    <n v="2.2999999999999998"/>
    <s v="Waterhouse/Bott"/>
    <s v="Tim Clark"/>
    <m/>
    <n v="5"/>
    <n v="53"/>
    <n v="53"/>
    <n v="65.700483091787447"/>
    <n v="2"/>
    <n v="5"/>
    <x v="1"/>
    <n v="4"/>
    <n v="20"/>
    <m/>
    <m/>
    <m/>
    <n v="2.6"/>
    <m/>
    <s v="SYD"/>
    <x v="1"/>
    <x v="0"/>
    <x v="1"/>
    <n v="12"/>
    <x v="0"/>
    <s v=""/>
    <s v=""/>
    <x v="0"/>
    <s v=""/>
    <n v="-100"/>
    <s v="I'Mintowin"/>
    <x v="0"/>
    <s v=""/>
    <n v="-100"/>
  </r>
  <r>
    <x v="180"/>
    <x v="16"/>
    <d v="1899-12-30T15:40:00"/>
    <n v="5"/>
    <n v="0"/>
    <n v="7"/>
    <n v="1100"/>
    <s v="Hcp"/>
    <s v="SW"/>
    <n v="175"/>
    <n v="5"/>
    <s v="Chester Warrior"/>
    <x v="3"/>
    <n v="23"/>
    <s v="Team Hayes"/>
    <s v="Daniel Stackhouse"/>
    <m/>
    <n v="7"/>
    <n v="59"/>
    <n v="59"/>
    <n v="48.46153846153846"/>
    <n v="5"/>
    <m/>
    <x v="0"/>
    <n v="5.6"/>
    <n v="30"/>
    <n v="10"/>
    <m/>
    <m/>
    <n v="21"/>
    <m/>
    <s v="Mel"/>
    <x v="0"/>
    <x v="2"/>
    <x v="1"/>
    <n v="12"/>
    <x v="0"/>
    <s v=""/>
    <s v=""/>
    <x v="0"/>
    <s v=""/>
    <n v="-100"/>
    <s v="Chester Warrior"/>
    <x v="0"/>
    <s v=""/>
    <n v="-100"/>
  </r>
  <r>
    <x v="180"/>
    <x v="3"/>
    <d v="1899-12-30T16:00:00"/>
    <n v="4"/>
    <n v="0"/>
    <n v="7"/>
    <n v="1600"/>
    <s v="Hcp"/>
    <m/>
    <n v="2000"/>
    <n v="2"/>
    <s v="Detonator Jack"/>
    <x v="3"/>
    <n v="4.8"/>
    <s v="Maher &amp; Eustace"/>
    <s v="Jason Collett"/>
    <m/>
    <n v="12"/>
    <n v="58"/>
    <n v="58"/>
    <n v="28.833333333333336"/>
    <n v="3"/>
    <n v="5"/>
    <x v="1"/>
    <n v="8.6"/>
    <n v="20"/>
    <m/>
    <m/>
    <m/>
    <n v="5.5"/>
    <m/>
    <s v="SYD"/>
    <x v="1"/>
    <x v="0"/>
    <x v="1"/>
    <n v="12"/>
    <x v="1"/>
    <s v=""/>
    <s v=""/>
    <x v="0"/>
    <s v=""/>
    <n v="-100"/>
    <s v="Detonator Jack"/>
    <x v="1"/>
    <s v=""/>
    <s v=""/>
  </r>
  <r>
    <x v="180"/>
    <x v="16"/>
    <d v="1899-12-30T16:20:00"/>
    <n v="5"/>
    <n v="0"/>
    <n v="8"/>
    <n v="2000"/>
    <s v="Hcp"/>
    <s v="No"/>
    <n v="500"/>
    <n v="2"/>
    <s v="Just Folk"/>
    <x v="6"/>
    <n v="7.5"/>
    <s v="Gavin Bedggood"/>
    <s v="John Allen"/>
    <m/>
    <n v="1"/>
    <n v="59"/>
    <n v="59"/>
    <n v="19.583333333333336"/>
    <n v="3"/>
    <n v="2"/>
    <x v="1"/>
    <n v="5.4"/>
    <n v="30"/>
    <n v="12"/>
    <m/>
    <s v="3rd"/>
    <n v="6.5"/>
    <n v="1.9"/>
    <s v="Mel"/>
    <x v="0"/>
    <x v="2"/>
    <x v="1"/>
    <n v="12"/>
    <x v="0"/>
    <s v=""/>
    <s v=""/>
    <x v="0"/>
    <s v=""/>
    <n v="-100"/>
    <s v="Just Folk"/>
    <x v="0"/>
    <s v=""/>
    <n v="-100"/>
  </r>
  <r>
    <x v="180"/>
    <x v="3"/>
    <d v="1899-12-30T16:40:00"/>
    <n v="4"/>
    <n v="0"/>
    <n v="8"/>
    <n v="1200"/>
    <s v="Hcp"/>
    <m/>
    <n v="200"/>
    <n v="5"/>
    <s v="Recommendation"/>
    <x v="1"/>
    <n v="6.1"/>
    <s v="Maher &amp; Eustace"/>
    <s v="Regan Bayliss"/>
    <m/>
    <n v="1"/>
    <n v="56"/>
    <n v="56"/>
    <n v="44.964871194379398"/>
    <n v="2"/>
    <n v="1"/>
    <x v="1"/>
    <n v="6.9"/>
    <n v="20"/>
    <m/>
    <m/>
    <s v="WON"/>
    <n v="6.1"/>
    <n v="2.1"/>
    <s v="SYD"/>
    <x v="1"/>
    <x v="0"/>
    <x v="1"/>
    <n v="12"/>
    <x v="0"/>
    <n v="2"/>
    <n v="2"/>
    <x v="0"/>
    <n v="610"/>
    <n v="510"/>
    <s v="Recommendation"/>
    <x v="0"/>
    <n v="610"/>
    <n v="510"/>
  </r>
  <r>
    <x v="180"/>
    <x v="3"/>
    <d v="1899-12-30T16:40:00"/>
    <n v="4"/>
    <n v="0"/>
    <n v="8"/>
    <n v="1200"/>
    <s v="Hcp"/>
    <m/>
    <n v="200"/>
    <n v="3"/>
    <s v="Insurrection"/>
    <x v="2"/>
    <n v="3.7"/>
    <s v="Michael Freedman"/>
    <s v="Zac Lloyd (a0)"/>
    <m/>
    <n v="8"/>
    <n v="58.5"/>
    <n v="58.5"/>
    <n v="44.964871194379398"/>
    <n v="1"/>
    <n v="3"/>
    <x v="0"/>
    <n v="7.6"/>
    <n v="20"/>
    <m/>
    <m/>
    <s v="2nd"/>
    <n v="5"/>
    <n v="1.6"/>
    <s v="SYD"/>
    <x v="1"/>
    <x v="0"/>
    <x v="1"/>
    <n v="12"/>
    <x v="0"/>
    <s v=""/>
    <n v="2"/>
    <x v="0"/>
    <s v=""/>
    <n v="-100"/>
    <s v="Insurrection"/>
    <x v="0"/>
    <s v=""/>
    <n v="-100"/>
  </r>
  <r>
    <x v="180"/>
    <x v="3"/>
    <d v="1899-12-30T17:55:00"/>
    <n v="4"/>
    <n v="0"/>
    <n v="10"/>
    <n v="1100"/>
    <s v="Hcp"/>
    <n v="88"/>
    <n v="160"/>
    <n v="2"/>
    <s v="Brudenell"/>
    <x v="6"/>
    <n v="7.2"/>
    <s v="Kris Lees"/>
    <s v="Dylan Gibbons (a0)"/>
    <m/>
    <n v="1"/>
    <n v="59.5"/>
    <n v="59.5"/>
    <n v="40.915915915915917"/>
    <n v="2"/>
    <n v="3"/>
    <x v="1"/>
    <n v="4.3"/>
    <n v="20"/>
    <m/>
    <m/>
    <s v="WON"/>
    <n v="8.5"/>
    <n v="2.1"/>
    <s v="SYD"/>
    <x v="1"/>
    <x v="0"/>
    <x v="1"/>
    <n v="12"/>
    <x v="0"/>
    <n v="2"/>
    <n v="2"/>
    <x v="0"/>
    <n v="850"/>
    <n v="750"/>
    <s v="Brudenell"/>
    <x v="0"/>
    <n v="850"/>
    <n v="750"/>
  </r>
  <r>
    <x v="180"/>
    <x v="3"/>
    <d v="1899-12-30T17:55:00"/>
    <n v="4"/>
    <n v="0"/>
    <n v="10"/>
    <n v="1100"/>
    <s v="Hcp"/>
    <n v="88"/>
    <n v="160"/>
    <n v="7"/>
    <s v="Way To The Stars"/>
    <x v="1"/>
    <n v="3.4"/>
    <s v="Matthew Smith"/>
    <s v="Nash Rawiller"/>
    <m/>
    <n v="2"/>
    <n v="57.5"/>
    <n v="57.5"/>
    <n v="40.915915915915917"/>
    <n v="1"/>
    <n v="4"/>
    <x v="0"/>
    <n v="5.8"/>
    <n v="20"/>
    <m/>
    <m/>
    <m/>
    <n v="5"/>
    <m/>
    <s v="SYD"/>
    <x v="1"/>
    <x v="0"/>
    <x v="1"/>
    <n v="12"/>
    <x v="0"/>
    <s v=""/>
    <n v="2"/>
    <x v="0"/>
    <s v=""/>
    <n v="-100"/>
    <s v="Way To The Stars"/>
    <x v="0"/>
    <s v=""/>
    <n v="-100"/>
  </r>
  <r>
    <x v="181"/>
    <x v="2"/>
    <d v="1899-12-30T12:45:00"/>
    <n v="4"/>
    <n v="10"/>
    <n v="2"/>
    <n v="2400"/>
    <s v="Hcp"/>
    <n v="100"/>
    <n v="150"/>
    <n v="3"/>
    <s v="Alhambra Lad"/>
    <x v="6"/>
    <n v="3.4"/>
    <s v="Patrick Payne"/>
    <s v="Billy Egan"/>
    <m/>
    <n v="4"/>
    <n v="55"/>
    <n v="55"/>
    <n v="54.411764705882355"/>
    <n v="3"/>
    <n v="3"/>
    <x v="1"/>
    <n v="4.5999999999999996"/>
    <n v="40"/>
    <n v="7"/>
    <m/>
    <s v="2nd"/>
    <n v="2.7"/>
    <n v="1.5"/>
    <s v="Mel"/>
    <x v="0"/>
    <x v="0"/>
    <x v="1"/>
    <n v="12"/>
    <x v="1"/>
    <s v=""/>
    <s v=""/>
    <x v="0"/>
    <s v=""/>
    <n v="-100"/>
    <s v="Alhambra Lad"/>
    <x v="1"/>
    <s v=""/>
    <s v=""/>
  </r>
  <r>
    <x v="181"/>
    <x v="2"/>
    <d v="1899-12-30T12:45:00"/>
    <n v="4"/>
    <n v="10"/>
    <n v="2"/>
    <n v="2400"/>
    <s v="Hcp"/>
    <n v="100"/>
    <n v="150"/>
    <n v="1"/>
    <s v="Regal Power"/>
    <x v="2"/>
    <n v="4.5999999999999996"/>
    <s v="John Leek "/>
    <s v="Celine Gaudray (a2)"/>
    <n v="2"/>
    <n v="7"/>
    <n v="60"/>
    <n v="58"/>
    <n v="54.411764705882355"/>
    <n v="2"/>
    <n v="2"/>
    <x v="0"/>
    <n v="5.3"/>
    <n v="30"/>
    <n v="7"/>
    <m/>
    <s v="WON"/>
    <n v="5"/>
    <n v="3"/>
    <s v="Mel"/>
    <x v="0"/>
    <x v="0"/>
    <x v="1"/>
    <n v="12"/>
    <x v="0"/>
    <s v=""/>
    <s v=""/>
    <x v="0"/>
    <n v="500"/>
    <n v="400"/>
    <s v="Regal Power"/>
    <x v="0"/>
    <n v="500"/>
    <n v="400"/>
  </r>
  <r>
    <x v="181"/>
    <x v="3"/>
    <d v="1899-12-30T13:05:00"/>
    <n v="4"/>
    <n v="4"/>
    <n v="2"/>
    <n v="1600"/>
    <s v="Hcp"/>
    <n v="72"/>
    <n v="120"/>
    <n v="2"/>
    <s v="Vegas Outlaw"/>
    <x v="2"/>
    <n v="3.9"/>
    <s v="Sara Ryan"/>
    <s v="Grant Buckley"/>
    <m/>
    <n v="5"/>
    <n v="59.5"/>
    <n v="59.5"/>
    <n v="52.668052668052667"/>
    <n v="1"/>
    <n v="5"/>
    <x v="1"/>
    <n v="6.6"/>
    <n v="20"/>
    <m/>
    <m/>
    <s v="WON"/>
    <n v="5.3"/>
    <n v="2.7"/>
    <s v="SYD"/>
    <x v="1"/>
    <x v="0"/>
    <x v="1"/>
    <n v="12"/>
    <x v="0"/>
    <s v=""/>
    <s v=""/>
    <x v="0"/>
    <n v="530"/>
    <n v="430"/>
    <s v="Vegas Outlaw"/>
    <x v="0"/>
    <n v="530"/>
    <n v="430"/>
  </r>
  <r>
    <x v="181"/>
    <x v="3"/>
    <d v="1899-12-30T13:40:00"/>
    <n v="4"/>
    <n v="4"/>
    <n v="3"/>
    <n v="1400"/>
    <s v="Mares"/>
    <n v="78"/>
    <n v="160"/>
    <n v="5"/>
    <s v="Rocketeer Girl"/>
    <x v="4"/>
    <n v="4.8"/>
    <s v="Waterhouse/Bott"/>
    <s v="Tim Clark"/>
    <m/>
    <n v="4"/>
    <n v="57.5"/>
    <n v="57.5"/>
    <n v="65.277777777777771"/>
    <n v="3"/>
    <m/>
    <x v="1"/>
    <n v="4.7"/>
    <n v="20"/>
    <m/>
    <m/>
    <s v="2nd"/>
    <n v="5"/>
    <n v="2.4"/>
    <s v="SYD"/>
    <x v="1"/>
    <x v="0"/>
    <x v="1"/>
    <n v="12"/>
    <x v="1"/>
    <s v=""/>
    <s v=""/>
    <x v="0"/>
    <s v=""/>
    <n v="-100"/>
    <s v="Rocketeer Girl"/>
    <x v="1"/>
    <s v=""/>
    <s v=""/>
  </r>
  <r>
    <x v="181"/>
    <x v="2"/>
    <d v="1899-12-30T13:55:00"/>
    <n v="4"/>
    <n v="10"/>
    <n v="4"/>
    <n v="1400"/>
    <s v="Mares"/>
    <n v="78"/>
    <n v="130"/>
    <n v="5"/>
    <s v="Nijiko"/>
    <x v="6"/>
    <n v="10"/>
    <s v="Maddie Raymond"/>
    <s v="Michael Dee"/>
    <m/>
    <n v="4"/>
    <n v="57.5"/>
    <n v="57.5"/>
    <n v="51.666666666666671"/>
    <n v="2"/>
    <m/>
    <x v="1"/>
    <n v="4.8"/>
    <n v="35"/>
    <n v="9"/>
    <m/>
    <m/>
    <n v="12"/>
    <m/>
    <s v="Mel"/>
    <x v="0"/>
    <x v="0"/>
    <x v="1"/>
    <n v="12"/>
    <x v="1"/>
    <s v=""/>
    <s v=""/>
    <x v="0"/>
    <s v=""/>
    <n v="-100"/>
    <s v="Nijiko"/>
    <x v="1"/>
    <s v=""/>
    <s v=""/>
  </r>
  <r>
    <x v="181"/>
    <x v="3"/>
    <d v="1899-12-30T15:25:00"/>
    <n v="4"/>
    <n v="4"/>
    <n v="6"/>
    <n v="1100"/>
    <s v="Hcp"/>
    <n v="72"/>
    <n v="160"/>
    <n v="7"/>
    <s v="Accredited"/>
    <x v="3"/>
    <n v="8.3000000000000007"/>
    <s v="Joseph Pride"/>
    <s v="Rory Hutchings"/>
    <m/>
    <n v="10"/>
    <n v="55"/>
    <n v="55"/>
    <n v="53.714859437751009"/>
    <n v="3"/>
    <n v="2"/>
    <x v="1"/>
    <n v="5.4"/>
    <n v="20"/>
    <m/>
    <m/>
    <m/>
    <n v="11"/>
    <m/>
    <s v="SYD"/>
    <x v="1"/>
    <x v="0"/>
    <x v="1"/>
    <n v="12"/>
    <x v="0"/>
    <s v=""/>
    <s v=""/>
    <x v="0"/>
    <s v=""/>
    <n v="-100"/>
    <s v="Accredited"/>
    <x v="0"/>
    <s v=""/>
    <n v="-100"/>
  </r>
  <r>
    <x v="181"/>
    <x v="3"/>
    <d v="1899-12-30T16:40:00"/>
    <n v="4"/>
    <n v="4"/>
    <n v="8"/>
    <n v="1400"/>
    <s v="Hcp"/>
    <n v="78"/>
    <n v="160"/>
    <n v="8"/>
    <s v="Plundering"/>
    <x v="2"/>
    <n v="11.4"/>
    <s v="Annabel Neasham"/>
    <s v="Jett Stanley (a2)"/>
    <n v="2"/>
    <n v="6"/>
    <n v="59"/>
    <n v="57"/>
    <n v="20.820122595645739"/>
    <n v="2"/>
    <n v="2"/>
    <x v="1"/>
    <n v="7"/>
    <n v="20"/>
    <m/>
    <m/>
    <s v="3rd"/>
    <n v="4.2"/>
    <n v="1.8"/>
    <s v="SYD"/>
    <x v="1"/>
    <x v="0"/>
    <x v="1"/>
    <n v="12"/>
    <x v="0"/>
    <n v="2"/>
    <n v="2"/>
    <x v="0"/>
    <s v=""/>
    <n v="-100"/>
    <s v="Plundering"/>
    <x v="0"/>
    <s v=""/>
    <n v="-100"/>
  </r>
  <r>
    <x v="181"/>
    <x v="3"/>
    <d v="1899-12-30T16:40:00"/>
    <n v="4"/>
    <n v="4"/>
    <n v="8"/>
    <n v="1400"/>
    <s v="Hcp"/>
    <n v="78"/>
    <n v="160"/>
    <n v="3"/>
    <s v="Felix Majestic"/>
    <x v="2"/>
    <n v="6.7"/>
    <s v="Gary Nickson"/>
    <s v="Molly Bourke (a3)"/>
    <n v="3"/>
    <n v="8"/>
    <n v="61"/>
    <n v="58"/>
    <n v="20.820122595645739"/>
    <n v="1"/>
    <n v="1"/>
    <x v="0"/>
    <n v="7.1"/>
    <n v="20"/>
    <m/>
    <m/>
    <s v="WON"/>
    <n v="14.3"/>
    <n v="4.2"/>
    <s v="SYD"/>
    <x v="1"/>
    <x v="0"/>
    <x v="1"/>
    <n v="12"/>
    <x v="0"/>
    <s v=""/>
    <n v="2"/>
    <x v="0"/>
    <n v="1430"/>
    <n v="1330"/>
    <s v="Felix Majestic"/>
    <x v="0"/>
    <n v="1430"/>
    <n v="1330"/>
  </r>
  <r>
    <x v="181"/>
    <x v="2"/>
    <d v="1899-12-30T17:00:00"/>
    <n v="4"/>
    <n v="10"/>
    <n v="9"/>
    <n v="1400"/>
    <s v="Hcp"/>
    <s v="No"/>
    <n v="150"/>
    <n v="9"/>
    <s v="Dubai Poet"/>
    <x v="6"/>
    <n v="3.4"/>
    <s v="Anthony  Freedman"/>
    <s v="Jamie Kah"/>
    <m/>
    <n v="2"/>
    <n v="54"/>
    <n v="54"/>
    <n v="18.181818181818183"/>
    <n v="4"/>
    <m/>
    <x v="0"/>
    <n v="5.6"/>
    <n v="30"/>
    <n v="9"/>
    <m/>
    <s v="3rd"/>
    <n v="3.8"/>
    <n v="1.5"/>
    <s v="Mel"/>
    <x v="0"/>
    <x v="0"/>
    <x v="1"/>
    <n v="12"/>
    <x v="1"/>
    <s v=""/>
    <s v=""/>
    <x v="0"/>
    <s v=""/>
    <n v="-100"/>
    <s v="Dubai Poet"/>
    <x v="1"/>
    <s v=""/>
    <s v=""/>
  </r>
  <r>
    <x v="181"/>
    <x v="3"/>
    <d v="1899-12-30T17:20:00"/>
    <n v="4"/>
    <n v="4"/>
    <n v="9"/>
    <n v="1000"/>
    <s v="Hcp"/>
    <n v="78"/>
    <n v="160"/>
    <n v="4"/>
    <s v="Squad"/>
    <x v="2"/>
    <n v="5"/>
    <s v="Team Hawkes"/>
    <s v="Tyler Schiller"/>
    <m/>
    <n v="8"/>
    <n v="57.5"/>
    <n v="57.5"/>
    <n v="28.333333333333336"/>
    <m/>
    <n v="1"/>
    <x v="1"/>
    <n v="5.9"/>
    <n v="20"/>
    <m/>
    <m/>
    <m/>
    <n v="6.5"/>
    <m/>
    <s v="SYD"/>
    <x v="1"/>
    <x v="0"/>
    <x v="1"/>
    <n v="12"/>
    <x v="0"/>
    <n v="2"/>
    <n v="2"/>
    <x v="0"/>
    <s v=""/>
    <n v="-100"/>
    <s v="Squad"/>
    <x v="0"/>
    <s v=""/>
    <n v="-100"/>
  </r>
  <r>
    <x v="181"/>
    <x v="3"/>
    <d v="1899-12-30T17:20:00"/>
    <n v="4"/>
    <n v="4"/>
    <n v="9"/>
    <n v="1000"/>
    <s v="Hcp"/>
    <n v="78"/>
    <n v="160"/>
    <n v="3"/>
    <s v="Time To Boogie"/>
    <x v="1"/>
    <n v="2.7"/>
    <s v="Michael Freedman"/>
    <s v="Rachel King"/>
    <m/>
    <n v="6"/>
    <n v="59"/>
    <n v="59"/>
    <n v="28.333333333333336"/>
    <n v="1"/>
    <n v="5"/>
    <x v="0"/>
    <n v="6.9"/>
    <n v="20"/>
    <m/>
    <m/>
    <s v="WON"/>
    <n v="2.8"/>
    <n v="1.4"/>
    <s v="SYD"/>
    <x v="1"/>
    <x v="0"/>
    <x v="1"/>
    <n v="12"/>
    <x v="0"/>
    <s v=""/>
    <n v="2"/>
    <x v="0"/>
    <n v="280"/>
    <n v="180"/>
    <s v="Time To Boogie"/>
    <x v="0"/>
    <n v="280"/>
    <n v="180"/>
  </r>
  <r>
    <x v="181"/>
    <x v="3"/>
    <d v="1899-12-30T17:55:00"/>
    <n v="4"/>
    <n v="4"/>
    <n v="10"/>
    <n v="1200"/>
    <s v="Hcp"/>
    <n v="78"/>
    <n v="160"/>
    <n v="11"/>
    <s v="Shohei"/>
    <x v="4"/>
    <n v="4.4000000000000004"/>
    <s v="Team Hawkes"/>
    <s v="Tim Clark"/>
    <m/>
    <n v="5"/>
    <n v="55.5"/>
    <n v="55.5"/>
    <n v="43.560606060606062"/>
    <m/>
    <m/>
    <x v="1"/>
    <n v="5.6"/>
    <n v="20"/>
    <m/>
    <m/>
    <s v="3rd"/>
    <n v="3.9"/>
    <n v="1.4"/>
    <s v="SYD"/>
    <x v="1"/>
    <x v="0"/>
    <x v="1"/>
    <n v="12"/>
    <x v="1"/>
    <s v=""/>
    <s v=""/>
    <x v="0"/>
    <s v=""/>
    <n v="-100"/>
    <s v="Shohei"/>
    <x v="1"/>
    <s v=""/>
    <s v=""/>
  </r>
  <r>
    <x v="181"/>
    <x v="3"/>
    <d v="1899-12-30T17:55:00"/>
    <n v="4"/>
    <n v="4"/>
    <n v="10"/>
    <n v="1200"/>
    <s v="Hcp"/>
    <n v="78"/>
    <n v="160"/>
    <n v="10"/>
    <s v="Contemporary"/>
    <x v="3"/>
    <n v="4.4000000000000004"/>
    <s v="James Cummings"/>
    <s v="Tyler Schiller"/>
    <m/>
    <n v="7"/>
    <n v="57"/>
    <n v="57"/>
    <n v="43.560606060606062"/>
    <n v="4"/>
    <n v="3"/>
    <x v="0"/>
    <n v="6.7"/>
    <n v="20"/>
    <m/>
    <m/>
    <m/>
    <n v="4.4000000000000004"/>
    <m/>
    <s v="SYD"/>
    <x v="1"/>
    <x v="0"/>
    <x v="1"/>
    <n v="12"/>
    <x v="1"/>
    <s v=""/>
    <s v=""/>
    <x v="0"/>
    <s v=""/>
    <n v="-100"/>
    <s v="Contemporary"/>
    <x v="1"/>
    <s v=""/>
    <s v=""/>
  </r>
  <r>
    <x v="182"/>
    <x v="3"/>
    <d v="1899-12-30T14:15:00"/>
    <n v="5"/>
    <n v="8"/>
    <n v="4"/>
    <n v="1200"/>
    <s v="Hcp"/>
    <n v="72"/>
    <n v="120"/>
    <n v="7"/>
    <s v="Ningaloo Star"/>
    <x v="0"/>
    <n v="3.7"/>
    <s v="John Sargent"/>
    <s v="Craig Williams"/>
    <m/>
    <n v="7"/>
    <n v="57.5"/>
    <n v="57.5"/>
    <n v="39.075219798111362"/>
    <n v="1"/>
    <n v="1"/>
    <x v="1"/>
    <n v="7"/>
    <n v="20"/>
    <m/>
    <m/>
    <m/>
    <n v="4.2"/>
    <m/>
    <s v="SYD"/>
    <x v="1"/>
    <x v="0"/>
    <x v="1"/>
    <n v="12"/>
    <x v="0"/>
    <s v=""/>
    <s v=""/>
    <x v="0"/>
    <s v=""/>
    <n v="-100"/>
    <s v="Ningaloo Star"/>
    <x v="0"/>
    <s v=""/>
    <n v="-100"/>
  </r>
  <r>
    <x v="182"/>
    <x v="3"/>
    <d v="1899-12-30T14:15:00"/>
    <n v="5"/>
    <n v="8"/>
    <n v="4"/>
    <n v="1200"/>
    <s v="Hcp"/>
    <n v="72"/>
    <n v="120"/>
    <n v="5"/>
    <s v="Cripps Tonite"/>
    <x v="4"/>
    <n v="8.3000000000000007"/>
    <s v="Nathan Doyle"/>
    <s v="Chad Schofield"/>
    <m/>
    <n v="1"/>
    <n v="58"/>
    <n v="58"/>
    <n v="39.075219798111362"/>
    <n v="3"/>
    <m/>
    <x v="0"/>
    <n v="7.7"/>
    <n v="20"/>
    <m/>
    <m/>
    <s v="WON"/>
    <n v="9"/>
    <n v="2.9"/>
    <s v="SYD"/>
    <x v="1"/>
    <x v="0"/>
    <x v="1"/>
    <n v="12"/>
    <x v="1"/>
    <s v=""/>
    <s v=""/>
    <x v="0"/>
    <n v="900"/>
    <n v="800"/>
    <s v="Cripps Tonite"/>
    <x v="1"/>
    <s v=""/>
    <s v=""/>
  </r>
  <r>
    <x v="182"/>
    <x v="3"/>
    <d v="1899-12-30T14:50:00"/>
    <n v="5"/>
    <n v="8"/>
    <n v="5"/>
    <n v="1600"/>
    <s v="Hcp"/>
    <n v="74"/>
    <n v="160"/>
    <n v="12"/>
    <s v="Matusalem"/>
    <x v="2"/>
    <n v="4.5999999999999996"/>
    <s v="Chris Waller"/>
    <s v="Tyler Schiller"/>
    <m/>
    <n v="5"/>
    <n v="53.5"/>
    <n v="53.5"/>
    <n v="48.054919908466822"/>
    <m/>
    <n v="1"/>
    <x v="1"/>
    <n v="5.3"/>
    <n v="20"/>
    <m/>
    <m/>
    <m/>
    <n v="4.2"/>
    <m/>
    <s v="SYD"/>
    <x v="1"/>
    <x v="0"/>
    <x v="1"/>
    <n v="12"/>
    <x v="0"/>
    <n v="2"/>
    <n v="2"/>
    <x v="0"/>
    <s v=""/>
    <n v="-100"/>
    <s v="Matusalem"/>
    <x v="0"/>
    <s v=""/>
    <n v="-100"/>
  </r>
  <r>
    <x v="182"/>
    <x v="3"/>
    <d v="1899-12-30T14:50:00"/>
    <n v="5"/>
    <n v="8"/>
    <n v="5"/>
    <n v="1600"/>
    <s v="Hcp"/>
    <n v="74"/>
    <n v="160"/>
    <n v="7"/>
    <s v="Whisky Wisdom"/>
    <x v="3"/>
    <n v="12.5"/>
    <s v="Benjamin Smith"/>
    <s v="Brock Ryan"/>
    <m/>
    <n v="7"/>
    <n v="56"/>
    <n v="56"/>
    <n v="48.054919908466822"/>
    <m/>
    <n v="5"/>
    <x v="0"/>
    <n v="6.2"/>
    <n v="20"/>
    <m/>
    <m/>
    <m/>
    <n v="14"/>
    <m/>
    <s v="SYD"/>
    <x v="1"/>
    <x v="0"/>
    <x v="1"/>
    <n v="12"/>
    <x v="0"/>
    <s v=""/>
    <n v="2"/>
    <x v="0"/>
    <s v=""/>
    <n v="-100"/>
    <s v="Whisky Wisdom"/>
    <x v="0"/>
    <s v=""/>
    <n v="-100"/>
  </r>
  <r>
    <x v="182"/>
    <x v="6"/>
    <d v="1899-12-30T15:05:00"/>
    <n v="4"/>
    <n v="0"/>
    <n v="6"/>
    <n v="1200"/>
    <s v="Mares"/>
    <n v="78"/>
    <n v="130"/>
    <n v="6"/>
    <s v="South Of Houston"/>
    <x v="6"/>
    <n v="3.3"/>
    <s v="Mick Price "/>
    <s v="Celine Gaudray (a2)"/>
    <n v="2"/>
    <n v="4"/>
    <n v="59.5"/>
    <n v="57.5"/>
    <n v="57.330057330057329"/>
    <n v="2"/>
    <n v="1"/>
    <x v="1"/>
    <n v="4.4000000000000004"/>
    <n v="40"/>
    <n v="8"/>
    <m/>
    <m/>
    <n v="3.2"/>
    <m/>
    <s v="Mel"/>
    <x v="0"/>
    <x v="0"/>
    <x v="1"/>
    <n v="12"/>
    <x v="1"/>
    <s v=""/>
    <s v=""/>
    <x v="0"/>
    <s v=""/>
    <n v="-100"/>
    <s v="South Of Houston"/>
    <x v="1"/>
    <s v=""/>
    <s v=""/>
  </r>
  <r>
    <x v="182"/>
    <x v="3"/>
    <d v="1899-12-30T15:25:00"/>
    <n v="5"/>
    <n v="8"/>
    <n v="6"/>
    <n v="1200"/>
    <s v="Mares"/>
    <n v="78"/>
    <n v="160"/>
    <n v="10"/>
    <s v="Tsarina Sophia"/>
    <x v="3"/>
    <n v="5.0999999999999996"/>
    <s v="Ryan &amp; Alexiou"/>
    <s v="Dylan Gibbons (a0)"/>
    <m/>
    <n v="3"/>
    <n v="55"/>
    <n v="55"/>
    <n v="28.457400659378798"/>
    <n v="2"/>
    <n v="5"/>
    <x v="1"/>
    <n v="6"/>
    <n v="20"/>
    <m/>
    <m/>
    <s v="3rd"/>
    <n v="6"/>
    <n v="2.1"/>
    <s v="SYD"/>
    <x v="1"/>
    <x v="0"/>
    <x v="1"/>
    <n v="12"/>
    <x v="0"/>
    <n v="2"/>
    <n v="2"/>
    <x v="0"/>
    <s v=""/>
    <n v="-100"/>
    <s v="Tsarina Sophia"/>
    <x v="0"/>
    <s v=""/>
    <n v="-100"/>
  </r>
  <r>
    <x v="182"/>
    <x v="3"/>
    <d v="1899-12-30T15:25:00"/>
    <n v="5"/>
    <n v="8"/>
    <n v="6"/>
    <n v="1200"/>
    <s v="Mares"/>
    <n v="78"/>
    <n v="160"/>
    <n v="8"/>
    <s v="Valiancy"/>
    <x v="0"/>
    <n v="4.7"/>
    <s v="Maher &amp; Eustace"/>
    <s v="Craig Williams"/>
    <m/>
    <n v="2"/>
    <n v="56"/>
    <n v="56"/>
    <n v="28.457400659378798"/>
    <m/>
    <m/>
    <x v="0"/>
    <n v="6.7"/>
    <n v="20"/>
    <m/>
    <m/>
    <m/>
    <n v="6"/>
    <m/>
    <s v="SYD"/>
    <x v="1"/>
    <x v="0"/>
    <x v="1"/>
    <n v="12"/>
    <x v="0"/>
    <s v=""/>
    <n v="2"/>
    <x v="0"/>
    <s v=""/>
    <n v="-100"/>
    <s v="Valiancy"/>
    <x v="0"/>
    <s v=""/>
    <n v="-100"/>
  </r>
  <r>
    <x v="182"/>
    <x v="6"/>
    <d v="1899-12-30T15:40:00"/>
    <n v="4"/>
    <n v="0"/>
    <n v="7"/>
    <n v="2040"/>
    <s v="Hcp"/>
    <n v="78"/>
    <n v="130"/>
    <n v="3"/>
    <s v="Samedi"/>
    <x v="4"/>
    <n v="9"/>
    <s v="Charlotte Littlefield"/>
    <s v="Damian Lane"/>
    <m/>
    <n v="1"/>
    <n v="58"/>
    <n v="58"/>
    <n v="33.838383838383834"/>
    <n v="3"/>
    <n v="2"/>
    <x v="1"/>
    <n v="5.6"/>
    <n v="30"/>
    <n v="9"/>
    <m/>
    <s v="3rd"/>
    <n v="10"/>
    <n v="2.2000000000000002"/>
    <s v="Mel"/>
    <x v="0"/>
    <x v="0"/>
    <x v="1"/>
    <n v="12"/>
    <x v="1"/>
    <s v=""/>
    <s v=""/>
    <x v="0"/>
    <s v=""/>
    <n v="-100"/>
    <s v="Samedi"/>
    <x v="1"/>
    <s v=""/>
    <s v=""/>
  </r>
  <r>
    <x v="182"/>
    <x v="3"/>
    <d v="1899-12-30T16:00:00"/>
    <n v="5"/>
    <n v="8"/>
    <n v="7"/>
    <n v="1100"/>
    <s v="Hcp"/>
    <n v="88"/>
    <n v="160"/>
    <n v="10"/>
    <s v="Waverider Buoy"/>
    <x v="3"/>
    <n v="4.2"/>
    <s v="Chris Waller"/>
    <s v="Tommy Berry"/>
    <m/>
    <n v="12"/>
    <n v="55"/>
    <n v="55"/>
    <n v="37.508153946510113"/>
    <n v="1"/>
    <n v="2"/>
    <x v="1"/>
    <n v="5.9"/>
    <n v="20"/>
    <m/>
    <m/>
    <m/>
    <n v="4.8"/>
    <m/>
    <s v="SYD"/>
    <x v="1"/>
    <x v="0"/>
    <x v="1"/>
    <n v="12"/>
    <x v="0"/>
    <n v="2"/>
    <n v="2"/>
    <x v="0"/>
    <s v=""/>
    <n v="-100"/>
    <s v="Waverider Buoy"/>
    <x v="0"/>
    <s v=""/>
    <n v="-100"/>
  </r>
  <r>
    <x v="182"/>
    <x v="3"/>
    <d v="1899-12-30T16:00:00"/>
    <n v="5"/>
    <n v="8"/>
    <n v="7"/>
    <n v="1100"/>
    <s v="Hcp"/>
    <n v="88"/>
    <n v="160"/>
    <n v="5"/>
    <s v="With Your Blessing"/>
    <x v="0"/>
    <n v="5.2"/>
    <s v="John Thompson"/>
    <s v="Tim Clark"/>
    <m/>
    <n v="9"/>
    <n v="57.5"/>
    <n v="57.5"/>
    <n v="37.508153946510113"/>
    <n v="3"/>
    <m/>
    <x v="0"/>
    <n v="7.1"/>
    <n v="20"/>
    <m/>
    <m/>
    <s v="2nd"/>
    <n v="5.5"/>
    <n v="2"/>
    <s v="SYD"/>
    <x v="1"/>
    <x v="0"/>
    <x v="1"/>
    <n v="12"/>
    <x v="0"/>
    <s v=""/>
    <n v="2"/>
    <x v="0"/>
    <s v=""/>
    <n v="-100"/>
    <s v="With Your Blessing"/>
    <x v="0"/>
    <s v=""/>
    <n v="-100"/>
  </r>
  <r>
    <x v="182"/>
    <x v="6"/>
    <d v="1899-12-30T16:20:00"/>
    <n v="4"/>
    <n v="0"/>
    <n v="8"/>
    <n v="2500"/>
    <s v="Hcp"/>
    <n v="78"/>
    <n v="130"/>
    <n v="5"/>
    <s v="Fire Glo Too"/>
    <x v="2"/>
    <n v="5.5"/>
    <s v="Team Hayes"/>
    <s v="Jye McNeil"/>
    <m/>
    <n v="1"/>
    <n v="58.5"/>
    <n v="58.5"/>
    <n v="46.634615384615387"/>
    <n v="3"/>
    <n v="4"/>
    <x v="0"/>
    <n v="5.5"/>
    <n v="30"/>
    <n v="11"/>
    <m/>
    <m/>
    <n v="5.5"/>
    <m/>
    <s v="Mel"/>
    <x v="0"/>
    <x v="0"/>
    <x v="1"/>
    <n v="12"/>
    <x v="0"/>
    <s v=""/>
    <s v=""/>
    <x v="0"/>
    <s v=""/>
    <n v="-100"/>
    <s v="Fire Glo Too"/>
    <x v="0"/>
    <s v=""/>
    <n v="-100"/>
  </r>
  <r>
    <x v="182"/>
    <x v="3"/>
    <d v="1899-12-30T16:40:00"/>
    <n v="5"/>
    <n v="8"/>
    <n v="8"/>
    <n v="1400"/>
    <s v="Hcp"/>
    <n v="100"/>
    <n v="160"/>
    <n v="10"/>
    <s v="Cavalier Charles"/>
    <x v="3"/>
    <n v="4.5999999999999996"/>
    <s v="Matthew Dale"/>
    <s v="Dylan Gibbons (a0)"/>
    <m/>
    <n v="7"/>
    <n v="53"/>
    <n v="53"/>
    <n v="39.282990083905418"/>
    <n v="1"/>
    <n v="1"/>
    <x v="1"/>
    <n v="4.9000000000000004"/>
    <n v="20"/>
    <m/>
    <m/>
    <m/>
    <n v="5"/>
    <m/>
    <s v="SYD"/>
    <x v="1"/>
    <x v="0"/>
    <x v="1"/>
    <n v="12"/>
    <x v="0"/>
    <s v=""/>
    <s v=""/>
    <x v="0"/>
    <s v=""/>
    <n v="-100"/>
    <s v="Cavalier Charles"/>
    <x v="0"/>
    <s v=""/>
    <n v="-100"/>
  </r>
  <r>
    <x v="183"/>
    <x v="6"/>
    <d v="1899-12-30T14:30:00"/>
    <n v="4"/>
    <n v="0"/>
    <n v="5"/>
    <n v="2040"/>
    <s v="Hcp"/>
    <n v="100"/>
    <n v="130"/>
    <n v="7"/>
    <s v="Tycoon Bec"/>
    <x v="1"/>
    <n v="5"/>
    <s v="Matt Cumani"/>
    <s v="Carleen Hefel (a1.5)"/>
    <n v="1.5"/>
    <n v="2"/>
    <n v="53"/>
    <n v="51.5"/>
    <n v="54.482758620689658"/>
    <n v="2"/>
    <n v="3"/>
    <x v="1"/>
    <n v="4.4000000000000004"/>
    <n v="40"/>
    <n v="7"/>
    <m/>
    <m/>
    <n v="4.8"/>
    <m/>
    <s v="Mel"/>
    <x v="0"/>
    <x v="0"/>
    <x v="1"/>
    <n v="12"/>
    <x v="1"/>
    <s v=""/>
    <s v=""/>
    <x v="0"/>
    <s v=""/>
    <n v="-100"/>
    <s v="Tycoon Bec"/>
    <x v="1"/>
    <s v=""/>
    <s v=""/>
  </r>
  <r>
    <x v="183"/>
    <x v="3"/>
    <d v="1899-12-30T14:50:00"/>
    <n v="5"/>
    <n v="3"/>
    <n v="5"/>
    <n v="2000"/>
    <s v="Hcp"/>
    <n v="88"/>
    <n v="160"/>
    <n v="5"/>
    <s v="Touristic"/>
    <x v="3"/>
    <n v="4.3"/>
    <s v="P &amp; P Snowden"/>
    <s v="Tommy Berry"/>
    <m/>
    <n v="8"/>
    <n v="56.5"/>
    <n v="56.5"/>
    <n v="50.282840980515402"/>
    <n v="4"/>
    <n v="4"/>
    <x v="1"/>
    <n v="5.0999999999999996"/>
    <n v="20"/>
    <m/>
    <m/>
    <s v="2nd"/>
    <n v="5.5"/>
    <n v="1.7"/>
    <s v="SYD"/>
    <x v="1"/>
    <x v="0"/>
    <x v="1"/>
    <n v="12"/>
    <x v="0"/>
    <n v="2"/>
    <n v="2"/>
    <x v="0"/>
    <s v=""/>
    <n v="-100"/>
    <s v="Touristic"/>
    <x v="0"/>
    <s v=""/>
    <n v="-100"/>
  </r>
  <r>
    <x v="183"/>
    <x v="3"/>
    <d v="1899-12-30T14:50:00"/>
    <n v="5"/>
    <n v="3"/>
    <n v="5"/>
    <n v="2000"/>
    <s v="Hcp"/>
    <n v="88"/>
    <n v="160"/>
    <n v="6"/>
    <s v="Caboche"/>
    <x v="2"/>
    <n v="6.6"/>
    <s v="Chris Waller"/>
    <s v="Zac Lloyd (a0)"/>
    <m/>
    <n v="1"/>
    <n v="56"/>
    <n v="56"/>
    <n v="50.282840980515402"/>
    <m/>
    <n v="2"/>
    <x v="0"/>
    <n v="8.6999999999999993"/>
    <n v="20"/>
    <m/>
    <m/>
    <s v="3rd"/>
    <n v="8.8000000000000007"/>
    <n v="2.2999999999999998"/>
    <s v="SYD"/>
    <x v="1"/>
    <x v="0"/>
    <x v="1"/>
    <n v="12"/>
    <x v="0"/>
    <s v=""/>
    <n v="2"/>
    <x v="0"/>
    <s v=""/>
    <n v="-100"/>
    <s v="Caboche"/>
    <x v="0"/>
    <s v=""/>
    <n v="-100"/>
  </r>
  <r>
    <x v="183"/>
    <x v="6"/>
    <d v="1899-12-30T15:05:00"/>
    <n v="4"/>
    <n v="0"/>
    <n v="6"/>
    <n v="1600"/>
    <s v="Hcp"/>
    <n v="78"/>
    <n v="130"/>
    <n v="7"/>
    <s v="Soaring Eagle"/>
    <x v="0"/>
    <n v="8.1999999999999993"/>
    <s v="David Brideoake "/>
    <s v="Michael Dee"/>
    <m/>
    <n v="9"/>
    <n v="55.5"/>
    <n v="55.5"/>
    <n v="18.64673485444532"/>
    <n v="1"/>
    <n v="5"/>
    <x v="1"/>
    <n v="5.5"/>
    <n v="30"/>
    <n v="9"/>
    <m/>
    <s v="2nd"/>
    <n v="10"/>
    <n v="2.9"/>
    <s v="Mel"/>
    <x v="0"/>
    <x v="0"/>
    <x v="1"/>
    <n v="12"/>
    <x v="0"/>
    <s v=""/>
    <s v=""/>
    <x v="0"/>
    <s v=""/>
    <n v="-100"/>
    <s v="Soaring Eagle"/>
    <x v="0"/>
    <s v=""/>
    <n v="-100"/>
  </r>
  <r>
    <x v="183"/>
    <x v="6"/>
    <d v="1899-12-30T15:05:00"/>
    <n v="4"/>
    <n v="0"/>
    <n v="6"/>
    <n v="1600"/>
    <s v="Hcp"/>
    <n v="78"/>
    <n v="130"/>
    <n v="6"/>
    <s v="Piaggio"/>
    <x v="5"/>
    <n v="3.8"/>
    <s v="Greg Eurell"/>
    <s v="Celine Gaudray (a1.5)"/>
    <n v="1.5"/>
    <n v="6"/>
    <n v="55.5"/>
    <n v="54"/>
    <n v="18.64673485444532"/>
    <n v="2"/>
    <n v="4"/>
    <x v="0"/>
    <n v="5.8"/>
    <n v="30"/>
    <n v="9"/>
    <m/>
    <m/>
    <n v="3.8"/>
    <m/>
    <s v="Mel"/>
    <x v="0"/>
    <x v="0"/>
    <x v="1"/>
    <n v="12"/>
    <x v="1"/>
    <s v=""/>
    <s v=""/>
    <x v="0"/>
    <s v=""/>
    <n v="-100"/>
    <s v="Piaggio"/>
    <x v="1"/>
    <s v=""/>
    <s v=""/>
  </r>
  <r>
    <x v="183"/>
    <x v="3"/>
    <d v="1899-12-30T15:25:00"/>
    <n v="5"/>
    <n v="3"/>
    <n v="6"/>
    <n v="1600"/>
    <s v="Hcp"/>
    <n v="78"/>
    <n v="160"/>
    <n v="3"/>
    <s v="Crafty Eagle"/>
    <x v="3"/>
    <n v="5.2"/>
    <s v="John Thompson"/>
    <s v="Zac Lloyd (a0)"/>
    <m/>
    <n v="7"/>
    <n v="58.5"/>
    <n v="58.5"/>
    <n v="51.488833746898266"/>
    <n v="5"/>
    <n v="1"/>
    <x v="1"/>
    <n v="5.2"/>
    <n v="20"/>
    <m/>
    <m/>
    <m/>
    <n v="6"/>
    <m/>
    <s v="SYD"/>
    <x v="1"/>
    <x v="0"/>
    <x v="1"/>
    <n v="12"/>
    <x v="0"/>
    <s v=""/>
    <s v=""/>
    <x v="0"/>
    <s v=""/>
    <n v="-100"/>
    <s v="Crafty Eagle"/>
    <x v="0"/>
    <s v=""/>
    <n v="-100"/>
  </r>
  <r>
    <x v="183"/>
    <x v="3"/>
    <d v="1899-12-30T15:25:00"/>
    <n v="5"/>
    <n v="3"/>
    <n v="6"/>
    <n v="1600"/>
    <s v="Hcp"/>
    <n v="78"/>
    <n v="160"/>
    <n v="1"/>
    <s v="Stonecoat"/>
    <x v="4"/>
    <n v="5.7"/>
    <s v="Waterhouse/Bott"/>
    <s v="Adam Hyeronimus"/>
    <m/>
    <n v="1"/>
    <n v="61.5"/>
    <n v="61.5"/>
    <n v="51.488833746898266"/>
    <n v="4"/>
    <n v="2"/>
    <x v="0"/>
    <n v="8.1999999999999993"/>
    <n v="20"/>
    <m/>
    <m/>
    <m/>
    <n v="6"/>
    <m/>
    <s v="SYD"/>
    <x v="1"/>
    <x v="0"/>
    <x v="1"/>
    <n v="12"/>
    <x v="1"/>
    <s v=""/>
    <s v=""/>
    <x v="0"/>
    <s v=""/>
    <n v="-100"/>
    <s v="Stonecoat"/>
    <x v="1"/>
    <s v=""/>
    <s v=""/>
  </r>
  <r>
    <x v="183"/>
    <x v="3"/>
    <d v="1899-12-30T16:40:00"/>
    <n v="5"/>
    <n v="3"/>
    <n v="8"/>
    <n v="1100"/>
    <s v="Mares"/>
    <n v="78"/>
    <n v="160"/>
    <n v="1"/>
    <s v="Bubba'S Bay"/>
    <x v="4"/>
    <n v="8.1999999999999993"/>
    <s v="Kris Lees"/>
    <s v="Dylan Gibbons (a0)"/>
    <m/>
    <n v="8"/>
    <n v="59.5"/>
    <n v="59.5"/>
    <n v="31.802965088474416"/>
    <n v="2"/>
    <n v="2"/>
    <x v="1"/>
    <n v="4.5999999999999996"/>
    <n v="20"/>
    <m/>
    <m/>
    <m/>
    <n v="9.5"/>
    <m/>
    <s v="SYD"/>
    <x v="1"/>
    <x v="0"/>
    <x v="1"/>
    <n v="12"/>
    <x v="1"/>
    <s v=""/>
    <s v=""/>
    <x v="0"/>
    <s v=""/>
    <n v="-100"/>
    <s v="Bubba'S Bay"/>
    <x v="1"/>
    <s v=""/>
    <s v=""/>
  </r>
  <r>
    <x v="183"/>
    <x v="3"/>
    <d v="1899-12-30T16:40:00"/>
    <n v="5"/>
    <n v="3"/>
    <n v="8"/>
    <n v="1100"/>
    <s v="Mares"/>
    <n v="78"/>
    <n v="160"/>
    <n v="2"/>
    <s v="Dollar Magic"/>
    <x v="2"/>
    <n v="4.3"/>
    <s v="Scott Singleton"/>
    <s v="Reece Jones"/>
    <m/>
    <n v="3"/>
    <n v="58.5"/>
    <n v="58.5"/>
    <n v="31.802965088474416"/>
    <n v="4"/>
    <n v="1"/>
    <x v="0"/>
    <n v="7.7"/>
    <n v="20"/>
    <m/>
    <m/>
    <s v="2nd"/>
    <n v="5"/>
    <n v="1.8"/>
    <s v="SYD"/>
    <x v="1"/>
    <x v="0"/>
    <x v="1"/>
    <n v="12"/>
    <x v="1"/>
    <s v=""/>
    <s v=""/>
    <x v="0"/>
    <s v=""/>
    <n v="-100"/>
    <s v="Dollar Magic"/>
    <x v="1"/>
    <s v=""/>
    <s v=""/>
  </r>
  <r>
    <x v="183"/>
    <x v="3"/>
    <d v="1899-12-30T17:20:00"/>
    <n v="5"/>
    <n v="3"/>
    <n v="9"/>
    <n v="1400"/>
    <s v="Hcp"/>
    <n v="78"/>
    <n v="160"/>
    <n v="9"/>
    <s v="Testator Silens"/>
    <x v="2"/>
    <n v="4.4000000000000004"/>
    <s v="Joseph Pride"/>
    <s v="Reece Jones"/>
    <m/>
    <n v="6"/>
    <n v="58.5"/>
    <n v="58.5"/>
    <n v="61.188811188811187"/>
    <n v="5"/>
    <n v="4"/>
    <x v="1"/>
    <n v="8"/>
    <n v="20"/>
    <m/>
    <m/>
    <s v="2nd"/>
    <n v="4.5999999999999996"/>
    <n v="1.8"/>
    <s v="SYD"/>
    <x v="1"/>
    <x v="0"/>
    <x v="1"/>
    <n v="12"/>
    <x v="0"/>
    <s v=""/>
    <s v=""/>
    <x v="0"/>
    <s v=""/>
    <n v="-100"/>
    <s v="Testator Silens"/>
    <x v="0"/>
    <s v=""/>
    <n v="-100"/>
  </r>
  <r>
    <x v="183"/>
    <x v="3"/>
    <d v="1899-12-30T17:55:00"/>
    <n v="5"/>
    <n v="3"/>
    <n v="10"/>
    <n v="1200"/>
    <s v="Hcp"/>
    <n v="78"/>
    <n v="160"/>
    <n v="8"/>
    <s v="Shohei"/>
    <x v="4"/>
    <n v="5.2"/>
    <s v="Team Hawkes"/>
    <s v="Zac Lloyd (a0)"/>
    <m/>
    <n v="5"/>
    <n v="55.5"/>
    <n v="55.5"/>
    <n v="43.040293040293037"/>
    <m/>
    <n v="3"/>
    <x v="1"/>
    <n v="7.8"/>
    <n v="20"/>
    <m/>
    <m/>
    <m/>
    <n v="4.8"/>
    <m/>
    <s v="SYD"/>
    <x v="1"/>
    <x v="0"/>
    <x v="1"/>
    <n v="12"/>
    <x v="1"/>
    <s v=""/>
    <s v=""/>
    <x v="0"/>
    <s v=""/>
    <n v="-100"/>
    <s v="Shohei"/>
    <x v="1"/>
    <s v=""/>
    <s v=""/>
  </r>
  <r>
    <x v="183"/>
    <x v="3"/>
    <d v="1899-12-30T17:55:00"/>
    <n v="5"/>
    <n v="3"/>
    <n v="10"/>
    <n v="1200"/>
    <s v="Hcp"/>
    <n v="78"/>
    <n v="160"/>
    <n v="4"/>
    <s v="Plundering"/>
    <x v="5"/>
    <n v="8.8000000000000007"/>
    <s v="Annabel Neasham"/>
    <s v="Chad Schofield"/>
    <m/>
    <n v="3"/>
    <n v="59"/>
    <n v="59"/>
    <n v="43.040293040293037"/>
    <n v="4"/>
    <n v="1"/>
    <x v="0"/>
    <n v="9.9"/>
    <n v="20"/>
    <m/>
    <m/>
    <s v="3rd"/>
    <n v="9.5"/>
    <n v="2.5"/>
    <s v="SYD"/>
    <x v="1"/>
    <x v="0"/>
    <x v="1"/>
    <n v="12"/>
    <x v="1"/>
    <s v=""/>
    <s v=""/>
    <x v="0"/>
    <s v=""/>
    <n v="-100"/>
    <s v="Plundering"/>
    <x v="1"/>
    <s v=""/>
    <s v=""/>
  </r>
  <r>
    <x v="184"/>
    <x v="0"/>
    <d v="1899-12-30T16:20:00"/>
    <n v="4"/>
    <n v="0"/>
    <n v="6"/>
    <n v="2800"/>
    <s v="Hcp"/>
    <s v="No"/>
    <n v="200"/>
    <n v="6"/>
    <s v="Ruling"/>
    <x v="3"/>
    <n v="4.3"/>
    <s v="Ciaron Maher "/>
    <s v="Jamie Kah"/>
    <m/>
    <n v="6"/>
    <n v="54"/>
    <n v="54"/>
    <n v="37.144702842377264"/>
    <n v="2"/>
    <n v="1"/>
    <x v="1"/>
    <n v="5.4"/>
    <n v="30"/>
    <n v="12"/>
    <m/>
    <m/>
    <n v="4.5999999999999996"/>
    <m/>
    <s v="Mel"/>
    <x v="0"/>
    <x v="0"/>
    <x v="6"/>
    <n v="1"/>
    <x v="0"/>
    <s v=""/>
    <s v=""/>
    <x v="0"/>
    <s v=""/>
    <n v="-100"/>
    <s v="Ruling"/>
    <x v="0"/>
    <s v=""/>
    <n v="-100"/>
  </r>
  <r>
    <x v="184"/>
    <x v="0"/>
    <d v="1899-12-30T17:00:00"/>
    <n v="4"/>
    <n v="0"/>
    <n v="7"/>
    <n v="1400"/>
    <s v="Hcp"/>
    <s v="No"/>
    <n v="175"/>
    <n v="3"/>
    <s v="Unusual Culture"/>
    <x v="5"/>
    <n v="4.2"/>
    <s v="Ciaron Maher "/>
    <s v="Craig Williams"/>
    <m/>
    <n v="7"/>
    <n v="56.5"/>
    <n v="56.5"/>
    <n v="42.677448337825695"/>
    <n v="2"/>
    <m/>
    <x v="1"/>
    <n v="5.6"/>
    <n v="30"/>
    <n v="11"/>
    <m/>
    <m/>
    <n v="3.5"/>
    <m/>
    <s v="Mel"/>
    <x v="0"/>
    <x v="0"/>
    <x v="6"/>
    <n v="1"/>
    <x v="0"/>
    <s v=""/>
    <s v=""/>
    <x v="0"/>
    <s v=""/>
    <n v="-100"/>
    <s v="Unusual Culture"/>
    <x v="0"/>
    <s v=""/>
    <n v="-100"/>
  </r>
  <r>
    <x v="185"/>
    <x v="3"/>
    <d v="1899-12-30T13:40:00"/>
    <n v="4"/>
    <n v="6"/>
    <n v="3"/>
    <n v="1100"/>
    <s v="Hcp"/>
    <n v="72"/>
    <n v="120"/>
    <n v="8"/>
    <s v="Hellova Nature"/>
    <x v="2"/>
    <n v="5.7"/>
    <s v="Nathan Doyle"/>
    <s v="Jason Collett"/>
    <m/>
    <n v="1"/>
    <n v="55"/>
    <n v="55"/>
    <n v="32.469232783451162"/>
    <n v="1"/>
    <n v="2"/>
    <x v="1"/>
    <n v="7.2"/>
    <n v="20"/>
    <m/>
    <m/>
    <m/>
    <n v="5"/>
    <m/>
    <s v="SYD"/>
    <x v="1"/>
    <x v="0"/>
    <x v="1"/>
    <n v="1"/>
    <x v="0"/>
    <n v="2"/>
    <n v="2"/>
    <x v="0"/>
    <s v=""/>
    <n v="-100"/>
    <s v="Hellova Nature"/>
    <x v="0"/>
    <s v=""/>
    <n v="-100"/>
  </r>
  <r>
    <x v="185"/>
    <x v="3"/>
    <d v="1899-12-30T13:40:00"/>
    <n v="4"/>
    <n v="6"/>
    <n v="3"/>
    <n v="1100"/>
    <s v="Hcp"/>
    <n v="72"/>
    <n v="120"/>
    <n v="10"/>
    <s v="Lady Shenanigans"/>
    <x v="2"/>
    <n v="13.4"/>
    <s v="M &amp; D Kearney"/>
    <s v="Jett Stanley (a2)"/>
    <n v="2"/>
    <n v="8"/>
    <n v="54"/>
    <n v="52"/>
    <n v="32.469232783451162"/>
    <m/>
    <m/>
    <x v="0"/>
    <n v="7.3"/>
    <n v="20"/>
    <m/>
    <m/>
    <m/>
    <n v="19"/>
    <m/>
    <s v="SYD"/>
    <x v="1"/>
    <x v="0"/>
    <x v="1"/>
    <n v="1"/>
    <x v="0"/>
    <s v=""/>
    <n v="2"/>
    <x v="0"/>
    <s v=""/>
    <n v="-100"/>
    <s v="Lady Shenanigans"/>
    <x v="0"/>
    <s v=""/>
    <n v="-100"/>
  </r>
  <r>
    <x v="185"/>
    <x v="3"/>
    <d v="1899-12-30T14:15:00"/>
    <n v="4"/>
    <n v="6"/>
    <n v="4"/>
    <n v="1300"/>
    <s v="Mares"/>
    <n v="78"/>
    <n v="160"/>
    <n v="8"/>
    <s v="Euros"/>
    <x v="2"/>
    <n v="4.5999999999999996"/>
    <s v="Joseph Pride"/>
    <s v="Tom Sherry"/>
    <m/>
    <n v="6"/>
    <n v="54.5"/>
    <n v="54.5"/>
    <n v="77.294685990338166"/>
    <n v="4"/>
    <n v="3"/>
    <x v="1"/>
    <n v="3.3"/>
    <n v="20"/>
    <m/>
    <m/>
    <m/>
    <n v="4.5999999999999996"/>
    <m/>
    <s v="SYD"/>
    <x v="1"/>
    <x v="0"/>
    <x v="1"/>
    <n v="1"/>
    <x v="0"/>
    <s v=""/>
    <s v=""/>
    <x v="0"/>
    <s v=""/>
    <n v="-100"/>
    <s v="Euros"/>
    <x v="0"/>
    <s v=""/>
    <n v="-100"/>
  </r>
  <r>
    <x v="185"/>
    <x v="20"/>
    <d v="1899-12-30T15:05:00"/>
    <n v="4"/>
    <n v="0"/>
    <n v="6"/>
    <n v="1100"/>
    <s v="Hcp"/>
    <n v="84"/>
    <n v="100"/>
    <n v="9"/>
    <s v="Rey Magnerio"/>
    <x v="2"/>
    <n v="2.7"/>
    <s v="Robbie Griffiths "/>
    <s v="Jye McNeil"/>
    <m/>
    <n v="6"/>
    <n v="56.5"/>
    <n v="56.5"/>
    <n v="60.292850990525409"/>
    <n v="1"/>
    <n v="2"/>
    <x v="1"/>
    <n v="4.8"/>
    <n v="35"/>
    <n v="12"/>
    <m/>
    <s v="WON"/>
    <n v="2.2999999999999998"/>
    <n v="1.2"/>
    <s v="Mel"/>
    <x v="0"/>
    <x v="2"/>
    <x v="1"/>
    <n v="1"/>
    <x v="0"/>
    <s v=""/>
    <s v=""/>
    <x v="0"/>
    <n v="229.99999999999997"/>
    <n v="129.99999999999997"/>
    <s v="Rey Magnerio"/>
    <x v="0"/>
    <n v="229.99999999999997"/>
    <n v="129.99999999999997"/>
  </r>
  <r>
    <x v="185"/>
    <x v="3"/>
    <d v="1899-12-30T15:25:00"/>
    <n v="4"/>
    <n v="6"/>
    <n v="6"/>
    <n v="1600"/>
    <s v="Hcp"/>
    <n v="72"/>
    <n v="160"/>
    <n v="2"/>
    <s v="Buillt"/>
    <x v="3"/>
    <n v="2.8"/>
    <s v="Chris Waller"/>
    <s v="James McDonald"/>
    <m/>
    <n v="4"/>
    <n v="58"/>
    <n v="58"/>
    <n v="57.453416149068325"/>
    <n v="1"/>
    <n v="1"/>
    <x v="1"/>
    <n v="5.3"/>
    <n v="30"/>
    <m/>
    <m/>
    <s v="WON"/>
    <n v="3"/>
    <n v="1.4"/>
    <s v="SYD"/>
    <x v="1"/>
    <x v="0"/>
    <x v="1"/>
    <n v="1"/>
    <x v="0"/>
    <s v=""/>
    <s v=""/>
    <x v="0"/>
    <n v="300"/>
    <n v="200"/>
    <s v="Buillt"/>
    <x v="0"/>
    <n v="300"/>
    <n v="200"/>
  </r>
  <r>
    <x v="185"/>
    <x v="20"/>
    <d v="1899-12-30T15:40:00"/>
    <n v="4"/>
    <n v="0"/>
    <n v="7"/>
    <n v="1400"/>
    <s v="Hcp"/>
    <n v="84"/>
    <n v="100"/>
    <n v="2"/>
    <s v="Boldinho"/>
    <x v="1"/>
    <n v="4.2"/>
    <s v="Ciaron Maher "/>
    <s v="Tatum Bull (a3)"/>
    <n v="3"/>
    <n v="8"/>
    <n v="61"/>
    <n v="58"/>
    <n v="38.515406162464984"/>
    <n v="2"/>
    <n v="1"/>
    <x v="1"/>
    <n v="5.4"/>
    <n v="30"/>
    <n v="11"/>
    <m/>
    <m/>
    <n v="4"/>
    <m/>
    <s v="Mel"/>
    <x v="0"/>
    <x v="2"/>
    <x v="1"/>
    <n v="1"/>
    <x v="0"/>
    <s v=""/>
    <s v=""/>
    <x v="0"/>
    <s v=""/>
    <n v="-100"/>
    <s v="Boldinho"/>
    <x v="0"/>
    <s v=""/>
    <n v="-100"/>
  </r>
  <r>
    <x v="185"/>
    <x v="3"/>
    <d v="1899-12-30T16:00:00"/>
    <n v="4"/>
    <n v="6"/>
    <n v="7"/>
    <n v="1400"/>
    <s v="Hcp"/>
    <n v="88"/>
    <n v="160"/>
    <n v="2"/>
    <s v="Felix Majestic"/>
    <x v="2"/>
    <n v="6.1"/>
    <s v="Gary Nickson"/>
    <s v="Molly Bourke (a3)"/>
    <n v="3"/>
    <n v="9"/>
    <n v="58.5"/>
    <n v="55.5"/>
    <n v="49.726775956284158"/>
    <n v="1"/>
    <n v="1"/>
    <x v="1"/>
    <n v="6.7"/>
    <n v="20"/>
    <m/>
    <m/>
    <s v="2nd"/>
    <n v="5.5"/>
    <n v="1.9"/>
    <s v="SYD"/>
    <x v="1"/>
    <x v="0"/>
    <x v="1"/>
    <n v="1"/>
    <x v="0"/>
    <s v=""/>
    <s v=""/>
    <x v="0"/>
    <s v=""/>
    <n v="-100"/>
    <s v="Felix Majestic"/>
    <x v="0"/>
    <s v=""/>
    <n v="-100"/>
  </r>
  <r>
    <x v="185"/>
    <x v="20"/>
    <d v="1899-12-30T16:20:00"/>
    <n v="4"/>
    <n v="0"/>
    <n v="8"/>
    <n v="1700"/>
    <s v="Hcp"/>
    <s v="No"/>
    <n v="300"/>
    <n v="7"/>
    <s v="Holymanz"/>
    <x v="6"/>
    <n v="4.5"/>
    <s v="Ciaron Maher "/>
    <s v="Michael Dee"/>
    <m/>
    <n v="2"/>
    <n v="53"/>
    <n v="53"/>
    <n v="41.830065359477125"/>
    <n v="3"/>
    <n v="2"/>
    <x v="1"/>
    <n v="5.5"/>
    <n v="30"/>
    <n v="10"/>
    <m/>
    <s v="WON"/>
    <n v="4.2"/>
    <n v="1.4"/>
    <s v="Mel"/>
    <x v="0"/>
    <x v="2"/>
    <x v="1"/>
    <n v="1"/>
    <x v="0"/>
    <s v=""/>
    <s v=""/>
    <x v="0"/>
    <n v="420"/>
    <n v="320"/>
    <s v="Holymanz"/>
    <x v="0"/>
    <n v="420"/>
    <n v="320"/>
  </r>
  <r>
    <x v="185"/>
    <x v="3"/>
    <d v="1899-12-30T17:20:00"/>
    <n v="4"/>
    <n v="6"/>
    <n v="9"/>
    <n v="2000"/>
    <s v="Hcp"/>
    <n v="78"/>
    <n v="160"/>
    <n v="8"/>
    <s v="Kapakiri"/>
    <x v="2"/>
    <n v="3.8"/>
    <s v="Chris Waller"/>
    <s v="Tommy Berry"/>
    <m/>
    <n v="7"/>
    <n v="56.5"/>
    <n v="56.5"/>
    <n v="27.912386121341346"/>
    <n v="4"/>
    <n v="1"/>
    <x v="0"/>
    <n v="5.3"/>
    <n v="20"/>
    <m/>
    <m/>
    <s v="3rd"/>
    <n v="5"/>
    <n v="1.8"/>
    <s v="SYD"/>
    <x v="1"/>
    <x v="0"/>
    <x v="1"/>
    <n v="1"/>
    <x v="1"/>
    <s v=""/>
    <s v=""/>
    <x v="0"/>
    <s v=""/>
    <n v="-100"/>
    <s v="Kapakiri"/>
    <x v="1"/>
    <s v=""/>
    <s v=""/>
  </r>
  <r>
    <x v="185"/>
    <x v="3"/>
    <d v="1899-12-30T17:55:00"/>
    <n v="4"/>
    <n v="6"/>
    <n v="10"/>
    <n v="1100"/>
    <s v="Hcp"/>
    <n v="72"/>
    <n v="160"/>
    <n v="13"/>
    <s v="Spring Lee"/>
    <x v="2"/>
    <n v="3.2"/>
    <s v="Bjorn Baker"/>
    <s v="Jay Ford"/>
    <m/>
    <n v="6"/>
    <n v="52.5"/>
    <n v="52.5"/>
    <n v="78.86904761904762"/>
    <n v="2"/>
    <n v="2"/>
    <x v="1"/>
    <n v="4"/>
    <n v="20"/>
    <m/>
    <m/>
    <s v="3rd"/>
    <n v="3.3"/>
    <n v="1.4"/>
    <s v="SYD"/>
    <x v="1"/>
    <x v="0"/>
    <x v="1"/>
    <n v="1"/>
    <x v="0"/>
    <s v=""/>
    <s v=""/>
    <x v="0"/>
    <s v=""/>
    <n v="-100"/>
    <s v="Spring Lee"/>
    <x v="0"/>
    <s v=""/>
    <n v="-100"/>
  </r>
  <r>
    <x v="186"/>
    <x v="0"/>
    <d v="1899-12-30T12:48:00"/>
    <n v="4"/>
    <n v="4"/>
    <n v="2"/>
    <n v="2000"/>
    <s v="Hcp"/>
    <n v="100"/>
    <n v="150"/>
    <n v="7"/>
    <s v="Arugamama"/>
    <x v="0"/>
    <n v="2.15"/>
    <s v="Andrew Gluyas"/>
    <s v="Jye McNeil"/>
    <m/>
    <n v="7"/>
    <n v="53"/>
    <n v="53"/>
    <n v="72.152653548002391"/>
    <n v="1"/>
    <n v="2"/>
    <x v="1"/>
    <n v="4.5999999999999996"/>
    <n v="40"/>
    <n v="8"/>
    <m/>
    <s v="3rd"/>
    <n v="2.8"/>
    <n v="1.2"/>
    <s v="Mel"/>
    <x v="0"/>
    <x v="0"/>
    <x v="1"/>
    <n v="1"/>
    <x v="0"/>
    <n v="2"/>
    <n v="2"/>
    <x v="0"/>
    <s v=""/>
    <n v="-100"/>
    <s v="Arugamama"/>
    <x v="0"/>
    <s v=""/>
    <n v="-100"/>
  </r>
  <r>
    <x v="186"/>
    <x v="0"/>
    <d v="1899-12-30T12:48:00"/>
    <n v="4"/>
    <n v="4"/>
    <n v="2"/>
    <n v="2000"/>
    <s v="Hcp"/>
    <n v="100"/>
    <n v="150"/>
    <n v="4"/>
    <s v="Herman Hesse"/>
    <x v="0"/>
    <n v="4.4000000000000004"/>
    <s v="Ciaron Maher "/>
    <s v="Daniel Moor"/>
    <m/>
    <n v="5"/>
    <n v="53"/>
    <n v="53"/>
    <n v="72.152653548002391"/>
    <n v="3"/>
    <n v="4"/>
    <x v="0"/>
    <n v="5.4"/>
    <n v="30"/>
    <n v="8"/>
    <m/>
    <s v="2nd"/>
    <n v="5"/>
    <n v="1.6"/>
    <s v="Mel"/>
    <x v="0"/>
    <x v="0"/>
    <x v="1"/>
    <n v="1"/>
    <x v="0"/>
    <s v=""/>
    <n v="2"/>
    <x v="0"/>
    <s v=""/>
    <n v="-100"/>
    <s v="Herman Hesse"/>
    <x v="0"/>
    <s v=""/>
    <n v="-100"/>
  </r>
  <r>
    <x v="186"/>
    <x v="4"/>
    <d v="1899-12-30T14:20:00"/>
    <n v="5"/>
    <n v="2"/>
    <n v="4"/>
    <n v="1300"/>
    <s v="Hcp"/>
    <n v="72"/>
    <n v="160"/>
    <n v="11"/>
    <s v="Infancy"/>
    <x v="4"/>
    <n v="3.8"/>
    <s v="Kris Lees"/>
    <s v="Kerrin McEvoy"/>
    <m/>
    <n v="7"/>
    <n v="53.5"/>
    <n v="53.5"/>
    <n v="40.204678362573105"/>
    <m/>
    <n v="4"/>
    <x v="1"/>
    <n v="6.5"/>
    <n v="20"/>
    <m/>
    <m/>
    <m/>
    <n v="4"/>
    <m/>
    <s v="SYD"/>
    <x v="1"/>
    <x v="0"/>
    <x v="1"/>
    <n v="1"/>
    <x v="1"/>
    <s v=""/>
    <s v=""/>
    <x v="0"/>
    <s v=""/>
    <n v="-100"/>
    <s v="Infancy"/>
    <x v="1"/>
    <s v=""/>
    <s v=""/>
  </r>
  <r>
    <x v="186"/>
    <x v="0"/>
    <d v="1899-12-30T15:08:00"/>
    <n v="4"/>
    <n v="4"/>
    <n v="6"/>
    <n v="1600"/>
    <s v="Mares"/>
    <n v="78"/>
    <n v="130"/>
    <n v="5"/>
    <s v="Dane On Tour"/>
    <x v="2"/>
    <n v="4.8"/>
    <s v="David  Feek"/>
    <s v="Celine Gaudray (a1.5)"/>
    <n v="1.5"/>
    <n v="4"/>
    <n v="56"/>
    <n v="54.5"/>
    <n v="37.5"/>
    <n v="2"/>
    <n v="2"/>
    <x v="1"/>
    <n v="4.8"/>
    <n v="35"/>
    <n v="8"/>
    <m/>
    <m/>
    <n v="5"/>
    <m/>
    <s v="Mel"/>
    <x v="0"/>
    <x v="0"/>
    <x v="1"/>
    <n v="1"/>
    <x v="0"/>
    <n v="2"/>
    <n v="2"/>
    <x v="0"/>
    <s v=""/>
    <n v="-100"/>
    <s v="Dane On Tour"/>
    <x v="0"/>
    <s v=""/>
    <n v="-100"/>
  </r>
  <r>
    <x v="186"/>
    <x v="0"/>
    <d v="1899-12-30T15:08:00"/>
    <n v="4"/>
    <n v="4"/>
    <n v="6"/>
    <n v="1600"/>
    <s v="Mares"/>
    <n v="78"/>
    <n v="130"/>
    <n v="9"/>
    <s v="Fire Of Etna"/>
    <x v="0"/>
    <n v="3"/>
    <s v="Anthony  Freedman"/>
    <s v="Daniel Moor"/>
    <m/>
    <n v="2"/>
    <n v="54"/>
    <n v="54"/>
    <n v="37.5"/>
    <n v="4"/>
    <m/>
    <x v="0"/>
    <n v="5.5"/>
    <n v="30"/>
    <n v="8"/>
    <m/>
    <m/>
    <n v="3.1"/>
    <m/>
    <s v="Mel"/>
    <x v="0"/>
    <x v="0"/>
    <x v="1"/>
    <n v="1"/>
    <x v="0"/>
    <s v=""/>
    <n v="2"/>
    <x v="0"/>
    <s v=""/>
    <n v="-100"/>
    <s v="Fire Of Etna"/>
    <x v="0"/>
    <s v=""/>
    <n v="-100"/>
  </r>
  <r>
    <x v="186"/>
    <x v="4"/>
    <d v="1899-12-30T15:30:00"/>
    <n v="5"/>
    <n v="2"/>
    <n v="6"/>
    <n v="1800"/>
    <s v="Hcp"/>
    <n v="78"/>
    <n v="160"/>
    <n v="6"/>
    <s v="Too Much Caviar"/>
    <x v="4"/>
    <n v="7.8"/>
    <s v="Waterhouse/Bott"/>
    <s v="Regan Bayliss"/>
    <m/>
    <n v="7"/>
    <n v="59"/>
    <n v="59"/>
    <n v="26.51914295749912"/>
    <n v="4"/>
    <n v="1"/>
    <x v="1"/>
    <n v="5.0999999999999996"/>
    <n v="20"/>
    <m/>
    <m/>
    <m/>
    <n v="7.5"/>
    <m/>
    <s v="SYD"/>
    <x v="1"/>
    <x v="0"/>
    <x v="1"/>
    <n v="1"/>
    <x v="1"/>
    <s v=""/>
    <s v=""/>
    <x v="0"/>
    <s v=""/>
    <n v="-100"/>
    <s v="Too Much Caviar"/>
    <x v="1"/>
    <s v=""/>
    <s v=""/>
  </r>
  <r>
    <x v="186"/>
    <x v="4"/>
    <d v="1899-12-30T16:15:00"/>
    <n v="5"/>
    <n v="2"/>
    <n v="7"/>
    <n v="2000"/>
    <s v="Hcp"/>
    <m/>
    <n v="200"/>
    <n v="12"/>
    <s v="Naval College"/>
    <x v="2"/>
    <n v="2.9"/>
    <s v="Annabel Neasham"/>
    <s v="Jett Stanley (a0)"/>
    <m/>
    <n v="4"/>
    <n v="53"/>
    <n v="53"/>
    <n v="54.090601757944562"/>
    <n v="1"/>
    <n v="5"/>
    <x v="1"/>
    <n v="3.8"/>
    <n v="30"/>
    <m/>
    <m/>
    <s v="WON"/>
    <n v="3.1"/>
    <n v="1.3"/>
    <s v="SYD"/>
    <x v="1"/>
    <x v="0"/>
    <x v="1"/>
    <n v="1"/>
    <x v="0"/>
    <s v=""/>
    <s v=""/>
    <x v="0"/>
    <n v="310"/>
    <n v="210"/>
    <s v="Naval College"/>
    <x v="0"/>
    <n v="310"/>
    <n v="210"/>
  </r>
  <r>
    <x v="186"/>
    <x v="0"/>
    <d v="1899-12-30T16:28:00"/>
    <n v="4"/>
    <n v="4"/>
    <n v="8"/>
    <n v="1200"/>
    <s v="Hcp"/>
    <s v="No"/>
    <n v="250"/>
    <n v="2"/>
    <s v="Sghirripa"/>
    <x v="2"/>
    <n v="2"/>
    <s v="Shane  Oxlade"/>
    <s v="Craig Newitt"/>
    <m/>
    <n v="1"/>
    <n v="54.5"/>
    <n v="54.5"/>
    <n v="61.764705882352942"/>
    <n v="1"/>
    <n v="2"/>
    <x v="1"/>
    <n v="4.5"/>
    <n v="40"/>
    <n v="7"/>
    <m/>
    <s v="WON"/>
    <n v="2.2000000000000002"/>
    <n v="1.4"/>
    <s v="Mel"/>
    <x v="0"/>
    <x v="0"/>
    <x v="1"/>
    <n v="1"/>
    <x v="0"/>
    <s v=""/>
    <s v=""/>
    <x v="0"/>
    <n v="220.00000000000003"/>
    <n v="120.00000000000003"/>
    <s v="Sghirripa"/>
    <x v="0"/>
    <n v="220.00000000000003"/>
    <n v="120.00000000000003"/>
  </r>
  <r>
    <x v="186"/>
    <x v="4"/>
    <d v="1899-12-30T17:35:00"/>
    <n v="5"/>
    <n v="2"/>
    <n v="9"/>
    <n v="1200"/>
    <s v="Hcp"/>
    <n v="78"/>
    <n v="160"/>
    <n v="2"/>
    <s v="Richon"/>
    <x v="6"/>
    <n v="11.3"/>
    <s v="Peter Robl"/>
    <s v="Jasper Franklin (a3)"/>
    <n v="3"/>
    <n v="1"/>
    <n v="60.5"/>
    <n v="57.5"/>
    <n v="44.56384323640961"/>
    <n v="3"/>
    <m/>
    <x v="1"/>
    <n v="3.6"/>
    <n v="20"/>
    <m/>
    <m/>
    <m/>
    <n v="18"/>
    <m/>
    <s v="SYD"/>
    <x v="1"/>
    <x v="0"/>
    <x v="1"/>
    <n v="1"/>
    <x v="0"/>
    <s v=""/>
    <s v=""/>
    <x v="0"/>
    <s v=""/>
    <n v="-100"/>
    <s v="Richon"/>
    <x v="0"/>
    <s v=""/>
    <n v="-100"/>
  </r>
  <r>
    <x v="186"/>
    <x v="0"/>
    <d v="1899-12-30T17:48:00"/>
    <n v="4"/>
    <n v="4"/>
    <n v="10"/>
    <n v="1200"/>
    <s v="Hcp"/>
    <n v="78"/>
    <n v="130"/>
    <n v="8"/>
    <s v="Ebony King"/>
    <x v="2"/>
    <n v="5.7"/>
    <s v="Grahame Begg"/>
    <s v="Ryan Houston (a3)"/>
    <n v="3"/>
    <n v="10"/>
    <n v="57.5"/>
    <n v="54.5"/>
    <n v="46.115288220551378"/>
    <n v="3"/>
    <n v="3"/>
    <x v="1"/>
    <n v="5"/>
    <n v="35"/>
    <n v="12"/>
    <m/>
    <m/>
    <n v="8"/>
    <m/>
    <s v="Mel"/>
    <x v="0"/>
    <x v="0"/>
    <x v="1"/>
    <n v="1"/>
    <x v="1"/>
    <s v=""/>
    <s v=""/>
    <x v="0"/>
    <s v=""/>
    <n v="-100"/>
    <s v="Ebony King"/>
    <x v="1"/>
    <s v=""/>
    <s v=""/>
  </r>
  <r>
    <x v="187"/>
    <x v="0"/>
    <d v="1899-12-30T12:45:00"/>
    <n v="4"/>
    <n v="9"/>
    <n v="2"/>
    <n v="2520"/>
    <s v="Hcp"/>
    <n v="78"/>
    <n v="130"/>
    <n v="9"/>
    <s v="One Last Kiss"/>
    <x v="3"/>
    <n v="5.2"/>
    <s v="Dan O'Sullivan"/>
    <s v="Luke Currie"/>
    <m/>
    <n v="3"/>
    <n v="54"/>
    <n v="54"/>
    <n v="62.709030100334445"/>
    <n v="2"/>
    <n v="4"/>
    <x v="1"/>
    <n v="4"/>
    <n v="40"/>
    <n v="11"/>
    <m/>
    <s v="WON"/>
    <n v="6"/>
    <n v="1.8"/>
    <s v="Mel"/>
    <x v="0"/>
    <x v="0"/>
    <x v="1"/>
    <n v="1"/>
    <x v="0"/>
    <s v=""/>
    <s v=""/>
    <x v="0"/>
    <n v="600"/>
    <n v="500"/>
    <s v="One Last Kiss"/>
    <x v="0"/>
    <n v="600"/>
    <n v="500"/>
  </r>
  <r>
    <x v="187"/>
    <x v="4"/>
    <d v="1899-12-30T13:40:00"/>
    <n v="5"/>
    <n v="3"/>
    <n v="3"/>
    <n v="1200"/>
    <s v="Hcp"/>
    <n v="72"/>
    <n v="120"/>
    <n v="5"/>
    <s v="Willaidow"/>
    <x v="4"/>
    <n v="3.9"/>
    <s v="Marc Conners"/>
    <s v="Deanne Panya"/>
    <m/>
    <n v="9"/>
    <n v="58"/>
    <n v="58"/>
    <n v="52.668052668052667"/>
    <n v="1"/>
    <m/>
    <x v="1"/>
    <n v="6.3"/>
    <n v="20"/>
    <m/>
    <m/>
    <s v="WON"/>
    <n v="3.9"/>
    <n v="1.7"/>
    <s v="SYD"/>
    <x v="1"/>
    <x v="0"/>
    <x v="1"/>
    <n v="1"/>
    <x v="1"/>
    <s v=""/>
    <s v=""/>
    <x v="0"/>
    <n v="390"/>
    <n v="290"/>
    <s v="Willaidow"/>
    <x v="1"/>
    <s v=""/>
    <s v=""/>
  </r>
  <r>
    <x v="187"/>
    <x v="4"/>
    <d v="1899-12-30T13:40:00"/>
    <n v="5"/>
    <n v="3"/>
    <n v="3"/>
    <n v="1200"/>
    <s v="Hcp"/>
    <n v="72"/>
    <n v="120"/>
    <n v="7"/>
    <s v="Super Bright"/>
    <x v="3"/>
    <n v="5.6"/>
    <s v="Nathan Doyle"/>
    <s v="Tom Sherry"/>
    <m/>
    <n v="7"/>
    <n v="56.5"/>
    <n v="56.5"/>
    <n v="52.668052668052667"/>
    <n v="3"/>
    <n v="5"/>
    <x v="0"/>
    <n v="7.6"/>
    <n v="20"/>
    <m/>
    <m/>
    <m/>
    <n v="8.5"/>
    <m/>
    <s v="SYD"/>
    <x v="1"/>
    <x v="0"/>
    <x v="1"/>
    <n v="1"/>
    <x v="1"/>
    <s v=""/>
    <s v=""/>
    <x v="0"/>
    <s v=""/>
    <n v="-100"/>
    <s v="Super Bright"/>
    <x v="1"/>
    <s v=""/>
    <s v=""/>
  </r>
  <r>
    <x v="187"/>
    <x v="4"/>
    <d v="1899-12-30T15:25:00"/>
    <n v="5"/>
    <n v="3"/>
    <n v="6"/>
    <n v="2400"/>
    <s v="Hcp"/>
    <n v="78"/>
    <n v="160"/>
    <n v="8"/>
    <s v="Yarrawonga"/>
    <x v="4"/>
    <n v="5.7"/>
    <s v="Waterhouse/Bott"/>
    <s v="Louis Beuzelin"/>
    <m/>
    <n v="1"/>
    <n v="54"/>
    <n v="54"/>
    <n v="36.774628879892035"/>
    <n v="5"/>
    <m/>
    <x v="1"/>
    <n v="6"/>
    <n v="20"/>
    <m/>
    <m/>
    <s v="3rd"/>
    <n v="6"/>
    <n v="2.1"/>
    <s v="SYD"/>
    <x v="1"/>
    <x v="0"/>
    <x v="1"/>
    <n v="1"/>
    <x v="1"/>
    <s v=""/>
    <s v=""/>
    <x v="0"/>
    <s v=""/>
    <n v="-100"/>
    <s v="Yarrawonga"/>
    <x v="1"/>
    <s v=""/>
    <s v=""/>
  </r>
  <r>
    <x v="187"/>
    <x v="0"/>
    <d v="1899-12-30T15:40:00"/>
    <n v="4"/>
    <n v="9"/>
    <n v="7"/>
    <n v="1200"/>
    <s v="Hcp"/>
    <n v="84"/>
    <n v="130"/>
    <n v="9"/>
    <s v="Pink Beau Ty"/>
    <x v="0"/>
    <n v="8"/>
    <s v="Brian McGrath"/>
    <s v="Thomas Stockdale"/>
    <m/>
    <n v="5"/>
    <n v="55"/>
    <n v="55"/>
    <n v="49.537037037037038"/>
    <n v="2"/>
    <n v="5"/>
    <x v="1"/>
    <n v="4.4000000000000004"/>
    <n v="40"/>
    <n v="8"/>
    <m/>
    <m/>
    <n v="7.5"/>
    <m/>
    <s v="Mel"/>
    <x v="0"/>
    <x v="0"/>
    <x v="1"/>
    <n v="1"/>
    <x v="0"/>
    <s v=""/>
    <s v=""/>
    <x v="0"/>
    <s v=""/>
    <n v="-100"/>
    <s v="Pink Beau Ty"/>
    <x v="0"/>
    <s v=""/>
    <n v="-100"/>
  </r>
  <r>
    <x v="187"/>
    <x v="0"/>
    <d v="1899-12-30T15:40:00"/>
    <n v="4"/>
    <n v="9"/>
    <n v="7"/>
    <n v="1200"/>
    <s v="Hcp"/>
    <n v="84"/>
    <n v="130"/>
    <n v="1"/>
    <s v="Jungle Jim"/>
    <x v="4"/>
    <n v="3.4"/>
    <s v="Michael Moroney"/>
    <s v="Tatum Bull (a3)"/>
    <n v="3"/>
    <n v="4"/>
    <n v="60.5"/>
    <n v="57.5"/>
    <n v="49.537037037037038"/>
    <n v="3"/>
    <n v="2"/>
    <x v="0"/>
    <n v="5.4"/>
    <n v="30"/>
    <n v="8"/>
    <m/>
    <s v="WON"/>
    <n v="3.8"/>
    <n v="1.5"/>
    <s v="Mel"/>
    <x v="0"/>
    <x v="0"/>
    <x v="1"/>
    <n v="1"/>
    <x v="1"/>
    <s v=""/>
    <s v=""/>
    <x v="0"/>
    <n v="380"/>
    <n v="280"/>
    <s v="Jungle Jim"/>
    <x v="1"/>
    <s v=""/>
    <s v=""/>
  </r>
  <r>
    <x v="187"/>
    <x v="4"/>
    <d v="1899-12-30T16:00:00"/>
    <n v="5"/>
    <n v="3"/>
    <n v="7"/>
    <n v="1400"/>
    <s v="Hcp"/>
    <n v="88"/>
    <n v="160"/>
    <n v="2"/>
    <s v="Excelladus"/>
    <x v="2"/>
    <n v="4.0999999999999996"/>
    <s v="Joseph Pride"/>
    <s v="Sam Clipperton"/>
    <m/>
    <n v="4"/>
    <n v="58"/>
    <n v="58"/>
    <n v="52.961672473867594"/>
    <n v="4"/>
    <n v="2"/>
    <x v="1"/>
    <n v="4.8"/>
    <n v="20"/>
    <m/>
    <m/>
    <s v="2nd"/>
    <n v="4.4000000000000004"/>
    <n v="1.5"/>
    <s v="SYD"/>
    <x v="1"/>
    <x v="0"/>
    <x v="1"/>
    <n v="1"/>
    <x v="0"/>
    <s v=""/>
    <s v=""/>
    <x v="0"/>
    <s v=""/>
    <n v="-100"/>
    <s v="Excelladus"/>
    <x v="0"/>
    <s v=""/>
    <n v="-100"/>
  </r>
  <r>
    <x v="187"/>
    <x v="4"/>
    <d v="1899-12-30T16:40:00"/>
    <n v="5"/>
    <n v="3"/>
    <n v="8"/>
    <n v="1500"/>
    <s v="Hcp"/>
    <n v="78"/>
    <n v="160"/>
    <n v="7"/>
    <s v="Buillt"/>
    <x v="3"/>
    <n v="3.7"/>
    <s v="Chris Waller"/>
    <s v="James McDonald"/>
    <m/>
    <n v="2"/>
    <n v="57"/>
    <n v="57"/>
    <n v="67.027027027027032"/>
    <n v="2"/>
    <n v="1"/>
    <x v="1"/>
    <n v="5.5"/>
    <n v="20"/>
    <m/>
    <m/>
    <s v="WON"/>
    <n v="4"/>
    <n v="1.8"/>
    <s v="SYD"/>
    <x v="1"/>
    <x v="0"/>
    <x v="1"/>
    <n v="1"/>
    <x v="0"/>
    <n v="2"/>
    <n v="2"/>
    <x v="0"/>
    <n v="400"/>
    <n v="300"/>
    <s v="Buillt"/>
    <x v="0"/>
    <n v="400"/>
    <n v="300"/>
  </r>
  <r>
    <x v="187"/>
    <x v="4"/>
    <d v="1899-12-30T16:40:00"/>
    <n v="5"/>
    <n v="3"/>
    <n v="8"/>
    <n v="1500"/>
    <s v="Hcp"/>
    <n v="78"/>
    <n v="160"/>
    <n v="8"/>
    <s v="Anythink Goes"/>
    <x v="2"/>
    <n v="6.1"/>
    <s v="Matthew Smith"/>
    <s v="Tyler Schiller"/>
    <m/>
    <n v="3"/>
    <n v="56.5"/>
    <n v="56.5"/>
    <n v="67.027027027027032"/>
    <n v="5"/>
    <n v="4"/>
    <x v="0"/>
    <n v="11"/>
    <n v="20"/>
    <m/>
    <m/>
    <s v="2nd"/>
    <n v="5"/>
    <n v="2"/>
    <s v="SYD"/>
    <x v="1"/>
    <x v="0"/>
    <x v="1"/>
    <n v="1"/>
    <x v="0"/>
    <s v=""/>
    <n v="2"/>
    <x v="0"/>
    <s v=""/>
    <n v="-100"/>
    <s v="Anythink Goes"/>
    <x v="0"/>
    <s v=""/>
    <n v="-100"/>
  </r>
  <r>
    <x v="187"/>
    <x v="0"/>
    <d v="1899-12-30T17:00:00"/>
    <n v="4"/>
    <n v="9"/>
    <n v="9"/>
    <n v="1400"/>
    <s v="Hcp"/>
    <n v="84"/>
    <n v="130"/>
    <n v="10"/>
    <s v="Bel Air"/>
    <x v="3"/>
    <n v="4"/>
    <s v="Anthony  Freedman"/>
    <s v="Damian Lane"/>
    <m/>
    <n v="5"/>
    <n v="57.5"/>
    <n v="57.5"/>
    <n v="32.518796992481199"/>
    <n v="2"/>
    <n v="5"/>
    <x v="1"/>
    <n v="5.6"/>
    <n v="30"/>
    <n v="15"/>
    <m/>
    <m/>
    <n v="3.3"/>
    <m/>
    <s v="Mel"/>
    <x v="0"/>
    <x v="0"/>
    <x v="1"/>
    <n v="1"/>
    <x v="0"/>
    <s v=""/>
    <s v=""/>
    <x v="0"/>
    <s v=""/>
    <n v="-100"/>
    <s v="Bel Air"/>
    <x v="0"/>
    <s v=""/>
    <n v="-100"/>
  </r>
  <r>
    <x v="187"/>
    <x v="4"/>
    <d v="1899-12-30T17:55:00"/>
    <n v="5"/>
    <n v="3"/>
    <n v="10"/>
    <n v="1500"/>
    <s v="Mares"/>
    <n v="78"/>
    <n v="160"/>
    <n v="10"/>
    <s v="Bootscooter"/>
    <x v="3"/>
    <n v="10"/>
    <s v="Rodney Northam"/>
    <s v="Jett Stanley (a2)"/>
    <n v="2"/>
    <n v="8"/>
    <n v="54"/>
    <n v="52"/>
    <n v="37.777777777777779"/>
    <m/>
    <n v="2"/>
    <x v="1"/>
    <n v="5.9"/>
    <n v="20"/>
    <m/>
    <m/>
    <s v="WON"/>
    <n v="10.199999999999999"/>
    <n v="2.2999999999999998"/>
    <s v="SYD"/>
    <x v="1"/>
    <x v="0"/>
    <x v="1"/>
    <n v="1"/>
    <x v="0"/>
    <s v=""/>
    <s v=""/>
    <x v="0"/>
    <n v="1019.9999999999999"/>
    <n v="919.99999999999989"/>
    <s v="Bootscooter"/>
    <x v="0"/>
    <n v="1019.9999999999999"/>
    <n v="919.99999999999989"/>
  </r>
  <r>
    <x v="187"/>
    <x v="4"/>
    <d v="1899-12-30T17:55:00"/>
    <n v="5"/>
    <n v="3"/>
    <n v="10"/>
    <n v="1500"/>
    <s v="Mares"/>
    <n v="78"/>
    <n v="160"/>
    <n v="11"/>
    <s v="Give Me Joy"/>
    <x v="4"/>
    <n v="4.5999999999999996"/>
    <s v="Tim Martin"/>
    <s v="Hannah Williams (a3)"/>
    <n v="3"/>
    <n v="9"/>
    <n v="54"/>
    <n v="51"/>
    <n v="37.777777777777779"/>
    <n v="5"/>
    <m/>
    <x v="0"/>
    <n v="6"/>
    <n v="20"/>
    <m/>
    <m/>
    <m/>
    <n v="5.5"/>
    <m/>
    <s v="SYD"/>
    <x v="1"/>
    <x v="0"/>
    <x v="1"/>
    <n v="1"/>
    <x v="1"/>
    <s v=""/>
    <s v=""/>
    <x v="0"/>
    <s v=""/>
    <n v="-100"/>
    <s v="Give Me Joy"/>
    <x v="1"/>
    <s v=""/>
    <s v=""/>
  </r>
  <r>
    <x v="188"/>
    <x v="2"/>
    <d v="1899-12-30T15:40:00"/>
    <n v="4"/>
    <n v="0"/>
    <n v="5"/>
    <n v="1000"/>
    <s v="Hcp"/>
    <s v="No"/>
    <n v="175"/>
    <n v="1"/>
    <s v="Najem Suhail"/>
    <x v="6"/>
    <n v="5.5"/>
    <s v="Robbie Griffiths"/>
    <s v="Blake Shinn"/>
    <m/>
    <n v="4"/>
    <n v="60"/>
    <n v="60"/>
    <n v="51.515151515151516"/>
    <n v="3"/>
    <n v="2"/>
    <x v="1"/>
    <n v="4.8"/>
    <n v="35"/>
    <n v="8"/>
    <m/>
    <s v="2nd"/>
    <n v="6"/>
    <n v="1.9"/>
    <s v="Mel"/>
    <x v="0"/>
    <x v="0"/>
    <x v="0"/>
    <n v="1"/>
    <x v="1"/>
    <s v=""/>
    <s v=""/>
    <x v="0"/>
    <s v=""/>
    <n v="-100"/>
    <s v="Najem Suhail"/>
    <x v="1"/>
    <s v=""/>
    <s v=""/>
  </r>
  <r>
    <x v="188"/>
    <x v="2"/>
    <d v="1899-12-30T15:40:00"/>
    <n v="4"/>
    <n v="0"/>
    <n v="5"/>
    <n v="1000"/>
    <s v="Hcp"/>
    <s v="No"/>
    <n v="175"/>
    <n v="2"/>
    <s v="Katsu"/>
    <x v="6"/>
    <n v="4.5999999999999996"/>
    <s v="Grahame Begg"/>
    <s v="Jordan Childs"/>
    <m/>
    <n v="1"/>
    <n v="58.5"/>
    <n v="58.5"/>
    <n v="51.515151515151516"/>
    <n v="2"/>
    <n v="1"/>
    <x v="0"/>
    <n v="5.3"/>
    <n v="30"/>
    <n v="8"/>
    <m/>
    <m/>
    <n v="4.2"/>
    <m/>
    <s v="Mel"/>
    <x v="0"/>
    <x v="0"/>
    <x v="0"/>
    <n v="1"/>
    <x v="1"/>
    <s v=""/>
    <s v=""/>
    <x v="0"/>
    <s v=""/>
    <n v="-100"/>
    <s v="Katsu"/>
    <x v="1"/>
    <s v=""/>
    <s v=""/>
  </r>
  <r>
    <x v="188"/>
    <x v="2"/>
    <d v="1899-12-30T17:00:00"/>
    <n v="4"/>
    <n v="0"/>
    <n v="7"/>
    <n v="1400"/>
    <s v="Hcp"/>
    <s v="No"/>
    <n v="175"/>
    <n v="1"/>
    <s v="Ayrton"/>
    <x v="5"/>
    <n v="4"/>
    <s v="Mick Price"/>
    <s v="Jamie Kah"/>
    <m/>
    <n v="6"/>
    <n v="58"/>
    <n v="58"/>
    <n v="45.833333333333336"/>
    <n v="3"/>
    <n v="2"/>
    <x v="1"/>
    <n v="5"/>
    <n v="35"/>
    <n v="8"/>
    <m/>
    <s v="WON"/>
    <n v="3.9"/>
    <n v="1.6"/>
    <s v="Mel"/>
    <x v="0"/>
    <x v="0"/>
    <x v="0"/>
    <n v="1"/>
    <x v="0"/>
    <s v=""/>
    <s v=""/>
    <x v="0"/>
    <n v="390"/>
    <n v="290"/>
    <s v="Ayrton"/>
    <x v="0"/>
    <n v="390"/>
    <n v="290"/>
  </r>
  <r>
    <x v="189"/>
    <x v="3"/>
    <d v="1899-12-30T13:05:00"/>
    <n v="4"/>
    <n v="9"/>
    <n v="2"/>
    <n v="1600"/>
    <s v="Hcp"/>
    <n v="72"/>
    <n v="120"/>
    <n v="5"/>
    <s v="Uzziah"/>
    <x v="2"/>
    <n v="8.1999999999999993"/>
    <s v="Scott Aspery"/>
    <s v="Molly Bourke (a3)"/>
    <n v="3"/>
    <n v="10"/>
    <n v="58.5"/>
    <n v="55.5"/>
    <n v="30.05226480836237"/>
    <m/>
    <m/>
    <x v="1"/>
    <n v="4.5"/>
    <n v="20"/>
    <m/>
    <m/>
    <s v="WON"/>
    <n v="15.3"/>
    <n v="4.5999999999999996"/>
    <s v="SYD"/>
    <x v="1"/>
    <x v="0"/>
    <x v="1"/>
    <n v="1"/>
    <x v="0"/>
    <n v="2"/>
    <n v="2"/>
    <x v="0"/>
    <n v="1530"/>
    <n v="1430"/>
    <s v="Uzziah"/>
    <x v="0"/>
    <n v="1530"/>
    <n v="1430"/>
  </r>
  <r>
    <x v="189"/>
    <x v="3"/>
    <d v="1899-12-30T13:05:00"/>
    <n v="4"/>
    <n v="9"/>
    <n v="2"/>
    <n v="1600"/>
    <s v="Hcp"/>
    <n v="72"/>
    <n v="120"/>
    <n v="2"/>
    <s v="Jumeirah Beach"/>
    <x v="2"/>
    <n v="7.2"/>
    <s v="R &amp; W Freedman"/>
    <s v="Tyler Schiller"/>
    <m/>
    <n v="7"/>
    <n v="59"/>
    <n v="59"/>
    <n v="30.05226480836237"/>
    <n v="2"/>
    <n v="3"/>
    <x v="0"/>
    <n v="7.2"/>
    <n v="20"/>
    <m/>
    <m/>
    <m/>
    <n v="8"/>
    <m/>
    <s v="SYD"/>
    <x v="1"/>
    <x v="0"/>
    <x v="1"/>
    <n v="1"/>
    <x v="0"/>
    <s v=""/>
    <n v="2"/>
    <x v="0"/>
    <s v=""/>
    <n v="-100"/>
    <s v="Jumeirah Beach"/>
    <x v="0"/>
    <s v=""/>
    <n v="-100"/>
  </r>
  <r>
    <x v="189"/>
    <x v="6"/>
    <d v="1899-12-30T13:55:00"/>
    <n v="4"/>
    <n v="0"/>
    <n v="4"/>
    <n v="1600"/>
    <s v="Hcp"/>
    <n v="84"/>
    <n v="130"/>
    <n v="3"/>
    <s v="Toronto Terrier"/>
    <x v="2"/>
    <n v="4.2"/>
    <s v="Michael Moroney"/>
    <s v="Jye McNeil"/>
    <m/>
    <n v="3"/>
    <n v="57.5"/>
    <n v="57.5"/>
    <n v="65.476190476190482"/>
    <n v="2"/>
    <n v="2"/>
    <x v="1"/>
    <n v="4.8"/>
    <n v="35"/>
    <n v="9"/>
    <m/>
    <s v="2nd"/>
    <n v="5.5"/>
    <n v="1.6"/>
    <s v="Mel"/>
    <x v="0"/>
    <x v="0"/>
    <x v="1"/>
    <n v="1"/>
    <x v="0"/>
    <s v=""/>
    <s v=""/>
    <x v="0"/>
    <s v=""/>
    <n v="-100"/>
    <s v="Toronto Terrier"/>
    <x v="0"/>
    <s v=""/>
    <n v="-100"/>
  </r>
  <r>
    <x v="189"/>
    <x v="6"/>
    <d v="1899-12-30T15:05:00"/>
    <n v="4"/>
    <n v="0"/>
    <n v="6"/>
    <n v="2040"/>
    <s v="Hcp"/>
    <n v="100"/>
    <n v="150"/>
    <n v="3"/>
    <s v="Independent Road"/>
    <x v="1"/>
    <n v="4.5"/>
    <s v="Team Hayes"/>
    <s v="Jye McNeil"/>
    <m/>
    <n v="4"/>
    <n v="53.5"/>
    <n v="53.5"/>
    <n v="37.606837606837608"/>
    <n v="1"/>
    <n v="5"/>
    <x v="1"/>
    <n v="5.0999999999999996"/>
    <n v="35"/>
    <n v="7"/>
    <m/>
    <s v="WON"/>
    <n v="4.3"/>
    <n v="2.4"/>
    <s v="Mel"/>
    <x v="0"/>
    <x v="0"/>
    <x v="1"/>
    <n v="1"/>
    <x v="1"/>
    <s v=""/>
    <s v=""/>
    <x v="0"/>
    <n v="430"/>
    <n v="330"/>
    <s v="Independent Road"/>
    <x v="1"/>
    <s v=""/>
    <s v=""/>
  </r>
  <r>
    <x v="189"/>
    <x v="3"/>
    <d v="1899-12-30T15:25:00"/>
    <n v="4"/>
    <n v="9"/>
    <n v="6"/>
    <n v="2000"/>
    <s v="Hcp"/>
    <n v="88"/>
    <n v="160"/>
    <n v="3"/>
    <s v="Manbehindthemoney"/>
    <x v="4"/>
    <n v="3.8"/>
    <s v="Annabel Neasham"/>
    <s v="Tommy Berry"/>
    <m/>
    <n v="6"/>
    <n v="57"/>
    <n v="57"/>
    <n v="47.417840375586856"/>
    <m/>
    <n v="4"/>
    <x v="0"/>
    <n v="5.6"/>
    <n v="20"/>
    <m/>
    <m/>
    <m/>
    <n v="3.9"/>
    <m/>
    <s v="SYD"/>
    <x v="1"/>
    <x v="0"/>
    <x v="1"/>
    <n v="1"/>
    <x v="1"/>
    <s v=""/>
    <s v=""/>
    <x v="0"/>
    <s v=""/>
    <n v="-100"/>
    <s v="Manbehindthemoney"/>
    <x v="1"/>
    <s v=""/>
    <s v=""/>
  </r>
  <r>
    <x v="189"/>
    <x v="6"/>
    <d v="1899-12-30T16:20:00"/>
    <n v="4"/>
    <n v="0"/>
    <n v="8"/>
    <n v="1000"/>
    <s v="Hcp"/>
    <n v="78"/>
    <n v="130"/>
    <n v="2"/>
    <s v="Shirshov"/>
    <x v="2"/>
    <n v="6"/>
    <s v="Julien Welsh"/>
    <s v="Carleen Hefel"/>
    <m/>
    <n v="6"/>
    <n v="60.5"/>
    <n v="60.5"/>
    <n v="52.38095238095238"/>
    <n v="2"/>
    <n v="1"/>
    <x v="1"/>
    <n v="4.5999999999999996"/>
    <n v="40"/>
    <n v="6"/>
    <m/>
    <m/>
    <n v="8"/>
    <m/>
    <s v="Mel"/>
    <x v="0"/>
    <x v="0"/>
    <x v="1"/>
    <n v="1"/>
    <x v="0"/>
    <n v="2"/>
    <n v="2"/>
    <x v="0"/>
    <s v=""/>
    <n v="-100"/>
    <s v="Shirshov"/>
    <x v="0"/>
    <s v=""/>
    <n v="-100"/>
  </r>
  <r>
    <x v="189"/>
    <x v="6"/>
    <d v="1899-12-30T16:20:00"/>
    <n v="4"/>
    <n v="0"/>
    <n v="8"/>
    <n v="1000"/>
    <s v="Hcp"/>
    <n v="78"/>
    <n v="130"/>
    <n v="5"/>
    <s v="Mornington Glory"/>
    <x v="3"/>
    <n v="2.2000000000000002"/>
    <s v="Gavin Bedggood"/>
    <s v="Beau Mertens"/>
    <m/>
    <n v="5"/>
    <n v="58"/>
    <n v="58"/>
    <n v="52.38095238095238"/>
    <n v="3"/>
    <n v="3"/>
    <x v="0"/>
    <n v="5.3"/>
    <n v="30"/>
    <n v="6"/>
    <m/>
    <s v="WON"/>
    <n v="2.8"/>
    <n v="1.4"/>
    <s v="Mel"/>
    <x v="0"/>
    <x v="0"/>
    <x v="1"/>
    <n v="1"/>
    <x v="0"/>
    <s v=""/>
    <n v="2"/>
    <x v="0"/>
    <n v="280"/>
    <n v="180"/>
    <s v="Mornington Glory"/>
    <x v="0"/>
    <n v="280"/>
    <n v="180"/>
  </r>
  <r>
    <x v="189"/>
    <x v="3"/>
    <d v="1899-12-30T16:40:00"/>
    <n v="4"/>
    <n v="9"/>
    <n v="8"/>
    <n v="1200"/>
    <s v="Hcp"/>
    <n v="78"/>
    <n v="160"/>
    <n v="11"/>
    <s v="Boston Rocks"/>
    <x v="4"/>
    <n v="3.7"/>
    <s v="Nathan Doyle"/>
    <s v="Tim Clark"/>
    <m/>
    <n v="1"/>
    <n v="54.5"/>
    <n v="54.5"/>
    <n v="70.50528789659225"/>
    <n v="4"/>
    <n v="4"/>
    <x v="1"/>
    <n v="3.7"/>
    <n v="30"/>
    <m/>
    <m/>
    <m/>
    <n v="4"/>
    <m/>
    <s v="SYD"/>
    <x v="1"/>
    <x v="0"/>
    <x v="1"/>
    <n v="1"/>
    <x v="1"/>
    <s v=""/>
    <s v=""/>
    <x v="0"/>
    <s v=""/>
    <n v="-100"/>
    <s v="Boston Rocks"/>
    <x v="1"/>
    <s v=""/>
    <s v=""/>
  </r>
  <r>
    <x v="189"/>
    <x v="3"/>
    <d v="1899-12-30T17:20:00"/>
    <n v="4"/>
    <n v="9"/>
    <n v="9"/>
    <n v="1400"/>
    <s v="Hcp"/>
    <n v="78"/>
    <n v="160"/>
    <n v="6"/>
    <s v="Amor Victorious"/>
    <x v="4"/>
    <n v="5.5"/>
    <s v="Bjorn Baker"/>
    <s v="Joshua Parr"/>
    <m/>
    <n v="3"/>
    <n v="57.5"/>
    <n v="57.5"/>
    <n v="62.62626262626263"/>
    <n v="2"/>
    <n v="3"/>
    <x v="1"/>
    <n v="5.7"/>
    <n v="20"/>
    <m/>
    <m/>
    <s v="WON"/>
    <n v="4.8"/>
    <n v="1.6"/>
    <s v="SYD"/>
    <x v="1"/>
    <x v="0"/>
    <x v="1"/>
    <n v="1"/>
    <x v="1"/>
    <s v=""/>
    <s v=""/>
    <x v="0"/>
    <n v="480"/>
    <n v="380"/>
    <s v="Amor Victorious"/>
    <x v="1"/>
    <s v=""/>
    <s v=""/>
  </r>
  <r>
    <x v="189"/>
    <x v="6"/>
    <d v="1899-12-30T17:40:00"/>
    <n v="4"/>
    <n v="0"/>
    <n v="10"/>
    <n v="1200"/>
    <s v="Hcp"/>
    <n v="78"/>
    <n v="130"/>
    <n v="8"/>
    <s v="Zou Sensation"/>
    <x v="2"/>
    <n v="5.5"/>
    <s v="Leon  Corstens"/>
    <s v="Blaike McDougall"/>
    <m/>
    <n v="5"/>
    <n v="58"/>
    <n v="58"/>
    <n v="28.708133971291868"/>
    <n v="2"/>
    <n v="2"/>
    <x v="1"/>
    <n v="4.8"/>
    <n v="35"/>
    <n v="10"/>
    <m/>
    <m/>
    <n v="7"/>
    <m/>
    <s v="Mel"/>
    <x v="0"/>
    <x v="0"/>
    <x v="1"/>
    <n v="1"/>
    <x v="0"/>
    <s v=""/>
    <s v=""/>
    <x v="0"/>
    <s v=""/>
    <n v="-100"/>
    <s v="Zou Sensation"/>
    <x v="0"/>
    <s v=""/>
    <n v="-100"/>
  </r>
  <r>
    <x v="189"/>
    <x v="3"/>
    <d v="1899-12-30T17:55:00"/>
    <n v="4"/>
    <n v="9"/>
    <n v="10"/>
    <n v="1200"/>
    <s v="Mares"/>
    <n v="78"/>
    <n v="160"/>
    <n v="7"/>
    <s v="Tashi"/>
    <x v="3"/>
    <n v="3.5"/>
    <s v="P &amp; P Snowden"/>
    <s v="Chad Schofield"/>
    <m/>
    <n v="3"/>
    <n v="58"/>
    <n v="58"/>
    <n v="50.310559006211179"/>
    <n v="5"/>
    <m/>
    <x v="1"/>
    <n v="4.4000000000000004"/>
    <n v="20"/>
    <m/>
    <m/>
    <s v="WON"/>
    <n v="3.8"/>
    <n v="2.2000000000000002"/>
    <s v="SYD"/>
    <x v="1"/>
    <x v="0"/>
    <x v="1"/>
    <n v="1"/>
    <x v="0"/>
    <s v=""/>
    <s v=""/>
    <x v="0"/>
    <n v="380"/>
    <n v="280"/>
    <s v="Tashi"/>
    <x v="0"/>
    <n v="380"/>
    <n v="280"/>
  </r>
  <r>
    <x v="189"/>
    <x v="3"/>
    <d v="1899-12-30T17:55:00"/>
    <n v="4"/>
    <n v="9"/>
    <n v="10"/>
    <n v="1200"/>
    <s v="Mares"/>
    <n v="78"/>
    <n v="160"/>
    <n v="1"/>
    <s v="Junqueira"/>
    <x v="3"/>
    <n v="3"/>
    <s v="John O'Shea"/>
    <s v="Nash Rawiller"/>
    <m/>
    <n v="4"/>
    <n v="61"/>
    <n v="61"/>
    <n v="50.310559006211179"/>
    <n v="2"/>
    <n v="1"/>
    <x v="0"/>
    <n v="7"/>
    <n v="20"/>
    <m/>
    <m/>
    <m/>
    <n v="3.6"/>
    <m/>
    <s v="SYD"/>
    <x v="1"/>
    <x v="0"/>
    <x v="1"/>
    <n v="1"/>
    <x v="1"/>
    <s v=""/>
    <s v=""/>
    <x v="0"/>
    <s v=""/>
    <n v="-100"/>
    <s v="Junqueira"/>
    <x v="1"/>
    <s v=""/>
    <s v=""/>
  </r>
  <r>
    <x v="190"/>
    <x v="4"/>
    <d v="1899-12-30T15:25:00"/>
    <n v="4"/>
    <n v="6"/>
    <n v="6"/>
    <n v="2000"/>
    <s v="Hcp"/>
    <n v="78"/>
    <n v="160"/>
    <n v="10"/>
    <s v="Angel Of Light"/>
    <x v="3"/>
    <n v="7.1"/>
    <s v="Team Hawkes"/>
    <s v="Jay Ford"/>
    <m/>
    <n v="8"/>
    <n v="52.5"/>
    <n v="52.5"/>
    <n v="25.712414018997709"/>
    <n v="4"/>
    <n v="5"/>
    <x v="1"/>
    <n v="6.2"/>
    <n v="20"/>
    <m/>
    <m/>
    <m/>
    <n v="7.5"/>
    <m/>
    <s v="SYD"/>
    <x v="1"/>
    <x v="0"/>
    <x v="1"/>
    <n v="2"/>
    <x v="0"/>
    <n v="2"/>
    <n v="2"/>
    <x v="0"/>
    <s v=""/>
    <n v="-100"/>
    <s v="Angel Of Light"/>
    <x v="0"/>
    <s v=""/>
    <n v="-100"/>
  </r>
  <r>
    <x v="190"/>
    <x v="4"/>
    <d v="1899-12-30T15:25:00"/>
    <n v="4"/>
    <n v="6"/>
    <n v="6"/>
    <n v="2000"/>
    <s v="Hcp"/>
    <n v="78"/>
    <n v="160"/>
    <n v="4"/>
    <s v="Morning Sun"/>
    <x v="2"/>
    <n v="3.1"/>
    <s v="Annabel Neasham"/>
    <s v="James McDonald"/>
    <m/>
    <n v="2"/>
    <n v="58"/>
    <n v="58"/>
    <n v="25.712414018997709"/>
    <n v="3"/>
    <m/>
    <x v="0"/>
    <n v="6.9"/>
    <n v="20"/>
    <m/>
    <m/>
    <s v="3rd"/>
    <n v="1.5"/>
    <m/>
    <s v="SYD"/>
    <x v="1"/>
    <x v="0"/>
    <x v="1"/>
    <n v="2"/>
    <x v="0"/>
    <s v=""/>
    <n v="2"/>
    <x v="0"/>
    <s v=""/>
    <n v="-100"/>
    <s v="Morning Sun"/>
    <x v="0"/>
    <s v=""/>
    <n v="-100"/>
  </r>
  <r>
    <x v="190"/>
    <x v="4"/>
    <d v="1899-12-30T16:00:00"/>
    <n v="4"/>
    <n v="6"/>
    <n v="7"/>
    <n v="1500"/>
    <s v="Hcp"/>
    <n v="88"/>
    <n v="160"/>
    <n v="2"/>
    <s v="Robusto"/>
    <x v="3"/>
    <n v="2.9"/>
    <s v="Chris Waller"/>
    <s v="James McDonald"/>
    <m/>
    <n v="1"/>
    <n v="60"/>
    <n v="60"/>
    <n v="59.482758620689658"/>
    <n v="1"/>
    <n v="2"/>
    <x v="1"/>
    <n v="4.5"/>
    <n v="20"/>
    <m/>
    <m/>
    <s v="2nd"/>
    <n v="3.4"/>
    <n v="1.3"/>
    <s v="SYD"/>
    <x v="1"/>
    <x v="0"/>
    <x v="1"/>
    <n v="2"/>
    <x v="0"/>
    <s v=""/>
    <s v=""/>
    <x v="0"/>
    <s v=""/>
    <n v="-100"/>
    <s v="Robusto"/>
    <x v="0"/>
    <s v=""/>
    <n v="-100"/>
  </r>
  <r>
    <x v="190"/>
    <x v="2"/>
    <d v="1899-12-30T16:20:00"/>
    <n v="4"/>
    <n v="9"/>
    <n v="8"/>
    <n v="1200"/>
    <s v="Mares"/>
    <s v="SW-M"/>
    <n v="200"/>
    <n v="7"/>
    <s v="A Little Deep"/>
    <x v="1"/>
    <n v="5.0999999999999996"/>
    <s v="Ciaron Maher"/>
    <s v="John Allen"/>
    <m/>
    <n v="3"/>
    <n v="56"/>
    <n v="56"/>
    <n v="29.316581001332572"/>
    <n v="1"/>
    <n v="3"/>
    <x v="1"/>
    <n v="5.2"/>
    <n v="35"/>
    <n v="9"/>
    <m/>
    <m/>
    <n v="4.5999999999999996"/>
    <m/>
    <s v="Mel"/>
    <x v="0"/>
    <x v="0"/>
    <x v="1"/>
    <n v="2"/>
    <x v="1"/>
    <s v=""/>
    <s v=""/>
    <x v="0"/>
    <s v=""/>
    <n v="-100"/>
    <s v="A Little Deep"/>
    <x v="1"/>
    <s v=""/>
    <s v=""/>
  </r>
  <r>
    <x v="190"/>
    <x v="4"/>
    <d v="1899-12-30T16:40:00"/>
    <n v="4"/>
    <n v="6"/>
    <n v="8"/>
    <n v="1350"/>
    <s v="Hcp"/>
    <n v="78"/>
    <n v="160"/>
    <n v="9"/>
    <s v="Infatuation"/>
    <x v="4"/>
    <n v="2.7"/>
    <s v="Bjorn Baker"/>
    <s v="Zac Lloyd (a0)"/>
    <m/>
    <n v="5"/>
    <n v="54"/>
    <n v="54"/>
    <n v="56.267806267806264"/>
    <n v="4"/>
    <n v="1"/>
    <x v="1"/>
    <n v="5.5"/>
    <n v="20"/>
    <m/>
    <m/>
    <s v="WON"/>
    <n v="2.9"/>
    <n v="1.3"/>
    <s v="SYD"/>
    <x v="1"/>
    <x v="0"/>
    <x v="1"/>
    <n v="2"/>
    <x v="1"/>
    <s v=""/>
    <s v=""/>
    <x v="0"/>
    <n v="290"/>
    <n v="190"/>
    <s v="Infatuation"/>
    <x v="1"/>
    <s v=""/>
    <s v=""/>
  </r>
  <r>
    <x v="190"/>
    <x v="4"/>
    <d v="1899-12-30T16:40:00"/>
    <n v="4"/>
    <n v="6"/>
    <n v="8"/>
    <n v="1350"/>
    <s v="Hcp"/>
    <n v="78"/>
    <n v="160"/>
    <n v="1"/>
    <s v="Buillt"/>
    <x v="3"/>
    <n v="5.2"/>
    <s v="Chris Waller"/>
    <s v="James McDonald"/>
    <m/>
    <n v="4"/>
    <n v="60"/>
    <n v="60"/>
    <n v="56.267806267806264"/>
    <n v="2"/>
    <m/>
    <x v="0"/>
    <n v="5.9"/>
    <n v="20"/>
    <m/>
    <m/>
    <m/>
    <n v="9.5"/>
    <m/>
    <s v="SYD"/>
    <x v="1"/>
    <x v="0"/>
    <x v="1"/>
    <n v="2"/>
    <x v="1"/>
    <s v=""/>
    <s v=""/>
    <x v="0"/>
    <s v=""/>
    <n v="-100"/>
    <s v="Buillt"/>
    <x v="1"/>
    <s v=""/>
    <s v=""/>
  </r>
  <r>
    <x v="190"/>
    <x v="2"/>
    <d v="1899-12-30T17:00:00"/>
    <n v="4"/>
    <n v="9"/>
    <n v="9"/>
    <n v="1100"/>
    <s v="Hcp"/>
    <n v="84"/>
    <n v="130"/>
    <n v="3"/>
    <s v="Rey Magnerio"/>
    <x v="2"/>
    <n v="7.7"/>
    <s v="Robbie Griffiths "/>
    <s v="Jye McNeil"/>
    <m/>
    <n v="6"/>
    <n v="59.5"/>
    <n v="59.5"/>
    <n v="61.507936507936506"/>
    <n v="2"/>
    <n v="3"/>
    <x v="0"/>
    <n v="5.4"/>
    <n v="30"/>
    <n v="10"/>
    <m/>
    <s v="WON"/>
    <n v="8"/>
    <n v="1.8"/>
    <s v="Mel"/>
    <x v="0"/>
    <x v="0"/>
    <x v="1"/>
    <n v="2"/>
    <x v="0"/>
    <s v=""/>
    <s v=""/>
    <x v="0"/>
    <n v="800"/>
    <n v="700"/>
    <s v="Rey Magnerio"/>
    <x v="0"/>
    <n v="800"/>
    <n v="700"/>
  </r>
  <r>
    <x v="190"/>
    <x v="2"/>
    <d v="1899-12-30T17:40:00"/>
    <n v="4"/>
    <n v="9"/>
    <n v="10"/>
    <n v="1400"/>
    <s v="Hcp"/>
    <n v="84"/>
    <n v="130"/>
    <n v="13"/>
    <s v="Jimmysstar"/>
    <x v="2"/>
    <n v="2"/>
    <s v="Ciaron Maher"/>
    <s v="Blake Shinn"/>
    <m/>
    <n v="3"/>
    <n v="56.5"/>
    <n v="56.5"/>
    <n v="71.739130434782609"/>
    <n v="1"/>
    <n v="1"/>
    <x v="1"/>
    <n v="4.4000000000000004"/>
    <n v="35"/>
    <n v="11"/>
    <m/>
    <s v="WON"/>
    <n v="1.8"/>
    <n v="1.2"/>
    <s v="Mel"/>
    <x v="0"/>
    <x v="0"/>
    <x v="1"/>
    <n v="2"/>
    <x v="0"/>
    <s v=""/>
    <s v=""/>
    <x v="0"/>
    <n v="180"/>
    <n v="80"/>
    <s v="Jimmysstar"/>
    <x v="0"/>
    <n v="180"/>
    <n v="80"/>
  </r>
  <r>
    <x v="191"/>
    <x v="2"/>
    <d v="1899-12-30T12:15:00"/>
    <n v="4"/>
    <n v="0"/>
    <n v="1"/>
    <n v="2000"/>
    <s v="Hcp"/>
    <n v="100"/>
    <n v="150"/>
    <n v="1"/>
    <s v="Bermadez"/>
    <x v="0"/>
    <n v="3.8"/>
    <s v="Michael Moroney"/>
    <s v="Mark Zahra"/>
    <m/>
    <n v="5"/>
    <n v="59"/>
    <n v="59"/>
    <n v="59.649122807017548"/>
    <n v="1"/>
    <m/>
    <x v="1"/>
    <n v="4.5999999999999996"/>
    <n v="40"/>
    <n v="8"/>
    <m/>
    <s v="3rd"/>
    <n v="4.8"/>
    <n v="1.2"/>
    <s v="Mel"/>
    <x v="0"/>
    <x v="0"/>
    <x v="1"/>
    <n v="2"/>
    <x v="0"/>
    <s v=""/>
    <s v=""/>
    <x v="0"/>
    <s v=""/>
    <n v="-100"/>
    <s v="Bermadez"/>
    <x v="0"/>
    <s v=""/>
    <n v="-100"/>
  </r>
  <r>
    <x v="191"/>
    <x v="2"/>
    <d v="1899-12-30T12:15:00"/>
    <n v="4"/>
    <n v="0"/>
    <n v="1"/>
    <n v="2000"/>
    <s v="Hcp"/>
    <n v="100"/>
    <n v="150"/>
    <n v="2"/>
    <s v="Independent Road"/>
    <x v="6"/>
    <n v="5"/>
    <s v="Team Hayes"/>
    <s v="Jye McNeil"/>
    <m/>
    <n v="2"/>
    <n v="58.5"/>
    <n v="58.5"/>
    <n v="59.649122807017548"/>
    <n v="2"/>
    <n v="2"/>
    <x v="0"/>
    <n v="5.3"/>
    <n v="30"/>
    <n v="8"/>
    <m/>
    <m/>
    <n v="5"/>
    <m/>
    <s v="Mel"/>
    <x v="0"/>
    <x v="0"/>
    <x v="1"/>
    <n v="2"/>
    <x v="1"/>
    <s v=""/>
    <s v=""/>
    <x v="0"/>
    <s v=""/>
    <n v="-100"/>
    <s v="Independent Road"/>
    <x v="1"/>
    <s v=""/>
    <s v=""/>
  </r>
  <r>
    <x v="191"/>
    <x v="3"/>
    <d v="1899-12-30T12:30:00"/>
    <n v="5"/>
    <n v="0"/>
    <n v="1"/>
    <n v="1800"/>
    <s v="Hcp"/>
    <n v="72"/>
    <n v="120"/>
    <n v="8"/>
    <s v="Cirebon"/>
    <x v="1"/>
    <n v="3.6"/>
    <s v="Sara Ryan"/>
    <s v="Reece Jones"/>
    <m/>
    <n v="7"/>
    <n v="56.5"/>
    <n v="56.5"/>
    <n v="45.32163742690058"/>
    <n v="4"/>
    <m/>
    <x v="1"/>
    <n v="5.4"/>
    <n v="20"/>
    <m/>
    <m/>
    <m/>
    <n v="5"/>
    <m/>
    <s v="SYD"/>
    <x v="1"/>
    <x v="0"/>
    <x v="1"/>
    <n v="2"/>
    <x v="0"/>
    <s v=""/>
    <s v=""/>
    <x v="0"/>
    <s v=""/>
    <n v="-100"/>
    <s v="Cirebon"/>
    <x v="0"/>
    <s v=""/>
    <n v="-100"/>
  </r>
  <r>
    <x v="191"/>
    <x v="2"/>
    <d v="1899-12-30T12:45:00"/>
    <n v="4"/>
    <n v="0"/>
    <n v="2"/>
    <n v="2400"/>
    <s v="Hcp"/>
    <n v="78"/>
    <n v="130"/>
    <n v="9"/>
    <s v="Divine Purpose"/>
    <x v="3"/>
    <n v="3.4"/>
    <s v="Peter G Moody "/>
    <s v="Carleen Hefel"/>
    <m/>
    <n v="10"/>
    <n v="54"/>
    <n v="54"/>
    <n v="49.411764705882355"/>
    <n v="2"/>
    <m/>
    <x v="1"/>
    <n v="5.0999999999999996"/>
    <n v="35"/>
    <n v="9"/>
    <m/>
    <s v="3rd"/>
    <n v="4.5999999999999996"/>
    <n v="1.9"/>
    <s v="Mel"/>
    <x v="0"/>
    <x v="0"/>
    <x v="1"/>
    <n v="2"/>
    <x v="0"/>
    <s v=""/>
    <s v=""/>
    <x v="0"/>
    <s v=""/>
    <n v="-100"/>
    <s v="Divine Purpose"/>
    <x v="0"/>
    <s v=""/>
    <n v="-100"/>
  </r>
  <r>
    <x v="191"/>
    <x v="3"/>
    <d v="1899-12-30T13:40:00"/>
    <n v="5"/>
    <n v="0"/>
    <n v="3"/>
    <n v="1600"/>
    <s v="Hcp"/>
    <n v="78"/>
    <n v="160"/>
    <n v="8"/>
    <s v="Nana'S Wish"/>
    <x v="2"/>
    <n v="3.1"/>
    <s v="Ciaron Maher"/>
    <s v="Dylan Gibbons (a0)"/>
    <m/>
    <n v="4"/>
    <n v="54"/>
    <n v="54"/>
    <n v="58.573853989813244"/>
    <n v="2"/>
    <m/>
    <x v="1"/>
    <n v="3.8"/>
    <n v="20"/>
    <m/>
    <m/>
    <m/>
    <n v="3.2"/>
    <m/>
    <s v="SYD"/>
    <x v="1"/>
    <x v="0"/>
    <x v="1"/>
    <n v="2"/>
    <x v="0"/>
    <s v=""/>
    <s v=""/>
    <x v="0"/>
    <s v=""/>
    <n v="-100"/>
    <s v="Nana'S Wish"/>
    <x v="0"/>
    <s v=""/>
    <n v="-100"/>
  </r>
  <r>
    <x v="191"/>
    <x v="2"/>
    <d v="1899-12-30T14:30:00"/>
    <n v="4"/>
    <n v="0"/>
    <n v="5"/>
    <n v="1600"/>
    <s v="Hcp"/>
    <s v="SW"/>
    <n v="200"/>
    <n v="6"/>
    <s v="Foxy Cleopatra"/>
    <x v="3"/>
    <n v="3.9"/>
    <s v="Trent Busuttin "/>
    <s v="Blake Shinn"/>
    <m/>
    <n v="1"/>
    <n v="55"/>
    <n v="55"/>
    <n v="42.307692307692307"/>
    <n v="1"/>
    <n v="2"/>
    <x v="1"/>
    <n v="4.5999999999999996"/>
    <n v="35"/>
    <n v="7"/>
    <m/>
    <s v="2nd"/>
    <n v="4.2"/>
    <n v="2.2000000000000002"/>
    <s v="Mel"/>
    <x v="0"/>
    <x v="0"/>
    <x v="1"/>
    <n v="2"/>
    <x v="0"/>
    <n v="2"/>
    <n v="2"/>
    <x v="0"/>
    <s v=""/>
    <n v="-100"/>
    <s v="Foxy Cleopatra"/>
    <x v="0"/>
    <s v=""/>
    <n v="-100"/>
  </r>
  <r>
    <x v="191"/>
    <x v="2"/>
    <d v="1899-12-30T14:30:00"/>
    <n v="4"/>
    <n v="0"/>
    <n v="5"/>
    <n v="1600"/>
    <s v="Hcp"/>
    <s v="SW"/>
    <n v="200"/>
    <n v="4"/>
    <s v="Yonce"/>
    <x v="2"/>
    <n v="3.1"/>
    <s v="Ciaron Maher"/>
    <s v="John Allen"/>
    <m/>
    <n v="5"/>
    <n v="55"/>
    <n v="55"/>
    <n v="42.307692307692307"/>
    <n v="3"/>
    <n v="1"/>
    <x v="0"/>
    <n v="5.3"/>
    <n v="30"/>
    <n v="7"/>
    <m/>
    <s v="WON"/>
    <n v="3.6"/>
    <n v="2.1"/>
    <s v="Mel"/>
    <x v="0"/>
    <x v="0"/>
    <x v="1"/>
    <n v="2"/>
    <x v="0"/>
    <s v=""/>
    <n v="2"/>
    <x v="0"/>
    <n v="360"/>
    <n v="260"/>
    <s v="Yonce"/>
    <x v="0"/>
    <n v="360"/>
    <n v="260"/>
  </r>
  <r>
    <x v="191"/>
    <x v="3"/>
    <d v="1899-12-30T14:50:00"/>
    <n v="5"/>
    <n v="0"/>
    <n v="5"/>
    <n v="1300"/>
    <s v="Mares"/>
    <n v="78"/>
    <n v="160"/>
    <n v="4"/>
    <s v="Dakota Vroom"/>
    <x v="3"/>
    <n v="3.8"/>
    <s v="Chris Waller"/>
    <s v="Tommy Berry"/>
    <m/>
    <n v="9"/>
    <n v="58.5"/>
    <n v="58.5"/>
    <n v="71.770334928229659"/>
    <n v="2"/>
    <n v="3"/>
    <x v="1"/>
    <n v="3.2"/>
    <n v="20"/>
    <m/>
    <m/>
    <s v="2nd"/>
    <n v="3.3"/>
    <n v="1.9"/>
    <s v="SYD"/>
    <x v="1"/>
    <x v="0"/>
    <x v="1"/>
    <n v="2"/>
    <x v="0"/>
    <s v=""/>
    <s v=""/>
    <x v="0"/>
    <s v=""/>
    <n v="-100"/>
    <s v="Dakota Vroom"/>
    <x v="0"/>
    <s v=""/>
    <n v="-100"/>
  </r>
  <r>
    <x v="191"/>
    <x v="3"/>
    <d v="1899-12-30T17:15:00"/>
    <n v="5"/>
    <n v="0"/>
    <n v="9"/>
    <n v="1600"/>
    <s v="Hcp"/>
    <m/>
    <n v="160"/>
    <n v="7"/>
    <s v="Marquess"/>
    <x v="2"/>
    <n v="3.2"/>
    <s v="James Cummings"/>
    <s v="Zac Lloyd (a0)"/>
    <m/>
    <n v="3"/>
    <n v="52"/>
    <n v="52"/>
    <n v="55.673382820784731"/>
    <n v="1"/>
    <n v="1"/>
    <x v="0"/>
    <n v="5.5"/>
    <n v="20"/>
    <m/>
    <m/>
    <s v="2nd"/>
    <n v="3.4"/>
    <n v="1.3"/>
    <s v="SYD"/>
    <x v="1"/>
    <x v="0"/>
    <x v="1"/>
    <n v="2"/>
    <x v="1"/>
    <s v=""/>
    <s v=""/>
    <x v="0"/>
    <s v=""/>
    <n v="-100"/>
    <s v="Marquess"/>
    <x v="1"/>
    <s v=""/>
    <s v=""/>
  </r>
  <r>
    <x v="191"/>
    <x v="3"/>
    <d v="1899-12-30T17:55:00"/>
    <n v="5"/>
    <n v="0"/>
    <n v="10"/>
    <n v="1200"/>
    <s v="Hcp"/>
    <n v="78"/>
    <n v="160"/>
    <n v="3"/>
    <s v="Tintookie"/>
    <x v="3"/>
    <n v="3.3"/>
    <s v="Brad Widdup"/>
    <s v="Kerrin McEvoy"/>
    <m/>
    <n v="4"/>
    <n v="59.5"/>
    <n v="59.5"/>
    <n v="57.330057330057329"/>
    <n v="1"/>
    <m/>
    <x v="1"/>
    <n v="4.9000000000000004"/>
    <n v="20"/>
    <m/>
    <m/>
    <s v="2nd"/>
    <n v="1.6"/>
    <n v="1.6"/>
    <s v="SYD"/>
    <x v="1"/>
    <x v="0"/>
    <x v="1"/>
    <n v="2"/>
    <x v="0"/>
    <s v=""/>
    <s v=""/>
    <x v="0"/>
    <s v=""/>
    <n v="-100"/>
    <s v="Tintookie"/>
    <x v="0"/>
    <s v=""/>
    <n v="-100"/>
  </r>
  <r>
    <x v="191"/>
    <x v="3"/>
    <d v="1899-12-30T17:55:00"/>
    <n v="5"/>
    <n v="0"/>
    <n v="10"/>
    <n v="1200"/>
    <s v="Hcp"/>
    <n v="78"/>
    <n v="160"/>
    <n v="8"/>
    <s v="Mrs Chrissie"/>
    <x v="4"/>
    <n v="6.3"/>
    <s v="Ciaron Maher"/>
    <s v="Jason Collett"/>
    <m/>
    <n v="6"/>
    <n v="56.5"/>
    <n v="56.5"/>
    <n v="57.330057330057329"/>
    <n v="2"/>
    <n v="2"/>
    <x v="0"/>
    <n v="5.5"/>
    <n v="20"/>
    <m/>
    <m/>
    <m/>
    <n v="4.5999999999999996"/>
    <m/>
    <s v="SYD"/>
    <x v="1"/>
    <x v="0"/>
    <x v="1"/>
    <n v="2"/>
    <x v="1"/>
    <s v=""/>
    <s v=""/>
    <x v="0"/>
    <s v=""/>
    <n v="-100"/>
    <s v="Mrs Chrissie"/>
    <x v="1"/>
    <s v=""/>
    <s v=""/>
  </r>
  <r>
    <x v="192"/>
    <x v="3"/>
    <d v="1899-12-30T13:05:00"/>
    <n v="5"/>
    <n v="4"/>
    <n v="2"/>
    <n v="1000"/>
    <s v="Hcp"/>
    <n v="72"/>
    <n v="120"/>
    <n v="4"/>
    <s v="Rebel Dean"/>
    <x v="3"/>
    <n v="4.5999999999999996"/>
    <s v="R &amp; L Price"/>
    <s v="Tommy Berry"/>
    <m/>
    <n v="1"/>
    <n v="56"/>
    <n v="56"/>
    <n v="26.412027631044293"/>
    <n v="2"/>
    <m/>
    <x v="1"/>
    <n v="4.8"/>
    <n v="20"/>
    <m/>
    <m/>
    <s v="3rd"/>
    <n v="4.4000000000000004"/>
    <n v="1.6"/>
    <s v="SYD"/>
    <x v="1"/>
    <x v="0"/>
    <x v="1"/>
    <n v="2"/>
    <x v="0"/>
    <n v="2"/>
    <n v="2"/>
    <x v="0"/>
    <s v=""/>
    <n v="-100"/>
    <s v="Rebel Dean"/>
    <x v="0"/>
    <s v=""/>
    <n v="-100"/>
  </r>
  <r>
    <x v="192"/>
    <x v="3"/>
    <d v="1899-12-30T13:05:00"/>
    <n v="5"/>
    <n v="4"/>
    <n v="2"/>
    <n v="1000"/>
    <s v="Hcp"/>
    <n v="72"/>
    <n v="120"/>
    <n v="8"/>
    <s v="Martial Music"/>
    <x v="2"/>
    <n v="4.7"/>
    <s v="Anthony Cummings"/>
    <s v="Chad Schofield"/>
    <m/>
    <n v="8"/>
    <n v="54.5"/>
    <n v="54.5"/>
    <n v="26.412027631044293"/>
    <n v="4"/>
    <n v="3"/>
    <x v="0"/>
    <n v="5.9"/>
    <n v="20"/>
    <m/>
    <m/>
    <s v="WON"/>
    <n v="5"/>
    <n v="1.9"/>
    <s v="SYD"/>
    <x v="1"/>
    <x v="0"/>
    <x v="1"/>
    <n v="2"/>
    <x v="0"/>
    <s v=""/>
    <n v="2"/>
    <x v="0"/>
    <n v="500"/>
    <n v="400"/>
    <s v="Martial Music"/>
    <x v="0"/>
    <n v="500"/>
    <n v="400"/>
  </r>
  <r>
    <x v="192"/>
    <x v="0"/>
    <d v="1899-12-30T14:30:00"/>
    <n v="4"/>
    <n v="0"/>
    <n v="5"/>
    <n v="1400"/>
    <s v="Mares"/>
    <s v="SW-M"/>
    <n v="200"/>
    <n v="1"/>
    <s v="Revolutionary Miss"/>
    <x v="6"/>
    <n v="4.5999999999999996"/>
    <s v="Peter  Snowden"/>
    <s v="Michael Dee"/>
    <m/>
    <n v="1"/>
    <n v="58.5"/>
    <n v="58.5"/>
    <n v="62.500000000000007"/>
    <n v="2"/>
    <m/>
    <x v="0"/>
    <n v="5.3"/>
    <n v="30"/>
    <n v="10"/>
    <m/>
    <s v="WON"/>
    <n v="5.5"/>
    <n v="1.8"/>
    <s v="Mel"/>
    <x v="0"/>
    <x v="0"/>
    <x v="1"/>
    <n v="2"/>
    <x v="1"/>
    <s v=""/>
    <s v=""/>
    <x v="0"/>
    <n v="550"/>
    <n v="450"/>
    <s v="Revolutionary Miss"/>
    <x v="1"/>
    <s v=""/>
    <s v=""/>
  </r>
  <r>
    <x v="192"/>
    <x v="0"/>
    <d v="1899-12-30T16:55:00"/>
    <n v="4"/>
    <n v="0"/>
    <n v="9"/>
    <n v="1400"/>
    <s v="Hcp"/>
    <s v="No"/>
    <n v="175"/>
    <n v="6"/>
    <s v="Crosshaven"/>
    <x v="2"/>
    <n v="13"/>
    <s v="Team Hayes"/>
    <s v="Blaike McDougall"/>
    <m/>
    <n v="1"/>
    <n v="55.5"/>
    <n v="55.5"/>
    <n v="76.65782493368701"/>
    <n v="2"/>
    <m/>
    <x v="1"/>
    <n v="5.2"/>
    <n v="35"/>
    <n v="11"/>
    <m/>
    <m/>
    <n v="20"/>
    <m/>
    <s v="Mel"/>
    <x v="0"/>
    <x v="0"/>
    <x v="1"/>
    <n v="2"/>
    <x v="0"/>
    <s v=""/>
    <s v=""/>
    <x v="0"/>
    <s v=""/>
    <n v="-100"/>
    <s v="Crosshaven"/>
    <x v="0"/>
    <s v=""/>
    <n v="-100"/>
  </r>
  <r>
    <x v="192"/>
    <x v="3"/>
    <d v="1899-12-30T17:15:00"/>
    <n v="5"/>
    <n v="4"/>
    <n v="9"/>
    <n v="1600"/>
    <s v="Hcp"/>
    <n v="88"/>
    <n v="160"/>
    <n v="5"/>
    <s v="Estadio Mestalla"/>
    <x v="3"/>
    <n v="3.9"/>
    <s v="Joseph Pride"/>
    <s v="Jason Collett"/>
    <m/>
    <n v="2"/>
    <n v="58"/>
    <n v="58"/>
    <n v="40.346907993966823"/>
    <n v="1"/>
    <m/>
    <x v="1"/>
    <n v="7.2"/>
    <n v="20"/>
    <m/>
    <m/>
    <s v="2nd"/>
    <n v="4.5999999999999996"/>
    <n v="1.8"/>
    <s v="SYD"/>
    <x v="1"/>
    <x v="0"/>
    <x v="1"/>
    <n v="2"/>
    <x v="0"/>
    <s v=""/>
    <s v=""/>
    <x v="0"/>
    <s v=""/>
    <n v="-100"/>
    <s v="Estadio Mestalla"/>
    <x v="0"/>
    <s v=""/>
    <n v="-100"/>
  </r>
  <r>
    <x v="192"/>
    <x v="0"/>
    <d v="1899-12-30T17:35:00"/>
    <n v="4"/>
    <n v="0"/>
    <n v="10"/>
    <n v="1400"/>
    <s v="Hcp"/>
    <n v="84"/>
    <n v="130"/>
    <n v="15"/>
    <s v="Helix"/>
    <x v="6"/>
    <n v="5.3"/>
    <s v="Clinton McDonald"/>
    <s v="Jye McNeil"/>
    <m/>
    <n v="4"/>
    <n v="54"/>
    <n v="54"/>
    <n v="55.904961565338922"/>
    <n v="2"/>
    <n v="4"/>
    <x v="1"/>
    <n v="4.4000000000000004"/>
    <n v="40"/>
    <n v="14"/>
    <m/>
    <m/>
    <n v="6"/>
    <m/>
    <s v="Mel"/>
    <x v="0"/>
    <x v="0"/>
    <x v="1"/>
    <n v="2"/>
    <x v="1"/>
    <s v=""/>
    <s v=""/>
    <x v="0"/>
    <s v=""/>
    <n v="-100"/>
    <s v="Helix"/>
    <x v="1"/>
    <s v=""/>
    <s v=""/>
  </r>
  <r>
    <x v="192"/>
    <x v="3"/>
    <d v="1899-12-30T17:55:00"/>
    <n v="5"/>
    <n v="4"/>
    <n v="10"/>
    <n v="1400"/>
    <s v="Hcp"/>
    <n v="78"/>
    <n v="160"/>
    <n v="7"/>
    <s v="Miss Checkoni"/>
    <x v="2"/>
    <n v="18"/>
    <s v="Nick Mitchell"/>
    <s v="Molly Bourke (a3)"/>
    <n v="3"/>
    <n v="5"/>
    <n v="55.5"/>
    <n v="52.5"/>
    <n v="54.336043360433607"/>
    <n v="2"/>
    <m/>
    <x v="1"/>
    <n v="3.3"/>
    <n v="20"/>
    <m/>
    <m/>
    <m/>
    <n v="20"/>
    <m/>
    <s v="SYD"/>
    <x v="1"/>
    <x v="0"/>
    <x v="1"/>
    <n v="2"/>
    <x v="0"/>
    <s v=""/>
    <s v=""/>
    <x v="0"/>
    <s v=""/>
    <n v="-100"/>
    <s v="Miss Checkoni"/>
    <x v="0"/>
    <s v=""/>
    <n v="-100"/>
  </r>
  <r>
    <x v="193"/>
    <x v="2"/>
    <d v="1899-12-30T12:15:00"/>
    <n v="4"/>
    <n v="4"/>
    <n v="1"/>
    <n v="2000"/>
    <s v="Hcp"/>
    <s v="No"/>
    <n v="150"/>
    <n v="7"/>
    <s v="Flash Feeling"/>
    <x v="0"/>
    <n v="3.5"/>
    <s v="John Sadler"/>
    <s v="Jamie Kah"/>
    <m/>
    <n v="2"/>
    <n v="54"/>
    <n v="54"/>
    <n v="60.829493087557609"/>
    <n v="3"/>
    <n v="2"/>
    <x v="1"/>
    <n v="4.5999999999999996"/>
    <n v="40"/>
    <n v="8"/>
    <m/>
    <m/>
    <n v="3.6"/>
    <m/>
    <s v="Mel"/>
    <x v="0"/>
    <x v="0"/>
    <x v="1"/>
    <n v="2"/>
    <x v="0"/>
    <s v=""/>
    <s v=""/>
    <x v="0"/>
    <s v=""/>
    <n v="-100"/>
    <s v="Flash Feeling"/>
    <x v="0"/>
    <s v=""/>
    <n v="-100"/>
  </r>
  <r>
    <x v="193"/>
    <x v="4"/>
    <d v="1899-12-30T13:40:00"/>
    <n v="6"/>
    <n v="0"/>
    <n v="3"/>
    <n v="1100"/>
    <s v="Hcp"/>
    <n v="78"/>
    <n v="160"/>
    <n v="8"/>
    <s v="Dipsy Doodle"/>
    <x v="2"/>
    <n v="3.5"/>
    <s v="James Cummings"/>
    <s v="James McDonald"/>
    <m/>
    <n v="7"/>
    <n v="55"/>
    <n v="55"/>
    <n v="48.571428571428569"/>
    <n v="5"/>
    <m/>
    <x v="1"/>
    <n v="4.5"/>
    <n v="20"/>
    <m/>
    <m/>
    <m/>
    <n v="3.5"/>
    <m/>
    <s v="SYD"/>
    <x v="1"/>
    <x v="0"/>
    <x v="1"/>
    <n v="2"/>
    <x v="0"/>
    <s v=""/>
    <s v=""/>
    <x v="0"/>
    <s v=""/>
    <n v="-100"/>
    <s v="Dipsy Doodle"/>
    <x v="0"/>
    <s v=""/>
    <n v="-100"/>
  </r>
  <r>
    <x v="193"/>
    <x v="4"/>
    <d v="1899-12-30T14:50:00"/>
    <n v="6"/>
    <n v="0"/>
    <n v="5"/>
    <n v="1900"/>
    <s v="Hcp"/>
    <m/>
    <n v="200"/>
    <n v="12"/>
    <s v="Love Tap"/>
    <x v="5"/>
    <n v="27"/>
    <s v="R &amp; W Freedman"/>
    <s v="Ashley Morgan"/>
    <m/>
    <n v="8"/>
    <n v="54"/>
    <n v="54"/>
    <n v="27.513227513227513"/>
    <m/>
    <m/>
    <x v="1"/>
    <n v="4.9000000000000004"/>
    <n v="20"/>
    <m/>
    <m/>
    <m/>
    <n v="31"/>
    <m/>
    <s v="SYD"/>
    <x v="1"/>
    <x v="0"/>
    <x v="1"/>
    <n v="2"/>
    <x v="0"/>
    <s v=""/>
    <s v=""/>
    <x v="0"/>
    <s v=""/>
    <n v="-100"/>
    <s v="Love Tap"/>
    <x v="0"/>
    <s v=""/>
    <n v="-100"/>
  </r>
  <r>
    <x v="193"/>
    <x v="4"/>
    <d v="1899-12-30T16:00:00"/>
    <n v="6"/>
    <n v="0"/>
    <n v="7"/>
    <n v="1300"/>
    <s v="Mares"/>
    <s v="SW"/>
    <n v="300"/>
    <n v="1"/>
    <s v="Zougotcha"/>
    <x v="2"/>
    <n v="5"/>
    <s v="Chris Waller"/>
    <s v="James McDonald"/>
    <m/>
    <n v="2"/>
    <n v="58"/>
    <n v="58"/>
    <n v="65.454545454545453"/>
    <m/>
    <n v="1"/>
    <x v="1"/>
    <n v="3.9"/>
    <n v="20"/>
    <m/>
    <m/>
    <s v="WON"/>
    <n v="4.4000000000000004"/>
    <n v="1.6"/>
    <s v="SYD"/>
    <x v="1"/>
    <x v="0"/>
    <x v="1"/>
    <n v="2"/>
    <x v="0"/>
    <s v=""/>
    <s v=""/>
    <x v="0"/>
    <n v="440.00000000000006"/>
    <n v="340.00000000000006"/>
    <s v="Zougotcha"/>
    <x v="0"/>
    <n v="440.00000000000006"/>
    <n v="340.00000000000006"/>
  </r>
  <r>
    <x v="193"/>
    <x v="2"/>
    <d v="1899-12-30T16:55:00"/>
    <n v="4"/>
    <n v="4"/>
    <n v="9"/>
    <n v="1100"/>
    <s v="Hcp"/>
    <s v="No"/>
    <n v="750"/>
    <n v="9"/>
    <s v="Brudenell"/>
    <x v="6"/>
    <n v="26"/>
    <s v="Kris Lees"/>
    <s v="Daniel Moor"/>
    <m/>
    <n v="6"/>
    <n v="52"/>
    <n v="52"/>
    <n v="12.179487179487181"/>
    <n v="3"/>
    <n v="3"/>
    <x v="1"/>
    <n v="5.0999999999999996"/>
    <n v="35"/>
    <n v="15"/>
    <m/>
    <m/>
    <n v="26"/>
    <m/>
    <s v="Mel"/>
    <x v="0"/>
    <x v="0"/>
    <x v="1"/>
    <n v="2"/>
    <x v="1"/>
    <s v=""/>
    <s v=""/>
    <x v="0"/>
    <s v=""/>
    <n v="-100"/>
    <s v="Brudenell"/>
    <x v="1"/>
    <s v=""/>
    <s v=""/>
  </r>
  <r>
    <x v="193"/>
    <x v="2"/>
    <d v="1899-12-30T17:35:00"/>
    <n v="4"/>
    <n v="4"/>
    <n v="10"/>
    <n v="1400"/>
    <s v="Mares"/>
    <s v="SW-M"/>
    <n v="200"/>
    <n v="1"/>
    <s v="Revolutionary Miss"/>
    <x v="2"/>
    <n v="4.2"/>
    <s v="Peter  Snowden"/>
    <s v="Michael Dee"/>
    <m/>
    <n v="8"/>
    <n v="59"/>
    <n v="59"/>
    <n v="46.031746031746032"/>
    <n v="1"/>
    <n v="4"/>
    <x v="0"/>
    <n v="5.4"/>
    <n v="30"/>
    <n v="9"/>
    <m/>
    <s v="WON"/>
    <n v="6"/>
    <n v="1.9"/>
    <s v="Mel"/>
    <x v="0"/>
    <x v="0"/>
    <x v="1"/>
    <n v="2"/>
    <x v="0"/>
    <s v=""/>
    <s v=""/>
    <x v="0"/>
    <n v="600"/>
    <n v="500"/>
    <s v="Revolutionary Miss"/>
    <x v="0"/>
    <n v="600"/>
    <n v="500"/>
  </r>
  <r>
    <x v="193"/>
    <x v="4"/>
    <d v="1899-12-30T17:55:00"/>
    <n v="6"/>
    <n v="0"/>
    <n v="10"/>
    <n v="1300"/>
    <s v="Hcp"/>
    <n v="78"/>
    <n v="160"/>
    <n v="19"/>
    <s v="Gently Rolled"/>
    <x v="3"/>
    <n v="3.5"/>
    <s v="Bryce Heys"/>
    <s v="Zac Lloyd (a0)"/>
    <m/>
    <n v="3"/>
    <n v="56.5"/>
    <n v="56.5"/>
    <n v="42.460317460317462"/>
    <n v="1"/>
    <n v="1"/>
    <x v="1"/>
    <n v="6.2"/>
    <n v="20"/>
    <m/>
    <m/>
    <s v="WON"/>
    <n v="4"/>
    <n v="1.9"/>
    <s v="SYD"/>
    <x v="1"/>
    <x v="0"/>
    <x v="1"/>
    <n v="2"/>
    <x v="0"/>
    <s v=""/>
    <s v=""/>
    <x v="0"/>
    <n v="400"/>
    <n v="300"/>
    <s v="Gently Rolled"/>
    <x v="0"/>
    <n v="400"/>
    <n v="300"/>
  </r>
  <r>
    <x v="194"/>
    <x v="3"/>
    <d v="1899-12-30T12:30:00"/>
    <n v="4"/>
    <n v="0"/>
    <n v="1"/>
    <n v="1100"/>
    <s v="Hcp"/>
    <n v="72"/>
    <n v="120"/>
    <n v="8"/>
    <s v="Vindication"/>
    <x v="5"/>
    <n v="7.3"/>
    <s v="Jarrod Austin"/>
    <s v="Regan Bayliss"/>
    <m/>
    <n v="6"/>
    <n v="56.5"/>
    <n v="56.5"/>
    <n v="38.088874039425328"/>
    <m/>
    <n v="1"/>
    <x v="1"/>
    <n v="5.4"/>
    <n v="20"/>
    <m/>
    <m/>
    <m/>
    <n v="7"/>
    <m/>
    <s v="SYD"/>
    <x v="1"/>
    <x v="0"/>
    <x v="1"/>
    <n v="3"/>
    <x v="0"/>
    <s v=""/>
    <s v=""/>
    <x v="0"/>
    <s v=""/>
    <n v="-100"/>
    <s v="Vindication"/>
    <x v="0"/>
    <s v=""/>
    <n v="-100"/>
  </r>
  <r>
    <x v="194"/>
    <x v="0"/>
    <d v="1899-12-30T12:45:00"/>
    <n v="4"/>
    <n v="2"/>
    <n v="2"/>
    <n v="2000"/>
    <s v="Hcp"/>
    <n v="84"/>
    <n v="130"/>
    <n v="7"/>
    <s v="Aramco"/>
    <x v="6"/>
    <n v="2.35"/>
    <s v="Mick Price "/>
    <s v="Damian Lane"/>
    <m/>
    <n v="2"/>
    <n v="55"/>
    <n v="55"/>
    <n v="63.386524822695037"/>
    <n v="2"/>
    <n v="1"/>
    <x v="1"/>
    <n v="5"/>
    <n v="35"/>
    <n v="9"/>
    <m/>
    <s v="WON"/>
    <n v="2.5"/>
    <n v="1.2"/>
    <s v="Mel"/>
    <x v="0"/>
    <x v="0"/>
    <x v="1"/>
    <n v="3"/>
    <x v="1"/>
    <s v=""/>
    <s v=""/>
    <x v="0"/>
    <n v="250"/>
    <n v="150"/>
    <s v="Aramco"/>
    <x v="1"/>
    <s v=""/>
    <s v=""/>
  </r>
  <r>
    <x v="194"/>
    <x v="3"/>
    <d v="1899-12-30T14:50:00"/>
    <n v="4"/>
    <n v="0"/>
    <n v="5"/>
    <n v="2000"/>
    <s v="Hcp"/>
    <n v="88"/>
    <n v="160"/>
    <n v="7"/>
    <s v="Floating"/>
    <x v="3"/>
    <n v="8.6999999999999993"/>
    <s v="Matthew Smith"/>
    <s v="Zac Lloyd (a0)"/>
    <m/>
    <n v="4"/>
    <n v="56"/>
    <n v="56"/>
    <n v="27.623285131627735"/>
    <n v="4"/>
    <n v="1"/>
    <x v="1"/>
    <n v="4"/>
    <n v="20"/>
    <m/>
    <m/>
    <s v="WON"/>
    <n v="8.5"/>
    <n v="1.9"/>
    <s v="SYD"/>
    <x v="1"/>
    <x v="0"/>
    <x v="1"/>
    <n v="3"/>
    <x v="0"/>
    <n v="2"/>
    <n v="2"/>
    <x v="0"/>
    <n v="850"/>
    <n v="750"/>
    <s v="Floating"/>
    <x v="0"/>
    <n v="850"/>
    <n v="750"/>
  </r>
  <r>
    <x v="194"/>
    <x v="3"/>
    <d v="1899-12-30T14:50:00"/>
    <n v="4"/>
    <n v="0"/>
    <n v="5"/>
    <n v="2000"/>
    <s v="Hcp"/>
    <n v="88"/>
    <n v="160"/>
    <n v="1"/>
    <s v="Redstone Well"/>
    <x v="3"/>
    <n v="2.7"/>
    <s v="Annabel Neasham"/>
    <s v="James McDonald"/>
    <m/>
    <n v="2"/>
    <n v="59.5"/>
    <n v="59.5"/>
    <n v="27.623285131627735"/>
    <n v="1"/>
    <m/>
    <x v="0"/>
    <n v="6.1"/>
    <n v="20"/>
    <m/>
    <m/>
    <m/>
    <n v="3.6"/>
    <m/>
    <s v="SYD"/>
    <x v="1"/>
    <x v="0"/>
    <x v="1"/>
    <n v="3"/>
    <x v="0"/>
    <s v=""/>
    <n v="2"/>
    <x v="0"/>
    <s v=""/>
    <n v="-100"/>
    <s v="Redstone Well"/>
    <x v="0"/>
    <s v=""/>
    <n v="-100"/>
  </r>
  <r>
    <x v="194"/>
    <x v="0"/>
    <d v="1899-12-30T15:05:00"/>
    <n v="4"/>
    <n v="2"/>
    <n v="6"/>
    <n v="1600"/>
    <s v="Hcp"/>
    <n v="84"/>
    <n v="130"/>
    <n v="2"/>
    <s v="Piaggio"/>
    <x v="5"/>
    <n v="20"/>
    <s v="Greg Eurell"/>
    <s v="Celine Gaudray (a1.5)"/>
    <n v="1.5"/>
    <n v="8"/>
    <n v="58"/>
    <n v="56.5"/>
    <n v="60.555555555555557"/>
    <n v="1"/>
    <n v="4"/>
    <x v="1"/>
    <n v="4"/>
    <n v="40"/>
    <n v="12"/>
    <m/>
    <m/>
    <n v="31"/>
    <m/>
    <s v="Mel"/>
    <x v="0"/>
    <x v="0"/>
    <x v="1"/>
    <n v="3"/>
    <x v="0"/>
    <s v=""/>
    <s v=""/>
    <x v="0"/>
    <s v=""/>
    <n v="-100"/>
    <s v="Piaggio"/>
    <x v="0"/>
    <s v=""/>
    <n v="-100"/>
  </r>
  <r>
    <x v="194"/>
    <x v="3"/>
    <d v="1899-12-30T17:15:00"/>
    <n v="4"/>
    <n v="0"/>
    <n v="9"/>
    <n v="1400"/>
    <s v="Mares SW"/>
    <s v="SW"/>
    <n v="300"/>
    <n v="2"/>
    <s v="Hinged"/>
    <x v="4"/>
    <n v="2.5"/>
    <s v="Chris Waller"/>
    <s v="James McDonald"/>
    <m/>
    <n v="5"/>
    <n v="58"/>
    <n v="58"/>
    <n v="62.222222222222221"/>
    <m/>
    <n v="1"/>
    <x v="1"/>
    <n v="5.9"/>
    <n v="20"/>
    <m/>
    <m/>
    <s v="2nd"/>
    <n v="3.1"/>
    <n v="1.5"/>
    <s v="SYD"/>
    <x v="1"/>
    <x v="0"/>
    <x v="1"/>
    <n v="3"/>
    <x v="1"/>
    <s v=""/>
    <s v=""/>
    <x v="0"/>
    <s v=""/>
    <n v="-100"/>
    <s v="Hinged"/>
    <x v="1"/>
    <s v=""/>
    <s v=""/>
  </r>
  <r>
    <x v="194"/>
    <x v="0"/>
    <d v="1899-12-30T17:35:00"/>
    <n v="4"/>
    <n v="2"/>
    <n v="10"/>
    <n v="1400"/>
    <s v="Hcp"/>
    <n v="84"/>
    <n v="130"/>
    <n v="4"/>
    <s v="Arran Bay"/>
    <x v="3"/>
    <n v="8"/>
    <s v="Phillip Stokes"/>
    <s v="Daniel Stackhouse"/>
    <m/>
    <n v="5"/>
    <n v="60.5"/>
    <n v="60.5"/>
    <n v="30.681818181818183"/>
    <n v="4"/>
    <m/>
    <x v="1"/>
    <n v="5.2"/>
    <n v="35"/>
    <n v="13"/>
    <m/>
    <s v="WON"/>
    <n v="7"/>
    <n v="1.8"/>
    <s v="Mel"/>
    <x v="0"/>
    <x v="0"/>
    <x v="1"/>
    <n v="3"/>
    <x v="0"/>
    <s v=""/>
    <s v=""/>
    <x v="0"/>
    <n v="700"/>
    <n v="600"/>
    <s v="Arran Bay"/>
    <x v="0"/>
    <n v="700"/>
    <n v="600"/>
  </r>
  <r>
    <x v="194"/>
    <x v="3"/>
    <d v="1899-12-30T17:55:00"/>
    <n v="4"/>
    <n v="0"/>
    <n v="10"/>
    <n v="1300"/>
    <s v="Hcp"/>
    <m/>
    <n v="250"/>
    <n v="2"/>
    <s v="Coal Crusher"/>
    <x v="4"/>
    <n v="3.9"/>
    <s v="Joseph Pride"/>
    <s v="Tyler Schiller"/>
    <m/>
    <n v="10"/>
    <n v="60"/>
    <n v="60"/>
    <n v="46.049188906331764"/>
    <n v="3"/>
    <n v="2"/>
    <x v="1"/>
    <n v="8.9"/>
    <n v="20"/>
    <m/>
    <m/>
    <m/>
    <n v="3.9"/>
    <m/>
    <s v="SYD"/>
    <x v="1"/>
    <x v="0"/>
    <x v="1"/>
    <n v="3"/>
    <x v="1"/>
    <s v=""/>
    <s v=""/>
    <x v="0"/>
    <s v=""/>
    <n v="-100"/>
    <s v="Coal Crusher"/>
    <x v="1"/>
    <s v=""/>
    <s v=""/>
  </r>
  <r>
    <x v="195"/>
    <x v="3"/>
    <d v="1899-12-30T12:30:00"/>
    <n v="4"/>
    <n v="3"/>
    <n v="1"/>
    <n v="1600"/>
    <s v="Hcp"/>
    <n v="72"/>
    <n v="120"/>
    <n v="10"/>
    <s v="Our Maryanne"/>
    <x v="3"/>
    <n v="10.199999999999999"/>
    <s v="Clarry Conners"/>
    <s v="Jason Collett"/>
    <m/>
    <n v="15"/>
    <n v="57"/>
    <n v="57"/>
    <n v="22.462149416728717"/>
    <n v="2"/>
    <m/>
    <x v="1"/>
    <n v="8.1999999999999993"/>
    <n v="20"/>
    <m/>
    <m/>
    <m/>
    <n v="12"/>
    <m/>
    <s v="SYD"/>
    <x v="1"/>
    <x v="0"/>
    <x v="1"/>
    <n v="3"/>
    <x v="0"/>
    <s v=""/>
    <s v=""/>
    <x v="0"/>
    <s v=""/>
    <n v="-100"/>
    <s v="Our Maryanne"/>
    <x v="0"/>
    <s v=""/>
    <n v="-100"/>
  </r>
  <r>
    <x v="195"/>
    <x v="0"/>
    <d v="1899-12-30T12:45:00"/>
    <n v="3"/>
    <n v="4"/>
    <n v="5"/>
    <n v="1200"/>
    <s v="Hcp"/>
    <s v="No"/>
    <n v="1500"/>
    <n v="12"/>
    <s v="Sghirripa"/>
    <x v="0"/>
    <n v="13"/>
    <s v="Shane  Oxlade"/>
    <s v="Craig Newitt"/>
    <m/>
    <n v="6"/>
    <n v="52"/>
    <n v="52"/>
    <n v="46.153846153846153"/>
    <n v="3"/>
    <m/>
    <x v="1"/>
    <n v="4.8"/>
    <n v="35"/>
    <n v="12"/>
    <m/>
    <m/>
    <n v="11"/>
    <m/>
    <s v="Mel"/>
    <x v="0"/>
    <x v="0"/>
    <x v="1"/>
    <n v="3"/>
    <x v="0"/>
    <n v="2"/>
    <n v="2"/>
    <x v="0"/>
    <s v=""/>
    <n v="-100"/>
    <s v="Sghirripa"/>
    <x v="0"/>
    <s v=""/>
    <n v="-100"/>
  </r>
  <r>
    <x v="195"/>
    <x v="0"/>
    <d v="1899-12-30T12:45:00"/>
    <n v="3"/>
    <n v="4"/>
    <n v="5"/>
    <n v="1200"/>
    <s v="Hcp"/>
    <s v="No"/>
    <n v="1500"/>
    <n v="6"/>
    <s v="Magic Time"/>
    <x v="0"/>
    <n v="7"/>
    <s v="Grahame Begg"/>
    <s v="Michael Dee"/>
    <m/>
    <n v="10"/>
    <n v="53"/>
    <n v="53"/>
    <n v="46.153846153846153"/>
    <n v="2"/>
    <m/>
    <x v="0"/>
    <n v="5.6"/>
    <n v="30"/>
    <n v="12"/>
    <m/>
    <m/>
    <n v="7"/>
    <m/>
    <s v="Mel"/>
    <x v="0"/>
    <x v="0"/>
    <x v="1"/>
    <n v="3"/>
    <x v="0"/>
    <s v=""/>
    <n v="2"/>
    <x v="0"/>
    <s v=""/>
    <n v="-100"/>
    <s v="Magic Time"/>
    <x v="0"/>
    <s v=""/>
    <n v="-100"/>
  </r>
  <r>
    <x v="195"/>
    <x v="3"/>
    <d v="1899-12-30T13:40:00"/>
    <n v="4"/>
    <n v="3"/>
    <n v="3"/>
    <n v="2000"/>
    <s v="Hcp"/>
    <m/>
    <n v="200"/>
    <n v="10"/>
    <s v="Canberra Legend"/>
    <x v="4"/>
    <n v="3.2"/>
    <s v="Chris Waller"/>
    <s v="Kerrin McEvoy"/>
    <m/>
    <n v="7"/>
    <n v="53"/>
    <n v="53"/>
    <n v="49.107142857142861"/>
    <m/>
    <m/>
    <x v="1"/>
    <n v="3.7"/>
    <n v="20"/>
    <m/>
    <m/>
    <m/>
    <n v="3.1"/>
    <m/>
    <s v="SYD"/>
    <x v="1"/>
    <x v="0"/>
    <x v="1"/>
    <n v="3"/>
    <x v="1"/>
    <s v=""/>
    <s v=""/>
    <x v="0"/>
    <s v=""/>
    <n v="-100"/>
    <s v="Canberra Legend"/>
    <x v="1"/>
    <s v=""/>
    <s v=""/>
  </r>
  <r>
    <x v="195"/>
    <x v="0"/>
    <d v="1899-12-30T13:55:00"/>
    <n v="3"/>
    <n v="4"/>
    <n v="7"/>
    <n v="1400"/>
    <s v="Hcp"/>
    <s v="No"/>
    <n v="200"/>
    <n v="4"/>
    <s v="Savannah Cloud"/>
    <x v="6"/>
    <n v="4.5999999999999996"/>
    <s v="Phillip Stokes"/>
    <s v="Thomas Stockdale"/>
    <m/>
    <n v="5"/>
    <n v="54.5"/>
    <n v="54.5"/>
    <n v="73.021181716833894"/>
    <n v="2"/>
    <n v="2"/>
    <x v="1"/>
    <n v="4.0999999999999996"/>
    <n v="45"/>
    <n v="6"/>
    <m/>
    <s v="Ntd"/>
    <n v="4.5999999999999996"/>
    <m/>
    <s v="Mel"/>
    <x v="0"/>
    <x v="0"/>
    <x v="1"/>
    <n v="3"/>
    <x v="1"/>
    <s v=""/>
    <s v=""/>
    <x v="0"/>
    <s v=""/>
    <n v="-100"/>
    <s v="Savannah Cloud"/>
    <x v="1"/>
    <s v=""/>
    <s v=""/>
  </r>
  <r>
    <x v="195"/>
    <x v="0"/>
    <d v="1899-12-30T13:55:00"/>
    <n v="3"/>
    <n v="4"/>
    <n v="7"/>
    <n v="1400"/>
    <s v="Hcp"/>
    <s v="No"/>
    <n v="200"/>
    <n v="1"/>
    <s v="Berkshire Shadow"/>
    <x v="3"/>
    <n v="3.8"/>
    <s v="Ciaron Maher"/>
    <s v="Mark Zahra"/>
    <m/>
    <n v="1"/>
    <n v="59"/>
    <n v="59"/>
    <n v="73.021181716833894"/>
    <n v="3"/>
    <n v="4"/>
    <x v="0"/>
    <n v="5.3"/>
    <n v="30"/>
    <n v="6"/>
    <m/>
    <m/>
    <n v="8"/>
    <m/>
    <s v="Mel"/>
    <x v="0"/>
    <x v="0"/>
    <x v="1"/>
    <n v="3"/>
    <x v="0"/>
    <s v=""/>
    <s v=""/>
    <x v="0"/>
    <s v=""/>
    <n v="-100"/>
    <s v="Berkshire Shadow"/>
    <x v="0"/>
    <s v=""/>
    <n v="-100"/>
  </r>
  <r>
    <x v="195"/>
    <x v="0"/>
    <d v="1899-12-30T14:30:00"/>
    <n v="3"/>
    <n v="4"/>
    <n v="8"/>
    <n v="1600"/>
    <s v="Mares"/>
    <s v="SW-M"/>
    <n v="200"/>
    <n v="5"/>
    <s v="Running By"/>
    <x v="1"/>
    <n v="4.5"/>
    <s v="Ciaron Maher"/>
    <s v="John Allen"/>
    <m/>
    <n v="3"/>
    <n v="55"/>
    <n v="55"/>
    <n v="48.538011695906434"/>
    <n v="2"/>
    <m/>
    <x v="1"/>
    <n v="4.5999999999999996"/>
    <n v="40"/>
    <n v="9"/>
    <m/>
    <s v="2nd"/>
    <n v="4.8"/>
    <n v="1.8"/>
    <s v="Mel"/>
    <x v="0"/>
    <x v="0"/>
    <x v="1"/>
    <n v="3"/>
    <x v="1"/>
    <s v=""/>
    <s v=""/>
    <x v="0"/>
    <s v=""/>
    <n v="-100"/>
    <s v="Running By"/>
    <x v="1"/>
    <s v=""/>
    <s v=""/>
  </r>
  <r>
    <x v="195"/>
    <x v="0"/>
    <d v="1899-12-30T14:30:00"/>
    <n v="3"/>
    <n v="4"/>
    <n v="8"/>
    <n v="1600"/>
    <s v="Mares"/>
    <s v="SW-M"/>
    <n v="200"/>
    <n v="3"/>
    <s v="Unusual Culture"/>
    <x v="2"/>
    <n v="3.9"/>
    <s v="Ciaron Maher"/>
    <s v="Jamie Kah"/>
    <m/>
    <n v="6"/>
    <n v="55"/>
    <n v="55"/>
    <n v="48.538011695906434"/>
    <n v="4"/>
    <n v="1"/>
    <x v="0"/>
    <n v="5.3"/>
    <n v="30"/>
    <n v="9"/>
    <m/>
    <m/>
    <n v="4"/>
    <m/>
    <s v="Mel"/>
    <x v="0"/>
    <x v="0"/>
    <x v="1"/>
    <n v="3"/>
    <x v="0"/>
    <s v=""/>
    <s v=""/>
    <x v="0"/>
    <s v=""/>
    <n v="-100"/>
    <s v="Unusual Culture"/>
    <x v="0"/>
    <s v=""/>
    <n v="-100"/>
  </r>
  <r>
    <x v="195"/>
    <x v="3"/>
    <d v="1899-12-30T17:55:00"/>
    <n v="4"/>
    <n v="3"/>
    <n v="10"/>
    <n v="1200"/>
    <s v="Mares"/>
    <m/>
    <n v="250"/>
    <n v="12"/>
    <s v="Eagle Nest"/>
    <x v="2"/>
    <n v="9.5"/>
    <s v="Ryan &amp; Alexiou"/>
    <s v="Jay Ford"/>
    <m/>
    <n v="12"/>
    <n v="53"/>
    <n v="53"/>
    <n v="28.708133971291868"/>
    <m/>
    <m/>
    <x v="1"/>
    <n v="4.5999999999999996"/>
    <n v="20"/>
    <m/>
    <m/>
    <m/>
    <n v="13"/>
    <m/>
    <s v="SYD"/>
    <x v="1"/>
    <x v="0"/>
    <x v="1"/>
    <n v="3"/>
    <x v="0"/>
    <s v=""/>
    <s v=""/>
    <x v="0"/>
    <s v=""/>
    <n v="-100"/>
    <s v="Eagle Nest"/>
    <x v="0"/>
    <s v=""/>
    <n v="-100"/>
  </r>
  <r>
    <x v="196"/>
    <x v="2"/>
    <d v="1899-12-30T12:15:00"/>
    <n v="4"/>
    <n v="6"/>
    <n v="1"/>
    <n v="2000"/>
    <s v="Hcp"/>
    <s v="No"/>
    <n v="175"/>
    <n v="5"/>
    <s v="Mankayan"/>
    <x v="3"/>
    <n v="4.5999999999999996"/>
    <s v="Ciaron Maher"/>
    <s v="Mark Zahra"/>
    <m/>
    <n v="4"/>
    <n v="57.5"/>
    <n v="57.5"/>
    <n v="71.739130434782609"/>
    <n v="2"/>
    <n v="4"/>
    <x v="1"/>
    <n v="4.5999999999999996"/>
    <n v="40"/>
    <n v="7"/>
    <m/>
    <s v="2nd"/>
    <n v="5"/>
    <n v="2"/>
    <s v="Mel"/>
    <x v="0"/>
    <x v="0"/>
    <x v="1"/>
    <n v="3"/>
    <x v="0"/>
    <n v="2"/>
    <n v="2"/>
    <x v="0"/>
    <s v=""/>
    <n v="-100"/>
    <s v="Mankayan"/>
    <x v="0"/>
    <s v=""/>
    <n v="-100"/>
  </r>
  <r>
    <x v="196"/>
    <x v="2"/>
    <d v="1899-12-30T12:15:00"/>
    <n v="4"/>
    <n v="6"/>
    <n v="1"/>
    <n v="2000"/>
    <s v="Hcp"/>
    <s v="No"/>
    <n v="175"/>
    <n v="4"/>
    <s v="Gear Up"/>
    <x v="2"/>
    <n v="14"/>
    <s v="Annabel Neasham"/>
    <s v="Jamie Mott"/>
    <m/>
    <n v="6"/>
    <n v="57.5"/>
    <n v="57.5"/>
    <n v="71.739130434782609"/>
    <n v="5"/>
    <n v="5"/>
    <x v="0"/>
    <n v="5.6"/>
    <n v="30"/>
    <n v="7"/>
    <m/>
    <s v="WON"/>
    <n v="16"/>
    <n v="4.9000000000000004"/>
    <s v="Mel"/>
    <x v="0"/>
    <x v="0"/>
    <x v="1"/>
    <n v="3"/>
    <x v="0"/>
    <s v=""/>
    <n v="2"/>
    <x v="0"/>
    <n v="1600"/>
    <n v="1500"/>
    <s v="Gear Up"/>
    <x v="0"/>
    <n v="1600"/>
    <n v="1500"/>
  </r>
  <r>
    <x v="196"/>
    <x v="2"/>
    <d v="1899-12-30T13:55:00"/>
    <n v="4"/>
    <n v="6"/>
    <n v="4"/>
    <n v="1000"/>
    <s v="Hcp"/>
    <s v="No"/>
    <n v="200"/>
    <n v="2"/>
    <s v="General Beau"/>
    <x v="0"/>
    <n v="3.8"/>
    <s v="Mathew Ellerton"/>
    <s v="Jamie Kah"/>
    <m/>
    <n v="6"/>
    <n v="59"/>
    <n v="59"/>
    <n v="50.125313283208023"/>
    <n v="3"/>
    <n v="4"/>
    <x v="1"/>
    <n v="5"/>
    <n v="35"/>
    <n v="7"/>
    <m/>
    <m/>
    <n v="3.6"/>
    <m/>
    <s v="Mel"/>
    <x v="0"/>
    <x v="0"/>
    <x v="1"/>
    <n v="3"/>
    <x v="0"/>
    <s v=""/>
    <s v=""/>
    <x v="0"/>
    <s v=""/>
    <n v="-100"/>
    <s v="General Beau"/>
    <x v="0"/>
    <s v=""/>
    <n v="-100"/>
  </r>
  <r>
    <x v="196"/>
    <x v="2"/>
    <d v="1899-12-30T13:55:00"/>
    <n v="4"/>
    <n v="6"/>
    <n v="4"/>
    <n v="1000"/>
    <s v="Hcp"/>
    <s v="No"/>
    <n v="200"/>
    <n v="1"/>
    <s v="Jigsaw"/>
    <x v="4"/>
    <n v="4.4000000000000004"/>
    <s v="Cindy Alderson"/>
    <s v="Ethan Brown"/>
    <m/>
    <n v="4"/>
    <n v="61"/>
    <n v="61"/>
    <n v="50.125313283208023"/>
    <n v="4"/>
    <n v="1"/>
    <x v="0"/>
    <n v="5.4"/>
    <n v="30"/>
    <n v="7"/>
    <m/>
    <m/>
    <n v="6"/>
    <m/>
    <s v="Mel"/>
    <x v="0"/>
    <x v="0"/>
    <x v="1"/>
    <n v="3"/>
    <x v="1"/>
    <s v=""/>
    <s v=""/>
    <x v="0"/>
    <s v=""/>
    <n v="-100"/>
    <s v="Jigsaw"/>
    <x v="1"/>
    <s v=""/>
    <s v=""/>
  </r>
  <r>
    <x v="196"/>
    <x v="2"/>
    <d v="1899-12-30T14:30:00"/>
    <n v="4"/>
    <n v="6"/>
    <n v="5"/>
    <n v="1600"/>
    <s v="Hcp"/>
    <s v="No"/>
    <n v="175"/>
    <n v="1"/>
    <s v="Nugget"/>
    <x v="5"/>
    <n v="3.5"/>
    <s v="Ciaron Maher"/>
    <s v="Mark Zahra"/>
    <m/>
    <n v="5"/>
    <n v="60"/>
    <n v="60"/>
    <n v="54.887218045112789"/>
    <n v="4"/>
    <n v="1"/>
    <x v="1"/>
    <n v="4.8"/>
    <n v="35"/>
    <n v="7"/>
    <m/>
    <s v="Ntd"/>
    <n v="3"/>
    <m/>
    <s v="Mel"/>
    <x v="0"/>
    <x v="0"/>
    <x v="1"/>
    <n v="3"/>
    <x v="0"/>
    <s v=""/>
    <s v=""/>
    <x v="0"/>
    <s v=""/>
    <n v="-100"/>
    <s v="Nugget"/>
    <x v="0"/>
    <s v=""/>
    <n v="-100"/>
  </r>
  <r>
    <x v="196"/>
    <x v="2"/>
    <d v="1899-12-30T14:30:00"/>
    <n v="4"/>
    <n v="6"/>
    <n v="5"/>
    <n v="1600"/>
    <s v="Hcp"/>
    <s v="No"/>
    <n v="175"/>
    <n v="2"/>
    <s v="Keats"/>
    <x v="4"/>
    <n v="3.9"/>
    <s v="Gavin Bedggood"/>
    <s v="Craig Williams"/>
    <m/>
    <n v="1"/>
    <n v="55.5"/>
    <n v="55.5"/>
    <n v="54.887218045112789"/>
    <n v="3"/>
    <m/>
    <x v="0"/>
    <n v="5.6"/>
    <n v="30"/>
    <n v="7"/>
    <m/>
    <m/>
    <n v="5.5"/>
    <m/>
    <s v="Mel"/>
    <x v="0"/>
    <x v="0"/>
    <x v="1"/>
    <n v="3"/>
    <x v="1"/>
    <s v=""/>
    <s v=""/>
    <x v="0"/>
    <s v=""/>
    <n v="-100"/>
    <s v="Keats"/>
    <x v="1"/>
    <s v=""/>
    <s v=""/>
  </r>
  <r>
    <x v="196"/>
    <x v="4"/>
    <d v="1899-12-30T14:50:00"/>
    <n v="5"/>
    <n v="0"/>
    <n v="5"/>
    <n v="2000"/>
    <s v="Hcp"/>
    <s v="SW"/>
    <n v="350"/>
    <n v="4"/>
    <s v="Just Fine"/>
    <x v="6"/>
    <n v="3.2"/>
    <s v="Waterhouse/Bott"/>
    <s v="Regan Bayliss"/>
    <m/>
    <n v="4"/>
    <n v="58"/>
    <n v="58"/>
    <n v="83.881578947368425"/>
    <n v="1"/>
    <n v="1"/>
    <x v="1"/>
    <n v="3.05"/>
    <n v="20"/>
    <m/>
    <m/>
    <m/>
    <n v="6"/>
    <m/>
    <s v="SYD"/>
    <x v="1"/>
    <x v="0"/>
    <x v="1"/>
    <n v="3"/>
    <x v="0"/>
    <s v=""/>
    <s v=""/>
    <x v="0"/>
    <s v=""/>
    <n v="-100"/>
    <s v="Just Fine"/>
    <x v="0"/>
    <s v=""/>
    <n v="-100"/>
  </r>
  <r>
    <x v="196"/>
    <x v="4"/>
    <d v="1899-12-30T15:25:00"/>
    <n v="5"/>
    <n v="0"/>
    <n v="6"/>
    <n v="1100"/>
    <s v="Hcp"/>
    <m/>
    <n v="250"/>
    <n v="4"/>
    <s v="Red Card"/>
    <x v="1"/>
    <n v="2.8"/>
    <s v="James Cummings"/>
    <s v="Adam Hyeronimus"/>
    <m/>
    <n v="1"/>
    <n v="55"/>
    <n v="55"/>
    <n v="45.329670329670328"/>
    <m/>
    <m/>
    <x v="1"/>
    <n v="5.4"/>
    <n v="20"/>
    <m/>
    <m/>
    <s v="WON"/>
    <n v="3.2"/>
    <n v="1.4"/>
    <s v="SYD"/>
    <x v="1"/>
    <x v="0"/>
    <x v="1"/>
    <n v="3"/>
    <x v="0"/>
    <s v=""/>
    <s v=""/>
    <x v="0"/>
    <n v="320"/>
    <n v="220"/>
    <s v="Red Card"/>
    <x v="0"/>
    <n v="320"/>
    <n v="220"/>
  </r>
  <r>
    <x v="196"/>
    <x v="2"/>
    <d v="1899-12-30T15:40:00"/>
    <n v="4"/>
    <n v="6"/>
    <n v="7"/>
    <n v="1200"/>
    <s v="Mares"/>
    <s v="SW-M"/>
    <n v="200"/>
    <n v="4"/>
    <s v="Waltz On By"/>
    <x v="5"/>
    <n v="5.7"/>
    <s v="Peter G Moody "/>
    <s v="Mark Zahra"/>
    <m/>
    <n v="9"/>
    <n v="57"/>
    <n v="57"/>
    <n v="65.162907268170429"/>
    <n v="4"/>
    <m/>
    <x v="1"/>
    <n v="5.2"/>
    <n v="35"/>
    <n v="9"/>
    <m/>
    <s v="WON"/>
    <n v="6.3"/>
    <n v="1.7"/>
    <s v="Mel"/>
    <x v="0"/>
    <x v="0"/>
    <x v="1"/>
    <n v="3"/>
    <x v="0"/>
    <n v="2"/>
    <n v="2"/>
    <x v="0"/>
    <n v="630"/>
    <n v="530"/>
    <s v="Waltz On By"/>
    <x v="0"/>
    <n v="630"/>
    <n v="530"/>
  </r>
  <r>
    <x v="196"/>
    <x v="2"/>
    <d v="1899-12-30T15:40:00"/>
    <n v="4"/>
    <n v="6"/>
    <n v="7"/>
    <n v="1200"/>
    <s v="Mares"/>
    <s v="SW-M"/>
    <n v="200"/>
    <n v="3"/>
    <s v="Seonee"/>
    <x v="3"/>
    <n v="8.8000000000000007"/>
    <s v="Patrick Payne"/>
    <s v="Jake Noonan"/>
    <m/>
    <n v="5"/>
    <n v="57"/>
    <n v="57"/>
    <n v="65.162907268170429"/>
    <n v="1"/>
    <m/>
    <x v="0"/>
    <n v="5.5"/>
    <n v="30"/>
    <n v="9"/>
    <m/>
    <s v="3rd"/>
    <n v="9"/>
    <n v="2.2999999999999998"/>
    <s v="Mel"/>
    <x v="0"/>
    <x v="0"/>
    <x v="1"/>
    <n v="3"/>
    <x v="0"/>
    <s v=""/>
    <n v="2"/>
    <x v="0"/>
    <s v=""/>
    <n v="-100"/>
    <s v="Seonee"/>
    <x v="0"/>
    <s v=""/>
    <n v="-100"/>
  </r>
  <r>
    <x v="196"/>
    <x v="4"/>
    <d v="1899-12-30T16:35:00"/>
    <n v="5"/>
    <n v="0"/>
    <n v="8"/>
    <n v="1500"/>
    <s v="Mares"/>
    <m/>
    <n v="1000"/>
    <n v="6"/>
    <s v="Tropical Squall"/>
    <x v="4"/>
    <n v="6"/>
    <s v="Waterhouse/Bott"/>
    <s v="Tim Clark"/>
    <m/>
    <n v="17"/>
    <n v="54.5"/>
    <n v="54.5"/>
    <n v="41.666666666666671"/>
    <n v="3"/>
    <n v="1"/>
    <x v="1"/>
    <n v="7.3"/>
    <n v="20"/>
    <m/>
    <m/>
    <m/>
    <n v="8.5"/>
    <m/>
    <s v="SYD"/>
    <x v="1"/>
    <x v="0"/>
    <x v="1"/>
    <n v="3"/>
    <x v="1"/>
    <s v=""/>
    <s v=""/>
    <x v="0"/>
    <s v=""/>
    <n v="-100"/>
    <s v="Tropical Squall"/>
    <x v="1"/>
    <s v=""/>
    <s v=""/>
  </r>
  <r>
    <x v="196"/>
    <x v="4"/>
    <d v="1899-12-30T16:35:00"/>
    <n v="5"/>
    <n v="0"/>
    <n v="8"/>
    <n v="1500"/>
    <s v="Mares"/>
    <m/>
    <n v="1000"/>
    <n v="16"/>
    <s v="Jennilala"/>
    <x v="2"/>
    <n v="12"/>
    <s v="Ciaron Maher"/>
    <s v="Craig Newitt"/>
    <m/>
    <n v="4"/>
    <n v="51"/>
    <n v="51"/>
    <n v="41.666666666666671"/>
    <m/>
    <m/>
    <x v="0"/>
    <n v="7.9"/>
    <n v="20"/>
    <m/>
    <m/>
    <m/>
    <n v="12"/>
    <m/>
    <s v="SYD"/>
    <x v="1"/>
    <x v="0"/>
    <x v="1"/>
    <n v="3"/>
    <x v="1"/>
    <s v=""/>
    <s v=""/>
    <x v="0"/>
    <s v=""/>
    <n v="-100"/>
    <s v="Jennilala"/>
    <x v="1"/>
    <s v=""/>
    <s v=""/>
  </r>
  <r>
    <x v="196"/>
    <x v="4"/>
    <d v="1899-12-30T17:55:00"/>
    <n v="5"/>
    <n v="0"/>
    <n v="10"/>
    <n v="1400"/>
    <s v="Hcp"/>
    <n v="88"/>
    <n v="160"/>
    <n v="7"/>
    <s v="Tavi Time"/>
    <x v="2"/>
    <n v="1.8"/>
    <s v="Kris Lees"/>
    <s v="Dylan Gibbons (a0)"/>
    <m/>
    <n v="5"/>
    <n v="57"/>
    <n v="57"/>
    <n v="75.555555555555557"/>
    <n v="4"/>
    <n v="4"/>
    <x v="1"/>
    <n v="3.8"/>
    <n v="20"/>
    <m/>
    <m/>
    <s v="2nd"/>
    <n v="1.6"/>
    <n v="1.1000000000000001"/>
    <s v="SYD"/>
    <x v="1"/>
    <x v="0"/>
    <x v="1"/>
    <n v="3"/>
    <x v="0"/>
    <s v=""/>
    <s v=""/>
    <x v="0"/>
    <s v=""/>
    <n v="-100"/>
    <s v="Tavi Time"/>
    <x v="0"/>
    <s v=""/>
    <n v="-100"/>
  </r>
  <r>
    <x v="197"/>
    <x v="6"/>
    <d v="1899-12-30T12:05:00"/>
    <n v="4"/>
    <n v="0"/>
    <n v="1"/>
    <n v="2040"/>
    <s v="Hcp"/>
    <n v="84"/>
    <n v="130"/>
    <n v="1"/>
    <s v="Marquess"/>
    <x v="2"/>
    <n v="3"/>
    <s v="James Cummings"/>
    <s v="Celine Gaudray (a1.5)"/>
    <n v="1.5"/>
    <n v="1"/>
    <n v="60.5"/>
    <n v="59"/>
    <n v="63.63636363636364"/>
    <n v="1"/>
    <n v="2"/>
    <x v="1"/>
    <n v="4.5999999999999996"/>
    <n v="40"/>
    <n v="8"/>
    <m/>
    <m/>
    <n v="3.1"/>
    <m/>
    <s v="Mel"/>
    <x v="0"/>
    <x v="0"/>
    <x v="1"/>
    <n v="3"/>
    <x v="1"/>
    <s v=""/>
    <s v=""/>
    <x v="0"/>
    <s v=""/>
    <n v="-100"/>
    <s v="Marquess"/>
    <x v="1"/>
    <s v=""/>
    <s v=""/>
  </r>
  <r>
    <x v="197"/>
    <x v="4"/>
    <d v="1899-12-30T12:15:00"/>
    <n v="4"/>
    <n v="2"/>
    <n v="1"/>
    <n v="1500"/>
    <s v="Hcp"/>
    <n v="72"/>
    <n v="120"/>
    <n v="1"/>
    <s v="Elettrica"/>
    <x v="3"/>
    <n v="3.4"/>
    <s v="R &amp; W Freedman"/>
    <s v="Molly Bourke (a3)"/>
    <n v="3"/>
    <n v="3"/>
    <n v="59.5"/>
    <n v="56.5"/>
    <m/>
    <n v="1"/>
    <n v="1"/>
    <x v="1"/>
    <n v="7.7"/>
    <n v="20"/>
    <m/>
    <m/>
    <s v="WON"/>
    <n v="5.0999999999999996"/>
    <n v="1.9"/>
    <s v="SYD"/>
    <x v="1"/>
    <x v="0"/>
    <x v="1"/>
    <n v="3"/>
    <x v="0"/>
    <s v=""/>
    <s v=""/>
    <x v="0"/>
    <n v="509.99999999999994"/>
    <n v="409.99999999999994"/>
    <s v="Elettrica"/>
    <x v="0"/>
    <n v="509.99999999999994"/>
    <n v="409.99999999999994"/>
  </r>
  <r>
    <x v="197"/>
    <x v="4"/>
    <d v="1899-12-30T12:50:00"/>
    <n v="4"/>
    <n v="2"/>
    <n v="2"/>
    <n v="2400"/>
    <s v="Hcp"/>
    <m/>
    <n v="250"/>
    <n v="5"/>
    <s v="Almania"/>
    <x v="3"/>
    <n v="4.5"/>
    <s v="Kris Lees"/>
    <s v="Dylan Gibbons (a0)"/>
    <m/>
    <n v="3"/>
    <n v="54"/>
    <n v="54"/>
    <m/>
    <n v="2"/>
    <n v="3"/>
    <x v="1"/>
    <n v="6.5"/>
    <n v="20"/>
    <m/>
    <m/>
    <s v="3rd"/>
    <n v="4.8"/>
    <n v="2"/>
    <s v="SYD"/>
    <x v="1"/>
    <x v="0"/>
    <x v="1"/>
    <n v="3"/>
    <x v="0"/>
    <n v="2"/>
    <n v="2"/>
    <x v="0"/>
    <s v=""/>
    <n v="-100"/>
    <s v="Almania"/>
    <x v="0"/>
    <s v=""/>
    <n v="-100"/>
  </r>
  <r>
    <x v="197"/>
    <x v="4"/>
    <d v="1899-12-30T12:50:00"/>
    <n v="4"/>
    <n v="2"/>
    <n v="2"/>
    <n v="2400"/>
    <s v="Hcp"/>
    <m/>
    <n v="250"/>
    <n v="11"/>
    <s v="Floating"/>
    <x v="3"/>
    <n v="9.6999999999999993"/>
    <s v="Matthew Smith"/>
    <s v="Zac Lloyd (a0)"/>
    <m/>
    <n v="5"/>
    <n v="53"/>
    <n v="53"/>
    <m/>
    <n v="5"/>
    <n v="1"/>
    <x v="0"/>
    <n v="6.1"/>
    <n v="20"/>
    <m/>
    <m/>
    <m/>
    <n v="11"/>
    <m/>
    <s v="SYD"/>
    <x v="1"/>
    <x v="0"/>
    <x v="1"/>
    <n v="3"/>
    <x v="0"/>
    <s v=""/>
    <n v="2"/>
    <x v="0"/>
    <s v=""/>
    <n v="-100"/>
    <s v="Floating"/>
    <x v="0"/>
    <s v=""/>
    <n v="-100"/>
  </r>
  <r>
    <x v="197"/>
    <x v="4"/>
    <d v="1899-12-30T13:25:00"/>
    <n v="4"/>
    <n v="2"/>
    <n v="3"/>
    <n v="1900"/>
    <s v="Mares"/>
    <s v="SW"/>
    <n v="250"/>
    <n v="7"/>
    <s v="Little Mix"/>
    <x v="3"/>
    <n v="6.7"/>
    <s v="Annabel Neasham"/>
    <s v="Blake Shinn"/>
    <m/>
    <n v="13"/>
    <n v="54"/>
    <n v="54"/>
    <m/>
    <n v="1"/>
    <n v="1"/>
    <x v="0"/>
    <n v="10"/>
    <n v="20"/>
    <m/>
    <m/>
    <m/>
    <n v="8.5"/>
    <m/>
    <s v="SYD"/>
    <x v="1"/>
    <x v="0"/>
    <x v="1"/>
    <n v="3"/>
    <x v="1"/>
    <s v=""/>
    <s v=""/>
    <x v="0"/>
    <s v=""/>
    <n v="-100"/>
    <s v="Little Mix"/>
    <x v="1"/>
    <s v=""/>
    <s v=""/>
  </r>
  <r>
    <x v="197"/>
    <x v="6"/>
    <d v="1899-12-30T13:40:00"/>
    <n v="4"/>
    <n v="0"/>
    <n v="4"/>
    <n v="1500"/>
    <s v="Hcp"/>
    <n v="84"/>
    <n v="130"/>
    <n v="7"/>
    <s v="For Valour"/>
    <x v="6"/>
    <n v="9.9"/>
    <s v="Gai Waterhouse "/>
    <s v="Winona Costin"/>
    <m/>
    <n v="6"/>
    <n v="58"/>
    <n v="58"/>
    <n v="27.644869750132905"/>
    <m/>
    <n v="5"/>
    <x v="0"/>
    <n v="5.7"/>
    <n v="30"/>
    <n v="12"/>
    <m/>
    <m/>
    <n v="11"/>
    <m/>
    <s v="Mel"/>
    <x v="0"/>
    <x v="0"/>
    <x v="1"/>
    <n v="3"/>
    <x v="1"/>
    <s v=""/>
    <s v=""/>
    <x v="0"/>
    <s v=""/>
    <n v="-100"/>
    <s v="For Valour"/>
    <x v="1"/>
    <s v=""/>
    <s v=""/>
  </r>
  <r>
    <x v="197"/>
    <x v="6"/>
    <d v="1899-12-30T14:15:00"/>
    <n v="4"/>
    <n v="0"/>
    <n v="5"/>
    <n v="1600"/>
    <s v="Mares"/>
    <s v="SW-M"/>
    <n v="300"/>
    <n v="1"/>
    <s v="Campionessa"/>
    <x v="1"/>
    <n v="3.3"/>
    <s v="Mark Walker"/>
    <s v="Opie Bosson"/>
    <m/>
    <n v="1"/>
    <n v="57"/>
    <n v="57"/>
    <n v="58.874458874458881"/>
    <n v="1"/>
    <n v="3"/>
    <x v="1"/>
    <n v="4.5"/>
    <n v="40"/>
    <n v="7"/>
    <m/>
    <s v="3rd"/>
    <n v="4.5999999999999996"/>
    <n v="1.5"/>
    <s v="Mel"/>
    <x v="0"/>
    <x v="0"/>
    <x v="1"/>
    <n v="3"/>
    <x v="1"/>
    <s v=""/>
    <s v=""/>
    <x v="0"/>
    <s v=""/>
    <n v="-100"/>
    <s v="Campionessa"/>
    <x v="1"/>
    <s v=""/>
    <s v=""/>
  </r>
  <r>
    <x v="197"/>
    <x v="6"/>
    <d v="1899-12-30T14:15:00"/>
    <n v="4"/>
    <n v="0"/>
    <n v="5"/>
    <n v="1600"/>
    <s v="Mares"/>
    <s v="SW-M"/>
    <n v="300"/>
    <n v="7"/>
    <s v="Eternal Flame"/>
    <x v="5"/>
    <n v="7.5"/>
    <s v="Michael Kent"/>
    <s v="Ethan Brown"/>
    <m/>
    <n v="2"/>
    <n v="57"/>
    <n v="57"/>
    <n v="58.874458874458881"/>
    <n v="2"/>
    <n v="2"/>
    <x v="0"/>
    <n v="5.5"/>
    <n v="30"/>
    <n v="7"/>
    <m/>
    <s v="WON"/>
    <n v="10.7"/>
    <n v="2.7"/>
    <s v="Mel"/>
    <x v="0"/>
    <x v="0"/>
    <x v="1"/>
    <n v="3"/>
    <x v="0"/>
    <s v=""/>
    <s v=""/>
    <x v="0"/>
    <n v="1070"/>
    <n v="970"/>
    <s v="Eternal Flame"/>
    <x v="0"/>
    <n v="1070"/>
    <n v="970"/>
  </r>
  <r>
    <x v="197"/>
    <x v="6"/>
    <d v="1899-12-30T17:35:00"/>
    <n v="4"/>
    <n v="0"/>
    <n v="10"/>
    <n v="1200"/>
    <s v="Hcp"/>
    <n v="84"/>
    <n v="130"/>
    <n v="15"/>
    <s v="Extratwo"/>
    <x v="2"/>
    <n v="5.0999999999999996"/>
    <s v="Ciaron Maher"/>
    <s v="Harry Coffey"/>
    <m/>
    <n v="6"/>
    <n v="54"/>
    <n v="54"/>
    <n v="52.536231884057976"/>
    <n v="2"/>
    <n v="2"/>
    <x v="0"/>
    <n v="5.4"/>
    <n v="35"/>
    <n v="10"/>
    <m/>
    <s v="WON"/>
    <n v="3.8"/>
    <n v="1.8"/>
    <s v="Mel"/>
    <x v="0"/>
    <x v="0"/>
    <x v="1"/>
    <n v="3"/>
    <x v="1"/>
    <s v=""/>
    <s v=""/>
    <x v="0"/>
    <n v="380"/>
    <n v="280"/>
    <s v="Extratwo"/>
    <x v="1"/>
    <s v=""/>
    <s v=""/>
  </r>
  <r>
    <x v="198"/>
    <x v="0"/>
    <d v="1899-12-30T12:15:00"/>
    <n v="4"/>
    <n v="0"/>
    <n v="1"/>
    <n v="1100"/>
    <s v="Mares"/>
    <s v="No"/>
    <n v="150"/>
    <n v="8"/>
    <s v="Senegalia"/>
    <x v="2"/>
    <n v="15"/>
    <s v="Ciaron Maher"/>
    <s v="Celine Gaudray (a1.5)"/>
    <n v="1.5"/>
    <n v="4"/>
    <n v="54"/>
    <n v="52.5"/>
    <n v="24.848484848484851"/>
    <m/>
    <m/>
    <x v="1"/>
    <n v="5.2"/>
    <n v="35"/>
    <n v="10"/>
    <m/>
    <s v="WON"/>
    <n v="17"/>
    <n v="3.2"/>
    <s v="Mel"/>
    <x v="0"/>
    <x v="0"/>
    <x v="1"/>
    <n v="3"/>
    <x v="0"/>
    <s v=""/>
    <s v=""/>
    <x v="0"/>
    <n v="1700"/>
    <n v="1600"/>
    <s v="Senegalia"/>
    <x v="0"/>
    <n v="1700"/>
    <n v="1600"/>
  </r>
  <r>
    <x v="198"/>
    <x v="0"/>
    <d v="1899-12-30T12:15:00"/>
    <n v="4"/>
    <n v="0"/>
    <n v="1"/>
    <n v="1100"/>
    <s v="Mares"/>
    <s v="No"/>
    <n v="150"/>
    <n v="5"/>
    <s v="Either Oar"/>
    <x v="4"/>
    <n v="9.5"/>
    <s v="Ross McConville"/>
    <s v="Jye McNeil"/>
    <m/>
    <n v="8"/>
    <n v="54"/>
    <n v="54"/>
    <n v="24.848484848484851"/>
    <n v="4"/>
    <n v="4"/>
    <x v="0"/>
    <n v="5.6"/>
    <n v="30"/>
    <n v="10"/>
    <m/>
    <s v="3rd"/>
    <n v="7.5"/>
    <n v="2.5"/>
    <s v="Mel"/>
    <x v="0"/>
    <x v="0"/>
    <x v="1"/>
    <n v="3"/>
    <x v="1"/>
    <s v=""/>
    <s v=""/>
    <x v="0"/>
    <s v=""/>
    <n v="-100"/>
    <s v="Either Oar"/>
    <x v="1"/>
    <s v=""/>
    <s v=""/>
  </r>
  <r>
    <x v="198"/>
    <x v="0"/>
    <d v="1899-12-30T13:20:00"/>
    <n v="4"/>
    <n v="0"/>
    <n v="3"/>
    <n v="1600"/>
    <s v="Hcp"/>
    <s v="No"/>
    <n v="150"/>
    <n v="9"/>
    <s v="El Soleado"/>
    <x v="2"/>
    <n v="4.9000000000000004"/>
    <s v="Robbie Laing"/>
    <s v="Craig Williams"/>
    <m/>
    <n v="5"/>
    <n v="54"/>
    <n v="54"/>
    <n v="41.684759009986976"/>
    <n v="1"/>
    <n v="2"/>
    <x v="1"/>
    <n v="5.5"/>
    <n v="30"/>
    <n v="10"/>
    <m/>
    <s v="3rd"/>
    <n v="4.5999999999999996"/>
    <n v="1.8"/>
    <s v="Mel"/>
    <x v="0"/>
    <x v="0"/>
    <x v="1"/>
    <n v="3"/>
    <x v="0"/>
    <s v=""/>
    <s v=""/>
    <x v="0"/>
    <s v=""/>
    <n v="-100"/>
    <s v="El Soleado"/>
    <x v="0"/>
    <s v=""/>
    <n v="-100"/>
  </r>
  <r>
    <x v="198"/>
    <x v="0"/>
    <d v="1899-12-30T14:30:00"/>
    <n v="4"/>
    <n v="0"/>
    <n v="5"/>
    <n v="1000"/>
    <s v="Hcp"/>
    <s v="No"/>
    <n v="175"/>
    <n v="9"/>
    <s v="Sans Doute"/>
    <x v="0"/>
    <n v="5.2"/>
    <s v="Mark Walker"/>
    <s v="Michael Dee"/>
    <m/>
    <n v="3"/>
    <n v="54"/>
    <n v="54"/>
    <n v="31.278962001853564"/>
    <n v="1"/>
    <n v="5"/>
    <x v="1"/>
    <n v="5.3"/>
    <n v="30"/>
    <n v="9"/>
    <m/>
    <s v="WON"/>
    <n v="6.3"/>
    <n v="1.9"/>
    <s v="Mel"/>
    <x v="0"/>
    <x v="0"/>
    <x v="1"/>
    <n v="3"/>
    <x v="0"/>
    <s v=""/>
    <s v=""/>
    <x v="0"/>
    <n v="630"/>
    <n v="530"/>
    <s v="Sans Doute"/>
    <x v="0"/>
    <n v="630"/>
    <n v="530"/>
  </r>
  <r>
    <x v="198"/>
    <x v="4"/>
    <d v="1899-12-30T14:50:00"/>
    <n v="4"/>
    <n v="6"/>
    <n v="5"/>
    <n v="1500"/>
    <s v="Mares"/>
    <s v="SW"/>
    <n v="300"/>
    <n v="5"/>
    <s v="Olentia"/>
    <x v="5"/>
    <n v="5.6"/>
    <s v="Chris Waller"/>
    <s v="Tommy Berry"/>
    <m/>
    <n v="3"/>
    <n v="55"/>
    <n v="55"/>
    <m/>
    <m/>
    <m/>
    <x v="1"/>
    <n v="4.7"/>
    <n v="20"/>
    <m/>
    <m/>
    <s v="WON"/>
    <n v="7"/>
    <n v="1.9"/>
    <s v="SYD"/>
    <x v="1"/>
    <x v="0"/>
    <x v="1"/>
    <n v="3"/>
    <x v="0"/>
    <n v="2"/>
    <n v="2"/>
    <x v="0"/>
    <n v="700"/>
    <n v="600"/>
    <s v="Olentia"/>
    <x v="0"/>
    <n v="700"/>
    <n v="600"/>
  </r>
  <r>
    <x v="198"/>
    <x v="4"/>
    <d v="1899-12-30T14:50:00"/>
    <n v="4"/>
    <n v="6"/>
    <n v="5"/>
    <n v="1500"/>
    <s v="Mares"/>
    <s v="SW"/>
    <n v="300"/>
    <n v="1"/>
    <s v="Ruthless Dame"/>
    <x v="2"/>
    <n v="4.7"/>
    <s v="Ciaron Maher"/>
    <s v="Jamie Kah"/>
    <m/>
    <n v="5"/>
    <n v="58"/>
    <n v="58"/>
    <m/>
    <n v="2"/>
    <n v="2"/>
    <x v="0"/>
    <n v="5.3"/>
    <n v="20"/>
    <m/>
    <m/>
    <s v="3rd"/>
    <n v="4.5999999999999996"/>
    <n v="1.7"/>
    <s v="SYD"/>
    <x v="1"/>
    <x v="0"/>
    <x v="1"/>
    <n v="3"/>
    <x v="0"/>
    <s v=""/>
    <n v="2"/>
    <x v="0"/>
    <s v=""/>
    <n v="-100"/>
    <s v="Ruthless Dame"/>
    <x v="0"/>
    <s v=""/>
    <n v="-100"/>
  </r>
  <r>
    <x v="198"/>
    <x v="4"/>
    <d v="1899-12-30T15:25:00"/>
    <n v="4"/>
    <n v="6"/>
    <n v="6"/>
    <n v="1200"/>
    <s v="Hcp"/>
    <m/>
    <n v="250"/>
    <n v="5"/>
    <s v="Airman"/>
    <x v="3"/>
    <n v="10.5"/>
    <s v="Team Hawkes"/>
    <s v="Tommy Berry"/>
    <m/>
    <n v="16"/>
    <n v="56.5"/>
    <n v="56.5"/>
    <m/>
    <n v="3"/>
    <n v="5"/>
    <x v="1"/>
    <n v="6.3"/>
    <n v="20"/>
    <m/>
    <m/>
    <m/>
    <n v="12"/>
    <m/>
    <s v="SYD"/>
    <x v="1"/>
    <x v="0"/>
    <x v="1"/>
    <n v="3"/>
    <x v="0"/>
    <n v="2"/>
    <n v="2"/>
    <x v="0"/>
    <s v=""/>
    <n v="-100"/>
    <s v="Airman"/>
    <x v="0"/>
    <s v=""/>
    <n v="-100"/>
  </r>
  <r>
    <x v="198"/>
    <x v="4"/>
    <d v="1899-12-30T15:25:00"/>
    <n v="4"/>
    <n v="6"/>
    <n v="6"/>
    <n v="1200"/>
    <s v="Hcp"/>
    <m/>
    <n v="250"/>
    <n v="1"/>
    <s v="Hawaii Five Oh"/>
    <x v="5"/>
    <n v="7.3"/>
    <s v="Waterhouse/Bott"/>
    <s v="Nash Rawiller"/>
    <m/>
    <n v="2"/>
    <n v="60"/>
    <n v="60"/>
    <m/>
    <n v="1"/>
    <n v="2"/>
    <x v="0"/>
    <n v="8.5"/>
    <n v="20"/>
    <m/>
    <m/>
    <m/>
    <n v="7.5"/>
    <m/>
    <s v="SYD"/>
    <x v="1"/>
    <x v="0"/>
    <x v="1"/>
    <n v="3"/>
    <x v="0"/>
    <s v=""/>
    <n v="2"/>
    <x v="0"/>
    <s v=""/>
    <n v="-100"/>
    <s v="Hawaii Five Oh"/>
    <x v="0"/>
    <s v=""/>
    <n v="-100"/>
  </r>
  <r>
    <x v="198"/>
    <x v="0"/>
    <d v="1899-12-30T16:55:00"/>
    <n v="4"/>
    <n v="0"/>
    <n v="9"/>
    <n v="2600"/>
    <s v="Hcp"/>
    <s v="SW"/>
    <n v="500"/>
    <n v="4"/>
    <s v="Gear Up"/>
    <x v="2"/>
    <n v="7.3"/>
    <s v="Annabel Neasham"/>
    <s v="Jamie Mott"/>
    <m/>
    <n v="4"/>
    <n v="57"/>
    <n v="57"/>
    <n v="32.929399367755529"/>
    <n v="3"/>
    <m/>
    <x v="1"/>
    <n v="5.6"/>
    <n v="30"/>
    <n v="12"/>
    <m/>
    <m/>
    <n v="9.5"/>
    <m/>
    <s v="Mel"/>
    <x v="0"/>
    <x v="0"/>
    <x v="1"/>
    <n v="3"/>
    <x v="0"/>
    <s v=""/>
    <s v=""/>
    <x v="0"/>
    <s v=""/>
    <n v="-100"/>
    <s v="Gear Up"/>
    <x v="0"/>
    <s v=""/>
    <n v="-100"/>
  </r>
  <r>
    <x v="198"/>
    <x v="4"/>
    <d v="1899-12-30T17:15:00"/>
    <n v="4"/>
    <n v="6"/>
    <n v="9"/>
    <n v="1500"/>
    <s v="Hcp"/>
    <m/>
    <n v="250"/>
    <n v="17"/>
    <s v="Another Wil"/>
    <x v="3"/>
    <n v="2.1"/>
    <s v="Ciaron Maher"/>
    <s v="Jamie Kah"/>
    <m/>
    <n v="4"/>
    <n v="53"/>
    <n v="53"/>
    <m/>
    <m/>
    <m/>
    <x v="1"/>
    <n v="3.1"/>
    <n v="20"/>
    <m/>
    <m/>
    <s v="WON"/>
    <n v="1.85"/>
    <n v="1.1000000000000001"/>
    <s v="SYD"/>
    <x v="1"/>
    <x v="0"/>
    <x v="1"/>
    <n v="3"/>
    <x v="0"/>
    <s v=""/>
    <s v=""/>
    <x v="0"/>
    <n v="185"/>
    <n v="85"/>
    <s v="Another Wil"/>
    <x v="0"/>
    <n v="185"/>
    <n v="85"/>
  </r>
  <r>
    <x v="198"/>
    <x v="4"/>
    <d v="1899-12-30T17:55:00"/>
    <n v="4"/>
    <n v="6"/>
    <n v="10"/>
    <n v="1400"/>
    <s v="Hcp"/>
    <n v="88"/>
    <n v="160"/>
    <n v="8"/>
    <s v="Gringotts"/>
    <x v="5"/>
    <n v="3.3"/>
    <s v="Ciaron Maher"/>
    <s v="James McDonald"/>
    <m/>
    <n v="13"/>
    <n v="56"/>
    <n v="56"/>
    <m/>
    <n v="3"/>
    <n v="2"/>
    <x v="1"/>
    <n v="5.4"/>
    <n v="20"/>
    <m/>
    <m/>
    <s v="WON"/>
    <n v="3.9"/>
    <n v="1.7"/>
    <s v="SYD"/>
    <x v="1"/>
    <x v="0"/>
    <x v="1"/>
    <n v="3"/>
    <x v="0"/>
    <s v=""/>
    <s v=""/>
    <x v="0"/>
    <n v="390"/>
    <n v="290"/>
    <s v="Gringotts"/>
    <x v="0"/>
    <n v="390"/>
    <n v="290"/>
  </r>
  <r>
    <x v="199"/>
    <x v="3"/>
    <d v="1899-12-30T13:00:00"/>
    <n v="10"/>
    <n v="0"/>
    <n v="2"/>
    <n v="2600"/>
    <s v="Hcp"/>
    <m/>
    <n v="300"/>
    <n v="11"/>
    <s v="Circle Of Fire"/>
    <x v="2"/>
    <n v="3.8"/>
    <s v="Ciaron Maher"/>
    <s v="Dylan Gibbons (a0)"/>
    <m/>
    <n v="8"/>
    <n v="53"/>
    <n v="53"/>
    <m/>
    <n v="4"/>
    <m/>
    <x v="1"/>
    <n v="4.3"/>
    <n v="20"/>
    <m/>
    <m/>
    <s v="WON"/>
    <n v="4"/>
    <n v="1.5"/>
    <s v="SYD"/>
    <x v="1"/>
    <x v="0"/>
    <x v="1"/>
    <n v="4"/>
    <x v="0"/>
    <n v="2"/>
    <n v="2"/>
    <x v="0"/>
    <n v="400"/>
    <n v="300"/>
    <s v="Circle Of Fire"/>
    <x v="0"/>
    <n v="400"/>
    <n v="300"/>
  </r>
  <r>
    <x v="199"/>
    <x v="3"/>
    <d v="1899-12-30T13:00:00"/>
    <n v="10"/>
    <n v="0"/>
    <n v="2"/>
    <n v="2600"/>
    <s v="Hcp"/>
    <m/>
    <n v="300"/>
    <n v="8"/>
    <s v="Verona"/>
    <x v="3"/>
    <n v="3.3"/>
    <s v="Ciaron Maher"/>
    <s v="Jamie Kah"/>
    <m/>
    <n v="3"/>
    <n v="53"/>
    <n v="53"/>
    <m/>
    <n v="5"/>
    <m/>
    <x v="0"/>
    <n v="5.3"/>
    <n v="20"/>
    <m/>
    <m/>
    <m/>
    <n v="3.9"/>
    <m/>
    <s v="SYD"/>
    <x v="1"/>
    <x v="0"/>
    <x v="1"/>
    <n v="4"/>
    <x v="0"/>
    <s v=""/>
    <n v="2"/>
    <x v="0"/>
    <s v=""/>
    <n v="-100"/>
    <s v="Verona"/>
    <x v="0"/>
    <s v=""/>
    <n v="-100"/>
  </r>
  <r>
    <x v="199"/>
    <x v="2"/>
    <d v="1899-12-30T16:15:00"/>
    <n v="5"/>
    <n v="0"/>
    <n v="8"/>
    <n v="1400"/>
    <s v="Hcp"/>
    <s v="No"/>
    <n v="200"/>
    <n v="5"/>
    <s v="Seonee"/>
    <x v="2"/>
    <n v="5.8"/>
    <s v="Patrick Payne"/>
    <s v="Billy Egan"/>
    <m/>
    <n v="4"/>
    <n v="54"/>
    <n v="54"/>
    <n v="42.241379310344826"/>
    <n v="2"/>
    <n v="1"/>
    <x v="1"/>
    <n v="5"/>
    <n v="35"/>
    <n v="11"/>
    <m/>
    <s v="2nd"/>
    <n v="1.8"/>
    <m/>
    <s v="Mel"/>
    <x v="0"/>
    <x v="0"/>
    <x v="1"/>
    <n v="4"/>
    <x v="0"/>
    <s v=""/>
    <s v=""/>
    <x v="0"/>
    <s v=""/>
    <n v="-100"/>
    <s v="Seonee"/>
    <x v="0"/>
    <s v=""/>
    <n v="-100"/>
  </r>
  <r>
    <x v="199"/>
    <x v="2"/>
    <d v="1899-12-30T16:15:00"/>
    <n v="5"/>
    <n v="0"/>
    <n v="8"/>
    <n v="1400"/>
    <s v="Hcp"/>
    <s v="No"/>
    <n v="200"/>
    <n v="2"/>
    <s v="Buffalo River"/>
    <x v="4"/>
    <n v="4.2"/>
    <s v="Michael Moroney"/>
    <s v="Celine Gaudray (a0)"/>
    <m/>
    <n v="1"/>
    <n v="58"/>
    <n v="58"/>
    <n v="42.241379310344826"/>
    <n v="1"/>
    <n v="2"/>
    <x v="0"/>
    <n v="5.5"/>
    <n v="30"/>
    <n v="11"/>
    <m/>
    <m/>
    <n v="3.5"/>
    <m/>
    <s v="Mel"/>
    <x v="0"/>
    <x v="0"/>
    <x v="1"/>
    <n v="4"/>
    <x v="1"/>
    <s v=""/>
    <s v=""/>
    <x v="0"/>
    <s v=""/>
    <n v="-100"/>
    <s v="Buffalo River"/>
    <x v="1"/>
    <s v=""/>
    <s v=""/>
  </r>
  <r>
    <x v="199"/>
    <x v="2"/>
    <d v="1899-12-30T16:55:00"/>
    <n v="5"/>
    <n v="0"/>
    <n v="9"/>
    <n v="2000"/>
    <s v="Hcp"/>
    <s v="No"/>
    <n v="200"/>
    <n v="3"/>
    <s v="First Immortal"/>
    <x v="6"/>
    <n v="3"/>
    <s v="Mark Kavanagh"/>
    <s v="Jamie Mott"/>
    <m/>
    <n v="4"/>
    <n v="57.5"/>
    <n v="57.5"/>
    <n v="47.031963470319639"/>
    <n v="1"/>
    <m/>
    <x v="1"/>
    <n v="5"/>
    <n v="35"/>
    <n v="11"/>
    <m/>
    <m/>
    <n v="3.1"/>
    <m/>
    <s v="Mel"/>
    <x v="0"/>
    <x v="0"/>
    <x v="1"/>
    <n v="4"/>
    <x v="1"/>
    <s v=""/>
    <s v=""/>
    <x v="0"/>
    <s v=""/>
    <n v="-100"/>
    <s v="First Immortal"/>
    <x v="1"/>
    <s v=""/>
    <s v=""/>
  </r>
  <r>
    <x v="200"/>
    <x v="9"/>
    <d v="1899-12-30T14:55:00"/>
    <n v="4"/>
    <n v="0"/>
    <n v="6"/>
    <n v="1100"/>
    <s v="Hcp"/>
    <n v="84"/>
    <n v="130"/>
    <n v="4"/>
    <s v="Senegalia"/>
    <x v="3"/>
    <n v="14.5"/>
    <s v="Ciaron Maher"/>
    <s v="Celine Gaudray (a1.5)"/>
    <n v="1.5"/>
    <n v="7"/>
    <n v="59.5"/>
    <n v="58"/>
    <n v="34.674329501915707"/>
    <n v="2"/>
    <n v="4"/>
    <x v="1"/>
    <n v="5.0999999999999996"/>
    <n v="35"/>
    <n v="13"/>
    <m/>
    <s v="WON"/>
    <n v="15"/>
    <n v="3.5"/>
    <s v="Mel"/>
    <x v="0"/>
    <x v="2"/>
    <x v="1"/>
    <n v="4"/>
    <x v="0"/>
    <n v="2"/>
    <n v="2"/>
    <x v="0"/>
    <n v="1500"/>
    <n v="1400"/>
    <s v="Senegalia"/>
    <x v="0"/>
    <n v="1500"/>
    <n v="1400"/>
  </r>
  <r>
    <x v="200"/>
    <x v="9"/>
    <d v="1899-12-30T14:55:00"/>
    <n v="4"/>
    <n v="0"/>
    <n v="6"/>
    <n v="1100"/>
    <s v="Hcp"/>
    <n v="84"/>
    <n v="130"/>
    <n v="12"/>
    <s v="Is It Me"/>
    <x v="3"/>
    <n v="6.2"/>
    <s v="Daniel Bowman"/>
    <s v="Daniel Moor"/>
    <m/>
    <n v="13"/>
    <n v="57"/>
    <n v="57"/>
    <n v="34.674329501915707"/>
    <n v="4"/>
    <n v="2"/>
    <x v="0"/>
    <n v="5.5"/>
    <n v="30"/>
    <n v="13"/>
    <m/>
    <s v="3rd"/>
    <n v="8.5"/>
    <n v="2.5"/>
    <s v="Mel"/>
    <x v="0"/>
    <x v="2"/>
    <x v="1"/>
    <n v="4"/>
    <x v="0"/>
    <s v=""/>
    <n v="2"/>
    <x v="0"/>
    <s v=""/>
    <n v="-100"/>
    <s v="Is It Me"/>
    <x v="0"/>
    <s v=""/>
    <n v="-100"/>
  </r>
  <r>
    <x v="200"/>
    <x v="3"/>
    <d v="1899-12-30T15:15:00"/>
    <n v="4"/>
    <n v="4"/>
    <n v="7"/>
    <n v="3200"/>
    <s v="Hcp"/>
    <m/>
    <n v="2000"/>
    <n v="12"/>
    <s v="Circle Of Fire"/>
    <x v="2"/>
    <n v="5.0999999999999996"/>
    <s v="Ciaron Maher"/>
    <s v="Andrea Atzeni"/>
    <m/>
    <n v="14"/>
    <n v="51.5"/>
    <n v="51.5"/>
    <m/>
    <m/>
    <m/>
    <x v="1"/>
    <n v="6.9"/>
    <n v="20"/>
    <m/>
    <m/>
    <s v="WON"/>
    <n v="6.35"/>
    <n v="2.15"/>
    <s v="SYD"/>
    <x v="1"/>
    <x v="0"/>
    <x v="1"/>
    <n v="4"/>
    <x v="1"/>
    <s v=""/>
    <s v=""/>
    <x v="0"/>
    <n v="635"/>
    <n v="535"/>
    <s v="Circle Of Fire"/>
    <x v="1"/>
    <s v=""/>
    <s v=""/>
  </r>
  <r>
    <x v="200"/>
    <x v="9"/>
    <d v="1899-12-30T15:35:00"/>
    <n v="4"/>
    <n v="0"/>
    <n v="7"/>
    <n v="1400"/>
    <s v="Mares"/>
    <s v="SW-M"/>
    <n v="150"/>
    <n v="4"/>
    <s v="Nunthorpe"/>
    <x v="1"/>
    <n v="7.4"/>
    <s v="Peter G Moody "/>
    <s v="Luke Nolen"/>
    <m/>
    <n v="6"/>
    <n v="59"/>
    <n v="59"/>
    <n v="33.513513513513516"/>
    <n v="4"/>
    <n v="4"/>
    <x v="1"/>
    <n v="4.5999999999999996"/>
    <n v="35"/>
    <n v="13"/>
    <m/>
    <m/>
    <n v="8.5"/>
    <m/>
    <s v="Mel"/>
    <x v="0"/>
    <x v="2"/>
    <x v="1"/>
    <n v="4"/>
    <x v="0"/>
    <s v=""/>
    <s v=""/>
    <x v="0"/>
    <s v=""/>
    <n v="-100"/>
    <s v="Nunthorpe"/>
    <x v="0"/>
    <s v=""/>
    <n v="-100"/>
  </r>
  <r>
    <x v="200"/>
    <x v="3"/>
    <d v="1899-12-30T16:35:00"/>
    <n v="4"/>
    <n v="4"/>
    <n v="9"/>
    <n v="1600"/>
    <s v="Mares"/>
    <s v="WFA"/>
    <n v="1000"/>
    <n v="2"/>
    <s v="Zougotcha"/>
    <x v="2"/>
    <n v="3.5"/>
    <s v="Chris Waller"/>
    <s v="James McDonald"/>
    <m/>
    <n v="1"/>
    <n v="57"/>
    <n v="57"/>
    <m/>
    <n v="2"/>
    <n v="3"/>
    <x v="1"/>
    <n v="5.8"/>
    <n v="20"/>
    <m/>
    <m/>
    <s v="WON"/>
    <n v="3.6"/>
    <n v="1.55"/>
    <s v="SYD"/>
    <x v="1"/>
    <x v="0"/>
    <x v="1"/>
    <n v="4"/>
    <x v="1"/>
    <s v=""/>
    <s v=""/>
    <x v="0"/>
    <n v="360"/>
    <n v="260"/>
    <s v="Zougotcha"/>
    <x v="1"/>
    <s v=""/>
    <s v=""/>
  </r>
  <r>
    <x v="200"/>
    <x v="9"/>
    <d v="1899-12-30T16:50:00"/>
    <n v="4"/>
    <n v="0"/>
    <n v="9"/>
    <n v="1600"/>
    <s v="Hcp"/>
    <s v="No"/>
    <n v="200"/>
    <n v="13"/>
    <s v="El Soleado"/>
    <x v="5"/>
    <n v="15.7"/>
    <s v="Robbie Laing"/>
    <s v="Patrick Moloney"/>
    <m/>
    <n v="12"/>
    <n v="54"/>
    <n v="54"/>
    <n v="20.06805688857866"/>
    <n v="3"/>
    <m/>
    <x v="1"/>
    <n v="5.5"/>
    <n v="30"/>
    <n v="16"/>
    <m/>
    <s v="WON"/>
    <n v="17"/>
    <n v="4.5999999999999996"/>
    <s v="Mel"/>
    <x v="0"/>
    <x v="2"/>
    <x v="1"/>
    <n v="4"/>
    <x v="0"/>
    <s v=""/>
    <s v=""/>
    <x v="0"/>
    <n v="1700"/>
    <n v="1600"/>
    <s v="El Soleado"/>
    <x v="0"/>
    <n v="1700"/>
    <n v="1600"/>
  </r>
  <r>
    <x v="200"/>
    <x v="3"/>
    <d v="1899-12-30T17:10:00"/>
    <n v="4"/>
    <n v="4"/>
    <n v="10"/>
    <n v="1200"/>
    <s v="Mares"/>
    <s v="SW"/>
    <n v="300"/>
    <n v="1"/>
    <s v="Red Card"/>
    <x v="4"/>
    <n v="3"/>
    <s v="James Cummings"/>
    <s v="Adam Hyeronimus"/>
    <m/>
    <n v="13"/>
    <n v="55"/>
    <n v="55"/>
    <m/>
    <n v="1"/>
    <n v="1"/>
    <x v="1"/>
    <n v="3.9"/>
    <n v="30"/>
    <m/>
    <m/>
    <m/>
    <n v="4.4000000000000004"/>
    <m/>
    <s v="SYD"/>
    <x v="1"/>
    <x v="0"/>
    <x v="1"/>
    <n v="4"/>
    <x v="1"/>
    <s v=""/>
    <s v=""/>
    <x v="0"/>
    <s v=""/>
    <n v="-100"/>
    <s v="Red Card"/>
    <x v="1"/>
    <s v=""/>
    <s v=""/>
  </r>
  <r>
    <x v="201"/>
    <x v="3"/>
    <d v="1899-12-30T11:25:00"/>
    <n v="4"/>
    <n v="7"/>
    <n v="1"/>
    <n v="1400"/>
    <s v="Hcp"/>
    <n v="72"/>
    <n v="120"/>
    <n v="1"/>
    <s v="Elettrica"/>
    <x v="3"/>
    <n v="4.7"/>
    <s v="R &amp; W Freedman"/>
    <s v="Angus Villiers (a1.5)"/>
    <n v="1.5"/>
    <n v="5"/>
    <n v="62.5"/>
    <n v="61"/>
    <n v="25.129454766981418"/>
    <n v="1"/>
    <n v="5"/>
    <x v="0"/>
    <n v="9.5"/>
    <n v="20"/>
    <m/>
    <m/>
    <m/>
    <n v="6"/>
    <m/>
    <s v="SYD"/>
    <x v="1"/>
    <x v="0"/>
    <x v="1"/>
    <n v="4"/>
    <x v="1"/>
    <s v=""/>
    <s v=""/>
    <x v="0"/>
    <s v=""/>
    <n v="-100"/>
    <s v="Elettrica"/>
    <x v="1"/>
    <s v=""/>
    <s v=""/>
  </r>
  <r>
    <x v="201"/>
    <x v="8"/>
    <d v="1899-12-30T13:30:00"/>
    <n v="4"/>
    <n v="0"/>
    <n v="4"/>
    <n v="2000"/>
    <s v="Hcp"/>
    <s v="No"/>
    <n v="150"/>
    <n v="6"/>
    <s v="Sunsets"/>
    <x v="5"/>
    <n v="5.2"/>
    <s v="Trent Busuttin "/>
    <s v="Linda Meech"/>
    <m/>
    <n v="9"/>
    <n v="54"/>
    <n v="54"/>
    <n v="43.621013133208251"/>
    <n v="4"/>
    <n v="2"/>
    <x v="1"/>
    <n v="5.2"/>
    <n v="35"/>
    <n v="9"/>
    <m/>
    <m/>
    <n v="5"/>
    <m/>
    <s v="Mel"/>
    <x v="0"/>
    <x v="2"/>
    <x v="1"/>
    <n v="4"/>
    <x v="0"/>
    <n v="2"/>
    <n v="2"/>
    <x v="0"/>
    <s v=""/>
    <n v="-100"/>
    <s v="Sunsets"/>
    <x v="0"/>
    <s v=""/>
    <n v="-100"/>
  </r>
  <r>
    <x v="201"/>
    <x v="8"/>
    <d v="1899-12-30T13:30:00"/>
    <n v="4"/>
    <n v="0"/>
    <n v="4"/>
    <n v="2000"/>
    <s v="Hcp"/>
    <s v="No"/>
    <n v="150"/>
    <n v="2"/>
    <s v="Brayden Star"/>
    <x v="0"/>
    <n v="5.7"/>
    <s v="Trent Busuttin "/>
    <s v="Daniel Moor"/>
    <m/>
    <n v="3"/>
    <n v="56.5"/>
    <n v="56.5"/>
    <n v="43.621013133208251"/>
    <n v="3"/>
    <n v="1"/>
    <x v="0"/>
    <n v="5.6"/>
    <n v="30"/>
    <n v="9"/>
    <m/>
    <m/>
    <n v="5.5"/>
    <m/>
    <s v="Mel"/>
    <x v="0"/>
    <x v="2"/>
    <x v="1"/>
    <n v="4"/>
    <x v="0"/>
    <s v=""/>
    <n v="2"/>
    <x v="0"/>
    <s v=""/>
    <n v="-100"/>
    <s v="Brayden Star"/>
    <x v="0"/>
    <s v=""/>
    <n v="-100"/>
  </r>
  <r>
    <x v="201"/>
    <x v="8"/>
    <d v="1899-12-30T14:05:00"/>
    <n v="4"/>
    <n v="0"/>
    <n v="5"/>
    <n v="1200"/>
    <s v="Hcp"/>
    <n v="78"/>
    <n v="130"/>
    <n v="9"/>
    <s v="Talbragar"/>
    <x v="5"/>
    <n v="7.9"/>
    <s v="Julius Sandhu"/>
    <s v="Jamie Mott"/>
    <m/>
    <n v="11"/>
    <n v="59"/>
    <n v="59"/>
    <n v="42.961258151131574"/>
    <n v="4"/>
    <m/>
    <x v="1"/>
    <n v="4.8"/>
    <n v="35"/>
    <n v="12"/>
    <m/>
    <s v="WON"/>
    <n v="7"/>
    <n v="2.1"/>
    <s v="Mel"/>
    <x v="0"/>
    <x v="2"/>
    <x v="1"/>
    <n v="4"/>
    <x v="0"/>
    <s v=""/>
    <s v=""/>
    <x v="0"/>
    <n v="700"/>
    <n v="600"/>
    <s v="Talbragar"/>
    <x v="0"/>
    <n v="700"/>
    <n v="600"/>
  </r>
  <r>
    <x v="201"/>
    <x v="3"/>
    <d v="1899-12-30T14:25:00"/>
    <n v="4"/>
    <n v="7"/>
    <n v="6"/>
    <n v="2000"/>
    <s v="Hcp"/>
    <m/>
    <n v="250"/>
    <n v="7"/>
    <s v="Goldman"/>
    <x v="2"/>
    <n v="11.5"/>
    <s v="Waterhouse/Bott"/>
    <s v="Regan Bayliss"/>
    <m/>
    <n v="2"/>
    <n v="55.5"/>
    <n v="55.5"/>
    <n v="29.528985507246379"/>
    <m/>
    <m/>
    <x v="1"/>
    <n v="6.4"/>
    <n v="20"/>
    <m/>
    <m/>
    <s v="2nd"/>
    <n v="5.5"/>
    <n v="2.5"/>
    <s v="SYD"/>
    <x v="1"/>
    <x v="0"/>
    <x v="1"/>
    <n v="4"/>
    <x v="0"/>
    <s v=""/>
    <s v=""/>
    <x v="0"/>
    <s v=""/>
    <n v="-100"/>
    <s v="Goldman"/>
    <x v="0"/>
    <s v=""/>
    <n v="-100"/>
  </r>
  <r>
    <x v="201"/>
    <x v="3"/>
    <d v="1899-12-30T15:40:00"/>
    <n v="4"/>
    <n v="7"/>
    <n v="8"/>
    <n v="1400"/>
    <s v="Hcp"/>
    <n v="88"/>
    <n v="160"/>
    <n v="11"/>
    <s v="Magic Time"/>
    <x v="2"/>
    <n v="7.2"/>
    <s v="Grahame Begg"/>
    <s v="Michael Dee"/>
    <m/>
    <n v="6"/>
    <n v="57"/>
    <n v="57"/>
    <n v="34.297052154195015"/>
    <m/>
    <n v="4"/>
    <x v="1"/>
    <n v="6.6"/>
    <n v="20"/>
    <m/>
    <m/>
    <s v="WON"/>
    <n v="7.3"/>
    <n v="2.5"/>
    <s v="SYD"/>
    <x v="1"/>
    <x v="0"/>
    <x v="1"/>
    <n v="4"/>
    <x v="0"/>
    <s v=""/>
    <s v=""/>
    <x v="0"/>
    <n v="730"/>
    <n v="630"/>
    <s v="Magic Time"/>
    <x v="0"/>
    <n v="730"/>
    <n v="630"/>
  </r>
  <r>
    <x v="201"/>
    <x v="8"/>
    <d v="1899-12-30T17:10:00"/>
    <n v="4"/>
    <n v="0"/>
    <n v="10"/>
    <n v="1600"/>
    <s v="Hcp"/>
    <n v="84"/>
    <n v="130"/>
    <n v="8"/>
    <s v="Frigid"/>
    <x v="1"/>
    <n v="3.5"/>
    <s v="John Leek (Jnr)"/>
    <s v="Daniel Stackhouse"/>
    <m/>
    <n v="5"/>
    <n v="56"/>
    <n v="56"/>
    <n v="57.142857142857146"/>
    <n v="2"/>
    <n v="4"/>
    <x v="1"/>
    <n v="4.5999999999999996"/>
    <n v="40"/>
    <n v="12"/>
    <m/>
    <s v="WON"/>
    <n v="3.4"/>
    <n v="1.3"/>
    <s v="Mel"/>
    <x v="0"/>
    <x v="2"/>
    <x v="1"/>
    <n v="4"/>
    <x v="0"/>
    <s v=""/>
    <s v=""/>
    <x v="0"/>
    <n v="340"/>
    <n v="240"/>
    <s v="Frigid"/>
    <x v="0"/>
    <n v="340"/>
    <n v="240"/>
  </r>
  <r>
    <x v="202"/>
    <x v="4"/>
    <d v="1899-12-30T12:40:00"/>
    <n v="4"/>
    <n v="0"/>
    <n v="3"/>
    <n v="1500"/>
    <s v="Hcp"/>
    <n v="78"/>
    <n v="160"/>
    <n v="4"/>
    <s v="Rhythm Of Love"/>
    <x v="4"/>
    <n v="3.9"/>
    <s v="John O'Shea"/>
    <s v="Nash Rawiller"/>
    <m/>
    <n v="1"/>
    <n v="58"/>
    <n v="58"/>
    <n v="43.184885290148443"/>
    <n v="4"/>
    <m/>
    <x v="1"/>
    <n v="5.2"/>
    <n v="20"/>
    <m/>
    <m/>
    <m/>
    <n v="4.5999999999999996"/>
    <m/>
    <s v="SYD"/>
    <x v="1"/>
    <x v="0"/>
    <x v="1"/>
    <n v="4"/>
    <x v="1"/>
    <s v=""/>
    <s v=""/>
    <x v="0"/>
    <s v=""/>
    <n v="-100"/>
    <s v="Rhythm Of Love"/>
    <x v="1"/>
    <s v=""/>
    <s v=""/>
  </r>
  <r>
    <x v="202"/>
    <x v="4"/>
    <d v="1899-12-30T12:40:00"/>
    <n v="4"/>
    <n v="0"/>
    <n v="3"/>
    <n v="1500"/>
    <s v="Hcp"/>
    <n v="78"/>
    <n v="160"/>
    <n v="9"/>
    <s v="Unusual Legacy"/>
    <x v="1"/>
    <n v="5.7"/>
    <s v="Chris Waller"/>
    <s v="Amy McLucas (a2)"/>
    <n v="2"/>
    <n v="4"/>
    <n v="56.5"/>
    <n v="54.5"/>
    <n v="43.184885290148443"/>
    <m/>
    <n v="5"/>
    <x v="0"/>
    <n v="6.5"/>
    <n v="20"/>
    <m/>
    <m/>
    <m/>
    <n v="5"/>
    <m/>
    <s v="SYD"/>
    <x v="1"/>
    <x v="0"/>
    <x v="1"/>
    <n v="4"/>
    <x v="1"/>
    <s v=""/>
    <s v=""/>
    <x v="0"/>
    <s v=""/>
    <n v="-100"/>
    <s v="Unusual Legacy"/>
    <x v="1"/>
    <s v=""/>
    <s v=""/>
  </r>
  <r>
    <x v="202"/>
    <x v="2"/>
    <d v="1899-12-30T12:55:00"/>
    <n v="4"/>
    <n v="4"/>
    <n v="3"/>
    <n v="1600"/>
    <s v="Hcp"/>
    <s v="SW"/>
    <n v="175"/>
    <n v="1"/>
    <s v="Pounding"/>
    <x v="3"/>
    <n v="2.2999999999999998"/>
    <s v="Peter G Moody "/>
    <s v="Luke Nolen"/>
    <m/>
    <n v="8"/>
    <n v="60"/>
    <n v="60"/>
    <n v="66.734074823053589"/>
    <n v="1"/>
    <n v="1"/>
    <x v="1"/>
    <n v="4.5999999999999996"/>
    <n v="40"/>
    <n v="8"/>
    <m/>
    <m/>
    <n v="2.6"/>
    <m/>
    <s v="Mel"/>
    <x v="0"/>
    <x v="0"/>
    <x v="1"/>
    <n v="4"/>
    <x v="0"/>
    <s v=""/>
    <s v=""/>
    <x v="0"/>
    <s v=""/>
    <n v="-100"/>
    <s v="Pounding"/>
    <x v="0"/>
    <s v=""/>
    <n v="-100"/>
  </r>
  <r>
    <x v="202"/>
    <x v="2"/>
    <d v="1899-12-30T13:30:00"/>
    <n v="4"/>
    <n v="4"/>
    <n v="4"/>
    <n v="1400"/>
    <s v="Mares"/>
    <s v="SW-M"/>
    <n v="175"/>
    <n v="5"/>
    <s v="Fire Of Etna"/>
    <x v="0"/>
    <n v="8.4"/>
    <s v="Anthony  Freedman"/>
    <s v="Declan Bates"/>
    <m/>
    <n v="10"/>
    <n v="58"/>
    <n v="58"/>
    <n v="21.428571428571431"/>
    <n v="2"/>
    <n v="5"/>
    <x v="1"/>
    <n v="5.4"/>
    <n v="30"/>
    <n v="10"/>
    <m/>
    <m/>
    <n v="7"/>
    <m/>
    <s v="Mel"/>
    <x v="0"/>
    <x v="0"/>
    <x v="1"/>
    <n v="4"/>
    <x v="0"/>
    <s v=""/>
    <s v=""/>
    <x v="0"/>
    <s v=""/>
    <n v="-100"/>
    <s v="Fire Of Etna"/>
    <x v="0"/>
    <s v=""/>
    <n v="-100"/>
  </r>
  <r>
    <x v="202"/>
    <x v="2"/>
    <d v="1899-12-30T13:30:00"/>
    <n v="4"/>
    <n v="4"/>
    <n v="4"/>
    <n v="1400"/>
    <s v="Mares"/>
    <s v="SW-M"/>
    <n v="175"/>
    <n v="4"/>
    <s v="Extratwo"/>
    <x v="6"/>
    <n v="3.8"/>
    <s v="Ciaron Maher"/>
    <s v="Ethan Brown"/>
    <m/>
    <n v="1"/>
    <n v="58"/>
    <n v="58"/>
    <n v="21.428571428571431"/>
    <n v="3"/>
    <m/>
    <x v="0"/>
    <n v="5.5"/>
    <n v="30"/>
    <n v="10"/>
    <m/>
    <s v="WON"/>
    <n v="3.8"/>
    <n v="1.6"/>
    <s v="Mel"/>
    <x v="0"/>
    <x v="0"/>
    <x v="1"/>
    <n v="4"/>
    <x v="1"/>
    <s v=""/>
    <s v=""/>
    <x v="0"/>
    <n v="380"/>
    <n v="280"/>
    <s v="Extratwo"/>
    <x v="1"/>
    <s v=""/>
    <s v=""/>
  </r>
  <r>
    <x v="202"/>
    <x v="4"/>
    <d v="1899-12-30T13:50:00"/>
    <n v="4"/>
    <n v="0"/>
    <n v="5"/>
    <n v="1300"/>
    <s v="Mares"/>
    <n v="78"/>
    <n v="160"/>
    <n v="3"/>
    <s v="Powerful Peg"/>
    <x v="2"/>
    <n v="8.8000000000000007"/>
    <s v="Kris Lees"/>
    <s v="Molly Bourke (a3)"/>
    <n v="3"/>
    <n v="4"/>
    <n v="61.5"/>
    <n v="58.5"/>
    <n v="24.350649350649348"/>
    <n v="4"/>
    <n v="2"/>
    <x v="1"/>
    <n v="4.5"/>
    <n v="20"/>
    <m/>
    <m/>
    <m/>
    <n v="10"/>
    <m/>
    <s v="SYD"/>
    <x v="1"/>
    <x v="0"/>
    <x v="1"/>
    <n v="4"/>
    <x v="0"/>
    <s v=""/>
    <s v=""/>
    <x v="0"/>
    <s v=""/>
    <n v="-100"/>
    <s v="Powerful Peg"/>
    <x v="0"/>
    <s v=""/>
    <n v="-100"/>
  </r>
  <r>
    <x v="202"/>
    <x v="2"/>
    <d v="1899-12-30T14:05:00"/>
    <n v="4"/>
    <n v="4"/>
    <n v="5"/>
    <n v="2000"/>
    <s v="Hcp"/>
    <s v="SW"/>
    <n v="175"/>
    <n v="2"/>
    <s v="Magnaspin"/>
    <x v="2"/>
    <n v="6.5"/>
    <s v="Leon  Corstens"/>
    <s v="Declan Bates"/>
    <m/>
    <n v="8"/>
    <n v="59"/>
    <n v="59"/>
    <n v="63.003663003663007"/>
    <n v="1"/>
    <n v="1"/>
    <x v="1"/>
    <n v="4.5999999999999996"/>
    <n v="35"/>
    <n v="8"/>
    <m/>
    <m/>
    <n v="10"/>
    <m/>
    <s v="Mel"/>
    <x v="0"/>
    <x v="0"/>
    <x v="1"/>
    <n v="4"/>
    <x v="0"/>
    <s v=""/>
    <s v=""/>
    <x v="0"/>
    <s v=""/>
    <n v="-100"/>
    <s v="Magnaspin"/>
    <x v="0"/>
    <s v=""/>
    <n v="-100"/>
  </r>
  <r>
    <x v="202"/>
    <x v="4"/>
    <d v="1899-12-30T15:00:00"/>
    <n v="4"/>
    <n v="0"/>
    <n v="7"/>
    <n v="1100"/>
    <s v="Hcp"/>
    <n v="94"/>
    <n v="160"/>
    <n v="13"/>
    <s v="Manhood"/>
    <x v="2"/>
    <n v="32.5"/>
    <s v="Annabel Neasham"/>
    <s v="Jett Stanley (a2)"/>
    <n v="2"/>
    <n v="5"/>
    <n v="53.5"/>
    <n v="51.5"/>
    <n v="30.854700854700855"/>
    <m/>
    <m/>
    <x v="1"/>
    <n v="5.5"/>
    <n v="20"/>
    <m/>
    <m/>
    <s v="2nd"/>
    <n v="31"/>
    <n v="5.8"/>
    <s v="SYD"/>
    <x v="1"/>
    <x v="0"/>
    <x v="1"/>
    <n v="4"/>
    <x v="0"/>
    <s v=""/>
    <s v=""/>
    <x v="0"/>
    <s v=""/>
    <n v="-100"/>
    <s v="Manhood"/>
    <x v="0"/>
    <s v=""/>
    <n v="-100"/>
  </r>
  <r>
    <x v="202"/>
    <x v="2"/>
    <d v="1899-12-30T15:15:00"/>
    <n v="4"/>
    <n v="4"/>
    <n v="7"/>
    <n v="1200"/>
    <s v="Hcp"/>
    <s v="SW"/>
    <n v="175"/>
    <n v="3"/>
    <s v="General Beau"/>
    <x v="0"/>
    <n v="6.5"/>
    <s v="Mathew Ellerton"/>
    <s v="Joe Bowditch"/>
    <m/>
    <n v="2"/>
    <n v="59"/>
    <n v="59"/>
    <n v="38.640429338103758"/>
    <n v="2"/>
    <n v="3"/>
    <x v="1"/>
    <n v="4.5999999999999996"/>
    <n v="40"/>
    <n v="9"/>
    <m/>
    <m/>
    <n v="5.5"/>
    <m/>
    <s v="Mel"/>
    <x v="0"/>
    <x v="0"/>
    <x v="1"/>
    <n v="4"/>
    <x v="1"/>
    <s v=""/>
    <s v=""/>
    <x v="0"/>
    <s v=""/>
    <n v="-100"/>
    <s v="General Beau"/>
    <x v="1"/>
    <s v=""/>
    <s v=""/>
  </r>
  <r>
    <x v="202"/>
    <x v="2"/>
    <d v="1899-12-30T15:15:00"/>
    <n v="4"/>
    <n v="4"/>
    <n v="7"/>
    <n v="1200"/>
    <s v="Hcp"/>
    <s v="SW"/>
    <n v="175"/>
    <n v="1"/>
    <s v="Jigsaw"/>
    <x v="2"/>
    <n v="4.9000000000000004"/>
    <s v="Cindy Alderson"/>
    <s v="Ethan Brown"/>
    <m/>
    <n v="8"/>
    <n v="61"/>
    <n v="61"/>
    <n v="38.640429338103758"/>
    <n v="3"/>
    <n v="1"/>
    <x v="0"/>
    <n v="5.5"/>
    <n v="30"/>
    <n v="9"/>
    <m/>
    <s v="3rd"/>
    <n v="8"/>
    <m/>
    <s v="Mel"/>
    <x v="0"/>
    <x v="0"/>
    <x v="1"/>
    <n v="4"/>
    <x v="0"/>
    <s v=""/>
    <s v=""/>
    <x v="0"/>
    <s v=""/>
    <n v="-100"/>
    <s v="Jigsaw"/>
    <x v="0"/>
    <s v=""/>
    <n v="-100"/>
  </r>
  <r>
    <x v="202"/>
    <x v="4"/>
    <d v="1899-12-30T15:35:00"/>
    <n v="4"/>
    <n v="0"/>
    <n v="8"/>
    <n v="1500"/>
    <s v="Hcp"/>
    <n v="100"/>
    <n v="160"/>
    <n v="11"/>
    <s v="St Lawrence"/>
    <x v="2"/>
    <n v="12.7"/>
    <s v="Ciaron Maher"/>
    <s v="Tom Sherry"/>
    <m/>
    <n v="8"/>
    <n v="55"/>
    <n v="55"/>
    <n v="35.651793525809275"/>
    <m/>
    <n v="5"/>
    <x v="1"/>
    <n v="5.4"/>
    <n v="20"/>
    <m/>
    <m/>
    <s v="3rd"/>
    <n v="13"/>
    <n v="3.1"/>
    <s v="SYD"/>
    <x v="1"/>
    <x v="0"/>
    <x v="1"/>
    <n v="4"/>
    <x v="0"/>
    <s v=""/>
    <s v=""/>
    <x v="0"/>
    <s v=""/>
    <n v="-100"/>
    <s v="St Lawrence"/>
    <x v="0"/>
    <s v=""/>
    <n v="-100"/>
  </r>
  <r>
    <x v="202"/>
    <x v="4"/>
    <d v="1899-12-30T16:50:00"/>
    <n v="4"/>
    <n v="0"/>
    <n v="10"/>
    <n v="1300"/>
    <s v="Hcp"/>
    <n v="78"/>
    <n v="160"/>
    <n v="9"/>
    <s v="Able Willie"/>
    <x v="3"/>
    <n v="10.4"/>
    <s v="Chris Waller"/>
    <s v="Jay Ford"/>
    <m/>
    <n v="12"/>
    <n v="58"/>
    <n v="58"/>
    <n v="23.314014752370916"/>
    <n v="3"/>
    <n v="4"/>
    <x v="1"/>
    <n v="6.1"/>
    <n v="20"/>
    <m/>
    <m/>
    <m/>
    <n v="21"/>
    <m/>
    <s v="SYD"/>
    <x v="1"/>
    <x v="0"/>
    <x v="1"/>
    <n v="4"/>
    <x v="0"/>
    <s v=""/>
    <s v=""/>
    <x v="0"/>
    <s v=""/>
    <n v="-100"/>
    <s v="Able Willie"/>
    <x v="0"/>
    <s v=""/>
    <n v="-100"/>
  </r>
  <r>
    <x v="203"/>
    <x v="10"/>
    <d v="1899-12-30T13:05:00"/>
    <n v="6"/>
    <n v="0"/>
    <n v="4"/>
    <n v="1800"/>
    <s v="Hcp"/>
    <n v="78"/>
    <n v="160"/>
    <n v="2"/>
    <s v="Noisy Boy"/>
    <x v="3"/>
    <n v="8.9"/>
    <s v="Todd Howlett"/>
    <s v="Braith Nock (a3)"/>
    <n v="3"/>
    <n v="3"/>
    <n v="59.5"/>
    <n v="56.5"/>
    <n v="23.140716960941681"/>
    <n v="2"/>
    <n v="1"/>
    <x v="1"/>
    <n v="7.1"/>
    <n v="20"/>
    <m/>
    <m/>
    <m/>
    <n v="8.5"/>
    <m/>
    <s v="SYD"/>
    <x v="1"/>
    <x v="2"/>
    <x v="1"/>
    <n v="5"/>
    <x v="0"/>
    <s v=""/>
    <s v=""/>
    <x v="0"/>
    <s v=""/>
    <n v="-100"/>
    <s v="Noisy Boy"/>
    <x v="0"/>
    <s v=""/>
    <n v="-100"/>
  </r>
  <r>
    <x v="203"/>
    <x v="10"/>
    <d v="1899-12-30T13:40:00"/>
    <n v="6"/>
    <n v="0"/>
    <n v="5"/>
    <n v="1100"/>
    <s v="Hcp"/>
    <m/>
    <n v="200"/>
    <n v="4"/>
    <s v="Parisal"/>
    <x v="2"/>
    <n v="2.7"/>
    <s v="James Cummings"/>
    <s v="Zac Lloyd (a0)"/>
    <m/>
    <n v="1"/>
    <n v="55.5"/>
    <n v="55.5"/>
    <n v="51.742919389978212"/>
    <n v="4"/>
    <n v="3"/>
    <x v="1"/>
    <n v="4.2"/>
    <n v="20"/>
    <m/>
    <m/>
    <s v="WON"/>
    <n v="3"/>
    <n v="1.4"/>
    <s v="SYD"/>
    <x v="1"/>
    <x v="2"/>
    <x v="1"/>
    <n v="5"/>
    <x v="0"/>
    <s v=""/>
    <s v=""/>
    <x v="0"/>
    <n v="300"/>
    <n v="200"/>
    <s v="Parisal"/>
    <x v="0"/>
    <n v="300"/>
    <n v="200"/>
  </r>
  <r>
    <x v="203"/>
    <x v="2"/>
    <d v="1899-12-30T15:05:00"/>
    <n v="4"/>
    <n v="8"/>
    <n v="7"/>
    <n v="1600"/>
    <s v="Hcp"/>
    <n v="100"/>
    <n v="150"/>
    <n v="3"/>
    <s v="Here To Shock"/>
    <x v="4"/>
    <n v="3.2"/>
    <s v="Team Hayes"/>
    <s v="Celine Gaudray (a1.5)"/>
    <n v="1.5"/>
    <n v="3"/>
    <n v="61"/>
    <n v="59.5"/>
    <n v="51.658163265306122"/>
    <n v="2"/>
    <n v="4"/>
    <x v="1"/>
    <n v="4.5999999999999996"/>
    <n v="40"/>
    <n v="8"/>
    <m/>
    <s v="2nd"/>
    <n v="3.8"/>
    <n v="1.4"/>
    <s v="Mel"/>
    <x v="0"/>
    <x v="0"/>
    <x v="1"/>
    <n v="5"/>
    <x v="1"/>
    <s v=""/>
    <s v=""/>
    <x v="0"/>
    <s v=""/>
    <n v="-100"/>
    <s v="Here To Shock"/>
    <x v="1"/>
    <s v=""/>
    <s v=""/>
  </r>
  <r>
    <x v="203"/>
    <x v="10"/>
    <d v="1899-12-30T15:25:00"/>
    <n v="6"/>
    <n v="0"/>
    <n v="8"/>
    <n v="1600"/>
    <s v="Hcp"/>
    <m/>
    <n v="250"/>
    <n v="17"/>
    <s v="Ausbred Flirt"/>
    <x v="3"/>
    <n v="13.6"/>
    <s v="Brad Widdup"/>
    <s v="Alysha Collett"/>
    <m/>
    <n v="13"/>
    <n v="53"/>
    <n v="53"/>
    <n v="36.764705882352942"/>
    <m/>
    <m/>
    <x v="1"/>
    <n v="6.5"/>
    <n v="20"/>
    <m/>
    <m/>
    <m/>
    <n v="31"/>
    <m/>
    <s v="SYD"/>
    <x v="1"/>
    <x v="2"/>
    <x v="1"/>
    <n v="5"/>
    <x v="0"/>
    <s v=""/>
    <s v=""/>
    <x v="0"/>
    <s v=""/>
    <n v="-100"/>
    <s v="Ausbred Flirt"/>
    <x v="0"/>
    <s v=""/>
    <n v="-100"/>
  </r>
  <r>
    <x v="203"/>
    <x v="10"/>
    <d v="1899-12-30T16:05:00"/>
    <n v="6"/>
    <n v="0"/>
    <n v="9"/>
    <n v="1400"/>
    <s v="Hcp"/>
    <n v="88"/>
    <n v="160"/>
    <n v="4"/>
    <s v="Kibou"/>
    <x v="4"/>
    <n v="3.8"/>
    <s v="Waterhouse/Bott"/>
    <s v="Regan Bayliss"/>
    <m/>
    <n v="13"/>
    <n v="59"/>
    <n v="59"/>
    <n v="50.706033376123237"/>
    <m/>
    <m/>
    <x v="1"/>
    <n v="6.4"/>
    <n v="20"/>
    <m/>
    <m/>
    <m/>
    <n v="4"/>
    <m/>
    <s v="SYD"/>
    <x v="1"/>
    <x v="2"/>
    <x v="1"/>
    <n v="5"/>
    <x v="1"/>
    <s v=""/>
    <s v=""/>
    <x v="0"/>
    <s v=""/>
    <n v="-100"/>
    <s v="Kibou"/>
    <x v="1"/>
    <s v=""/>
    <s v=""/>
  </r>
  <r>
    <x v="203"/>
    <x v="2"/>
    <d v="1899-12-30T16:20:00"/>
    <n v="4"/>
    <n v="8"/>
    <n v="9"/>
    <n v="2000"/>
    <s v="Hcp"/>
    <n v="100"/>
    <n v="130"/>
    <n v="2"/>
    <s v="Wild Planet"/>
    <x v="2"/>
    <n v="11.3"/>
    <s v="Team Hawkes"/>
    <s v="Ethan Brown"/>
    <m/>
    <n v="3"/>
    <n v="57"/>
    <n v="57"/>
    <n v="52.327818391689114"/>
    <n v="4"/>
    <n v="1"/>
    <x v="1"/>
    <n v="4.7"/>
    <n v="35"/>
    <n v="7"/>
    <m/>
    <m/>
    <n v="15"/>
    <m/>
    <s v="Mel"/>
    <x v="0"/>
    <x v="0"/>
    <x v="1"/>
    <n v="5"/>
    <x v="0"/>
    <s v=""/>
    <s v=""/>
    <x v="0"/>
    <s v=""/>
    <n v="-100"/>
    <s v="Wild Planet"/>
    <x v="0"/>
    <s v=""/>
    <n v="-100"/>
  </r>
  <r>
    <x v="203"/>
    <x v="2"/>
    <d v="1899-12-30T16:55:00"/>
    <n v="4"/>
    <n v="8"/>
    <n v="10"/>
    <n v="1400"/>
    <s v="Hcp"/>
    <n v="84"/>
    <n v="130"/>
    <n v="7"/>
    <s v="Talbragar"/>
    <x v="2"/>
    <n v="7"/>
    <s v="Julius Sandhu"/>
    <s v="Jamie Mott"/>
    <m/>
    <n v="6"/>
    <n v="59"/>
    <n v="59"/>
    <n v="46.543778801843317"/>
    <n v="2"/>
    <n v="1"/>
    <x v="1"/>
    <n v="4.5999999999999996"/>
    <n v="40"/>
    <n v="15"/>
    <m/>
    <m/>
    <n v="7"/>
    <m/>
    <s v="Mel"/>
    <x v="0"/>
    <x v="0"/>
    <x v="1"/>
    <n v="5"/>
    <x v="1"/>
    <s v=""/>
    <s v=""/>
    <x v="0"/>
    <s v=""/>
    <n v="-100"/>
    <s v="Talbragar"/>
    <x v="1"/>
    <s v=""/>
    <s v=""/>
  </r>
  <r>
    <x v="204"/>
    <x v="14"/>
    <d v="1899-12-30T11:50:00"/>
    <n v="8"/>
    <n v="0"/>
    <n v="2"/>
    <n v="1200"/>
    <s v="Hcp"/>
    <n v="72"/>
    <n v="120"/>
    <n v="12"/>
    <s v="Xtra Gear"/>
    <x v="4"/>
    <n v="13.7"/>
    <s v="Joseph Ible"/>
    <s v="Sam Clipperton"/>
    <m/>
    <n v="1"/>
    <n v="55.5"/>
    <n v="55.5"/>
    <n v="19.957497921093967"/>
    <m/>
    <m/>
    <x v="1"/>
    <n v="5.9"/>
    <n v="20"/>
    <m/>
    <m/>
    <m/>
    <n v="15"/>
    <m/>
    <s v="SYD"/>
    <x v="1"/>
    <x v="2"/>
    <x v="1"/>
    <n v="5"/>
    <x v="1"/>
    <s v=""/>
    <s v=""/>
    <x v="0"/>
    <s v=""/>
    <n v="-100"/>
    <s v="Xtra Gear"/>
    <x v="1"/>
    <s v=""/>
    <s v=""/>
  </r>
  <r>
    <x v="204"/>
    <x v="14"/>
    <d v="1899-12-30T13:00:00"/>
    <n v="8"/>
    <n v="0"/>
    <n v="4"/>
    <n v="2200"/>
    <s v="Hcp"/>
    <n v="78"/>
    <n v="160"/>
    <n v="3"/>
    <s v="Desperado"/>
    <x v="3"/>
    <n v="4.2"/>
    <s v="Ciaron Maher"/>
    <s v="Tyler Schiller"/>
    <m/>
    <n v="5"/>
    <n v="58.5"/>
    <n v="58.5"/>
    <n v="35.045478865703586"/>
    <n v="1"/>
    <m/>
    <x v="1"/>
    <n v="5.8"/>
    <n v="20"/>
    <m/>
    <m/>
    <s v="2nd"/>
    <n v="5.5"/>
    <n v="2.4"/>
    <s v="SYD"/>
    <x v="1"/>
    <x v="2"/>
    <x v="1"/>
    <n v="5"/>
    <x v="0"/>
    <n v="2"/>
    <n v="2"/>
    <x v="0"/>
    <s v=""/>
    <n v="-100"/>
    <s v="Desperado"/>
    <x v="0"/>
    <s v=""/>
    <n v="-100"/>
  </r>
  <r>
    <x v="204"/>
    <x v="14"/>
    <d v="1899-12-30T13:00:00"/>
    <n v="8"/>
    <n v="0"/>
    <n v="4"/>
    <n v="2200"/>
    <s v="Hcp"/>
    <n v="78"/>
    <n v="160"/>
    <n v="9"/>
    <s v="Funambulist"/>
    <x v="3"/>
    <n v="11.5"/>
    <s v="Annabel Neasham"/>
    <s v="Dylan Gibbons (a0)"/>
    <m/>
    <n v="11"/>
    <n v="55"/>
    <n v="55"/>
    <n v="35.045478865703586"/>
    <m/>
    <m/>
    <x v="0"/>
    <n v="5.9"/>
    <n v="20"/>
    <m/>
    <m/>
    <s v="3rd"/>
    <n v="9"/>
    <n v="2.7"/>
    <s v="SYD"/>
    <x v="1"/>
    <x v="2"/>
    <x v="1"/>
    <n v="5"/>
    <x v="0"/>
    <s v=""/>
    <n v="2"/>
    <x v="0"/>
    <s v=""/>
    <n v="-100"/>
    <s v="Funambulist"/>
    <x v="0"/>
    <s v=""/>
    <n v="-100"/>
  </r>
  <r>
    <x v="204"/>
    <x v="14"/>
    <d v="1899-12-30T14:10:00"/>
    <n v="8"/>
    <n v="0"/>
    <n v="6"/>
    <n v="2200"/>
    <s v="Hcp"/>
    <m/>
    <n v="300"/>
    <n v="9"/>
    <s v="Hezashocka"/>
    <x v="3"/>
    <n v="4.5"/>
    <s v="Price &amp; Kent (Jnr)"/>
    <s v="Chad Schofield"/>
    <m/>
    <n v="6"/>
    <n v="54"/>
    <n v="54"/>
    <n v="54.480286738351253"/>
    <n v="4"/>
    <n v="3"/>
    <x v="1"/>
    <n v="7.8"/>
    <n v="20"/>
    <m/>
    <m/>
    <s v="WON"/>
    <n v="4.4000000000000004"/>
    <n v="1.4"/>
    <s v="SYD"/>
    <x v="1"/>
    <x v="2"/>
    <x v="1"/>
    <n v="5"/>
    <x v="0"/>
    <s v=""/>
    <s v=""/>
    <x v="0"/>
    <n v="440.00000000000006"/>
    <n v="340.00000000000006"/>
    <s v="Hezashocka"/>
    <x v="0"/>
    <n v="440.00000000000006"/>
    <n v="340.00000000000006"/>
  </r>
  <r>
    <x v="204"/>
    <x v="14"/>
    <d v="1899-12-30T15:20:00"/>
    <n v="8"/>
    <n v="0"/>
    <n v="8"/>
    <n v="1600"/>
    <s v="Hcp"/>
    <m/>
    <n v="500"/>
    <n v="3"/>
    <s v="Iknowastar"/>
    <x v="4"/>
    <n v="6.2"/>
    <s v="Bjorn Baker"/>
    <s v="Rachel King"/>
    <m/>
    <n v="4"/>
    <n v="55.5"/>
    <n v="55.5"/>
    <n v="56.129032258064512"/>
    <n v="3"/>
    <m/>
    <x v="1"/>
    <n v="5"/>
    <n v="20"/>
    <m/>
    <m/>
    <s v="3rd"/>
    <n v="75"/>
    <n v="2.2000000000000002"/>
    <s v="SYD"/>
    <x v="1"/>
    <x v="2"/>
    <x v="1"/>
    <n v="5"/>
    <x v="1"/>
    <s v=""/>
    <s v=""/>
    <x v="0"/>
    <s v=""/>
    <n v="-100"/>
    <s v="Iknowastar"/>
    <x v="1"/>
    <s v=""/>
    <s v=""/>
  </r>
  <r>
    <x v="204"/>
    <x v="2"/>
    <d v="1899-12-30T15:40:00"/>
    <n v="5"/>
    <n v="0"/>
    <n v="8"/>
    <n v="1400"/>
    <s v="Hcp"/>
    <n v="100"/>
    <n v="150"/>
    <n v="1"/>
    <s v="Gentleman Roy"/>
    <x v="2"/>
    <n v="6.2"/>
    <s v="Team Hayes"/>
    <s v="Celine Gaudray (a1.5)"/>
    <n v="1.5"/>
    <n v="10"/>
    <n v="62"/>
    <n v="60.5"/>
    <n v="36.537195523370642"/>
    <n v="3"/>
    <n v="1"/>
    <x v="1"/>
    <n v="4.8"/>
    <n v="35"/>
    <n v="11"/>
    <m/>
    <m/>
    <n v="9"/>
    <m/>
    <s v="Mel"/>
    <x v="0"/>
    <x v="0"/>
    <x v="1"/>
    <n v="5"/>
    <x v="0"/>
    <s v=""/>
    <s v=""/>
    <x v="0"/>
    <s v=""/>
    <n v="-100"/>
    <s v="Gentleman Roy"/>
    <x v="0"/>
    <s v=""/>
    <n v="-100"/>
  </r>
  <r>
    <x v="204"/>
    <x v="2"/>
    <d v="1899-12-30T16:15:00"/>
    <n v="5"/>
    <n v="0"/>
    <n v="9"/>
    <n v="1600"/>
    <s v="Hcp"/>
    <n v="84"/>
    <n v="130"/>
    <n v="6"/>
    <s v="Frigid"/>
    <x v="3"/>
    <n v="2.7"/>
    <s v="John Leek (Jnr)"/>
    <s v="Tatum Bull (a3)"/>
    <n v="3"/>
    <n v="5"/>
    <n v="58.5"/>
    <n v="55.5"/>
    <n v="59.25925925925926"/>
    <n v="1"/>
    <n v="3"/>
    <x v="1"/>
    <n v="5.2"/>
    <n v="35"/>
    <n v="11"/>
    <m/>
    <m/>
    <n v="2.5"/>
    <m/>
    <s v="Mel"/>
    <x v="0"/>
    <x v="0"/>
    <x v="1"/>
    <n v="5"/>
    <x v="0"/>
    <s v=""/>
    <s v=""/>
    <x v="0"/>
    <s v=""/>
    <n v="-100"/>
    <s v="Frigid"/>
    <x v="0"/>
    <s v=""/>
    <n v="-100"/>
  </r>
  <r>
    <x v="205"/>
    <x v="18"/>
    <d v="1899-12-30T11:05:00"/>
    <n v="5"/>
    <n v="3"/>
    <n v="1"/>
    <n v="1700"/>
    <s v="Hcp"/>
    <n v="72"/>
    <n v="120"/>
    <n v="8"/>
    <s v="Smart Legend"/>
    <x v="2"/>
    <n v="5.6"/>
    <s v="Les Bridge"/>
    <s v="Jett Stanley (a2)"/>
    <n v="2"/>
    <n v="8"/>
    <n v="56.5"/>
    <n v="54.5"/>
    <n v="37.464985994397765"/>
    <m/>
    <m/>
    <x v="1"/>
    <n v="4.9000000000000004"/>
    <n v="20"/>
    <m/>
    <m/>
    <m/>
    <n v="5"/>
    <m/>
    <s v="SYD"/>
    <x v="1"/>
    <x v="2"/>
    <x v="1"/>
    <n v="5"/>
    <x v="0"/>
    <s v=""/>
    <s v=""/>
    <x v="0"/>
    <s v=""/>
    <n v="-100"/>
    <s v="Smart Legend"/>
    <x v="0"/>
    <s v=""/>
    <n v="-100"/>
  </r>
  <r>
    <x v="205"/>
    <x v="0"/>
    <d v="1899-12-30T12:00:00"/>
    <n v="7"/>
    <n v="4"/>
    <n v="1"/>
    <n v="1800"/>
    <s v="Hcp"/>
    <n v="84"/>
    <n v="130"/>
    <n v="7"/>
    <s v="Flossing"/>
    <x v="3"/>
    <n v="20"/>
    <s v="Trent Busuttin "/>
    <s v="Craig Newitt"/>
    <m/>
    <n v="5"/>
    <n v="58"/>
    <n v="58"/>
    <n v="19.285714285714285"/>
    <m/>
    <n v="5"/>
    <x v="1"/>
    <n v="5.2"/>
    <n v="35"/>
    <n v="14"/>
    <m/>
    <m/>
    <n v="21"/>
    <m/>
    <s v="Mel"/>
    <x v="0"/>
    <x v="0"/>
    <x v="1"/>
    <n v="5"/>
    <x v="0"/>
    <n v="2"/>
    <n v="2"/>
    <x v="0"/>
    <s v=""/>
    <n v="-100"/>
    <s v="Flossing"/>
    <x v="0"/>
    <s v=""/>
    <n v="-100"/>
  </r>
  <r>
    <x v="205"/>
    <x v="0"/>
    <d v="1899-12-30T12:00:00"/>
    <n v="7"/>
    <n v="4"/>
    <n v="1"/>
    <n v="1800"/>
    <s v="Hcp"/>
    <n v="84"/>
    <n v="130"/>
    <n v="11"/>
    <s v="Mirzann"/>
    <x v="5"/>
    <n v="3.4"/>
    <s v="Chris Waller"/>
    <s v="Damian Lane"/>
    <m/>
    <n v="4"/>
    <n v="54.5"/>
    <n v="54.5"/>
    <n v="19.285714285714285"/>
    <n v="4"/>
    <m/>
    <x v="0"/>
    <n v="5.6"/>
    <n v="30"/>
    <n v="14"/>
    <m/>
    <s v="2nd"/>
    <n v="3.1"/>
    <n v="1.4"/>
    <s v="Mel"/>
    <x v="0"/>
    <x v="0"/>
    <x v="1"/>
    <n v="5"/>
    <x v="0"/>
    <s v=""/>
    <n v="2"/>
    <x v="0"/>
    <s v=""/>
    <n v="-100"/>
    <s v="Mirzann"/>
    <x v="0"/>
    <s v=""/>
    <n v="-100"/>
  </r>
  <r>
    <x v="205"/>
    <x v="18"/>
    <d v="1899-12-30T14:35:00"/>
    <n v="5"/>
    <n v="3"/>
    <n v="7"/>
    <n v="1100"/>
    <s v="Hcp"/>
    <m/>
    <n v="200"/>
    <n v="5"/>
    <s v="Hard To Say"/>
    <x v="0"/>
    <n v="6.2"/>
    <s v="Jason Deamer"/>
    <s v="Ashley Morgan"/>
    <m/>
    <n v="3"/>
    <n v="56.5"/>
    <n v="56.5"/>
    <n v="43.906810035842298"/>
    <n v="2"/>
    <n v="5"/>
    <x v="1"/>
    <n v="3.9"/>
    <n v="20"/>
    <m/>
    <m/>
    <m/>
    <n v="8"/>
    <m/>
    <s v="SYD"/>
    <x v="1"/>
    <x v="2"/>
    <x v="1"/>
    <n v="5"/>
    <x v="0"/>
    <n v="2"/>
    <n v="2"/>
    <x v="0"/>
    <s v=""/>
    <n v="-100"/>
    <s v="Hard To Say"/>
    <x v="0"/>
    <s v=""/>
    <n v="-100"/>
  </r>
  <r>
    <x v="205"/>
    <x v="18"/>
    <d v="1899-12-30T14:35:00"/>
    <n v="5"/>
    <n v="3"/>
    <n v="7"/>
    <n v="1100"/>
    <s v="Hcp"/>
    <m/>
    <n v="200"/>
    <n v="6"/>
    <s v="Opal Ridge"/>
    <x v="3"/>
    <n v="3.3"/>
    <s v="Luke Pepper"/>
    <s v="Tommy Berry"/>
    <m/>
    <n v="9"/>
    <n v="55.5"/>
    <n v="55.5"/>
    <n v="43.906810035842298"/>
    <m/>
    <n v="1"/>
    <x v="0"/>
    <n v="6.4"/>
    <n v="20"/>
    <m/>
    <m/>
    <s v="WON"/>
    <n v="3.3"/>
    <n v="1.4"/>
    <s v="SYD"/>
    <x v="1"/>
    <x v="2"/>
    <x v="1"/>
    <n v="5"/>
    <x v="0"/>
    <s v=""/>
    <n v="2"/>
    <x v="0"/>
    <n v="330"/>
    <n v="230"/>
    <s v="Opal Ridge"/>
    <x v="0"/>
    <n v="330"/>
    <n v="230"/>
  </r>
  <r>
    <x v="205"/>
    <x v="0"/>
    <d v="1899-12-30T14:50:00"/>
    <n v="7"/>
    <n v="4"/>
    <n v="7"/>
    <n v="1200"/>
    <s v="Hcp"/>
    <s v="No"/>
    <n v="175"/>
    <n v="7"/>
    <s v="Maharba"/>
    <x v="2"/>
    <n v="10"/>
    <s v="Grahame Begg"/>
    <s v="Jordan Childs"/>
    <m/>
    <n v="3"/>
    <n v="54.5"/>
    <n v="54.5"/>
    <n v="34.731934731934736"/>
    <n v="1"/>
    <m/>
    <x v="0"/>
    <n v="5.6"/>
    <n v="30"/>
    <n v="15"/>
    <m/>
    <s v="3rd"/>
    <n v="13"/>
    <n v="3.7"/>
    <s v="Mel"/>
    <x v="0"/>
    <x v="0"/>
    <x v="1"/>
    <n v="5"/>
    <x v="1"/>
    <s v=""/>
    <s v=""/>
    <x v="0"/>
    <s v=""/>
    <n v="-100"/>
    <s v="Maharba"/>
    <x v="1"/>
    <s v=""/>
    <s v=""/>
  </r>
  <r>
    <x v="205"/>
    <x v="0"/>
    <d v="1899-12-30T15:30:00"/>
    <n v="7"/>
    <n v="4"/>
    <n v="8"/>
    <n v="2800"/>
    <s v="Hcp"/>
    <s v="SW"/>
    <n v="500"/>
    <n v="12"/>
    <s v="The Map"/>
    <x v="3"/>
    <n v="3.2"/>
    <s v="Dan Clarken"/>
    <s v="Damian Lane"/>
    <m/>
    <n v="1"/>
    <n v="56.5"/>
    <n v="56.5"/>
    <n v="41.351010101010104"/>
    <n v="1"/>
    <n v="2"/>
    <x v="1"/>
    <n v="5.6"/>
    <n v="30"/>
    <n v="15"/>
    <m/>
    <s v="WON"/>
    <n v="4"/>
    <n v="1.8"/>
    <s v="Mel"/>
    <x v="0"/>
    <x v="0"/>
    <x v="1"/>
    <n v="5"/>
    <x v="0"/>
    <s v=""/>
    <s v=""/>
    <x v="0"/>
    <n v="400"/>
    <n v="300"/>
    <s v="The Map"/>
    <x v="0"/>
    <n v="400"/>
    <n v="300"/>
  </r>
  <r>
    <x v="205"/>
    <x v="18"/>
    <d v="1899-12-30T16:30:00"/>
    <n v="5"/>
    <n v="3"/>
    <n v="10"/>
    <n v="1100"/>
    <s v="Hcp"/>
    <n v="78"/>
    <n v="160"/>
    <n v="8"/>
    <s v="Jedibeel (Nz)"/>
    <x v="3"/>
    <n v="5.7"/>
    <s v="Brad Widdup"/>
    <m/>
    <m/>
    <n v="7"/>
    <n v="58.5"/>
    <n v="58.5"/>
    <n v="33.672891907187321"/>
    <n v="2"/>
    <m/>
    <x v="1"/>
    <n v="5.9"/>
    <n v="20"/>
    <m/>
    <m/>
    <s v="2nd"/>
    <n v="5.5"/>
    <n v="2.2000000000000002"/>
    <s v="SYD"/>
    <x v="1"/>
    <x v="2"/>
    <x v="1"/>
    <n v="5"/>
    <x v="0"/>
    <n v="2"/>
    <n v="2"/>
    <x v="0"/>
    <s v=""/>
    <n v="-100"/>
    <s v="Jedibeel (Nz)"/>
    <x v="0"/>
    <s v=""/>
    <n v="-100"/>
  </r>
  <r>
    <x v="205"/>
    <x v="18"/>
    <d v="1899-12-30T16:30:00"/>
    <n v="5"/>
    <n v="3"/>
    <n v="10"/>
    <n v="1100"/>
    <s v="Hcp"/>
    <n v="78"/>
    <n v="160"/>
    <n v="1"/>
    <s v="Manhood"/>
    <x v="1"/>
    <n v="15.5"/>
    <s v="Annabel Neasham"/>
    <s v="Mitch Stapleford (a3)"/>
    <n v="3"/>
    <n v="13"/>
    <n v="62.5"/>
    <n v="59.5"/>
    <n v="33.672891907187321"/>
    <m/>
    <n v="2"/>
    <x v="0"/>
    <n v="8.8000000000000007"/>
    <n v="20"/>
    <m/>
    <m/>
    <m/>
    <n v="19"/>
    <m/>
    <s v="SYD"/>
    <x v="1"/>
    <x v="2"/>
    <x v="1"/>
    <n v="5"/>
    <x v="0"/>
    <s v=""/>
    <n v="2"/>
    <x v="0"/>
    <s v=""/>
    <n v="-100"/>
    <s v="Manhood"/>
    <x v="0"/>
    <s v=""/>
    <n v="-100"/>
  </r>
  <r>
    <x v="206"/>
    <x v="3"/>
    <d v="1899-12-30T11:35:00"/>
    <n v="5"/>
    <n v="8"/>
    <n v="2"/>
    <n v="1400"/>
    <s v="Hcp"/>
    <n v="72"/>
    <n v="120"/>
    <n v="1"/>
    <s v="Navy Blood"/>
    <x v="3"/>
    <n v="2.2000000000000002"/>
    <s v="R &amp; W Freedman"/>
    <s v="Dylan Gibbons (a0)"/>
    <m/>
    <n v="5"/>
    <n v="59.5"/>
    <n v="59.5"/>
    <n v="58.441558441558442"/>
    <n v="2"/>
    <n v="5"/>
    <x v="1"/>
    <n v="4.8"/>
    <n v="20"/>
    <m/>
    <m/>
    <m/>
    <n v="2.8"/>
    <m/>
    <s v="SYD"/>
    <x v="1"/>
    <x v="0"/>
    <x v="1"/>
    <n v="5"/>
    <x v="0"/>
    <n v="2"/>
    <n v="2"/>
    <x v="0"/>
    <s v=""/>
    <n v="-100"/>
    <s v="Navy Blood"/>
    <x v="0"/>
    <s v=""/>
    <n v="-100"/>
  </r>
  <r>
    <x v="206"/>
    <x v="3"/>
    <d v="1899-12-30T11:35:00"/>
    <n v="5"/>
    <n v="8"/>
    <n v="2"/>
    <n v="1400"/>
    <s v="Hcp"/>
    <n v="72"/>
    <n v="120"/>
    <n v="4"/>
    <s v="Putt For Dough"/>
    <x v="3"/>
    <n v="13.4"/>
    <s v="Mick Attard"/>
    <s v="Reece Jones"/>
    <m/>
    <n v="1"/>
    <n v="59"/>
    <n v="59"/>
    <n v="58.441558441558442"/>
    <n v="3"/>
    <m/>
    <x v="0"/>
    <n v="5.5"/>
    <n v="20"/>
    <m/>
    <m/>
    <s v="3rd"/>
    <n v="11"/>
    <n v="2.6"/>
    <s v="SYD"/>
    <x v="1"/>
    <x v="0"/>
    <x v="1"/>
    <n v="5"/>
    <x v="0"/>
    <s v=""/>
    <n v="2"/>
    <x v="0"/>
    <s v=""/>
    <n v="-100"/>
    <s v="Putt For Dough"/>
    <x v="0"/>
    <s v=""/>
    <n v="-100"/>
  </r>
  <r>
    <x v="206"/>
    <x v="3"/>
    <d v="1899-12-30T12:45:00"/>
    <n v="5"/>
    <n v="8"/>
    <n v="4"/>
    <n v="2400"/>
    <s v="Hcp"/>
    <n v="78"/>
    <n v="160"/>
    <n v="4"/>
    <s v="Quantum Cat"/>
    <x v="2"/>
    <n v="2.7"/>
    <s v="Chris Waller"/>
    <s v="Joshua Parr"/>
    <m/>
    <n v="9"/>
    <n v="58.5"/>
    <n v="58.5"/>
    <n v="44.499723604201215"/>
    <n v="3"/>
    <n v="2"/>
    <x v="1"/>
    <n v="4.2"/>
    <n v="20"/>
    <m/>
    <m/>
    <s v="2nd"/>
    <n v="4"/>
    <n v="1.8"/>
    <s v="SYD"/>
    <x v="1"/>
    <x v="0"/>
    <x v="1"/>
    <n v="5"/>
    <x v="0"/>
    <s v=""/>
    <s v=""/>
    <x v="0"/>
    <s v=""/>
    <n v="-100"/>
    <s v="Quantum Cat"/>
    <x v="0"/>
    <s v=""/>
    <n v="-100"/>
  </r>
  <r>
    <x v="206"/>
    <x v="3"/>
    <d v="1899-12-30T13:20:00"/>
    <n v="5"/>
    <n v="8"/>
    <n v="5"/>
    <n v="1400"/>
    <s v="Mares"/>
    <n v="78"/>
    <n v="160"/>
    <n v="4"/>
    <s v="Konasana"/>
    <x v="0"/>
    <n v="2.7"/>
    <s v="Chris Waller"/>
    <s v="Rory Hutchings"/>
    <m/>
    <n v="3"/>
    <n v="59.5"/>
    <n v="59.5"/>
    <n v="43.530543530543532"/>
    <n v="1"/>
    <m/>
    <x v="1"/>
    <n v="5.2"/>
    <n v="20"/>
    <m/>
    <m/>
    <s v="WON"/>
    <n v="3.3"/>
    <n v="1.6"/>
    <s v="SYD"/>
    <x v="1"/>
    <x v="0"/>
    <x v="1"/>
    <n v="5"/>
    <x v="0"/>
    <n v="2"/>
    <n v="2"/>
    <x v="0"/>
    <n v="330"/>
    <n v="230"/>
    <s v="Konasana"/>
    <x v="0"/>
    <n v="330"/>
    <n v="230"/>
  </r>
  <r>
    <x v="206"/>
    <x v="3"/>
    <d v="1899-12-30T13:20:00"/>
    <n v="5"/>
    <n v="8"/>
    <n v="5"/>
    <n v="1400"/>
    <s v="Mares"/>
    <n v="78"/>
    <n v="160"/>
    <n v="8"/>
    <s v="Desiah"/>
    <x v="3"/>
    <n v="8.6999999999999993"/>
    <s v="Ciaron Maher"/>
    <s v="Joshua Parr"/>
    <m/>
    <n v="8"/>
    <n v="58"/>
    <n v="58"/>
    <n v="43.530543530543532"/>
    <n v="5"/>
    <m/>
    <x v="0"/>
    <n v="6"/>
    <n v="20"/>
    <m/>
    <m/>
    <m/>
    <n v="10"/>
    <m/>
    <s v="SYD"/>
    <x v="1"/>
    <x v="0"/>
    <x v="1"/>
    <n v="5"/>
    <x v="0"/>
    <s v=""/>
    <n v="2"/>
    <x v="0"/>
    <s v=""/>
    <n v="-100"/>
    <s v="Desiah"/>
    <x v="0"/>
    <s v=""/>
    <n v="-100"/>
  </r>
  <r>
    <x v="206"/>
    <x v="5"/>
    <d v="1899-12-30T14:10:00"/>
    <n v="5"/>
    <n v="0"/>
    <n v="6"/>
    <n v="1600"/>
    <s v="Mares"/>
    <n v="78"/>
    <n v="130"/>
    <n v="11"/>
    <s v="Matriarch Rose"/>
    <x v="5"/>
    <n v="4.4000000000000004"/>
    <s v="Dan O'Sullivan"/>
    <s v="Jaylah Kennedy (a3)"/>
    <n v="3"/>
    <n v="10"/>
    <n v="55.5"/>
    <n v="52.5"/>
    <n v="38.111888111888113"/>
    <n v="4"/>
    <m/>
    <x v="1"/>
    <n v="5.2"/>
    <n v="35"/>
    <n v="10"/>
    <m/>
    <s v="WON"/>
    <n v="4.2"/>
    <n v="1.5"/>
    <s v="Mel"/>
    <x v="0"/>
    <x v="0"/>
    <x v="1"/>
    <n v="5"/>
    <x v="0"/>
    <s v=""/>
    <s v=""/>
    <x v="0"/>
    <n v="420"/>
    <n v="320"/>
    <s v="Matriarch Rose"/>
    <x v="0"/>
    <n v="420"/>
    <n v="320"/>
  </r>
  <r>
    <x v="206"/>
    <x v="3"/>
    <d v="1899-12-30T14:30:00"/>
    <n v="5"/>
    <n v="8"/>
    <n v="7"/>
    <n v="1000"/>
    <s v="Hcp"/>
    <n v="78"/>
    <n v="160"/>
    <n v="17"/>
    <s v="Martial Music"/>
    <x v="2"/>
    <n v="10.199999999999999"/>
    <s v="Anthony Cummings"/>
    <s v="Danny Beasley"/>
    <m/>
    <n v="11"/>
    <n v="54.5"/>
    <n v="54.5"/>
    <n v="34.194165471066476"/>
    <m/>
    <m/>
    <x v="1"/>
    <n v="5.4"/>
    <n v="20"/>
    <m/>
    <m/>
    <m/>
    <n v="17"/>
    <m/>
    <s v="SYD"/>
    <x v="1"/>
    <x v="0"/>
    <x v="1"/>
    <n v="5"/>
    <x v="0"/>
    <n v="2"/>
    <n v="2"/>
    <x v="0"/>
    <s v=""/>
    <n v="-100"/>
    <s v="Martial Music"/>
    <x v="0"/>
    <s v=""/>
    <n v="-100"/>
  </r>
  <r>
    <x v="206"/>
    <x v="3"/>
    <d v="1899-12-30T14:30:00"/>
    <n v="5"/>
    <n v="8"/>
    <n v="7"/>
    <n v="1000"/>
    <s v="Hcp"/>
    <n v="78"/>
    <n v="160"/>
    <n v="14"/>
    <s v="The Black Cloud"/>
    <x v="2"/>
    <n v="4.3"/>
    <s v="Joseph Pride"/>
    <s v="Jay Ford"/>
    <m/>
    <n v="7"/>
    <n v="53.5"/>
    <n v="53.5"/>
    <n v="34.194165471066476"/>
    <n v="5"/>
    <n v="4"/>
    <x v="0"/>
    <n v="6.1"/>
    <n v="20"/>
    <m/>
    <m/>
    <s v="WON"/>
    <n v="5"/>
    <n v="1.9"/>
    <s v="SYD"/>
    <x v="1"/>
    <x v="0"/>
    <x v="1"/>
    <n v="5"/>
    <x v="0"/>
    <s v=""/>
    <n v="2"/>
    <x v="0"/>
    <n v="500"/>
    <n v="400"/>
    <s v="The Black Cloud"/>
    <x v="0"/>
    <n v="500"/>
    <n v="400"/>
  </r>
  <r>
    <x v="206"/>
    <x v="5"/>
    <d v="1899-12-30T14:45:00"/>
    <n v="5"/>
    <n v="0"/>
    <n v="7"/>
    <n v="1800"/>
    <s v="Hcp"/>
    <n v="100"/>
    <n v="150"/>
    <n v="2"/>
    <s v="Let'Srollthedice"/>
    <x v="6"/>
    <n v="4.2"/>
    <s v="Danny O'Brien"/>
    <s v="John Allen"/>
    <m/>
    <n v="3"/>
    <n v="57"/>
    <n v="57"/>
    <n v="51.587301587301589"/>
    <n v="2"/>
    <n v="1"/>
    <x v="1"/>
    <n v="4.8"/>
    <n v="35"/>
    <n v="9"/>
    <m/>
    <m/>
    <n v="5"/>
    <m/>
    <s v="Mel"/>
    <x v="0"/>
    <x v="0"/>
    <x v="1"/>
    <n v="5"/>
    <x v="1"/>
    <s v=""/>
    <s v=""/>
    <x v="0"/>
    <s v=""/>
    <n v="-100"/>
    <s v="Let'Srollthedice"/>
    <x v="1"/>
    <s v=""/>
    <s v=""/>
  </r>
  <r>
    <x v="206"/>
    <x v="3"/>
    <d v="1899-12-30T15:05:00"/>
    <n v="5"/>
    <n v="8"/>
    <n v="8"/>
    <n v="1600"/>
    <s v="Hcp"/>
    <n v="94"/>
    <n v="160"/>
    <n v="5"/>
    <s v="Iknowastar"/>
    <x v="2"/>
    <n v="4"/>
    <s v="Bjorn Baker"/>
    <s v="Rachel King"/>
    <m/>
    <n v="6"/>
    <n v="58.5"/>
    <n v="58.5"/>
    <n v="50"/>
    <n v="2"/>
    <m/>
    <x v="1"/>
    <n v="5.4"/>
    <n v="20"/>
    <m/>
    <m/>
    <s v="WON"/>
    <n v="3.3"/>
    <n v="1.2"/>
    <s v="SYD"/>
    <x v="1"/>
    <x v="0"/>
    <x v="1"/>
    <n v="5"/>
    <x v="0"/>
    <s v=""/>
    <s v=""/>
    <x v="0"/>
    <n v="330"/>
    <n v="230"/>
    <s v="Iknowastar"/>
    <x v="0"/>
    <n v="330"/>
    <n v="230"/>
  </r>
  <r>
    <x v="206"/>
    <x v="5"/>
    <d v="1899-12-30T16:05:00"/>
    <n v="5"/>
    <n v="0"/>
    <n v="9"/>
    <n v="1400"/>
    <s v="Hcp"/>
    <n v="84"/>
    <n v="130"/>
    <n v="14"/>
    <s v="Le Ferrari"/>
    <x v="2"/>
    <n v="11.2"/>
    <s v="Team Hayes"/>
    <s v="Ben Allen"/>
    <m/>
    <n v="5"/>
    <n v="56.5"/>
    <n v="56.5"/>
    <n v="26.785714285714285"/>
    <m/>
    <m/>
    <x v="1"/>
    <n v="5.2"/>
    <n v="30"/>
    <n v="15"/>
    <m/>
    <s v="WON"/>
    <n v="10.5"/>
    <n v="3.2"/>
    <s v="Mel"/>
    <x v="0"/>
    <x v="0"/>
    <x v="1"/>
    <n v="5"/>
    <x v="1"/>
    <s v=""/>
    <s v=""/>
    <x v="0"/>
    <n v="1050"/>
    <n v="950"/>
    <s v="Le Ferrari"/>
    <x v="1"/>
    <s v=""/>
    <s v=""/>
  </r>
  <r>
    <x v="206"/>
    <x v="3"/>
    <d v="1899-12-30T16:25:00"/>
    <n v="5"/>
    <n v="8"/>
    <n v="10"/>
    <n v="1400"/>
    <s v="Hcp"/>
    <n v="78"/>
    <n v="160"/>
    <n v="16"/>
    <s v="Nails Murphy"/>
    <x v="2"/>
    <n v="7.7"/>
    <s v="Ciaron Maher"/>
    <s v="Joshua Parr"/>
    <m/>
    <n v="7"/>
    <n v="57.5"/>
    <n v="57.5"/>
    <n v="22.695750851090658"/>
    <m/>
    <m/>
    <x v="1"/>
    <n v="7.5"/>
    <n v="20"/>
    <m/>
    <m/>
    <m/>
    <n v="7"/>
    <m/>
    <s v="SYD"/>
    <x v="1"/>
    <x v="0"/>
    <x v="1"/>
    <n v="5"/>
    <x v="0"/>
    <n v="2"/>
    <n v="2"/>
    <x v="0"/>
    <s v=""/>
    <n v="-100"/>
    <s v="Nails Murphy"/>
    <x v="0"/>
    <s v=""/>
    <n v="-100"/>
  </r>
  <r>
    <x v="206"/>
    <x v="3"/>
    <d v="1899-12-30T16:25:00"/>
    <n v="5"/>
    <n v="8"/>
    <n v="10"/>
    <n v="1400"/>
    <s v="Hcp"/>
    <n v="78"/>
    <n v="160"/>
    <n v="8"/>
    <s v="Silent Impact"/>
    <x v="1"/>
    <n v="5.7"/>
    <s v="Waterhouse/Bott"/>
    <s v="Rachel King"/>
    <m/>
    <n v="13"/>
    <n v="59.5"/>
    <n v="59.5"/>
    <n v="22.695750851090658"/>
    <n v="2"/>
    <n v="1"/>
    <x v="0"/>
    <n v="8.4"/>
    <n v="20"/>
    <m/>
    <m/>
    <m/>
    <n v="7"/>
    <m/>
    <s v="SYD"/>
    <x v="1"/>
    <x v="0"/>
    <x v="1"/>
    <n v="5"/>
    <x v="0"/>
    <s v=""/>
    <n v="2"/>
    <x v="0"/>
    <s v=""/>
    <n v="-100"/>
    <s v="Silent Impact"/>
    <x v="0"/>
    <s v=""/>
    <n v="-100"/>
  </r>
  <r>
    <x v="207"/>
    <x v="4"/>
    <d v="1899-12-30T11:00:00"/>
    <n v="6"/>
    <n v="3"/>
    <n v="1"/>
    <n v="1100"/>
    <s v="Hcp"/>
    <n v="72"/>
    <n v="120"/>
    <n v="6"/>
    <s v="Ningaloo Star"/>
    <x v="3"/>
    <n v="3.9"/>
    <s v="John Sargent"/>
    <s v="Molly Bourke (a3)"/>
    <n v="3"/>
    <n v="9"/>
    <n v="59.5"/>
    <n v="56.5"/>
    <n v="27.884615384615387"/>
    <m/>
    <n v="3"/>
    <x v="0"/>
    <n v="6.7"/>
    <n v="20"/>
    <m/>
    <m/>
    <m/>
    <n v="6"/>
    <m/>
    <s v="SYD"/>
    <x v="1"/>
    <x v="0"/>
    <x v="1"/>
    <n v="6"/>
    <x v="1"/>
    <s v=""/>
    <s v=""/>
    <x v="0"/>
    <s v=""/>
    <n v="-100"/>
    <s v="Ningaloo Star"/>
    <x v="1"/>
    <s v=""/>
    <s v=""/>
  </r>
  <r>
    <x v="207"/>
    <x v="2"/>
    <d v="1899-12-30T14:10:00"/>
    <n v="4"/>
    <n v="9"/>
    <n v="5"/>
    <n v="1200"/>
    <s v="Hcp"/>
    <n v="78"/>
    <n v="130"/>
    <n v="6"/>
    <s v="Why Worry"/>
    <x v="0"/>
    <n v="8.8000000000000007"/>
    <s v="Liam Howley"/>
    <s v="Ethan Brown"/>
    <m/>
    <n v="9"/>
    <n v="60"/>
    <n v="60"/>
    <n v="26.069518716577541"/>
    <n v="4"/>
    <m/>
    <x v="1"/>
    <n v="5"/>
    <n v="35"/>
    <n v="11"/>
    <m/>
    <s v="WON"/>
    <n v="10"/>
    <n v="2.9"/>
    <s v="Mel"/>
    <x v="0"/>
    <x v="0"/>
    <x v="1"/>
    <n v="6"/>
    <x v="0"/>
    <s v=""/>
    <s v=""/>
    <x v="0"/>
    <n v="1000"/>
    <n v="900"/>
    <s v="Why Worry"/>
    <x v="0"/>
    <n v="1000"/>
    <n v="900"/>
  </r>
  <r>
    <x v="207"/>
    <x v="2"/>
    <d v="1899-12-30T14:45:00"/>
    <n v="4"/>
    <n v="9"/>
    <n v="6"/>
    <n v="1100"/>
    <s v="Hcp"/>
    <s v="No"/>
    <n v="150"/>
    <n v="1"/>
    <s v="Ashford Street"/>
    <x v="3"/>
    <n v="6.5"/>
    <s v="Tom Dabernig"/>
    <s v="Jaylah Kennedy (a3)"/>
    <n v="3"/>
    <n v="8"/>
    <n v="59"/>
    <n v="56"/>
    <n v="23.717948717948719"/>
    <n v="2"/>
    <n v="3"/>
    <x v="1"/>
    <n v="5"/>
    <n v="35"/>
    <n v="11"/>
    <m/>
    <s v="2nd"/>
    <n v="6"/>
    <n v="2.2000000000000002"/>
    <s v="Mel"/>
    <x v="0"/>
    <x v="0"/>
    <x v="1"/>
    <n v="6"/>
    <x v="0"/>
    <s v=""/>
    <s v=""/>
    <x v="0"/>
    <s v=""/>
    <n v="-100"/>
    <s v="Ashford Street"/>
    <x v="0"/>
    <s v=""/>
    <n v="-100"/>
  </r>
  <r>
    <x v="207"/>
    <x v="2"/>
    <d v="1899-12-30T15:20:00"/>
    <n v="4"/>
    <n v="9"/>
    <n v="7"/>
    <n v="1600"/>
    <s v="Hcp"/>
    <n v="100"/>
    <n v="150"/>
    <n v="9"/>
    <s v="Highlights"/>
    <x v="0"/>
    <n v="5.9"/>
    <s v="Bjorn Baker"/>
    <s v="Craig Newitt"/>
    <m/>
    <n v="8"/>
    <n v="53"/>
    <n v="53"/>
    <n v="40.204966495861257"/>
    <n v="2"/>
    <m/>
    <x v="1"/>
    <n v="4.8"/>
    <n v="35"/>
    <n v="11"/>
    <m/>
    <s v="2nd"/>
    <n v="5.5"/>
    <n v="2"/>
    <s v="Mel"/>
    <x v="0"/>
    <x v="0"/>
    <x v="1"/>
    <n v="6"/>
    <x v="0"/>
    <n v="2"/>
    <n v="2"/>
    <x v="0"/>
    <s v=""/>
    <n v="-100"/>
    <s v="Highlights"/>
    <x v="0"/>
    <s v=""/>
    <n v="-100"/>
  </r>
  <r>
    <x v="207"/>
    <x v="2"/>
    <d v="1899-12-30T15:20:00"/>
    <n v="4"/>
    <n v="9"/>
    <n v="7"/>
    <n v="1600"/>
    <s v="Hcp"/>
    <n v="100"/>
    <n v="150"/>
    <n v="7"/>
    <s v="St Lawrence"/>
    <x v="2"/>
    <n v="3.5"/>
    <s v="Ciaron Maher"/>
    <s v="Damian Lane"/>
    <m/>
    <n v="3"/>
    <n v="54.5"/>
    <n v="54.5"/>
    <n v="40.204966495861257"/>
    <n v="3"/>
    <m/>
    <x v="0"/>
    <n v="5.5"/>
    <n v="30"/>
    <n v="11"/>
    <m/>
    <m/>
    <n v="3.1"/>
    <m/>
    <s v="Mel"/>
    <x v="0"/>
    <x v="0"/>
    <x v="1"/>
    <n v="6"/>
    <x v="0"/>
    <s v=""/>
    <n v="2"/>
    <x v="0"/>
    <s v=""/>
    <n v="-100"/>
    <s v="St Lawrence"/>
    <x v="0"/>
    <s v=""/>
    <n v="-100"/>
  </r>
  <r>
    <x v="208"/>
    <x v="3"/>
    <d v="1899-12-30T11:00:00"/>
    <n v="8"/>
    <n v="0"/>
    <n v="2"/>
    <n v="1600"/>
    <s v="Hcp"/>
    <n v="72"/>
    <n v="120"/>
    <n v="18"/>
    <s v="November Falls"/>
    <x v="1"/>
    <n v="5.7"/>
    <s v="Mitchell Beer"/>
    <s v="Rachel King"/>
    <m/>
    <n v="5"/>
    <n v="54"/>
    <n v="54"/>
    <n v="46.115288220551378"/>
    <m/>
    <m/>
    <x v="1"/>
    <n v="6.3"/>
    <n v="20"/>
    <m/>
    <m/>
    <s v="2nd"/>
    <n v="5.5"/>
    <n v="2.4"/>
    <s v="SYD"/>
    <x v="1"/>
    <x v="0"/>
    <x v="1"/>
    <n v="6"/>
    <x v="0"/>
    <n v="2"/>
    <n v="2"/>
    <x v="0"/>
    <s v=""/>
    <n v="-100"/>
    <s v="November Falls"/>
    <x v="0"/>
    <s v=""/>
    <n v="-100"/>
  </r>
  <r>
    <x v="208"/>
    <x v="3"/>
    <d v="1899-12-30T11:00:00"/>
    <n v="8"/>
    <n v="0"/>
    <n v="2"/>
    <n v="1600"/>
    <s v="Hcp"/>
    <n v="72"/>
    <n v="120"/>
    <n v="9"/>
    <s v="Gelatin"/>
    <x v="3"/>
    <n v="9.9"/>
    <s v="Michael Freedman"/>
    <s v="Rory Hutchings"/>
    <m/>
    <n v="1"/>
    <n v="57.5"/>
    <n v="57.5"/>
    <n v="46.115288220551378"/>
    <n v="1"/>
    <m/>
    <x v="0"/>
    <n v="7.9"/>
    <n v="20"/>
    <m/>
    <m/>
    <m/>
    <n v="9.5"/>
    <m/>
    <s v="SYD"/>
    <x v="1"/>
    <x v="0"/>
    <x v="1"/>
    <n v="6"/>
    <x v="0"/>
    <s v=""/>
    <n v="2"/>
    <x v="0"/>
    <s v=""/>
    <n v="-100"/>
    <s v="Gelatin"/>
    <x v="0"/>
    <s v=""/>
    <n v="-100"/>
  </r>
  <r>
    <x v="208"/>
    <x v="3"/>
    <d v="1899-12-30T12:45:00"/>
    <n v="8"/>
    <n v="0"/>
    <n v="5"/>
    <n v="1600"/>
    <s v="Mares"/>
    <n v="78"/>
    <n v="160"/>
    <n v="5"/>
    <s v="Nana'S Wish"/>
    <x v="2"/>
    <n v="11.9"/>
    <s v="Ciaron Maher"/>
    <s v="Bailey Wheeler (a2)"/>
    <n v="2"/>
    <n v="9"/>
    <n v="58"/>
    <n v="56"/>
    <n v="34.044386985563456"/>
    <n v="4"/>
    <n v="2"/>
    <x v="1"/>
    <n v="6"/>
    <n v="20"/>
    <m/>
    <m/>
    <m/>
    <n v="5.5"/>
    <m/>
    <s v="SYD"/>
    <x v="1"/>
    <x v="0"/>
    <x v="1"/>
    <n v="6"/>
    <x v="0"/>
    <s v=""/>
    <s v=""/>
    <x v="0"/>
    <s v=""/>
    <n v="-100"/>
    <s v="Nana'S Wish"/>
    <x v="0"/>
    <s v=""/>
    <n v="-100"/>
  </r>
  <r>
    <x v="208"/>
    <x v="3"/>
    <d v="1899-12-30T13:20:00"/>
    <n v="8"/>
    <n v="0"/>
    <n v="6"/>
    <n v="1000"/>
    <s v="Hcp"/>
    <n v="78"/>
    <n v="160"/>
    <n v="15"/>
    <s v="Chief Conductor"/>
    <x v="2"/>
    <n v="27.1"/>
    <s v="Sara Ryan"/>
    <s v="Regan Bayliss"/>
    <m/>
    <n v="6"/>
    <n v="56.5"/>
    <n v="56.5"/>
    <n v="47.16829776993422"/>
    <m/>
    <n v="4"/>
    <x v="1"/>
    <n v="5.2"/>
    <n v="20"/>
    <m/>
    <m/>
    <m/>
    <n v="41"/>
    <m/>
    <s v="SYD"/>
    <x v="1"/>
    <x v="0"/>
    <x v="1"/>
    <n v="6"/>
    <x v="0"/>
    <n v="2"/>
    <n v="2"/>
    <x v="0"/>
    <s v=""/>
    <n v="-100"/>
    <s v="Chief Conductor"/>
    <x v="0"/>
    <s v=""/>
    <n v="-100"/>
  </r>
  <r>
    <x v="208"/>
    <x v="3"/>
    <d v="1899-12-30T13:20:00"/>
    <n v="8"/>
    <n v="0"/>
    <n v="6"/>
    <n v="1000"/>
    <s v="Hcp"/>
    <n v="78"/>
    <n v="160"/>
    <n v="11"/>
    <s v="Fleetwood"/>
    <x v="5"/>
    <n v="6.3"/>
    <s v="James Cummings"/>
    <s v="Kerrin McEvoy"/>
    <m/>
    <n v="3"/>
    <n v="57.5"/>
    <n v="57.5"/>
    <n v="47.16829776993422"/>
    <n v="1"/>
    <n v="2"/>
    <x v="0"/>
    <n v="5.8"/>
    <n v="20"/>
    <m/>
    <m/>
    <s v="WON"/>
    <n v="7"/>
    <n v="2"/>
    <s v="SYD"/>
    <x v="1"/>
    <x v="0"/>
    <x v="1"/>
    <n v="6"/>
    <x v="0"/>
    <s v=""/>
    <n v="2"/>
    <x v="0"/>
    <n v="700"/>
    <n v="600"/>
    <s v="Fleetwood"/>
    <x v="0"/>
    <n v="700"/>
    <n v="600"/>
  </r>
  <r>
    <x v="208"/>
    <x v="3"/>
    <d v="1899-12-30T13:55:00"/>
    <n v="8"/>
    <n v="0"/>
    <n v="7"/>
    <n v="1300"/>
    <s v="Hcp"/>
    <n v="94"/>
    <n v="160"/>
    <n v="16"/>
    <s v="Kayobi"/>
    <x v="2"/>
    <n v="4.5999999999999996"/>
    <s v="Sam Kavanagh"/>
    <s v="Tim Clark"/>
    <m/>
    <n v="14"/>
    <n v="55.5"/>
    <n v="55.5"/>
    <n v="40.969899665551836"/>
    <m/>
    <n v="5"/>
    <x v="1"/>
    <n v="5.0999999999999996"/>
    <n v="20"/>
    <m/>
    <m/>
    <m/>
    <n v="5"/>
    <m/>
    <s v="SYD"/>
    <x v="1"/>
    <x v="0"/>
    <x v="1"/>
    <n v="6"/>
    <x v="0"/>
    <s v=""/>
    <s v=""/>
    <x v="0"/>
    <s v=""/>
    <n v="-100"/>
    <s v="Kayobi"/>
    <x v="0"/>
    <s v=""/>
    <n v="-100"/>
  </r>
  <r>
    <x v="208"/>
    <x v="3"/>
    <d v="1899-12-30T14:30:00"/>
    <n v="8"/>
    <n v="0"/>
    <n v="8"/>
    <n v="2000"/>
    <s v="Hcp"/>
    <m/>
    <n v="200"/>
    <n v="10"/>
    <s v="Eliyass"/>
    <x v="6"/>
    <n v="8.3000000000000007"/>
    <s v="Waterhouse/Bott"/>
    <s v="Tim Clark"/>
    <m/>
    <n v="3"/>
    <n v="54"/>
    <n v="54"/>
    <n v="13.949333455494983"/>
    <m/>
    <m/>
    <x v="1"/>
    <n v="5.8"/>
    <n v="20"/>
    <m/>
    <m/>
    <s v="WON"/>
    <n v="8"/>
    <n v="2.1"/>
    <s v="SYD"/>
    <x v="1"/>
    <x v="0"/>
    <x v="1"/>
    <n v="6"/>
    <x v="0"/>
    <s v=""/>
    <s v=""/>
    <x v="0"/>
    <n v="800"/>
    <n v="700"/>
    <s v="Eliyass"/>
    <x v="0"/>
    <n v="800"/>
    <n v="700"/>
  </r>
  <r>
    <x v="208"/>
    <x v="3"/>
    <d v="1899-12-30T15:05:00"/>
    <n v="8"/>
    <n v="0"/>
    <n v="9"/>
    <n v="1100"/>
    <s v="Hcp"/>
    <m/>
    <n v="200"/>
    <n v="11"/>
    <s v="Semillion"/>
    <x v="4"/>
    <n v="4.0999999999999996"/>
    <s v="Team Hawkes"/>
    <s v="Jay Ford"/>
    <m/>
    <n v="7"/>
    <n v="53.5"/>
    <n v="53.5"/>
    <n v="52.961672473867594"/>
    <n v="1"/>
    <n v="1"/>
    <x v="1"/>
    <n v="4.8"/>
    <n v="20"/>
    <m/>
    <m/>
    <s v="3rd"/>
    <n v="4.4000000000000004"/>
    <n v="1.8"/>
    <s v="SYD"/>
    <x v="1"/>
    <x v="0"/>
    <x v="1"/>
    <n v="6"/>
    <x v="1"/>
    <s v=""/>
    <s v=""/>
    <x v="0"/>
    <s v=""/>
    <n v="-100"/>
    <s v="Semillion"/>
    <x v="1"/>
    <s v=""/>
    <s v=""/>
  </r>
  <r>
    <x v="208"/>
    <x v="3"/>
    <d v="1899-12-30T15:05:00"/>
    <n v="8"/>
    <n v="0"/>
    <n v="9"/>
    <n v="1100"/>
    <s v="Hcp"/>
    <m/>
    <n v="200"/>
    <n v="5"/>
    <s v="Eagle Nest"/>
    <x v="2"/>
    <n v="9.3000000000000007"/>
    <s v="Ryan &amp; Alexiou"/>
    <s v="Tim Clark"/>
    <m/>
    <n v="2"/>
    <n v="54"/>
    <n v="54"/>
    <n v="52.961672473867594"/>
    <m/>
    <m/>
    <x v="0"/>
    <n v="6.2"/>
    <n v="20"/>
    <m/>
    <m/>
    <m/>
    <n v="13"/>
    <m/>
    <s v="SYD"/>
    <x v="1"/>
    <x v="0"/>
    <x v="1"/>
    <n v="6"/>
    <x v="1"/>
    <s v=""/>
    <s v=""/>
    <x v="0"/>
    <s v=""/>
    <n v="-100"/>
    <s v="Eagle Nest"/>
    <x v="1"/>
    <s v=""/>
    <s v=""/>
  </r>
  <r>
    <x v="208"/>
    <x v="0"/>
    <d v="1899-12-30T16:00:00"/>
    <n v="4"/>
    <n v="8"/>
    <n v="8"/>
    <n v="1400"/>
    <s v="Hcp"/>
    <n v="84"/>
    <n v="130"/>
    <n v="10"/>
    <s v="Talbragar"/>
    <x v="2"/>
    <n v="6.7"/>
    <s v="Julius Sandhu"/>
    <s v="Jamie Mott"/>
    <m/>
    <n v="3"/>
    <n v="59"/>
    <n v="59"/>
    <n v="23.697302958889761"/>
    <n v="2"/>
    <n v="2"/>
    <x v="1"/>
    <n v="5"/>
    <n v="35"/>
    <n v="13"/>
    <m/>
    <m/>
    <n v="7"/>
    <m/>
    <s v="Mel"/>
    <x v="0"/>
    <x v="0"/>
    <x v="1"/>
    <n v="6"/>
    <x v="0"/>
    <s v=""/>
    <s v=""/>
    <x v="0"/>
    <s v=""/>
    <n v="-100"/>
    <s v="Talbragar"/>
    <x v="0"/>
    <s v=""/>
    <n v="-100"/>
  </r>
  <r>
    <x v="208"/>
    <x v="0"/>
    <d v="1899-12-30T16:00:00"/>
    <n v="4"/>
    <n v="8"/>
    <n v="8"/>
    <n v="1400"/>
    <s v="Hcp"/>
    <n v="84"/>
    <n v="130"/>
    <n v="20"/>
    <s v="Elouyou"/>
    <x v="1"/>
    <n v="3.3"/>
    <s v="Scott Cameron"/>
    <s v="Damian Lane"/>
    <m/>
    <n v="9"/>
    <n v="54"/>
    <n v="54"/>
    <n v="23.697302958889761"/>
    <m/>
    <n v="3"/>
    <x v="0"/>
    <n v="5.4"/>
    <n v="30"/>
    <n v="13"/>
    <m/>
    <s v="2nd"/>
    <n v="3.1"/>
    <n v="1.6"/>
    <s v="Mel"/>
    <x v="0"/>
    <x v="0"/>
    <x v="1"/>
    <n v="6"/>
    <x v="1"/>
    <s v=""/>
    <s v=""/>
    <x v="0"/>
    <s v=""/>
    <n v="-100"/>
    <s v="Elouyou"/>
    <x v="1"/>
    <s v=""/>
    <s v=""/>
  </r>
  <r>
    <x v="208"/>
    <x v="3"/>
    <d v="1899-12-30T16:20:00"/>
    <n v="8"/>
    <n v="0"/>
    <n v="11"/>
    <n v="1400"/>
    <s v="Hcp"/>
    <n v="78"/>
    <n v="160"/>
    <n v="11"/>
    <s v="Xidaki"/>
    <x v="3"/>
    <n v="5.2"/>
    <s v="P &amp; P Snowden"/>
    <s v="Dylan Gibbons (a0)"/>
    <m/>
    <n v="7"/>
    <n v="58.5"/>
    <n v="58.5"/>
    <n v="27.926421404682273"/>
    <n v="2"/>
    <m/>
    <x v="1"/>
    <n v="6.9"/>
    <n v="20"/>
    <m/>
    <m/>
    <s v="2nd"/>
    <n v="10"/>
    <n v="2.9"/>
    <s v="SYD"/>
    <x v="1"/>
    <x v="0"/>
    <x v="1"/>
    <n v="6"/>
    <x v="0"/>
    <s v=""/>
    <s v=""/>
    <x v="0"/>
    <s v=""/>
    <n v="-100"/>
    <s v="Xidaki"/>
    <x v="0"/>
    <s v=""/>
    <n v="-100"/>
  </r>
  <r>
    <x v="209"/>
    <x v="4"/>
    <d v="1899-12-30T11:35:00"/>
    <n v="8"/>
    <n v="6"/>
    <n v="2"/>
    <n v="1200"/>
    <s v="Hcp"/>
    <n v="72"/>
    <n v="120"/>
    <n v="13"/>
    <s v="Flightcrew"/>
    <x v="1"/>
    <n v="5.7"/>
    <s v="L &amp; C Curtis"/>
    <s v="Molly Bourke (a3)"/>
    <n v="3"/>
    <n v="2"/>
    <n v="54"/>
    <n v="51"/>
    <n v="50.877192982456137"/>
    <n v="4"/>
    <m/>
    <x v="1"/>
    <n v="5"/>
    <n v="20"/>
    <m/>
    <m/>
    <s v="WON"/>
    <n v="6.5"/>
    <n v="2"/>
    <s v="SYD"/>
    <x v="1"/>
    <x v="0"/>
    <x v="1"/>
    <n v="6"/>
    <x v="0"/>
    <s v=""/>
    <s v=""/>
    <x v="0"/>
    <n v="650"/>
    <n v="550"/>
    <s v="Flightcrew"/>
    <x v="0"/>
    <n v="650"/>
    <n v="550"/>
  </r>
  <r>
    <x v="209"/>
    <x v="4"/>
    <d v="1899-12-30T12:45:00"/>
    <n v="8"/>
    <n v="6"/>
    <n v="4"/>
    <n v="2000"/>
    <s v="Hcp"/>
    <n v="78"/>
    <n v="160"/>
    <n v="8"/>
    <s v="Dschingis Prestige"/>
    <x v="5"/>
    <n v="9.8000000000000007"/>
    <s v="Ciaron Maher"/>
    <s v="Ashley Morgan"/>
    <m/>
    <n v="10"/>
    <n v="56.5"/>
    <n v="56.5"/>
    <n v="27.747941281775866"/>
    <m/>
    <n v="4"/>
    <x v="0"/>
    <n v="5.5"/>
    <n v="20"/>
    <m/>
    <m/>
    <m/>
    <n v="6.5"/>
    <m/>
    <s v="SYD"/>
    <x v="1"/>
    <x v="0"/>
    <x v="1"/>
    <n v="6"/>
    <x v="1"/>
    <s v=""/>
    <s v=""/>
    <x v="0"/>
    <s v=""/>
    <n v="-100"/>
    <s v="Dschingis Prestige"/>
    <x v="1"/>
    <s v=""/>
    <s v=""/>
  </r>
  <r>
    <x v="209"/>
    <x v="5"/>
    <d v="1899-12-30T14:45:00"/>
    <n v="5"/>
    <n v="5"/>
    <n v="6"/>
    <n v="1600"/>
    <s v="Hcp"/>
    <n v="78"/>
    <n v="130"/>
    <n v="13"/>
    <s v="Jabbawockeez"/>
    <x v="3"/>
    <n v="5.2"/>
    <s v="Team Hayes"/>
    <s v="Jye McNeil"/>
    <m/>
    <n v="3"/>
    <n v="58"/>
    <n v="58"/>
    <m/>
    <n v="2"/>
    <m/>
    <x v="1"/>
    <n v="4.5999999999999996"/>
    <n v="40"/>
    <n v="12"/>
    <m/>
    <m/>
    <n v="4.5999999999999996"/>
    <m/>
    <s v="Mel"/>
    <x v="0"/>
    <x v="0"/>
    <x v="1"/>
    <n v="6"/>
    <x v="0"/>
    <s v=""/>
    <s v=""/>
    <x v="0"/>
    <s v=""/>
    <n v="-100"/>
    <s v="Jabbawockeez"/>
    <x v="0"/>
    <s v=""/>
    <n v="-100"/>
  </r>
  <r>
    <x v="209"/>
    <x v="4"/>
    <d v="1899-12-30T15:05:00"/>
    <n v="8"/>
    <n v="6"/>
    <n v="8"/>
    <n v="2400"/>
    <s v="Hcp"/>
    <m/>
    <n v="200"/>
    <n v="2"/>
    <s v="Hopeful"/>
    <x v="2"/>
    <n v="3.4"/>
    <s v="Annabel Neasham"/>
    <s v="Keagan Latham"/>
    <m/>
    <n v="9"/>
    <n v="56.5"/>
    <n v="56.5"/>
    <n v="40.164452877925363"/>
    <n v="2"/>
    <n v="3"/>
    <x v="1"/>
    <n v="4.2"/>
    <n v="20"/>
    <m/>
    <m/>
    <s v="2nd"/>
    <n v="3.5"/>
    <n v="1.6"/>
    <s v="SYD"/>
    <x v="1"/>
    <x v="0"/>
    <x v="1"/>
    <n v="6"/>
    <x v="0"/>
    <s v=""/>
    <s v=""/>
    <x v="0"/>
    <s v=""/>
    <n v="-100"/>
    <s v="Hopeful"/>
    <x v="0"/>
    <s v=""/>
    <n v="-100"/>
  </r>
  <r>
    <x v="209"/>
    <x v="5"/>
    <d v="1899-12-30T15:25:00"/>
    <n v="5"/>
    <n v="5"/>
    <n v="7"/>
    <n v="1000"/>
    <s v="Hcp"/>
    <n v="84"/>
    <n v="130"/>
    <n v="13"/>
    <s v="Mrs Chrissie"/>
    <x v="1"/>
    <n v="3.7"/>
    <s v="Ciaron Maher"/>
    <s v="Celine Gaudray (a1.5)"/>
    <n v="1.5"/>
    <n v="8"/>
    <n v="55.5"/>
    <n v="54"/>
    <n v="42.652027027027025"/>
    <n v="2"/>
    <n v="3"/>
    <x v="1"/>
    <n v="5.0999999999999996"/>
    <n v="35"/>
    <n v="14"/>
    <m/>
    <s v="WON"/>
    <n v="4.2"/>
    <n v="1.7"/>
    <s v="Mel"/>
    <x v="0"/>
    <x v="0"/>
    <x v="1"/>
    <n v="6"/>
    <x v="0"/>
    <s v=""/>
    <s v=""/>
    <x v="0"/>
    <n v="420"/>
    <n v="320"/>
    <s v="Mrs Chrissie"/>
    <x v="0"/>
    <n v="420"/>
    <n v="320"/>
  </r>
  <r>
    <x v="210"/>
    <x v="0"/>
    <d v="1899-12-30T12:25:00"/>
    <n v="4"/>
    <n v="11"/>
    <n v="2"/>
    <n v="2540"/>
    <s v="Hcp"/>
    <s v="No"/>
    <n v="150"/>
    <n v="1"/>
    <s v="LET'SROLLTHEDICE"/>
    <x v="0"/>
    <n v="8.3000000000000007"/>
    <s v="Danny O'Brien"/>
    <s v="Blake Shinn"/>
    <m/>
    <n v="3"/>
    <n v="60"/>
    <n v="60"/>
    <n v="40.619621342512907"/>
    <n v="3"/>
    <n v="2"/>
    <x v="1"/>
    <n v="5.2"/>
    <n v="35"/>
    <n v="11"/>
    <s v=""/>
    <m/>
    <m/>
    <m/>
    <s v="Mel"/>
    <x v="0"/>
    <x v="0"/>
    <x v="1"/>
    <n v="6"/>
    <x v="2"/>
    <s v=""/>
    <s v=""/>
    <x v="0"/>
    <s v=""/>
    <n v="-100"/>
    <s v="Let'Srollthedice"/>
    <x v="0"/>
    <s v=""/>
    <n v="-100"/>
  </r>
  <r>
    <x v="210"/>
    <x v="0"/>
    <d v="1899-12-30T13:35:00"/>
    <n v="4"/>
    <n v="11"/>
    <n v="4"/>
    <n v="1420"/>
    <s v="Mares"/>
    <n v="84"/>
    <n v="150"/>
    <n v="7"/>
    <s v="SUBLIMINAL"/>
    <x v="1"/>
    <n v="10"/>
    <s v="Leon Corstens"/>
    <s v="Jaylah Kennedy (a3)"/>
    <n v="3"/>
    <n v="10"/>
    <n v="57.5"/>
    <n v="54.5"/>
    <n v="23.333333333333336"/>
    <n v="1"/>
    <n v="3"/>
    <x v="1"/>
    <n v="5.0999999999999996"/>
    <n v="35"/>
    <n v="10"/>
    <s v=""/>
    <m/>
    <m/>
    <m/>
    <s v="Mel"/>
    <x v="0"/>
    <x v="0"/>
    <x v="1"/>
    <n v="6"/>
    <x v="1"/>
    <s v=""/>
    <s v=""/>
    <x v="0"/>
    <s v=""/>
    <n v="-100"/>
    <s v="Subliminal"/>
    <x v="1"/>
    <s v=""/>
    <s v=""/>
  </r>
  <r>
    <x v="210"/>
    <x v="0"/>
    <d v="1899-12-30T13:35:00"/>
    <n v="4"/>
    <n v="11"/>
    <n v="4"/>
    <n v="1420"/>
    <s v="Mares"/>
    <n v="84"/>
    <n v="150"/>
    <n v="2"/>
    <s v="STARLIGHT SCOPE"/>
    <x v="1"/>
    <n v="6.5"/>
    <s v="Pat Carey "/>
    <s v="Patrick Moloney"/>
    <m/>
    <n v="9"/>
    <n v="60"/>
    <n v="60"/>
    <n v="23.333333333333336"/>
    <n v="3"/>
    <n v="4"/>
    <x v="0"/>
    <n v="5.5"/>
    <n v="30"/>
    <n v="10"/>
    <s v=""/>
    <m/>
    <m/>
    <m/>
    <s v="Mel"/>
    <x v="0"/>
    <x v="0"/>
    <x v="1"/>
    <n v="6"/>
    <x v="1"/>
    <s v=""/>
    <s v=""/>
    <x v="0"/>
    <s v=""/>
    <n v="-100"/>
    <s v="Starlight Scope"/>
    <x v="1"/>
    <s v=""/>
    <s v=""/>
  </r>
  <r>
    <x v="210"/>
    <x v="0"/>
    <d v="1899-12-30T14:10:00"/>
    <n v="4"/>
    <n v="11"/>
    <n v="5"/>
    <n v="1100"/>
    <s v="Hcp"/>
    <s v="No"/>
    <n v="150"/>
    <n v="9"/>
    <s v="VELOCE CARRO"/>
    <x v="3"/>
    <n v="3.5"/>
    <s v="Ciaron Maher"/>
    <s v="Jye McNeil"/>
    <m/>
    <n v="3"/>
    <n v="54"/>
    <n v="54"/>
    <n v="50.310559006211179"/>
    <n v="3"/>
    <n v="4"/>
    <x v="1"/>
    <n v="4.8"/>
    <n v="35"/>
    <n v="10"/>
    <s v=""/>
    <s v="2nd"/>
    <m/>
    <m/>
    <s v="Mel"/>
    <x v="0"/>
    <x v="0"/>
    <x v="1"/>
    <n v="6"/>
    <x v="2"/>
    <s v=""/>
    <s v=""/>
    <x v="0"/>
    <s v=""/>
    <n v="-100"/>
    <s v="Veloce Carro"/>
    <x v="0"/>
    <s v=""/>
    <n v="-100"/>
  </r>
  <r>
    <x v="210"/>
    <x v="0"/>
    <d v="1899-12-30T14:45:00"/>
    <n v="4"/>
    <n v="11"/>
    <n v="6"/>
    <n v="1620"/>
    <s v="Hcp"/>
    <s v="No"/>
    <n v="150"/>
    <n v="5"/>
    <s v="ASCENSION "/>
    <x v="6"/>
    <n v="6.8"/>
    <s v="Ciaron Maher"/>
    <s v="Ethan Brown"/>
    <m/>
    <n v="4"/>
    <n v="56"/>
    <n v="56"/>
    <n v="25.344180225281605"/>
    <n v="4"/>
    <n v="4"/>
    <x v="1"/>
    <n v="5.4"/>
    <n v="30"/>
    <n v="12"/>
    <m/>
    <m/>
    <m/>
    <m/>
    <s v="Mel"/>
    <x v="0"/>
    <x v="0"/>
    <x v="1"/>
    <n v="6"/>
    <x v="1"/>
    <s v=""/>
    <s v=""/>
    <x v="0"/>
    <s v=""/>
    <n v="-100"/>
    <s v="Ascension"/>
    <x v="1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9F7D96-E4D0-4593-B8D8-B57CD16B38AB}" name="PivotTable1" cacheId="17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Date">
  <location ref="D12:L59" firstHeaderRow="0" firstDataRow="1" firstDataCol="1" rowPageCount="9" colPageCount="1"/>
  <pivotFields count="48">
    <pivotField numFmtId="164" showAll="0">
      <items count="2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t="default"/>
      </items>
    </pivotField>
    <pivotField axis="axisPage" multipleItemSelectionAllowed="1" showAll="0">
      <items count="22">
        <item x="16"/>
        <item x="9"/>
        <item x="2"/>
        <item x="15"/>
        <item x="0"/>
        <item x="13"/>
        <item x="20"/>
        <item x="11"/>
        <item x="10"/>
        <item x="12"/>
        <item x="1"/>
        <item x="8"/>
        <item x="6"/>
        <item x="7"/>
        <item x="14"/>
        <item x="17"/>
        <item x="3"/>
        <item x="4"/>
        <item x="5"/>
        <item x="19"/>
        <item x="18"/>
        <item t="default"/>
      </items>
    </pivotField>
    <pivotField numFmtId="18" showAll="0"/>
    <pivotField numFmtId="18" showAll="0"/>
    <pivotField numFmtId="18"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x="4"/>
        <item x="6"/>
        <item x="3"/>
        <item x="5"/>
        <item x="2"/>
        <item x="1"/>
        <item x="0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numFmtId="2"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4">
        <item x="0"/>
        <item x="2"/>
        <item x="1"/>
        <item t="default"/>
      </items>
    </pivotField>
    <pivotField axis="axisPage" multipleItemSelectionAllowed="1" showAll="0">
      <items count="8">
        <item x="6"/>
        <item x="2"/>
        <item x="4"/>
        <item x="5"/>
        <item x="0"/>
        <item x="1"/>
        <item x="3"/>
        <item t="default"/>
      </items>
    </pivotField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axis="axisPage" dataField="1" multipleItemSelectionAllowed="1" showAll="0">
      <items count="2">
        <item x="0"/>
        <item t="default"/>
      </items>
    </pivotField>
    <pivotField dataField="1" showAll="0"/>
    <pivotField dataField="1" showAll="0"/>
    <pivotField showAll="0"/>
    <pivotField axis="axisPage" dataField="1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47"/>
    <field x="46"/>
  </rowFields>
  <rowItems count="47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9">
    <pageField fld="32" hier="-1"/>
    <pageField fld="33" hier="-1"/>
    <pageField fld="34" hier="-1"/>
    <pageField fld="23" hier="-1"/>
    <pageField fld="12" hier="-1"/>
    <pageField fld="1" hier="-1"/>
    <pageField fld="36" hier="-1"/>
    <pageField fld="39" hier="-1"/>
    <pageField fld="43" hier="-1"/>
  </pageFields>
  <dataFields count="8">
    <dataField name="Count " fld="39" subtotal="count" baseField="0" baseItem="3"/>
    <dataField name="Level $100  Bet" fld="39" baseField="0" baseItem="0"/>
    <dataField name="Return" fld="40" baseField="0" baseItem="3"/>
    <dataField name="Profit" fld="41" baseField="0" baseItem="0"/>
    <dataField name="Count of Pro Bet" fld="43" subtotal="count" baseField="0" baseItem="0"/>
    <dataField name="Pro Strat BET" fld="43" baseField="0" baseItem="24"/>
    <dataField name="Pro Strat RET" fld="44" baseField="0" baseItem="24"/>
    <dataField name="Pro Strat PROFIT" fld="45" baseField="0" baseItem="24"/>
  </dataFields>
  <formats count="29"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0" type="button" dataOnly="0" labelOnly="1" outline="0"/>
    </format>
    <format dxfId="59">
      <pivotArea dataOnly="0" labelOnly="1" grandRow="1" outline="0" fieldPosition="0"/>
    </format>
    <format dxfId="5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field="0" type="button" dataOnly="0" labelOnly="1" outline="0"/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field="0" type="button" dataOnly="0" labelOnly="1" outline="0"/>
    </format>
    <format dxfId="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grandRow="1" outline="0" collapsedLevelsAreSubtotals="1" fieldPosition="0"/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">
      <pivotArea dataOnly="0" labelOnly="1" outline="0" fieldPosition="0">
        <references count="1">
          <reference field="4294967294" count="4">
            <x v="4"/>
            <x v="5"/>
            <x v="6"/>
            <x v="7"/>
          </reference>
        </references>
      </pivotArea>
    </format>
    <format dxfId="39">
      <pivotArea dataOnly="0" labelOnly="1" outline="0" fieldPosition="0">
        <references count="1">
          <reference field="4294967294" count="4">
            <x v="4"/>
            <x v="5"/>
            <x v="6"/>
            <x v="7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7">
      <pivotArea collapsedLevelsAreSubtotals="1" fieldPosition="0">
        <references count="2">
          <reference field="4294967294" count="1" selected="0">
            <x v="7"/>
          </reference>
          <reference field="47" count="1">
            <x v="1"/>
          </reference>
        </references>
      </pivotArea>
    </format>
    <format dxfId="36">
      <pivotArea collapsedLevelsAreSubtotals="1" fieldPosition="0">
        <references count="2">
          <reference field="4294967294" count="1" selected="0">
            <x v="7"/>
          </reference>
          <reference field="47" count="1">
            <x v="2"/>
          </reference>
        </references>
      </pivotArea>
    </format>
    <format dxfId="35">
      <pivotArea collapsedLevelsAreSubtotals="1" fieldPosition="0">
        <references count="2">
          <reference field="4294967294" count="1" selected="0">
            <x v="7"/>
          </reference>
          <reference field="47" count="1">
            <x v="3"/>
          </reference>
        </references>
      </pivotArea>
    </format>
    <format dxfId="34">
      <pivotArea collapsedLevelsAreSubtotals="1" fieldPosition="0">
        <references count="2">
          <reference field="4294967294" count="1" selected="0">
            <x v="7"/>
          </reference>
          <reference field="47" count="1">
            <x v="4"/>
          </reference>
        </references>
      </pivotArea>
    </format>
  </formats>
  <conditionalFormats count="28">
    <conditionalFormat priority="37">
      <pivotAreas count="1">
        <pivotArea type="data" grandRow="1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38">
      <pivotAreas count="1">
        <pivotArea type="data" grandRow="1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39">
      <pivotAreas count="1">
        <pivotArea type="data" grandRow="1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40">
      <pivotAreas count="1">
        <pivotArea type="data" grandRow="1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52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51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50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49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20">
      <pivotAreas count="4"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6">
              <x v="1"/>
              <x v="2"/>
              <x v="3"/>
              <x v="4"/>
              <x v="5"/>
              <x v="6"/>
            </reference>
            <reference field="47" count="1" selected="0">
              <x v="4"/>
            </reference>
          </references>
        </pivotArea>
      </pivotAreas>
    </conditionalFormat>
    <conditionalFormat priority="19">
      <pivotAreas count="4"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6">
              <x v="1"/>
              <x v="2"/>
              <x v="3"/>
              <x v="4"/>
              <x v="5"/>
              <x v="6"/>
            </reference>
            <reference field="47" count="1" selected="0">
              <x v="4"/>
            </reference>
          </references>
        </pivotArea>
      </pivotAreas>
    </conditionalFormat>
    <conditionalFormat priority="18">
      <pivotAreas count="4"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6">
              <x v="1"/>
              <x v="2"/>
              <x v="3"/>
              <x v="4"/>
              <x v="5"/>
              <x v="6"/>
            </reference>
            <reference field="47" count="1" selected="0">
              <x v="4"/>
            </reference>
          </references>
        </pivotArea>
      </pivotAreas>
    </conditionalFormat>
    <conditionalFormat priority="17">
      <pivotAreas count="4"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4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7"/>
            </reference>
            <reference field="46" count="6">
              <x v="1"/>
              <x v="2"/>
              <x v="3"/>
              <x v="4"/>
              <x v="5"/>
              <x v="6"/>
            </reference>
            <reference field="47" count="1" selected="0">
              <x v="4"/>
            </reference>
          </references>
        </pivotArea>
      </pivotAreas>
    </conditionalFormat>
    <conditionalFormat priority="16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1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1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1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1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2"/>
            </reference>
          </references>
        </pivotArea>
      </pivotAreas>
    </conditionalFormat>
    <conditionalFormat priority="11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2"/>
            </reference>
          </references>
        </pivotArea>
      </pivotAreas>
    </conditionalFormat>
    <conditionalFormat priority="10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2"/>
            </reference>
          </references>
        </pivotArea>
      </pivotAreas>
    </conditionalFormat>
    <conditionalFormat priority="9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2"/>
            </reference>
          </references>
        </pivotArea>
      </pivotAreas>
    </conditionalFormat>
    <conditionalFormat priority="8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3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3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3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4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4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4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1" selected="0">
              <x v="7"/>
            </reference>
            <reference field="47" count="1">
              <x v="4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2E9CC82-00CC-4F23-AFC4-60232202FDDE}" name="Table2" displayName="Table2" ref="A6:AT1697" totalsRowShown="0" headerRowDxfId="112" dataDxfId="110" headerRowBorderDxfId="111" tableBorderDxfId="109" totalsRowBorderDxfId="108">
  <autoFilter ref="A6:AT1697" xr:uid="{BD76FB19-D4E9-46F9-B66E-04B5FCFD0AB5}"/>
  <tableColumns count="46">
    <tableColumn id="1" xr3:uid="{3A522D6C-6893-45AE-AC2F-EB6340238C5E}" name="Date" dataDxfId="107"/>
    <tableColumn id="2" xr3:uid="{C90C275F-9A4A-4BD0-A418-2CEA50BE074C}" name="Track" dataDxfId="106"/>
    <tableColumn id="3" xr3:uid="{3A78F560-E4A2-42A9-A782-631980E4A772}" name="Time" dataDxfId="105"/>
    <tableColumn id="4" xr3:uid="{AF733547-3975-45BB-B8AF-E8E8B2678710}" name="Rated To" dataDxfId="104"/>
    <tableColumn id="5" xr3:uid="{3679CC71-F1C4-490B-8811-438F039DE0A4}" name="Rail" dataDxfId="103"/>
    <tableColumn id="6" xr3:uid="{EA9A6C79-B3BC-4A96-9ABE-6999DD4764D1}" name="Race" dataDxfId="102"/>
    <tableColumn id="7" xr3:uid="{665AB60C-4A5D-4BFD-B1B3-7DB4FBF906DC}" name="Dist" dataDxfId="101"/>
    <tableColumn id="8" xr3:uid="{4FF728ED-104F-40C4-94BE-DDAA442EA1E4}" name="Type" dataDxfId="100"/>
    <tableColumn id="9" xr3:uid="{E899F74A-00FE-41D1-B1BD-2C4F91AD3A09}" name="Restr" dataDxfId="99"/>
    <tableColumn id="10" xr3:uid="{BCB84BD7-AD0E-4452-805D-AD5411524B76}" name="$PM" dataDxfId="98"/>
    <tableColumn id="11" xr3:uid="{8CFC8379-4650-464D-8EAB-66318B7B2909}" name="TAB" dataDxfId="97"/>
    <tableColumn id="12" xr3:uid="{9D1D4E5A-2851-4B77-8CB7-7B110B2D8DB8}" name="Horse" dataDxfId="96"/>
    <tableColumn id="13" xr3:uid="{6B7A8A7E-6E64-42CD-A233-9DFF85779998}" name="Pace of Horse" dataDxfId="95"/>
    <tableColumn id="14" xr3:uid="{41B454FB-D19E-4540-9316-0A87D3EA201F}" name="AM Odds" dataDxfId="94"/>
    <tableColumn id="15" xr3:uid="{039DF755-980F-4C32-A15B-785B477DF0E9}" name="Trainer" dataDxfId="93"/>
    <tableColumn id="16" xr3:uid="{3F6FED1C-7A77-41CE-9D71-902BF1B07B80}" name="Jockey" dataDxfId="92"/>
    <tableColumn id="17" xr3:uid="{D10FB600-2954-4F70-9DDC-22B7D3E94168}" name="Clm" dataDxfId="91"/>
    <tableColumn id="18" xr3:uid="{6EA1D669-F7A5-4343-A280-4E9AE7345C26}" name="Barr" dataDxfId="90"/>
    <tableColumn id="19" xr3:uid="{C97F746A-78FC-4C36-AED2-DDE4B9223896}" name="Wgt" dataDxfId="89"/>
    <tableColumn id="20" xr3:uid="{D1178F85-1394-4F1B-B6EE-46EB080B497F}" name="To Carr" dataDxfId="88"/>
    <tableColumn id="21" xr3:uid="{BC1A62EB-157A-4708-8EF5-F647B57D7B4B}" name="Top-2 AM %" dataDxfId="87"/>
    <tableColumn id="22" xr3:uid="{60B44471-4233-4E6B-8E2F-BCDBF128B35C}" name="Form Order" dataDxfId="86"/>
    <tableColumn id="23" xr3:uid="{07B8C69A-FDDA-466F-AF7E-933FBFFB7709}" name="Scen Order" dataDxfId="85"/>
    <tableColumn id="24" xr3:uid="{134E39AB-C8EB-4F97-8A2E-56F4B07BB0C5}" name="Rated Order" dataDxfId="84"/>
    <tableColumn id="25" xr3:uid="{93D70A67-E3E9-4AAC-BE73-3B43D159BB67}" name="Elite Odds" dataDxfId="83"/>
    <tableColumn id="26" xr3:uid="{12AC1B8E-5DF8-4B59-ADC8-EBEFA9EE7B8E}" name="Pro Strat Listed" dataDxfId="82"/>
    <tableColumn id="27" xr3:uid="{34181565-3AB0-4DE4-8E04-67B0CC949D9D}" name="Starters" dataDxfId="81"/>
    <tableColumn id="28" xr3:uid="{B6DE839F-ABDC-4254-AECE-3E2547328053}" name="Spare 1" dataDxfId="80"/>
    <tableColumn id="29" xr3:uid="{78D6F723-55C7-408D-A7F0-60CC888F5F27}" name="Fin" dataDxfId="79"/>
    <tableColumn id="30" xr3:uid="{290D3E0C-FFFF-4973-9D35-960676CDC791}" name="Div" dataDxfId="78"/>
    <tableColumn id="31" xr3:uid="{FA5CCA58-D7FB-4F49-93D1-BFD09C7FCC27}" name="Place Div" dataDxfId="77"/>
    <tableColumn id="32" xr3:uid="{23C518EE-7956-4024-869B-A800D0C6FE1C}" name="Mel Syd" dataDxfId="76"/>
    <tableColumn id="33" xr3:uid="{6117C200-2B57-4087-B87C-D71DECB41D1C}" name="State" dataDxfId="75">
      <calculatedColumnFormula>VLOOKUP(B7,$B$1703:$D$1743,2,FALSE)</calculatedColumnFormula>
    </tableColumn>
    <tableColumn id="34" xr3:uid="{7F4EE529-02C3-43D5-8E7F-4BCAF6DEF49B}" name="Bush" dataDxfId="74">
      <calculatedColumnFormula>VLOOKUP(B7,$B$1703:$D$1743,3,FALSE)</calculatedColumnFormula>
    </tableColumn>
    <tableColumn id="40" xr3:uid="{F8D06702-AB40-46DD-AC24-D93898C6C924}" name="Trim Spaces and Proper Case" dataDxfId="33">
      <calculatedColumnFormula>TRIM(PROPER(L7))</calculatedColumnFormula>
    </tableColumn>
    <tableColumn id="35" xr3:uid="{BBDB52F3-572A-4474-B145-44F7EBB3F411}" name="Day" dataDxfId="73">
      <calculatedColumnFormula>TEXT(A7, "ddd")</calculatedColumnFormula>
    </tableColumn>
    <tableColumn id="41" xr3:uid="{5724A3CC-4090-4729-B017-C6661965C217}" name="Month" dataDxfId="72">
      <calculatedColumnFormula>MONTH(Table2[[#This Row],[Date]])</calculatedColumnFormula>
    </tableColumn>
    <tableColumn id="36" xr3:uid="{F8369879-07DB-49F1-86B4-728FB7302C48}" name="Negatives" dataDxfId="71"/>
    <tableColumn id="42" xr3:uid="{69F31217-DB0A-469B-AB95-12D727CAAD2F}" name="Two  Bets in Race Calc" dataDxfId="70">
      <calculatedColumnFormula>IF(AND(Table2[[#This Row],[Date]]=A8,Table2[[#This Row],[Track]]=B8,Table2[[#This Row],[Race]]=F8,AL7&lt;&gt;"Neg",AL8&lt;&gt;"Neg"),2,"")</calculatedColumnFormula>
    </tableColumn>
    <tableColumn id="43" xr3:uid="{15641BBA-737D-4B5D-8E60-DDF7EAC4F678}" name="2 Pro Bets" dataDxfId="69">
      <calculatedColumnFormula>IF(AM7=2,2,IF(AND(AM6=2,Table2[[#This Row],[Negatives]]&lt;&gt;"NEG"),2,""))</calculatedColumnFormula>
    </tableColumn>
    <tableColumn id="37" xr3:uid="{AD916271-18AB-4C03-B456-B5E3C1C81434}" name="Lev Bet" dataDxfId="68">
      <calculatedColumnFormula>IF(AND(Table2[[#This Row],[State]]="NSW",Table2[[#This Row],[Rated Order]]=3,AN7=""),100,100)</calculatedColumnFormula>
    </tableColumn>
    <tableColumn id="38" xr3:uid="{6075757C-5ACF-4E70-859D-D43D0DA63BEA}" name="Lev Ret" dataDxfId="67">
      <calculatedColumnFormula>IF(AC7&lt;&gt;"Won","",AO7*AD7)</calculatedColumnFormula>
    </tableColumn>
    <tableColumn id="39" xr3:uid="{F5C755E1-ABBE-47FD-8E66-48E0E651A626}" name="Lev Profit" dataDxfId="66">
      <calculatedColumnFormula>IF(AP7="",AO7*-1,AP7-AO7)</calculatedColumnFormula>
    </tableColumn>
    <tableColumn id="44" xr3:uid="{A0E604D0-70CB-44AD-A196-D6AACF9BEA95}" name="Pro Bet" dataDxfId="65">
      <calculatedColumnFormula>IF(Table2[[#This Row],[Negatives]]="NEG","",IF(AND(Table2[[#This Row],[2 Pro Bets]]="",Table2[[#This Row],[State]]="NSW",Table2[[#This Row],[Rated Order]]=3),"",100))</calculatedColumnFormula>
    </tableColumn>
    <tableColumn id="45" xr3:uid="{B922AB47-465A-4890-8ADE-69984021061E}" name="Pro RET" dataDxfId="64"/>
    <tableColumn id="46" xr3:uid="{B73A7F0A-D82A-4A59-922F-935557A8DD91}" name="Pro Profit" dataDxfId="63">
      <calculatedColumnFormula>IF(Table2[[#This Row],[Pro Bet]]="","",IF(AS7="",AR7*-1,AS7-AR7))</calculatedColumnFormula>
    </tableColumn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FB19-D4E9-46F9-B66E-04B5FCFD0AB5}">
  <sheetPr>
    <tabColor rgb="FF92D050"/>
    <pageSetUpPr fitToPage="1"/>
  </sheetPr>
  <dimension ref="A1:AT1749"/>
  <sheetViews>
    <sheetView showGridLines="0" tabSelected="1" zoomScale="90" zoomScaleNormal="90" workbookViewId="0">
      <pane xSplit="41580" ySplit="3645" topLeftCell="AS1648" activePane="bottomLeft"/>
      <selection activeCell="AL1" sqref="AL1:AL1048576"/>
      <selection pane="topRight" activeCell="AM9" sqref="AM9:AM1700"/>
      <selection pane="bottomLeft" activeCell="AR1711" sqref="AR1711"/>
      <selection pane="bottomRight" activeCell="AT1749" sqref="AT1749"/>
    </sheetView>
  </sheetViews>
  <sheetFormatPr defaultRowHeight="15.75" x14ac:dyDescent="0.25"/>
  <cols>
    <col min="1" max="1" width="12.140625" customWidth="1"/>
    <col min="2" max="2" width="12.5703125" customWidth="1"/>
    <col min="3" max="3" width="9.140625" customWidth="1"/>
    <col min="4" max="4" width="10.28515625" customWidth="1"/>
    <col min="5" max="5" width="6.42578125" customWidth="1"/>
    <col min="6" max="6" width="5.7109375" style="33" customWidth="1"/>
    <col min="7" max="7" width="6.85546875" customWidth="1"/>
    <col min="8" max="8" width="7.5703125" customWidth="1"/>
    <col min="9" max="9" width="8" customWidth="1"/>
    <col min="10" max="10" width="7.28515625" customWidth="1"/>
    <col min="11" max="11" width="4.42578125" customWidth="1"/>
    <col min="12" max="12" width="14.85546875" customWidth="1"/>
    <col min="13" max="13" width="8.140625" customWidth="1"/>
    <col min="14" max="14" width="7.5703125" customWidth="1"/>
    <col min="15" max="15" width="14.5703125" customWidth="1"/>
    <col min="16" max="16" width="14" customWidth="1"/>
    <col min="17" max="22" width="7.42578125" customWidth="1"/>
    <col min="23" max="23" width="9" customWidth="1"/>
    <col min="24" max="24" width="6.5703125" customWidth="1"/>
    <col min="25" max="25" width="9" customWidth="1"/>
    <col min="26" max="26" width="9.5703125" customWidth="1"/>
    <col min="27" max="27" width="9" customWidth="1"/>
    <col min="28" max="28" width="7.5703125" style="53" customWidth="1"/>
    <col min="29" max="29" width="6.7109375" customWidth="1"/>
    <col min="30" max="30" width="7.85546875" customWidth="1"/>
    <col min="31" max="31" width="6" customWidth="1"/>
    <col min="32" max="32" width="7.140625" customWidth="1"/>
    <col min="33" max="34" width="9.140625" customWidth="1"/>
    <col min="35" max="35" width="21.5703125" customWidth="1"/>
    <col min="36" max="37" width="7.28515625" customWidth="1"/>
    <col min="38" max="38" width="7" customWidth="1"/>
    <col min="39" max="39" width="9.7109375" customWidth="1"/>
    <col min="40" max="40" width="6.85546875" customWidth="1"/>
    <col min="41" max="41" width="9.5703125" style="87" customWidth="1"/>
    <col min="42" max="42" width="8.140625" style="87" customWidth="1"/>
    <col min="43" max="43" width="8.85546875" style="87" customWidth="1"/>
    <col min="45" max="45" width="9.28515625" customWidth="1"/>
    <col min="46" max="46" width="8.85546875" customWidth="1"/>
    <col min="47" max="47" width="11.140625" customWidth="1"/>
  </cols>
  <sheetData>
    <row r="1" spans="1:46" ht="24" customHeight="1" x14ac:dyDescent="0.25">
      <c r="A1" s="99" t="s">
        <v>1588</v>
      </c>
      <c r="B1" s="100"/>
      <c r="C1" s="100"/>
      <c r="D1" s="100"/>
      <c r="E1" s="100"/>
      <c r="F1" s="100"/>
      <c r="G1" s="100"/>
      <c r="H1" s="100"/>
      <c r="I1" s="58"/>
      <c r="J1" s="58"/>
      <c r="K1" s="58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9"/>
      <c r="AC1" s="3"/>
      <c r="AD1" s="3"/>
      <c r="AE1" s="3"/>
      <c r="AF1" s="3"/>
      <c r="AG1" s="3"/>
      <c r="AH1" s="3"/>
      <c r="AJ1" s="3"/>
      <c r="AK1" s="3"/>
      <c r="AL1" s="3"/>
      <c r="AM1" s="3"/>
      <c r="AN1" s="3"/>
      <c r="AO1" s="80"/>
      <c r="AP1" s="80"/>
      <c r="AQ1" s="81"/>
    </row>
    <row r="2" spans="1:46" ht="6.75" customHeight="1" x14ac:dyDescent="0.25">
      <c r="A2" s="101"/>
      <c r="B2" s="102"/>
      <c r="C2" s="102"/>
      <c r="D2" s="102"/>
      <c r="E2" s="102"/>
      <c r="F2" s="102"/>
      <c r="G2" s="102"/>
      <c r="H2" s="102"/>
      <c r="I2" s="59"/>
      <c r="J2" s="59"/>
      <c r="K2" s="5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9"/>
      <c r="AC2" s="3"/>
      <c r="AD2" s="3"/>
      <c r="AE2" s="3"/>
      <c r="AF2" s="3"/>
      <c r="AG2" s="3"/>
      <c r="AH2" s="3"/>
      <c r="AJ2" s="3"/>
      <c r="AK2" s="3"/>
      <c r="AL2" s="3"/>
      <c r="AM2" s="3"/>
      <c r="AN2" s="3"/>
      <c r="AO2" s="80"/>
      <c r="AP2" s="80"/>
      <c r="AQ2" s="80"/>
    </row>
    <row r="3" spans="1:46" ht="15.75" customHeight="1" x14ac:dyDescent="0.25">
      <c r="A3" s="103"/>
      <c r="B3" s="104"/>
      <c r="C3" s="104"/>
      <c r="D3" s="104"/>
      <c r="E3" s="104"/>
      <c r="F3" s="104"/>
      <c r="G3" s="104"/>
      <c r="H3" s="104"/>
      <c r="I3" s="60"/>
      <c r="J3" s="60"/>
      <c r="K3" s="60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49"/>
      <c r="AC3" s="3"/>
      <c r="AD3" s="3"/>
      <c r="AE3" s="3"/>
      <c r="AF3" s="3"/>
      <c r="AG3" s="3"/>
      <c r="AH3" s="3"/>
      <c r="AJ3" s="3"/>
      <c r="AK3" s="3"/>
      <c r="AL3" s="3"/>
      <c r="AM3" s="3"/>
      <c r="AN3" s="3"/>
      <c r="AO3" s="80"/>
      <c r="AP3" s="80"/>
      <c r="AQ3" s="80"/>
    </row>
    <row r="4" spans="1:46" ht="15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49"/>
      <c r="AC4" s="3"/>
      <c r="AD4" s="3"/>
      <c r="AE4" s="3"/>
      <c r="AF4" s="3"/>
      <c r="AG4" s="3"/>
      <c r="AH4" s="3"/>
      <c r="AI4" s="90"/>
      <c r="AJ4" s="3"/>
      <c r="AK4" s="3"/>
      <c r="AL4" s="3"/>
      <c r="AM4" s="3"/>
      <c r="AN4" s="3"/>
      <c r="AO4" s="105" t="s">
        <v>1682</v>
      </c>
      <c r="AP4" s="105"/>
      <c r="AQ4" s="105"/>
      <c r="AR4" s="106" t="s">
        <v>1683</v>
      </c>
      <c r="AS4" s="106"/>
      <c r="AT4" s="106"/>
    </row>
    <row r="5" spans="1:46" ht="9" customHeight="1" thickBot="1" x14ac:dyDescent="0.3">
      <c r="A5" s="1"/>
      <c r="B5" s="1"/>
      <c r="C5" s="1"/>
      <c r="D5" s="1"/>
      <c r="E5" s="1"/>
      <c r="F5" s="31"/>
      <c r="G5" s="31"/>
      <c r="H5" s="31"/>
      <c r="I5" s="31"/>
      <c r="J5" s="31"/>
      <c r="K5" s="1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50"/>
      <c r="AC5" s="1"/>
      <c r="AD5" s="1"/>
      <c r="AE5" s="1"/>
      <c r="AF5" s="1"/>
      <c r="AG5" s="1"/>
      <c r="AH5" s="1"/>
      <c r="AJ5" s="1"/>
      <c r="AK5" s="1"/>
      <c r="AL5" s="1"/>
      <c r="AM5" s="1"/>
      <c r="AN5" s="1"/>
      <c r="AO5" s="80"/>
      <c r="AP5" s="80"/>
      <c r="AQ5" s="80"/>
    </row>
    <row r="6" spans="1:46" ht="48" customHeight="1" x14ac:dyDescent="0.25">
      <c r="A6" s="42" t="s">
        <v>43</v>
      </c>
      <c r="B6" s="43" t="s">
        <v>41</v>
      </c>
      <c r="C6" s="43" t="s">
        <v>42</v>
      </c>
      <c r="D6" s="43" t="s">
        <v>967</v>
      </c>
      <c r="E6" s="43" t="s">
        <v>968</v>
      </c>
      <c r="F6" s="46" t="s">
        <v>40</v>
      </c>
      <c r="G6" s="44" t="s">
        <v>969</v>
      </c>
      <c r="H6" s="44" t="s">
        <v>970</v>
      </c>
      <c r="I6" s="44" t="s">
        <v>971</v>
      </c>
      <c r="J6" s="44" t="s">
        <v>972</v>
      </c>
      <c r="K6" s="43" t="s">
        <v>39</v>
      </c>
      <c r="L6" s="44" t="s">
        <v>38</v>
      </c>
      <c r="M6" s="44" t="s">
        <v>973</v>
      </c>
      <c r="N6" s="44" t="s">
        <v>974</v>
      </c>
      <c r="O6" s="44" t="s">
        <v>975</v>
      </c>
      <c r="P6" s="44" t="s">
        <v>976</v>
      </c>
      <c r="Q6" s="44" t="s">
        <v>977</v>
      </c>
      <c r="R6" s="44" t="s">
        <v>978</v>
      </c>
      <c r="S6" s="44" t="s">
        <v>979</v>
      </c>
      <c r="T6" s="44" t="s">
        <v>980</v>
      </c>
      <c r="U6" s="44" t="s">
        <v>981</v>
      </c>
      <c r="V6" s="44" t="s">
        <v>982</v>
      </c>
      <c r="W6" s="44" t="s">
        <v>983</v>
      </c>
      <c r="X6" s="44" t="s">
        <v>984</v>
      </c>
      <c r="Y6" s="44" t="s">
        <v>985</v>
      </c>
      <c r="Z6" s="44" t="s">
        <v>1684</v>
      </c>
      <c r="AA6" s="44" t="s">
        <v>986</v>
      </c>
      <c r="AB6" s="51" t="s">
        <v>1663</v>
      </c>
      <c r="AC6" s="43" t="s">
        <v>37</v>
      </c>
      <c r="AD6" s="43" t="s">
        <v>36</v>
      </c>
      <c r="AE6" s="43" t="s">
        <v>987</v>
      </c>
      <c r="AF6" s="43" t="s">
        <v>1666</v>
      </c>
      <c r="AG6" s="43" t="s">
        <v>57</v>
      </c>
      <c r="AH6" s="43" t="s">
        <v>303</v>
      </c>
      <c r="AI6" s="45" t="s">
        <v>305</v>
      </c>
      <c r="AJ6" s="43" t="s">
        <v>469</v>
      </c>
      <c r="AK6" s="43" t="s">
        <v>1665</v>
      </c>
      <c r="AL6" s="88" t="s">
        <v>1589</v>
      </c>
      <c r="AM6" s="43" t="s">
        <v>1668</v>
      </c>
      <c r="AN6" s="91" t="s">
        <v>1685</v>
      </c>
      <c r="AO6" s="82" t="s">
        <v>35</v>
      </c>
      <c r="AP6" s="82" t="s">
        <v>34</v>
      </c>
      <c r="AQ6" s="82" t="s">
        <v>33</v>
      </c>
      <c r="AR6" s="92" t="s">
        <v>1669</v>
      </c>
      <c r="AS6" s="93" t="s">
        <v>1670</v>
      </c>
      <c r="AT6" s="94" t="s">
        <v>1671</v>
      </c>
    </row>
    <row r="7" spans="1:46" x14ac:dyDescent="0.25">
      <c r="A7" s="38">
        <v>44197</v>
      </c>
      <c r="B7" s="39" t="s">
        <v>225</v>
      </c>
      <c r="C7" s="40">
        <v>0.65277777777777779</v>
      </c>
      <c r="D7" s="39">
        <v>3</v>
      </c>
      <c r="E7" s="39">
        <v>3</v>
      </c>
      <c r="F7" s="70">
        <v>3</v>
      </c>
      <c r="G7" s="39">
        <v>2800</v>
      </c>
      <c r="H7" s="39" t="s">
        <v>988</v>
      </c>
      <c r="I7" s="39" t="s">
        <v>989</v>
      </c>
      <c r="J7" s="39">
        <v>160</v>
      </c>
      <c r="K7" s="39">
        <v>5</v>
      </c>
      <c r="L7" s="39" t="s">
        <v>620</v>
      </c>
      <c r="M7" s="39" t="s">
        <v>990</v>
      </c>
      <c r="N7" s="41">
        <v>3</v>
      </c>
      <c r="O7" s="39" t="s">
        <v>991</v>
      </c>
      <c r="P7" s="39" t="s">
        <v>992</v>
      </c>
      <c r="Q7" s="48"/>
      <c r="R7" s="39">
        <v>2</v>
      </c>
      <c r="S7" s="39">
        <v>54</v>
      </c>
      <c r="T7" s="39">
        <v>54</v>
      </c>
      <c r="U7" s="48">
        <v>24.81203007518797</v>
      </c>
      <c r="V7" s="39">
        <v>1</v>
      </c>
      <c r="W7" s="39"/>
      <c r="X7" s="39">
        <v>3</v>
      </c>
      <c r="Y7" s="39">
        <v>5.6</v>
      </c>
      <c r="Z7" s="39">
        <v>30</v>
      </c>
      <c r="AA7" s="39">
        <v>9</v>
      </c>
      <c r="AB7" s="52"/>
      <c r="AC7" s="39" t="s">
        <v>617</v>
      </c>
      <c r="AD7" s="41">
        <v>2.9</v>
      </c>
      <c r="AE7" s="41">
        <v>1.4</v>
      </c>
      <c r="AF7" s="68" t="s">
        <v>618</v>
      </c>
      <c r="AG7" s="39" t="str">
        <f>VLOOKUP(B7,$B$1703:$D$1743,2,FALSE)</f>
        <v>Vic</v>
      </c>
      <c r="AH7" s="39" t="str">
        <f>VLOOKUP(B7,$B$1703:$D$1743,3,FALSE)</f>
        <v>-</v>
      </c>
      <c r="AI7" s="69" t="str">
        <f>TRIM(PROPER(L7))</f>
        <v>Tralee Rose</v>
      </c>
      <c r="AJ7" s="39" t="str">
        <f>TEXT(A7, "ddd")</f>
        <v>Fri</v>
      </c>
      <c r="AK7" s="39">
        <f>MONTH(Table2[[#This Row],[Date]])</f>
        <v>1</v>
      </c>
      <c r="AL7" s="39"/>
      <c r="AM7" s="39" t="str">
        <f>IF(AND(Table2[[#This Row],[Date]]=A8,Table2[[#This Row],[Track]]=B8,Table2[[#This Row],[Race]]=F8,AL7&lt;&gt;"Neg",AL8&lt;&gt;"Neg"),2,"")</f>
        <v/>
      </c>
      <c r="AN7" s="39" t="str">
        <f>IF(AM7=2,2,IF(AND(AM6=2,Table2[[#This Row],[Negatives]]&lt;&gt;"NEG"),2,""))</f>
        <v/>
      </c>
      <c r="AO7" s="39">
        <f>IF(AND(Table2[[#This Row],[State]]="NSW",Table2[[#This Row],[Rated Order]]=3,AN7=""),100,100)</f>
        <v>100</v>
      </c>
      <c r="AP7" s="39">
        <f>IF(AC7&lt;&gt;"Won","",AO7*AD7)</f>
        <v>290</v>
      </c>
      <c r="AQ7" s="39">
        <f>IF(AP7="",AO7*-1,AP7-AO7)</f>
        <v>190</v>
      </c>
      <c r="AR7" s="95">
        <f>IF(Table2[[#This Row],[Negatives]]="NEG","",IF(AND(Table2[[#This Row],[2 Pro Bets]]="",Table2[[#This Row],[State]]="NSW",Table2[[#This Row],[Rated Order]]=3),"",100))</f>
        <v>100</v>
      </c>
      <c r="AS7" s="47">
        <f>IF(Table2[[#This Row],[Pro Bet]]="","",IF(Table2[[#This Row],[Lev Ret]]="","",AR7*Table2[[#This Row],[Div]]))</f>
        <v>290</v>
      </c>
      <c r="AT7" s="96">
        <f>IF(Table2[[#This Row],[Pro Bet]]="","",IF(AS7="",AR7*-1,AS7-AR7))</f>
        <v>190</v>
      </c>
    </row>
    <row r="8" spans="1:46" x14ac:dyDescent="0.25">
      <c r="A8" s="38">
        <v>44197</v>
      </c>
      <c r="B8" s="39" t="s">
        <v>225</v>
      </c>
      <c r="C8" s="40">
        <v>0.68055555555555547</v>
      </c>
      <c r="D8" s="39">
        <v>3</v>
      </c>
      <c r="E8" s="39">
        <v>3</v>
      </c>
      <c r="F8" s="70">
        <v>4</v>
      </c>
      <c r="G8" s="39">
        <v>1200</v>
      </c>
      <c r="H8" s="39" t="s">
        <v>988</v>
      </c>
      <c r="I8" s="39" t="s">
        <v>989</v>
      </c>
      <c r="J8" s="39">
        <v>160</v>
      </c>
      <c r="K8" s="39">
        <v>4</v>
      </c>
      <c r="L8" s="39" t="s">
        <v>994</v>
      </c>
      <c r="M8" s="39" t="s">
        <v>995</v>
      </c>
      <c r="N8" s="41">
        <v>3.5</v>
      </c>
      <c r="O8" s="39" t="s">
        <v>996</v>
      </c>
      <c r="P8" s="39" t="s">
        <v>997</v>
      </c>
      <c r="Q8" s="48"/>
      <c r="R8" s="39">
        <v>6</v>
      </c>
      <c r="S8" s="39">
        <v>54</v>
      </c>
      <c r="T8" s="39">
        <v>54</v>
      </c>
      <c r="U8" s="48">
        <v>40.336134453781511</v>
      </c>
      <c r="V8" s="39">
        <v>1</v>
      </c>
      <c r="W8" s="39"/>
      <c r="X8" s="39">
        <v>2</v>
      </c>
      <c r="Y8" s="39">
        <v>4.8</v>
      </c>
      <c r="Z8" s="39">
        <v>35</v>
      </c>
      <c r="AA8" s="39">
        <v>8</v>
      </c>
      <c r="AB8" s="52"/>
      <c r="AC8" s="39" t="s">
        <v>617</v>
      </c>
      <c r="AD8" s="41">
        <v>3.3</v>
      </c>
      <c r="AE8" s="41">
        <v>1.4</v>
      </c>
      <c r="AF8" s="68" t="s">
        <v>618</v>
      </c>
      <c r="AG8" s="39" t="str">
        <f>VLOOKUP(B8,$B$1703:$D$1743,2,FALSE)</f>
        <v>Vic</v>
      </c>
      <c r="AH8" s="39" t="str">
        <f>VLOOKUP(B8,$B$1703:$D$1743,3,FALSE)</f>
        <v>-</v>
      </c>
      <c r="AI8" s="69" t="str">
        <f>TRIM(PROPER(L8))</f>
        <v>Sirius Suspect</v>
      </c>
      <c r="AJ8" s="39" t="str">
        <f>TEXT(A8, "ddd")</f>
        <v>Fri</v>
      </c>
      <c r="AK8" s="39">
        <f>MONTH(Table2[[#This Row],[Date]])</f>
        <v>1</v>
      </c>
      <c r="AL8" s="39" t="s">
        <v>1361</v>
      </c>
      <c r="AM8" s="39" t="str">
        <f>IF(AND(Table2[[#This Row],[Date]]=A9,Table2[[#This Row],[Track]]=B9,Table2[[#This Row],[Race]]=F9,AL8&lt;&gt;"Neg",AL9&lt;&gt;"Neg"),2,"")</f>
        <v/>
      </c>
      <c r="AN8" s="39" t="str">
        <f>IF(AM8=2,2,IF(AND(AM7=2,Table2[[#This Row],[Negatives]]&lt;&gt;"NEG"),2,""))</f>
        <v/>
      </c>
      <c r="AO8" s="39">
        <f>IF(AND(Table2[[#This Row],[State]]="NSW",Table2[[#This Row],[Rated Order]]=3,AN8=""),100,100)</f>
        <v>100</v>
      </c>
      <c r="AP8" s="39">
        <f>IF(AC8&lt;&gt;"Won","",AO8*AD8)</f>
        <v>330</v>
      </c>
      <c r="AQ8" s="39">
        <f>IF(AP8="",AO8*-1,AP8-AO8)</f>
        <v>230</v>
      </c>
      <c r="AR8" s="95" t="str">
        <f>IF(Table2[[#This Row],[Negatives]]="NEG","",IF(AND(Table2[[#This Row],[2 Pro Bets]]="",Table2[[#This Row],[State]]="NSW",Table2[[#This Row],[Rated Order]]=3),"",100))</f>
        <v/>
      </c>
      <c r="AS8" s="47" t="str">
        <f>IF(Table2[[#This Row],[Pro Bet]]="","",IF(Table2[[#This Row],[Lev Ret]]="","",AR8*Table2[[#This Row],[Div]]))</f>
        <v/>
      </c>
      <c r="AT8" s="96" t="str">
        <f>IF(Table2[[#This Row],[Pro Bet]]="","",IF(AS8="",AR8*-1,AS8-AR8))</f>
        <v/>
      </c>
    </row>
    <row r="9" spans="1:46" x14ac:dyDescent="0.25">
      <c r="A9" s="38">
        <v>44197</v>
      </c>
      <c r="B9" s="39" t="s">
        <v>225</v>
      </c>
      <c r="C9" s="40">
        <v>0.76388888888888884</v>
      </c>
      <c r="D9" s="39">
        <v>3</v>
      </c>
      <c r="E9" s="39">
        <v>3</v>
      </c>
      <c r="F9" s="70">
        <v>7</v>
      </c>
      <c r="G9" s="39">
        <v>1700</v>
      </c>
      <c r="H9" s="39" t="s">
        <v>988</v>
      </c>
      <c r="I9" s="39">
        <v>70</v>
      </c>
      <c r="J9" s="39">
        <v>135</v>
      </c>
      <c r="K9" s="39">
        <v>5</v>
      </c>
      <c r="L9" s="39" t="s">
        <v>472</v>
      </c>
      <c r="M9" s="39" t="s">
        <v>990</v>
      </c>
      <c r="N9" s="41">
        <v>3.6</v>
      </c>
      <c r="O9" s="39" t="s">
        <v>998</v>
      </c>
      <c r="P9" s="39" t="s">
        <v>997</v>
      </c>
      <c r="Q9" s="48"/>
      <c r="R9" s="39">
        <v>1</v>
      </c>
      <c r="S9" s="39">
        <v>57.5</v>
      </c>
      <c r="T9" s="39">
        <v>57.5</v>
      </c>
      <c r="U9" s="48">
        <v>56.349206349206355</v>
      </c>
      <c r="V9" s="39"/>
      <c r="W9" s="39"/>
      <c r="X9" s="39">
        <v>2</v>
      </c>
      <c r="Y9" s="39">
        <v>4.8</v>
      </c>
      <c r="Z9" s="39">
        <v>35</v>
      </c>
      <c r="AA9" s="39">
        <v>12</v>
      </c>
      <c r="AB9" s="52"/>
      <c r="AC9" s="39" t="s">
        <v>617</v>
      </c>
      <c r="AD9" s="41">
        <v>4</v>
      </c>
      <c r="AE9" s="41">
        <v>1.7</v>
      </c>
      <c r="AF9" s="68" t="s">
        <v>618</v>
      </c>
      <c r="AG9" s="39" t="str">
        <f>VLOOKUP(B9,$B$1703:$D$1743,2,FALSE)</f>
        <v>Vic</v>
      </c>
      <c r="AH9" s="39" t="str">
        <f>VLOOKUP(B9,$B$1703:$D$1743,3,FALSE)</f>
        <v>-</v>
      </c>
      <c r="AI9" s="69" t="str">
        <f>TRIM(PROPER(L9))</f>
        <v>Hasseltoff</v>
      </c>
      <c r="AJ9" s="39" t="str">
        <f>TEXT(A9, "ddd")</f>
        <v>Fri</v>
      </c>
      <c r="AK9" s="39">
        <f>MONTH(Table2[[#This Row],[Date]])</f>
        <v>1</v>
      </c>
      <c r="AL9" s="39"/>
      <c r="AM9" s="39">
        <f>IF(AND(Table2[[#This Row],[Date]]=A10,Table2[[#This Row],[Track]]=B10,Table2[[#This Row],[Race]]=F10,AL9&lt;&gt;"Neg",AL10&lt;&gt;"Neg"),2,"")</f>
        <v>2</v>
      </c>
      <c r="AN9" s="39">
        <f>IF(AM9=2,2,IF(AND(AM8=2,Table2[[#This Row],[Negatives]]&lt;&gt;"NEG"),2,""))</f>
        <v>2</v>
      </c>
      <c r="AO9" s="39">
        <f>IF(AND(Table2[[#This Row],[State]]="NSW",Table2[[#This Row],[Rated Order]]=3,AN9=""),100,100)</f>
        <v>100</v>
      </c>
      <c r="AP9" s="39">
        <f>IF(AC9&lt;&gt;"Won","",AO9*AD9)</f>
        <v>400</v>
      </c>
      <c r="AQ9" s="39">
        <f>IF(AP9="",AO9*-1,AP9-AO9)</f>
        <v>300</v>
      </c>
      <c r="AR9" s="95">
        <f>IF(Table2[[#This Row],[Negatives]]="NEG","",IF(AND(Table2[[#This Row],[2 Pro Bets]]="",Table2[[#This Row],[State]]="NSW",Table2[[#This Row],[Rated Order]]=3),"",100))</f>
        <v>100</v>
      </c>
      <c r="AS9" s="47">
        <f>IF(Table2[[#This Row],[Pro Bet]]="","",IF(Table2[[#This Row],[Lev Ret]]="","",AR9*Table2[[#This Row],[Div]]))</f>
        <v>400</v>
      </c>
      <c r="AT9" s="96">
        <f>IF(Table2[[#This Row],[Pro Bet]]="","",IF(AS9="",AR9*-1,AS9-AR9))</f>
        <v>300</v>
      </c>
    </row>
    <row r="10" spans="1:46" x14ac:dyDescent="0.25">
      <c r="A10" s="38">
        <v>44197</v>
      </c>
      <c r="B10" s="39" t="s">
        <v>225</v>
      </c>
      <c r="C10" s="40">
        <v>0.76388888888888884</v>
      </c>
      <c r="D10" s="39">
        <v>3</v>
      </c>
      <c r="E10" s="39">
        <v>3</v>
      </c>
      <c r="F10" s="70">
        <v>7</v>
      </c>
      <c r="G10" s="39">
        <v>1700</v>
      </c>
      <c r="H10" s="39" t="s">
        <v>988</v>
      </c>
      <c r="I10" s="39">
        <v>70</v>
      </c>
      <c r="J10" s="39">
        <v>135</v>
      </c>
      <c r="K10" s="39">
        <v>1</v>
      </c>
      <c r="L10" s="39" t="s">
        <v>31</v>
      </c>
      <c r="M10" s="39" t="s">
        <v>999</v>
      </c>
      <c r="N10" s="41">
        <v>8.5</v>
      </c>
      <c r="O10" s="39" t="s">
        <v>1000</v>
      </c>
      <c r="P10" s="39" t="s">
        <v>1001</v>
      </c>
      <c r="Q10" s="48">
        <v>2</v>
      </c>
      <c r="R10" s="39">
        <v>11</v>
      </c>
      <c r="S10" s="39">
        <v>61</v>
      </c>
      <c r="T10" s="39">
        <v>59</v>
      </c>
      <c r="U10" s="48">
        <v>56.349206349206355</v>
      </c>
      <c r="V10" s="39"/>
      <c r="W10" s="39"/>
      <c r="X10" s="39">
        <v>3</v>
      </c>
      <c r="Y10" s="39">
        <v>5.5</v>
      </c>
      <c r="Z10" s="39">
        <v>30</v>
      </c>
      <c r="AA10" s="39">
        <v>12</v>
      </c>
      <c r="AB10" s="52"/>
      <c r="AC10" s="39"/>
      <c r="AD10" s="41">
        <v>14</v>
      </c>
      <c r="AE10" s="41"/>
      <c r="AF10" s="68" t="s">
        <v>618</v>
      </c>
      <c r="AG10" s="39" t="str">
        <f>VLOOKUP(B10,$B$1703:$D$1743,2,FALSE)</f>
        <v>Vic</v>
      </c>
      <c r="AH10" s="39" t="str">
        <f>VLOOKUP(B10,$B$1703:$D$1743,3,FALSE)</f>
        <v>-</v>
      </c>
      <c r="AI10" s="69" t="str">
        <f>TRIM(PROPER(L10))</f>
        <v>Independent Road</v>
      </c>
      <c r="AJ10" s="39" t="str">
        <f>TEXT(A10, "ddd")</f>
        <v>Fri</v>
      </c>
      <c r="AK10" s="39">
        <f>MONTH(Table2[[#This Row],[Date]])</f>
        <v>1</v>
      </c>
      <c r="AL10" s="39"/>
      <c r="AM10" s="39" t="str">
        <f>IF(AND(Table2[[#This Row],[Date]]=A11,Table2[[#This Row],[Track]]=B11,Table2[[#This Row],[Race]]=F11,AL10&lt;&gt;"Neg",AL11&lt;&gt;"Neg"),2,"")</f>
        <v/>
      </c>
      <c r="AN10" s="39">
        <f>IF(AM10=2,2,IF(AND(AM9=2,Table2[[#This Row],[Negatives]]&lt;&gt;"NEG"),2,""))</f>
        <v>2</v>
      </c>
      <c r="AO10" s="39">
        <f>IF(AND(Table2[[#This Row],[State]]="NSW",Table2[[#This Row],[Rated Order]]=3,AN10=""),100,100)</f>
        <v>100</v>
      </c>
      <c r="AP10" s="39" t="str">
        <f>IF(AC10&lt;&gt;"Won","",AO10*AD10)</f>
        <v/>
      </c>
      <c r="AQ10" s="39">
        <f>IF(AP10="",AO10*-1,AP10-AO10)</f>
        <v>-100</v>
      </c>
      <c r="AR10" s="95">
        <f>IF(Table2[[#This Row],[Negatives]]="NEG","",IF(AND(Table2[[#This Row],[2 Pro Bets]]="",Table2[[#This Row],[State]]="NSW",Table2[[#This Row],[Rated Order]]=3),"",100))</f>
        <v>100</v>
      </c>
      <c r="AS10" s="47" t="str">
        <f>IF(Table2[[#This Row],[Pro Bet]]="","",IF(Table2[[#This Row],[Lev Ret]]="","",AR10*Table2[[#This Row],[Div]]))</f>
        <v/>
      </c>
      <c r="AT10" s="96">
        <f>IF(Table2[[#This Row],[Pro Bet]]="","",IF(AS10="",AR10*-1,AS10-AR10))</f>
        <v>-100</v>
      </c>
    </row>
    <row r="11" spans="1:46" x14ac:dyDescent="0.25">
      <c r="A11" s="38">
        <v>44197</v>
      </c>
      <c r="B11" s="39" t="s">
        <v>225</v>
      </c>
      <c r="C11" s="40">
        <v>0.78819444444444453</v>
      </c>
      <c r="D11" s="39">
        <v>3</v>
      </c>
      <c r="E11" s="39">
        <v>3</v>
      </c>
      <c r="F11" s="70">
        <v>8</v>
      </c>
      <c r="G11" s="39">
        <v>1600</v>
      </c>
      <c r="H11" s="39" t="s">
        <v>988</v>
      </c>
      <c r="I11" s="39">
        <v>70</v>
      </c>
      <c r="J11" s="39">
        <v>125</v>
      </c>
      <c r="K11" s="39">
        <v>9</v>
      </c>
      <c r="L11" s="39" t="s">
        <v>1002</v>
      </c>
      <c r="M11" s="39" t="s">
        <v>995</v>
      </c>
      <c r="N11" s="41">
        <v>5</v>
      </c>
      <c r="O11" s="39" t="s">
        <v>1003</v>
      </c>
      <c r="P11" s="39" t="s">
        <v>1004</v>
      </c>
      <c r="Q11" s="48">
        <v>3</v>
      </c>
      <c r="R11" s="39">
        <v>2</v>
      </c>
      <c r="S11" s="39">
        <v>58.5</v>
      </c>
      <c r="T11" s="39">
        <v>55.5</v>
      </c>
      <c r="U11" s="48">
        <v>27.692307692307693</v>
      </c>
      <c r="V11" s="39"/>
      <c r="W11" s="39"/>
      <c r="X11" s="39">
        <v>2</v>
      </c>
      <c r="Y11" s="39">
        <v>5.4</v>
      </c>
      <c r="Z11" s="39">
        <v>30</v>
      </c>
      <c r="AA11" s="39">
        <v>13</v>
      </c>
      <c r="AB11" s="52"/>
      <c r="AC11" s="39"/>
      <c r="AD11" s="41">
        <v>7</v>
      </c>
      <c r="AE11" s="41"/>
      <c r="AF11" s="68" t="s">
        <v>618</v>
      </c>
      <c r="AG11" s="39" t="str">
        <f>VLOOKUP(B11,$B$1703:$D$1743,2,FALSE)</f>
        <v>Vic</v>
      </c>
      <c r="AH11" s="39" t="str">
        <f>VLOOKUP(B11,$B$1703:$D$1743,3,FALSE)</f>
        <v>-</v>
      </c>
      <c r="AI11" s="69" t="str">
        <f>TRIM(PROPER(L11))</f>
        <v>Anirishman</v>
      </c>
      <c r="AJ11" s="39" t="str">
        <f>TEXT(A11, "ddd")</f>
        <v>Fri</v>
      </c>
      <c r="AK11" s="39">
        <f>MONTH(Table2[[#This Row],[Date]])</f>
        <v>1</v>
      </c>
      <c r="AL11" s="39" t="s">
        <v>1361</v>
      </c>
      <c r="AM11" s="39" t="str">
        <f>IF(AND(Table2[[#This Row],[Date]]=A12,Table2[[#This Row],[Track]]=B12,Table2[[#This Row],[Race]]=F12,AL11&lt;&gt;"Neg",AL12&lt;&gt;"Neg"),2,"")</f>
        <v/>
      </c>
      <c r="AN11" s="39" t="str">
        <f>IF(AM11=2,2,IF(AND(AM10=2,Table2[[#This Row],[Negatives]]&lt;&gt;"NEG"),2,""))</f>
        <v/>
      </c>
      <c r="AO11" s="39">
        <f>IF(AND(Table2[[#This Row],[State]]="NSW",Table2[[#This Row],[Rated Order]]=3,AN11=""),100,100)</f>
        <v>100</v>
      </c>
      <c r="AP11" s="39" t="str">
        <f>IF(AC11&lt;&gt;"Won","",AO11*AD11)</f>
        <v/>
      </c>
      <c r="AQ11" s="39">
        <f>IF(AP11="",AO11*-1,AP11-AO11)</f>
        <v>-100</v>
      </c>
      <c r="AR11" s="95" t="str">
        <f>IF(Table2[[#This Row],[Negatives]]="NEG","",IF(AND(Table2[[#This Row],[2 Pro Bets]]="",Table2[[#This Row],[State]]="NSW",Table2[[#This Row],[Rated Order]]=3),"",100))</f>
        <v/>
      </c>
      <c r="AS11" s="47" t="str">
        <f>IF(Table2[[#This Row],[Pro Bet]]="","",IF(Table2[[#This Row],[Lev Ret]]="","",AR11*Table2[[#This Row],[Div]]))</f>
        <v/>
      </c>
      <c r="AT11" s="96" t="str">
        <f>IF(Table2[[#This Row],[Pro Bet]]="","",IF(AS11="",AR11*-1,AS11-AR11))</f>
        <v/>
      </c>
    </row>
    <row r="12" spans="1:46" x14ac:dyDescent="0.25">
      <c r="A12" s="38">
        <v>44197</v>
      </c>
      <c r="B12" s="39" t="s">
        <v>225</v>
      </c>
      <c r="C12" s="40">
        <v>0.78819444444444453</v>
      </c>
      <c r="D12" s="39">
        <v>3</v>
      </c>
      <c r="E12" s="39">
        <v>3</v>
      </c>
      <c r="F12" s="70">
        <v>8</v>
      </c>
      <c r="G12" s="39">
        <v>1600</v>
      </c>
      <c r="H12" s="39" t="s">
        <v>988</v>
      </c>
      <c r="I12" s="39">
        <v>70</v>
      </c>
      <c r="J12" s="39">
        <v>125</v>
      </c>
      <c r="K12" s="39">
        <v>3</v>
      </c>
      <c r="L12" s="39" t="s">
        <v>473</v>
      </c>
      <c r="M12" s="39" t="s">
        <v>990</v>
      </c>
      <c r="N12" s="41">
        <v>2.8</v>
      </c>
      <c r="O12" s="39" t="s">
        <v>1000</v>
      </c>
      <c r="P12" s="39" t="s">
        <v>992</v>
      </c>
      <c r="Q12" s="48"/>
      <c r="R12" s="39">
        <v>9</v>
      </c>
      <c r="S12" s="39">
        <v>61</v>
      </c>
      <c r="T12" s="39">
        <v>61</v>
      </c>
      <c r="U12" s="48">
        <v>27.692307692307693</v>
      </c>
      <c r="V12" s="39"/>
      <c r="W12" s="39"/>
      <c r="X12" s="39">
        <v>3</v>
      </c>
      <c r="Y12" s="39">
        <v>5.6</v>
      </c>
      <c r="Z12" s="39">
        <v>30</v>
      </c>
      <c r="AA12" s="39">
        <v>13</v>
      </c>
      <c r="AB12" s="52"/>
      <c r="AC12" s="39" t="s">
        <v>617</v>
      </c>
      <c r="AD12" s="41">
        <v>3.2</v>
      </c>
      <c r="AE12" s="41">
        <v>1.7</v>
      </c>
      <c r="AF12" s="68" t="s">
        <v>618</v>
      </c>
      <c r="AG12" s="39" t="str">
        <f>VLOOKUP(B12,$B$1703:$D$1743,2,FALSE)</f>
        <v>Vic</v>
      </c>
      <c r="AH12" s="39" t="str">
        <f>VLOOKUP(B12,$B$1703:$D$1743,3,FALSE)</f>
        <v>-</v>
      </c>
      <c r="AI12" s="69" t="str">
        <f>TRIM(PROPER(L12))</f>
        <v>Fundraiser</v>
      </c>
      <c r="AJ12" s="39" t="str">
        <f>TEXT(A12, "ddd")</f>
        <v>Fri</v>
      </c>
      <c r="AK12" s="39">
        <f>MONTH(Table2[[#This Row],[Date]])</f>
        <v>1</v>
      </c>
      <c r="AL12" s="39"/>
      <c r="AM12" s="39" t="str">
        <f>IF(AND(Table2[[#This Row],[Date]]=A13,Table2[[#This Row],[Track]]=B13,Table2[[#This Row],[Race]]=F13,AL12&lt;&gt;"Neg",AL13&lt;&gt;"Neg"),2,"")</f>
        <v/>
      </c>
      <c r="AN12" s="39" t="str">
        <f>IF(AM12=2,2,IF(AND(AM11=2,Table2[[#This Row],[Negatives]]&lt;&gt;"NEG"),2,""))</f>
        <v/>
      </c>
      <c r="AO12" s="39">
        <f>IF(AND(Table2[[#This Row],[State]]="NSW",Table2[[#This Row],[Rated Order]]=3,AN12=""),100,100)</f>
        <v>100</v>
      </c>
      <c r="AP12" s="39">
        <f>IF(AC12&lt;&gt;"Won","",AO12*AD12)</f>
        <v>320</v>
      </c>
      <c r="AQ12" s="39">
        <f>IF(AP12="",AO12*-1,AP12-AO12)</f>
        <v>220</v>
      </c>
      <c r="AR12" s="95">
        <f>IF(Table2[[#This Row],[Negatives]]="NEG","",IF(AND(Table2[[#This Row],[2 Pro Bets]]="",Table2[[#This Row],[State]]="NSW",Table2[[#This Row],[Rated Order]]=3),"",100))</f>
        <v>100</v>
      </c>
      <c r="AS12" s="47">
        <f>IF(Table2[[#This Row],[Pro Bet]]="","",IF(Table2[[#This Row],[Lev Ret]]="","",AR12*Table2[[#This Row],[Div]]))</f>
        <v>320</v>
      </c>
      <c r="AT12" s="96">
        <f>IF(Table2[[#This Row],[Pro Bet]]="","",IF(AS12="",AR12*-1,AS12-AR12))</f>
        <v>220</v>
      </c>
    </row>
    <row r="13" spans="1:46" x14ac:dyDescent="0.25">
      <c r="A13" s="38">
        <v>44198</v>
      </c>
      <c r="B13" s="39" t="s">
        <v>55</v>
      </c>
      <c r="C13" s="40">
        <v>0.60069444444444398</v>
      </c>
      <c r="D13" s="39">
        <v>7</v>
      </c>
      <c r="E13" s="39">
        <v>0</v>
      </c>
      <c r="F13" s="70">
        <v>3</v>
      </c>
      <c r="G13" s="39">
        <v>2400</v>
      </c>
      <c r="H13" s="39" t="s">
        <v>1398</v>
      </c>
      <c r="I13" s="39">
        <v>78</v>
      </c>
      <c r="J13" s="39">
        <v>125</v>
      </c>
      <c r="K13" s="39">
        <v>4</v>
      </c>
      <c r="L13" s="39" t="s">
        <v>685</v>
      </c>
      <c r="M13" s="39" t="s">
        <v>999</v>
      </c>
      <c r="N13" s="41">
        <v>3.5</v>
      </c>
      <c r="O13" s="39" t="s">
        <v>1096</v>
      </c>
      <c r="P13" s="39" t="s">
        <v>1399</v>
      </c>
      <c r="Q13" s="48">
        <v>2</v>
      </c>
      <c r="R13" s="39">
        <v>4</v>
      </c>
      <c r="S13" s="39">
        <v>60</v>
      </c>
      <c r="T13" s="39">
        <v>58</v>
      </c>
      <c r="U13" s="48" t="s">
        <v>993</v>
      </c>
      <c r="V13" s="39">
        <v>1</v>
      </c>
      <c r="W13" s="39">
        <v>1</v>
      </c>
      <c r="X13" s="39">
        <v>2</v>
      </c>
      <c r="Y13" s="39">
        <v>4.8</v>
      </c>
      <c r="Z13" s="39">
        <v>20</v>
      </c>
      <c r="AA13" s="39"/>
      <c r="AB13" s="52"/>
      <c r="AC13" s="39"/>
      <c r="AD13" s="41">
        <v>3.6</v>
      </c>
      <c r="AE13" s="41"/>
      <c r="AF13" s="68" t="s">
        <v>619</v>
      </c>
      <c r="AG13" s="39" t="str">
        <f>VLOOKUP(B13,$B$1703:$D$1743,2,FALSE)</f>
        <v>NSW</v>
      </c>
      <c r="AH13" s="39" t="str">
        <f>VLOOKUP(B13,$B$1703:$D$1743,3,FALSE)</f>
        <v>City B</v>
      </c>
      <c r="AI13" s="69" t="str">
        <f>TRIM(PROPER(L13))</f>
        <v>Parry Sound</v>
      </c>
      <c r="AJ13" s="39" t="str">
        <f>TEXT(A13, "ddd")</f>
        <v>Sat</v>
      </c>
      <c r="AK13" s="39">
        <f>MONTH(Table2[[#This Row],[Date]])</f>
        <v>1</v>
      </c>
      <c r="AL13" s="39" t="s">
        <v>1361</v>
      </c>
      <c r="AM13" s="39" t="str">
        <f>IF(AND(Table2[[#This Row],[Date]]=A14,Table2[[#This Row],[Track]]=B14,Table2[[#This Row],[Race]]=F14,AL13&lt;&gt;"Neg",AL14&lt;&gt;"Neg"),2,"")</f>
        <v/>
      </c>
      <c r="AN13" s="39" t="str">
        <f>IF(AM13=2,2,IF(AND(AM12=2,Table2[[#This Row],[Negatives]]&lt;&gt;"NEG"),2,""))</f>
        <v/>
      </c>
      <c r="AO13" s="39">
        <f>IF(AND(Table2[[#This Row],[State]]="NSW",Table2[[#This Row],[Rated Order]]=3,AN13=""),100,100)</f>
        <v>100</v>
      </c>
      <c r="AP13" s="39" t="str">
        <f>IF(AC13&lt;&gt;"Won","",AO13*AD13)</f>
        <v/>
      </c>
      <c r="AQ13" s="39">
        <f>IF(AP13="",AO13*-1,AP13-AO13)</f>
        <v>-100</v>
      </c>
      <c r="AR13" s="95" t="str">
        <f>IF(Table2[[#This Row],[Negatives]]="NEG","",IF(AND(Table2[[#This Row],[2 Pro Bets]]="",Table2[[#This Row],[State]]="NSW",Table2[[#This Row],[Rated Order]]=3),"",100))</f>
        <v/>
      </c>
      <c r="AS13" s="47" t="str">
        <f>IF(Table2[[#This Row],[Pro Bet]]="","",IF(Table2[[#This Row],[Lev Ret]]="","",AR13*Table2[[#This Row],[Div]]))</f>
        <v/>
      </c>
      <c r="AT13" s="96" t="str">
        <f>IF(Table2[[#This Row],[Pro Bet]]="","",IF(AS13="",AR13*-1,AS13-AR13))</f>
        <v/>
      </c>
    </row>
    <row r="14" spans="1:46" x14ac:dyDescent="0.25">
      <c r="A14" s="38">
        <v>44198</v>
      </c>
      <c r="B14" s="39" t="s">
        <v>107</v>
      </c>
      <c r="C14" s="40">
        <v>0.69444444444444453</v>
      </c>
      <c r="D14" s="39">
        <v>3</v>
      </c>
      <c r="E14" s="39">
        <v>3</v>
      </c>
      <c r="F14" s="70">
        <v>7</v>
      </c>
      <c r="G14" s="39">
        <v>1400</v>
      </c>
      <c r="H14" s="39" t="s">
        <v>988</v>
      </c>
      <c r="I14" s="39">
        <v>78</v>
      </c>
      <c r="J14" s="39">
        <v>125</v>
      </c>
      <c r="K14" s="39">
        <v>8</v>
      </c>
      <c r="L14" s="39" t="s">
        <v>30</v>
      </c>
      <c r="M14" s="39" t="s">
        <v>995</v>
      </c>
      <c r="N14" s="41">
        <v>5.0999999999999996</v>
      </c>
      <c r="O14" s="39" t="s">
        <v>998</v>
      </c>
      <c r="P14" s="39" t="s">
        <v>1005</v>
      </c>
      <c r="Q14" s="48">
        <v>2</v>
      </c>
      <c r="R14" s="39">
        <v>1</v>
      </c>
      <c r="S14" s="39">
        <v>56.5</v>
      </c>
      <c r="T14" s="39">
        <v>54.5</v>
      </c>
      <c r="U14" s="48">
        <v>28.154851684263448</v>
      </c>
      <c r="V14" s="39">
        <v>4</v>
      </c>
      <c r="W14" s="39">
        <v>4</v>
      </c>
      <c r="X14" s="39">
        <v>2</v>
      </c>
      <c r="Y14" s="39">
        <v>5.2</v>
      </c>
      <c r="Z14" s="39">
        <v>30</v>
      </c>
      <c r="AA14" s="39">
        <v>12</v>
      </c>
      <c r="AB14" s="52"/>
      <c r="AC14" s="39"/>
      <c r="AD14" s="41">
        <v>5.5</v>
      </c>
      <c r="AE14" s="41"/>
      <c r="AF14" s="68" t="s">
        <v>618</v>
      </c>
      <c r="AG14" s="39" t="str">
        <f>VLOOKUP(B14,$B$1703:$D$1743,2,FALSE)</f>
        <v>Vic</v>
      </c>
      <c r="AH14" s="39" t="str">
        <f>VLOOKUP(B14,$B$1703:$D$1743,3,FALSE)</f>
        <v>-</v>
      </c>
      <c r="AI14" s="69" t="str">
        <f>TRIM(PROPER(L14))</f>
        <v>King Magnus</v>
      </c>
      <c r="AJ14" s="39" t="str">
        <f>TEXT(A14, "ddd")</f>
        <v>Sat</v>
      </c>
      <c r="AK14" s="39">
        <f>MONTH(Table2[[#This Row],[Date]])</f>
        <v>1</v>
      </c>
      <c r="AL14" s="39" t="s">
        <v>1361</v>
      </c>
      <c r="AM14" s="39" t="str">
        <f>IF(AND(Table2[[#This Row],[Date]]=A15,Table2[[#This Row],[Track]]=B15,Table2[[#This Row],[Race]]=F15,AL14&lt;&gt;"Neg",AL15&lt;&gt;"Neg"),2,"")</f>
        <v/>
      </c>
      <c r="AN14" s="39" t="str">
        <f>IF(AM14=2,2,IF(AND(AM13=2,Table2[[#This Row],[Negatives]]&lt;&gt;"NEG"),2,""))</f>
        <v/>
      </c>
      <c r="AO14" s="39">
        <f>IF(AND(Table2[[#This Row],[State]]="NSW",Table2[[#This Row],[Rated Order]]=3,AN14=""),100,100)</f>
        <v>100</v>
      </c>
      <c r="AP14" s="39" t="str">
        <f>IF(AC14&lt;&gt;"Won","",AO14*AD14)</f>
        <v/>
      </c>
      <c r="AQ14" s="39">
        <f>IF(AP14="",AO14*-1,AP14-AO14)</f>
        <v>-100</v>
      </c>
      <c r="AR14" s="95" t="str">
        <f>IF(Table2[[#This Row],[Negatives]]="NEG","",IF(AND(Table2[[#This Row],[2 Pro Bets]]="",Table2[[#This Row],[State]]="NSW",Table2[[#This Row],[Rated Order]]=3),"",100))</f>
        <v/>
      </c>
      <c r="AS14" s="47" t="str">
        <f>IF(Table2[[#This Row],[Pro Bet]]="","",IF(Table2[[#This Row],[Lev Ret]]="","",AR14*Table2[[#This Row],[Div]]))</f>
        <v/>
      </c>
      <c r="AT14" s="96" t="str">
        <f>IF(Table2[[#This Row],[Pro Bet]]="","",IF(AS14="",AR14*-1,AS14-AR14))</f>
        <v/>
      </c>
    </row>
    <row r="15" spans="1:46" x14ac:dyDescent="0.25">
      <c r="A15" s="38">
        <v>44198</v>
      </c>
      <c r="B15" s="39" t="s">
        <v>107</v>
      </c>
      <c r="C15" s="40">
        <v>0.69444444444444453</v>
      </c>
      <c r="D15" s="39">
        <v>3</v>
      </c>
      <c r="E15" s="39">
        <v>3</v>
      </c>
      <c r="F15" s="70">
        <v>7</v>
      </c>
      <c r="G15" s="39">
        <v>1400</v>
      </c>
      <c r="H15" s="39" t="s">
        <v>988</v>
      </c>
      <c r="I15" s="39">
        <v>78</v>
      </c>
      <c r="J15" s="39">
        <v>125</v>
      </c>
      <c r="K15" s="39">
        <v>7</v>
      </c>
      <c r="L15" s="39" t="s">
        <v>621</v>
      </c>
      <c r="M15" s="39" t="s">
        <v>1006</v>
      </c>
      <c r="N15" s="41">
        <v>4.9000000000000004</v>
      </c>
      <c r="O15" s="39" t="s">
        <v>1007</v>
      </c>
      <c r="P15" s="39" t="s">
        <v>1008</v>
      </c>
      <c r="Q15" s="48"/>
      <c r="R15" s="39">
        <v>3</v>
      </c>
      <c r="S15" s="39">
        <v>56.5</v>
      </c>
      <c r="T15" s="39">
        <v>56.5</v>
      </c>
      <c r="U15" s="48">
        <v>28.154851684263448</v>
      </c>
      <c r="V15" s="39"/>
      <c r="W15" s="39"/>
      <c r="X15" s="39">
        <v>3</v>
      </c>
      <c r="Y15" s="39">
        <v>5.5</v>
      </c>
      <c r="Z15" s="39">
        <v>30</v>
      </c>
      <c r="AA15" s="39">
        <v>12</v>
      </c>
      <c r="AB15" s="52"/>
      <c r="AC15" s="39" t="s">
        <v>2</v>
      </c>
      <c r="AD15" s="41">
        <v>4.4000000000000004</v>
      </c>
      <c r="AE15" s="41">
        <v>1.9</v>
      </c>
      <c r="AF15" s="68" t="s">
        <v>618</v>
      </c>
      <c r="AG15" s="39" t="str">
        <f>VLOOKUP(B15,$B$1703:$D$1743,2,FALSE)</f>
        <v>Vic</v>
      </c>
      <c r="AH15" s="39" t="str">
        <f>VLOOKUP(B15,$B$1703:$D$1743,3,FALSE)</f>
        <v>-</v>
      </c>
      <c r="AI15" s="69" t="str">
        <f>TRIM(PROPER(L15))</f>
        <v>Grinzinger Allee</v>
      </c>
      <c r="AJ15" s="39" t="str">
        <f>TEXT(A15, "ddd")</f>
        <v>Sat</v>
      </c>
      <c r="AK15" s="39">
        <f>MONTH(Table2[[#This Row],[Date]])</f>
        <v>1</v>
      </c>
      <c r="AL15" s="39"/>
      <c r="AM15" s="39" t="str">
        <f>IF(AND(Table2[[#This Row],[Date]]=A16,Table2[[#This Row],[Track]]=B16,Table2[[#This Row],[Race]]=F16,AL15&lt;&gt;"Neg",AL16&lt;&gt;"Neg"),2,"")</f>
        <v/>
      </c>
      <c r="AN15" s="39" t="str">
        <f>IF(AM15=2,2,IF(AND(AM14=2,Table2[[#This Row],[Negatives]]&lt;&gt;"NEG"),2,""))</f>
        <v/>
      </c>
      <c r="AO15" s="39">
        <f>IF(AND(Table2[[#This Row],[State]]="NSW",Table2[[#This Row],[Rated Order]]=3,AN15=""),100,100)</f>
        <v>100</v>
      </c>
      <c r="AP15" s="39" t="str">
        <f>IF(AC15&lt;&gt;"Won","",AO15*AD15)</f>
        <v/>
      </c>
      <c r="AQ15" s="39">
        <f>IF(AP15="",AO15*-1,AP15-AO15)</f>
        <v>-100</v>
      </c>
      <c r="AR15" s="95">
        <f>IF(Table2[[#This Row],[Negatives]]="NEG","",IF(AND(Table2[[#This Row],[2 Pro Bets]]="",Table2[[#This Row],[State]]="NSW",Table2[[#This Row],[Rated Order]]=3),"",100))</f>
        <v>100</v>
      </c>
      <c r="AS15" s="47" t="str">
        <f>IF(Table2[[#This Row],[Pro Bet]]="","",IF(Table2[[#This Row],[Lev Ret]]="","",AR15*Table2[[#This Row],[Div]]))</f>
        <v/>
      </c>
      <c r="AT15" s="96">
        <f>IF(Table2[[#This Row],[Pro Bet]]="","",IF(AS15="",AR15*-1,AS15-AR15))</f>
        <v>-100</v>
      </c>
    </row>
    <row r="16" spans="1:46" x14ac:dyDescent="0.25">
      <c r="A16" s="38">
        <v>44198</v>
      </c>
      <c r="B16" s="39" t="s">
        <v>55</v>
      </c>
      <c r="C16" s="40">
        <v>0.70833333333333304</v>
      </c>
      <c r="D16" s="39">
        <v>7</v>
      </c>
      <c r="E16" s="39">
        <v>0</v>
      </c>
      <c r="F16" s="70">
        <v>7</v>
      </c>
      <c r="G16" s="39">
        <v>1000</v>
      </c>
      <c r="H16" s="39" t="s">
        <v>1398</v>
      </c>
      <c r="I16" s="39">
        <v>78</v>
      </c>
      <c r="J16" s="39">
        <v>125</v>
      </c>
      <c r="K16" s="39">
        <v>8</v>
      </c>
      <c r="L16" s="39" t="s">
        <v>686</v>
      </c>
      <c r="M16" s="39" t="s">
        <v>999</v>
      </c>
      <c r="N16" s="41">
        <v>5.0999999999999996</v>
      </c>
      <c r="O16" s="39" t="s">
        <v>1400</v>
      </c>
      <c r="P16" s="39" t="s">
        <v>1401</v>
      </c>
      <c r="Q16" s="48"/>
      <c r="R16" s="39">
        <v>3</v>
      </c>
      <c r="S16" s="39">
        <v>54</v>
      </c>
      <c r="T16" s="39">
        <v>54</v>
      </c>
      <c r="U16" s="48">
        <v>65.062388591800357</v>
      </c>
      <c r="V16" s="39">
        <v>4</v>
      </c>
      <c r="W16" s="39"/>
      <c r="X16" s="39">
        <v>2</v>
      </c>
      <c r="Y16" s="39">
        <v>5.2</v>
      </c>
      <c r="Z16" s="39">
        <v>20</v>
      </c>
      <c r="AA16" s="39"/>
      <c r="AB16" s="52"/>
      <c r="AC16" s="39"/>
      <c r="AD16" s="41">
        <v>6.5</v>
      </c>
      <c r="AE16" s="41"/>
      <c r="AF16" s="68" t="s">
        <v>619</v>
      </c>
      <c r="AG16" s="39" t="str">
        <f>VLOOKUP(B16,$B$1703:$D$1743,2,FALSE)</f>
        <v>NSW</v>
      </c>
      <c r="AH16" s="39" t="str">
        <f>VLOOKUP(B16,$B$1703:$D$1743,3,FALSE)</f>
        <v>City B</v>
      </c>
      <c r="AI16" s="69" t="str">
        <f>TRIM(PROPER(L16))</f>
        <v>Remlaps Gem</v>
      </c>
      <c r="AJ16" s="39" t="str">
        <f>TEXT(A16, "ddd")</f>
        <v>Sat</v>
      </c>
      <c r="AK16" s="39">
        <f>MONTH(Table2[[#This Row],[Date]])</f>
        <v>1</v>
      </c>
      <c r="AL16" s="39" t="s">
        <v>1361</v>
      </c>
      <c r="AM16" s="39" t="str">
        <f>IF(AND(Table2[[#This Row],[Date]]=A17,Table2[[#This Row],[Track]]=B17,Table2[[#This Row],[Race]]=F17,AL16&lt;&gt;"Neg",AL17&lt;&gt;"Neg"),2,"")</f>
        <v/>
      </c>
      <c r="AN16" s="39" t="str">
        <f>IF(AM16=2,2,IF(AND(AM15=2,Table2[[#This Row],[Negatives]]&lt;&gt;"NEG"),2,""))</f>
        <v/>
      </c>
      <c r="AO16" s="39">
        <f>IF(AND(Table2[[#This Row],[State]]="NSW",Table2[[#This Row],[Rated Order]]=3,AN16=""),100,100)</f>
        <v>100</v>
      </c>
      <c r="AP16" s="39" t="str">
        <f>IF(AC16&lt;&gt;"Won","",AO16*AD16)</f>
        <v/>
      </c>
      <c r="AQ16" s="39">
        <f>IF(AP16="",AO16*-1,AP16-AO16)</f>
        <v>-100</v>
      </c>
      <c r="AR16" s="95" t="str">
        <f>IF(Table2[[#This Row],[Negatives]]="NEG","",IF(AND(Table2[[#This Row],[2 Pro Bets]]="",Table2[[#This Row],[State]]="NSW",Table2[[#This Row],[Rated Order]]=3),"",100))</f>
        <v/>
      </c>
      <c r="AS16" s="47" t="str">
        <f>IF(Table2[[#This Row],[Pro Bet]]="","",IF(Table2[[#This Row],[Lev Ret]]="","",AR16*Table2[[#This Row],[Div]]))</f>
        <v/>
      </c>
      <c r="AT16" s="96" t="str">
        <f>IF(Table2[[#This Row],[Pro Bet]]="","",IF(AS16="",AR16*-1,AS16-AR16))</f>
        <v/>
      </c>
    </row>
    <row r="17" spans="1:46" x14ac:dyDescent="0.25">
      <c r="A17" s="38">
        <v>44198</v>
      </c>
      <c r="B17" s="39" t="s">
        <v>55</v>
      </c>
      <c r="C17" s="40">
        <v>0.70833333333333304</v>
      </c>
      <c r="D17" s="39">
        <v>7</v>
      </c>
      <c r="E17" s="39">
        <v>0</v>
      </c>
      <c r="F17" s="70">
        <v>7</v>
      </c>
      <c r="G17" s="39">
        <v>1000</v>
      </c>
      <c r="H17" s="39" t="s">
        <v>1398</v>
      </c>
      <c r="I17" s="39">
        <v>78</v>
      </c>
      <c r="J17" s="39">
        <v>125</v>
      </c>
      <c r="K17" s="39">
        <v>6</v>
      </c>
      <c r="L17" s="39" t="s">
        <v>687</v>
      </c>
      <c r="M17" s="39" t="s">
        <v>999</v>
      </c>
      <c r="N17" s="41">
        <v>4.3</v>
      </c>
      <c r="O17" s="39" t="s">
        <v>1402</v>
      </c>
      <c r="P17" s="39" t="s">
        <v>1403</v>
      </c>
      <c r="Q17" s="48"/>
      <c r="R17" s="39">
        <v>1</v>
      </c>
      <c r="S17" s="39">
        <v>54.5</v>
      </c>
      <c r="T17" s="39">
        <v>54.5</v>
      </c>
      <c r="U17" s="48">
        <v>65.062388591800357</v>
      </c>
      <c r="V17" s="39">
        <v>2</v>
      </c>
      <c r="W17" s="39"/>
      <c r="X17" s="39">
        <v>3</v>
      </c>
      <c r="Y17" s="39">
        <v>5.3</v>
      </c>
      <c r="Z17" s="39">
        <v>20</v>
      </c>
      <c r="AA17" s="39"/>
      <c r="AB17" s="52"/>
      <c r="AC17" s="39" t="s">
        <v>7</v>
      </c>
      <c r="AD17" s="41">
        <v>5.5</v>
      </c>
      <c r="AE17" s="41"/>
      <c r="AF17" s="68" t="s">
        <v>619</v>
      </c>
      <c r="AG17" s="39" t="str">
        <f>VLOOKUP(B17,$B$1703:$D$1743,2,FALSE)</f>
        <v>NSW</v>
      </c>
      <c r="AH17" s="39" t="str">
        <f>VLOOKUP(B17,$B$1703:$D$1743,3,FALSE)</f>
        <v>City B</v>
      </c>
      <c r="AI17" s="69" t="str">
        <f>TRIM(PROPER(L17))</f>
        <v>Our Bellagio Miss</v>
      </c>
      <c r="AJ17" s="39" t="str">
        <f>TEXT(A17, "ddd")</f>
        <v>Sat</v>
      </c>
      <c r="AK17" s="39">
        <f>MONTH(Table2[[#This Row],[Date]])</f>
        <v>1</v>
      </c>
      <c r="AL17" s="39" t="s">
        <v>1361</v>
      </c>
      <c r="AM17" s="39" t="str">
        <f>IF(AND(Table2[[#This Row],[Date]]=A18,Table2[[#This Row],[Track]]=B18,Table2[[#This Row],[Race]]=F18,AL17&lt;&gt;"Neg",AL18&lt;&gt;"Neg"),2,"")</f>
        <v/>
      </c>
      <c r="AN17" s="39" t="str">
        <f>IF(AM17=2,2,IF(AND(AM16=2,Table2[[#This Row],[Negatives]]&lt;&gt;"NEG"),2,""))</f>
        <v/>
      </c>
      <c r="AO17" s="39">
        <f>IF(AND(Table2[[#This Row],[State]]="NSW",Table2[[#This Row],[Rated Order]]=3,AN17=""),100,100)</f>
        <v>100</v>
      </c>
      <c r="AP17" s="39" t="str">
        <f>IF(AC17&lt;&gt;"Won","",AO17*AD17)</f>
        <v/>
      </c>
      <c r="AQ17" s="39">
        <f>IF(AP17="",AO17*-1,AP17-AO17)</f>
        <v>-100</v>
      </c>
      <c r="AR17" s="95" t="str">
        <f>IF(Table2[[#This Row],[Negatives]]="NEG","",IF(AND(Table2[[#This Row],[2 Pro Bets]]="",Table2[[#This Row],[State]]="NSW",Table2[[#This Row],[Rated Order]]=3),"",100))</f>
        <v/>
      </c>
      <c r="AS17" s="47" t="str">
        <f>IF(Table2[[#This Row],[Pro Bet]]="","",IF(Table2[[#This Row],[Lev Ret]]="","",AR17*Table2[[#This Row],[Div]]))</f>
        <v/>
      </c>
      <c r="AT17" s="96" t="str">
        <f>IF(Table2[[#This Row],[Pro Bet]]="","",IF(AS17="",AR17*-1,AS17-AR17))</f>
        <v/>
      </c>
    </row>
    <row r="18" spans="1:46" x14ac:dyDescent="0.25">
      <c r="A18" s="38">
        <v>44198</v>
      </c>
      <c r="B18" s="39" t="s">
        <v>107</v>
      </c>
      <c r="C18" s="40">
        <v>0.72222222222222221</v>
      </c>
      <c r="D18" s="39">
        <v>3</v>
      </c>
      <c r="E18" s="39">
        <v>3</v>
      </c>
      <c r="F18" s="70">
        <v>8</v>
      </c>
      <c r="G18" s="39">
        <v>1100</v>
      </c>
      <c r="H18" s="39" t="s">
        <v>988</v>
      </c>
      <c r="I18" s="39">
        <v>84</v>
      </c>
      <c r="J18" s="39">
        <v>125</v>
      </c>
      <c r="K18" s="39">
        <v>1</v>
      </c>
      <c r="L18" s="39" t="s">
        <v>474</v>
      </c>
      <c r="M18" s="39" t="s">
        <v>999</v>
      </c>
      <c r="N18" s="41">
        <v>3</v>
      </c>
      <c r="O18" s="39" t="s">
        <v>1009</v>
      </c>
      <c r="P18" s="39" t="s">
        <v>1010</v>
      </c>
      <c r="Q18" s="48"/>
      <c r="R18" s="39">
        <v>1</v>
      </c>
      <c r="S18" s="39">
        <v>60</v>
      </c>
      <c r="T18" s="39">
        <v>60</v>
      </c>
      <c r="U18" s="48">
        <v>58.333333333333336</v>
      </c>
      <c r="V18" s="39">
        <v>2</v>
      </c>
      <c r="W18" s="39">
        <v>4</v>
      </c>
      <c r="X18" s="39">
        <v>2</v>
      </c>
      <c r="Y18" s="39">
        <v>5</v>
      </c>
      <c r="Z18" s="39">
        <v>35</v>
      </c>
      <c r="AA18" s="39">
        <v>13</v>
      </c>
      <c r="AB18" s="52"/>
      <c r="AC18" s="39"/>
      <c r="AD18" s="41">
        <v>2.5</v>
      </c>
      <c r="AE18" s="41"/>
      <c r="AF18" s="68" t="s">
        <v>618</v>
      </c>
      <c r="AG18" s="39" t="str">
        <f>VLOOKUP(B18,$B$1703:$D$1743,2,FALSE)</f>
        <v>Vic</v>
      </c>
      <c r="AH18" s="39" t="str">
        <f>VLOOKUP(B18,$B$1703:$D$1743,3,FALSE)</f>
        <v>-</v>
      </c>
      <c r="AI18" s="69" t="str">
        <f>TRIM(PROPER(L18))</f>
        <v>Terbium</v>
      </c>
      <c r="AJ18" s="39" t="str">
        <f>TEXT(A18, "ddd")</f>
        <v>Sat</v>
      </c>
      <c r="AK18" s="39">
        <f>MONTH(Table2[[#This Row],[Date]])</f>
        <v>1</v>
      </c>
      <c r="AL18" s="39"/>
      <c r="AM18" s="39" t="str">
        <f>IF(AND(Table2[[#This Row],[Date]]=A19,Table2[[#This Row],[Track]]=B19,Table2[[#This Row],[Race]]=F19,AL18&lt;&gt;"Neg",AL19&lt;&gt;"Neg"),2,"")</f>
        <v/>
      </c>
      <c r="AN18" s="39" t="str">
        <f>IF(AM18=2,2,IF(AND(AM17=2,Table2[[#This Row],[Negatives]]&lt;&gt;"NEG"),2,""))</f>
        <v/>
      </c>
      <c r="AO18" s="39">
        <f>IF(AND(Table2[[#This Row],[State]]="NSW",Table2[[#This Row],[Rated Order]]=3,AN18=""),100,100)</f>
        <v>100</v>
      </c>
      <c r="AP18" s="39" t="str">
        <f>IF(AC18&lt;&gt;"Won","",AO18*AD18)</f>
        <v/>
      </c>
      <c r="AQ18" s="39">
        <f>IF(AP18="",AO18*-1,AP18-AO18)</f>
        <v>-100</v>
      </c>
      <c r="AR18" s="95">
        <f>IF(Table2[[#This Row],[Negatives]]="NEG","",IF(AND(Table2[[#This Row],[2 Pro Bets]]="",Table2[[#This Row],[State]]="NSW",Table2[[#This Row],[Rated Order]]=3),"",100))</f>
        <v>100</v>
      </c>
      <c r="AS18" s="47" t="str">
        <f>IF(Table2[[#This Row],[Pro Bet]]="","",IF(Table2[[#This Row],[Lev Ret]]="","",AR18*Table2[[#This Row],[Div]]))</f>
        <v/>
      </c>
      <c r="AT18" s="96">
        <f>IF(Table2[[#This Row],[Pro Bet]]="","",IF(AS18="",AR18*-1,AS18-AR18))</f>
        <v>-100</v>
      </c>
    </row>
    <row r="19" spans="1:46" x14ac:dyDescent="0.25">
      <c r="A19" s="38">
        <v>44198</v>
      </c>
      <c r="B19" s="39" t="s">
        <v>107</v>
      </c>
      <c r="C19" s="40">
        <v>0.74652777777777779</v>
      </c>
      <c r="D19" s="39">
        <v>3</v>
      </c>
      <c r="E19" s="39">
        <v>3</v>
      </c>
      <c r="F19" s="70">
        <v>9</v>
      </c>
      <c r="G19" s="39">
        <v>1600</v>
      </c>
      <c r="H19" s="39" t="s">
        <v>988</v>
      </c>
      <c r="I19" s="39">
        <v>84</v>
      </c>
      <c r="J19" s="39">
        <v>125</v>
      </c>
      <c r="K19" s="39">
        <v>9</v>
      </c>
      <c r="L19" s="39" t="s">
        <v>1011</v>
      </c>
      <c r="M19" s="39" t="s">
        <v>995</v>
      </c>
      <c r="N19" s="41">
        <v>7.3</v>
      </c>
      <c r="O19" s="39" t="s">
        <v>1012</v>
      </c>
      <c r="P19" s="39" t="s">
        <v>1013</v>
      </c>
      <c r="Q19" s="48"/>
      <c r="R19" s="39">
        <v>5</v>
      </c>
      <c r="S19" s="39">
        <v>57</v>
      </c>
      <c r="T19" s="39">
        <v>57</v>
      </c>
      <c r="U19" s="48">
        <v>35.437760571768912</v>
      </c>
      <c r="V19" s="39">
        <v>2</v>
      </c>
      <c r="W19" s="39">
        <v>1</v>
      </c>
      <c r="X19" s="39">
        <v>2</v>
      </c>
      <c r="Y19" s="39">
        <v>5.6</v>
      </c>
      <c r="Z19" s="39">
        <v>30</v>
      </c>
      <c r="AA19" s="39">
        <v>13</v>
      </c>
      <c r="AB19" s="52"/>
      <c r="AC19" s="39"/>
      <c r="AD19" s="41">
        <v>10</v>
      </c>
      <c r="AE19" s="41"/>
      <c r="AF19" s="68" t="s">
        <v>618</v>
      </c>
      <c r="AG19" s="39" t="str">
        <f>VLOOKUP(B19,$B$1703:$D$1743,2,FALSE)</f>
        <v>Vic</v>
      </c>
      <c r="AH19" s="39" t="str">
        <f>VLOOKUP(B19,$B$1703:$D$1743,3,FALSE)</f>
        <v>-</v>
      </c>
      <c r="AI19" s="69" t="str">
        <f>TRIM(PROPER(L19))</f>
        <v>Kaplumpich</v>
      </c>
      <c r="AJ19" s="39" t="str">
        <f>TEXT(A19, "ddd")</f>
        <v>Sat</v>
      </c>
      <c r="AK19" s="39">
        <f>MONTH(Table2[[#This Row],[Date]])</f>
        <v>1</v>
      </c>
      <c r="AL19" s="39" t="s">
        <v>1361</v>
      </c>
      <c r="AM19" s="39" t="str">
        <f>IF(AND(Table2[[#This Row],[Date]]=A20,Table2[[#This Row],[Track]]=B20,Table2[[#This Row],[Race]]=F20,AL19&lt;&gt;"Neg",AL20&lt;&gt;"Neg"),2,"")</f>
        <v/>
      </c>
      <c r="AN19" s="39" t="str">
        <f>IF(AM19=2,2,IF(AND(AM18=2,Table2[[#This Row],[Negatives]]&lt;&gt;"NEG"),2,""))</f>
        <v/>
      </c>
      <c r="AO19" s="39">
        <f>IF(AND(Table2[[#This Row],[State]]="NSW",Table2[[#This Row],[Rated Order]]=3,AN19=""),100,100)</f>
        <v>100</v>
      </c>
      <c r="AP19" s="39" t="str">
        <f>IF(AC19&lt;&gt;"Won","",AO19*AD19)</f>
        <v/>
      </c>
      <c r="AQ19" s="39">
        <f>IF(AP19="",AO19*-1,AP19-AO19)</f>
        <v>-100</v>
      </c>
      <c r="AR19" s="95" t="str">
        <f>IF(Table2[[#This Row],[Negatives]]="NEG","",IF(AND(Table2[[#This Row],[2 Pro Bets]]="",Table2[[#This Row],[State]]="NSW",Table2[[#This Row],[Rated Order]]=3),"",100))</f>
        <v/>
      </c>
      <c r="AS19" s="47" t="str">
        <f>IF(Table2[[#This Row],[Pro Bet]]="","",IF(Table2[[#This Row],[Lev Ret]]="","",AR19*Table2[[#This Row],[Div]]))</f>
        <v/>
      </c>
      <c r="AT19" s="96" t="str">
        <f>IF(Table2[[#This Row],[Pro Bet]]="","",IF(AS19="",AR19*-1,AS19-AR19))</f>
        <v/>
      </c>
    </row>
    <row r="20" spans="1:46" x14ac:dyDescent="0.25">
      <c r="A20" s="38">
        <v>44198</v>
      </c>
      <c r="B20" s="39" t="s">
        <v>55</v>
      </c>
      <c r="C20" s="40">
        <v>0.76041666666666696</v>
      </c>
      <c r="D20" s="39">
        <v>7</v>
      </c>
      <c r="E20" s="39">
        <v>0</v>
      </c>
      <c r="F20" s="70">
        <v>9</v>
      </c>
      <c r="G20" s="39">
        <v>1100</v>
      </c>
      <c r="H20" s="39" t="s">
        <v>1021</v>
      </c>
      <c r="I20" s="39">
        <v>78</v>
      </c>
      <c r="J20" s="39">
        <v>125</v>
      </c>
      <c r="K20" s="39">
        <v>5</v>
      </c>
      <c r="L20" s="39" t="s">
        <v>688</v>
      </c>
      <c r="M20" s="39" t="s">
        <v>1006</v>
      </c>
      <c r="N20" s="41">
        <v>3.3</v>
      </c>
      <c r="O20" s="39" t="s">
        <v>1404</v>
      </c>
      <c r="P20" s="39" t="s">
        <v>1403</v>
      </c>
      <c r="Q20" s="48"/>
      <c r="R20" s="39">
        <v>3</v>
      </c>
      <c r="S20" s="39">
        <v>58</v>
      </c>
      <c r="T20" s="39">
        <v>58</v>
      </c>
      <c r="U20" s="48">
        <v>49.910873440285208</v>
      </c>
      <c r="V20" s="39">
        <v>1</v>
      </c>
      <c r="W20" s="39">
        <v>5</v>
      </c>
      <c r="X20" s="39">
        <v>2</v>
      </c>
      <c r="Y20" s="39">
        <v>5.0999999999999996</v>
      </c>
      <c r="Z20" s="39">
        <v>20</v>
      </c>
      <c r="AA20" s="39"/>
      <c r="AB20" s="52"/>
      <c r="AC20" s="39"/>
      <c r="AD20" s="41">
        <v>5</v>
      </c>
      <c r="AE20" s="41"/>
      <c r="AF20" s="68" t="s">
        <v>619</v>
      </c>
      <c r="AG20" s="39" t="str">
        <f>VLOOKUP(B20,$B$1703:$D$1743,2,FALSE)</f>
        <v>NSW</v>
      </c>
      <c r="AH20" s="39" t="str">
        <f>VLOOKUP(B20,$B$1703:$D$1743,3,FALSE)</f>
        <v>City B</v>
      </c>
      <c r="AI20" s="69" t="str">
        <f>TRIM(PROPER(L20))</f>
        <v>Salina Dreaming</v>
      </c>
      <c r="AJ20" s="39" t="str">
        <f>TEXT(A20, "ddd")</f>
        <v>Sat</v>
      </c>
      <c r="AK20" s="39">
        <f>MONTH(Table2[[#This Row],[Date]])</f>
        <v>1</v>
      </c>
      <c r="AL20" s="39" t="s">
        <v>1361</v>
      </c>
      <c r="AM20" s="39" t="str">
        <f>IF(AND(Table2[[#This Row],[Date]]=A21,Table2[[#This Row],[Track]]=B21,Table2[[#This Row],[Race]]=F21,AL20&lt;&gt;"Neg",AL21&lt;&gt;"Neg"),2,"")</f>
        <v/>
      </c>
      <c r="AN20" s="39" t="str">
        <f>IF(AM20=2,2,IF(AND(AM19=2,Table2[[#This Row],[Negatives]]&lt;&gt;"NEG"),2,""))</f>
        <v/>
      </c>
      <c r="AO20" s="39">
        <f>IF(AND(Table2[[#This Row],[State]]="NSW",Table2[[#This Row],[Rated Order]]=3,AN20=""),100,100)</f>
        <v>100</v>
      </c>
      <c r="AP20" s="39" t="str">
        <f>IF(AC20&lt;&gt;"Won","",AO20*AD20)</f>
        <v/>
      </c>
      <c r="AQ20" s="39">
        <f>IF(AP20="",AO20*-1,AP20-AO20)</f>
        <v>-100</v>
      </c>
      <c r="AR20" s="95" t="str">
        <f>IF(Table2[[#This Row],[Negatives]]="NEG","",IF(AND(Table2[[#This Row],[2 Pro Bets]]="",Table2[[#This Row],[State]]="NSW",Table2[[#This Row],[Rated Order]]=3),"",100))</f>
        <v/>
      </c>
      <c r="AS20" s="47" t="str">
        <f>IF(Table2[[#This Row],[Pro Bet]]="","",IF(Table2[[#This Row],[Lev Ret]]="","",AR20*Table2[[#This Row],[Div]]))</f>
        <v/>
      </c>
      <c r="AT20" s="96" t="str">
        <f>IF(Table2[[#This Row],[Pro Bet]]="","",IF(AS20="",AR20*-1,AS20-AR20))</f>
        <v/>
      </c>
    </row>
    <row r="21" spans="1:46" x14ac:dyDescent="0.25">
      <c r="A21" s="38">
        <v>44198</v>
      </c>
      <c r="B21" s="39" t="s">
        <v>55</v>
      </c>
      <c r="C21" s="40">
        <v>0.76041666666666696</v>
      </c>
      <c r="D21" s="39">
        <v>7</v>
      </c>
      <c r="E21" s="39">
        <v>0</v>
      </c>
      <c r="F21" s="70">
        <v>9</v>
      </c>
      <c r="G21" s="39">
        <v>1100</v>
      </c>
      <c r="H21" s="39" t="s">
        <v>1021</v>
      </c>
      <c r="I21" s="39">
        <v>78</v>
      </c>
      <c r="J21" s="39">
        <v>125</v>
      </c>
      <c r="K21" s="39">
        <v>12</v>
      </c>
      <c r="L21" s="39" t="s">
        <v>689</v>
      </c>
      <c r="M21" s="39" t="s">
        <v>1006</v>
      </c>
      <c r="N21" s="41">
        <v>4</v>
      </c>
      <c r="O21" s="39" t="s">
        <v>1068</v>
      </c>
      <c r="P21" s="39" t="s">
        <v>1064</v>
      </c>
      <c r="Q21" s="48"/>
      <c r="R21" s="39">
        <v>6</v>
      </c>
      <c r="S21" s="39">
        <v>53.5</v>
      </c>
      <c r="T21" s="39">
        <v>53.5</v>
      </c>
      <c r="U21" s="48">
        <v>49.910873440285208</v>
      </c>
      <c r="V21" s="39"/>
      <c r="W21" s="39"/>
      <c r="X21" s="39">
        <v>3</v>
      </c>
      <c r="Y21" s="39">
        <v>5.5</v>
      </c>
      <c r="Z21" s="39">
        <v>20</v>
      </c>
      <c r="AA21" s="39"/>
      <c r="AB21" s="52"/>
      <c r="AC21" s="39" t="s">
        <v>1</v>
      </c>
      <c r="AD21" s="41">
        <v>4.5999999999999996</v>
      </c>
      <c r="AE21" s="41">
        <v>1.7</v>
      </c>
      <c r="AF21" s="68" t="s">
        <v>619</v>
      </c>
      <c r="AG21" s="39" t="str">
        <f>VLOOKUP(B21,$B$1703:$D$1743,2,FALSE)</f>
        <v>NSW</v>
      </c>
      <c r="AH21" s="39" t="str">
        <f>VLOOKUP(B21,$B$1703:$D$1743,3,FALSE)</f>
        <v>City B</v>
      </c>
      <c r="AI21" s="69" t="str">
        <f>TRIM(PROPER(L21))</f>
        <v>Tiny</v>
      </c>
      <c r="AJ21" s="39" t="str">
        <f>TEXT(A21, "ddd")</f>
        <v>Sat</v>
      </c>
      <c r="AK21" s="39">
        <f>MONTH(Table2[[#This Row],[Date]])</f>
        <v>1</v>
      </c>
      <c r="AL21" s="39" t="s">
        <v>1361</v>
      </c>
      <c r="AM21" s="39" t="str">
        <f>IF(AND(Table2[[#This Row],[Date]]=A22,Table2[[#This Row],[Track]]=B22,Table2[[#This Row],[Race]]=F22,AL21&lt;&gt;"Neg",AL22&lt;&gt;"Neg"),2,"")</f>
        <v/>
      </c>
      <c r="AN21" s="39" t="str">
        <f>IF(AM21=2,2,IF(AND(AM20=2,Table2[[#This Row],[Negatives]]&lt;&gt;"NEG"),2,""))</f>
        <v/>
      </c>
      <c r="AO21" s="39">
        <f>IF(AND(Table2[[#This Row],[State]]="NSW",Table2[[#This Row],[Rated Order]]=3,AN21=""),100,100)</f>
        <v>100</v>
      </c>
      <c r="AP21" s="39" t="str">
        <f>IF(AC21&lt;&gt;"Won","",AO21*AD21)</f>
        <v/>
      </c>
      <c r="AQ21" s="39">
        <f>IF(AP21="",AO21*-1,AP21-AO21)</f>
        <v>-100</v>
      </c>
      <c r="AR21" s="95" t="str">
        <f>IF(Table2[[#This Row],[Negatives]]="NEG","",IF(AND(Table2[[#This Row],[2 Pro Bets]]="",Table2[[#This Row],[State]]="NSW",Table2[[#This Row],[Rated Order]]=3),"",100))</f>
        <v/>
      </c>
      <c r="AS21" s="47" t="str">
        <f>IF(Table2[[#This Row],[Pro Bet]]="","",IF(Table2[[#This Row],[Lev Ret]]="","",AR21*Table2[[#This Row],[Div]]))</f>
        <v/>
      </c>
      <c r="AT21" s="96" t="str">
        <f>IF(Table2[[#This Row],[Pro Bet]]="","",IF(AS21="",AR21*-1,AS21-AR21))</f>
        <v/>
      </c>
    </row>
    <row r="22" spans="1:46" x14ac:dyDescent="0.25">
      <c r="A22" s="38">
        <v>44205</v>
      </c>
      <c r="B22" s="39" t="s">
        <v>44</v>
      </c>
      <c r="C22" s="40">
        <v>0.625</v>
      </c>
      <c r="D22" s="39">
        <v>6</v>
      </c>
      <c r="E22" s="39">
        <v>6</v>
      </c>
      <c r="F22" s="70">
        <v>4</v>
      </c>
      <c r="G22" s="39">
        <v>1400</v>
      </c>
      <c r="H22" s="39" t="s">
        <v>1398</v>
      </c>
      <c r="I22" s="39">
        <v>88</v>
      </c>
      <c r="J22" s="39">
        <v>125</v>
      </c>
      <c r="K22" s="39">
        <v>4</v>
      </c>
      <c r="L22" s="39" t="s">
        <v>690</v>
      </c>
      <c r="M22" s="39" t="s">
        <v>1006</v>
      </c>
      <c r="N22" s="41">
        <v>4.0999999999999996</v>
      </c>
      <c r="O22" s="39" t="s">
        <v>1068</v>
      </c>
      <c r="P22" s="39" t="s">
        <v>1175</v>
      </c>
      <c r="Q22" s="48"/>
      <c r="R22" s="39">
        <v>5</v>
      </c>
      <c r="S22" s="39">
        <v>56</v>
      </c>
      <c r="T22" s="39">
        <v>56</v>
      </c>
      <c r="U22" s="48">
        <v>91.056910569105696</v>
      </c>
      <c r="V22" s="39"/>
      <c r="W22" s="39"/>
      <c r="X22" s="39">
        <v>2</v>
      </c>
      <c r="Y22" s="39">
        <v>3.5</v>
      </c>
      <c r="Z22" s="39">
        <v>20</v>
      </c>
      <c r="AA22" s="39"/>
      <c r="AB22" s="52"/>
      <c r="AC22" s="39" t="s">
        <v>2</v>
      </c>
      <c r="AD22" s="41">
        <v>7</v>
      </c>
      <c r="AE22" s="41">
        <v>2.2999999999999998</v>
      </c>
      <c r="AF22" s="68" t="s">
        <v>619</v>
      </c>
      <c r="AG22" s="39" t="str">
        <f>VLOOKUP(B22,$B$1703:$D$1743,2,FALSE)</f>
        <v>NSW</v>
      </c>
      <c r="AH22" s="39" t="str">
        <f>VLOOKUP(B22,$B$1703:$D$1743,3,FALSE)</f>
        <v>-</v>
      </c>
      <c r="AI22" s="69" t="str">
        <f>TRIM(PROPER(L22))</f>
        <v>Subedar</v>
      </c>
      <c r="AJ22" s="39" t="str">
        <f>TEXT(A22, "ddd")</f>
        <v>Sat</v>
      </c>
      <c r="AK22" s="39">
        <f>MONTH(Table2[[#This Row],[Date]])</f>
        <v>1</v>
      </c>
      <c r="AL22" s="39"/>
      <c r="AM22" s="39" t="str">
        <f>IF(AND(Table2[[#This Row],[Date]]=A23,Table2[[#This Row],[Track]]=B23,Table2[[#This Row],[Race]]=F23,AL22&lt;&gt;"Neg",AL23&lt;&gt;"Neg"),2,"")</f>
        <v/>
      </c>
      <c r="AN22" s="39" t="str">
        <f>IF(AM22=2,2,IF(AND(AM21=2,Table2[[#This Row],[Negatives]]&lt;&gt;"NEG"),2,""))</f>
        <v/>
      </c>
      <c r="AO22" s="39">
        <f>IF(AND(Table2[[#This Row],[State]]="NSW",Table2[[#This Row],[Rated Order]]=3,AN22=""),100,100)</f>
        <v>100</v>
      </c>
      <c r="AP22" s="39" t="str">
        <f>IF(AC22&lt;&gt;"Won","",AO22*AD22)</f>
        <v/>
      </c>
      <c r="AQ22" s="39">
        <f>IF(AP22="",AO22*-1,AP22-AO22)</f>
        <v>-100</v>
      </c>
      <c r="AR22" s="95">
        <f>IF(Table2[[#This Row],[Negatives]]="NEG","",IF(AND(Table2[[#This Row],[2 Pro Bets]]="",Table2[[#This Row],[State]]="NSW",Table2[[#This Row],[Rated Order]]=3),"",100))</f>
        <v>100</v>
      </c>
      <c r="AS22" s="47" t="str">
        <f>IF(Table2[[#This Row],[Pro Bet]]="","",IF(Table2[[#This Row],[Lev Ret]]="","",AR22*Table2[[#This Row],[Div]]))</f>
        <v/>
      </c>
      <c r="AT22" s="96">
        <f>IF(Table2[[#This Row],[Pro Bet]]="","",IF(AS22="",AR22*-1,AS22-AR22))</f>
        <v>-100</v>
      </c>
    </row>
    <row r="23" spans="1:46" x14ac:dyDescent="0.25">
      <c r="A23" s="38">
        <v>44205</v>
      </c>
      <c r="B23" s="39" t="s">
        <v>44</v>
      </c>
      <c r="C23" s="40">
        <v>0.65277777777777801</v>
      </c>
      <c r="D23" s="39">
        <v>6</v>
      </c>
      <c r="E23" s="39">
        <v>6</v>
      </c>
      <c r="F23" s="70">
        <v>5</v>
      </c>
      <c r="G23" s="39">
        <v>1500</v>
      </c>
      <c r="H23" s="39" t="s">
        <v>1398</v>
      </c>
      <c r="I23" s="39">
        <v>78</v>
      </c>
      <c r="J23" s="39">
        <v>125</v>
      </c>
      <c r="K23" s="39">
        <v>2</v>
      </c>
      <c r="L23" s="39" t="s">
        <v>1590</v>
      </c>
      <c r="M23" s="39" t="s">
        <v>1018</v>
      </c>
      <c r="N23" s="41">
        <v>14.3</v>
      </c>
      <c r="O23" s="39" t="s">
        <v>1166</v>
      </c>
      <c r="P23" s="39" t="s">
        <v>1273</v>
      </c>
      <c r="Q23" s="48"/>
      <c r="R23" s="39">
        <v>2</v>
      </c>
      <c r="S23" s="39">
        <v>58</v>
      </c>
      <c r="T23" s="39">
        <v>58</v>
      </c>
      <c r="U23" s="48">
        <v>40.88443888193575</v>
      </c>
      <c r="V23" s="39">
        <v>1</v>
      </c>
      <c r="W23" s="39"/>
      <c r="X23" s="39">
        <v>3</v>
      </c>
      <c r="Y23" s="39">
        <v>6.8</v>
      </c>
      <c r="Z23" s="39">
        <v>20</v>
      </c>
      <c r="AA23" s="39"/>
      <c r="AB23" s="52"/>
      <c r="AC23" s="39"/>
      <c r="AD23" s="41">
        <v>11</v>
      </c>
      <c r="AE23" s="41"/>
      <c r="AF23" s="68" t="s">
        <v>619</v>
      </c>
      <c r="AG23" s="39" t="str">
        <f>VLOOKUP(B23,$B$1703:$D$1743,2,FALSE)</f>
        <v>NSW</v>
      </c>
      <c r="AH23" s="39" t="str">
        <f>VLOOKUP(B23,$B$1703:$D$1743,3,FALSE)</f>
        <v>-</v>
      </c>
      <c r="AI23" s="69" t="str">
        <f>TRIM(PROPER(L23))</f>
        <v>Off Shaw</v>
      </c>
      <c r="AJ23" s="39" t="str">
        <f>TEXT(A23, "ddd")</f>
        <v>Sat</v>
      </c>
      <c r="AK23" s="39">
        <f>MONTH(Table2[[#This Row],[Date]])</f>
        <v>1</v>
      </c>
      <c r="AL23" s="39" t="s">
        <v>1362</v>
      </c>
      <c r="AM23" s="39" t="str">
        <f>IF(AND(Table2[[#This Row],[Date]]=A24,Table2[[#This Row],[Track]]=B24,Table2[[#This Row],[Race]]=F24,AL23&lt;&gt;"Neg",AL24&lt;&gt;"Neg"),2,"")</f>
        <v/>
      </c>
      <c r="AN23" s="39" t="str">
        <f>IF(AM23=2,2,IF(AND(AM22=2,Table2[[#This Row],[Negatives]]&lt;&gt;"NEG"),2,""))</f>
        <v/>
      </c>
      <c r="AO23" s="39">
        <f>IF(AND(Table2[[#This Row],[State]]="NSW",Table2[[#This Row],[Rated Order]]=3,AN23=""),100,100)</f>
        <v>100</v>
      </c>
      <c r="AP23" s="39" t="str">
        <f>IF(AC23&lt;&gt;"Won","",AO23*AD23)</f>
        <v/>
      </c>
      <c r="AQ23" s="39">
        <f>IF(AP23="",AO23*-1,AP23-AO23)</f>
        <v>-100</v>
      </c>
      <c r="AR23" s="95" t="str">
        <f>IF(Table2[[#This Row],[Negatives]]="NEG","",IF(AND(Table2[[#This Row],[2 Pro Bets]]="",Table2[[#This Row],[State]]="NSW",Table2[[#This Row],[Rated Order]]=3),"",100))</f>
        <v/>
      </c>
      <c r="AS23" s="47" t="str">
        <f>IF(Table2[[#This Row],[Pro Bet]]="","",IF(Table2[[#This Row],[Lev Ret]]="","",AR23*Table2[[#This Row],[Div]]))</f>
        <v/>
      </c>
      <c r="AT23" s="96" t="str">
        <f>IF(Table2[[#This Row],[Pro Bet]]="","",IF(AS23="",AR23*-1,AS23-AR23))</f>
        <v/>
      </c>
    </row>
    <row r="24" spans="1:46" x14ac:dyDescent="0.25">
      <c r="A24" s="38">
        <v>44205</v>
      </c>
      <c r="B24" s="39" t="s">
        <v>44</v>
      </c>
      <c r="C24" s="40">
        <v>0.70833333333333304</v>
      </c>
      <c r="D24" s="39">
        <v>6</v>
      </c>
      <c r="E24" s="39">
        <v>6</v>
      </c>
      <c r="F24" s="70">
        <v>7</v>
      </c>
      <c r="G24" s="39">
        <v>2000</v>
      </c>
      <c r="H24" s="39" t="s">
        <v>1398</v>
      </c>
      <c r="I24" s="39"/>
      <c r="J24" s="39">
        <v>150</v>
      </c>
      <c r="K24" s="39">
        <v>2</v>
      </c>
      <c r="L24" s="39" t="s">
        <v>691</v>
      </c>
      <c r="M24" s="39" t="s">
        <v>999</v>
      </c>
      <c r="N24" s="41">
        <v>2.6</v>
      </c>
      <c r="O24" s="39" t="s">
        <v>1063</v>
      </c>
      <c r="P24" s="39" t="s">
        <v>1405</v>
      </c>
      <c r="Q24" s="48"/>
      <c r="R24" s="39">
        <v>9</v>
      </c>
      <c r="S24" s="39">
        <v>55.5</v>
      </c>
      <c r="T24" s="39">
        <v>55.5</v>
      </c>
      <c r="U24" s="48">
        <v>91.093117408906892</v>
      </c>
      <c r="V24" s="39">
        <v>1</v>
      </c>
      <c r="W24" s="39">
        <v>1</v>
      </c>
      <c r="X24" s="39">
        <v>2</v>
      </c>
      <c r="Y24" s="39">
        <v>5.3</v>
      </c>
      <c r="Z24" s="39">
        <v>20</v>
      </c>
      <c r="AA24" s="39"/>
      <c r="AB24" s="52"/>
      <c r="AC24" s="39" t="s">
        <v>471</v>
      </c>
      <c r="AD24" s="41">
        <v>3.3</v>
      </c>
      <c r="AE24" s="41">
        <v>1.4</v>
      </c>
      <c r="AF24" s="68" t="s">
        <v>619</v>
      </c>
      <c r="AG24" s="39" t="str">
        <f>VLOOKUP(B24,$B$1703:$D$1743,2,FALSE)</f>
        <v>NSW</v>
      </c>
      <c r="AH24" s="39" t="str">
        <f>VLOOKUP(B24,$B$1703:$D$1743,3,FALSE)</f>
        <v>-</v>
      </c>
      <c r="AI24" s="69" t="str">
        <f>TRIM(PROPER(L24))</f>
        <v>Spirit Ridge</v>
      </c>
      <c r="AJ24" s="39" t="str">
        <f>TEXT(A24, "ddd")</f>
        <v>Sat</v>
      </c>
      <c r="AK24" s="39">
        <f>MONTH(Table2[[#This Row],[Date]])</f>
        <v>1</v>
      </c>
      <c r="AL24" s="39"/>
      <c r="AM24" s="39">
        <f>IF(AND(Table2[[#This Row],[Date]]=A25,Table2[[#This Row],[Track]]=B25,Table2[[#This Row],[Race]]=F25,AL24&lt;&gt;"Neg",AL25&lt;&gt;"Neg"),2,"")</f>
        <v>2</v>
      </c>
      <c r="AN24" s="39">
        <f>IF(AM24=2,2,IF(AND(AM23=2,Table2[[#This Row],[Negatives]]&lt;&gt;"NEG"),2,""))</f>
        <v>2</v>
      </c>
      <c r="AO24" s="39">
        <f>IF(AND(Table2[[#This Row],[State]]="NSW",Table2[[#This Row],[Rated Order]]=3,AN24=""),100,100)</f>
        <v>100</v>
      </c>
      <c r="AP24" s="39">
        <f>IF(AC24&lt;&gt;"Won","",AO24*AD24)</f>
        <v>330</v>
      </c>
      <c r="AQ24" s="39">
        <f>IF(AP24="",AO24*-1,AP24-AO24)</f>
        <v>230</v>
      </c>
      <c r="AR24" s="95">
        <f>IF(Table2[[#This Row],[Negatives]]="NEG","",IF(AND(Table2[[#This Row],[2 Pro Bets]]="",Table2[[#This Row],[State]]="NSW",Table2[[#This Row],[Rated Order]]=3),"",100))</f>
        <v>100</v>
      </c>
      <c r="AS24" s="47">
        <f>IF(Table2[[#This Row],[Pro Bet]]="","",IF(Table2[[#This Row],[Lev Ret]]="","",AR24*Table2[[#This Row],[Div]]))</f>
        <v>330</v>
      </c>
      <c r="AT24" s="96">
        <f>IF(Table2[[#This Row],[Pro Bet]]="","",IF(AS24="",AR24*-1,AS24-AR24))</f>
        <v>230</v>
      </c>
    </row>
    <row r="25" spans="1:46" x14ac:dyDescent="0.25">
      <c r="A25" s="38">
        <v>44205</v>
      </c>
      <c r="B25" s="39" t="s">
        <v>44</v>
      </c>
      <c r="C25" s="40">
        <v>0.70833333333333304</v>
      </c>
      <c r="D25" s="39">
        <v>6</v>
      </c>
      <c r="E25" s="39">
        <v>6</v>
      </c>
      <c r="F25" s="70">
        <v>7</v>
      </c>
      <c r="G25" s="39">
        <v>2000</v>
      </c>
      <c r="H25" s="39" t="s">
        <v>1398</v>
      </c>
      <c r="I25" s="39"/>
      <c r="J25" s="39">
        <v>150</v>
      </c>
      <c r="K25" s="39">
        <v>11</v>
      </c>
      <c r="L25" s="39" t="s">
        <v>692</v>
      </c>
      <c r="M25" s="39" t="s">
        <v>1024</v>
      </c>
      <c r="N25" s="41">
        <v>5.2</v>
      </c>
      <c r="O25" s="39" t="s">
        <v>1063</v>
      </c>
      <c r="P25" s="39" t="s">
        <v>1064</v>
      </c>
      <c r="Q25" s="48"/>
      <c r="R25" s="39">
        <v>8</v>
      </c>
      <c r="S25" s="39">
        <v>53.5</v>
      </c>
      <c r="T25" s="39">
        <v>53.5</v>
      </c>
      <c r="U25" s="48">
        <v>91.093117408906892</v>
      </c>
      <c r="V25" s="39">
        <v>5</v>
      </c>
      <c r="W25" s="39"/>
      <c r="X25" s="39">
        <v>3</v>
      </c>
      <c r="Y25" s="39">
        <v>5.5</v>
      </c>
      <c r="Z25" s="39">
        <v>20</v>
      </c>
      <c r="AA25" s="39"/>
      <c r="AB25" s="52"/>
      <c r="AC25" s="39"/>
      <c r="AD25" s="41">
        <v>7</v>
      </c>
      <c r="AE25" s="41"/>
      <c r="AF25" s="68" t="s">
        <v>619</v>
      </c>
      <c r="AG25" s="39" t="str">
        <f>VLOOKUP(B25,$B$1703:$D$1743,2,FALSE)</f>
        <v>NSW</v>
      </c>
      <c r="AH25" s="39" t="str">
        <f>VLOOKUP(B25,$B$1703:$D$1743,3,FALSE)</f>
        <v>-</v>
      </c>
      <c r="AI25" s="69" t="str">
        <f>TRIM(PROPER(L25))</f>
        <v>Fulmina</v>
      </c>
      <c r="AJ25" s="39" t="str">
        <f>TEXT(A25, "ddd")</f>
        <v>Sat</v>
      </c>
      <c r="AK25" s="39">
        <f>MONTH(Table2[[#This Row],[Date]])</f>
        <v>1</v>
      </c>
      <c r="AL25" s="39"/>
      <c r="AM25" s="39" t="str">
        <f>IF(AND(Table2[[#This Row],[Date]]=A26,Table2[[#This Row],[Track]]=B26,Table2[[#This Row],[Race]]=F26,AL25&lt;&gt;"Neg",AL26&lt;&gt;"Neg"),2,"")</f>
        <v/>
      </c>
      <c r="AN25" s="39">
        <f>IF(AM25=2,2,IF(AND(AM24=2,Table2[[#This Row],[Negatives]]&lt;&gt;"NEG"),2,""))</f>
        <v>2</v>
      </c>
      <c r="AO25" s="39">
        <f>IF(AND(Table2[[#This Row],[State]]="NSW",Table2[[#This Row],[Rated Order]]=3,AN25=""),100,100)</f>
        <v>100</v>
      </c>
      <c r="AP25" s="39" t="str">
        <f>IF(AC25&lt;&gt;"Won","",AO25*AD25)</f>
        <v/>
      </c>
      <c r="AQ25" s="39">
        <f>IF(AP25="",AO25*-1,AP25-AO25)</f>
        <v>-100</v>
      </c>
      <c r="AR25" s="95">
        <f>IF(Table2[[#This Row],[Negatives]]="NEG","",IF(AND(Table2[[#This Row],[2 Pro Bets]]="",Table2[[#This Row],[State]]="NSW",Table2[[#This Row],[Rated Order]]=3),"",100))</f>
        <v>100</v>
      </c>
      <c r="AS25" s="47" t="str">
        <f>IF(Table2[[#This Row],[Pro Bet]]="","",IF(Table2[[#This Row],[Lev Ret]]="","",AR25*Table2[[#This Row],[Div]]))</f>
        <v/>
      </c>
      <c r="AT25" s="96">
        <f>IF(Table2[[#This Row],[Pro Bet]]="","",IF(AS25="",AR25*-1,AS25-AR25))</f>
        <v>-100</v>
      </c>
    </row>
    <row r="26" spans="1:46" x14ac:dyDescent="0.25">
      <c r="A26" s="38">
        <v>44205</v>
      </c>
      <c r="B26" s="39" t="s">
        <v>225</v>
      </c>
      <c r="C26" s="40">
        <v>0.72222222222222221</v>
      </c>
      <c r="D26" s="39">
        <v>3</v>
      </c>
      <c r="E26" s="39">
        <v>6</v>
      </c>
      <c r="F26" s="70">
        <v>6</v>
      </c>
      <c r="G26" s="39">
        <v>2000</v>
      </c>
      <c r="H26" s="39" t="s">
        <v>988</v>
      </c>
      <c r="I26" s="39" t="s">
        <v>989</v>
      </c>
      <c r="J26" s="39">
        <v>135</v>
      </c>
      <c r="K26" s="39">
        <v>9</v>
      </c>
      <c r="L26" s="39" t="s">
        <v>1014</v>
      </c>
      <c r="M26" s="39" t="s">
        <v>995</v>
      </c>
      <c r="N26" s="41">
        <v>13</v>
      </c>
      <c r="O26" s="39" t="s">
        <v>1015</v>
      </c>
      <c r="P26" s="39" t="s">
        <v>1016</v>
      </c>
      <c r="Q26" s="48"/>
      <c r="R26" s="39">
        <v>7</v>
      </c>
      <c r="S26" s="39">
        <v>54</v>
      </c>
      <c r="T26" s="39">
        <v>54</v>
      </c>
      <c r="U26" s="48">
        <v>36.217948717948723</v>
      </c>
      <c r="V26" s="39"/>
      <c r="W26" s="39"/>
      <c r="X26" s="39">
        <v>3</v>
      </c>
      <c r="Y26" s="39">
        <v>5.5</v>
      </c>
      <c r="Z26" s="39">
        <v>35</v>
      </c>
      <c r="AA26" s="39">
        <v>11</v>
      </c>
      <c r="AB26" s="52"/>
      <c r="AC26" s="39"/>
      <c r="AD26" s="41">
        <v>18</v>
      </c>
      <c r="AE26" s="41"/>
      <c r="AF26" s="68" t="s">
        <v>618</v>
      </c>
      <c r="AG26" s="39" t="str">
        <f>VLOOKUP(B26,$B$1703:$D$1743,2,FALSE)</f>
        <v>Vic</v>
      </c>
      <c r="AH26" s="39" t="str">
        <f>VLOOKUP(B26,$B$1703:$D$1743,3,FALSE)</f>
        <v>-</v>
      </c>
      <c r="AI26" s="69" t="str">
        <f>TRIM(PROPER(L26))</f>
        <v>Mushaireb</v>
      </c>
      <c r="AJ26" s="39" t="str">
        <f>TEXT(A26, "ddd")</f>
        <v>Sat</v>
      </c>
      <c r="AK26" s="39">
        <f>MONTH(Table2[[#This Row],[Date]])</f>
        <v>1</v>
      </c>
      <c r="AL26" s="39" t="s">
        <v>1361</v>
      </c>
      <c r="AM26" s="39" t="str">
        <f>IF(AND(Table2[[#This Row],[Date]]=A27,Table2[[#This Row],[Track]]=B27,Table2[[#This Row],[Race]]=F27,AL26&lt;&gt;"Neg",AL27&lt;&gt;"Neg"),2,"")</f>
        <v/>
      </c>
      <c r="AN26" s="39" t="str">
        <f>IF(AM26=2,2,IF(AND(AM25=2,Table2[[#This Row],[Negatives]]&lt;&gt;"NEG"),2,""))</f>
        <v/>
      </c>
      <c r="AO26" s="39">
        <f>IF(AND(Table2[[#This Row],[State]]="NSW",Table2[[#This Row],[Rated Order]]=3,AN26=""),100,100)</f>
        <v>100</v>
      </c>
      <c r="AP26" s="39" t="str">
        <f>IF(AC26&lt;&gt;"Won","",AO26*AD26)</f>
        <v/>
      </c>
      <c r="AQ26" s="39">
        <f>IF(AP26="",AO26*-1,AP26-AO26)</f>
        <v>-100</v>
      </c>
      <c r="AR26" s="95" t="str">
        <f>IF(Table2[[#This Row],[Negatives]]="NEG","",IF(AND(Table2[[#This Row],[2 Pro Bets]]="",Table2[[#This Row],[State]]="NSW",Table2[[#This Row],[Rated Order]]=3),"",100))</f>
        <v/>
      </c>
      <c r="AS26" s="47" t="str">
        <f>IF(Table2[[#This Row],[Pro Bet]]="","",IF(Table2[[#This Row],[Lev Ret]]="","",AR26*Table2[[#This Row],[Div]]))</f>
        <v/>
      </c>
      <c r="AT26" s="96" t="str">
        <f>IF(Table2[[#This Row],[Pro Bet]]="","",IF(AS26="",AR26*-1,AS26-AR26))</f>
        <v/>
      </c>
    </row>
    <row r="27" spans="1:46" x14ac:dyDescent="0.25">
      <c r="A27" s="38">
        <v>44205</v>
      </c>
      <c r="B27" s="39" t="s">
        <v>44</v>
      </c>
      <c r="C27" s="40">
        <v>0.73611111111111105</v>
      </c>
      <c r="D27" s="39">
        <v>6</v>
      </c>
      <c r="E27" s="39">
        <v>6</v>
      </c>
      <c r="F27" s="70">
        <v>8</v>
      </c>
      <c r="G27" s="39">
        <v>1800</v>
      </c>
      <c r="H27" s="39" t="s">
        <v>1398</v>
      </c>
      <c r="I27" s="39">
        <v>78</v>
      </c>
      <c r="J27" s="39">
        <v>125</v>
      </c>
      <c r="K27" s="39">
        <v>6</v>
      </c>
      <c r="L27" s="39" t="s">
        <v>1591</v>
      </c>
      <c r="M27" s="39" t="s">
        <v>1018</v>
      </c>
      <c r="N27" s="41">
        <v>5</v>
      </c>
      <c r="O27" s="39" t="s">
        <v>1406</v>
      </c>
      <c r="P27" s="39" t="s">
        <v>1407</v>
      </c>
      <c r="Q27" s="48"/>
      <c r="R27" s="39">
        <v>4</v>
      </c>
      <c r="S27" s="39">
        <v>59.5</v>
      </c>
      <c r="T27" s="39">
        <v>59.5</v>
      </c>
      <c r="U27" s="48">
        <v>36.129032258064512</v>
      </c>
      <c r="V27" s="39">
        <v>3</v>
      </c>
      <c r="W27" s="39">
        <v>3</v>
      </c>
      <c r="X27" s="39">
        <v>2</v>
      </c>
      <c r="Y27" s="39">
        <v>5</v>
      </c>
      <c r="Z27" s="39">
        <v>20</v>
      </c>
      <c r="AA27" s="39"/>
      <c r="AB27" s="52"/>
      <c r="AC27" s="39" t="s">
        <v>471</v>
      </c>
      <c r="AD27" s="41">
        <v>5.4</v>
      </c>
      <c r="AE27" s="41">
        <v>2.1</v>
      </c>
      <c r="AF27" s="68" t="s">
        <v>619</v>
      </c>
      <c r="AG27" s="39" t="str">
        <f>VLOOKUP(B27,$B$1703:$D$1743,2,FALSE)</f>
        <v>NSW</v>
      </c>
      <c r="AH27" s="39" t="str">
        <f>VLOOKUP(B27,$B$1703:$D$1743,3,FALSE)</f>
        <v>-</v>
      </c>
      <c r="AI27" s="69" t="str">
        <f>TRIM(PROPER(L27))</f>
        <v>Sacramento</v>
      </c>
      <c r="AJ27" s="39" t="str">
        <f>TEXT(A27, "ddd")</f>
        <v>Sat</v>
      </c>
      <c r="AK27" s="39">
        <f>MONTH(Table2[[#This Row],[Date]])</f>
        <v>1</v>
      </c>
      <c r="AL27" s="39" t="s">
        <v>1362</v>
      </c>
      <c r="AM27" s="39" t="str">
        <f>IF(AND(Table2[[#This Row],[Date]]=A28,Table2[[#This Row],[Track]]=B28,Table2[[#This Row],[Race]]=F28,AL27&lt;&gt;"Neg",AL28&lt;&gt;"Neg"),2,"")</f>
        <v/>
      </c>
      <c r="AN27" s="39" t="str">
        <f>IF(AM27=2,2,IF(AND(AM26=2,Table2[[#This Row],[Negatives]]&lt;&gt;"NEG"),2,""))</f>
        <v/>
      </c>
      <c r="AO27" s="39">
        <f>IF(AND(Table2[[#This Row],[State]]="NSW",Table2[[#This Row],[Rated Order]]=3,AN27=""),100,100)</f>
        <v>100</v>
      </c>
      <c r="AP27" s="39">
        <f>IF(AC27&lt;&gt;"Won","",AO27*AD27)</f>
        <v>540</v>
      </c>
      <c r="AQ27" s="39">
        <f>IF(AP27="",AO27*-1,AP27-AO27)</f>
        <v>440</v>
      </c>
      <c r="AR27" s="95" t="str">
        <f>IF(Table2[[#This Row],[Negatives]]="NEG","",IF(AND(Table2[[#This Row],[2 Pro Bets]]="",Table2[[#This Row],[State]]="NSW",Table2[[#This Row],[Rated Order]]=3),"",100))</f>
        <v/>
      </c>
      <c r="AS27" s="47" t="str">
        <f>IF(Table2[[#This Row],[Pro Bet]]="","",IF(Table2[[#This Row],[Lev Ret]]="","",AR27*Table2[[#This Row],[Div]]))</f>
        <v/>
      </c>
      <c r="AT27" s="96" t="str">
        <f>IF(Table2[[#This Row],[Pro Bet]]="","",IF(AS27="",AR27*-1,AS27-AR27))</f>
        <v/>
      </c>
    </row>
    <row r="28" spans="1:46" x14ac:dyDescent="0.25">
      <c r="A28" s="38">
        <v>44205</v>
      </c>
      <c r="B28" s="39" t="s">
        <v>44</v>
      </c>
      <c r="C28" s="40">
        <v>0.73611111111111105</v>
      </c>
      <c r="D28" s="39">
        <v>6</v>
      </c>
      <c r="E28" s="39">
        <v>6</v>
      </c>
      <c r="F28" s="70">
        <v>8</v>
      </c>
      <c r="G28" s="39">
        <v>1800</v>
      </c>
      <c r="H28" s="39" t="s">
        <v>1398</v>
      </c>
      <c r="I28" s="39">
        <v>78</v>
      </c>
      <c r="J28" s="39">
        <v>125</v>
      </c>
      <c r="K28" s="39">
        <v>4</v>
      </c>
      <c r="L28" s="39" t="s">
        <v>693</v>
      </c>
      <c r="M28" s="39" t="s">
        <v>999</v>
      </c>
      <c r="N28" s="41">
        <v>8.3000000000000007</v>
      </c>
      <c r="O28" s="39" t="s">
        <v>1091</v>
      </c>
      <c r="P28" s="39" t="s">
        <v>1408</v>
      </c>
      <c r="Q28" s="48"/>
      <c r="R28" s="39">
        <v>9</v>
      </c>
      <c r="S28" s="39">
        <v>60.5</v>
      </c>
      <c r="T28" s="39">
        <v>60.5</v>
      </c>
      <c r="U28" s="48">
        <v>36.129032258064512</v>
      </c>
      <c r="V28" s="39">
        <v>1</v>
      </c>
      <c r="W28" s="39"/>
      <c r="X28" s="39">
        <v>3</v>
      </c>
      <c r="Y28" s="39">
        <v>5.2</v>
      </c>
      <c r="Z28" s="39">
        <v>20</v>
      </c>
      <c r="AA28" s="39"/>
      <c r="AB28" s="52"/>
      <c r="AC28" s="39"/>
      <c r="AD28" s="41">
        <v>10</v>
      </c>
      <c r="AE28" s="41"/>
      <c r="AF28" s="68" t="s">
        <v>619</v>
      </c>
      <c r="AG28" s="39" t="str">
        <f>VLOOKUP(B28,$B$1703:$D$1743,2,FALSE)</f>
        <v>NSW</v>
      </c>
      <c r="AH28" s="39" t="str">
        <f>VLOOKUP(B28,$B$1703:$D$1743,3,FALSE)</f>
        <v>-</v>
      </c>
      <c r="AI28" s="69" t="str">
        <f>TRIM(PROPER(L28))</f>
        <v>Word For Word</v>
      </c>
      <c r="AJ28" s="39" t="str">
        <f>TEXT(A28, "ddd")</f>
        <v>Sat</v>
      </c>
      <c r="AK28" s="39">
        <f>MONTH(Table2[[#This Row],[Date]])</f>
        <v>1</v>
      </c>
      <c r="AL28" s="79" t="s">
        <v>1361</v>
      </c>
      <c r="AM28" s="39" t="str">
        <f>IF(AND(Table2[[#This Row],[Date]]=A29,Table2[[#This Row],[Track]]=B29,Table2[[#This Row],[Race]]=F29,AL28&lt;&gt;"Neg",AL29&lt;&gt;"Neg"),2,"")</f>
        <v/>
      </c>
      <c r="AN28" s="39" t="str">
        <f>IF(AM28=2,2,IF(AND(AM27=2,Table2[[#This Row],[Negatives]]&lt;&gt;"NEG"),2,""))</f>
        <v/>
      </c>
      <c r="AO28" s="39">
        <f>IF(AND(Table2[[#This Row],[State]]="NSW",Table2[[#This Row],[Rated Order]]=3,AN28=""),100,100)</f>
        <v>100</v>
      </c>
      <c r="AP28" s="39" t="str">
        <f>IF(AC28&lt;&gt;"Won","",AO28*AD28)</f>
        <v/>
      </c>
      <c r="AQ28" s="39">
        <f>IF(AP28="",AO28*-1,AP28-AO28)</f>
        <v>-100</v>
      </c>
      <c r="AR28" s="95" t="str">
        <f>IF(Table2[[#This Row],[Negatives]]="NEG","",IF(AND(Table2[[#This Row],[2 Pro Bets]]="",Table2[[#This Row],[State]]="NSW",Table2[[#This Row],[Rated Order]]=3),"",100))</f>
        <v/>
      </c>
      <c r="AS28" s="47" t="str">
        <f>IF(Table2[[#This Row],[Pro Bet]]="","",IF(Table2[[#This Row],[Lev Ret]]="","",AR28*Table2[[#This Row],[Div]]))</f>
        <v/>
      </c>
      <c r="AT28" s="96" t="str">
        <f>IF(Table2[[#This Row],[Pro Bet]]="","",IF(AS28="",AR28*-1,AS28-AR28))</f>
        <v/>
      </c>
    </row>
    <row r="29" spans="1:46" x14ac:dyDescent="0.25">
      <c r="A29" s="38">
        <v>44205</v>
      </c>
      <c r="B29" s="39" t="s">
        <v>225</v>
      </c>
      <c r="C29" s="40">
        <v>0.75</v>
      </c>
      <c r="D29" s="39">
        <v>3</v>
      </c>
      <c r="E29" s="39">
        <v>6</v>
      </c>
      <c r="F29" s="70">
        <v>7</v>
      </c>
      <c r="G29" s="39">
        <v>1400</v>
      </c>
      <c r="H29" s="39" t="s">
        <v>988</v>
      </c>
      <c r="I29" s="39" t="s">
        <v>989</v>
      </c>
      <c r="J29" s="39">
        <v>140</v>
      </c>
      <c r="K29" s="39">
        <v>7</v>
      </c>
      <c r="L29" s="39" t="s">
        <v>1017</v>
      </c>
      <c r="M29" s="39" t="s">
        <v>1018</v>
      </c>
      <c r="N29" s="41">
        <v>2.25</v>
      </c>
      <c r="O29" s="39" t="s">
        <v>1019</v>
      </c>
      <c r="P29" s="39" t="s">
        <v>1020</v>
      </c>
      <c r="Q29" s="48"/>
      <c r="R29" s="39">
        <v>3</v>
      </c>
      <c r="S29" s="39">
        <v>54</v>
      </c>
      <c r="T29" s="39">
        <v>54</v>
      </c>
      <c r="U29" s="48">
        <v>32.051282051282051</v>
      </c>
      <c r="V29" s="39">
        <v>1</v>
      </c>
      <c r="W29" s="39">
        <v>4</v>
      </c>
      <c r="X29" s="39">
        <v>3</v>
      </c>
      <c r="Y29" s="39">
        <v>5.2</v>
      </c>
      <c r="Z29" s="39">
        <v>35</v>
      </c>
      <c r="AA29" s="39">
        <v>8</v>
      </c>
      <c r="AB29" s="52"/>
      <c r="AC29" s="39"/>
      <c r="AD29" s="41">
        <v>1.95</v>
      </c>
      <c r="AE29" s="41"/>
      <c r="AF29" s="68" t="s">
        <v>618</v>
      </c>
      <c r="AG29" s="39" t="str">
        <f>VLOOKUP(B29,$B$1703:$D$1743,2,FALSE)</f>
        <v>Vic</v>
      </c>
      <c r="AH29" s="39" t="str">
        <f>VLOOKUP(B29,$B$1703:$D$1743,3,FALSE)</f>
        <v>-</v>
      </c>
      <c r="AI29" s="69" t="str">
        <f>TRIM(PROPER(L29))</f>
        <v>Riding The Wave</v>
      </c>
      <c r="AJ29" s="39" t="str">
        <f>TEXT(A29, "ddd")</f>
        <v>Sat</v>
      </c>
      <c r="AK29" s="39">
        <f>MONTH(Table2[[#This Row],[Date]])</f>
        <v>1</v>
      </c>
      <c r="AL29" s="39" t="s">
        <v>1361</v>
      </c>
      <c r="AM29" s="39" t="str">
        <f>IF(AND(Table2[[#This Row],[Date]]=A30,Table2[[#This Row],[Track]]=B30,Table2[[#This Row],[Race]]=F30,AL29&lt;&gt;"Neg",AL30&lt;&gt;"Neg"),2,"")</f>
        <v/>
      </c>
      <c r="AN29" s="39" t="str">
        <f>IF(AM29=2,2,IF(AND(AM28=2,Table2[[#This Row],[Negatives]]&lt;&gt;"NEG"),2,""))</f>
        <v/>
      </c>
      <c r="AO29" s="39">
        <f>IF(AND(Table2[[#This Row],[State]]="NSW",Table2[[#This Row],[Rated Order]]=3,AN29=""),100,100)</f>
        <v>100</v>
      </c>
      <c r="AP29" s="39" t="str">
        <f>IF(AC29&lt;&gt;"Won","",AO29*AD29)</f>
        <v/>
      </c>
      <c r="AQ29" s="39">
        <f>IF(AP29="",AO29*-1,AP29-AO29)</f>
        <v>-100</v>
      </c>
      <c r="AR29" s="95" t="str">
        <f>IF(Table2[[#This Row],[Negatives]]="NEG","",IF(AND(Table2[[#This Row],[2 Pro Bets]]="",Table2[[#This Row],[State]]="NSW",Table2[[#This Row],[Rated Order]]=3),"",100))</f>
        <v/>
      </c>
      <c r="AS29" s="47" t="str">
        <f>IF(Table2[[#This Row],[Pro Bet]]="","",IF(Table2[[#This Row],[Lev Ret]]="","",AR29*Table2[[#This Row],[Div]]))</f>
        <v/>
      </c>
      <c r="AT29" s="96" t="str">
        <f>IF(Table2[[#This Row],[Pro Bet]]="","",IF(AS29="",AR29*-1,AS29-AR29))</f>
        <v/>
      </c>
    </row>
    <row r="30" spans="1:46" x14ac:dyDescent="0.25">
      <c r="A30" s="38">
        <v>44212</v>
      </c>
      <c r="B30" s="39" t="s">
        <v>470</v>
      </c>
      <c r="C30" s="40">
        <v>0.5625</v>
      </c>
      <c r="D30" s="39">
        <v>4</v>
      </c>
      <c r="E30" s="39">
        <v>0</v>
      </c>
      <c r="F30" s="70">
        <v>2</v>
      </c>
      <c r="G30" s="39">
        <v>1100</v>
      </c>
      <c r="H30" s="39" t="s">
        <v>1398</v>
      </c>
      <c r="I30" s="39">
        <v>88</v>
      </c>
      <c r="J30" s="39">
        <v>125</v>
      </c>
      <c r="K30" s="39">
        <v>3</v>
      </c>
      <c r="L30" s="39" t="s">
        <v>694</v>
      </c>
      <c r="M30" s="39" t="s">
        <v>999</v>
      </c>
      <c r="N30" s="41">
        <v>2.9</v>
      </c>
      <c r="O30" s="39" t="s">
        <v>1068</v>
      </c>
      <c r="P30" s="39" t="s">
        <v>1064</v>
      </c>
      <c r="Q30" s="48"/>
      <c r="R30" s="39">
        <v>3</v>
      </c>
      <c r="S30" s="39">
        <v>58</v>
      </c>
      <c r="T30" s="39">
        <v>58</v>
      </c>
      <c r="U30" s="48">
        <v>84.482758620689651</v>
      </c>
      <c r="V30" s="39">
        <v>2</v>
      </c>
      <c r="W30" s="39">
        <v>4</v>
      </c>
      <c r="X30" s="39">
        <v>2</v>
      </c>
      <c r="Y30" s="39">
        <v>3.9</v>
      </c>
      <c r="Z30" s="39">
        <v>30</v>
      </c>
      <c r="AA30" s="39"/>
      <c r="AB30" s="52"/>
      <c r="AC30" s="39" t="s">
        <v>471</v>
      </c>
      <c r="AD30" s="41">
        <v>2.4500000000000002</v>
      </c>
      <c r="AE30" s="41">
        <v>1.7</v>
      </c>
      <c r="AF30" s="68" t="s">
        <v>619</v>
      </c>
      <c r="AG30" s="39" t="str">
        <f>VLOOKUP(B30,$B$1703:$D$1743,2,FALSE)</f>
        <v>NSW</v>
      </c>
      <c r="AH30" s="39" t="str">
        <f>VLOOKUP(B30,$B$1703:$D$1743,3,FALSE)</f>
        <v>-</v>
      </c>
      <c r="AI30" s="69" t="str">
        <f>TRIM(PROPER(L30))</f>
        <v>Tailleur</v>
      </c>
      <c r="AJ30" s="39" t="str">
        <f>TEXT(A30, "ddd")</f>
        <v>Sat</v>
      </c>
      <c r="AK30" s="39">
        <f>MONTH(Table2[[#This Row],[Date]])</f>
        <v>1</v>
      </c>
      <c r="AL30" s="39"/>
      <c r="AM30" s="39" t="str">
        <f>IF(AND(Table2[[#This Row],[Date]]=A31,Table2[[#This Row],[Track]]=B31,Table2[[#This Row],[Race]]=F31,AL30&lt;&gt;"Neg",AL31&lt;&gt;"Neg"),2,"")</f>
        <v/>
      </c>
      <c r="AN30" s="39" t="str">
        <f>IF(AM30=2,2,IF(AND(AM29=2,Table2[[#This Row],[Negatives]]&lt;&gt;"NEG"),2,""))</f>
        <v/>
      </c>
      <c r="AO30" s="39">
        <f>IF(AND(Table2[[#This Row],[State]]="NSW",Table2[[#This Row],[Rated Order]]=3,AN30=""),100,100)</f>
        <v>100</v>
      </c>
      <c r="AP30" s="39">
        <f>IF(AC30&lt;&gt;"Won","",AO30*AD30)</f>
        <v>245.00000000000003</v>
      </c>
      <c r="AQ30" s="39">
        <f>IF(AP30="",AO30*-1,AP30-AO30)</f>
        <v>145.00000000000003</v>
      </c>
      <c r="AR30" s="95">
        <f>IF(Table2[[#This Row],[Negatives]]="NEG","",IF(AND(Table2[[#This Row],[2 Pro Bets]]="",Table2[[#This Row],[State]]="NSW",Table2[[#This Row],[Rated Order]]=3),"",100))</f>
        <v>100</v>
      </c>
      <c r="AS30" s="47">
        <f>IF(Table2[[#This Row],[Pro Bet]]="","",IF(Table2[[#This Row],[Lev Ret]]="","",AR30*Table2[[#This Row],[Div]]))</f>
        <v>245.00000000000003</v>
      </c>
      <c r="AT30" s="96">
        <f>IF(Table2[[#This Row],[Pro Bet]]="","",IF(AS30="",AR30*-1,AS30-AR30))</f>
        <v>145.00000000000003</v>
      </c>
    </row>
    <row r="31" spans="1:46" x14ac:dyDescent="0.25">
      <c r="A31" s="38">
        <v>44212</v>
      </c>
      <c r="B31" s="39" t="s">
        <v>225</v>
      </c>
      <c r="C31" s="40">
        <v>0.62013888888888891</v>
      </c>
      <c r="D31" s="39">
        <v>3</v>
      </c>
      <c r="E31" s="39">
        <v>9</v>
      </c>
      <c r="F31" s="70">
        <v>3</v>
      </c>
      <c r="G31" s="39">
        <v>1100</v>
      </c>
      <c r="H31" s="39" t="s">
        <v>1021</v>
      </c>
      <c r="I31" s="39">
        <v>78</v>
      </c>
      <c r="J31" s="39">
        <v>125</v>
      </c>
      <c r="K31" s="39">
        <v>2</v>
      </c>
      <c r="L31" s="39" t="s">
        <v>475</v>
      </c>
      <c r="M31" s="39" t="s">
        <v>1006</v>
      </c>
      <c r="N31" s="41">
        <v>5.5</v>
      </c>
      <c r="O31" s="39" t="s">
        <v>1022</v>
      </c>
      <c r="P31" s="39" t="s">
        <v>1023</v>
      </c>
      <c r="Q31" s="48">
        <v>2</v>
      </c>
      <c r="R31" s="39">
        <v>2</v>
      </c>
      <c r="S31" s="39">
        <v>60</v>
      </c>
      <c r="T31" s="39">
        <v>58</v>
      </c>
      <c r="U31" s="48">
        <v>58.181818181818187</v>
      </c>
      <c r="V31" s="39">
        <v>2</v>
      </c>
      <c r="W31" s="39">
        <v>4</v>
      </c>
      <c r="X31" s="39">
        <v>2</v>
      </c>
      <c r="Y31" s="39">
        <v>4.8</v>
      </c>
      <c r="Z31" s="39">
        <v>35</v>
      </c>
      <c r="AA31" s="39">
        <v>7</v>
      </c>
      <c r="AB31" s="52"/>
      <c r="AC31" s="39"/>
      <c r="AD31" s="41">
        <v>6</v>
      </c>
      <c r="AE31" s="41"/>
      <c r="AF31" s="68" t="s">
        <v>618</v>
      </c>
      <c r="AG31" s="39" t="str">
        <f>VLOOKUP(B31,$B$1703:$D$1743,2,FALSE)</f>
        <v>Vic</v>
      </c>
      <c r="AH31" s="39" t="str">
        <f>VLOOKUP(B31,$B$1703:$D$1743,3,FALSE)</f>
        <v>-</v>
      </c>
      <c r="AI31" s="69" t="str">
        <f>TRIM(PROPER(L31))</f>
        <v>Causeway Girl</v>
      </c>
      <c r="AJ31" s="39" t="str">
        <f>TEXT(A31, "ddd")</f>
        <v>Sat</v>
      </c>
      <c r="AK31" s="39">
        <f>MONTH(Table2[[#This Row],[Date]])</f>
        <v>1</v>
      </c>
      <c r="AL31" s="39"/>
      <c r="AM31" s="39" t="str">
        <f>IF(AND(Table2[[#This Row],[Date]]=A32,Table2[[#This Row],[Track]]=B32,Table2[[#This Row],[Race]]=F32,AL31&lt;&gt;"Neg",AL32&lt;&gt;"Neg"),2,"")</f>
        <v/>
      </c>
      <c r="AN31" s="39" t="str">
        <f>IF(AM31=2,2,IF(AND(AM30=2,Table2[[#This Row],[Negatives]]&lt;&gt;"NEG"),2,""))</f>
        <v/>
      </c>
      <c r="AO31" s="39">
        <f>IF(AND(Table2[[#This Row],[State]]="NSW",Table2[[#This Row],[Rated Order]]=3,AN31=""),100,100)</f>
        <v>100</v>
      </c>
      <c r="AP31" s="39" t="str">
        <f>IF(AC31&lt;&gt;"Won","",AO31*AD31)</f>
        <v/>
      </c>
      <c r="AQ31" s="39">
        <f>IF(AP31="",AO31*-1,AP31-AO31)</f>
        <v>-100</v>
      </c>
      <c r="AR31" s="95">
        <f>IF(Table2[[#This Row],[Negatives]]="NEG","",IF(AND(Table2[[#This Row],[2 Pro Bets]]="",Table2[[#This Row],[State]]="NSW",Table2[[#This Row],[Rated Order]]=3),"",100))</f>
        <v>100</v>
      </c>
      <c r="AS31" s="47" t="str">
        <f>IF(Table2[[#This Row],[Pro Bet]]="","",IF(Table2[[#This Row],[Lev Ret]]="","",AR31*Table2[[#This Row],[Div]]))</f>
        <v/>
      </c>
      <c r="AT31" s="96">
        <f>IF(Table2[[#This Row],[Pro Bet]]="","",IF(AS31="",AR31*-1,AS31-AR31))</f>
        <v>-100</v>
      </c>
    </row>
    <row r="32" spans="1:46" x14ac:dyDescent="0.25">
      <c r="A32" s="38">
        <v>44212</v>
      </c>
      <c r="B32" s="39" t="s">
        <v>470</v>
      </c>
      <c r="C32" s="40">
        <v>0.63541666666666696</v>
      </c>
      <c r="D32" s="39">
        <v>4</v>
      </c>
      <c r="E32" s="39">
        <v>0</v>
      </c>
      <c r="F32" s="70">
        <v>5</v>
      </c>
      <c r="G32" s="39">
        <v>1200</v>
      </c>
      <c r="H32" s="39" t="s">
        <v>1398</v>
      </c>
      <c r="I32" s="39">
        <v>78</v>
      </c>
      <c r="J32" s="39">
        <v>125</v>
      </c>
      <c r="K32" s="39">
        <v>10</v>
      </c>
      <c r="L32" s="39" t="s">
        <v>695</v>
      </c>
      <c r="M32" s="39" t="s">
        <v>1006</v>
      </c>
      <c r="N32" s="41">
        <v>3.8</v>
      </c>
      <c r="O32" s="39" t="s">
        <v>1409</v>
      </c>
      <c r="P32" s="39" t="s">
        <v>1408</v>
      </c>
      <c r="Q32" s="48"/>
      <c r="R32" s="39">
        <v>2</v>
      </c>
      <c r="S32" s="39">
        <v>52</v>
      </c>
      <c r="T32" s="39">
        <v>52</v>
      </c>
      <c r="U32" s="48">
        <v>44.172932330827066</v>
      </c>
      <c r="V32" s="39">
        <v>5</v>
      </c>
      <c r="W32" s="39">
        <v>4</v>
      </c>
      <c r="X32" s="39">
        <v>2</v>
      </c>
      <c r="Y32" s="39">
        <v>5.0999999999999996</v>
      </c>
      <c r="Z32" s="39">
        <v>20</v>
      </c>
      <c r="AA32" s="39"/>
      <c r="AB32" s="52"/>
      <c r="AC32" s="39" t="s">
        <v>471</v>
      </c>
      <c r="AD32" s="41">
        <v>3.6</v>
      </c>
      <c r="AE32" s="41">
        <v>1.6</v>
      </c>
      <c r="AF32" s="68" t="s">
        <v>619</v>
      </c>
      <c r="AG32" s="39" t="str">
        <f>VLOOKUP(B32,$B$1703:$D$1743,2,FALSE)</f>
        <v>NSW</v>
      </c>
      <c r="AH32" s="39" t="str">
        <f>VLOOKUP(B32,$B$1703:$D$1743,3,FALSE)</f>
        <v>-</v>
      </c>
      <c r="AI32" s="69" t="str">
        <f>TRIM(PROPER(L32))</f>
        <v>Count De Rupee</v>
      </c>
      <c r="AJ32" s="39" t="str">
        <f>TEXT(A32, "ddd")</f>
        <v>Sat</v>
      </c>
      <c r="AK32" s="39">
        <f>MONTH(Table2[[#This Row],[Date]])</f>
        <v>1</v>
      </c>
      <c r="AL32" s="39"/>
      <c r="AM32" s="39">
        <f>IF(AND(Table2[[#This Row],[Date]]=A33,Table2[[#This Row],[Track]]=B33,Table2[[#This Row],[Race]]=F33,AL32&lt;&gt;"Neg",AL33&lt;&gt;"Neg"),2,"")</f>
        <v>2</v>
      </c>
      <c r="AN32" s="39">
        <f>IF(AM32=2,2,IF(AND(AM31=2,Table2[[#This Row],[Negatives]]&lt;&gt;"NEG"),2,""))</f>
        <v>2</v>
      </c>
      <c r="AO32" s="39">
        <f>IF(AND(Table2[[#This Row],[State]]="NSW",Table2[[#This Row],[Rated Order]]=3,AN32=""),100,100)</f>
        <v>100</v>
      </c>
      <c r="AP32" s="39">
        <f>IF(AC32&lt;&gt;"Won","",AO32*AD32)</f>
        <v>360</v>
      </c>
      <c r="AQ32" s="39">
        <f>IF(AP32="",AO32*-1,AP32-AO32)</f>
        <v>260</v>
      </c>
      <c r="AR32" s="95">
        <f>IF(Table2[[#This Row],[Negatives]]="NEG","",IF(AND(Table2[[#This Row],[2 Pro Bets]]="",Table2[[#This Row],[State]]="NSW",Table2[[#This Row],[Rated Order]]=3),"",100))</f>
        <v>100</v>
      </c>
      <c r="AS32" s="47">
        <f>IF(Table2[[#This Row],[Pro Bet]]="","",IF(Table2[[#This Row],[Lev Ret]]="","",AR32*Table2[[#This Row],[Div]]))</f>
        <v>360</v>
      </c>
      <c r="AT32" s="96">
        <f>IF(Table2[[#This Row],[Pro Bet]]="","",IF(AS32="",AR32*-1,AS32-AR32))</f>
        <v>260</v>
      </c>
    </row>
    <row r="33" spans="1:46" x14ac:dyDescent="0.25">
      <c r="A33" s="38">
        <v>44212</v>
      </c>
      <c r="B33" s="39" t="s">
        <v>470</v>
      </c>
      <c r="C33" s="40">
        <v>0.63541666666666696</v>
      </c>
      <c r="D33" s="39">
        <v>4</v>
      </c>
      <c r="E33" s="39">
        <v>0</v>
      </c>
      <c r="F33" s="70">
        <v>5</v>
      </c>
      <c r="G33" s="39">
        <v>1200</v>
      </c>
      <c r="H33" s="39" t="s">
        <v>1398</v>
      </c>
      <c r="I33" s="39">
        <v>78</v>
      </c>
      <c r="J33" s="39">
        <v>125</v>
      </c>
      <c r="K33" s="39">
        <v>3</v>
      </c>
      <c r="L33" s="39" t="s">
        <v>696</v>
      </c>
      <c r="M33" s="39" t="s">
        <v>1030</v>
      </c>
      <c r="N33" s="41">
        <v>7.7</v>
      </c>
      <c r="O33" s="39" t="s">
        <v>1410</v>
      </c>
      <c r="P33" s="39" t="s">
        <v>1407</v>
      </c>
      <c r="Q33" s="48"/>
      <c r="R33" s="39">
        <v>8</v>
      </c>
      <c r="S33" s="39">
        <v>59</v>
      </c>
      <c r="T33" s="39">
        <v>59</v>
      </c>
      <c r="U33" s="48">
        <v>44.172932330827066</v>
      </c>
      <c r="V33" s="39">
        <v>3</v>
      </c>
      <c r="W33" s="39"/>
      <c r="X33" s="39">
        <v>3</v>
      </c>
      <c r="Y33" s="39">
        <v>5.3</v>
      </c>
      <c r="Z33" s="39">
        <v>20</v>
      </c>
      <c r="AA33" s="39"/>
      <c r="AB33" s="52"/>
      <c r="AC33" s="39"/>
      <c r="AD33" s="41">
        <v>9.5</v>
      </c>
      <c r="AE33" s="41"/>
      <c r="AF33" s="68" t="s">
        <v>619</v>
      </c>
      <c r="AG33" s="39" t="str">
        <f>VLOOKUP(B33,$B$1703:$D$1743,2,FALSE)</f>
        <v>NSW</v>
      </c>
      <c r="AH33" s="39" t="str">
        <f>VLOOKUP(B33,$B$1703:$D$1743,3,FALSE)</f>
        <v>-</v>
      </c>
      <c r="AI33" s="69" t="str">
        <f>TRIM(PROPER(L33))</f>
        <v>Lancaster Bomber</v>
      </c>
      <c r="AJ33" s="39" t="str">
        <f>TEXT(A33, "ddd")</f>
        <v>Sat</v>
      </c>
      <c r="AK33" s="39">
        <f>MONTH(Table2[[#This Row],[Date]])</f>
        <v>1</v>
      </c>
      <c r="AL33" s="39"/>
      <c r="AM33" s="39" t="str">
        <f>IF(AND(Table2[[#This Row],[Date]]=A34,Table2[[#This Row],[Track]]=B34,Table2[[#This Row],[Race]]=F34,AL33&lt;&gt;"Neg",AL34&lt;&gt;"Neg"),2,"")</f>
        <v/>
      </c>
      <c r="AN33" s="39">
        <f>IF(AM33=2,2,IF(AND(AM32=2,Table2[[#This Row],[Negatives]]&lt;&gt;"NEG"),2,""))</f>
        <v>2</v>
      </c>
      <c r="AO33" s="39">
        <f>IF(AND(Table2[[#This Row],[State]]="NSW",Table2[[#This Row],[Rated Order]]=3,AN33=""),100,100)</f>
        <v>100</v>
      </c>
      <c r="AP33" s="39" t="str">
        <f>IF(AC33&lt;&gt;"Won","",AO33*AD33)</f>
        <v/>
      </c>
      <c r="AQ33" s="39">
        <f>IF(AP33="",AO33*-1,AP33-AO33)</f>
        <v>-100</v>
      </c>
      <c r="AR33" s="95">
        <f>IF(Table2[[#This Row],[Negatives]]="NEG","",IF(AND(Table2[[#This Row],[2 Pro Bets]]="",Table2[[#This Row],[State]]="NSW",Table2[[#This Row],[Rated Order]]=3),"",100))</f>
        <v>100</v>
      </c>
      <c r="AS33" s="47" t="str">
        <f>IF(Table2[[#This Row],[Pro Bet]]="","",IF(Table2[[#This Row],[Lev Ret]]="","",AR33*Table2[[#This Row],[Div]]))</f>
        <v/>
      </c>
      <c r="AT33" s="96">
        <f>IF(Table2[[#This Row],[Pro Bet]]="","",IF(AS33="",AR33*-1,AS33-AR33))</f>
        <v>-100</v>
      </c>
    </row>
    <row r="34" spans="1:46" x14ac:dyDescent="0.25">
      <c r="A34" s="38">
        <v>44212</v>
      </c>
      <c r="B34" s="39" t="s">
        <v>225</v>
      </c>
      <c r="C34" s="40">
        <v>0.70138888888888884</v>
      </c>
      <c r="D34" s="39">
        <v>3</v>
      </c>
      <c r="E34" s="39">
        <v>9</v>
      </c>
      <c r="F34" s="70">
        <v>6</v>
      </c>
      <c r="G34" s="39">
        <v>1400</v>
      </c>
      <c r="H34" s="39" t="s">
        <v>988</v>
      </c>
      <c r="I34" s="39">
        <v>84</v>
      </c>
      <c r="J34" s="39">
        <v>125</v>
      </c>
      <c r="K34" s="39">
        <v>6</v>
      </c>
      <c r="L34" s="39" t="s">
        <v>476</v>
      </c>
      <c r="M34" s="39" t="s">
        <v>1024</v>
      </c>
      <c r="N34" s="41">
        <v>4.5999999999999996</v>
      </c>
      <c r="O34" s="39" t="s">
        <v>1007</v>
      </c>
      <c r="P34" s="39" t="s">
        <v>1025</v>
      </c>
      <c r="Q34" s="48"/>
      <c r="R34" s="39">
        <v>6</v>
      </c>
      <c r="S34" s="39">
        <v>58.5</v>
      </c>
      <c r="T34" s="39">
        <v>58.5</v>
      </c>
      <c r="U34" s="48">
        <v>29.431438127090303</v>
      </c>
      <c r="V34" s="39">
        <v>2</v>
      </c>
      <c r="W34" s="39">
        <v>5</v>
      </c>
      <c r="X34" s="39">
        <v>2</v>
      </c>
      <c r="Y34" s="39">
        <v>4.8</v>
      </c>
      <c r="Z34" s="39">
        <v>40</v>
      </c>
      <c r="AA34" s="39">
        <v>10</v>
      </c>
      <c r="AB34" s="52"/>
      <c r="AC34" s="39" t="s">
        <v>617</v>
      </c>
      <c r="AD34" s="41">
        <v>4.8</v>
      </c>
      <c r="AE34" s="41">
        <v>1.8</v>
      </c>
      <c r="AF34" s="68" t="s">
        <v>618</v>
      </c>
      <c r="AG34" s="39" t="str">
        <f>VLOOKUP(B34,$B$1703:$D$1743,2,FALSE)</f>
        <v>Vic</v>
      </c>
      <c r="AH34" s="39" t="str">
        <f>VLOOKUP(B34,$B$1703:$D$1743,3,FALSE)</f>
        <v>-</v>
      </c>
      <c r="AI34" s="69" t="str">
        <f>TRIM(PROPER(L34))</f>
        <v>Viral</v>
      </c>
      <c r="AJ34" s="39" t="str">
        <f>TEXT(A34, "ddd")</f>
        <v>Sat</v>
      </c>
      <c r="AK34" s="39">
        <f>MONTH(Table2[[#This Row],[Date]])</f>
        <v>1</v>
      </c>
      <c r="AL34" s="39"/>
      <c r="AM34" s="39" t="str">
        <f>IF(AND(Table2[[#This Row],[Date]]=A35,Table2[[#This Row],[Track]]=B35,Table2[[#This Row],[Race]]=F35,AL34&lt;&gt;"Neg",AL35&lt;&gt;"Neg"),2,"")</f>
        <v/>
      </c>
      <c r="AN34" s="39" t="str">
        <f>IF(AM34=2,2,IF(AND(AM33=2,Table2[[#This Row],[Negatives]]&lt;&gt;"NEG"),2,""))</f>
        <v/>
      </c>
      <c r="AO34" s="39">
        <f>IF(AND(Table2[[#This Row],[State]]="NSW",Table2[[#This Row],[Rated Order]]=3,AN34=""),100,100)</f>
        <v>100</v>
      </c>
      <c r="AP34" s="39">
        <f>IF(AC34&lt;&gt;"Won","",AO34*AD34)</f>
        <v>480</v>
      </c>
      <c r="AQ34" s="39">
        <f>IF(AP34="",AO34*-1,AP34-AO34)</f>
        <v>380</v>
      </c>
      <c r="AR34" s="95">
        <f>IF(Table2[[#This Row],[Negatives]]="NEG","",IF(AND(Table2[[#This Row],[2 Pro Bets]]="",Table2[[#This Row],[State]]="NSW",Table2[[#This Row],[Rated Order]]=3),"",100))</f>
        <v>100</v>
      </c>
      <c r="AS34" s="47">
        <f>IF(Table2[[#This Row],[Pro Bet]]="","",IF(Table2[[#This Row],[Lev Ret]]="","",AR34*Table2[[#This Row],[Div]]))</f>
        <v>480</v>
      </c>
      <c r="AT34" s="96">
        <f>IF(Table2[[#This Row],[Pro Bet]]="","",IF(AS34="",AR34*-1,AS34-AR34))</f>
        <v>380</v>
      </c>
    </row>
    <row r="35" spans="1:46" x14ac:dyDescent="0.25">
      <c r="A35" s="38">
        <v>44212</v>
      </c>
      <c r="B35" s="39" t="s">
        <v>225</v>
      </c>
      <c r="C35" s="40">
        <v>0.70138888888888884</v>
      </c>
      <c r="D35" s="39">
        <v>3</v>
      </c>
      <c r="E35" s="39">
        <v>9</v>
      </c>
      <c r="F35" s="70">
        <v>6</v>
      </c>
      <c r="G35" s="39">
        <v>1400</v>
      </c>
      <c r="H35" s="39" t="s">
        <v>988</v>
      </c>
      <c r="I35" s="39">
        <v>84</v>
      </c>
      <c r="J35" s="39">
        <v>125</v>
      </c>
      <c r="K35" s="39">
        <v>5</v>
      </c>
      <c r="L35" s="39" t="s">
        <v>1026</v>
      </c>
      <c r="M35" s="39" t="s">
        <v>995</v>
      </c>
      <c r="N35" s="41">
        <v>4.4000000000000004</v>
      </c>
      <c r="O35" s="39" t="s">
        <v>1027</v>
      </c>
      <c r="P35" s="39" t="s">
        <v>997</v>
      </c>
      <c r="Q35" s="48"/>
      <c r="R35" s="39">
        <v>10</v>
      </c>
      <c r="S35" s="39">
        <v>58.5</v>
      </c>
      <c r="T35" s="39">
        <v>58.5</v>
      </c>
      <c r="U35" s="48">
        <v>29.431438127090303</v>
      </c>
      <c r="V35" s="39">
        <v>4</v>
      </c>
      <c r="W35" s="39">
        <v>1</v>
      </c>
      <c r="X35" s="39">
        <v>3</v>
      </c>
      <c r="Y35" s="39">
        <v>5.5</v>
      </c>
      <c r="Z35" s="39">
        <v>30</v>
      </c>
      <c r="AA35" s="39">
        <v>10</v>
      </c>
      <c r="AB35" s="52"/>
      <c r="AC35" s="39" t="s">
        <v>2</v>
      </c>
      <c r="AD35" s="41">
        <v>5</v>
      </c>
      <c r="AE35" s="41">
        <v>1.8</v>
      </c>
      <c r="AF35" s="68" t="s">
        <v>618</v>
      </c>
      <c r="AG35" s="39" t="str">
        <f>VLOOKUP(B35,$B$1703:$D$1743,2,FALSE)</f>
        <v>Vic</v>
      </c>
      <c r="AH35" s="39" t="str">
        <f>VLOOKUP(B35,$B$1703:$D$1743,3,FALSE)</f>
        <v>-</v>
      </c>
      <c r="AI35" s="69" t="str">
        <f>TRIM(PROPER(L35))</f>
        <v>Rule The World</v>
      </c>
      <c r="AJ35" s="39" t="str">
        <f>TEXT(A35, "ddd")</f>
        <v>Sat</v>
      </c>
      <c r="AK35" s="39">
        <f>MONTH(Table2[[#This Row],[Date]])</f>
        <v>1</v>
      </c>
      <c r="AL35" s="39" t="s">
        <v>1361</v>
      </c>
      <c r="AM35" s="39" t="str">
        <f>IF(AND(Table2[[#This Row],[Date]]=A36,Table2[[#This Row],[Track]]=B36,Table2[[#This Row],[Race]]=F36,AL35&lt;&gt;"Neg",AL36&lt;&gt;"Neg"),2,"")</f>
        <v/>
      </c>
      <c r="AN35" s="39" t="str">
        <f>IF(AM35=2,2,IF(AND(AM34=2,Table2[[#This Row],[Negatives]]&lt;&gt;"NEG"),2,""))</f>
        <v/>
      </c>
      <c r="AO35" s="39">
        <f>IF(AND(Table2[[#This Row],[State]]="NSW",Table2[[#This Row],[Rated Order]]=3,AN35=""),100,100)</f>
        <v>100</v>
      </c>
      <c r="AP35" s="39" t="str">
        <f>IF(AC35&lt;&gt;"Won","",AO35*AD35)</f>
        <v/>
      </c>
      <c r="AQ35" s="39">
        <f>IF(AP35="",AO35*-1,AP35-AO35)</f>
        <v>-100</v>
      </c>
      <c r="AR35" s="95" t="str">
        <f>IF(Table2[[#This Row],[Negatives]]="NEG","",IF(AND(Table2[[#This Row],[2 Pro Bets]]="",Table2[[#This Row],[State]]="NSW",Table2[[#This Row],[Rated Order]]=3),"",100))</f>
        <v/>
      </c>
      <c r="AS35" s="47" t="str">
        <f>IF(Table2[[#This Row],[Pro Bet]]="","",IF(Table2[[#This Row],[Lev Ret]]="","",AR35*Table2[[#This Row],[Div]]))</f>
        <v/>
      </c>
      <c r="AT35" s="96" t="str">
        <f>IF(Table2[[#This Row],[Pro Bet]]="","",IF(AS35="",AR35*-1,AS35-AR35))</f>
        <v/>
      </c>
    </row>
    <row r="36" spans="1:46" x14ac:dyDescent="0.25">
      <c r="A36" s="38">
        <v>44212</v>
      </c>
      <c r="B36" s="39" t="s">
        <v>470</v>
      </c>
      <c r="C36" s="40">
        <v>0.72222222222222221</v>
      </c>
      <c r="D36" s="39">
        <v>4</v>
      </c>
      <c r="E36" s="39">
        <v>0</v>
      </c>
      <c r="F36" s="70">
        <v>8</v>
      </c>
      <c r="G36" s="39">
        <v>1100</v>
      </c>
      <c r="H36" s="39" t="s">
        <v>1021</v>
      </c>
      <c r="I36" s="39">
        <v>78</v>
      </c>
      <c r="J36" s="39">
        <v>125</v>
      </c>
      <c r="K36" s="39">
        <v>9</v>
      </c>
      <c r="L36" s="39" t="s">
        <v>697</v>
      </c>
      <c r="M36" s="39" t="s">
        <v>1006</v>
      </c>
      <c r="N36" s="41">
        <v>4.5999999999999996</v>
      </c>
      <c r="O36" s="39" t="s">
        <v>1411</v>
      </c>
      <c r="P36" s="39" t="s">
        <v>1064</v>
      </c>
      <c r="Q36" s="48"/>
      <c r="R36" s="39">
        <v>7</v>
      </c>
      <c r="S36" s="39">
        <v>56.5</v>
      </c>
      <c r="T36" s="39">
        <v>56.5</v>
      </c>
      <c r="U36" s="48">
        <v>41.346973572037513</v>
      </c>
      <c r="V36" s="39">
        <v>2</v>
      </c>
      <c r="W36" s="39">
        <v>3</v>
      </c>
      <c r="X36" s="39">
        <v>2</v>
      </c>
      <c r="Y36" s="39">
        <v>5.6</v>
      </c>
      <c r="Z36" s="39">
        <v>20</v>
      </c>
      <c r="AA36" s="39"/>
      <c r="AB36" s="52"/>
      <c r="AC36" s="39"/>
      <c r="AD36" s="41">
        <v>5</v>
      </c>
      <c r="AE36" s="41"/>
      <c r="AF36" s="68" t="s">
        <v>619</v>
      </c>
      <c r="AG36" s="39" t="str">
        <f>VLOOKUP(B36,$B$1703:$D$1743,2,FALSE)</f>
        <v>NSW</v>
      </c>
      <c r="AH36" s="39" t="str">
        <f>VLOOKUP(B36,$B$1703:$D$1743,3,FALSE)</f>
        <v>-</v>
      </c>
      <c r="AI36" s="69" t="str">
        <f>TRIM(PROPER(L36))</f>
        <v>Sally'S Day</v>
      </c>
      <c r="AJ36" s="39" t="str">
        <f>TEXT(A36, "ddd")</f>
        <v>Sat</v>
      </c>
      <c r="AK36" s="39">
        <f>MONTH(Table2[[#This Row],[Date]])</f>
        <v>1</v>
      </c>
      <c r="AL36" s="39"/>
      <c r="AM36" s="39" t="str">
        <f>IF(AND(Table2[[#This Row],[Date]]=A37,Table2[[#This Row],[Track]]=B37,Table2[[#This Row],[Race]]=F37,AL36&lt;&gt;"Neg",AL37&lt;&gt;"Neg"),2,"")</f>
        <v/>
      </c>
      <c r="AN36" s="39" t="str">
        <f>IF(AM36=2,2,IF(AND(AM35=2,Table2[[#This Row],[Negatives]]&lt;&gt;"NEG"),2,""))</f>
        <v/>
      </c>
      <c r="AO36" s="39">
        <f>IF(AND(Table2[[#This Row],[State]]="NSW",Table2[[#This Row],[Rated Order]]=3,AN36=""),100,100)</f>
        <v>100</v>
      </c>
      <c r="AP36" s="39" t="str">
        <f>IF(AC36&lt;&gt;"Won","",AO36*AD36)</f>
        <v/>
      </c>
      <c r="AQ36" s="39">
        <f>IF(AP36="",AO36*-1,AP36-AO36)</f>
        <v>-100</v>
      </c>
      <c r="AR36" s="95">
        <f>IF(Table2[[#This Row],[Negatives]]="NEG","",IF(AND(Table2[[#This Row],[2 Pro Bets]]="",Table2[[#This Row],[State]]="NSW",Table2[[#This Row],[Rated Order]]=3),"",100))</f>
        <v>100</v>
      </c>
      <c r="AS36" s="47" t="str">
        <f>IF(Table2[[#This Row],[Pro Bet]]="","",IF(Table2[[#This Row],[Lev Ret]]="","",AR36*Table2[[#This Row],[Div]]))</f>
        <v/>
      </c>
      <c r="AT36" s="96">
        <f>IF(Table2[[#This Row],[Pro Bet]]="","",IF(AS36="",AR36*-1,AS36-AR36))</f>
        <v>-100</v>
      </c>
    </row>
    <row r="37" spans="1:46" x14ac:dyDescent="0.25">
      <c r="A37" s="38">
        <v>44212</v>
      </c>
      <c r="B37" s="39" t="s">
        <v>470</v>
      </c>
      <c r="C37" s="40">
        <v>0.72222222222222221</v>
      </c>
      <c r="D37" s="39">
        <v>4</v>
      </c>
      <c r="E37" s="39">
        <v>0</v>
      </c>
      <c r="F37" s="70">
        <v>8</v>
      </c>
      <c r="G37" s="39">
        <v>1100</v>
      </c>
      <c r="H37" s="39" t="s">
        <v>1021</v>
      </c>
      <c r="I37" s="39">
        <v>78</v>
      </c>
      <c r="J37" s="39">
        <v>125</v>
      </c>
      <c r="K37" s="39">
        <v>5</v>
      </c>
      <c r="L37" s="39" t="s">
        <v>1592</v>
      </c>
      <c r="M37" s="39" t="s">
        <v>1018</v>
      </c>
      <c r="N37" s="41">
        <v>8.1</v>
      </c>
      <c r="O37" s="39" t="s">
        <v>1096</v>
      </c>
      <c r="P37" s="39" t="s">
        <v>1412</v>
      </c>
      <c r="Q37" s="48">
        <v>2</v>
      </c>
      <c r="R37" s="39">
        <v>6</v>
      </c>
      <c r="S37" s="39">
        <v>58.5</v>
      </c>
      <c r="T37" s="39">
        <v>56.5</v>
      </c>
      <c r="U37" s="48">
        <v>41.346973572037513</v>
      </c>
      <c r="V37" s="39">
        <v>4</v>
      </c>
      <c r="W37" s="39">
        <v>2</v>
      </c>
      <c r="X37" s="39">
        <v>3</v>
      </c>
      <c r="Y37" s="39">
        <v>5.7</v>
      </c>
      <c r="Z37" s="39">
        <v>20</v>
      </c>
      <c r="AA37" s="39"/>
      <c r="AB37" s="52"/>
      <c r="AC37" s="39" t="s">
        <v>471</v>
      </c>
      <c r="AD37" s="41">
        <v>7</v>
      </c>
      <c r="AE37" s="41">
        <v>2</v>
      </c>
      <c r="AF37" s="68" t="s">
        <v>619</v>
      </c>
      <c r="AG37" s="39" t="str">
        <f>VLOOKUP(B37,$B$1703:$D$1743,2,FALSE)</f>
        <v>NSW</v>
      </c>
      <c r="AH37" s="39" t="str">
        <f>VLOOKUP(B37,$B$1703:$D$1743,3,FALSE)</f>
        <v>-</v>
      </c>
      <c r="AI37" s="69" t="str">
        <f>TRIM(PROPER(L37))</f>
        <v>Lillemor</v>
      </c>
      <c r="AJ37" s="39" t="str">
        <f>TEXT(A37, "ddd")</f>
        <v>Sat</v>
      </c>
      <c r="AK37" s="39">
        <f>MONTH(Table2[[#This Row],[Date]])</f>
        <v>1</v>
      </c>
      <c r="AL37" s="39" t="s">
        <v>1362</v>
      </c>
      <c r="AM37" s="39" t="str">
        <f>IF(AND(Table2[[#This Row],[Date]]=A38,Table2[[#This Row],[Track]]=B38,Table2[[#This Row],[Race]]=F38,AL37&lt;&gt;"Neg",AL38&lt;&gt;"Neg"),2,"")</f>
        <v/>
      </c>
      <c r="AN37" s="39" t="str">
        <f>IF(AM37=2,2,IF(AND(AM36=2,Table2[[#This Row],[Negatives]]&lt;&gt;"NEG"),2,""))</f>
        <v/>
      </c>
      <c r="AO37" s="39">
        <f>IF(AND(Table2[[#This Row],[State]]="NSW",Table2[[#This Row],[Rated Order]]=3,AN37=""),100,100)</f>
        <v>100</v>
      </c>
      <c r="AP37" s="39">
        <f>IF(AC37&lt;&gt;"Won","",AO37*AD37)</f>
        <v>700</v>
      </c>
      <c r="AQ37" s="39">
        <f>IF(AP37="",AO37*-1,AP37-AO37)</f>
        <v>600</v>
      </c>
      <c r="AR37" s="95" t="str">
        <f>IF(Table2[[#This Row],[Negatives]]="NEG","",IF(AND(Table2[[#This Row],[2 Pro Bets]]="",Table2[[#This Row],[State]]="NSW",Table2[[#This Row],[Rated Order]]=3),"",100))</f>
        <v/>
      </c>
      <c r="AS37" s="47" t="str">
        <f>IF(Table2[[#This Row],[Pro Bet]]="","",IF(Table2[[#This Row],[Lev Ret]]="","",AR37*Table2[[#This Row],[Div]]))</f>
        <v/>
      </c>
      <c r="AT37" s="96" t="str">
        <f>IF(Table2[[#This Row],[Pro Bet]]="","",IF(AS37="",AR37*-1,AS37-AR37))</f>
        <v/>
      </c>
    </row>
    <row r="38" spans="1:46" x14ac:dyDescent="0.25">
      <c r="A38" s="38">
        <v>44212</v>
      </c>
      <c r="B38" s="39" t="s">
        <v>225</v>
      </c>
      <c r="C38" s="40">
        <v>0.73263888888888884</v>
      </c>
      <c r="D38" s="39">
        <v>3</v>
      </c>
      <c r="E38" s="39">
        <v>9</v>
      </c>
      <c r="F38" s="70">
        <v>7</v>
      </c>
      <c r="G38" s="39">
        <v>1000</v>
      </c>
      <c r="H38" s="39" t="s">
        <v>988</v>
      </c>
      <c r="I38" s="39" t="s">
        <v>989</v>
      </c>
      <c r="J38" s="39">
        <v>140</v>
      </c>
      <c r="K38" s="39">
        <v>2</v>
      </c>
      <c r="L38" s="39" t="s">
        <v>477</v>
      </c>
      <c r="M38" s="39" t="s">
        <v>1006</v>
      </c>
      <c r="N38" s="41">
        <v>5</v>
      </c>
      <c r="O38" s="39" t="s">
        <v>1028</v>
      </c>
      <c r="P38" s="39" t="s">
        <v>997</v>
      </c>
      <c r="Q38" s="48"/>
      <c r="R38" s="39">
        <v>10</v>
      </c>
      <c r="S38" s="39">
        <v>59</v>
      </c>
      <c r="T38" s="39">
        <v>59</v>
      </c>
      <c r="U38" s="48">
        <v>46.315789473684212</v>
      </c>
      <c r="V38" s="39">
        <v>2</v>
      </c>
      <c r="W38" s="39">
        <v>3</v>
      </c>
      <c r="X38" s="39">
        <v>2</v>
      </c>
      <c r="Y38" s="39">
        <v>4.5999999999999996</v>
      </c>
      <c r="Z38" s="39">
        <v>40</v>
      </c>
      <c r="AA38" s="39">
        <v>10</v>
      </c>
      <c r="AB38" s="52"/>
      <c r="AC38" s="39"/>
      <c r="AD38" s="41">
        <v>6</v>
      </c>
      <c r="AE38" s="41"/>
      <c r="AF38" s="68" t="s">
        <v>618</v>
      </c>
      <c r="AG38" s="39" t="str">
        <f>VLOOKUP(B38,$B$1703:$D$1743,2,FALSE)</f>
        <v>Vic</v>
      </c>
      <c r="AH38" s="39" t="str">
        <f>VLOOKUP(B38,$B$1703:$D$1743,3,FALSE)</f>
        <v>-</v>
      </c>
      <c r="AI38" s="69" t="str">
        <f>TRIM(PROPER(L38))</f>
        <v>Prezado</v>
      </c>
      <c r="AJ38" s="39" t="str">
        <f>TEXT(A38, "ddd")</f>
        <v>Sat</v>
      </c>
      <c r="AK38" s="39">
        <f>MONTH(Table2[[#This Row],[Date]])</f>
        <v>1</v>
      </c>
      <c r="AL38" s="39"/>
      <c r="AM38" s="39" t="str">
        <f>IF(AND(Table2[[#This Row],[Date]]=A39,Table2[[#This Row],[Track]]=B39,Table2[[#This Row],[Race]]=F39,AL38&lt;&gt;"Neg",AL39&lt;&gt;"Neg"),2,"")</f>
        <v/>
      </c>
      <c r="AN38" s="39" t="str">
        <f>IF(AM38=2,2,IF(AND(AM37=2,Table2[[#This Row],[Negatives]]&lt;&gt;"NEG"),2,""))</f>
        <v/>
      </c>
      <c r="AO38" s="39">
        <f>IF(AND(Table2[[#This Row],[State]]="NSW",Table2[[#This Row],[Rated Order]]=3,AN38=""),100,100)</f>
        <v>100</v>
      </c>
      <c r="AP38" s="39" t="str">
        <f>IF(AC38&lt;&gt;"Won","",AO38*AD38)</f>
        <v/>
      </c>
      <c r="AQ38" s="39">
        <f>IF(AP38="",AO38*-1,AP38-AO38)</f>
        <v>-100</v>
      </c>
      <c r="AR38" s="95">
        <f>IF(Table2[[#This Row],[Negatives]]="NEG","",IF(AND(Table2[[#This Row],[2 Pro Bets]]="",Table2[[#This Row],[State]]="NSW",Table2[[#This Row],[Rated Order]]=3),"",100))</f>
        <v>100</v>
      </c>
      <c r="AS38" s="47" t="str">
        <f>IF(Table2[[#This Row],[Pro Bet]]="","",IF(Table2[[#This Row],[Lev Ret]]="","",AR38*Table2[[#This Row],[Div]]))</f>
        <v/>
      </c>
      <c r="AT38" s="96">
        <f>IF(Table2[[#This Row],[Pro Bet]]="","",IF(AS38="",AR38*-1,AS38-AR38))</f>
        <v>-100</v>
      </c>
    </row>
    <row r="39" spans="1:46" x14ac:dyDescent="0.25">
      <c r="A39" s="38">
        <v>44212</v>
      </c>
      <c r="B39" s="39" t="s">
        <v>225</v>
      </c>
      <c r="C39" s="40">
        <v>0.77430555555555547</v>
      </c>
      <c r="D39" s="39">
        <v>3</v>
      </c>
      <c r="E39" s="39">
        <v>9</v>
      </c>
      <c r="F39" s="70">
        <v>9</v>
      </c>
      <c r="G39" s="39">
        <v>1200</v>
      </c>
      <c r="H39" s="39" t="s">
        <v>988</v>
      </c>
      <c r="I39" s="39">
        <v>84</v>
      </c>
      <c r="J39" s="39">
        <v>125</v>
      </c>
      <c r="K39" s="39">
        <v>4</v>
      </c>
      <c r="L39" s="39" t="s">
        <v>474</v>
      </c>
      <c r="M39" s="39" t="s">
        <v>1024</v>
      </c>
      <c r="N39" s="41">
        <v>4.4000000000000004</v>
      </c>
      <c r="O39" s="39" t="s">
        <v>1009</v>
      </c>
      <c r="P39" s="39" t="s">
        <v>1029</v>
      </c>
      <c r="Q39" s="48">
        <v>3</v>
      </c>
      <c r="R39" s="39">
        <v>5</v>
      </c>
      <c r="S39" s="39">
        <v>60</v>
      </c>
      <c r="T39" s="39">
        <v>57</v>
      </c>
      <c r="U39" s="48">
        <v>40.909090909090907</v>
      </c>
      <c r="V39" s="39">
        <v>3</v>
      </c>
      <c r="W39" s="39">
        <v>2</v>
      </c>
      <c r="X39" s="39">
        <v>2</v>
      </c>
      <c r="Y39" s="39">
        <v>4.4000000000000004</v>
      </c>
      <c r="Z39" s="39">
        <v>35</v>
      </c>
      <c r="AA39" s="39">
        <v>9</v>
      </c>
      <c r="AB39" s="52"/>
      <c r="AC39" s="39"/>
      <c r="AD39" s="41">
        <v>3.9</v>
      </c>
      <c r="AE39" s="41"/>
      <c r="AF39" s="68" t="s">
        <v>618</v>
      </c>
      <c r="AG39" s="39" t="str">
        <f>VLOOKUP(B39,$B$1703:$D$1743,2,FALSE)</f>
        <v>Vic</v>
      </c>
      <c r="AH39" s="39" t="str">
        <f>VLOOKUP(B39,$B$1703:$D$1743,3,FALSE)</f>
        <v>-</v>
      </c>
      <c r="AI39" s="69" t="str">
        <f>TRIM(PROPER(L39))</f>
        <v>Terbium</v>
      </c>
      <c r="AJ39" s="39" t="str">
        <f>TEXT(A39, "ddd")</f>
        <v>Sat</v>
      </c>
      <c r="AK39" s="39">
        <f>MONTH(Table2[[#This Row],[Date]])</f>
        <v>1</v>
      </c>
      <c r="AL39" s="39"/>
      <c r="AM39" s="39" t="str">
        <f>IF(AND(Table2[[#This Row],[Date]]=A40,Table2[[#This Row],[Track]]=B40,Table2[[#This Row],[Race]]=F40,AL39&lt;&gt;"Neg",AL40&lt;&gt;"Neg"),2,"")</f>
        <v/>
      </c>
      <c r="AN39" s="39" t="str">
        <f>IF(AM39=2,2,IF(AND(AM38=2,Table2[[#This Row],[Negatives]]&lt;&gt;"NEG"),2,""))</f>
        <v/>
      </c>
      <c r="AO39" s="39">
        <f>IF(AND(Table2[[#This Row],[State]]="NSW",Table2[[#This Row],[Rated Order]]=3,AN39=""),100,100)</f>
        <v>100</v>
      </c>
      <c r="AP39" s="39" t="str">
        <f>IF(AC39&lt;&gt;"Won","",AO39*AD39)</f>
        <v/>
      </c>
      <c r="AQ39" s="39">
        <f>IF(AP39="",AO39*-1,AP39-AO39)</f>
        <v>-100</v>
      </c>
      <c r="AR39" s="95">
        <f>IF(Table2[[#This Row],[Negatives]]="NEG","",IF(AND(Table2[[#This Row],[2 Pro Bets]]="",Table2[[#This Row],[State]]="NSW",Table2[[#This Row],[Rated Order]]=3),"",100))</f>
        <v>100</v>
      </c>
      <c r="AS39" s="47" t="str">
        <f>IF(Table2[[#This Row],[Pro Bet]]="","",IF(Table2[[#This Row],[Lev Ret]]="","",AR39*Table2[[#This Row],[Div]]))</f>
        <v/>
      </c>
      <c r="AT39" s="96">
        <f>IF(Table2[[#This Row],[Pro Bet]]="","",IF(AS39="",AR39*-1,AS39-AR39))</f>
        <v>-100</v>
      </c>
    </row>
    <row r="40" spans="1:46" x14ac:dyDescent="0.25">
      <c r="A40" s="38">
        <v>44212</v>
      </c>
      <c r="B40" s="39" t="s">
        <v>225</v>
      </c>
      <c r="C40" s="40">
        <v>0.77430555555555547</v>
      </c>
      <c r="D40" s="39">
        <v>3</v>
      </c>
      <c r="E40" s="39">
        <v>9</v>
      </c>
      <c r="F40" s="70">
        <v>9</v>
      </c>
      <c r="G40" s="39">
        <v>1200</v>
      </c>
      <c r="H40" s="39" t="s">
        <v>988</v>
      </c>
      <c r="I40" s="39">
        <v>84</v>
      </c>
      <c r="J40" s="39">
        <v>125</v>
      </c>
      <c r="K40" s="39">
        <v>3</v>
      </c>
      <c r="L40" s="39" t="s">
        <v>527</v>
      </c>
      <c r="M40" s="39" t="s">
        <v>1030</v>
      </c>
      <c r="N40" s="41">
        <v>3.6</v>
      </c>
      <c r="O40" s="39" t="s">
        <v>1019</v>
      </c>
      <c r="P40" s="39" t="s">
        <v>1023</v>
      </c>
      <c r="Q40" s="48">
        <v>2</v>
      </c>
      <c r="R40" s="39">
        <v>6</v>
      </c>
      <c r="S40" s="39">
        <v>60</v>
      </c>
      <c r="T40" s="39">
        <v>58</v>
      </c>
      <c r="U40" s="48">
        <v>40.909090909090907</v>
      </c>
      <c r="V40" s="39">
        <v>1</v>
      </c>
      <c r="W40" s="39"/>
      <c r="X40" s="39">
        <v>3</v>
      </c>
      <c r="Y40" s="39">
        <v>5.4</v>
      </c>
      <c r="Z40" s="39">
        <v>30</v>
      </c>
      <c r="AA40" s="39">
        <v>9</v>
      </c>
      <c r="AB40" s="52"/>
      <c r="AC40" s="39"/>
      <c r="AD40" s="41">
        <v>5</v>
      </c>
      <c r="AE40" s="41"/>
      <c r="AF40" s="68" t="s">
        <v>618</v>
      </c>
      <c r="AG40" s="39" t="str">
        <f>VLOOKUP(B40,$B$1703:$D$1743,2,FALSE)</f>
        <v>Vic</v>
      </c>
      <c r="AH40" s="39" t="str">
        <f>VLOOKUP(B40,$B$1703:$D$1743,3,FALSE)</f>
        <v>-</v>
      </c>
      <c r="AI40" s="69" t="str">
        <f>TRIM(PROPER(L40))</f>
        <v>Mystery Shot</v>
      </c>
      <c r="AJ40" s="39" t="str">
        <f>TEXT(A40, "ddd")</f>
        <v>Sat</v>
      </c>
      <c r="AK40" s="39">
        <f>MONTH(Table2[[#This Row],[Date]])</f>
        <v>1</v>
      </c>
      <c r="AL40" s="39" t="s">
        <v>1361</v>
      </c>
      <c r="AM40" s="39" t="str">
        <f>IF(AND(Table2[[#This Row],[Date]]=A41,Table2[[#This Row],[Track]]=B41,Table2[[#This Row],[Race]]=F41,AL40&lt;&gt;"Neg",AL41&lt;&gt;"Neg"),2,"")</f>
        <v/>
      </c>
      <c r="AN40" s="39" t="str">
        <f>IF(AM40=2,2,IF(AND(AM39=2,Table2[[#This Row],[Negatives]]&lt;&gt;"NEG"),2,""))</f>
        <v/>
      </c>
      <c r="AO40" s="39">
        <f>IF(AND(Table2[[#This Row],[State]]="NSW",Table2[[#This Row],[Rated Order]]=3,AN40=""),100,100)</f>
        <v>100</v>
      </c>
      <c r="AP40" s="39" t="str">
        <f>IF(AC40&lt;&gt;"Won","",AO40*AD40)</f>
        <v/>
      </c>
      <c r="AQ40" s="39">
        <f>IF(AP40="",AO40*-1,AP40-AO40)</f>
        <v>-100</v>
      </c>
      <c r="AR40" s="95" t="str">
        <f>IF(Table2[[#This Row],[Negatives]]="NEG","",IF(AND(Table2[[#This Row],[2 Pro Bets]]="",Table2[[#This Row],[State]]="NSW",Table2[[#This Row],[Rated Order]]=3),"",100))</f>
        <v/>
      </c>
      <c r="AS40" s="47" t="str">
        <f>IF(Table2[[#This Row],[Pro Bet]]="","",IF(Table2[[#This Row],[Lev Ret]]="","",AR40*Table2[[#This Row],[Div]]))</f>
        <v/>
      </c>
      <c r="AT40" s="96" t="str">
        <f>IF(Table2[[#This Row],[Pro Bet]]="","",IF(AS40="",AR40*-1,AS40-AR40))</f>
        <v/>
      </c>
    </row>
    <row r="41" spans="1:46" x14ac:dyDescent="0.25">
      <c r="A41" s="38">
        <v>44219</v>
      </c>
      <c r="B41" s="39" t="s">
        <v>231</v>
      </c>
      <c r="C41" s="40">
        <v>0.58680555555555558</v>
      </c>
      <c r="D41" s="39">
        <v>3</v>
      </c>
      <c r="E41" s="39">
        <v>0</v>
      </c>
      <c r="F41" s="70">
        <v>3</v>
      </c>
      <c r="G41" s="39">
        <v>1300</v>
      </c>
      <c r="H41" s="39" t="s">
        <v>988</v>
      </c>
      <c r="I41" s="39">
        <v>78</v>
      </c>
      <c r="J41" s="39">
        <v>125</v>
      </c>
      <c r="K41" s="39">
        <v>9</v>
      </c>
      <c r="L41" s="39" t="s">
        <v>622</v>
      </c>
      <c r="M41" s="39" t="s">
        <v>999</v>
      </c>
      <c r="N41" s="41">
        <v>3.7</v>
      </c>
      <c r="O41" s="39" t="s">
        <v>1031</v>
      </c>
      <c r="P41" s="39" t="s">
        <v>997</v>
      </c>
      <c r="Q41" s="48"/>
      <c r="R41" s="39">
        <v>8</v>
      </c>
      <c r="S41" s="39">
        <v>55</v>
      </c>
      <c r="T41" s="39">
        <v>55</v>
      </c>
      <c r="U41" s="48">
        <v>57.330057330057329</v>
      </c>
      <c r="V41" s="39">
        <v>3</v>
      </c>
      <c r="W41" s="39"/>
      <c r="X41" s="39">
        <v>2</v>
      </c>
      <c r="Y41" s="39">
        <v>5.2</v>
      </c>
      <c r="Z41" s="39">
        <v>30</v>
      </c>
      <c r="AA41" s="39">
        <v>9</v>
      </c>
      <c r="AB41" s="52"/>
      <c r="AC41" s="39" t="s">
        <v>617</v>
      </c>
      <c r="AD41" s="41">
        <v>3.5</v>
      </c>
      <c r="AE41" s="41">
        <v>1.4</v>
      </c>
      <c r="AF41" s="68" t="s">
        <v>618</v>
      </c>
      <c r="AG41" s="39" t="str">
        <f>VLOOKUP(B41,$B$1703:$D$1743,2,FALSE)</f>
        <v>Vic</v>
      </c>
      <c r="AH41" s="39" t="str">
        <f>VLOOKUP(B41,$B$1703:$D$1743,3,FALSE)</f>
        <v>-</v>
      </c>
      <c r="AI41" s="69" t="str">
        <f>TRIM(PROPER(L41))</f>
        <v>Second Slip</v>
      </c>
      <c r="AJ41" s="39" t="str">
        <f>TEXT(A41, "ddd")</f>
        <v>Sat</v>
      </c>
      <c r="AK41" s="39">
        <f>MONTH(Table2[[#This Row],[Date]])</f>
        <v>1</v>
      </c>
      <c r="AL41" s="39"/>
      <c r="AM41" s="39" t="str">
        <f>IF(AND(Table2[[#This Row],[Date]]=A42,Table2[[#This Row],[Track]]=B42,Table2[[#This Row],[Race]]=F42,AL41&lt;&gt;"Neg",AL42&lt;&gt;"Neg"),2,"")</f>
        <v/>
      </c>
      <c r="AN41" s="39" t="str">
        <f>IF(AM41=2,2,IF(AND(AM40=2,Table2[[#This Row],[Negatives]]&lt;&gt;"NEG"),2,""))</f>
        <v/>
      </c>
      <c r="AO41" s="39">
        <f>IF(AND(Table2[[#This Row],[State]]="NSW",Table2[[#This Row],[Rated Order]]=3,AN41=""),100,100)</f>
        <v>100</v>
      </c>
      <c r="AP41" s="39">
        <f>IF(AC41&lt;&gt;"Won","",AO41*AD41)</f>
        <v>350</v>
      </c>
      <c r="AQ41" s="39">
        <f>IF(AP41="",AO41*-1,AP41-AO41)</f>
        <v>250</v>
      </c>
      <c r="AR41" s="95">
        <f>IF(Table2[[#This Row],[Negatives]]="NEG","",IF(AND(Table2[[#This Row],[2 Pro Bets]]="",Table2[[#This Row],[State]]="NSW",Table2[[#This Row],[Rated Order]]=3),"",100))</f>
        <v>100</v>
      </c>
      <c r="AS41" s="47">
        <f>IF(Table2[[#This Row],[Pro Bet]]="","",IF(Table2[[#This Row],[Lev Ret]]="","",AR41*Table2[[#This Row],[Div]]))</f>
        <v>350</v>
      </c>
      <c r="AT41" s="96">
        <f>IF(Table2[[#This Row],[Pro Bet]]="","",IF(AS41="",AR41*-1,AS41-AR41))</f>
        <v>250</v>
      </c>
    </row>
    <row r="42" spans="1:46" x14ac:dyDescent="0.25">
      <c r="A42" s="38">
        <v>44219</v>
      </c>
      <c r="B42" s="39" t="s">
        <v>44</v>
      </c>
      <c r="C42" s="40">
        <v>0.60069444444444442</v>
      </c>
      <c r="D42" s="39">
        <v>4</v>
      </c>
      <c r="E42" s="39">
        <v>9</v>
      </c>
      <c r="F42" s="70">
        <v>4</v>
      </c>
      <c r="G42" s="39">
        <v>1100</v>
      </c>
      <c r="H42" s="39" t="s">
        <v>1398</v>
      </c>
      <c r="I42" s="39">
        <v>78</v>
      </c>
      <c r="J42" s="39">
        <v>125</v>
      </c>
      <c r="K42" s="39">
        <v>2</v>
      </c>
      <c r="L42" s="39" t="s">
        <v>713</v>
      </c>
      <c r="M42" s="39" t="s">
        <v>1018</v>
      </c>
      <c r="N42" s="41">
        <v>4.9000000000000004</v>
      </c>
      <c r="O42" s="39" t="s">
        <v>1068</v>
      </c>
      <c r="P42" s="39" t="s">
        <v>1175</v>
      </c>
      <c r="Q42" s="48"/>
      <c r="R42" s="39">
        <v>7</v>
      </c>
      <c r="S42" s="39">
        <v>58</v>
      </c>
      <c r="T42" s="39">
        <v>58</v>
      </c>
      <c r="U42" s="48">
        <v>36.281179138321995</v>
      </c>
      <c r="V42" s="39">
        <v>4</v>
      </c>
      <c r="W42" s="39">
        <v>2</v>
      </c>
      <c r="X42" s="39">
        <v>2</v>
      </c>
      <c r="Y42" s="39">
        <v>5</v>
      </c>
      <c r="Z42" s="39">
        <v>20</v>
      </c>
      <c r="AA42" s="39"/>
      <c r="AB42" s="52"/>
      <c r="AC42" s="39" t="s">
        <v>1</v>
      </c>
      <c r="AD42" s="41">
        <v>5</v>
      </c>
      <c r="AE42" s="41">
        <v>1.7</v>
      </c>
      <c r="AF42" s="68" t="s">
        <v>619</v>
      </c>
      <c r="AG42" s="39" t="str">
        <f>VLOOKUP(B42,$B$1703:$D$1743,2,FALSE)</f>
        <v>NSW</v>
      </c>
      <c r="AH42" s="39" t="str">
        <f>VLOOKUP(B42,$B$1703:$D$1743,3,FALSE)</f>
        <v>-</v>
      </c>
      <c r="AI42" s="69" t="str">
        <f>TRIM(PROPER(L42))</f>
        <v>Emanate</v>
      </c>
      <c r="AJ42" s="39" t="str">
        <f>TEXT(A42, "ddd")</f>
        <v>Sat</v>
      </c>
      <c r="AK42" s="39">
        <f>MONTH(Table2[[#This Row],[Date]])</f>
        <v>1</v>
      </c>
      <c r="AL42" s="39" t="s">
        <v>1362</v>
      </c>
      <c r="AM42" s="39" t="str">
        <f>IF(AND(Table2[[#This Row],[Date]]=A43,Table2[[#This Row],[Track]]=B43,Table2[[#This Row],[Race]]=F43,AL42&lt;&gt;"Neg",AL43&lt;&gt;"Neg"),2,"")</f>
        <v/>
      </c>
      <c r="AN42" s="39" t="str">
        <f>IF(AM42=2,2,IF(AND(AM41=2,Table2[[#This Row],[Negatives]]&lt;&gt;"NEG"),2,""))</f>
        <v/>
      </c>
      <c r="AO42" s="39">
        <f>IF(AND(Table2[[#This Row],[State]]="NSW",Table2[[#This Row],[Rated Order]]=3,AN42=""),100,100)</f>
        <v>100</v>
      </c>
      <c r="AP42" s="39" t="str">
        <f>IF(AC42&lt;&gt;"Won","",AO42*AD42)</f>
        <v/>
      </c>
      <c r="AQ42" s="39">
        <f>IF(AP42="",AO42*-1,AP42-AO42)</f>
        <v>-100</v>
      </c>
      <c r="AR42" s="95" t="str">
        <f>IF(Table2[[#This Row],[Negatives]]="NEG","",IF(AND(Table2[[#This Row],[2 Pro Bets]]="",Table2[[#This Row],[State]]="NSW",Table2[[#This Row],[Rated Order]]=3),"",100))</f>
        <v/>
      </c>
      <c r="AS42" s="47" t="str">
        <f>IF(Table2[[#This Row],[Pro Bet]]="","",IF(Table2[[#This Row],[Lev Ret]]="","",AR42*Table2[[#This Row],[Div]]))</f>
        <v/>
      </c>
      <c r="AT42" s="96" t="str">
        <f>IF(Table2[[#This Row],[Pro Bet]]="","",IF(AS42="",AR42*-1,AS42-AR42))</f>
        <v/>
      </c>
    </row>
    <row r="43" spans="1:46" x14ac:dyDescent="0.25">
      <c r="A43" s="38">
        <v>44219</v>
      </c>
      <c r="B43" s="39" t="s">
        <v>44</v>
      </c>
      <c r="C43" s="40">
        <v>0.65277777777777779</v>
      </c>
      <c r="D43" s="39">
        <v>4</v>
      </c>
      <c r="E43" s="39">
        <v>9</v>
      </c>
      <c r="F43" s="70">
        <v>6</v>
      </c>
      <c r="G43" s="39">
        <v>2000</v>
      </c>
      <c r="H43" s="39" t="s">
        <v>1398</v>
      </c>
      <c r="I43" s="39">
        <v>88</v>
      </c>
      <c r="J43" s="39">
        <v>125</v>
      </c>
      <c r="K43" s="39">
        <v>4</v>
      </c>
      <c r="L43" s="39" t="s">
        <v>1591</v>
      </c>
      <c r="M43" s="39" t="s">
        <v>1018</v>
      </c>
      <c r="N43" s="41">
        <v>3.3</v>
      </c>
      <c r="O43" s="39" t="s">
        <v>1406</v>
      </c>
      <c r="P43" s="39" t="s">
        <v>1407</v>
      </c>
      <c r="Q43" s="48"/>
      <c r="R43" s="39">
        <v>7</v>
      </c>
      <c r="S43" s="39">
        <v>57</v>
      </c>
      <c r="T43" s="39">
        <v>57</v>
      </c>
      <c r="U43" s="48" t="s">
        <v>993</v>
      </c>
      <c r="V43" s="39">
        <v>1</v>
      </c>
      <c r="W43" s="39"/>
      <c r="X43" s="39">
        <v>2</v>
      </c>
      <c r="Y43" s="39">
        <v>4.8</v>
      </c>
      <c r="Z43" s="39">
        <v>20</v>
      </c>
      <c r="AA43" s="39"/>
      <c r="AB43" s="52"/>
      <c r="AC43" s="39" t="s">
        <v>471</v>
      </c>
      <c r="AD43" s="41">
        <v>3.6</v>
      </c>
      <c r="AE43" s="41">
        <v>1.7</v>
      </c>
      <c r="AF43" s="68" t="s">
        <v>619</v>
      </c>
      <c r="AG43" s="39" t="str">
        <f>VLOOKUP(B43,$B$1703:$D$1743,2,FALSE)</f>
        <v>NSW</v>
      </c>
      <c r="AH43" s="39" t="str">
        <f>VLOOKUP(B43,$B$1703:$D$1743,3,FALSE)</f>
        <v>-</v>
      </c>
      <c r="AI43" s="69" t="str">
        <f>TRIM(PROPER(L43))</f>
        <v>Sacramento</v>
      </c>
      <c r="AJ43" s="39" t="str">
        <f>TEXT(A43, "ddd")</f>
        <v>Sat</v>
      </c>
      <c r="AK43" s="39">
        <f>MONTH(Table2[[#This Row],[Date]])</f>
        <v>1</v>
      </c>
      <c r="AL43" s="39" t="s">
        <v>1362</v>
      </c>
      <c r="AM43" s="39" t="str">
        <f>IF(AND(Table2[[#This Row],[Date]]=A44,Table2[[#This Row],[Track]]=B44,Table2[[#This Row],[Race]]=F44,AL43&lt;&gt;"Neg",AL44&lt;&gt;"Neg"),2,"")</f>
        <v/>
      </c>
      <c r="AN43" s="39" t="str">
        <f>IF(AM43=2,2,IF(AND(AM42=2,Table2[[#This Row],[Negatives]]&lt;&gt;"NEG"),2,""))</f>
        <v/>
      </c>
      <c r="AO43" s="39">
        <f>IF(AND(Table2[[#This Row],[State]]="NSW",Table2[[#This Row],[Rated Order]]=3,AN43=""),100,100)</f>
        <v>100</v>
      </c>
      <c r="AP43" s="39">
        <f>IF(AC43&lt;&gt;"Won","",AO43*AD43)</f>
        <v>360</v>
      </c>
      <c r="AQ43" s="39">
        <f>IF(AP43="",AO43*-1,AP43-AO43)</f>
        <v>260</v>
      </c>
      <c r="AR43" s="95" t="str">
        <f>IF(Table2[[#This Row],[Negatives]]="NEG","",IF(AND(Table2[[#This Row],[2 Pro Bets]]="",Table2[[#This Row],[State]]="NSW",Table2[[#This Row],[Rated Order]]=3),"",100))</f>
        <v/>
      </c>
      <c r="AS43" s="47" t="str">
        <f>IF(Table2[[#This Row],[Pro Bet]]="","",IF(Table2[[#This Row],[Lev Ret]]="","",AR43*Table2[[#This Row],[Div]]))</f>
        <v/>
      </c>
      <c r="AT43" s="96" t="str">
        <f>IF(Table2[[#This Row],[Pro Bet]]="","",IF(AS43="",AR43*-1,AS43-AR43))</f>
        <v/>
      </c>
    </row>
    <row r="44" spans="1:46" x14ac:dyDescent="0.25">
      <c r="A44" s="38">
        <v>44219</v>
      </c>
      <c r="B44" s="39" t="s">
        <v>44</v>
      </c>
      <c r="C44" s="40">
        <v>0.65277777777777801</v>
      </c>
      <c r="D44" s="39">
        <v>4</v>
      </c>
      <c r="E44" s="39">
        <v>9</v>
      </c>
      <c r="F44" s="70">
        <v>6</v>
      </c>
      <c r="G44" s="39">
        <v>2000</v>
      </c>
      <c r="H44" s="39" t="s">
        <v>1398</v>
      </c>
      <c r="I44" s="39">
        <v>88</v>
      </c>
      <c r="J44" s="39">
        <v>125</v>
      </c>
      <c r="K44" s="39">
        <v>3</v>
      </c>
      <c r="L44" s="39" t="s">
        <v>698</v>
      </c>
      <c r="M44" s="39" t="s">
        <v>999</v>
      </c>
      <c r="N44" s="41">
        <v>3.5</v>
      </c>
      <c r="O44" s="39" t="s">
        <v>1091</v>
      </c>
      <c r="P44" s="39" t="s">
        <v>1211</v>
      </c>
      <c r="Q44" s="48"/>
      <c r="R44" s="39">
        <v>6</v>
      </c>
      <c r="S44" s="39">
        <v>57</v>
      </c>
      <c r="T44" s="39">
        <v>57</v>
      </c>
      <c r="U44" s="48">
        <v>44.700460829493089</v>
      </c>
      <c r="V44" s="39">
        <v>4</v>
      </c>
      <c r="W44" s="39"/>
      <c r="X44" s="39">
        <v>3</v>
      </c>
      <c r="Y44" s="39">
        <v>4.9000000000000004</v>
      </c>
      <c r="Z44" s="39">
        <v>20</v>
      </c>
      <c r="AA44" s="39"/>
      <c r="AB44" s="52"/>
      <c r="AC44" s="39" t="s">
        <v>2</v>
      </c>
      <c r="AD44" s="41">
        <v>4</v>
      </c>
      <c r="AE44" s="41">
        <v>1.5</v>
      </c>
      <c r="AF44" s="68" t="s">
        <v>619</v>
      </c>
      <c r="AG44" s="39" t="str">
        <f>VLOOKUP(B44,$B$1703:$D$1743,2,FALSE)</f>
        <v>NSW</v>
      </c>
      <c r="AH44" s="39" t="str">
        <f>VLOOKUP(B44,$B$1703:$D$1743,3,FALSE)</f>
        <v>-</v>
      </c>
      <c r="AI44" s="69" t="str">
        <f>TRIM(PROPER(L44))</f>
        <v>New Arrangement</v>
      </c>
      <c r="AJ44" s="39" t="str">
        <f>TEXT(A44, "ddd")</f>
        <v>Sat</v>
      </c>
      <c r="AK44" s="39">
        <f>MONTH(Table2[[#This Row],[Date]])</f>
        <v>1</v>
      </c>
      <c r="AL44" s="79" t="s">
        <v>1361</v>
      </c>
      <c r="AM44" s="39" t="str">
        <f>IF(AND(Table2[[#This Row],[Date]]=A45,Table2[[#This Row],[Track]]=B45,Table2[[#This Row],[Race]]=F45,AL44&lt;&gt;"Neg",AL45&lt;&gt;"Neg"),2,"")</f>
        <v/>
      </c>
      <c r="AN44" s="39" t="str">
        <f>IF(AM44=2,2,IF(AND(AM43=2,Table2[[#This Row],[Negatives]]&lt;&gt;"NEG"),2,""))</f>
        <v/>
      </c>
      <c r="AO44" s="39">
        <f>IF(AND(Table2[[#This Row],[State]]="NSW",Table2[[#This Row],[Rated Order]]=3,AN44=""),100,100)</f>
        <v>100</v>
      </c>
      <c r="AP44" s="39" t="str">
        <f>IF(AC44&lt;&gt;"Won","",AO44*AD44)</f>
        <v/>
      </c>
      <c r="AQ44" s="39">
        <f>IF(AP44="",AO44*-1,AP44-AO44)</f>
        <v>-100</v>
      </c>
      <c r="AR44" s="95" t="str">
        <f>IF(Table2[[#This Row],[Negatives]]="NEG","",IF(AND(Table2[[#This Row],[2 Pro Bets]]="",Table2[[#This Row],[State]]="NSW",Table2[[#This Row],[Rated Order]]=3),"",100))</f>
        <v/>
      </c>
      <c r="AS44" s="47" t="str">
        <f>IF(Table2[[#This Row],[Pro Bet]]="","",IF(Table2[[#This Row],[Lev Ret]]="","",AR44*Table2[[#This Row],[Div]]))</f>
        <v/>
      </c>
      <c r="AT44" s="96" t="str">
        <f>IF(Table2[[#This Row],[Pro Bet]]="","",IF(AS44="",AR44*-1,AS44-AR44))</f>
        <v/>
      </c>
    </row>
    <row r="45" spans="1:46" x14ac:dyDescent="0.25">
      <c r="A45" s="38">
        <v>44219</v>
      </c>
      <c r="B45" s="39" t="s">
        <v>44</v>
      </c>
      <c r="C45" s="40">
        <v>0.68055555555555547</v>
      </c>
      <c r="D45" s="39">
        <v>4</v>
      </c>
      <c r="E45" s="39">
        <v>9</v>
      </c>
      <c r="F45" s="70">
        <v>7</v>
      </c>
      <c r="G45" s="39">
        <v>1400</v>
      </c>
      <c r="H45" s="39" t="s">
        <v>1398</v>
      </c>
      <c r="I45" s="39">
        <v>78</v>
      </c>
      <c r="J45" s="39">
        <v>125</v>
      </c>
      <c r="K45" s="39">
        <v>2</v>
      </c>
      <c r="L45" s="39" t="s">
        <v>199</v>
      </c>
      <c r="M45" s="39" t="s">
        <v>1018</v>
      </c>
      <c r="N45" s="41">
        <v>3.9</v>
      </c>
      <c r="O45" s="39" t="s">
        <v>1413</v>
      </c>
      <c r="P45" s="39" t="s">
        <v>1414</v>
      </c>
      <c r="Q45" s="48">
        <v>2</v>
      </c>
      <c r="R45" s="39">
        <v>6</v>
      </c>
      <c r="S45" s="39">
        <v>59.5</v>
      </c>
      <c r="T45" s="39">
        <v>57.5</v>
      </c>
      <c r="U45" s="48">
        <v>65.641025641025635</v>
      </c>
      <c r="V45" s="39">
        <v>1</v>
      </c>
      <c r="W45" s="39">
        <v>2</v>
      </c>
      <c r="X45" s="39">
        <v>2</v>
      </c>
      <c r="Y45" s="39">
        <v>5</v>
      </c>
      <c r="Z45" s="39">
        <v>20</v>
      </c>
      <c r="AA45" s="39"/>
      <c r="AB45" s="52"/>
      <c r="AC45" s="39" t="s">
        <v>2</v>
      </c>
      <c r="AD45" s="41">
        <v>3.9</v>
      </c>
      <c r="AE45" s="41">
        <v>1.6</v>
      </c>
      <c r="AF45" s="68" t="s">
        <v>619</v>
      </c>
      <c r="AG45" s="39" t="str">
        <f>VLOOKUP(B45,$B$1703:$D$1743,2,FALSE)</f>
        <v>NSW</v>
      </c>
      <c r="AH45" s="39" t="str">
        <f>VLOOKUP(B45,$B$1703:$D$1743,3,FALSE)</f>
        <v>-</v>
      </c>
      <c r="AI45" s="69" t="str">
        <f>TRIM(PROPER(L45))</f>
        <v>Ulysses</v>
      </c>
      <c r="AJ45" s="39" t="str">
        <f>TEXT(A45, "ddd")</f>
        <v>Sat</v>
      </c>
      <c r="AK45" s="39">
        <f>MONTH(Table2[[#This Row],[Date]])</f>
        <v>1</v>
      </c>
      <c r="AL45" s="39" t="s">
        <v>1362</v>
      </c>
      <c r="AM45" s="39" t="str">
        <f>IF(AND(Table2[[#This Row],[Date]]=A46,Table2[[#This Row],[Track]]=B46,Table2[[#This Row],[Race]]=F46,AL45&lt;&gt;"Neg",AL46&lt;&gt;"Neg"),2,"")</f>
        <v/>
      </c>
      <c r="AN45" s="39" t="str">
        <f>IF(AM45=2,2,IF(AND(AM44=2,Table2[[#This Row],[Negatives]]&lt;&gt;"NEG"),2,""))</f>
        <v/>
      </c>
      <c r="AO45" s="39">
        <f>IF(AND(Table2[[#This Row],[State]]="NSW",Table2[[#This Row],[Rated Order]]=3,AN45=""),100,100)</f>
        <v>100</v>
      </c>
      <c r="AP45" s="39" t="str">
        <f>IF(AC45&lt;&gt;"Won","",AO45*AD45)</f>
        <v/>
      </c>
      <c r="AQ45" s="39">
        <f>IF(AP45="",AO45*-1,AP45-AO45)</f>
        <v>-100</v>
      </c>
      <c r="AR45" s="95" t="str">
        <f>IF(Table2[[#This Row],[Negatives]]="NEG","",IF(AND(Table2[[#This Row],[2 Pro Bets]]="",Table2[[#This Row],[State]]="NSW",Table2[[#This Row],[Rated Order]]=3),"",100))</f>
        <v/>
      </c>
      <c r="AS45" s="47" t="str">
        <f>IF(Table2[[#This Row],[Pro Bet]]="","",IF(Table2[[#This Row],[Lev Ret]]="","",AR45*Table2[[#This Row],[Div]]))</f>
        <v/>
      </c>
      <c r="AT45" s="96" t="str">
        <f>IF(Table2[[#This Row],[Pro Bet]]="","",IF(AS45="",AR45*-1,AS45-AR45))</f>
        <v/>
      </c>
    </row>
    <row r="46" spans="1:46" x14ac:dyDescent="0.25">
      <c r="A46" s="38">
        <v>44219</v>
      </c>
      <c r="B46" s="39" t="s">
        <v>231</v>
      </c>
      <c r="C46" s="40">
        <v>0.69444444444444453</v>
      </c>
      <c r="D46" s="39">
        <v>3</v>
      </c>
      <c r="E46" s="39">
        <v>0</v>
      </c>
      <c r="F46" s="70">
        <v>7</v>
      </c>
      <c r="G46" s="39">
        <v>1500</v>
      </c>
      <c r="H46" s="39" t="s">
        <v>988</v>
      </c>
      <c r="I46" s="39">
        <v>84</v>
      </c>
      <c r="J46" s="39">
        <v>125</v>
      </c>
      <c r="K46" s="39">
        <v>3</v>
      </c>
      <c r="L46" s="39" t="s">
        <v>1026</v>
      </c>
      <c r="M46" s="39" t="s">
        <v>995</v>
      </c>
      <c r="N46" s="41">
        <v>5.5</v>
      </c>
      <c r="O46" s="39" t="s">
        <v>1027</v>
      </c>
      <c r="P46" s="39" t="s">
        <v>1008</v>
      </c>
      <c r="Q46" s="48"/>
      <c r="R46" s="39">
        <v>6</v>
      </c>
      <c r="S46" s="39">
        <v>59</v>
      </c>
      <c r="T46" s="39">
        <v>59</v>
      </c>
      <c r="U46" s="48">
        <v>58.181818181818187</v>
      </c>
      <c r="V46" s="39">
        <v>1</v>
      </c>
      <c r="W46" s="39">
        <v>2</v>
      </c>
      <c r="X46" s="39">
        <v>2</v>
      </c>
      <c r="Y46" s="39">
        <v>4.5</v>
      </c>
      <c r="Z46" s="39">
        <v>40</v>
      </c>
      <c r="AA46" s="39">
        <v>8</v>
      </c>
      <c r="AB46" s="52"/>
      <c r="AC46" s="39"/>
      <c r="AD46" s="41">
        <v>6.5</v>
      </c>
      <c r="AE46" s="41"/>
      <c r="AF46" s="68" t="s">
        <v>618</v>
      </c>
      <c r="AG46" s="39" t="str">
        <f>VLOOKUP(B46,$B$1703:$D$1743,2,FALSE)</f>
        <v>Vic</v>
      </c>
      <c r="AH46" s="39" t="str">
        <f>VLOOKUP(B46,$B$1703:$D$1743,3,FALSE)</f>
        <v>-</v>
      </c>
      <c r="AI46" s="69" t="str">
        <f>TRIM(PROPER(L46))</f>
        <v>Rule The World</v>
      </c>
      <c r="AJ46" s="39" t="str">
        <f>TEXT(A46, "ddd")</f>
        <v>Sat</v>
      </c>
      <c r="AK46" s="39">
        <f>MONTH(Table2[[#This Row],[Date]])</f>
        <v>1</v>
      </c>
      <c r="AL46" s="39" t="s">
        <v>1361</v>
      </c>
      <c r="AM46" s="39" t="str">
        <f>IF(AND(Table2[[#This Row],[Date]]=A47,Table2[[#This Row],[Track]]=B47,Table2[[#This Row],[Race]]=F47,AL46&lt;&gt;"Neg",AL47&lt;&gt;"Neg"),2,"")</f>
        <v/>
      </c>
      <c r="AN46" s="39" t="str">
        <f>IF(AM46=2,2,IF(AND(AM45=2,Table2[[#This Row],[Negatives]]&lt;&gt;"NEG"),2,""))</f>
        <v/>
      </c>
      <c r="AO46" s="39">
        <f>IF(AND(Table2[[#This Row],[State]]="NSW",Table2[[#This Row],[Rated Order]]=3,AN46=""),100,100)</f>
        <v>100</v>
      </c>
      <c r="AP46" s="39" t="str">
        <f>IF(AC46&lt;&gt;"Won","",AO46*AD46)</f>
        <v/>
      </c>
      <c r="AQ46" s="39">
        <f>IF(AP46="",AO46*-1,AP46-AO46)</f>
        <v>-100</v>
      </c>
      <c r="AR46" s="95" t="str">
        <f>IF(Table2[[#This Row],[Negatives]]="NEG","",IF(AND(Table2[[#This Row],[2 Pro Bets]]="",Table2[[#This Row],[State]]="NSW",Table2[[#This Row],[Rated Order]]=3),"",100))</f>
        <v/>
      </c>
      <c r="AS46" s="47" t="str">
        <f>IF(Table2[[#This Row],[Pro Bet]]="","",IF(Table2[[#This Row],[Lev Ret]]="","",AR46*Table2[[#This Row],[Div]]))</f>
        <v/>
      </c>
      <c r="AT46" s="96" t="str">
        <f>IF(Table2[[#This Row],[Pro Bet]]="","",IF(AS46="",AR46*-1,AS46-AR46))</f>
        <v/>
      </c>
    </row>
    <row r="47" spans="1:46" x14ac:dyDescent="0.25">
      <c r="A47" s="38">
        <v>44219</v>
      </c>
      <c r="B47" s="39" t="s">
        <v>231</v>
      </c>
      <c r="C47" s="40">
        <v>0.69444444444444453</v>
      </c>
      <c r="D47" s="39">
        <v>3</v>
      </c>
      <c r="E47" s="39">
        <v>0</v>
      </c>
      <c r="F47" s="70">
        <v>7</v>
      </c>
      <c r="G47" s="39">
        <v>1500</v>
      </c>
      <c r="H47" s="39" t="s">
        <v>988</v>
      </c>
      <c r="I47" s="39">
        <v>84</v>
      </c>
      <c r="J47" s="39">
        <v>125</v>
      </c>
      <c r="K47" s="39">
        <v>4</v>
      </c>
      <c r="L47" s="39" t="s">
        <v>473</v>
      </c>
      <c r="M47" s="39" t="s">
        <v>990</v>
      </c>
      <c r="N47" s="41">
        <v>3.8</v>
      </c>
      <c r="O47" s="39" t="s">
        <v>1000</v>
      </c>
      <c r="P47" s="39" t="s">
        <v>1025</v>
      </c>
      <c r="Q47" s="48"/>
      <c r="R47" s="39">
        <v>8</v>
      </c>
      <c r="S47" s="39">
        <v>58</v>
      </c>
      <c r="T47" s="39">
        <v>58</v>
      </c>
      <c r="U47" s="48">
        <v>58.181818181818187</v>
      </c>
      <c r="V47" s="39">
        <v>2</v>
      </c>
      <c r="W47" s="39">
        <v>1</v>
      </c>
      <c r="X47" s="39">
        <v>3</v>
      </c>
      <c r="Y47" s="39">
        <v>5.2</v>
      </c>
      <c r="Z47" s="39">
        <v>30</v>
      </c>
      <c r="AA47" s="39">
        <v>8</v>
      </c>
      <c r="AB47" s="52"/>
      <c r="AC47" s="39" t="s">
        <v>1</v>
      </c>
      <c r="AD47" s="41">
        <v>4.5999999999999996</v>
      </c>
      <c r="AE47" s="41">
        <v>1.5</v>
      </c>
      <c r="AF47" s="68" t="s">
        <v>618</v>
      </c>
      <c r="AG47" s="39" t="str">
        <f>VLOOKUP(B47,$B$1703:$D$1743,2,FALSE)</f>
        <v>Vic</v>
      </c>
      <c r="AH47" s="39" t="str">
        <f>VLOOKUP(B47,$B$1703:$D$1743,3,FALSE)</f>
        <v>-</v>
      </c>
      <c r="AI47" s="69" t="str">
        <f>TRIM(PROPER(L47))</f>
        <v>Fundraiser</v>
      </c>
      <c r="AJ47" s="39" t="str">
        <f>TEXT(A47, "ddd")</f>
        <v>Sat</v>
      </c>
      <c r="AK47" s="39">
        <f>MONTH(Table2[[#This Row],[Date]])</f>
        <v>1</v>
      </c>
      <c r="AL47" s="39"/>
      <c r="AM47" s="39" t="str">
        <f>IF(AND(Table2[[#This Row],[Date]]=A48,Table2[[#This Row],[Track]]=B48,Table2[[#This Row],[Race]]=F48,AL47&lt;&gt;"Neg",AL48&lt;&gt;"Neg"),2,"")</f>
        <v/>
      </c>
      <c r="AN47" s="39" t="str">
        <f>IF(AM47=2,2,IF(AND(AM46=2,Table2[[#This Row],[Negatives]]&lt;&gt;"NEG"),2,""))</f>
        <v/>
      </c>
      <c r="AO47" s="39">
        <f>IF(AND(Table2[[#This Row],[State]]="NSW",Table2[[#This Row],[Rated Order]]=3,AN47=""),100,100)</f>
        <v>100</v>
      </c>
      <c r="AP47" s="39" t="str">
        <f>IF(AC47&lt;&gt;"Won","",AO47*AD47)</f>
        <v/>
      </c>
      <c r="AQ47" s="39">
        <f>IF(AP47="",AO47*-1,AP47-AO47)</f>
        <v>-100</v>
      </c>
      <c r="AR47" s="95">
        <f>IF(Table2[[#This Row],[Negatives]]="NEG","",IF(AND(Table2[[#This Row],[2 Pro Bets]]="",Table2[[#This Row],[State]]="NSW",Table2[[#This Row],[Rated Order]]=3),"",100))</f>
        <v>100</v>
      </c>
      <c r="AS47" s="47" t="str">
        <f>IF(Table2[[#This Row],[Pro Bet]]="","",IF(Table2[[#This Row],[Lev Ret]]="","",AR47*Table2[[#This Row],[Div]]))</f>
        <v/>
      </c>
      <c r="AT47" s="96">
        <f>IF(Table2[[#This Row],[Pro Bet]]="","",IF(AS47="",AR47*-1,AS47-AR47))</f>
        <v>-100</v>
      </c>
    </row>
    <row r="48" spans="1:46" x14ac:dyDescent="0.25">
      <c r="A48" s="38">
        <v>44219</v>
      </c>
      <c r="B48" s="39" t="s">
        <v>44</v>
      </c>
      <c r="C48" s="40">
        <v>0.70833333333333337</v>
      </c>
      <c r="D48" s="39">
        <v>4</v>
      </c>
      <c r="E48" s="39">
        <v>9</v>
      </c>
      <c r="F48" s="70">
        <v>8</v>
      </c>
      <c r="G48" s="39">
        <v>1400</v>
      </c>
      <c r="H48" s="39" t="s">
        <v>1398</v>
      </c>
      <c r="I48" s="39"/>
      <c r="J48" s="39">
        <v>150</v>
      </c>
      <c r="K48" s="39">
        <v>6</v>
      </c>
      <c r="L48" s="39" t="s">
        <v>1593</v>
      </c>
      <c r="M48" s="39" t="s">
        <v>1018</v>
      </c>
      <c r="N48" s="41">
        <v>26.5</v>
      </c>
      <c r="O48" s="39" t="s">
        <v>1415</v>
      </c>
      <c r="P48" s="39" t="s">
        <v>1064</v>
      </c>
      <c r="Q48" s="48"/>
      <c r="R48" s="39">
        <v>5</v>
      </c>
      <c r="S48" s="39">
        <v>54.5</v>
      </c>
      <c r="T48" s="39">
        <v>54.5</v>
      </c>
      <c r="U48" s="48">
        <v>17.472215042646678</v>
      </c>
      <c r="V48" s="39"/>
      <c r="W48" s="39"/>
      <c r="X48" s="39">
        <v>2</v>
      </c>
      <c r="Y48" s="39">
        <v>6</v>
      </c>
      <c r="Z48" s="39">
        <v>20</v>
      </c>
      <c r="AA48" s="39"/>
      <c r="AB48" s="52"/>
      <c r="AC48" s="39"/>
      <c r="AD48" s="41">
        <v>21</v>
      </c>
      <c r="AE48" s="41"/>
      <c r="AF48" s="68" t="s">
        <v>619</v>
      </c>
      <c r="AG48" s="39" t="str">
        <f>VLOOKUP(B48,$B$1703:$D$1743,2,FALSE)</f>
        <v>NSW</v>
      </c>
      <c r="AH48" s="39" t="str">
        <f>VLOOKUP(B48,$B$1703:$D$1743,3,FALSE)</f>
        <v>-</v>
      </c>
      <c r="AI48" s="69" t="str">
        <f>TRIM(PROPER(L48))</f>
        <v>Cradle Mountain</v>
      </c>
      <c r="AJ48" s="39" t="str">
        <f>TEXT(A48, "ddd")</f>
        <v>Sat</v>
      </c>
      <c r="AK48" s="39">
        <f>MONTH(Table2[[#This Row],[Date]])</f>
        <v>1</v>
      </c>
      <c r="AL48" s="39" t="s">
        <v>1362</v>
      </c>
      <c r="AM48" s="39" t="str">
        <f>IF(AND(Table2[[#This Row],[Date]]=A49,Table2[[#This Row],[Track]]=B49,Table2[[#This Row],[Race]]=F49,AL48&lt;&gt;"Neg",AL49&lt;&gt;"Neg"),2,"")</f>
        <v/>
      </c>
      <c r="AN48" s="39" t="str">
        <f>IF(AM48=2,2,IF(AND(AM47=2,Table2[[#This Row],[Negatives]]&lt;&gt;"NEG"),2,""))</f>
        <v/>
      </c>
      <c r="AO48" s="39">
        <f>IF(AND(Table2[[#This Row],[State]]="NSW",Table2[[#This Row],[Rated Order]]=3,AN48=""),100,100)</f>
        <v>100</v>
      </c>
      <c r="AP48" s="39" t="str">
        <f>IF(AC48&lt;&gt;"Won","",AO48*AD48)</f>
        <v/>
      </c>
      <c r="AQ48" s="39">
        <f>IF(AP48="",AO48*-1,AP48-AO48)</f>
        <v>-100</v>
      </c>
      <c r="AR48" s="95" t="str">
        <f>IF(Table2[[#This Row],[Negatives]]="NEG","",IF(AND(Table2[[#This Row],[2 Pro Bets]]="",Table2[[#This Row],[State]]="NSW",Table2[[#This Row],[Rated Order]]=3),"",100))</f>
        <v/>
      </c>
      <c r="AS48" s="47" t="str">
        <f>IF(Table2[[#This Row],[Pro Bet]]="","",IF(Table2[[#This Row],[Lev Ret]]="","",AR48*Table2[[#This Row],[Div]]))</f>
        <v/>
      </c>
      <c r="AT48" s="96" t="str">
        <f>IF(Table2[[#This Row],[Pro Bet]]="","",IF(AS48="",AR48*-1,AS48-AR48))</f>
        <v/>
      </c>
    </row>
    <row r="49" spans="1:46" x14ac:dyDescent="0.25">
      <c r="A49" s="38">
        <v>44219</v>
      </c>
      <c r="B49" s="39" t="s">
        <v>44</v>
      </c>
      <c r="C49" s="40">
        <v>0.73611111111111116</v>
      </c>
      <c r="D49" s="39">
        <v>4</v>
      </c>
      <c r="E49" s="39">
        <v>9</v>
      </c>
      <c r="F49" s="70">
        <v>9</v>
      </c>
      <c r="G49" s="39">
        <v>1600</v>
      </c>
      <c r="H49" s="39" t="s">
        <v>1021</v>
      </c>
      <c r="I49" s="39">
        <v>78</v>
      </c>
      <c r="J49" s="39">
        <v>125</v>
      </c>
      <c r="K49" s="39">
        <v>9</v>
      </c>
      <c r="L49" s="39" t="s">
        <v>699</v>
      </c>
      <c r="M49" s="39" t="s">
        <v>999</v>
      </c>
      <c r="N49" s="41">
        <v>5</v>
      </c>
      <c r="O49" s="39" t="s">
        <v>1091</v>
      </c>
      <c r="P49" s="39" t="s">
        <v>1416</v>
      </c>
      <c r="Q49" s="48"/>
      <c r="R49" s="39">
        <v>13</v>
      </c>
      <c r="S49" s="39">
        <v>57</v>
      </c>
      <c r="T49" s="39">
        <v>57</v>
      </c>
      <c r="U49" s="48">
        <v>60</v>
      </c>
      <c r="V49" s="39">
        <v>1</v>
      </c>
      <c r="W49" s="39">
        <v>1</v>
      </c>
      <c r="X49" s="39">
        <v>2</v>
      </c>
      <c r="Y49" s="39">
        <v>5.5</v>
      </c>
      <c r="Z49" s="39">
        <v>20</v>
      </c>
      <c r="AA49" s="39"/>
      <c r="AB49" s="52"/>
      <c r="AC49" s="39"/>
      <c r="AD49" s="41">
        <v>6</v>
      </c>
      <c r="AE49" s="41"/>
      <c r="AF49" s="68" t="s">
        <v>619</v>
      </c>
      <c r="AG49" s="39" t="str">
        <f>VLOOKUP(B49,$B$1703:$D$1743,2,FALSE)</f>
        <v>NSW</v>
      </c>
      <c r="AH49" s="39" t="str">
        <f>VLOOKUP(B49,$B$1703:$D$1743,3,FALSE)</f>
        <v>-</v>
      </c>
      <c r="AI49" s="69" t="str">
        <f>TRIM(PROPER(L49))</f>
        <v>Zing</v>
      </c>
      <c r="AJ49" s="39" t="str">
        <f>TEXT(A49, "ddd")</f>
        <v>Sat</v>
      </c>
      <c r="AK49" s="39">
        <f>MONTH(Table2[[#This Row],[Date]])</f>
        <v>1</v>
      </c>
      <c r="AL49" s="39"/>
      <c r="AM49" s="39" t="str">
        <f>IF(AND(Table2[[#This Row],[Date]]=A50,Table2[[#This Row],[Track]]=B50,Table2[[#This Row],[Race]]=F50,AL49&lt;&gt;"Neg",AL50&lt;&gt;"Neg"),2,"")</f>
        <v/>
      </c>
      <c r="AN49" s="39" t="str">
        <f>IF(AM49=2,2,IF(AND(AM48=2,Table2[[#This Row],[Negatives]]&lt;&gt;"NEG"),2,""))</f>
        <v/>
      </c>
      <c r="AO49" s="39">
        <f>IF(AND(Table2[[#This Row],[State]]="NSW",Table2[[#This Row],[Rated Order]]=3,AN49=""),100,100)</f>
        <v>100</v>
      </c>
      <c r="AP49" s="39" t="str">
        <f>IF(AC49&lt;&gt;"Won","",AO49*AD49)</f>
        <v/>
      </c>
      <c r="AQ49" s="39">
        <f>IF(AP49="",AO49*-1,AP49-AO49)</f>
        <v>-100</v>
      </c>
      <c r="AR49" s="95">
        <f>IF(Table2[[#This Row],[Negatives]]="NEG","",IF(AND(Table2[[#This Row],[2 Pro Bets]]="",Table2[[#This Row],[State]]="NSW",Table2[[#This Row],[Rated Order]]=3),"",100))</f>
        <v>100</v>
      </c>
      <c r="AS49" s="47" t="str">
        <f>IF(Table2[[#This Row],[Pro Bet]]="","",IF(Table2[[#This Row],[Lev Ret]]="","",AR49*Table2[[#This Row],[Div]]))</f>
        <v/>
      </c>
      <c r="AT49" s="96">
        <f>IF(Table2[[#This Row],[Pro Bet]]="","",IF(AS49="",AR49*-1,AS49-AR49))</f>
        <v>-100</v>
      </c>
    </row>
    <row r="50" spans="1:46" x14ac:dyDescent="0.25">
      <c r="A50" s="38">
        <v>44219</v>
      </c>
      <c r="B50" s="39" t="s">
        <v>231</v>
      </c>
      <c r="C50" s="40">
        <v>0.74652777777777779</v>
      </c>
      <c r="D50" s="39">
        <v>3</v>
      </c>
      <c r="E50" s="39">
        <v>0</v>
      </c>
      <c r="F50" s="70">
        <v>9</v>
      </c>
      <c r="G50" s="39">
        <v>1000</v>
      </c>
      <c r="H50" s="39" t="s">
        <v>988</v>
      </c>
      <c r="I50" s="39">
        <v>78</v>
      </c>
      <c r="J50" s="39">
        <v>125</v>
      </c>
      <c r="K50" s="39">
        <v>8</v>
      </c>
      <c r="L50" s="39" t="s">
        <v>1032</v>
      </c>
      <c r="M50" s="39" t="s">
        <v>995</v>
      </c>
      <c r="N50" s="41">
        <v>4.8</v>
      </c>
      <c r="O50" s="39" t="s">
        <v>1033</v>
      </c>
      <c r="P50" s="39" t="s">
        <v>1008</v>
      </c>
      <c r="Q50" s="48"/>
      <c r="R50" s="39">
        <v>1</v>
      </c>
      <c r="S50" s="39">
        <v>57</v>
      </c>
      <c r="T50" s="39">
        <v>57</v>
      </c>
      <c r="U50" s="48">
        <v>41.666666666666671</v>
      </c>
      <c r="V50" s="39">
        <v>2</v>
      </c>
      <c r="W50" s="39">
        <v>4</v>
      </c>
      <c r="X50" s="39">
        <v>2</v>
      </c>
      <c r="Y50" s="39">
        <v>5.5</v>
      </c>
      <c r="Z50" s="39">
        <v>30</v>
      </c>
      <c r="AA50" s="39">
        <v>13</v>
      </c>
      <c r="AB50" s="52"/>
      <c r="AC50" s="39"/>
      <c r="AD50" s="41">
        <v>9.5</v>
      </c>
      <c r="AE50" s="41"/>
      <c r="AF50" s="68" t="s">
        <v>618</v>
      </c>
      <c r="AG50" s="39" t="str">
        <f>VLOOKUP(B50,$B$1703:$D$1743,2,FALSE)</f>
        <v>Vic</v>
      </c>
      <c r="AH50" s="39" t="str">
        <f>VLOOKUP(B50,$B$1703:$D$1743,3,FALSE)</f>
        <v>-</v>
      </c>
      <c r="AI50" s="69" t="str">
        <f>TRIM(PROPER(L50))</f>
        <v>China Affair</v>
      </c>
      <c r="AJ50" s="39" t="str">
        <f>TEXT(A50, "ddd")</f>
        <v>Sat</v>
      </c>
      <c r="AK50" s="39">
        <f>MONTH(Table2[[#This Row],[Date]])</f>
        <v>1</v>
      </c>
      <c r="AL50" s="39" t="s">
        <v>1361</v>
      </c>
      <c r="AM50" s="39" t="str">
        <f>IF(AND(Table2[[#This Row],[Date]]=A51,Table2[[#This Row],[Track]]=B51,Table2[[#This Row],[Race]]=F51,AL50&lt;&gt;"Neg",AL51&lt;&gt;"Neg"),2,"")</f>
        <v/>
      </c>
      <c r="AN50" s="39" t="str">
        <f>IF(AM50=2,2,IF(AND(AM49=2,Table2[[#This Row],[Negatives]]&lt;&gt;"NEG"),2,""))</f>
        <v/>
      </c>
      <c r="AO50" s="39">
        <f>IF(AND(Table2[[#This Row],[State]]="NSW",Table2[[#This Row],[Rated Order]]=3,AN50=""),100,100)</f>
        <v>100</v>
      </c>
      <c r="AP50" s="39" t="str">
        <f>IF(AC50&lt;&gt;"Won","",AO50*AD50)</f>
        <v/>
      </c>
      <c r="AQ50" s="39">
        <f>IF(AP50="",AO50*-1,AP50-AO50)</f>
        <v>-100</v>
      </c>
      <c r="AR50" s="95" t="str">
        <f>IF(Table2[[#This Row],[Negatives]]="NEG","",IF(AND(Table2[[#This Row],[2 Pro Bets]]="",Table2[[#This Row],[State]]="NSW",Table2[[#This Row],[Rated Order]]=3),"",100))</f>
        <v/>
      </c>
      <c r="AS50" s="47" t="str">
        <f>IF(Table2[[#This Row],[Pro Bet]]="","",IF(Table2[[#This Row],[Lev Ret]]="","",AR50*Table2[[#This Row],[Div]]))</f>
        <v/>
      </c>
      <c r="AT50" s="96" t="str">
        <f>IF(Table2[[#This Row],[Pro Bet]]="","",IF(AS50="",AR50*-1,AS50-AR50))</f>
        <v/>
      </c>
    </row>
    <row r="51" spans="1:46" x14ac:dyDescent="0.25">
      <c r="A51" s="38">
        <v>44222</v>
      </c>
      <c r="B51" s="39" t="s">
        <v>107</v>
      </c>
      <c r="C51" s="40">
        <v>0.64583333333333337</v>
      </c>
      <c r="D51" s="39">
        <v>4</v>
      </c>
      <c r="E51" s="39">
        <v>6</v>
      </c>
      <c r="F51" s="70">
        <v>5</v>
      </c>
      <c r="G51" s="39">
        <v>1100</v>
      </c>
      <c r="H51" s="39" t="s">
        <v>1021</v>
      </c>
      <c r="I51" s="39">
        <v>84</v>
      </c>
      <c r="J51" s="39">
        <v>125</v>
      </c>
      <c r="K51" s="39">
        <v>6</v>
      </c>
      <c r="L51" s="39" t="s">
        <v>1034</v>
      </c>
      <c r="M51" s="39" t="s">
        <v>1030</v>
      </c>
      <c r="N51" s="41">
        <v>2.2000000000000002</v>
      </c>
      <c r="O51" s="39" t="s">
        <v>1035</v>
      </c>
      <c r="P51" s="39" t="s">
        <v>997</v>
      </c>
      <c r="Q51" s="48"/>
      <c r="R51" s="39">
        <v>1</v>
      </c>
      <c r="S51" s="39">
        <v>54.5</v>
      </c>
      <c r="T51" s="39">
        <v>54.5</v>
      </c>
      <c r="U51" s="48">
        <v>73.232323232323239</v>
      </c>
      <c r="V51" s="39">
        <v>2</v>
      </c>
      <c r="W51" s="39">
        <v>4</v>
      </c>
      <c r="X51" s="39">
        <v>2</v>
      </c>
      <c r="Y51" s="39">
        <v>4</v>
      </c>
      <c r="Z51" s="39">
        <v>40</v>
      </c>
      <c r="AA51" s="39">
        <v>5</v>
      </c>
      <c r="AB51" s="52"/>
      <c r="AC51" s="39" t="s">
        <v>617</v>
      </c>
      <c r="AD51" s="41">
        <v>2.5</v>
      </c>
      <c r="AE51" s="41">
        <v>1.5</v>
      </c>
      <c r="AF51" s="68" t="s">
        <v>618</v>
      </c>
      <c r="AG51" s="39" t="str">
        <f>VLOOKUP(B51,$B$1703:$D$1743,2,FALSE)</f>
        <v>Vic</v>
      </c>
      <c r="AH51" s="39" t="str">
        <f>VLOOKUP(B51,$B$1703:$D$1743,3,FALSE)</f>
        <v>-</v>
      </c>
      <c r="AI51" s="69" t="str">
        <f>TRIM(PROPER(L51))</f>
        <v>La Mexicana</v>
      </c>
      <c r="AJ51" s="39" t="str">
        <f>TEXT(A51, "ddd")</f>
        <v>Tue</v>
      </c>
      <c r="AK51" s="39">
        <f>MONTH(Table2[[#This Row],[Date]])</f>
        <v>1</v>
      </c>
      <c r="AL51" s="39" t="s">
        <v>1361</v>
      </c>
      <c r="AM51" s="39" t="str">
        <f>IF(AND(Table2[[#This Row],[Date]]=A52,Table2[[#This Row],[Track]]=B52,Table2[[#This Row],[Race]]=F52,AL51&lt;&gt;"Neg",AL52&lt;&gt;"Neg"),2,"")</f>
        <v/>
      </c>
      <c r="AN51" s="39" t="str">
        <f>IF(AM51=2,2,IF(AND(AM50=2,Table2[[#This Row],[Negatives]]&lt;&gt;"NEG"),2,""))</f>
        <v/>
      </c>
      <c r="AO51" s="39">
        <f>IF(AND(Table2[[#This Row],[State]]="NSW",Table2[[#This Row],[Rated Order]]=3,AN51=""),100,100)</f>
        <v>100</v>
      </c>
      <c r="AP51" s="39">
        <f>IF(AC51&lt;&gt;"Won","",AO51*AD51)</f>
        <v>250</v>
      </c>
      <c r="AQ51" s="39">
        <f>IF(AP51="",AO51*-1,AP51-AO51)</f>
        <v>150</v>
      </c>
      <c r="AR51" s="95" t="str">
        <f>IF(Table2[[#This Row],[Negatives]]="NEG","",IF(AND(Table2[[#This Row],[2 Pro Bets]]="",Table2[[#This Row],[State]]="NSW",Table2[[#This Row],[Rated Order]]=3),"",100))</f>
        <v/>
      </c>
      <c r="AS51" s="47" t="str">
        <f>IF(Table2[[#This Row],[Pro Bet]]="","",IF(Table2[[#This Row],[Lev Ret]]="","",AR51*Table2[[#This Row],[Div]]))</f>
        <v/>
      </c>
      <c r="AT51" s="96" t="str">
        <f>IF(Table2[[#This Row],[Pro Bet]]="","",IF(AS51="",AR51*-1,AS51-AR51))</f>
        <v/>
      </c>
    </row>
    <row r="52" spans="1:46" x14ac:dyDescent="0.25">
      <c r="A52" s="38">
        <v>44222</v>
      </c>
      <c r="B52" s="39" t="s">
        <v>107</v>
      </c>
      <c r="C52" s="40">
        <v>0.64583333333333337</v>
      </c>
      <c r="D52" s="39">
        <v>4</v>
      </c>
      <c r="E52" s="39">
        <v>6</v>
      </c>
      <c r="F52" s="70">
        <v>5</v>
      </c>
      <c r="G52" s="39">
        <v>1100</v>
      </c>
      <c r="H52" s="39" t="s">
        <v>1021</v>
      </c>
      <c r="I52" s="39">
        <v>84</v>
      </c>
      <c r="J52" s="39">
        <v>125</v>
      </c>
      <c r="K52" s="39">
        <v>4</v>
      </c>
      <c r="L52" s="39" t="s">
        <v>1036</v>
      </c>
      <c r="M52" s="39" t="s">
        <v>995</v>
      </c>
      <c r="N52" s="41">
        <v>2.8</v>
      </c>
      <c r="O52" s="39" t="s">
        <v>1037</v>
      </c>
      <c r="P52" s="39" t="s">
        <v>1038</v>
      </c>
      <c r="Q52" s="48"/>
      <c r="R52" s="39">
        <v>6</v>
      </c>
      <c r="S52" s="39">
        <v>56.5</v>
      </c>
      <c r="T52" s="39">
        <v>56.5</v>
      </c>
      <c r="U52" s="48">
        <v>73.232323232323239</v>
      </c>
      <c r="V52" s="39">
        <v>3</v>
      </c>
      <c r="W52" s="39">
        <v>1</v>
      </c>
      <c r="X52" s="39">
        <v>3</v>
      </c>
      <c r="Y52" s="39">
        <v>4.8</v>
      </c>
      <c r="Z52" s="39">
        <v>35</v>
      </c>
      <c r="AA52" s="39">
        <v>5</v>
      </c>
      <c r="AB52" s="52"/>
      <c r="AC52" s="39" t="s">
        <v>2</v>
      </c>
      <c r="AD52" s="41">
        <v>3.4</v>
      </c>
      <c r="AE52" s="41">
        <v>1.8</v>
      </c>
      <c r="AF52" s="68" t="s">
        <v>618</v>
      </c>
      <c r="AG52" s="39" t="str">
        <f>VLOOKUP(B52,$B$1703:$D$1743,2,FALSE)</f>
        <v>Vic</v>
      </c>
      <c r="AH52" s="39" t="str">
        <f>VLOOKUP(B52,$B$1703:$D$1743,3,FALSE)</f>
        <v>-</v>
      </c>
      <c r="AI52" s="69" t="str">
        <f>TRIM(PROPER(L52))</f>
        <v>Miss Albania</v>
      </c>
      <c r="AJ52" s="39" t="str">
        <f>TEXT(A52, "ddd")</f>
        <v>Tue</v>
      </c>
      <c r="AK52" s="39">
        <f>MONTH(Table2[[#This Row],[Date]])</f>
        <v>1</v>
      </c>
      <c r="AL52" s="39" t="s">
        <v>1361</v>
      </c>
      <c r="AM52" s="39" t="str">
        <f>IF(AND(Table2[[#This Row],[Date]]=A53,Table2[[#This Row],[Track]]=B53,Table2[[#This Row],[Race]]=F53,AL52&lt;&gt;"Neg",AL53&lt;&gt;"Neg"),2,"")</f>
        <v/>
      </c>
      <c r="AN52" s="39" t="str">
        <f>IF(AM52=2,2,IF(AND(AM51=2,Table2[[#This Row],[Negatives]]&lt;&gt;"NEG"),2,""))</f>
        <v/>
      </c>
      <c r="AO52" s="39">
        <f>IF(AND(Table2[[#This Row],[State]]="NSW",Table2[[#This Row],[Rated Order]]=3,AN52=""),100,100)</f>
        <v>100</v>
      </c>
      <c r="AP52" s="39" t="str">
        <f>IF(AC52&lt;&gt;"Won","",AO52*AD52)</f>
        <v/>
      </c>
      <c r="AQ52" s="39">
        <f>IF(AP52="",AO52*-1,AP52-AO52)</f>
        <v>-100</v>
      </c>
      <c r="AR52" s="95" t="str">
        <f>IF(Table2[[#This Row],[Negatives]]="NEG","",IF(AND(Table2[[#This Row],[2 Pro Bets]]="",Table2[[#This Row],[State]]="NSW",Table2[[#This Row],[Rated Order]]=3),"",100))</f>
        <v/>
      </c>
      <c r="AS52" s="47" t="str">
        <f>IF(Table2[[#This Row],[Pro Bet]]="","",IF(Table2[[#This Row],[Lev Ret]]="","",AR52*Table2[[#This Row],[Div]]))</f>
        <v/>
      </c>
      <c r="AT52" s="96" t="str">
        <f>IF(Table2[[#This Row],[Pro Bet]]="","",IF(AS52="",AR52*-1,AS52-AR52))</f>
        <v/>
      </c>
    </row>
    <row r="53" spans="1:46" x14ac:dyDescent="0.25">
      <c r="A53" s="38">
        <v>44222</v>
      </c>
      <c r="B53" s="39" t="s">
        <v>107</v>
      </c>
      <c r="C53" s="40">
        <v>0.67013888888888884</v>
      </c>
      <c r="D53" s="39">
        <v>4</v>
      </c>
      <c r="E53" s="39">
        <v>6</v>
      </c>
      <c r="F53" s="70">
        <v>6</v>
      </c>
      <c r="G53" s="39">
        <v>1400</v>
      </c>
      <c r="H53" s="39" t="s">
        <v>988</v>
      </c>
      <c r="I53" s="39" t="s">
        <v>989</v>
      </c>
      <c r="J53" s="39">
        <v>140</v>
      </c>
      <c r="K53" s="39">
        <v>6</v>
      </c>
      <c r="L53" s="39" t="s">
        <v>476</v>
      </c>
      <c r="M53" s="39" t="s">
        <v>990</v>
      </c>
      <c r="N53" s="41">
        <v>3.5</v>
      </c>
      <c r="O53" s="39" t="s">
        <v>1007</v>
      </c>
      <c r="P53" s="39" t="s">
        <v>1025</v>
      </c>
      <c r="Q53" s="48"/>
      <c r="R53" s="39">
        <v>3</v>
      </c>
      <c r="S53" s="39">
        <v>55</v>
      </c>
      <c r="T53" s="39">
        <v>55</v>
      </c>
      <c r="U53" s="48">
        <v>48.571428571428569</v>
      </c>
      <c r="V53" s="39">
        <v>4</v>
      </c>
      <c r="W53" s="39"/>
      <c r="X53" s="39">
        <v>2</v>
      </c>
      <c r="Y53" s="39">
        <v>4.8</v>
      </c>
      <c r="Z53" s="39">
        <v>35</v>
      </c>
      <c r="AA53" s="39">
        <v>8</v>
      </c>
      <c r="AB53" s="52"/>
      <c r="AC53" s="39" t="s">
        <v>1</v>
      </c>
      <c r="AD53" s="41">
        <v>2.9</v>
      </c>
      <c r="AE53" s="41">
        <v>1.5</v>
      </c>
      <c r="AF53" s="68" t="s">
        <v>618</v>
      </c>
      <c r="AG53" s="39" t="str">
        <f>VLOOKUP(B53,$B$1703:$D$1743,2,FALSE)</f>
        <v>Vic</v>
      </c>
      <c r="AH53" s="39" t="str">
        <f>VLOOKUP(B53,$B$1703:$D$1743,3,FALSE)</f>
        <v>-</v>
      </c>
      <c r="AI53" s="69" t="str">
        <f>TRIM(PROPER(L53))</f>
        <v>Viral</v>
      </c>
      <c r="AJ53" s="39" t="str">
        <f>TEXT(A53, "ddd")</f>
        <v>Tue</v>
      </c>
      <c r="AK53" s="39">
        <f>MONTH(Table2[[#This Row],[Date]])</f>
        <v>1</v>
      </c>
      <c r="AL53" s="39"/>
      <c r="AM53" s="39">
        <f>IF(AND(Table2[[#This Row],[Date]]=A54,Table2[[#This Row],[Track]]=B54,Table2[[#This Row],[Race]]=F54,AL53&lt;&gt;"Neg",AL54&lt;&gt;"Neg"),2,"")</f>
        <v>2</v>
      </c>
      <c r="AN53" s="39">
        <f>IF(AM53=2,2,IF(AND(AM52=2,Table2[[#This Row],[Negatives]]&lt;&gt;"NEG"),2,""))</f>
        <v>2</v>
      </c>
      <c r="AO53" s="39">
        <f>IF(AND(Table2[[#This Row],[State]]="NSW",Table2[[#This Row],[Rated Order]]=3,AN53=""),100,100)</f>
        <v>100</v>
      </c>
      <c r="AP53" s="39" t="str">
        <f>IF(AC53&lt;&gt;"Won","",AO53*AD53)</f>
        <v/>
      </c>
      <c r="AQ53" s="39">
        <f>IF(AP53="",AO53*-1,AP53-AO53)</f>
        <v>-100</v>
      </c>
      <c r="AR53" s="95">
        <f>IF(Table2[[#This Row],[Negatives]]="NEG","",IF(AND(Table2[[#This Row],[2 Pro Bets]]="",Table2[[#This Row],[State]]="NSW",Table2[[#This Row],[Rated Order]]=3),"",100))</f>
        <v>100</v>
      </c>
      <c r="AS53" s="47" t="str">
        <f>IF(Table2[[#This Row],[Pro Bet]]="","",IF(Table2[[#This Row],[Lev Ret]]="","",AR53*Table2[[#This Row],[Div]]))</f>
        <v/>
      </c>
      <c r="AT53" s="96">
        <f>IF(Table2[[#This Row],[Pro Bet]]="","",IF(AS53="",AR53*-1,AS53-AR53))</f>
        <v>-100</v>
      </c>
    </row>
    <row r="54" spans="1:46" x14ac:dyDescent="0.25">
      <c r="A54" s="38">
        <v>44222</v>
      </c>
      <c r="B54" s="39" t="s">
        <v>107</v>
      </c>
      <c r="C54" s="40">
        <v>0.67013888888888884</v>
      </c>
      <c r="D54" s="39">
        <v>4</v>
      </c>
      <c r="E54" s="39">
        <v>6</v>
      </c>
      <c r="F54" s="70">
        <v>6</v>
      </c>
      <c r="G54" s="39">
        <v>1400</v>
      </c>
      <c r="H54" s="39" t="s">
        <v>988</v>
      </c>
      <c r="I54" s="39" t="s">
        <v>989</v>
      </c>
      <c r="J54" s="39">
        <v>140</v>
      </c>
      <c r="K54" s="39">
        <v>7</v>
      </c>
      <c r="L54" s="39" t="s">
        <v>623</v>
      </c>
      <c r="M54" s="39" t="s">
        <v>1006</v>
      </c>
      <c r="N54" s="41">
        <v>6.5</v>
      </c>
      <c r="O54" s="39" t="s">
        <v>1039</v>
      </c>
      <c r="P54" s="39" t="s">
        <v>992</v>
      </c>
      <c r="Q54" s="48"/>
      <c r="R54" s="39">
        <v>5</v>
      </c>
      <c r="S54" s="39">
        <v>54.5</v>
      </c>
      <c r="T54" s="39">
        <v>54.5</v>
      </c>
      <c r="U54" s="48">
        <v>48.571428571428569</v>
      </c>
      <c r="V54" s="39"/>
      <c r="W54" s="39"/>
      <c r="X54" s="39">
        <v>3</v>
      </c>
      <c r="Y54" s="39">
        <v>5.5</v>
      </c>
      <c r="Z54" s="39">
        <v>30</v>
      </c>
      <c r="AA54" s="39">
        <v>8</v>
      </c>
      <c r="AB54" s="52"/>
      <c r="AC54" s="39"/>
      <c r="AD54" s="41">
        <v>6.5</v>
      </c>
      <c r="AE54" s="41"/>
      <c r="AF54" s="68" t="s">
        <v>618</v>
      </c>
      <c r="AG54" s="39" t="str">
        <f>VLOOKUP(B54,$B$1703:$D$1743,2,FALSE)</f>
        <v>Vic</v>
      </c>
      <c r="AH54" s="39" t="str">
        <f>VLOOKUP(B54,$B$1703:$D$1743,3,FALSE)</f>
        <v>-</v>
      </c>
      <c r="AI54" s="69" t="str">
        <f>TRIM(PROPER(L54))</f>
        <v>Dadoozdart</v>
      </c>
      <c r="AJ54" s="39" t="str">
        <f>TEXT(A54, "ddd")</f>
        <v>Tue</v>
      </c>
      <c r="AK54" s="39">
        <f>MONTH(Table2[[#This Row],[Date]])</f>
        <v>1</v>
      </c>
      <c r="AL54" s="39"/>
      <c r="AM54" s="39" t="str">
        <f>IF(AND(Table2[[#This Row],[Date]]=A55,Table2[[#This Row],[Track]]=B55,Table2[[#This Row],[Race]]=F55,AL54&lt;&gt;"Neg",AL55&lt;&gt;"Neg"),2,"")</f>
        <v/>
      </c>
      <c r="AN54" s="39">
        <f>IF(AM54=2,2,IF(AND(AM53=2,Table2[[#This Row],[Negatives]]&lt;&gt;"NEG"),2,""))</f>
        <v>2</v>
      </c>
      <c r="AO54" s="39">
        <f>IF(AND(Table2[[#This Row],[State]]="NSW",Table2[[#This Row],[Rated Order]]=3,AN54=""),100,100)</f>
        <v>100</v>
      </c>
      <c r="AP54" s="39" t="str">
        <f>IF(AC54&lt;&gt;"Won","",AO54*AD54)</f>
        <v/>
      </c>
      <c r="AQ54" s="39">
        <f>IF(AP54="",AO54*-1,AP54-AO54)</f>
        <v>-100</v>
      </c>
      <c r="AR54" s="95">
        <f>IF(Table2[[#This Row],[Negatives]]="NEG","",IF(AND(Table2[[#This Row],[2 Pro Bets]]="",Table2[[#This Row],[State]]="NSW",Table2[[#This Row],[Rated Order]]=3),"",100))</f>
        <v>100</v>
      </c>
      <c r="AS54" s="47" t="str">
        <f>IF(Table2[[#This Row],[Pro Bet]]="","",IF(Table2[[#This Row],[Lev Ret]]="","",AR54*Table2[[#This Row],[Div]]))</f>
        <v/>
      </c>
      <c r="AT54" s="96">
        <f>IF(Table2[[#This Row],[Pro Bet]]="","",IF(AS54="",AR54*-1,AS54-AR54))</f>
        <v>-100</v>
      </c>
    </row>
    <row r="55" spans="1:46" x14ac:dyDescent="0.25">
      <c r="A55" s="38">
        <v>44222</v>
      </c>
      <c r="B55" s="39" t="s">
        <v>107</v>
      </c>
      <c r="C55" s="40">
        <v>0.69444444444444453</v>
      </c>
      <c r="D55" s="39">
        <v>4</v>
      </c>
      <c r="E55" s="39">
        <v>6</v>
      </c>
      <c r="F55" s="70">
        <v>7</v>
      </c>
      <c r="G55" s="39">
        <v>1000</v>
      </c>
      <c r="H55" s="39" t="s">
        <v>988</v>
      </c>
      <c r="I55" s="39" t="s">
        <v>989</v>
      </c>
      <c r="J55" s="39">
        <v>140</v>
      </c>
      <c r="K55" s="39">
        <v>9</v>
      </c>
      <c r="L55" s="39" t="s">
        <v>1040</v>
      </c>
      <c r="M55" s="39" t="s">
        <v>995</v>
      </c>
      <c r="N55" s="41">
        <v>2.7</v>
      </c>
      <c r="O55" s="39" t="s">
        <v>1041</v>
      </c>
      <c r="P55" s="39" t="s">
        <v>992</v>
      </c>
      <c r="Q55" s="48"/>
      <c r="R55" s="39">
        <v>6</v>
      </c>
      <c r="S55" s="39">
        <v>54</v>
      </c>
      <c r="T55" s="39">
        <v>54</v>
      </c>
      <c r="U55" s="48">
        <v>57.037037037037038</v>
      </c>
      <c r="V55" s="39">
        <v>3</v>
      </c>
      <c r="W55" s="39">
        <v>1</v>
      </c>
      <c r="X55" s="39">
        <v>2</v>
      </c>
      <c r="Y55" s="39">
        <v>5</v>
      </c>
      <c r="Z55" s="39">
        <v>35</v>
      </c>
      <c r="AA55" s="39">
        <v>10</v>
      </c>
      <c r="AB55" s="52"/>
      <c r="AC55" s="39" t="s">
        <v>617</v>
      </c>
      <c r="AD55" s="41">
        <v>4</v>
      </c>
      <c r="AE55" s="41">
        <v>1.5</v>
      </c>
      <c r="AF55" s="68" t="s">
        <v>618</v>
      </c>
      <c r="AG55" s="39" t="str">
        <f>VLOOKUP(B55,$B$1703:$D$1743,2,FALSE)</f>
        <v>Vic</v>
      </c>
      <c r="AH55" s="39" t="str">
        <f>VLOOKUP(B55,$B$1703:$D$1743,3,FALSE)</f>
        <v>-</v>
      </c>
      <c r="AI55" s="69" t="str">
        <f>TRIM(PROPER(L55))</f>
        <v>All Banter</v>
      </c>
      <c r="AJ55" s="39" t="str">
        <f>TEXT(A55, "ddd")</f>
        <v>Tue</v>
      </c>
      <c r="AK55" s="39">
        <f>MONTH(Table2[[#This Row],[Date]])</f>
        <v>1</v>
      </c>
      <c r="AL55" s="39" t="s">
        <v>1361</v>
      </c>
      <c r="AM55" s="39" t="str">
        <f>IF(AND(Table2[[#This Row],[Date]]=A56,Table2[[#This Row],[Track]]=B56,Table2[[#This Row],[Race]]=F56,AL55&lt;&gt;"Neg",AL56&lt;&gt;"Neg"),2,"")</f>
        <v/>
      </c>
      <c r="AN55" s="39" t="str">
        <f>IF(AM55=2,2,IF(AND(AM54=2,Table2[[#This Row],[Negatives]]&lt;&gt;"NEG"),2,""))</f>
        <v/>
      </c>
      <c r="AO55" s="39">
        <f>IF(AND(Table2[[#This Row],[State]]="NSW",Table2[[#This Row],[Rated Order]]=3,AN55=""),100,100)</f>
        <v>100</v>
      </c>
      <c r="AP55" s="39">
        <f>IF(AC55&lt;&gt;"Won","",AO55*AD55)</f>
        <v>400</v>
      </c>
      <c r="AQ55" s="39">
        <f>IF(AP55="",AO55*-1,AP55-AO55)</f>
        <v>300</v>
      </c>
      <c r="AR55" s="95" t="str">
        <f>IF(Table2[[#This Row],[Negatives]]="NEG","",IF(AND(Table2[[#This Row],[2 Pro Bets]]="",Table2[[#This Row],[State]]="NSW",Table2[[#This Row],[Rated Order]]=3),"",100))</f>
        <v/>
      </c>
      <c r="AS55" s="47" t="str">
        <f>IF(Table2[[#This Row],[Pro Bet]]="","",IF(Table2[[#This Row],[Lev Ret]]="","",AR55*Table2[[#This Row],[Div]]))</f>
        <v/>
      </c>
      <c r="AT55" s="96" t="str">
        <f>IF(Table2[[#This Row],[Pro Bet]]="","",IF(AS55="",AR55*-1,AS55-AR55))</f>
        <v/>
      </c>
    </row>
    <row r="56" spans="1:46" x14ac:dyDescent="0.25">
      <c r="A56" s="38">
        <v>44226</v>
      </c>
      <c r="B56" s="39" t="s">
        <v>45</v>
      </c>
      <c r="C56" s="40">
        <v>0.625</v>
      </c>
      <c r="D56" s="39">
        <v>6</v>
      </c>
      <c r="E56" s="39">
        <v>3</v>
      </c>
      <c r="F56" s="70">
        <v>4</v>
      </c>
      <c r="G56" s="39">
        <v>2000</v>
      </c>
      <c r="H56" s="39" t="s">
        <v>1398</v>
      </c>
      <c r="I56" s="39">
        <v>78</v>
      </c>
      <c r="J56" s="39">
        <v>125</v>
      </c>
      <c r="K56" s="39">
        <v>1</v>
      </c>
      <c r="L56" s="39" t="s">
        <v>1594</v>
      </c>
      <c r="M56" s="39" t="s">
        <v>1018</v>
      </c>
      <c r="N56" s="41">
        <v>5</v>
      </c>
      <c r="O56" s="39" t="s">
        <v>1406</v>
      </c>
      <c r="P56" s="39" t="s">
        <v>1407</v>
      </c>
      <c r="Q56" s="48"/>
      <c r="R56" s="39">
        <v>2</v>
      </c>
      <c r="S56" s="39">
        <v>61</v>
      </c>
      <c r="T56" s="39">
        <v>61</v>
      </c>
      <c r="U56" s="48">
        <v>47.342192691029901</v>
      </c>
      <c r="V56" s="39">
        <v>3</v>
      </c>
      <c r="W56" s="39">
        <v>2</v>
      </c>
      <c r="X56" s="39">
        <v>3</v>
      </c>
      <c r="Y56" s="39">
        <v>5.2</v>
      </c>
      <c r="Z56" s="39">
        <v>20</v>
      </c>
      <c r="AA56" s="39"/>
      <c r="AB56" s="52"/>
      <c r="AC56" s="39"/>
      <c r="AD56" s="41">
        <v>6</v>
      </c>
      <c r="AE56" s="41"/>
      <c r="AF56" s="68" t="s">
        <v>619</v>
      </c>
      <c r="AG56" s="39" t="str">
        <f>VLOOKUP(B56,$B$1703:$D$1743,2,FALSE)</f>
        <v>NSW</v>
      </c>
      <c r="AH56" s="39" t="str">
        <f>VLOOKUP(B56,$B$1703:$D$1743,3,FALSE)</f>
        <v>-</v>
      </c>
      <c r="AI56" s="69" t="str">
        <f>TRIM(PROPER(L56))</f>
        <v>Vadiyann</v>
      </c>
      <c r="AJ56" s="39" t="str">
        <f>TEXT(A56, "ddd")</f>
        <v>Sat</v>
      </c>
      <c r="AK56" s="39">
        <f>MONTH(Table2[[#This Row],[Date]])</f>
        <v>1</v>
      </c>
      <c r="AL56" s="39" t="s">
        <v>1362</v>
      </c>
      <c r="AM56" s="39" t="str">
        <f>IF(AND(Table2[[#This Row],[Date]]=A57,Table2[[#This Row],[Track]]=B57,Table2[[#This Row],[Race]]=F57,AL56&lt;&gt;"Neg",AL57&lt;&gt;"Neg"),2,"")</f>
        <v/>
      </c>
      <c r="AN56" s="39" t="str">
        <f>IF(AM56=2,2,IF(AND(AM55=2,Table2[[#This Row],[Negatives]]&lt;&gt;"NEG"),2,""))</f>
        <v/>
      </c>
      <c r="AO56" s="39">
        <f>IF(AND(Table2[[#This Row],[State]]="NSW",Table2[[#This Row],[Rated Order]]=3,AN56=""),100,100)</f>
        <v>100</v>
      </c>
      <c r="AP56" s="39" t="str">
        <f>IF(AC56&lt;&gt;"Won","",AO56*AD56)</f>
        <v/>
      </c>
      <c r="AQ56" s="39">
        <f>IF(AP56="",AO56*-1,AP56-AO56)</f>
        <v>-100</v>
      </c>
      <c r="AR56" s="95" t="str">
        <f>IF(Table2[[#This Row],[Negatives]]="NEG","",IF(AND(Table2[[#This Row],[2 Pro Bets]]="",Table2[[#This Row],[State]]="NSW",Table2[[#This Row],[Rated Order]]=3),"",100))</f>
        <v/>
      </c>
      <c r="AS56" s="47" t="str">
        <f>IF(Table2[[#This Row],[Pro Bet]]="","",IF(Table2[[#This Row],[Lev Ret]]="","",AR56*Table2[[#This Row],[Div]]))</f>
        <v/>
      </c>
      <c r="AT56" s="96" t="str">
        <f>IF(Table2[[#This Row],[Pro Bet]]="","",IF(AS56="",AR56*-1,AS56-AR56))</f>
        <v/>
      </c>
    </row>
    <row r="57" spans="1:46" x14ac:dyDescent="0.25">
      <c r="A57" s="38">
        <v>44226</v>
      </c>
      <c r="B57" s="39" t="s">
        <v>45</v>
      </c>
      <c r="C57" s="40">
        <v>0.68055555555555503</v>
      </c>
      <c r="D57" s="39">
        <v>6</v>
      </c>
      <c r="E57" s="39">
        <v>3</v>
      </c>
      <c r="F57" s="70">
        <v>6</v>
      </c>
      <c r="G57" s="39">
        <v>1400</v>
      </c>
      <c r="H57" s="39" t="s">
        <v>1398</v>
      </c>
      <c r="I57" s="39">
        <v>78</v>
      </c>
      <c r="J57" s="39">
        <v>125</v>
      </c>
      <c r="K57" s="39">
        <v>6</v>
      </c>
      <c r="L57" s="39" t="s">
        <v>700</v>
      </c>
      <c r="M57" s="39" t="s">
        <v>999</v>
      </c>
      <c r="N57" s="41">
        <v>4</v>
      </c>
      <c r="O57" s="39" t="s">
        <v>1417</v>
      </c>
      <c r="P57" s="39" t="s">
        <v>1399</v>
      </c>
      <c r="Q57" s="48">
        <v>2</v>
      </c>
      <c r="R57" s="39">
        <v>4</v>
      </c>
      <c r="S57" s="39">
        <v>57.5</v>
      </c>
      <c r="T57" s="39">
        <v>55.5</v>
      </c>
      <c r="U57" s="48" t="s">
        <v>993</v>
      </c>
      <c r="V57" s="39">
        <v>2</v>
      </c>
      <c r="W57" s="39">
        <v>5</v>
      </c>
      <c r="X57" s="39">
        <v>2</v>
      </c>
      <c r="Y57" s="39">
        <v>4.8</v>
      </c>
      <c r="Z57" s="39">
        <v>20</v>
      </c>
      <c r="AA57" s="39"/>
      <c r="AB57" s="52"/>
      <c r="AC57" s="39"/>
      <c r="AD57" s="41">
        <v>4.4000000000000004</v>
      </c>
      <c r="AE57" s="41"/>
      <c r="AF57" s="68" t="s">
        <v>619</v>
      </c>
      <c r="AG57" s="39" t="str">
        <f>VLOOKUP(B57,$B$1703:$D$1743,2,FALSE)</f>
        <v>NSW</v>
      </c>
      <c r="AH57" s="39" t="str">
        <f>VLOOKUP(B57,$B$1703:$D$1743,3,FALSE)</f>
        <v>-</v>
      </c>
      <c r="AI57" s="69" t="str">
        <f>TRIM(PROPER(L57))</f>
        <v>Charretera</v>
      </c>
      <c r="AJ57" s="39" t="str">
        <f>TEXT(A57, "ddd")</f>
        <v>Sat</v>
      </c>
      <c r="AK57" s="39">
        <f>MONTH(Table2[[#This Row],[Date]])</f>
        <v>1</v>
      </c>
      <c r="AL57" s="39"/>
      <c r="AM57" s="39" t="str">
        <f>IF(AND(Table2[[#This Row],[Date]]=A58,Table2[[#This Row],[Track]]=B58,Table2[[#This Row],[Race]]=F58,AL57&lt;&gt;"Neg",AL58&lt;&gt;"Neg"),2,"")</f>
        <v/>
      </c>
      <c r="AN57" s="39" t="str">
        <f>IF(AM57=2,2,IF(AND(AM56=2,Table2[[#This Row],[Negatives]]&lt;&gt;"NEG"),2,""))</f>
        <v/>
      </c>
      <c r="AO57" s="39">
        <f>IF(AND(Table2[[#This Row],[State]]="NSW",Table2[[#This Row],[Rated Order]]=3,AN57=""),100,100)</f>
        <v>100</v>
      </c>
      <c r="AP57" s="39" t="str">
        <f>IF(AC57&lt;&gt;"Won","",AO57*AD57)</f>
        <v/>
      </c>
      <c r="AQ57" s="39">
        <f>IF(AP57="",AO57*-1,AP57-AO57)</f>
        <v>-100</v>
      </c>
      <c r="AR57" s="95">
        <f>IF(Table2[[#This Row],[Negatives]]="NEG","",IF(AND(Table2[[#This Row],[2 Pro Bets]]="",Table2[[#This Row],[State]]="NSW",Table2[[#This Row],[Rated Order]]=3),"",100))</f>
        <v>100</v>
      </c>
      <c r="AS57" s="47" t="str">
        <f>IF(Table2[[#This Row],[Pro Bet]]="","",IF(Table2[[#This Row],[Lev Ret]]="","",AR57*Table2[[#This Row],[Div]]))</f>
        <v/>
      </c>
      <c r="AT57" s="96">
        <f>IF(Table2[[#This Row],[Pro Bet]]="","",IF(AS57="",AR57*-1,AS57-AR57))</f>
        <v>-100</v>
      </c>
    </row>
    <row r="58" spans="1:46" x14ac:dyDescent="0.25">
      <c r="A58" s="38">
        <v>44226</v>
      </c>
      <c r="B58" s="39" t="s">
        <v>45</v>
      </c>
      <c r="C58" s="40">
        <v>0.68055555555555503</v>
      </c>
      <c r="D58" s="39">
        <v>6</v>
      </c>
      <c r="E58" s="39">
        <v>3</v>
      </c>
      <c r="F58" s="70">
        <v>6</v>
      </c>
      <c r="G58" s="39">
        <v>1400</v>
      </c>
      <c r="H58" s="39" t="s">
        <v>1398</v>
      </c>
      <c r="I58" s="39">
        <v>78</v>
      </c>
      <c r="J58" s="39">
        <v>125</v>
      </c>
      <c r="K58" s="39">
        <v>5</v>
      </c>
      <c r="L58" s="39" t="s">
        <v>1595</v>
      </c>
      <c r="M58" s="39" t="s">
        <v>1018</v>
      </c>
      <c r="N58" s="41">
        <v>3.4</v>
      </c>
      <c r="O58" s="39" t="s">
        <v>1166</v>
      </c>
      <c r="P58" s="39" t="s">
        <v>1273</v>
      </c>
      <c r="Q58" s="48"/>
      <c r="R58" s="39">
        <v>3</v>
      </c>
      <c r="S58" s="39">
        <v>58</v>
      </c>
      <c r="T58" s="39">
        <v>58</v>
      </c>
      <c r="U58" s="48" t="s">
        <v>993</v>
      </c>
      <c r="V58" s="39">
        <v>1</v>
      </c>
      <c r="W58" s="39">
        <v>3</v>
      </c>
      <c r="X58" s="39">
        <v>3</v>
      </c>
      <c r="Y58" s="39">
        <v>5</v>
      </c>
      <c r="Z58" s="39">
        <v>20</v>
      </c>
      <c r="AA58" s="39"/>
      <c r="AB58" s="52"/>
      <c r="AC58" s="39" t="s">
        <v>471</v>
      </c>
      <c r="AD58" s="41">
        <v>5.5</v>
      </c>
      <c r="AE58" s="41">
        <v>3.1</v>
      </c>
      <c r="AF58" s="68" t="s">
        <v>619</v>
      </c>
      <c r="AG58" s="39" t="str">
        <f>VLOOKUP(B58,$B$1703:$D$1743,2,FALSE)</f>
        <v>NSW</v>
      </c>
      <c r="AH58" s="39" t="str">
        <f>VLOOKUP(B58,$B$1703:$D$1743,3,FALSE)</f>
        <v>-</v>
      </c>
      <c r="AI58" s="69" t="str">
        <f>TRIM(PROPER(L58))</f>
        <v>Canasta</v>
      </c>
      <c r="AJ58" s="39" t="str">
        <f>TEXT(A58, "ddd")</f>
        <v>Sat</v>
      </c>
      <c r="AK58" s="39">
        <f>MONTH(Table2[[#This Row],[Date]])</f>
        <v>1</v>
      </c>
      <c r="AL58" s="39" t="s">
        <v>1362</v>
      </c>
      <c r="AM58" s="39" t="str">
        <f>IF(AND(Table2[[#This Row],[Date]]=A59,Table2[[#This Row],[Track]]=B59,Table2[[#This Row],[Race]]=F59,AL58&lt;&gt;"Neg",AL59&lt;&gt;"Neg"),2,"")</f>
        <v/>
      </c>
      <c r="AN58" s="39" t="str">
        <f>IF(AM58=2,2,IF(AND(AM57=2,Table2[[#This Row],[Negatives]]&lt;&gt;"NEG"),2,""))</f>
        <v/>
      </c>
      <c r="AO58" s="39">
        <f>IF(AND(Table2[[#This Row],[State]]="NSW",Table2[[#This Row],[Rated Order]]=3,AN58=""),100,100)</f>
        <v>100</v>
      </c>
      <c r="AP58" s="39">
        <f>IF(AC58&lt;&gt;"Won","",AO58*AD58)</f>
        <v>550</v>
      </c>
      <c r="AQ58" s="39">
        <f>IF(AP58="",AO58*-1,AP58-AO58)</f>
        <v>450</v>
      </c>
      <c r="AR58" s="95" t="str">
        <f>IF(Table2[[#This Row],[Negatives]]="NEG","",IF(AND(Table2[[#This Row],[2 Pro Bets]]="",Table2[[#This Row],[State]]="NSW",Table2[[#This Row],[Rated Order]]=3),"",100))</f>
        <v/>
      </c>
      <c r="AS58" s="47" t="str">
        <f>IF(Table2[[#This Row],[Pro Bet]]="","",IF(Table2[[#This Row],[Lev Ret]]="","",AR58*Table2[[#This Row],[Div]]))</f>
        <v/>
      </c>
      <c r="AT58" s="96" t="str">
        <f>IF(Table2[[#This Row],[Pro Bet]]="","",IF(AS58="",AR58*-1,AS58-AR58))</f>
        <v/>
      </c>
    </row>
    <row r="59" spans="1:46" x14ac:dyDescent="0.25">
      <c r="A59" s="38">
        <v>44226</v>
      </c>
      <c r="B59" s="39" t="s">
        <v>107</v>
      </c>
      <c r="C59" s="40">
        <v>0.69444444444444453</v>
      </c>
      <c r="D59" s="39">
        <v>5</v>
      </c>
      <c r="E59" s="39">
        <v>9</v>
      </c>
      <c r="F59" s="70">
        <v>7</v>
      </c>
      <c r="G59" s="39">
        <v>2400</v>
      </c>
      <c r="H59" s="39" t="s">
        <v>988</v>
      </c>
      <c r="I59" s="39">
        <v>78</v>
      </c>
      <c r="J59" s="39">
        <v>135</v>
      </c>
      <c r="K59" s="39">
        <v>3</v>
      </c>
      <c r="L59" s="39" t="s">
        <v>1042</v>
      </c>
      <c r="M59" s="39" t="s">
        <v>995</v>
      </c>
      <c r="N59" s="41">
        <v>4.5999999999999996</v>
      </c>
      <c r="O59" s="39" t="s">
        <v>1043</v>
      </c>
      <c r="P59" s="39" t="s">
        <v>1023</v>
      </c>
      <c r="Q59" s="48">
        <v>2</v>
      </c>
      <c r="R59" s="39">
        <v>7</v>
      </c>
      <c r="S59" s="39">
        <v>57.5</v>
      </c>
      <c r="T59" s="39">
        <v>55.5</v>
      </c>
      <c r="U59" s="48">
        <v>52.989130434782609</v>
      </c>
      <c r="V59" s="39">
        <v>3</v>
      </c>
      <c r="W59" s="39">
        <v>3</v>
      </c>
      <c r="X59" s="39">
        <v>2</v>
      </c>
      <c r="Y59" s="39">
        <v>5.2</v>
      </c>
      <c r="Z59" s="39">
        <v>30</v>
      </c>
      <c r="AA59" s="39">
        <v>9</v>
      </c>
      <c r="AB59" s="52"/>
      <c r="AC59" s="39"/>
      <c r="AD59" s="41">
        <v>7</v>
      </c>
      <c r="AE59" s="41"/>
      <c r="AF59" s="68" t="s">
        <v>618</v>
      </c>
      <c r="AG59" s="39" t="str">
        <f>VLOOKUP(B59,$B$1703:$D$1743,2,FALSE)</f>
        <v>Vic</v>
      </c>
      <c r="AH59" s="39" t="str">
        <f>VLOOKUP(B59,$B$1703:$D$1743,3,FALSE)</f>
        <v>-</v>
      </c>
      <c r="AI59" s="69" t="str">
        <f>TRIM(PROPER(L59))</f>
        <v>Tarn'S Prince</v>
      </c>
      <c r="AJ59" s="39" t="str">
        <f>TEXT(A59, "ddd")</f>
        <v>Sat</v>
      </c>
      <c r="AK59" s="39">
        <f>MONTH(Table2[[#This Row],[Date]])</f>
        <v>1</v>
      </c>
      <c r="AL59" s="39" t="s">
        <v>1361</v>
      </c>
      <c r="AM59" s="39" t="str">
        <f>IF(AND(Table2[[#This Row],[Date]]=A60,Table2[[#This Row],[Track]]=B60,Table2[[#This Row],[Race]]=F60,AL59&lt;&gt;"Neg",AL60&lt;&gt;"Neg"),2,"")</f>
        <v/>
      </c>
      <c r="AN59" s="39" t="str">
        <f>IF(AM59=2,2,IF(AND(AM58=2,Table2[[#This Row],[Negatives]]&lt;&gt;"NEG"),2,""))</f>
        <v/>
      </c>
      <c r="AO59" s="39">
        <f>IF(AND(Table2[[#This Row],[State]]="NSW",Table2[[#This Row],[Rated Order]]=3,AN59=""),100,100)</f>
        <v>100</v>
      </c>
      <c r="AP59" s="39" t="str">
        <f>IF(AC59&lt;&gt;"Won","",AO59*AD59)</f>
        <v/>
      </c>
      <c r="AQ59" s="39">
        <f>IF(AP59="",AO59*-1,AP59-AO59)</f>
        <v>-100</v>
      </c>
      <c r="AR59" s="95" t="str">
        <f>IF(Table2[[#This Row],[Negatives]]="NEG","",IF(AND(Table2[[#This Row],[2 Pro Bets]]="",Table2[[#This Row],[State]]="NSW",Table2[[#This Row],[Rated Order]]=3),"",100))</f>
        <v/>
      </c>
      <c r="AS59" s="47" t="str">
        <f>IF(Table2[[#This Row],[Pro Bet]]="","",IF(Table2[[#This Row],[Lev Ret]]="","",AR59*Table2[[#This Row],[Div]]))</f>
        <v/>
      </c>
      <c r="AT59" s="96" t="str">
        <f>IF(Table2[[#This Row],[Pro Bet]]="","",IF(AS59="",AR59*-1,AS59-AR59))</f>
        <v/>
      </c>
    </row>
    <row r="60" spans="1:46" x14ac:dyDescent="0.25">
      <c r="A60" s="38">
        <v>44226</v>
      </c>
      <c r="B60" s="39" t="s">
        <v>107</v>
      </c>
      <c r="C60" s="40">
        <v>0.69444444444444453</v>
      </c>
      <c r="D60" s="39">
        <v>5</v>
      </c>
      <c r="E60" s="39">
        <v>9</v>
      </c>
      <c r="F60" s="70">
        <v>7</v>
      </c>
      <c r="G60" s="39">
        <v>2400</v>
      </c>
      <c r="H60" s="39" t="s">
        <v>988</v>
      </c>
      <c r="I60" s="39">
        <v>78</v>
      </c>
      <c r="J60" s="39">
        <v>135</v>
      </c>
      <c r="K60" s="39">
        <v>1</v>
      </c>
      <c r="L60" s="39" t="s">
        <v>168</v>
      </c>
      <c r="M60" s="39" t="s">
        <v>990</v>
      </c>
      <c r="N60" s="41">
        <v>3.5</v>
      </c>
      <c r="O60" s="39" t="s">
        <v>1044</v>
      </c>
      <c r="P60" s="39" t="s">
        <v>1045</v>
      </c>
      <c r="Q60" s="48"/>
      <c r="R60" s="39">
        <v>2</v>
      </c>
      <c r="S60" s="39">
        <v>60.5</v>
      </c>
      <c r="T60" s="39">
        <v>60.5</v>
      </c>
      <c r="U60" s="48">
        <v>52.989130434782609</v>
      </c>
      <c r="V60" s="39">
        <v>2</v>
      </c>
      <c r="W60" s="39">
        <v>4</v>
      </c>
      <c r="X60" s="39">
        <v>3</v>
      </c>
      <c r="Y60" s="39">
        <v>5.5</v>
      </c>
      <c r="Z60" s="39">
        <v>30</v>
      </c>
      <c r="AA60" s="39">
        <v>9</v>
      </c>
      <c r="AB60" s="52"/>
      <c r="AC60" s="39" t="s">
        <v>617</v>
      </c>
      <c r="AD60" s="41">
        <v>4.2</v>
      </c>
      <c r="AE60" s="41">
        <v>1.7</v>
      </c>
      <c r="AF60" s="68" t="s">
        <v>618</v>
      </c>
      <c r="AG60" s="39" t="str">
        <f>VLOOKUP(B60,$B$1703:$D$1743,2,FALSE)</f>
        <v>Vic</v>
      </c>
      <c r="AH60" s="39" t="str">
        <f>VLOOKUP(B60,$B$1703:$D$1743,3,FALSE)</f>
        <v>-</v>
      </c>
      <c r="AI60" s="69" t="str">
        <f>TRIM(PROPER(L60))</f>
        <v>Long Arm</v>
      </c>
      <c r="AJ60" s="39" t="str">
        <f>TEXT(A60, "ddd")</f>
        <v>Sat</v>
      </c>
      <c r="AK60" s="39">
        <f>MONTH(Table2[[#This Row],[Date]])</f>
        <v>1</v>
      </c>
      <c r="AL60" s="39"/>
      <c r="AM60" s="39" t="str">
        <f>IF(AND(Table2[[#This Row],[Date]]=A61,Table2[[#This Row],[Track]]=B61,Table2[[#This Row],[Race]]=F61,AL60&lt;&gt;"Neg",AL61&lt;&gt;"Neg"),2,"")</f>
        <v/>
      </c>
      <c r="AN60" s="39" t="str">
        <f>IF(AM60=2,2,IF(AND(AM59=2,Table2[[#This Row],[Negatives]]&lt;&gt;"NEG"),2,""))</f>
        <v/>
      </c>
      <c r="AO60" s="39">
        <f>IF(AND(Table2[[#This Row],[State]]="NSW",Table2[[#This Row],[Rated Order]]=3,AN60=""),100,100)</f>
        <v>100</v>
      </c>
      <c r="AP60" s="39">
        <f>IF(AC60&lt;&gt;"Won","",AO60*AD60)</f>
        <v>420</v>
      </c>
      <c r="AQ60" s="39">
        <f>IF(AP60="",AO60*-1,AP60-AO60)</f>
        <v>320</v>
      </c>
      <c r="AR60" s="95">
        <f>IF(Table2[[#This Row],[Negatives]]="NEG","",IF(AND(Table2[[#This Row],[2 Pro Bets]]="",Table2[[#This Row],[State]]="NSW",Table2[[#This Row],[Rated Order]]=3),"",100))</f>
        <v>100</v>
      </c>
      <c r="AS60" s="47">
        <f>IF(Table2[[#This Row],[Pro Bet]]="","",IF(Table2[[#This Row],[Lev Ret]]="","",AR60*Table2[[#This Row],[Div]]))</f>
        <v>420</v>
      </c>
      <c r="AT60" s="96">
        <f>IF(Table2[[#This Row],[Pro Bet]]="","",IF(AS60="",AR60*-1,AS60-AR60))</f>
        <v>320</v>
      </c>
    </row>
    <row r="61" spans="1:46" x14ac:dyDescent="0.25">
      <c r="A61" s="38">
        <v>44226</v>
      </c>
      <c r="B61" s="39" t="s">
        <v>45</v>
      </c>
      <c r="C61" s="40">
        <v>0.73611111111111105</v>
      </c>
      <c r="D61" s="39">
        <v>6</v>
      </c>
      <c r="E61" s="39">
        <v>3</v>
      </c>
      <c r="F61" s="70">
        <v>8</v>
      </c>
      <c r="G61" s="39">
        <v>1500</v>
      </c>
      <c r="H61" s="39" t="s">
        <v>1398</v>
      </c>
      <c r="I61" s="39">
        <v>88</v>
      </c>
      <c r="J61" s="39">
        <v>125</v>
      </c>
      <c r="K61" s="39">
        <v>1</v>
      </c>
      <c r="L61" s="39" t="s">
        <v>1596</v>
      </c>
      <c r="M61" s="39" t="s">
        <v>1018</v>
      </c>
      <c r="N61" s="41">
        <v>3.1</v>
      </c>
      <c r="O61" s="39" t="s">
        <v>1166</v>
      </c>
      <c r="P61" s="39" t="s">
        <v>1399</v>
      </c>
      <c r="Q61" s="48">
        <v>2</v>
      </c>
      <c r="R61" s="39">
        <v>6</v>
      </c>
      <c r="S61" s="39">
        <v>60</v>
      </c>
      <c r="T61" s="39">
        <v>58</v>
      </c>
      <c r="U61" s="48">
        <v>82.258064516129025</v>
      </c>
      <c r="V61" s="39">
        <v>1</v>
      </c>
      <c r="W61" s="39">
        <v>5</v>
      </c>
      <c r="X61" s="39">
        <v>2</v>
      </c>
      <c r="Y61" s="39">
        <v>5.3</v>
      </c>
      <c r="Z61" s="39">
        <v>20</v>
      </c>
      <c r="AA61" s="39"/>
      <c r="AB61" s="52"/>
      <c r="AC61" s="39" t="s">
        <v>1</v>
      </c>
      <c r="AD61" s="41">
        <v>3.6</v>
      </c>
      <c r="AE61" s="41">
        <v>1.5</v>
      </c>
      <c r="AF61" s="68" t="s">
        <v>619</v>
      </c>
      <c r="AG61" s="39" t="str">
        <f>VLOOKUP(B61,$B$1703:$D$1743,2,FALSE)</f>
        <v>NSW</v>
      </c>
      <c r="AH61" s="39" t="str">
        <f>VLOOKUP(B61,$B$1703:$D$1743,3,FALSE)</f>
        <v>-</v>
      </c>
      <c r="AI61" s="69" t="str">
        <f>TRIM(PROPER(L61))</f>
        <v>Frosty Rocks</v>
      </c>
      <c r="AJ61" s="39" t="str">
        <f>TEXT(A61, "ddd")</f>
        <v>Sat</v>
      </c>
      <c r="AK61" s="39">
        <f>MONTH(Table2[[#This Row],[Date]])</f>
        <v>1</v>
      </c>
      <c r="AL61" s="39" t="s">
        <v>1362</v>
      </c>
      <c r="AM61" s="39" t="str">
        <f>IF(AND(Table2[[#This Row],[Date]]=A62,Table2[[#This Row],[Track]]=B62,Table2[[#This Row],[Race]]=F62,AL61&lt;&gt;"Neg",AL62&lt;&gt;"Neg"),2,"")</f>
        <v/>
      </c>
      <c r="AN61" s="39" t="str">
        <f>IF(AM61=2,2,IF(AND(AM60=2,Table2[[#This Row],[Negatives]]&lt;&gt;"NEG"),2,""))</f>
        <v/>
      </c>
      <c r="AO61" s="39">
        <f>IF(AND(Table2[[#This Row],[State]]="NSW",Table2[[#This Row],[Rated Order]]=3,AN61=""),100,100)</f>
        <v>100</v>
      </c>
      <c r="AP61" s="39" t="str">
        <f>IF(AC61&lt;&gt;"Won","",AO61*AD61)</f>
        <v/>
      </c>
      <c r="AQ61" s="39">
        <f>IF(AP61="",AO61*-1,AP61-AO61)</f>
        <v>-100</v>
      </c>
      <c r="AR61" s="95" t="str">
        <f>IF(Table2[[#This Row],[Negatives]]="NEG","",IF(AND(Table2[[#This Row],[2 Pro Bets]]="",Table2[[#This Row],[State]]="NSW",Table2[[#This Row],[Rated Order]]=3),"",100))</f>
        <v/>
      </c>
      <c r="AS61" s="47" t="str">
        <f>IF(Table2[[#This Row],[Pro Bet]]="","",IF(Table2[[#This Row],[Lev Ret]]="","",AR61*Table2[[#This Row],[Div]]))</f>
        <v/>
      </c>
      <c r="AT61" s="96" t="str">
        <f>IF(Table2[[#This Row],[Pro Bet]]="","",IF(AS61="",AR61*-1,AS61-AR61))</f>
        <v/>
      </c>
    </row>
    <row r="62" spans="1:46" x14ac:dyDescent="0.25">
      <c r="A62" s="38">
        <v>44226</v>
      </c>
      <c r="B62" s="39" t="s">
        <v>107</v>
      </c>
      <c r="C62" s="40">
        <v>0.74652777777777779</v>
      </c>
      <c r="D62" s="39">
        <v>5</v>
      </c>
      <c r="E62" s="39">
        <v>9</v>
      </c>
      <c r="F62" s="70">
        <v>9</v>
      </c>
      <c r="G62" s="39">
        <v>1800</v>
      </c>
      <c r="H62" s="39" t="s">
        <v>988</v>
      </c>
      <c r="I62" s="39" t="s">
        <v>989</v>
      </c>
      <c r="J62" s="39">
        <v>125</v>
      </c>
      <c r="K62" s="39">
        <v>4</v>
      </c>
      <c r="L62" s="39" t="s">
        <v>478</v>
      </c>
      <c r="M62" s="39" t="s">
        <v>1024</v>
      </c>
      <c r="N62" s="41">
        <v>13</v>
      </c>
      <c r="O62" s="39" t="s">
        <v>1046</v>
      </c>
      <c r="P62" s="39" t="s">
        <v>1047</v>
      </c>
      <c r="Q62" s="48"/>
      <c r="R62" s="39">
        <v>10</v>
      </c>
      <c r="S62" s="39">
        <v>55.5</v>
      </c>
      <c r="T62" s="39">
        <v>55.5</v>
      </c>
      <c r="U62" s="48">
        <v>50.526315789473685</v>
      </c>
      <c r="V62" s="39"/>
      <c r="W62" s="39">
        <v>1</v>
      </c>
      <c r="X62" s="39">
        <v>3</v>
      </c>
      <c r="Y62" s="39">
        <v>5.5</v>
      </c>
      <c r="Z62" s="39">
        <v>30</v>
      </c>
      <c r="AA62" s="39">
        <v>11</v>
      </c>
      <c r="AB62" s="52"/>
      <c r="AC62" s="39" t="s">
        <v>1</v>
      </c>
      <c r="AD62" s="41">
        <v>8.5</v>
      </c>
      <c r="AE62" s="41">
        <v>3.6</v>
      </c>
      <c r="AF62" s="68" t="s">
        <v>618</v>
      </c>
      <c r="AG62" s="39" t="str">
        <f>VLOOKUP(B62,$B$1703:$D$1743,2,FALSE)</f>
        <v>Vic</v>
      </c>
      <c r="AH62" s="39" t="str">
        <f>VLOOKUP(B62,$B$1703:$D$1743,3,FALSE)</f>
        <v>-</v>
      </c>
      <c r="AI62" s="69" t="str">
        <f>TRIM(PROPER(L62))</f>
        <v>Kentucky Breeze</v>
      </c>
      <c r="AJ62" s="39" t="str">
        <f>TEXT(A62, "ddd")</f>
        <v>Sat</v>
      </c>
      <c r="AK62" s="39">
        <f>MONTH(Table2[[#This Row],[Date]])</f>
        <v>1</v>
      </c>
      <c r="AL62" s="39"/>
      <c r="AM62" s="39" t="str">
        <f>IF(AND(Table2[[#This Row],[Date]]=A63,Table2[[#This Row],[Track]]=B63,Table2[[#This Row],[Race]]=F63,AL62&lt;&gt;"Neg",AL63&lt;&gt;"Neg"),2,"")</f>
        <v/>
      </c>
      <c r="AN62" s="39" t="str">
        <f>IF(AM62=2,2,IF(AND(AM61=2,Table2[[#This Row],[Negatives]]&lt;&gt;"NEG"),2,""))</f>
        <v/>
      </c>
      <c r="AO62" s="39">
        <f>IF(AND(Table2[[#This Row],[State]]="NSW",Table2[[#This Row],[Rated Order]]=3,AN62=""),100,100)</f>
        <v>100</v>
      </c>
      <c r="AP62" s="39" t="str">
        <f>IF(AC62&lt;&gt;"Won","",AO62*AD62)</f>
        <v/>
      </c>
      <c r="AQ62" s="39">
        <f>IF(AP62="",AO62*-1,AP62-AO62)</f>
        <v>-100</v>
      </c>
      <c r="AR62" s="95">
        <f>IF(Table2[[#This Row],[Negatives]]="NEG","",IF(AND(Table2[[#This Row],[2 Pro Bets]]="",Table2[[#This Row],[State]]="NSW",Table2[[#This Row],[Rated Order]]=3),"",100))</f>
        <v>100</v>
      </c>
      <c r="AS62" s="47" t="str">
        <f>IF(Table2[[#This Row],[Pro Bet]]="","",IF(Table2[[#This Row],[Lev Ret]]="","",AR62*Table2[[#This Row],[Div]]))</f>
        <v/>
      </c>
      <c r="AT62" s="96">
        <f>IF(Table2[[#This Row],[Pro Bet]]="","",IF(AS62="",AR62*-1,AS62-AR62))</f>
        <v>-100</v>
      </c>
    </row>
    <row r="63" spans="1:46" x14ac:dyDescent="0.25">
      <c r="A63" s="38">
        <v>44226</v>
      </c>
      <c r="B63" s="39" t="s">
        <v>45</v>
      </c>
      <c r="C63" s="40">
        <v>0.76041666666666696</v>
      </c>
      <c r="D63" s="39">
        <v>6</v>
      </c>
      <c r="E63" s="39">
        <v>3</v>
      </c>
      <c r="F63" s="70">
        <v>9</v>
      </c>
      <c r="G63" s="39">
        <v>1200</v>
      </c>
      <c r="H63" s="39" t="s">
        <v>1398</v>
      </c>
      <c r="I63" s="39">
        <v>88</v>
      </c>
      <c r="J63" s="39">
        <v>125</v>
      </c>
      <c r="K63" s="39">
        <v>10</v>
      </c>
      <c r="L63" s="39" t="s">
        <v>1592</v>
      </c>
      <c r="M63" s="39" t="s">
        <v>1018</v>
      </c>
      <c r="N63" s="41">
        <v>6</v>
      </c>
      <c r="O63" s="39" t="s">
        <v>1096</v>
      </c>
      <c r="P63" s="39" t="s">
        <v>1175</v>
      </c>
      <c r="Q63" s="48"/>
      <c r="R63" s="39">
        <v>2</v>
      </c>
      <c r="S63" s="39">
        <v>53.5</v>
      </c>
      <c r="T63" s="39">
        <v>53.5</v>
      </c>
      <c r="U63" s="48">
        <v>60.14492753623189</v>
      </c>
      <c r="V63" s="39">
        <v>4</v>
      </c>
      <c r="W63" s="39"/>
      <c r="X63" s="39">
        <v>2</v>
      </c>
      <c r="Y63" s="39">
        <v>4.9000000000000004</v>
      </c>
      <c r="Z63" s="39">
        <v>20</v>
      </c>
      <c r="AA63" s="39"/>
      <c r="AB63" s="52"/>
      <c r="AC63" s="39" t="s">
        <v>2</v>
      </c>
      <c r="AD63" s="41">
        <v>5.5</v>
      </c>
      <c r="AE63" s="41">
        <v>1.8</v>
      </c>
      <c r="AF63" s="68" t="s">
        <v>619</v>
      </c>
      <c r="AG63" s="39" t="str">
        <f>VLOOKUP(B63,$B$1703:$D$1743,2,FALSE)</f>
        <v>NSW</v>
      </c>
      <c r="AH63" s="39" t="str">
        <f>VLOOKUP(B63,$B$1703:$D$1743,3,FALSE)</f>
        <v>-</v>
      </c>
      <c r="AI63" s="69" t="str">
        <f>TRIM(PROPER(L63))</f>
        <v>Lillemor</v>
      </c>
      <c r="AJ63" s="39" t="str">
        <f>TEXT(A63, "ddd")</f>
        <v>Sat</v>
      </c>
      <c r="AK63" s="39">
        <f>MONTH(Table2[[#This Row],[Date]])</f>
        <v>1</v>
      </c>
      <c r="AL63" s="39" t="s">
        <v>1362</v>
      </c>
      <c r="AM63" s="39" t="str">
        <f>IF(AND(Table2[[#This Row],[Date]]=A64,Table2[[#This Row],[Track]]=B64,Table2[[#This Row],[Race]]=F64,AL63&lt;&gt;"Neg",AL64&lt;&gt;"Neg"),2,"")</f>
        <v/>
      </c>
      <c r="AN63" s="39" t="str">
        <f>IF(AM63=2,2,IF(AND(AM62=2,Table2[[#This Row],[Negatives]]&lt;&gt;"NEG"),2,""))</f>
        <v/>
      </c>
      <c r="AO63" s="39">
        <f>IF(AND(Table2[[#This Row],[State]]="NSW",Table2[[#This Row],[Rated Order]]=3,AN63=""),100,100)</f>
        <v>100</v>
      </c>
      <c r="AP63" s="39" t="str">
        <f>IF(AC63&lt;&gt;"Won","",AO63*AD63)</f>
        <v/>
      </c>
      <c r="AQ63" s="39">
        <f>IF(AP63="",AO63*-1,AP63-AO63)</f>
        <v>-100</v>
      </c>
      <c r="AR63" s="95" t="str">
        <f>IF(Table2[[#This Row],[Negatives]]="NEG","",IF(AND(Table2[[#This Row],[2 Pro Bets]]="",Table2[[#This Row],[State]]="NSW",Table2[[#This Row],[Rated Order]]=3),"",100))</f>
        <v/>
      </c>
      <c r="AS63" s="47" t="str">
        <f>IF(Table2[[#This Row],[Pro Bet]]="","",IF(Table2[[#This Row],[Lev Ret]]="","",AR63*Table2[[#This Row],[Div]]))</f>
        <v/>
      </c>
      <c r="AT63" s="96" t="str">
        <f>IF(Table2[[#This Row],[Pro Bet]]="","",IF(AS63="",AR63*-1,AS63-AR63))</f>
        <v/>
      </c>
    </row>
    <row r="64" spans="1:46" x14ac:dyDescent="0.25">
      <c r="A64" s="38">
        <v>44233</v>
      </c>
      <c r="B64" s="39" t="s">
        <v>107</v>
      </c>
      <c r="C64" s="40">
        <v>0.52777777777777779</v>
      </c>
      <c r="D64" s="39">
        <v>3</v>
      </c>
      <c r="E64" s="39">
        <v>0</v>
      </c>
      <c r="F64" s="70">
        <v>1</v>
      </c>
      <c r="G64" s="39">
        <v>1400</v>
      </c>
      <c r="H64" s="39" t="s">
        <v>988</v>
      </c>
      <c r="I64" s="39">
        <v>84</v>
      </c>
      <c r="J64" s="39">
        <v>125</v>
      </c>
      <c r="K64" s="39">
        <v>8</v>
      </c>
      <c r="L64" s="39" t="s">
        <v>479</v>
      </c>
      <c r="M64" s="39" t="s">
        <v>990</v>
      </c>
      <c r="N64" s="41">
        <v>11</v>
      </c>
      <c r="O64" s="39" t="s">
        <v>1048</v>
      </c>
      <c r="P64" s="39" t="s">
        <v>1049</v>
      </c>
      <c r="Q64" s="48"/>
      <c r="R64" s="39">
        <v>8</v>
      </c>
      <c r="S64" s="39">
        <v>55.5</v>
      </c>
      <c r="T64" s="39">
        <v>55.5</v>
      </c>
      <c r="U64" s="48">
        <v>29.090909090909093</v>
      </c>
      <c r="V64" s="39">
        <v>3</v>
      </c>
      <c r="W64" s="39">
        <v>5</v>
      </c>
      <c r="X64" s="39">
        <v>2</v>
      </c>
      <c r="Y64" s="39">
        <v>4.8</v>
      </c>
      <c r="Z64" s="39">
        <v>35</v>
      </c>
      <c r="AA64" s="39">
        <v>9</v>
      </c>
      <c r="AB64" s="52"/>
      <c r="AC64" s="39"/>
      <c r="AD64" s="41">
        <v>11</v>
      </c>
      <c r="AE64" s="41"/>
      <c r="AF64" s="68" t="s">
        <v>618</v>
      </c>
      <c r="AG64" s="39" t="str">
        <f>VLOOKUP(B64,$B$1703:$D$1743,2,FALSE)</f>
        <v>Vic</v>
      </c>
      <c r="AH64" s="39" t="str">
        <f>VLOOKUP(B64,$B$1703:$D$1743,3,FALSE)</f>
        <v>-</v>
      </c>
      <c r="AI64" s="69" t="str">
        <f>TRIM(PROPER(L64))</f>
        <v>Eugene'S Forest</v>
      </c>
      <c r="AJ64" s="39" t="str">
        <f>TEXT(A64, "ddd")</f>
        <v>Sat</v>
      </c>
      <c r="AK64" s="39">
        <f>MONTH(Table2[[#This Row],[Date]])</f>
        <v>2</v>
      </c>
      <c r="AL64" s="39"/>
      <c r="AM64" s="39">
        <f>IF(AND(Table2[[#This Row],[Date]]=A65,Table2[[#This Row],[Track]]=B65,Table2[[#This Row],[Race]]=F65,AL64&lt;&gt;"Neg",AL65&lt;&gt;"Neg"),2,"")</f>
        <v>2</v>
      </c>
      <c r="AN64" s="39">
        <f>IF(AM64=2,2,IF(AND(AM63=2,Table2[[#This Row],[Negatives]]&lt;&gt;"NEG"),2,""))</f>
        <v>2</v>
      </c>
      <c r="AO64" s="39">
        <f>IF(AND(Table2[[#This Row],[State]]="NSW",Table2[[#This Row],[Rated Order]]=3,AN64=""),100,100)</f>
        <v>100</v>
      </c>
      <c r="AP64" s="39" t="str">
        <f>IF(AC64&lt;&gt;"Won","",AO64*AD64)</f>
        <v/>
      </c>
      <c r="AQ64" s="39">
        <f>IF(AP64="",AO64*-1,AP64-AO64)</f>
        <v>-100</v>
      </c>
      <c r="AR64" s="95">
        <f>IF(Table2[[#This Row],[Negatives]]="NEG","",IF(AND(Table2[[#This Row],[2 Pro Bets]]="",Table2[[#This Row],[State]]="NSW",Table2[[#This Row],[Rated Order]]=3),"",100))</f>
        <v>100</v>
      </c>
      <c r="AS64" s="47" t="str">
        <f>IF(Table2[[#This Row],[Pro Bet]]="","",IF(Table2[[#This Row],[Lev Ret]]="","",AR64*Table2[[#This Row],[Div]]))</f>
        <v/>
      </c>
      <c r="AT64" s="96">
        <f>IF(Table2[[#This Row],[Pro Bet]]="","",IF(AS64="",AR64*-1,AS64-AR64))</f>
        <v>-100</v>
      </c>
    </row>
    <row r="65" spans="1:46" x14ac:dyDescent="0.25">
      <c r="A65" s="38">
        <v>44233</v>
      </c>
      <c r="B65" s="39" t="s">
        <v>107</v>
      </c>
      <c r="C65" s="40">
        <v>0.52777777777777779</v>
      </c>
      <c r="D65" s="39">
        <v>3</v>
      </c>
      <c r="E65" s="39">
        <v>0</v>
      </c>
      <c r="F65" s="70">
        <v>1</v>
      </c>
      <c r="G65" s="39">
        <v>1400</v>
      </c>
      <c r="H65" s="39" t="s">
        <v>988</v>
      </c>
      <c r="I65" s="39">
        <v>84</v>
      </c>
      <c r="J65" s="39">
        <v>125</v>
      </c>
      <c r="K65" s="39">
        <v>7</v>
      </c>
      <c r="L65" s="39" t="s">
        <v>480</v>
      </c>
      <c r="M65" s="39" t="s">
        <v>1006</v>
      </c>
      <c r="N65" s="41">
        <v>2.2000000000000002</v>
      </c>
      <c r="O65" s="39" t="s">
        <v>1050</v>
      </c>
      <c r="P65" s="39" t="s">
        <v>1051</v>
      </c>
      <c r="Q65" s="48"/>
      <c r="R65" s="39">
        <v>5</v>
      </c>
      <c r="S65" s="39">
        <v>56</v>
      </c>
      <c r="T65" s="39">
        <v>56</v>
      </c>
      <c r="U65" s="48">
        <v>29.090909090909093</v>
      </c>
      <c r="V65" s="39">
        <v>1</v>
      </c>
      <c r="W65" s="39">
        <v>2</v>
      </c>
      <c r="X65" s="39">
        <v>3</v>
      </c>
      <c r="Y65" s="39">
        <v>5</v>
      </c>
      <c r="Z65" s="39">
        <v>35</v>
      </c>
      <c r="AA65" s="39">
        <v>9</v>
      </c>
      <c r="AB65" s="52"/>
      <c r="AC65" s="39" t="s">
        <v>617</v>
      </c>
      <c r="AD65" s="41">
        <v>1.9</v>
      </c>
      <c r="AE65" s="41">
        <v>1.6</v>
      </c>
      <c r="AF65" s="68" t="s">
        <v>618</v>
      </c>
      <c r="AG65" s="39" t="str">
        <f>VLOOKUP(B65,$B$1703:$D$1743,2,FALSE)</f>
        <v>Vic</v>
      </c>
      <c r="AH65" s="39" t="str">
        <f>VLOOKUP(B65,$B$1703:$D$1743,3,FALSE)</f>
        <v>-</v>
      </c>
      <c r="AI65" s="69" t="str">
        <f>TRIM(PROPER(L65))</f>
        <v>Regardsmaree</v>
      </c>
      <c r="AJ65" s="39" t="str">
        <f>TEXT(A65, "ddd")</f>
        <v>Sat</v>
      </c>
      <c r="AK65" s="39">
        <f>MONTH(Table2[[#This Row],[Date]])</f>
        <v>2</v>
      </c>
      <c r="AL65" s="39"/>
      <c r="AM65" s="39" t="str">
        <f>IF(AND(Table2[[#This Row],[Date]]=A66,Table2[[#This Row],[Track]]=B66,Table2[[#This Row],[Race]]=F66,AL65&lt;&gt;"Neg",AL66&lt;&gt;"Neg"),2,"")</f>
        <v/>
      </c>
      <c r="AN65" s="39">
        <f>IF(AM65=2,2,IF(AND(AM64=2,Table2[[#This Row],[Negatives]]&lt;&gt;"NEG"),2,""))</f>
        <v>2</v>
      </c>
      <c r="AO65" s="39">
        <f>IF(AND(Table2[[#This Row],[State]]="NSW",Table2[[#This Row],[Rated Order]]=3,AN65=""),100,100)</f>
        <v>100</v>
      </c>
      <c r="AP65" s="39">
        <f>IF(AC65&lt;&gt;"Won","",AO65*AD65)</f>
        <v>190</v>
      </c>
      <c r="AQ65" s="39">
        <f>IF(AP65="",AO65*-1,AP65-AO65)</f>
        <v>90</v>
      </c>
      <c r="AR65" s="95">
        <f>IF(Table2[[#This Row],[Negatives]]="NEG","",IF(AND(Table2[[#This Row],[2 Pro Bets]]="",Table2[[#This Row],[State]]="NSW",Table2[[#This Row],[Rated Order]]=3),"",100))</f>
        <v>100</v>
      </c>
      <c r="AS65" s="47">
        <f>IF(Table2[[#This Row],[Pro Bet]]="","",IF(Table2[[#This Row],[Lev Ret]]="","",AR65*Table2[[#This Row],[Div]]))</f>
        <v>190</v>
      </c>
      <c r="AT65" s="96">
        <f>IF(Table2[[#This Row],[Pro Bet]]="","",IF(AS65="",AR65*-1,AS65-AR65))</f>
        <v>90</v>
      </c>
    </row>
    <row r="66" spans="1:46" x14ac:dyDescent="0.25">
      <c r="A66" s="38">
        <v>44233</v>
      </c>
      <c r="B66" s="39" t="s">
        <v>107</v>
      </c>
      <c r="C66" s="40">
        <v>0.64930555555555558</v>
      </c>
      <c r="D66" s="39">
        <v>3</v>
      </c>
      <c r="E66" s="39">
        <v>0</v>
      </c>
      <c r="F66" s="70">
        <v>6</v>
      </c>
      <c r="G66" s="39">
        <v>1600</v>
      </c>
      <c r="H66" s="39" t="s">
        <v>988</v>
      </c>
      <c r="I66" s="39" t="s">
        <v>1052</v>
      </c>
      <c r="J66" s="39">
        <v>160</v>
      </c>
      <c r="K66" s="39">
        <v>8</v>
      </c>
      <c r="L66" s="39" t="s">
        <v>1053</v>
      </c>
      <c r="M66" s="39" t="s">
        <v>995</v>
      </c>
      <c r="N66" s="41">
        <v>9</v>
      </c>
      <c r="O66" s="39" t="s">
        <v>1054</v>
      </c>
      <c r="P66" s="39" t="s">
        <v>1025</v>
      </c>
      <c r="Q66" s="48"/>
      <c r="R66" s="39">
        <v>5</v>
      </c>
      <c r="S66" s="39">
        <v>57</v>
      </c>
      <c r="T66" s="39">
        <v>57</v>
      </c>
      <c r="U66" s="48">
        <v>31.944444444444446</v>
      </c>
      <c r="V66" s="39"/>
      <c r="W66" s="39">
        <v>2</v>
      </c>
      <c r="X66" s="39">
        <v>2</v>
      </c>
      <c r="Y66" s="39">
        <v>4.5999999999999996</v>
      </c>
      <c r="Z66" s="39">
        <v>35</v>
      </c>
      <c r="AA66" s="39">
        <v>10</v>
      </c>
      <c r="AB66" s="52"/>
      <c r="AC66" s="39" t="s">
        <v>2</v>
      </c>
      <c r="AD66" s="41">
        <v>10</v>
      </c>
      <c r="AE66" s="41">
        <v>3</v>
      </c>
      <c r="AF66" s="68" t="s">
        <v>618</v>
      </c>
      <c r="AG66" s="39" t="str">
        <f>VLOOKUP(B66,$B$1703:$D$1743,2,FALSE)</f>
        <v>Vic</v>
      </c>
      <c r="AH66" s="39" t="str">
        <f>VLOOKUP(B66,$B$1703:$D$1743,3,FALSE)</f>
        <v>-</v>
      </c>
      <c r="AI66" s="69" t="str">
        <f>TRIM(PROPER(L66))</f>
        <v>Miss Siska</v>
      </c>
      <c r="AJ66" s="39" t="str">
        <f>TEXT(A66, "ddd")</f>
        <v>Sat</v>
      </c>
      <c r="AK66" s="39">
        <f>MONTH(Table2[[#This Row],[Date]])</f>
        <v>2</v>
      </c>
      <c r="AL66" s="39" t="s">
        <v>1361</v>
      </c>
      <c r="AM66" s="39" t="str">
        <f>IF(AND(Table2[[#This Row],[Date]]=A67,Table2[[#This Row],[Track]]=B67,Table2[[#This Row],[Race]]=F67,AL66&lt;&gt;"Neg",AL67&lt;&gt;"Neg"),2,"")</f>
        <v/>
      </c>
      <c r="AN66" s="39" t="str">
        <f>IF(AM66=2,2,IF(AND(AM65=2,Table2[[#This Row],[Negatives]]&lt;&gt;"NEG"),2,""))</f>
        <v/>
      </c>
      <c r="AO66" s="39">
        <f>IF(AND(Table2[[#This Row],[State]]="NSW",Table2[[#This Row],[Rated Order]]=3,AN66=""),100,100)</f>
        <v>100</v>
      </c>
      <c r="AP66" s="39" t="str">
        <f>IF(AC66&lt;&gt;"Won","",AO66*AD66)</f>
        <v/>
      </c>
      <c r="AQ66" s="39">
        <f>IF(AP66="",AO66*-1,AP66-AO66)</f>
        <v>-100</v>
      </c>
      <c r="AR66" s="95" t="str">
        <f>IF(Table2[[#This Row],[Negatives]]="NEG","",IF(AND(Table2[[#This Row],[2 Pro Bets]]="",Table2[[#This Row],[State]]="NSW",Table2[[#This Row],[Rated Order]]=3),"",100))</f>
        <v/>
      </c>
      <c r="AS66" s="47" t="str">
        <f>IF(Table2[[#This Row],[Pro Bet]]="","",IF(Table2[[#This Row],[Lev Ret]]="","",AR66*Table2[[#This Row],[Div]]))</f>
        <v/>
      </c>
      <c r="AT66" s="96" t="str">
        <f>IF(Table2[[#This Row],[Pro Bet]]="","",IF(AS66="",AR66*-1,AS66-AR66))</f>
        <v/>
      </c>
    </row>
    <row r="67" spans="1:46" x14ac:dyDescent="0.25">
      <c r="A67" s="38">
        <v>44233</v>
      </c>
      <c r="B67" s="39" t="s">
        <v>107</v>
      </c>
      <c r="C67" s="40">
        <v>0.64930555555555558</v>
      </c>
      <c r="D67" s="39">
        <v>3</v>
      </c>
      <c r="E67" s="39">
        <v>0</v>
      </c>
      <c r="F67" s="70">
        <v>6</v>
      </c>
      <c r="G67" s="39">
        <v>1600</v>
      </c>
      <c r="H67" s="39" t="s">
        <v>988</v>
      </c>
      <c r="I67" s="39" t="s">
        <v>1052</v>
      </c>
      <c r="J67" s="39">
        <v>160</v>
      </c>
      <c r="K67" s="39">
        <v>2</v>
      </c>
      <c r="L67" s="39" t="s">
        <v>481</v>
      </c>
      <c r="M67" s="39" t="s">
        <v>1024</v>
      </c>
      <c r="N67" s="41">
        <v>4.8</v>
      </c>
      <c r="O67" s="39" t="s">
        <v>1055</v>
      </c>
      <c r="P67" s="39" t="s">
        <v>1045</v>
      </c>
      <c r="Q67" s="48"/>
      <c r="R67" s="39">
        <v>1</v>
      </c>
      <c r="S67" s="39">
        <v>59</v>
      </c>
      <c r="T67" s="39">
        <v>59</v>
      </c>
      <c r="U67" s="48">
        <v>31.944444444444446</v>
      </c>
      <c r="V67" s="39">
        <v>3</v>
      </c>
      <c r="W67" s="39">
        <v>5</v>
      </c>
      <c r="X67" s="39">
        <v>3</v>
      </c>
      <c r="Y67" s="39">
        <v>5.5</v>
      </c>
      <c r="Z67" s="39">
        <v>30</v>
      </c>
      <c r="AA67" s="39">
        <v>10</v>
      </c>
      <c r="AB67" s="52"/>
      <c r="AC67" s="39" t="s">
        <v>1</v>
      </c>
      <c r="AD67" s="41">
        <v>4.5999999999999996</v>
      </c>
      <c r="AE67" s="41">
        <v>1.7</v>
      </c>
      <c r="AF67" s="68" t="s">
        <v>618</v>
      </c>
      <c r="AG67" s="39" t="str">
        <f>VLOOKUP(B67,$B$1703:$D$1743,2,FALSE)</f>
        <v>Vic</v>
      </c>
      <c r="AH67" s="39" t="str">
        <f>VLOOKUP(B67,$B$1703:$D$1743,3,FALSE)</f>
        <v>-</v>
      </c>
      <c r="AI67" s="69" t="str">
        <f>TRIM(PROPER(L67))</f>
        <v>Nonconformist</v>
      </c>
      <c r="AJ67" s="39" t="str">
        <f>TEXT(A67, "ddd")</f>
        <v>Sat</v>
      </c>
      <c r="AK67" s="39">
        <f>MONTH(Table2[[#This Row],[Date]])</f>
        <v>2</v>
      </c>
      <c r="AL67" s="39"/>
      <c r="AM67" s="39" t="str">
        <f>IF(AND(Table2[[#This Row],[Date]]=A68,Table2[[#This Row],[Track]]=B68,Table2[[#This Row],[Race]]=F68,AL67&lt;&gt;"Neg",AL68&lt;&gt;"Neg"),2,"")</f>
        <v/>
      </c>
      <c r="AN67" s="39" t="str">
        <f>IF(AM67=2,2,IF(AND(AM66=2,Table2[[#This Row],[Negatives]]&lt;&gt;"NEG"),2,""))</f>
        <v/>
      </c>
      <c r="AO67" s="39">
        <f>IF(AND(Table2[[#This Row],[State]]="NSW",Table2[[#This Row],[Rated Order]]=3,AN67=""),100,100)</f>
        <v>100</v>
      </c>
      <c r="AP67" s="39" t="str">
        <f>IF(AC67&lt;&gt;"Won","",AO67*AD67)</f>
        <v/>
      </c>
      <c r="AQ67" s="39">
        <f>IF(AP67="",AO67*-1,AP67-AO67)</f>
        <v>-100</v>
      </c>
      <c r="AR67" s="95">
        <f>IF(Table2[[#This Row],[Negatives]]="NEG","",IF(AND(Table2[[#This Row],[2 Pro Bets]]="",Table2[[#This Row],[State]]="NSW",Table2[[#This Row],[Rated Order]]=3),"",100))</f>
        <v>100</v>
      </c>
      <c r="AS67" s="47" t="str">
        <f>IF(Table2[[#This Row],[Pro Bet]]="","",IF(Table2[[#This Row],[Lev Ret]]="","",AR67*Table2[[#This Row],[Div]]))</f>
        <v/>
      </c>
      <c r="AT67" s="96">
        <f>IF(Table2[[#This Row],[Pro Bet]]="","",IF(AS67="",AR67*-1,AS67-AR67))</f>
        <v>-100</v>
      </c>
    </row>
    <row r="68" spans="1:46" x14ac:dyDescent="0.25">
      <c r="A68" s="38">
        <v>44233</v>
      </c>
      <c r="B68" s="39" t="s">
        <v>107</v>
      </c>
      <c r="C68" s="40">
        <v>0.73263888888888884</v>
      </c>
      <c r="D68" s="39">
        <v>3</v>
      </c>
      <c r="E68" s="39">
        <v>0</v>
      </c>
      <c r="F68" s="70">
        <v>9</v>
      </c>
      <c r="G68" s="39">
        <v>1100</v>
      </c>
      <c r="H68" s="39" t="s">
        <v>988</v>
      </c>
      <c r="I68" s="39" t="s">
        <v>1052</v>
      </c>
      <c r="J68" s="39">
        <v>200</v>
      </c>
      <c r="K68" s="39">
        <v>10</v>
      </c>
      <c r="L68" s="39" t="s">
        <v>482</v>
      </c>
      <c r="M68" s="39" t="s">
        <v>990</v>
      </c>
      <c r="N68" s="41">
        <v>7</v>
      </c>
      <c r="O68" s="39" t="s">
        <v>1028</v>
      </c>
      <c r="P68" s="39" t="s">
        <v>1025</v>
      </c>
      <c r="Q68" s="48"/>
      <c r="R68" s="39">
        <v>4</v>
      </c>
      <c r="S68" s="39">
        <v>55</v>
      </c>
      <c r="T68" s="39">
        <v>55</v>
      </c>
      <c r="U68" s="48">
        <v>34.285714285714285</v>
      </c>
      <c r="V68" s="39">
        <v>2</v>
      </c>
      <c r="W68" s="39">
        <v>2</v>
      </c>
      <c r="X68" s="39">
        <v>2</v>
      </c>
      <c r="Y68" s="39">
        <v>4.8</v>
      </c>
      <c r="Z68" s="39">
        <v>35</v>
      </c>
      <c r="AA68" s="39">
        <v>10</v>
      </c>
      <c r="AB68" s="52"/>
      <c r="AC68" s="39"/>
      <c r="AD68" s="41">
        <v>8.5</v>
      </c>
      <c r="AE68" s="41"/>
      <c r="AF68" s="68" t="s">
        <v>618</v>
      </c>
      <c r="AG68" s="39" t="str">
        <f>VLOOKUP(B68,$B$1703:$D$1743,2,FALSE)</f>
        <v>Vic</v>
      </c>
      <c r="AH68" s="39" t="str">
        <f>VLOOKUP(B68,$B$1703:$D$1743,3,FALSE)</f>
        <v>-</v>
      </c>
      <c r="AI68" s="69" t="str">
        <f>TRIM(PROPER(L68))</f>
        <v>Sword Of Mercy</v>
      </c>
      <c r="AJ68" s="39" t="str">
        <f>TEXT(A68, "ddd")</f>
        <v>Sat</v>
      </c>
      <c r="AK68" s="39">
        <f>MONTH(Table2[[#This Row],[Date]])</f>
        <v>2</v>
      </c>
      <c r="AL68" s="39"/>
      <c r="AM68" s="39" t="str">
        <f>IF(AND(Table2[[#This Row],[Date]]=A69,Table2[[#This Row],[Track]]=B69,Table2[[#This Row],[Race]]=F69,AL68&lt;&gt;"Neg",AL69&lt;&gt;"Neg"),2,"")</f>
        <v/>
      </c>
      <c r="AN68" s="39" t="str">
        <f>IF(AM68=2,2,IF(AND(AM67=2,Table2[[#This Row],[Negatives]]&lt;&gt;"NEG"),2,""))</f>
        <v/>
      </c>
      <c r="AO68" s="39">
        <f>IF(AND(Table2[[#This Row],[State]]="NSW",Table2[[#This Row],[Rated Order]]=3,AN68=""),100,100)</f>
        <v>100</v>
      </c>
      <c r="AP68" s="39" t="str">
        <f>IF(AC68&lt;&gt;"Won","",AO68*AD68)</f>
        <v/>
      </c>
      <c r="AQ68" s="39">
        <f>IF(AP68="",AO68*-1,AP68-AO68)</f>
        <v>-100</v>
      </c>
      <c r="AR68" s="95">
        <f>IF(Table2[[#This Row],[Negatives]]="NEG","",IF(AND(Table2[[#This Row],[2 Pro Bets]]="",Table2[[#This Row],[State]]="NSW",Table2[[#This Row],[Rated Order]]=3),"",100))</f>
        <v>100</v>
      </c>
      <c r="AS68" s="47" t="str">
        <f>IF(Table2[[#This Row],[Pro Bet]]="","",IF(Table2[[#This Row],[Lev Ret]]="","",AR68*Table2[[#This Row],[Div]]))</f>
        <v/>
      </c>
      <c r="AT68" s="96">
        <f>IF(Table2[[#This Row],[Pro Bet]]="","",IF(AS68="",AR68*-1,AS68-AR68))</f>
        <v>-100</v>
      </c>
    </row>
    <row r="69" spans="1:46" x14ac:dyDescent="0.25">
      <c r="A69" s="38">
        <v>44233</v>
      </c>
      <c r="B69" s="39" t="s">
        <v>44</v>
      </c>
      <c r="C69" s="40">
        <v>0.74652777777777801</v>
      </c>
      <c r="D69" s="39">
        <v>4</v>
      </c>
      <c r="E69" s="39">
        <v>0</v>
      </c>
      <c r="F69" s="70">
        <v>9</v>
      </c>
      <c r="G69" s="39">
        <v>1600</v>
      </c>
      <c r="H69" s="39" t="s">
        <v>1398</v>
      </c>
      <c r="I69" s="39">
        <v>78</v>
      </c>
      <c r="J69" s="39">
        <v>125</v>
      </c>
      <c r="K69" s="39">
        <v>8</v>
      </c>
      <c r="L69" s="39" t="s">
        <v>699</v>
      </c>
      <c r="M69" s="39" t="s">
        <v>1006</v>
      </c>
      <c r="N69" s="41">
        <v>9.3000000000000007</v>
      </c>
      <c r="O69" s="39" t="s">
        <v>1091</v>
      </c>
      <c r="P69" s="39" t="s">
        <v>1416</v>
      </c>
      <c r="Q69" s="48"/>
      <c r="R69" s="39">
        <v>5</v>
      </c>
      <c r="S69" s="39">
        <v>55</v>
      </c>
      <c r="T69" s="39">
        <v>55</v>
      </c>
      <c r="U69" s="48">
        <v>46.466973886328724</v>
      </c>
      <c r="V69" s="39">
        <v>3</v>
      </c>
      <c r="W69" s="39">
        <v>1</v>
      </c>
      <c r="X69" s="39">
        <v>2</v>
      </c>
      <c r="Y69" s="39">
        <v>5.0999999999999996</v>
      </c>
      <c r="Z69" s="39">
        <v>20</v>
      </c>
      <c r="AA69" s="39"/>
      <c r="AB69" s="52"/>
      <c r="AC69" s="39" t="s">
        <v>2</v>
      </c>
      <c r="AD69" s="41">
        <v>7</v>
      </c>
      <c r="AE69" s="41">
        <v>2</v>
      </c>
      <c r="AF69" s="68" t="s">
        <v>619</v>
      </c>
      <c r="AG69" s="39" t="str">
        <f>VLOOKUP(B69,$B$1703:$D$1743,2,FALSE)</f>
        <v>NSW</v>
      </c>
      <c r="AH69" s="39" t="str">
        <f>VLOOKUP(B69,$B$1703:$D$1743,3,FALSE)</f>
        <v>-</v>
      </c>
      <c r="AI69" s="69" t="str">
        <f>TRIM(PROPER(L69))</f>
        <v>Zing</v>
      </c>
      <c r="AJ69" s="39" t="str">
        <f>TEXT(A69, "ddd")</f>
        <v>Sat</v>
      </c>
      <c r="AK69" s="39">
        <f>MONTH(Table2[[#This Row],[Date]])</f>
        <v>2</v>
      </c>
      <c r="AL69" s="39"/>
      <c r="AM69" s="39">
        <f>IF(AND(Table2[[#This Row],[Date]]=A70,Table2[[#This Row],[Track]]=B70,Table2[[#This Row],[Race]]=F70,AL69&lt;&gt;"Neg",AL70&lt;&gt;"Neg"),2,"")</f>
        <v>2</v>
      </c>
      <c r="AN69" s="39">
        <f>IF(AM69=2,2,IF(AND(AM68=2,Table2[[#This Row],[Negatives]]&lt;&gt;"NEG"),2,""))</f>
        <v>2</v>
      </c>
      <c r="AO69" s="39">
        <f>IF(AND(Table2[[#This Row],[State]]="NSW",Table2[[#This Row],[Rated Order]]=3,AN69=""),100,100)</f>
        <v>100</v>
      </c>
      <c r="AP69" s="39" t="str">
        <f>IF(AC69&lt;&gt;"Won","",AO69*AD69)</f>
        <v/>
      </c>
      <c r="AQ69" s="39">
        <f>IF(AP69="",AO69*-1,AP69-AO69)</f>
        <v>-100</v>
      </c>
      <c r="AR69" s="95">
        <f>IF(Table2[[#This Row],[Negatives]]="NEG","",IF(AND(Table2[[#This Row],[2 Pro Bets]]="",Table2[[#This Row],[State]]="NSW",Table2[[#This Row],[Rated Order]]=3),"",100))</f>
        <v>100</v>
      </c>
      <c r="AS69" s="47" t="str">
        <f>IF(Table2[[#This Row],[Pro Bet]]="","",IF(Table2[[#This Row],[Lev Ret]]="","",AR69*Table2[[#This Row],[Div]]))</f>
        <v/>
      </c>
      <c r="AT69" s="96">
        <f>IF(Table2[[#This Row],[Pro Bet]]="","",IF(AS69="",AR69*-1,AS69-AR69))</f>
        <v>-100</v>
      </c>
    </row>
    <row r="70" spans="1:46" x14ac:dyDescent="0.25">
      <c r="A70" s="38">
        <v>44233</v>
      </c>
      <c r="B70" s="39" t="s">
        <v>44</v>
      </c>
      <c r="C70" s="40">
        <v>0.74652777777777801</v>
      </c>
      <c r="D70" s="39">
        <v>4</v>
      </c>
      <c r="E70" s="39">
        <v>0</v>
      </c>
      <c r="F70" s="70">
        <v>9</v>
      </c>
      <c r="G70" s="39">
        <v>1600</v>
      </c>
      <c r="H70" s="39" t="s">
        <v>1398</v>
      </c>
      <c r="I70" s="39">
        <v>78</v>
      </c>
      <c r="J70" s="39">
        <v>125</v>
      </c>
      <c r="K70" s="39">
        <v>12</v>
      </c>
      <c r="L70" s="39" t="s">
        <v>701</v>
      </c>
      <c r="M70" s="39" t="s">
        <v>1006</v>
      </c>
      <c r="N70" s="41">
        <v>4.9000000000000004</v>
      </c>
      <c r="O70" s="39" t="s">
        <v>1418</v>
      </c>
      <c r="P70" s="39" t="s">
        <v>1405</v>
      </c>
      <c r="Q70" s="48"/>
      <c r="R70" s="39">
        <v>3</v>
      </c>
      <c r="S70" s="39">
        <v>52</v>
      </c>
      <c r="T70" s="39">
        <v>52</v>
      </c>
      <c r="U70" s="48">
        <v>46.466973886328724</v>
      </c>
      <c r="V70" s="39"/>
      <c r="W70" s="39"/>
      <c r="X70" s="39">
        <v>3</v>
      </c>
      <c r="Y70" s="39">
        <v>5.2</v>
      </c>
      <c r="Z70" s="39">
        <v>20</v>
      </c>
      <c r="AA70" s="39"/>
      <c r="AB70" s="52"/>
      <c r="AC70" s="39" t="s">
        <v>471</v>
      </c>
      <c r="AD70" s="41">
        <v>8</v>
      </c>
      <c r="AE70" s="41">
        <v>2.5</v>
      </c>
      <c r="AF70" s="68" t="s">
        <v>619</v>
      </c>
      <c r="AG70" s="39" t="str">
        <f>VLOOKUP(B70,$B$1703:$D$1743,2,FALSE)</f>
        <v>NSW</v>
      </c>
      <c r="AH70" s="39" t="str">
        <f>VLOOKUP(B70,$B$1703:$D$1743,3,FALSE)</f>
        <v>-</v>
      </c>
      <c r="AI70" s="69" t="str">
        <f>TRIM(PROPER(L70))</f>
        <v>Sky Lab</v>
      </c>
      <c r="AJ70" s="39" t="str">
        <f>TEXT(A70, "ddd")</f>
        <v>Sat</v>
      </c>
      <c r="AK70" s="39">
        <f>MONTH(Table2[[#This Row],[Date]])</f>
        <v>2</v>
      </c>
      <c r="AL70" s="39"/>
      <c r="AM70" s="39" t="str">
        <f>IF(AND(Table2[[#This Row],[Date]]=A71,Table2[[#This Row],[Track]]=B71,Table2[[#This Row],[Race]]=F71,AL70&lt;&gt;"Neg",AL71&lt;&gt;"Neg"),2,"")</f>
        <v/>
      </c>
      <c r="AN70" s="39">
        <f>IF(AM70=2,2,IF(AND(AM69=2,Table2[[#This Row],[Negatives]]&lt;&gt;"NEG"),2,""))</f>
        <v>2</v>
      </c>
      <c r="AO70" s="39">
        <f>IF(AND(Table2[[#This Row],[State]]="NSW",Table2[[#This Row],[Rated Order]]=3,AN70=""),100,100)</f>
        <v>100</v>
      </c>
      <c r="AP70" s="39">
        <f>IF(AC70&lt;&gt;"Won","",AO70*AD70)</f>
        <v>800</v>
      </c>
      <c r="AQ70" s="39">
        <f>IF(AP70="",AO70*-1,AP70-AO70)</f>
        <v>700</v>
      </c>
      <c r="AR70" s="95">
        <f>IF(Table2[[#This Row],[Negatives]]="NEG","",IF(AND(Table2[[#This Row],[2 Pro Bets]]="",Table2[[#This Row],[State]]="NSW",Table2[[#This Row],[Rated Order]]=3),"",100))</f>
        <v>100</v>
      </c>
      <c r="AS70" s="47">
        <f>IF(Table2[[#This Row],[Pro Bet]]="","",IF(Table2[[#This Row],[Lev Ret]]="","",AR70*Table2[[#This Row],[Div]]))</f>
        <v>800</v>
      </c>
      <c r="AT70" s="96">
        <f>IF(Table2[[#This Row],[Pro Bet]]="","",IF(AS70="",AR70*-1,AS70-AR70))</f>
        <v>700</v>
      </c>
    </row>
    <row r="71" spans="1:46" x14ac:dyDescent="0.25">
      <c r="A71" s="38">
        <v>44240</v>
      </c>
      <c r="B71" s="39" t="s">
        <v>225</v>
      </c>
      <c r="C71" s="40">
        <v>0.51388888888888895</v>
      </c>
      <c r="D71" s="39">
        <v>3</v>
      </c>
      <c r="E71" s="39">
        <v>0</v>
      </c>
      <c r="F71" s="70">
        <v>1</v>
      </c>
      <c r="G71" s="39">
        <v>1600</v>
      </c>
      <c r="H71" s="39" t="s">
        <v>1021</v>
      </c>
      <c r="I71" s="39">
        <v>78</v>
      </c>
      <c r="J71" s="39">
        <v>125</v>
      </c>
      <c r="K71" s="39">
        <v>6</v>
      </c>
      <c r="L71" s="39" t="s">
        <v>483</v>
      </c>
      <c r="M71" s="39" t="s">
        <v>1006</v>
      </c>
      <c r="N71" s="41">
        <v>7.5</v>
      </c>
      <c r="O71" s="39" t="s">
        <v>1028</v>
      </c>
      <c r="P71" s="39" t="s">
        <v>1056</v>
      </c>
      <c r="Q71" s="48"/>
      <c r="R71" s="39">
        <v>1</v>
      </c>
      <c r="S71" s="39">
        <v>57</v>
      </c>
      <c r="T71" s="39">
        <v>57</v>
      </c>
      <c r="U71" s="48">
        <v>43.63636363636364</v>
      </c>
      <c r="V71" s="39">
        <v>3</v>
      </c>
      <c r="W71" s="39">
        <v>4</v>
      </c>
      <c r="X71" s="39">
        <v>2</v>
      </c>
      <c r="Y71" s="39">
        <v>4.8</v>
      </c>
      <c r="Z71" s="39">
        <v>35</v>
      </c>
      <c r="AA71" s="39">
        <v>7</v>
      </c>
      <c r="AB71" s="52"/>
      <c r="AC71" s="39" t="s">
        <v>2</v>
      </c>
      <c r="AD71" s="41">
        <v>9.5</v>
      </c>
      <c r="AE71" s="41">
        <v>4.2</v>
      </c>
      <c r="AF71" s="68" t="s">
        <v>618</v>
      </c>
      <c r="AG71" s="39" t="str">
        <f>VLOOKUP(B71,$B$1703:$D$1743,2,FALSE)</f>
        <v>Vic</v>
      </c>
      <c r="AH71" s="39" t="str">
        <f>VLOOKUP(B71,$B$1703:$D$1743,3,FALSE)</f>
        <v>-</v>
      </c>
      <c r="AI71" s="69" t="str">
        <f>TRIM(PROPER(L71))</f>
        <v>Good And Proper</v>
      </c>
      <c r="AJ71" s="39" t="str">
        <f>TEXT(A71, "ddd")</f>
        <v>Sat</v>
      </c>
      <c r="AK71" s="39">
        <f>MONTH(Table2[[#This Row],[Date]])</f>
        <v>2</v>
      </c>
      <c r="AL71" s="39"/>
      <c r="AM71" s="39" t="str">
        <f>IF(AND(Table2[[#This Row],[Date]]=A72,Table2[[#This Row],[Track]]=B72,Table2[[#This Row],[Race]]=F72,AL71&lt;&gt;"Neg",AL72&lt;&gt;"Neg"),2,"")</f>
        <v/>
      </c>
      <c r="AN71" s="39" t="str">
        <f>IF(AM71=2,2,IF(AND(AM70=2,Table2[[#This Row],[Negatives]]&lt;&gt;"NEG"),2,""))</f>
        <v/>
      </c>
      <c r="AO71" s="39">
        <f>IF(AND(Table2[[#This Row],[State]]="NSW",Table2[[#This Row],[Rated Order]]=3,AN71=""),100,100)</f>
        <v>100</v>
      </c>
      <c r="AP71" s="39" t="str">
        <f>IF(AC71&lt;&gt;"Won","",AO71*AD71)</f>
        <v/>
      </c>
      <c r="AQ71" s="39">
        <f>IF(AP71="",AO71*-1,AP71-AO71)</f>
        <v>-100</v>
      </c>
      <c r="AR71" s="95">
        <f>IF(Table2[[#This Row],[Negatives]]="NEG","",IF(AND(Table2[[#This Row],[2 Pro Bets]]="",Table2[[#This Row],[State]]="NSW",Table2[[#This Row],[Rated Order]]=3),"",100))</f>
        <v>100</v>
      </c>
      <c r="AS71" s="47" t="str">
        <f>IF(Table2[[#This Row],[Pro Bet]]="","",IF(Table2[[#This Row],[Lev Ret]]="","",AR71*Table2[[#This Row],[Div]]))</f>
        <v/>
      </c>
      <c r="AT71" s="96">
        <f>IF(Table2[[#This Row],[Pro Bet]]="","",IF(AS71="",AR71*-1,AS71-AR71))</f>
        <v>-100</v>
      </c>
    </row>
    <row r="72" spans="1:46" x14ac:dyDescent="0.25">
      <c r="A72" s="38">
        <v>44240</v>
      </c>
      <c r="B72" s="39" t="s">
        <v>44</v>
      </c>
      <c r="C72" s="40">
        <v>0.55208333333333304</v>
      </c>
      <c r="D72" s="39">
        <v>5</v>
      </c>
      <c r="E72" s="39">
        <v>6</v>
      </c>
      <c r="F72" s="70">
        <v>1</v>
      </c>
      <c r="G72" s="39">
        <v>2400</v>
      </c>
      <c r="H72" s="39" t="s">
        <v>1398</v>
      </c>
      <c r="I72" s="39">
        <v>78</v>
      </c>
      <c r="J72" s="39">
        <v>125</v>
      </c>
      <c r="K72" s="39">
        <v>2</v>
      </c>
      <c r="L72" s="39" t="s">
        <v>643</v>
      </c>
      <c r="M72" s="39" t="s">
        <v>1006</v>
      </c>
      <c r="N72" s="41">
        <v>8.6999999999999993</v>
      </c>
      <c r="O72" s="39" t="s">
        <v>1091</v>
      </c>
      <c r="P72" s="39" t="s">
        <v>1211</v>
      </c>
      <c r="Q72" s="48"/>
      <c r="R72" s="39">
        <v>9</v>
      </c>
      <c r="S72" s="39">
        <v>59</v>
      </c>
      <c r="T72" s="39">
        <v>59</v>
      </c>
      <c r="U72" s="48" t="s">
        <v>993</v>
      </c>
      <c r="V72" s="39">
        <v>1</v>
      </c>
      <c r="W72" s="39">
        <v>1</v>
      </c>
      <c r="X72" s="39">
        <v>3</v>
      </c>
      <c r="Y72" s="39">
        <v>5.5</v>
      </c>
      <c r="Z72" s="39">
        <v>20</v>
      </c>
      <c r="AA72" s="39"/>
      <c r="AB72" s="52"/>
      <c r="AC72" s="39"/>
      <c r="AD72" s="41">
        <v>10</v>
      </c>
      <c r="AE72" s="41"/>
      <c r="AF72" s="68" t="s">
        <v>619</v>
      </c>
      <c r="AG72" s="39" t="str">
        <f>VLOOKUP(B72,$B$1703:$D$1743,2,FALSE)</f>
        <v>NSW</v>
      </c>
      <c r="AH72" s="39" t="str">
        <f>VLOOKUP(B72,$B$1703:$D$1743,3,FALSE)</f>
        <v>-</v>
      </c>
      <c r="AI72" s="69" t="str">
        <f>TRIM(PROPER(L72))</f>
        <v>Accountability</v>
      </c>
      <c r="AJ72" s="39" t="str">
        <f>TEXT(A72, "ddd")</f>
        <v>Sat</v>
      </c>
      <c r="AK72" s="39">
        <f>MONTH(Table2[[#This Row],[Date]])</f>
        <v>2</v>
      </c>
      <c r="AL72" s="79" t="s">
        <v>1362</v>
      </c>
      <c r="AM72" s="39" t="str">
        <f>IF(AND(Table2[[#This Row],[Date]]=A73,Table2[[#This Row],[Track]]=B73,Table2[[#This Row],[Race]]=F73,AL72&lt;&gt;"Neg",AL73&lt;&gt;"Neg"),2,"")</f>
        <v/>
      </c>
      <c r="AN72" s="39" t="str">
        <f>IF(AM72=2,2,IF(AND(AM71=2,Table2[[#This Row],[Negatives]]&lt;&gt;"NEG"),2,""))</f>
        <v/>
      </c>
      <c r="AO72" s="39">
        <f>IF(AND(Table2[[#This Row],[State]]="NSW",Table2[[#This Row],[Rated Order]]=3,AN72=""),100,100)</f>
        <v>100</v>
      </c>
      <c r="AP72" s="39" t="str">
        <f>IF(AC72&lt;&gt;"Won","",AO72*AD72)</f>
        <v/>
      </c>
      <c r="AQ72" s="39">
        <f>IF(AP72="",AO72*-1,AP72-AO72)</f>
        <v>-100</v>
      </c>
      <c r="AR72" s="95" t="str">
        <f>IF(Table2[[#This Row],[Negatives]]="NEG","",IF(AND(Table2[[#This Row],[2 Pro Bets]]="",Table2[[#This Row],[State]]="NSW",Table2[[#This Row],[Rated Order]]=3),"",100))</f>
        <v/>
      </c>
      <c r="AS72" s="47" t="str">
        <f>IF(Table2[[#This Row],[Pro Bet]]="","",IF(Table2[[#This Row],[Lev Ret]]="","",AR72*Table2[[#This Row],[Div]]))</f>
        <v/>
      </c>
      <c r="AT72" s="96" t="str">
        <f>IF(Table2[[#This Row],[Pro Bet]]="","",IF(AS72="",AR72*-1,AS72-AR72))</f>
        <v/>
      </c>
    </row>
    <row r="73" spans="1:46" x14ac:dyDescent="0.25">
      <c r="A73" s="38">
        <v>44240</v>
      </c>
      <c r="B73" s="39" t="s">
        <v>225</v>
      </c>
      <c r="C73" s="40">
        <v>0.5625</v>
      </c>
      <c r="D73" s="39">
        <v>3</v>
      </c>
      <c r="E73" s="39">
        <v>0</v>
      </c>
      <c r="F73" s="70">
        <v>3</v>
      </c>
      <c r="G73" s="39">
        <v>1400</v>
      </c>
      <c r="H73" s="39" t="s">
        <v>988</v>
      </c>
      <c r="I73" s="39" t="s">
        <v>989</v>
      </c>
      <c r="J73" s="39">
        <v>125</v>
      </c>
      <c r="K73" s="39">
        <v>7</v>
      </c>
      <c r="L73" s="39" t="s">
        <v>1057</v>
      </c>
      <c r="M73" s="39" t="s">
        <v>995</v>
      </c>
      <c r="N73" s="41">
        <v>5.5</v>
      </c>
      <c r="O73" s="39" t="s">
        <v>1058</v>
      </c>
      <c r="P73" s="39" t="s">
        <v>1023</v>
      </c>
      <c r="Q73" s="48">
        <v>2</v>
      </c>
      <c r="R73" s="39">
        <v>7</v>
      </c>
      <c r="S73" s="39">
        <v>55.5</v>
      </c>
      <c r="T73" s="39">
        <v>53.5</v>
      </c>
      <c r="U73" s="48">
        <v>66.962305986696236</v>
      </c>
      <c r="V73" s="39">
        <v>4</v>
      </c>
      <c r="W73" s="39">
        <v>3</v>
      </c>
      <c r="X73" s="39">
        <v>2</v>
      </c>
      <c r="Y73" s="39">
        <v>4.5</v>
      </c>
      <c r="Z73" s="39">
        <v>40</v>
      </c>
      <c r="AA73" s="39">
        <v>9</v>
      </c>
      <c r="AB73" s="52"/>
      <c r="AC73" s="39" t="s">
        <v>1</v>
      </c>
      <c r="AD73" s="41">
        <v>5.5</v>
      </c>
      <c r="AE73" s="41">
        <v>1.7</v>
      </c>
      <c r="AF73" s="68" t="s">
        <v>618</v>
      </c>
      <c r="AG73" s="39" t="str">
        <f>VLOOKUP(B73,$B$1703:$D$1743,2,FALSE)</f>
        <v>Vic</v>
      </c>
      <c r="AH73" s="39" t="str">
        <f>VLOOKUP(B73,$B$1703:$D$1743,3,FALSE)</f>
        <v>-</v>
      </c>
      <c r="AI73" s="69" t="str">
        <f>TRIM(PROPER(L73))</f>
        <v>Morvada</v>
      </c>
      <c r="AJ73" s="39" t="str">
        <f>TEXT(A73, "ddd")</f>
        <v>Sat</v>
      </c>
      <c r="AK73" s="39">
        <f>MONTH(Table2[[#This Row],[Date]])</f>
        <v>2</v>
      </c>
      <c r="AL73" s="39" t="s">
        <v>1361</v>
      </c>
      <c r="AM73" s="39" t="str">
        <f>IF(AND(Table2[[#This Row],[Date]]=A74,Table2[[#This Row],[Track]]=B74,Table2[[#This Row],[Race]]=F74,AL73&lt;&gt;"Neg",AL74&lt;&gt;"Neg"),2,"")</f>
        <v/>
      </c>
      <c r="AN73" s="39" t="str">
        <f>IF(AM73=2,2,IF(AND(AM72=2,Table2[[#This Row],[Negatives]]&lt;&gt;"NEG"),2,""))</f>
        <v/>
      </c>
      <c r="AO73" s="39">
        <f>IF(AND(Table2[[#This Row],[State]]="NSW",Table2[[#This Row],[Rated Order]]=3,AN73=""),100,100)</f>
        <v>100</v>
      </c>
      <c r="AP73" s="39" t="str">
        <f>IF(AC73&lt;&gt;"Won","",AO73*AD73)</f>
        <v/>
      </c>
      <c r="AQ73" s="39">
        <f>IF(AP73="",AO73*-1,AP73-AO73)</f>
        <v>-100</v>
      </c>
      <c r="AR73" s="95" t="str">
        <f>IF(Table2[[#This Row],[Negatives]]="NEG","",IF(AND(Table2[[#This Row],[2 Pro Bets]]="",Table2[[#This Row],[State]]="NSW",Table2[[#This Row],[Rated Order]]=3),"",100))</f>
        <v/>
      </c>
      <c r="AS73" s="47" t="str">
        <f>IF(Table2[[#This Row],[Pro Bet]]="","",IF(Table2[[#This Row],[Lev Ret]]="","",AR73*Table2[[#This Row],[Div]]))</f>
        <v/>
      </c>
      <c r="AT73" s="96" t="str">
        <f>IF(Table2[[#This Row],[Pro Bet]]="","",IF(AS73="",AR73*-1,AS73-AR73))</f>
        <v/>
      </c>
    </row>
    <row r="74" spans="1:46" x14ac:dyDescent="0.25">
      <c r="A74" s="38">
        <v>44240</v>
      </c>
      <c r="B74" s="39" t="s">
        <v>225</v>
      </c>
      <c r="C74" s="40">
        <v>0.58680555555555558</v>
      </c>
      <c r="D74" s="39">
        <v>3</v>
      </c>
      <c r="E74" s="39">
        <v>0</v>
      </c>
      <c r="F74" s="70">
        <v>4</v>
      </c>
      <c r="G74" s="39">
        <v>2000</v>
      </c>
      <c r="H74" s="39" t="s">
        <v>988</v>
      </c>
      <c r="I74" s="39">
        <v>84</v>
      </c>
      <c r="J74" s="39">
        <v>135</v>
      </c>
      <c r="K74" s="39">
        <v>10</v>
      </c>
      <c r="L74" s="39" t="s">
        <v>1363</v>
      </c>
      <c r="M74" s="39" t="s">
        <v>995</v>
      </c>
      <c r="N74" s="41">
        <v>6</v>
      </c>
      <c r="O74" s="39" t="s">
        <v>1028</v>
      </c>
      <c r="P74" s="39" t="s">
        <v>1025</v>
      </c>
      <c r="Q74" s="48"/>
      <c r="R74" s="39">
        <v>1</v>
      </c>
      <c r="S74" s="39">
        <v>54</v>
      </c>
      <c r="T74" s="39">
        <v>54</v>
      </c>
      <c r="U74" s="48">
        <v>56.666666666666671</v>
      </c>
      <c r="V74" s="39">
        <v>2</v>
      </c>
      <c r="W74" s="39"/>
      <c r="X74" s="39">
        <v>2</v>
      </c>
      <c r="Y74" s="39">
        <v>4.8</v>
      </c>
      <c r="Z74" s="39">
        <v>35</v>
      </c>
      <c r="AA74" s="39">
        <v>10</v>
      </c>
      <c r="AB74" s="52"/>
      <c r="AC74" s="39"/>
      <c r="AD74" s="41">
        <v>8.5</v>
      </c>
      <c r="AE74" s="41"/>
      <c r="AF74" s="68" t="s">
        <v>618</v>
      </c>
      <c r="AG74" s="39" t="str">
        <f>VLOOKUP(B74,$B$1703:$D$1743,2,FALSE)</f>
        <v>Vic</v>
      </c>
      <c r="AH74" s="39" t="str">
        <f>VLOOKUP(B74,$B$1703:$D$1743,3,FALSE)</f>
        <v>-</v>
      </c>
      <c r="AI74" s="69" t="str">
        <f>TRIM(PROPER(L74))</f>
        <v>War Critic</v>
      </c>
      <c r="AJ74" s="39" t="str">
        <f>TEXT(A74, "ddd")</f>
        <v>Sat</v>
      </c>
      <c r="AK74" s="39">
        <f>MONTH(Table2[[#This Row],[Date]])</f>
        <v>2</v>
      </c>
      <c r="AL74" s="39" t="s">
        <v>1361</v>
      </c>
      <c r="AM74" s="39" t="str">
        <f>IF(AND(Table2[[#This Row],[Date]]=A75,Table2[[#This Row],[Track]]=B75,Table2[[#This Row],[Race]]=F75,AL74&lt;&gt;"Neg",AL75&lt;&gt;"Neg"),2,"")</f>
        <v/>
      </c>
      <c r="AN74" s="39" t="str">
        <f>IF(AM74=2,2,IF(AND(AM73=2,Table2[[#This Row],[Negatives]]&lt;&gt;"NEG"),2,""))</f>
        <v/>
      </c>
      <c r="AO74" s="39">
        <f>IF(AND(Table2[[#This Row],[State]]="NSW",Table2[[#This Row],[Rated Order]]=3,AN74=""),100,100)</f>
        <v>100</v>
      </c>
      <c r="AP74" s="39" t="str">
        <f>IF(AC74&lt;&gt;"Won","",AO74*AD74)</f>
        <v/>
      </c>
      <c r="AQ74" s="39">
        <f>IF(AP74="",AO74*-1,AP74-AO74)</f>
        <v>-100</v>
      </c>
      <c r="AR74" s="95" t="str">
        <f>IF(Table2[[#This Row],[Negatives]]="NEG","",IF(AND(Table2[[#This Row],[2 Pro Bets]]="",Table2[[#This Row],[State]]="NSW",Table2[[#This Row],[Rated Order]]=3),"",100))</f>
        <v/>
      </c>
      <c r="AS74" s="47" t="str">
        <f>IF(Table2[[#This Row],[Pro Bet]]="","",IF(Table2[[#This Row],[Lev Ret]]="","",AR74*Table2[[#This Row],[Div]]))</f>
        <v/>
      </c>
      <c r="AT74" s="96" t="str">
        <f>IF(Table2[[#This Row],[Pro Bet]]="","",IF(AS74="",AR74*-1,AS74-AR74))</f>
        <v/>
      </c>
    </row>
    <row r="75" spans="1:46" x14ac:dyDescent="0.25">
      <c r="A75" s="38">
        <v>44240</v>
      </c>
      <c r="B75" s="39" t="s">
        <v>44</v>
      </c>
      <c r="C75" s="40">
        <v>0.62847222222222199</v>
      </c>
      <c r="D75" s="39">
        <v>5</v>
      </c>
      <c r="E75" s="39">
        <v>6</v>
      </c>
      <c r="F75" s="70">
        <v>4</v>
      </c>
      <c r="G75" s="39">
        <v>1200</v>
      </c>
      <c r="H75" s="39" t="s">
        <v>1021</v>
      </c>
      <c r="I75" s="39"/>
      <c r="J75" s="39">
        <v>160</v>
      </c>
      <c r="K75" s="39">
        <v>2</v>
      </c>
      <c r="L75" s="39" t="s">
        <v>702</v>
      </c>
      <c r="M75" s="39" t="s">
        <v>1006</v>
      </c>
      <c r="N75" s="41">
        <v>7.9</v>
      </c>
      <c r="O75" s="39" t="s">
        <v>1089</v>
      </c>
      <c r="P75" s="39" t="s">
        <v>1419</v>
      </c>
      <c r="Q75" s="48"/>
      <c r="R75" s="39">
        <v>6</v>
      </c>
      <c r="S75" s="39">
        <v>57</v>
      </c>
      <c r="T75" s="39">
        <v>57</v>
      </c>
      <c r="U75" s="48">
        <v>42.961258151131574</v>
      </c>
      <c r="V75" s="39">
        <v>1</v>
      </c>
      <c r="W75" s="39"/>
      <c r="X75" s="39">
        <v>2</v>
      </c>
      <c r="Y75" s="39">
        <v>5</v>
      </c>
      <c r="Z75" s="39">
        <v>20</v>
      </c>
      <c r="AA75" s="39"/>
      <c r="AB75" s="52"/>
      <c r="AC75" s="39" t="s">
        <v>1</v>
      </c>
      <c r="AD75" s="41">
        <v>6.5</v>
      </c>
      <c r="AE75" s="41">
        <v>1.5</v>
      </c>
      <c r="AF75" s="68" t="s">
        <v>619</v>
      </c>
      <c r="AG75" s="39" t="str">
        <f>VLOOKUP(B75,$B$1703:$D$1743,2,FALSE)</f>
        <v>NSW</v>
      </c>
      <c r="AH75" s="39" t="str">
        <f>VLOOKUP(B75,$B$1703:$D$1743,3,FALSE)</f>
        <v>-</v>
      </c>
      <c r="AI75" s="69" t="str">
        <f>TRIM(PROPER(L75))</f>
        <v>Icebath</v>
      </c>
      <c r="AJ75" s="39" t="str">
        <f>TEXT(A75, "ddd")</f>
        <v>Sat</v>
      </c>
      <c r="AK75" s="39">
        <f>MONTH(Table2[[#This Row],[Date]])</f>
        <v>2</v>
      </c>
      <c r="AL75" s="39"/>
      <c r="AM75" s="39" t="str">
        <f>IF(AND(Table2[[#This Row],[Date]]=A76,Table2[[#This Row],[Track]]=B76,Table2[[#This Row],[Race]]=F76,AL75&lt;&gt;"Neg",AL76&lt;&gt;"Neg"),2,"")</f>
        <v/>
      </c>
      <c r="AN75" s="39" t="str">
        <f>IF(AM75=2,2,IF(AND(AM74=2,Table2[[#This Row],[Negatives]]&lt;&gt;"NEG"),2,""))</f>
        <v/>
      </c>
      <c r="AO75" s="39">
        <f>IF(AND(Table2[[#This Row],[State]]="NSW",Table2[[#This Row],[Rated Order]]=3,AN75=""),100,100)</f>
        <v>100</v>
      </c>
      <c r="AP75" s="39" t="str">
        <f>IF(AC75&lt;&gt;"Won","",AO75*AD75)</f>
        <v/>
      </c>
      <c r="AQ75" s="39">
        <f>IF(AP75="",AO75*-1,AP75-AO75)</f>
        <v>-100</v>
      </c>
      <c r="AR75" s="95">
        <f>IF(Table2[[#This Row],[Negatives]]="NEG","",IF(AND(Table2[[#This Row],[2 Pro Bets]]="",Table2[[#This Row],[State]]="NSW",Table2[[#This Row],[Rated Order]]=3),"",100))</f>
        <v>100</v>
      </c>
      <c r="AS75" s="47" t="str">
        <f>IF(Table2[[#This Row],[Pro Bet]]="","",IF(Table2[[#This Row],[Lev Ret]]="","",AR75*Table2[[#This Row],[Div]]))</f>
        <v/>
      </c>
      <c r="AT75" s="96">
        <f>IF(Table2[[#This Row],[Pro Bet]]="","",IF(AS75="",AR75*-1,AS75-AR75))</f>
        <v>-100</v>
      </c>
    </row>
    <row r="76" spans="1:46" x14ac:dyDescent="0.25">
      <c r="A76" s="38">
        <v>44240</v>
      </c>
      <c r="B76" s="39" t="s">
        <v>225</v>
      </c>
      <c r="C76" s="40">
        <v>0.64236111111111105</v>
      </c>
      <c r="D76" s="39">
        <v>3</v>
      </c>
      <c r="E76" s="39">
        <v>0</v>
      </c>
      <c r="F76" s="70">
        <v>6</v>
      </c>
      <c r="G76" s="39">
        <v>1600</v>
      </c>
      <c r="H76" s="39" t="s">
        <v>988</v>
      </c>
      <c r="I76" s="39">
        <v>84</v>
      </c>
      <c r="J76" s="39">
        <v>125</v>
      </c>
      <c r="K76" s="39">
        <v>11</v>
      </c>
      <c r="L76" s="39" t="s">
        <v>31</v>
      </c>
      <c r="M76" s="39" t="s">
        <v>995</v>
      </c>
      <c r="N76" s="41">
        <v>8</v>
      </c>
      <c r="O76" s="39" t="s">
        <v>1000</v>
      </c>
      <c r="P76" s="39" t="s">
        <v>1025</v>
      </c>
      <c r="Q76" s="48"/>
      <c r="R76" s="39">
        <v>3</v>
      </c>
      <c r="S76" s="39">
        <v>54</v>
      </c>
      <c r="T76" s="39">
        <v>54</v>
      </c>
      <c r="U76" s="48">
        <v>24.264705882352942</v>
      </c>
      <c r="V76" s="39"/>
      <c r="W76" s="39">
        <v>3</v>
      </c>
      <c r="X76" s="39">
        <v>2</v>
      </c>
      <c r="Y76" s="39">
        <v>5.5</v>
      </c>
      <c r="Z76" s="39">
        <v>30</v>
      </c>
      <c r="AA76" s="39">
        <v>10</v>
      </c>
      <c r="AB76" s="52"/>
      <c r="AC76" s="39" t="s">
        <v>2</v>
      </c>
      <c r="AD76" s="41">
        <v>6</v>
      </c>
      <c r="AE76" s="41">
        <v>1.9</v>
      </c>
      <c r="AF76" s="68" t="s">
        <v>618</v>
      </c>
      <c r="AG76" s="39" t="str">
        <f>VLOOKUP(B76,$B$1703:$D$1743,2,FALSE)</f>
        <v>Vic</v>
      </c>
      <c r="AH76" s="39" t="str">
        <f>VLOOKUP(B76,$B$1703:$D$1743,3,FALSE)</f>
        <v>-</v>
      </c>
      <c r="AI76" s="69" t="str">
        <f>TRIM(PROPER(L76))</f>
        <v>Independent Road</v>
      </c>
      <c r="AJ76" s="39" t="str">
        <f>TEXT(A76, "ddd")</f>
        <v>Sat</v>
      </c>
      <c r="AK76" s="39">
        <f>MONTH(Table2[[#This Row],[Date]])</f>
        <v>2</v>
      </c>
      <c r="AL76" s="39" t="s">
        <v>1361</v>
      </c>
      <c r="AM76" s="39" t="str">
        <f>IF(AND(Table2[[#This Row],[Date]]=A77,Table2[[#This Row],[Track]]=B77,Table2[[#This Row],[Race]]=F77,AL76&lt;&gt;"Neg",AL77&lt;&gt;"Neg"),2,"")</f>
        <v/>
      </c>
      <c r="AN76" s="39" t="str">
        <f>IF(AM76=2,2,IF(AND(AM75=2,Table2[[#This Row],[Negatives]]&lt;&gt;"NEG"),2,""))</f>
        <v/>
      </c>
      <c r="AO76" s="39">
        <f>IF(AND(Table2[[#This Row],[State]]="NSW",Table2[[#This Row],[Rated Order]]=3,AN76=""),100,100)</f>
        <v>100</v>
      </c>
      <c r="AP76" s="39" t="str">
        <f>IF(AC76&lt;&gt;"Won","",AO76*AD76)</f>
        <v/>
      </c>
      <c r="AQ76" s="39">
        <f>IF(AP76="",AO76*-1,AP76-AO76)</f>
        <v>-100</v>
      </c>
      <c r="AR76" s="95" t="str">
        <f>IF(Table2[[#This Row],[Negatives]]="NEG","",IF(AND(Table2[[#This Row],[2 Pro Bets]]="",Table2[[#This Row],[State]]="NSW",Table2[[#This Row],[Rated Order]]=3),"",100))</f>
        <v/>
      </c>
      <c r="AS76" s="47" t="str">
        <f>IF(Table2[[#This Row],[Pro Bet]]="","",IF(Table2[[#This Row],[Lev Ret]]="","",AR76*Table2[[#This Row],[Div]]))</f>
        <v/>
      </c>
      <c r="AT76" s="96" t="str">
        <f>IF(Table2[[#This Row],[Pro Bet]]="","",IF(AS76="",AR76*-1,AS76-AR76))</f>
        <v/>
      </c>
    </row>
    <row r="77" spans="1:46" x14ac:dyDescent="0.25">
      <c r="A77" s="38">
        <v>44240</v>
      </c>
      <c r="B77" s="39" t="s">
        <v>44</v>
      </c>
      <c r="C77" s="40">
        <v>0.65625</v>
      </c>
      <c r="D77" s="39">
        <v>5</v>
      </c>
      <c r="E77" s="39">
        <v>6</v>
      </c>
      <c r="F77" s="70">
        <v>5</v>
      </c>
      <c r="G77" s="39">
        <v>1600</v>
      </c>
      <c r="H77" s="39" t="s">
        <v>1398</v>
      </c>
      <c r="I77" s="39">
        <v>88</v>
      </c>
      <c r="J77" s="39">
        <v>125</v>
      </c>
      <c r="K77" s="39">
        <v>1</v>
      </c>
      <c r="L77" s="39" t="s">
        <v>703</v>
      </c>
      <c r="M77" s="39" t="s">
        <v>999</v>
      </c>
      <c r="N77" s="41">
        <v>10</v>
      </c>
      <c r="O77" s="39" t="s">
        <v>1166</v>
      </c>
      <c r="P77" s="39" t="s">
        <v>1273</v>
      </c>
      <c r="Q77" s="48"/>
      <c r="R77" s="39">
        <v>3</v>
      </c>
      <c r="S77" s="39">
        <v>60</v>
      </c>
      <c r="T77" s="39">
        <v>60</v>
      </c>
      <c r="U77" s="48">
        <v>26.666666666666668</v>
      </c>
      <c r="V77" s="39">
        <v>4</v>
      </c>
      <c r="W77" s="39">
        <v>1</v>
      </c>
      <c r="X77" s="39">
        <v>2</v>
      </c>
      <c r="Y77" s="39">
        <v>5.6</v>
      </c>
      <c r="Z77" s="39">
        <v>20</v>
      </c>
      <c r="AA77" s="39"/>
      <c r="AB77" s="52"/>
      <c r="AC77" s="39"/>
      <c r="AD77" s="41">
        <v>14</v>
      </c>
      <c r="AE77" s="41"/>
      <c r="AF77" s="68" t="s">
        <v>619</v>
      </c>
      <c r="AG77" s="39" t="str">
        <f>VLOOKUP(B77,$B$1703:$D$1743,2,FALSE)</f>
        <v>NSW</v>
      </c>
      <c r="AH77" s="39" t="str">
        <f>VLOOKUP(B77,$B$1703:$D$1743,3,FALSE)</f>
        <v>-</v>
      </c>
      <c r="AI77" s="69" t="str">
        <f>TRIM(PROPER(L77))</f>
        <v>Soldier Of Love</v>
      </c>
      <c r="AJ77" s="39" t="str">
        <f>TEXT(A77, "ddd")</f>
        <v>Sat</v>
      </c>
      <c r="AK77" s="39">
        <f>MONTH(Table2[[#This Row],[Date]])</f>
        <v>2</v>
      </c>
      <c r="AL77" s="39"/>
      <c r="AM77" s="39" t="str">
        <f>IF(AND(Table2[[#This Row],[Date]]=A78,Table2[[#This Row],[Track]]=B78,Table2[[#This Row],[Race]]=F78,AL77&lt;&gt;"Neg",AL78&lt;&gt;"Neg"),2,"")</f>
        <v/>
      </c>
      <c r="AN77" s="39" t="str">
        <f>IF(AM77=2,2,IF(AND(AM76=2,Table2[[#This Row],[Negatives]]&lt;&gt;"NEG"),2,""))</f>
        <v/>
      </c>
      <c r="AO77" s="39">
        <f>IF(AND(Table2[[#This Row],[State]]="NSW",Table2[[#This Row],[Rated Order]]=3,AN77=""),100,100)</f>
        <v>100</v>
      </c>
      <c r="AP77" s="39" t="str">
        <f>IF(AC77&lt;&gt;"Won","",AO77*AD77)</f>
        <v/>
      </c>
      <c r="AQ77" s="39">
        <f>IF(AP77="",AO77*-1,AP77-AO77)</f>
        <v>-100</v>
      </c>
      <c r="AR77" s="95">
        <f>IF(Table2[[#This Row],[Negatives]]="NEG","",IF(AND(Table2[[#This Row],[2 Pro Bets]]="",Table2[[#This Row],[State]]="NSW",Table2[[#This Row],[Rated Order]]=3),"",100))</f>
        <v>100</v>
      </c>
      <c r="AS77" s="47" t="str">
        <f>IF(Table2[[#This Row],[Pro Bet]]="","",IF(Table2[[#This Row],[Lev Ret]]="","",AR77*Table2[[#This Row],[Div]]))</f>
        <v/>
      </c>
      <c r="AT77" s="96">
        <f>IF(Table2[[#This Row],[Pro Bet]]="","",IF(AS77="",AR77*-1,AS77-AR77))</f>
        <v>-100</v>
      </c>
    </row>
    <row r="78" spans="1:46" x14ac:dyDescent="0.25">
      <c r="A78" s="38">
        <v>44240</v>
      </c>
      <c r="B78" s="39" t="s">
        <v>44</v>
      </c>
      <c r="C78" s="40">
        <v>0.65625</v>
      </c>
      <c r="D78" s="39">
        <v>5</v>
      </c>
      <c r="E78" s="39">
        <v>6</v>
      </c>
      <c r="F78" s="70">
        <v>5</v>
      </c>
      <c r="G78" s="39">
        <v>1600</v>
      </c>
      <c r="H78" s="39" t="s">
        <v>1398</v>
      </c>
      <c r="I78" s="39">
        <v>88</v>
      </c>
      <c r="J78" s="39">
        <v>125</v>
      </c>
      <c r="K78" s="39">
        <v>8</v>
      </c>
      <c r="L78" s="39" t="s">
        <v>1595</v>
      </c>
      <c r="M78" s="39" t="s">
        <v>1018</v>
      </c>
      <c r="N78" s="41">
        <v>3.8</v>
      </c>
      <c r="O78" s="39" t="s">
        <v>1166</v>
      </c>
      <c r="P78" s="39" t="s">
        <v>1175</v>
      </c>
      <c r="Q78" s="48"/>
      <c r="R78" s="39">
        <v>11</v>
      </c>
      <c r="S78" s="39">
        <v>55.5</v>
      </c>
      <c r="T78" s="39">
        <v>55.5</v>
      </c>
      <c r="U78" s="48">
        <v>26.666666666666668</v>
      </c>
      <c r="V78" s="39">
        <v>1</v>
      </c>
      <c r="W78" s="39">
        <v>5</v>
      </c>
      <c r="X78" s="39">
        <v>3</v>
      </c>
      <c r="Y78" s="39">
        <v>5.7</v>
      </c>
      <c r="Z78" s="39">
        <v>20</v>
      </c>
      <c r="AA78" s="39"/>
      <c r="AB78" s="52"/>
      <c r="AC78" s="39"/>
      <c r="AD78" s="41">
        <v>4.4000000000000004</v>
      </c>
      <c r="AE78" s="41"/>
      <c r="AF78" s="68" t="s">
        <v>619</v>
      </c>
      <c r="AG78" s="39" t="str">
        <f>VLOOKUP(B78,$B$1703:$D$1743,2,FALSE)</f>
        <v>NSW</v>
      </c>
      <c r="AH78" s="39" t="str">
        <f>VLOOKUP(B78,$B$1703:$D$1743,3,FALSE)</f>
        <v>-</v>
      </c>
      <c r="AI78" s="69" t="str">
        <f>TRIM(PROPER(L78))</f>
        <v>Canasta</v>
      </c>
      <c r="AJ78" s="39" t="str">
        <f>TEXT(A78, "ddd")</f>
        <v>Sat</v>
      </c>
      <c r="AK78" s="39">
        <f>MONTH(Table2[[#This Row],[Date]])</f>
        <v>2</v>
      </c>
      <c r="AL78" s="39" t="s">
        <v>1362</v>
      </c>
      <c r="AM78" s="39" t="str">
        <f>IF(AND(Table2[[#This Row],[Date]]=A79,Table2[[#This Row],[Track]]=B79,Table2[[#This Row],[Race]]=F79,AL78&lt;&gt;"Neg",AL79&lt;&gt;"Neg"),2,"")</f>
        <v/>
      </c>
      <c r="AN78" s="39" t="str">
        <f>IF(AM78=2,2,IF(AND(AM77=2,Table2[[#This Row],[Negatives]]&lt;&gt;"NEG"),2,""))</f>
        <v/>
      </c>
      <c r="AO78" s="39">
        <f>IF(AND(Table2[[#This Row],[State]]="NSW",Table2[[#This Row],[Rated Order]]=3,AN78=""),100,100)</f>
        <v>100</v>
      </c>
      <c r="AP78" s="39" t="str">
        <f>IF(AC78&lt;&gt;"Won","",AO78*AD78)</f>
        <v/>
      </c>
      <c r="AQ78" s="39">
        <f>IF(AP78="",AO78*-1,AP78-AO78)</f>
        <v>-100</v>
      </c>
      <c r="AR78" s="95" t="str">
        <f>IF(Table2[[#This Row],[Negatives]]="NEG","",IF(AND(Table2[[#This Row],[2 Pro Bets]]="",Table2[[#This Row],[State]]="NSW",Table2[[#This Row],[Rated Order]]=3),"",100))</f>
        <v/>
      </c>
      <c r="AS78" s="47" t="str">
        <f>IF(Table2[[#This Row],[Pro Bet]]="","",IF(Table2[[#This Row],[Lev Ret]]="","",AR78*Table2[[#This Row],[Div]]))</f>
        <v/>
      </c>
      <c r="AT78" s="96" t="str">
        <f>IF(Table2[[#This Row],[Pro Bet]]="","",IF(AS78="",AR78*-1,AS78-AR78))</f>
        <v/>
      </c>
    </row>
    <row r="79" spans="1:46" x14ac:dyDescent="0.25">
      <c r="A79" s="38">
        <v>44240</v>
      </c>
      <c r="B79" s="39" t="s">
        <v>44</v>
      </c>
      <c r="C79" s="40">
        <v>0.68402777777777801</v>
      </c>
      <c r="D79" s="39">
        <v>5</v>
      </c>
      <c r="E79" s="39">
        <v>6</v>
      </c>
      <c r="F79" s="70">
        <v>6</v>
      </c>
      <c r="G79" s="39">
        <v>1200</v>
      </c>
      <c r="H79" s="39" t="s">
        <v>1398</v>
      </c>
      <c r="I79" s="39"/>
      <c r="J79" s="39">
        <v>160</v>
      </c>
      <c r="K79" s="39">
        <v>7</v>
      </c>
      <c r="L79" s="39" t="s">
        <v>704</v>
      </c>
      <c r="M79" s="39" t="s">
        <v>990</v>
      </c>
      <c r="N79" s="41">
        <v>2.7</v>
      </c>
      <c r="O79" s="39" t="s">
        <v>1142</v>
      </c>
      <c r="P79" s="39" t="s">
        <v>1416</v>
      </c>
      <c r="Q79" s="48"/>
      <c r="R79" s="39">
        <v>8</v>
      </c>
      <c r="S79" s="39">
        <v>53.5</v>
      </c>
      <c r="T79" s="39">
        <v>53.5</v>
      </c>
      <c r="U79" s="48">
        <v>56.644880174291941</v>
      </c>
      <c r="V79" s="39"/>
      <c r="W79" s="39"/>
      <c r="X79" s="39">
        <v>2</v>
      </c>
      <c r="Y79" s="39">
        <v>5.0999999999999996</v>
      </c>
      <c r="Z79" s="39">
        <v>20</v>
      </c>
      <c r="AA79" s="39"/>
      <c r="AB79" s="52"/>
      <c r="AC79" s="39" t="s">
        <v>471</v>
      </c>
      <c r="AD79" s="41">
        <v>2.5</v>
      </c>
      <c r="AE79" s="41">
        <v>1.2</v>
      </c>
      <c r="AF79" s="68" t="s">
        <v>619</v>
      </c>
      <c r="AG79" s="39" t="str">
        <f>VLOOKUP(B79,$B$1703:$D$1743,2,FALSE)</f>
        <v>NSW</v>
      </c>
      <c r="AH79" s="39" t="str">
        <f>VLOOKUP(B79,$B$1703:$D$1743,3,FALSE)</f>
        <v>-</v>
      </c>
      <c r="AI79" s="69" t="str">
        <f>TRIM(PROPER(L79))</f>
        <v>Masked Crusader</v>
      </c>
      <c r="AJ79" s="39" t="str">
        <f>TEXT(A79, "ddd")</f>
        <v>Sat</v>
      </c>
      <c r="AK79" s="39">
        <f>MONTH(Table2[[#This Row],[Date]])</f>
        <v>2</v>
      </c>
      <c r="AL79" s="39"/>
      <c r="AM79" s="39" t="str">
        <f>IF(AND(Table2[[#This Row],[Date]]=A80,Table2[[#This Row],[Track]]=B80,Table2[[#This Row],[Race]]=F80,AL79&lt;&gt;"Neg",AL80&lt;&gt;"Neg"),2,"")</f>
        <v/>
      </c>
      <c r="AN79" s="39" t="str">
        <f>IF(AM79=2,2,IF(AND(AM78=2,Table2[[#This Row],[Negatives]]&lt;&gt;"NEG"),2,""))</f>
        <v/>
      </c>
      <c r="AO79" s="39">
        <f>IF(AND(Table2[[#This Row],[State]]="NSW",Table2[[#This Row],[Rated Order]]=3,AN79=""),100,100)</f>
        <v>100</v>
      </c>
      <c r="AP79" s="39">
        <f>IF(AC79&lt;&gt;"Won","",AO79*AD79)</f>
        <v>250</v>
      </c>
      <c r="AQ79" s="39">
        <f>IF(AP79="",AO79*-1,AP79-AO79)</f>
        <v>150</v>
      </c>
      <c r="AR79" s="95">
        <f>IF(Table2[[#This Row],[Negatives]]="NEG","",IF(AND(Table2[[#This Row],[2 Pro Bets]]="",Table2[[#This Row],[State]]="NSW",Table2[[#This Row],[Rated Order]]=3),"",100))</f>
        <v>100</v>
      </c>
      <c r="AS79" s="47">
        <f>IF(Table2[[#This Row],[Pro Bet]]="","",IF(Table2[[#This Row],[Lev Ret]]="","",AR79*Table2[[#This Row],[Div]]))</f>
        <v>250</v>
      </c>
      <c r="AT79" s="96">
        <f>IF(Table2[[#This Row],[Pro Bet]]="","",IF(AS79="",AR79*-1,AS79-AR79))</f>
        <v>150</v>
      </c>
    </row>
    <row r="80" spans="1:46" x14ac:dyDescent="0.25">
      <c r="A80" s="38">
        <v>44240</v>
      </c>
      <c r="B80" s="39" t="s">
        <v>225</v>
      </c>
      <c r="C80" s="40">
        <v>0.72222222222222221</v>
      </c>
      <c r="D80" s="39">
        <v>3</v>
      </c>
      <c r="E80" s="39">
        <v>0</v>
      </c>
      <c r="F80" s="70">
        <v>9</v>
      </c>
      <c r="G80" s="39">
        <v>1200</v>
      </c>
      <c r="H80" s="39" t="s">
        <v>988</v>
      </c>
      <c r="I80" s="39">
        <v>84</v>
      </c>
      <c r="J80" s="39">
        <v>125</v>
      </c>
      <c r="K80" s="39">
        <v>4</v>
      </c>
      <c r="L80" s="39" t="s">
        <v>474</v>
      </c>
      <c r="M80" s="39" t="s">
        <v>1030</v>
      </c>
      <c r="N80" s="41">
        <v>7.5</v>
      </c>
      <c r="O80" s="39" t="s">
        <v>1009</v>
      </c>
      <c r="P80" s="39" t="s">
        <v>1005</v>
      </c>
      <c r="Q80" s="48">
        <v>2</v>
      </c>
      <c r="R80" s="39">
        <v>4</v>
      </c>
      <c r="S80" s="39">
        <v>59.5</v>
      </c>
      <c r="T80" s="39">
        <v>57.5</v>
      </c>
      <c r="U80" s="48">
        <v>31.739130434782609</v>
      </c>
      <c r="V80" s="39">
        <v>2</v>
      </c>
      <c r="W80" s="39">
        <v>3</v>
      </c>
      <c r="X80" s="39">
        <v>3</v>
      </c>
      <c r="Y80" s="39">
        <v>5.5</v>
      </c>
      <c r="Z80" s="39">
        <v>30</v>
      </c>
      <c r="AA80" s="39">
        <v>11</v>
      </c>
      <c r="AB80" s="52"/>
      <c r="AC80" s="39"/>
      <c r="AD80" s="41">
        <v>9.5</v>
      </c>
      <c r="AE80" s="41"/>
      <c r="AF80" s="68" t="s">
        <v>618</v>
      </c>
      <c r="AG80" s="39" t="str">
        <f>VLOOKUP(B80,$B$1703:$D$1743,2,FALSE)</f>
        <v>Vic</v>
      </c>
      <c r="AH80" s="39" t="str">
        <f>VLOOKUP(B80,$B$1703:$D$1743,3,FALSE)</f>
        <v>-</v>
      </c>
      <c r="AI80" s="69" t="str">
        <f>TRIM(PROPER(L80))</f>
        <v>Terbium</v>
      </c>
      <c r="AJ80" s="39" t="str">
        <f>TEXT(A80, "ddd")</f>
        <v>Sat</v>
      </c>
      <c r="AK80" s="39">
        <f>MONTH(Table2[[#This Row],[Date]])</f>
        <v>2</v>
      </c>
      <c r="AL80" s="39" t="s">
        <v>1361</v>
      </c>
      <c r="AM80" s="39" t="str">
        <f>IF(AND(Table2[[#This Row],[Date]]=A81,Table2[[#This Row],[Track]]=B81,Table2[[#This Row],[Race]]=F81,AL80&lt;&gt;"Neg",AL81&lt;&gt;"Neg"),2,"")</f>
        <v/>
      </c>
      <c r="AN80" s="39" t="str">
        <f>IF(AM80=2,2,IF(AND(AM79=2,Table2[[#This Row],[Negatives]]&lt;&gt;"NEG"),2,""))</f>
        <v/>
      </c>
      <c r="AO80" s="39">
        <f>IF(AND(Table2[[#This Row],[State]]="NSW",Table2[[#This Row],[Rated Order]]=3,AN80=""),100,100)</f>
        <v>100</v>
      </c>
      <c r="AP80" s="39" t="str">
        <f>IF(AC80&lt;&gt;"Won","",AO80*AD80)</f>
        <v/>
      </c>
      <c r="AQ80" s="39">
        <f>IF(AP80="",AO80*-1,AP80-AO80)</f>
        <v>-100</v>
      </c>
      <c r="AR80" s="95" t="str">
        <f>IF(Table2[[#This Row],[Negatives]]="NEG","",IF(AND(Table2[[#This Row],[2 Pro Bets]]="",Table2[[#This Row],[State]]="NSW",Table2[[#This Row],[Rated Order]]=3),"",100))</f>
        <v/>
      </c>
      <c r="AS80" s="47" t="str">
        <f>IF(Table2[[#This Row],[Pro Bet]]="","",IF(Table2[[#This Row],[Lev Ret]]="","",AR80*Table2[[#This Row],[Div]]))</f>
        <v/>
      </c>
      <c r="AT80" s="96" t="str">
        <f>IF(Table2[[#This Row],[Pro Bet]]="","",IF(AS80="",AR80*-1,AS80-AR80))</f>
        <v/>
      </c>
    </row>
    <row r="81" spans="1:46" x14ac:dyDescent="0.25">
      <c r="A81" s="38">
        <v>44240</v>
      </c>
      <c r="B81" s="39" t="s">
        <v>44</v>
      </c>
      <c r="C81" s="40">
        <v>0.76111111111111096</v>
      </c>
      <c r="D81" s="39">
        <v>5</v>
      </c>
      <c r="E81" s="39">
        <v>6</v>
      </c>
      <c r="F81" s="70">
        <v>9</v>
      </c>
      <c r="G81" s="39">
        <v>1300</v>
      </c>
      <c r="H81" s="39" t="s">
        <v>1398</v>
      </c>
      <c r="I81" s="39">
        <v>88</v>
      </c>
      <c r="J81" s="39">
        <v>125</v>
      </c>
      <c r="K81" s="39">
        <v>3</v>
      </c>
      <c r="L81" s="39" t="s">
        <v>705</v>
      </c>
      <c r="M81" s="39" t="s">
        <v>999</v>
      </c>
      <c r="N81" s="41">
        <v>4.3</v>
      </c>
      <c r="O81" s="39" t="s">
        <v>1063</v>
      </c>
      <c r="P81" s="39" t="s">
        <v>1273</v>
      </c>
      <c r="Q81" s="48"/>
      <c r="R81" s="39">
        <v>8</v>
      </c>
      <c r="S81" s="39">
        <v>57.5</v>
      </c>
      <c r="T81" s="39">
        <v>57.5</v>
      </c>
      <c r="U81" s="48">
        <v>54.505813953488371</v>
      </c>
      <c r="V81" s="39">
        <v>1</v>
      </c>
      <c r="W81" s="39">
        <v>4</v>
      </c>
      <c r="X81" s="39">
        <v>2</v>
      </c>
      <c r="Y81" s="39">
        <v>5</v>
      </c>
      <c r="Z81" s="39">
        <v>20</v>
      </c>
      <c r="AA81" s="39"/>
      <c r="AB81" s="52"/>
      <c r="AC81" s="39" t="s">
        <v>2</v>
      </c>
      <c r="AD81" s="41">
        <v>4.4000000000000004</v>
      </c>
      <c r="AE81" s="41">
        <v>1.7</v>
      </c>
      <c r="AF81" s="68" t="s">
        <v>619</v>
      </c>
      <c r="AG81" s="39" t="str">
        <f>VLOOKUP(B81,$B$1703:$D$1743,2,FALSE)</f>
        <v>NSW</v>
      </c>
      <c r="AH81" s="39" t="str">
        <f>VLOOKUP(B81,$B$1703:$D$1743,3,FALSE)</f>
        <v>-</v>
      </c>
      <c r="AI81" s="69" t="str">
        <f>TRIM(PROPER(L81))</f>
        <v>Academy</v>
      </c>
      <c r="AJ81" s="39" t="str">
        <f>TEXT(A81, "ddd")</f>
        <v>Sat</v>
      </c>
      <c r="AK81" s="39">
        <f>MONTH(Table2[[#This Row],[Date]])</f>
        <v>2</v>
      </c>
      <c r="AL81" s="39"/>
      <c r="AM81" s="39" t="str">
        <f>IF(AND(Table2[[#This Row],[Date]]=A82,Table2[[#This Row],[Track]]=B82,Table2[[#This Row],[Race]]=F82,AL81&lt;&gt;"Neg",AL82&lt;&gt;"Neg"),2,"")</f>
        <v/>
      </c>
      <c r="AN81" s="39" t="str">
        <f>IF(AM81=2,2,IF(AND(AM80=2,Table2[[#This Row],[Negatives]]&lt;&gt;"NEG"),2,""))</f>
        <v/>
      </c>
      <c r="AO81" s="39">
        <f>IF(AND(Table2[[#This Row],[State]]="NSW",Table2[[#This Row],[Rated Order]]=3,AN81=""),100,100)</f>
        <v>100</v>
      </c>
      <c r="AP81" s="39" t="str">
        <f>IF(AC81&lt;&gt;"Won","",AO81*AD81)</f>
        <v/>
      </c>
      <c r="AQ81" s="39">
        <f>IF(AP81="",AO81*-1,AP81-AO81)</f>
        <v>-100</v>
      </c>
      <c r="AR81" s="95">
        <f>IF(Table2[[#This Row],[Negatives]]="NEG","",IF(AND(Table2[[#This Row],[2 Pro Bets]]="",Table2[[#This Row],[State]]="NSW",Table2[[#This Row],[Rated Order]]=3),"",100))</f>
        <v>100</v>
      </c>
      <c r="AS81" s="47" t="str">
        <f>IF(Table2[[#This Row],[Pro Bet]]="","",IF(Table2[[#This Row],[Lev Ret]]="","",AR81*Table2[[#This Row],[Div]]))</f>
        <v/>
      </c>
      <c r="AT81" s="96">
        <f>IF(Table2[[#This Row],[Pro Bet]]="","",IF(AS81="",AR81*-1,AS81-AR81))</f>
        <v>-100</v>
      </c>
    </row>
    <row r="82" spans="1:46" x14ac:dyDescent="0.25">
      <c r="A82" s="38">
        <v>44247</v>
      </c>
      <c r="B82" s="39" t="s">
        <v>107</v>
      </c>
      <c r="C82" s="40">
        <v>0.52777777777777779</v>
      </c>
      <c r="D82" s="39">
        <v>3</v>
      </c>
      <c r="E82" s="39">
        <v>0</v>
      </c>
      <c r="F82" s="70">
        <v>1</v>
      </c>
      <c r="G82" s="39">
        <v>2000</v>
      </c>
      <c r="H82" s="39" t="s">
        <v>988</v>
      </c>
      <c r="I82" s="39" t="s">
        <v>989</v>
      </c>
      <c r="J82" s="39">
        <v>150</v>
      </c>
      <c r="K82" s="39">
        <v>5</v>
      </c>
      <c r="L82" s="39" t="s">
        <v>1364</v>
      </c>
      <c r="M82" s="39" t="s">
        <v>1018</v>
      </c>
      <c r="N82" s="41">
        <v>10</v>
      </c>
      <c r="O82" s="39" t="s">
        <v>1059</v>
      </c>
      <c r="P82" s="39" t="s">
        <v>1060</v>
      </c>
      <c r="Q82" s="48"/>
      <c r="R82" s="39">
        <v>1</v>
      </c>
      <c r="S82" s="39">
        <v>55</v>
      </c>
      <c r="T82" s="39">
        <v>55</v>
      </c>
      <c r="U82" s="48">
        <v>53.478260869565219</v>
      </c>
      <c r="V82" s="39">
        <v>5</v>
      </c>
      <c r="W82" s="39"/>
      <c r="X82" s="39">
        <v>2</v>
      </c>
      <c r="Y82" s="39">
        <v>5.2</v>
      </c>
      <c r="Z82" s="39">
        <v>35</v>
      </c>
      <c r="AA82" s="39">
        <v>8</v>
      </c>
      <c r="AB82" s="52"/>
      <c r="AC82" s="39"/>
      <c r="AD82" s="41">
        <v>10</v>
      </c>
      <c r="AE82" s="41"/>
      <c r="AF82" s="68" t="s">
        <v>618</v>
      </c>
      <c r="AG82" s="39" t="str">
        <f>VLOOKUP(B82,$B$1703:$D$1743,2,FALSE)</f>
        <v>Vic</v>
      </c>
      <c r="AH82" s="39" t="str">
        <f>VLOOKUP(B82,$B$1703:$D$1743,3,FALSE)</f>
        <v>-</v>
      </c>
      <c r="AI82" s="69" t="str">
        <f>TRIM(PROPER(L82))</f>
        <v>Blenheim Palace</v>
      </c>
      <c r="AJ82" s="39" t="str">
        <f>TEXT(A82, "ddd")</f>
        <v>Sat</v>
      </c>
      <c r="AK82" s="39">
        <f>MONTH(Table2[[#This Row],[Date]])</f>
        <v>2</v>
      </c>
      <c r="AL82" s="39" t="s">
        <v>1361</v>
      </c>
      <c r="AM82" s="39" t="str">
        <f>IF(AND(Table2[[#This Row],[Date]]=A83,Table2[[#This Row],[Track]]=B83,Table2[[#This Row],[Race]]=F83,AL82&lt;&gt;"Neg",AL83&lt;&gt;"Neg"),2,"")</f>
        <v/>
      </c>
      <c r="AN82" s="39" t="str">
        <f>IF(AM82=2,2,IF(AND(AM81=2,Table2[[#This Row],[Negatives]]&lt;&gt;"NEG"),2,""))</f>
        <v/>
      </c>
      <c r="AO82" s="39">
        <f>IF(AND(Table2[[#This Row],[State]]="NSW",Table2[[#This Row],[Rated Order]]=3,AN82=""),100,100)</f>
        <v>100</v>
      </c>
      <c r="AP82" s="39" t="str">
        <f>IF(AC82&lt;&gt;"Won","",AO82*AD82)</f>
        <v/>
      </c>
      <c r="AQ82" s="39">
        <f>IF(AP82="",AO82*-1,AP82-AO82)</f>
        <v>-100</v>
      </c>
      <c r="AR82" s="95" t="str">
        <f>IF(Table2[[#This Row],[Negatives]]="NEG","",IF(AND(Table2[[#This Row],[2 Pro Bets]]="",Table2[[#This Row],[State]]="NSW",Table2[[#This Row],[Rated Order]]=3),"",100))</f>
        <v/>
      </c>
      <c r="AS82" s="47" t="str">
        <f>IF(Table2[[#This Row],[Pro Bet]]="","",IF(Table2[[#This Row],[Lev Ret]]="","",AR82*Table2[[#This Row],[Div]]))</f>
        <v/>
      </c>
      <c r="AT82" s="96" t="str">
        <f>IF(Table2[[#This Row],[Pro Bet]]="","",IF(AS82="",AR82*-1,AS82-AR82))</f>
        <v/>
      </c>
    </row>
    <row r="83" spans="1:46" x14ac:dyDescent="0.25">
      <c r="A83" s="38">
        <v>44247</v>
      </c>
      <c r="B83" s="39" t="s">
        <v>45</v>
      </c>
      <c r="C83" s="40">
        <v>0.59027777777777801</v>
      </c>
      <c r="D83" s="39">
        <v>8</v>
      </c>
      <c r="E83" s="39">
        <v>6</v>
      </c>
      <c r="F83" s="70">
        <v>3</v>
      </c>
      <c r="G83" s="39">
        <v>1400</v>
      </c>
      <c r="H83" s="39" t="s">
        <v>1398</v>
      </c>
      <c r="I83" s="39">
        <v>100</v>
      </c>
      <c r="J83" s="39">
        <v>125</v>
      </c>
      <c r="K83" s="39">
        <v>6</v>
      </c>
      <c r="L83" s="39" t="s">
        <v>714</v>
      </c>
      <c r="M83" s="39" t="s">
        <v>1018</v>
      </c>
      <c r="N83" s="41">
        <v>2.8</v>
      </c>
      <c r="O83" s="39" t="s">
        <v>1406</v>
      </c>
      <c r="P83" s="39" t="s">
        <v>1266</v>
      </c>
      <c r="Q83" s="48"/>
      <c r="R83" s="39">
        <v>6</v>
      </c>
      <c r="S83" s="39">
        <v>54</v>
      </c>
      <c r="T83" s="39">
        <v>54</v>
      </c>
      <c r="U83" s="48">
        <v>56.99088145896657</v>
      </c>
      <c r="V83" s="39">
        <v>1</v>
      </c>
      <c r="W83" s="39">
        <v>5</v>
      </c>
      <c r="X83" s="39">
        <v>2</v>
      </c>
      <c r="Y83" s="39">
        <v>4.9000000000000004</v>
      </c>
      <c r="Z83" s="39">
        <v>20</v>
      </c>
      <c r="AA83" s="39"/>
      <c r="AB83" s="52"/>
      <c r="AC83" s="39" t="s">
        <v>2</v>
      </c>
      <c r="AD83" s="41">
        <v>2.15</v>
      </c>
      <c r="AE83" s="41">
        <v>1.4</v>
      </c>
      <c r="AF83" s="68" t="s">
        <v>619</v>
      </c>
      <c r="AG83" s="39" t="str">
        <f>VLOOKUP(B83,$B$1703:$D$1743,2,FALSE)</f>
        <v>NSW</v>
      </c>
      <c r="AH83" s="39" t="str">
        <f>VLOOKUP(B83,$B$1703:$D$1743,3,FALSE)</f>
        <v>-</v>
      </c>
      <c r="AI83" s="69" t="str">
        <f>TRIM(PROPER(L83))</f>
        <v>Yao Dash</v>
      </c>
      <c r="AJ83" s="39" t="str">
        <f>TEXT(A83, "ddd")</f>
        <v>Sat</v>
      </c>
      <c r="AK83" s="39">
        <f>MONTH(Table2[[#This Row],[Date]])</f>
        <v>2</v>
      </c>
      <c r="AL83" s="39" t="s">
        <v>1362</v>
      </c>
      <c r="AM83" s="39" t="str">
        <f>IF(AND(Table2[[#This Row],[Date]]=A84,Table2[[#This Row],[Track]]=B84,Table2[[#This Row],[Race]]=F84,AL83&lt;&gt;"Neg",AL84&lt;&gt;"Neg"),2,"")</f>
        <v/>
      </c>
      <c r="AN83" s="39" t="str">
        <f>IF(AM83=2,2,IF(AND(AM82=2,Table2[[#This Row],[Negatives]]&lt;&gt;"NEG"),2,""))</f>
        <v/>
      </c>
      <c r="AO83" s="39">
        <f>IF(AND(Table2[[#This Row],[State]]="NSW",Table2[[#This Row],[Rated Order]]=3,AN83=""),100,100)</f>
        <v>100</v>
      </c>
      <c r="AP83" s="39" t="str">
        <f>IF(AC83&lt;&gt;"Won","",AO83*AD83)</f>
        <v/>
      </c>
      <c r="AQ83" s="39">
        <f>IF(AP83="",AO83*-1,AP83-AO83)</f>
        <v>-100</v>
      </c>
      <c r="AR83" s="95" t="str">
        <f>IF(Table2[[#This Row],[Negatives]]="NEG","",IF(AND(Table2[[#This Row],[2 Pro Bets]]="",Table2[[#This Row],[State]]="NSW",Table2[[#This Row],[Rated Order]]=3),"",100))</f>
        <v/>
      </c>
      <c r="AS83" s="47" t="str">
        <f>IF(Table2[[#This Row],[Pro Bet]]="","",IF(Table2[[#This Row],[Lev Ret]]="","",AR83*Table2[[#This Row],[Div]]))</f>
        <v/>
      </c>
      <c r="AT83" s="96" t="str">
        <f>IF(Table2[[#This Row],[Pro Bet]]="","",IF(AS83="",AR83*-1,AS83-AR83))</f>
        <v/>
      </c>
    </row>
    <row r="84" spans="1:46" x14ac:dyDescent="0.25">
      <c r="A84" s="38">
        <v>44247</v>
      </c>
      <c r="B84" s="39" t="s">
        <v>45</v>
      </c>
      <c r="C84" s="40">
        <v>0.59027777777777801</v>
      </c>
      <c r="D84" s="39">
        <v>8</v>
      </c>
      <c r="E84" s="39">
        <v>6</v>
      </c>
      <c r="F84" s="70">
        <v>3</v>
      </c>
      <c r="G84" s="39">
        <v>1400</v>
      </c>
      <c r="H84" s="39" t="s">
        <v>1398</v>
      </c>
      <c r="I84" s="39">
        <v>100</v>
      </c>
      <c r="J84" s="39">
        <v>125</v>
      </c>
      <c r="K84" s="39">
        <v>1</v>
      </c>
      <c r="L84" s="39" t="s">
        <v>1597</v>
      </c>
      <c r="M84" s="39" t="s">
        <v>999</v>
      </c>
      <c r="N84" s="41">
        <v>10.1</v>
      </c>
      <c r="O84" s="39" t="s">
        <v>1420</v>
      </c>
      <c r="P84" s="39" t="s">
        <v>1421</v>
      </c>
      <c r="Q84" s="48"/>
      <c r="R84" s="39">
        <v>4</v>
      </c>
      <c r="S84" s="39">
        <v>62</v>
      </c>
      <c r="T84" s="39">
        <v>62</v>
      </c>
      <c r="U84" s="48">
        <v>56.99088145896657</v>
      </c>
      <c r="V84" s="39">
        <v>5</v>
      </c>
      <c r="W84" s="39">
        <v>1</v>
      </c>
      <c r="X84" s="39">
        <v>3</v>
      </c>
      <c r="Y84" s="39">
        <v>5</v>
      </c>
      <c r="Z84" s="39">
        <v>20</v>
      </c>
      <c r="AA84" s="39"/>
      <c r="AB84" s="52"/>
      <c r="AC84" s="39"/>
      <c r="AD84" s="41">
        <v>12</v>
      </c>
      <c r="AE84" s="41"/>
      <c r="AF84" s="68" t="s">
        <v>619</v>
      </c>
      <c r="AG84" s="39" t="str">
        <f>VLOOKUP(B84,$B$1703:$D$1743,2,FALSE)</f>
        <v>NSW</v>
      </c>
      <c r="AH84" s="39" t="str">
        <f>VLOOKUP(B84,$B$1703:$D$1743,3,FALSE)</f>
        <v>-</v>
      </c>
      <c r="AI84" s="69" t="str">
        <f>TRIM(PROPER(L84))</f>
        <v>Quick Thinker</v>
      </c>
      <c r="AJ84" s="39" t="str">
        <f>TEXT(A84, "ddd")</f>
        <v>Sat</v>
      </c>
      <c r="AK84" s="39">
        <f>MONTH(Table2[[#This Row],[Date]])</f>
        <v>2</v>
      </c>
      <c r="AL84" s="39" t="s">
        <v>1362</v>
      </c>
      <c r="AM84" s="39" t="str">
        <f>IF(AND(Table2[[#This Row],[Date]]=A85,Table2[[#This Row],[Track]]=B85,Table2[[#This Row],[Race]]=F85,AL84&lt;&gt;"Neg",AL85&lt;&gt;"Neg"),2,"")</f>
        <v/>
      </c>
      <c r="AN84" s="39" t="str">
        <f>IF(AM84=2,2,IF(AND(AM83=2,Table2[[#This Row],[Negatives]]&lt;&gt;"NEG"),2,""))</f>
        <v/>
      </c>
      <c r="AO84" s="39">
        <f>IF(AND(Table2[[#This Row],[State]]="NSW",Table2[[#This Row],[Rated Order]]=3,AN84=""),100,100)</f>
        <v>100</v>
      </c>
      <c r="AP84" s="39" t="str">
        <f>IF(AC84&lt;&gt;"Won","",AO84*AD84)</f>
        <v/>
      </c>
      <c r="AQ84" s="39">
        <f>IF(AP84="",AO84*-1,AP84-AO84)</f>
        <v>-100</v>
      </c>
      <c r="AR84" s="95" t="str">
        <f>IF(Table2[[#This Row],[Negatives]]="NEG","",IF(AND(Table2[[#This Row],[2 Pro Bets]]="",Table2[[#This Row],[State]]="NSW",Table2[[#This Row],[Rated Order]]=3),"",100))</f>
        <v/>
      </c>
      <c r="AS84" s="47" t="str">
        <f>IF(Table2[[#This Row],[Pro Bet]]="","",IF(Table2[[#This Row],[Lev Ret]]="","",AR84*Table2[[#This Row],[Div]]))</f>
        <v/>
      </c>
      <c r="AT84" s="96" t="str">
        <f>IF(Table2[[#This Row],[Pro Bet]]="","",IF(AS84="",AR84*-1,AS84-AR84))</f>
        <v/>
      </c>
    </row>
    <row r="85" spans="1:46" x14ac:dyDescent="0.25">
      <c r="A85" s="38">
        <v>44247</v>
      </c>
      <c r="B85" s="39" t="s">
        <v>107</v>
      </c>
      <c r="C85" s="40">
        <v>0.60069444444444442</v>
      </c>
      <c r="D85" s="39">
        <v>3</v>
      </c>
      <c r="E85" s="39">
        <v>0</v>
      </c>
      <c r="F85" s="70">
        <v>4</v>
      </c>
      <c r="G85" s="39">
        <v>1400</v>
      </c>
      <c r="H85" s="39" t="s">
        <v>1021</v>
      </c>
      <c r="I85" s="39" t="s">
        <v>1061</v>
      </c>
      <c r="J85" s="39">
        <v>160</v>
      </c>
      <c r="K85" s="39">
        <v>2</v>
      </c>
      <c r="L85" s="39" t="s">
        <v>1062</v>
      </c>
      <c r="M85" s="39" t="s">
        <v>995</v>
      </c>
      <c r="N85" s="41">
        <v>8</v>
      </c>
      <c r="O85" s="39" t="s">
        <v>1007</v>
      </c>
      <c r="P85" s="39" t="s">
        <v>1008</v>
      </c>
      <c r="Q85" s="48"/>
      <c r="R85" s="39">
        <v>5</v>
      </c>
      <c r="S85" s="39">
        <v>58</v>
      </c>
      <c r="T85" s="39">
        <v>58</v>
      </c>
      <c r="U85" s="48">
        <v>61.111111111111114</v>
      </c>
      <c r="V85" s="39">
        <v>2</v>
      </c>
      <c r="W85" s="39">
        <v>4</v>
      </c>
      <c r="X85" s="39">
        <v>3</v>
      </c>
      <c r="Y85" s="39">
        <v>5.5</v>
      </c>
      <c r="Z85" s="39">
        <v>30</v>
      </c>
      <c r="AA85" s="39">
        <v>8</v>
      </c>
      <c r="AB85" s="52"/>
      <c r="AC85" s="39"/>
      <c r="AD85" s="41">
        <v>6.5</v>
      </c>
      <c r="AE85" s="41"/>
      <c r="AF85" s="68" t="s">
        <v>618</v>
      </c>
      <c r="AG85" s="39" t="str">
        <f>VLOOKUP(B85,$B$1703:$D$1743,2,FALSE)</f>
        <v>Vic</v>
      </c>
      <c r="AH85" s="39" t="str">
        <f>VLOOKUP(B85,$B$1703:$D$1743,3,FALSE)</f>
        <v>-</v>
      </c>
      <c r="AI85" s="69" t="str">
        <f>TRIM(PROPER(L85))</f>
        <v>Sovereign Award</v>
      </c>
      <c r="AJ85" s="39" t="str">
        <f>TEXT(A85, "ddd")</f>
        <v>Sat</v>
      </c>
      <c r="AK85" s="39">
        <f>MONTH(Table2[[#This Row],[Date]])</f>
        <v>2</v>
      </c>
      <c r="AL85" s="39" t="s">
        <v>1361</v>
      </c>
      <c r="AM85" s="39" t="str">
        <f>IF(AND(Table2[[#This Row],[Date]]=A86,Table2[[#This Row],[Track]]=B86,Table2[[#This Row],[Race]]=F86,AL85&lt;&gt;"Neg",AL86&lt;&gt;"Neg"),2,"")</f>
        <v/>
      </c>
      <c r="AN85" s="39" t="str">
        <f>IF(AM85=2,2,IF(AND(AM84=2,Table2[[#This Row],[Negatives]]&lt;&gt;"NEG"),2,""))</f>
        <v/>
      </c>
      <c r="AO85" s="39">
        <f>IF(AND(Table2[[#This Row],[State]]="NSW",Table2[[#This Row],[Rated Order]]=3,AN85=""),100,100)</f>
        <v>100</v>
      </c>
      <c r="AP85" s="39" t="str">
        <f>IF(AC85&lt;&gt;"Won","",AO85*AD85)</f>
        <v/>
      </c>
      <c r="AQ85" s="39">
        <f>IF(AP85="",AO85*-1,AP85-AO85)</f>
        <v>-100</v>
      </c>
      <c r="AR85" s="95" t="str">
        <f>IF(Table2[[#This Row],[Negatives]]="NEG","",IF(AND(Table2[[#This Row],[2 Pro Bets]]="",Table2[[#This Row],[State]]="NSW",Table2[[#This Row],[Rated Order]]=3),"",100))</f>
        <v/>
      </c>
      <c r="AS85" s="47" t="str">
        <f>IF(Table2[[#This Row],[Pro Bet]]="","",IF(Table2[[#This Row],[Lev Ret]]="","",AR85*Table2[[#This Row],[Div]]))</f>
        <v/>
      </c>
      <c r="AT85" s="96" t="str">
        <f>IF(Table2[[#This Row],[Pro Bet]]="","",IF(AS85="",AR85*-1,AS85-AR85))</f>
        <v/>
      </c>
    </row>
    <row r="86" spans="1:46" x14ac:dyDescent="0.25">
      <c r="A86" s="38">
        <v>44247</v>
      </c>
      <c r="B86" s="39" t="s">
        <v>45</v>
      </c>
      <c r="C86" s="40">
        <v>0.61458333333333304</v>
      </c>
      <c r="D86" s="39">
        <v>8</v>
      </c>
      <c r="E86" s="39">
        <v>6</v>
      </c>
      <c r="F86" s="70">
        <v>4</v>
      </c>
      <c r="G86" s="39">
        <v>1300</v>
      </c>
      <c r="H86" s="39" t="s">
        <v>1422</v>
      </c>
      <c r="I86" s="39" t="s">
        <v>1423</v>
      </c>
      <c r="J86" s="39">
        <v>200</v>
      </c>
      <c r="K86" s="39">
        <v>2</v>
      </c>
      <c r="L86" s="39" t="s">
        <v>1598</v>
      </c>
      <c r="M86" s="39" t="s">
        <v>1018</v>
      </c>
      <c r="N86" s="41">
        <v>3.5</v>
      </c>
      <c r="O86" s="39" t="s">
        <v>1166</v>
      </c>
      <c r="P86" s="39" t="s">
        <v>1273</v>
      </c>
      <c r="Q86" s="48"/>
      <c r="R86" s="39">
        <v>2</v>
      </c>
      <c r="S86" s="39">
        <v>56</v>
      </c>
      <c r="T86" s="39">
        <v>56</v>
      </c>
      <c r="U86" s="48" t="s">
        <v>993</v>
      </c>
      <c r="V86" s="39">
        <v>5</v>
      </c>
      <c r="W86" s="39">
        <v>1</v>
      </c>
      <c r="X86" s="39">
        <v>2</v>
      </c>
      <c r="Y86" s="39">
        <v>4.5999999999999996</v>
      </c>
      <c r="Z86" s="39">
        <v>20</v>
      </c>
      <c r="AA86" s="39"/>
      <c r="AB86" s="52"/>
      <c r="AC86" s="39"/>
      <c r="AD86" s="41">
        <v>3.8</v>
      </c>
      <c r="AE86" s="41"/>
      <c r="AF86" s="68" t="s">
        <v>619</v>
      </c>
      <c r="AG86" s="39" t="str">
        <f>VLOOKUP(B86,$B$1703:$D$1743,2,FALSE)</f>
        <v>NSW</v>
      </c>
      <c r="AH86" s="39" t="str">
        <f>VLOOKUP(B86,$B$1703:$D$1743,3,FALSE)</f>
        <v>-</v>
      </c>
      <c r="AI86" s="69" t="str">
        <f>TRIM(PROPER(L86))</f>
        <v>Positive Peace</v>
      </c>
      <c r="AJ86" s="39" t="str">
        <f>TEXT(A86, "ddd")</f>
        <v>Sat</v>
      </c>
      <c r="AK86" s="39">
        <f>MONTH(Table2[[#This Row],[Date]])</f>
        <v>2</v>
      </c>
      <c r="AL86" s="39" t="s">
        <v>1362</v>
      </c>
      <c r="AM86" s="39" t="str">
        <f>IF(AND(Table2[[#This Row],[Date]]=A87,Table2[[#This Row],[Track]]=B87,Table2[[#This Row],[Race]]=F87,AL86&lt;&gt;"Neg",AL87&lt;&gt;"Neg"),2,"")</f>
        <v/>
      </c>
      <c r="AN86" s="39" t="str">
        <f>IF(AM86=2,2,IF(AND(AM85=2,Table2[[#This Row],[Negatives]]&lt;&gt;"NEG"),2,""))</f>
        <v/>
      </c>
      <c r="AO86" s="39">
        <f>IF(AND(Table2[[#This Row],[State]]="NSW",Table2[[#This Row],[Rated Order]]=3,AN86=""),100,100)</f>
        <v>100</v>
      </c>
      <c r="AP86" s="39" t="str">
        <f>IF(AC86&lt;&gt;"Won","",AO86*AD86)</f>
        <v/>
      </c>
      <c r="AQ86" s="39">
        <f>IF(AP86="",AO86*-1,AP86-AO86)</f>
        <v>-100</v>
      </c>
      <c r="AR86" s="95" t="str">
        <f>IF(Table2[[#This Row],[Negatives]]="NEG","",IF(AND(Table2[[#This Row],[2 Pro Bets]]="",Table2[[#This Row],[State]]="NSW",Table2[[#This Row],[Rated Order]]=3),"",100))</f>
        <v/>
      </c>
      <c r="AS86" s="47" t="str">
        <f>IF(Table2[[#This Row],[Pro Bet]]="","",IF(Table2[[#This Row],[Lev Ret]]="","",AR86*Table2[[#This Row],[Div]]))</f>
        <v/>
      </c>
      <c r="AT86" s="96" t="str">
        <f>IF(Table2[[#This Row],[Pro Bet]]="","",IF(AS86="",AR86*-1,AS86-AR86))</f>
        <v/>
      </c>
    </row>
    <row r="87" spans="1:46" x14ac:dyDescent="0.25">
      <c r="A87" s="38">
        <v>44247</v>
      </c>
      <c r="B87" s="39" t="s">
        <v>45</v>
      </c>
      <c r="C87" s="40">
        <v>0.66319444444444398</v>
      </c>
      <c r="D87" s="39">
        <v>8</v>
      </c>
      <c r="E87" s="39">
        <v>6</v>
      </c>
      <c r="F87" s="70">
        <v>6</v>
      </c>
      <c r="G87" s="39">
        <v>1900</v>
      </c>
      <c r="H87" s="39" t="s">
        <v>1398</v>
      </c>
      <c r="I87" s="39"/>
      <c r="J87" s="39">
        <v>140</v>
      </c>
      <c r="K87" s="39">
        <v>1</v>
      </c>
      <c r="L87" s="39" t="s">
        <v>706</v>
      </c>
      <c r="M87" s="39" t="s">
        <v>1006</v>
      </c>
      <c r="N87" s="41">
        <v>12.3</v>
      </c>
      <c r="O87" s="39" t="s">
        <v>1337</v>
      </c>
      <c r="P87" s="39" t="s">
        <v>1183</v>
      </c>
      <c r="Q87" s="48"/>
      <c r="R87" s="39">
        <v>5</v>
      </c>
      <c r="S87" s="39">
        <v>60.5</v>
      </c>
      <c r="T87" s="39">
        <v>60.5</v>
      </c>
      <c r="U87" s="48">
        <v>35.907859078590789</v>
      </c>
      <c r="V87" s="39">
        <v>3</v>
      </c>
      <c r="W87" s="39">
        <v>1</v>
      </c>
      <c r="X87" s="39">
        <v>2</v>
      </c>
      <c r="Y87" s="39">
        <v>5.5</v>
      </c>
      <c r="Z87" s="39">
        <v>20</v>
      </c>
      <c r="AA87" s="39"/>
      <c r="AB87" s="52"/>
      <c r="AC87" s="39"/>
      <c r="AD87" s="41">
        <v>10</v>
      </c>
      <c r="AE87" s="41"/>
      <c r="AF87" s="68" t="s">
        <v>619</v>
      </c>
      <c r="AG87" s="39" t="str">
        <f>VLOOKUP(B87,$B$1703:$D$1743,2,FALSE)</f>
        <v>NSW</v>
      </c>
      <c r="AH87" s="39" t="str">
        <f>VLOOKUP(B87,$B$1703:$D$1743,3,FALSE)</f>
        <v>-</v>
      </c>
      <c r="AI87" s="69" t="str">
        <f>TRIM(PROPER(L87))</f>
        <v>Mustajeer</v>
      </c>
      <c r="AJ87" s="39" t="str">
        <f>TEXT(A87, "ddd")</f>
        <v>Sat</v>
      </c>
      <c r="AK87" s="39">
        <f>MONTH(Table2[[#This Row],[Date]])</f>
        <v>2</v>
      </c>
      <c r="AL87" s="39"/>
      <c r="AM87" s="39" t="str">
        <f>IF(AND(Table2[[#This Row],[Date]]=A88,Table2[[#This Row],[Track]]=B88,Table2[[#This Row],[Race]]=F88,AL87&lt;&gt;"Neg",AL88&lt;&gt;"Neg"),2,"")</f>
        <v/>
      </c>
      <c r="AN87" s="39" t="str">
        <f>IF(AM87=2,2,IF(AND(AM86=2,Table2[[#This Row],[Negatives]]&lt;&gt;"NEG"),2,""))</f>
        <v/>
      </c>
      <c r="AO87" s="39">
        <f>IF(AND(Table2[[#This Row],[State]]="NSW",Table2[[#This Row],[Rated Order]]=3,AN87=""),100,100)</f>
        <v>100</v>
      </c>
      <c r="AP87" s="39" t="str">
        <f>IF(AC87&lt;&gt;"Won","",AO87*AD87)</f>
        <v/>
      </c>
      <c r="AQ87" s="39">
        <f>IF(AP87="",AO87*-1,AP87-AO87)</f>
        <v>-100</v>
      </c>
      <c r="AR87" s="95">
        <f>IF(Table2[[#This Row],[Negatives]]="NEG","",IF(AND(Table2[[#This Row],[2 Pro Bets]]="",Table2[[#This Row],[State]]="NSW",Table2[[#This Row],[Rated Order]]=3),"",100))</f>
        <v>100</v>
      </c>
      <c r="AS87" s="47" t="str">
        <f>IF(Table2[[#This Row],[Pro Bet]]="","",IF(Table2[[#This Row],[Lev Ret]]="","",AR87*Table2[[#This Row],[Div]]))</f>
        <v/>
      </c>
      <c r="AT87" s="96">
        <f>IF(Table2[[#This Row],[Pro Bet]]="","",IF(AS87="",AR87*-1,AS87-AR87))</f>
        <v>-100</v>
      </c>
    </row>
    <row r="88" spans="1:46" x14ac:dyDescent="0.25">
      <c r="A88" s="38">
        <v>44247</v>
      </c>
      <c r="B88" s="39" t="s">
        <v>45</v>
      </c>
      <c r="C88" s="40">
        <v>0.71875</v>
      </c>
      <c r="D88" s="39">
        <v>8</v>
      </c>
      <c r="E88" s="39">
        <v>6</v>
      </c>
      <c r="F88" s="70">
        <v>8</v>
      </c>
      <c r="G88" s="39">
        <v>1100</v>
      </c>
      <c r="H88" s="39" t="s">
        <v>1398</v>
      </c>
      <c r="I88" s="39">
        <v>94</v>
      </c>
      <c r="J88" s="39">
        <v>125</v>
      </c>
      <c r="K88" s="39">
        <v>7</v>
      </c>
      <c r="L88" s="39" t="s">
        <v>707</v>
      </c>
      <c r="M88" s="39" t="s">
        <v>995</v>
      </c>
      <c r="N88" s="41">
        <v>4.5999999999999996</v>
      </c>
      <c r="O88" s="39" t="s">
        <v>1424</v>
      </c>
      <c r="P88" s="39" t="s">
        <v>1408</v>
      </c>
      <c r="Q88" s="48"/>
      <c r="R88" s="39">
        <v>8</v>
      </c>
      <c r="S88" s="39">
        <v>57</v>
      </c>
      <c r="T88" s="39">
        <v>57</v>
      </c>
      <c r="U88" s="48">
        <v>44.466403162055336</v>
      </c>
      <c r="V88" s="39">
        <v>2</v>
      </c>
      <c r="W88" s="39">
        <v>2</v>
      </c>
      <c r="X88" s="39">
        <v>2</v>
      </c>
      <c r="Y88" s="39">
        <v>4.8</v>
      </c>
      <c r="Z88" s="39">
        <v>20</v>
      </c>
      <c r="AA88" s="39"/>
      <c r="AB88" s="52"/>
      <c r="AC88" s="39"/>
      <c r="AD88" s="41">
        <v>5.5</v>
      </c>
      <c r="AE88" s="41"/>
      <c r="AF88" s="68" t="s">
        <v>619</v>
      </c>
      <c r="AG88" s="39" t="str">
        <f>VLOOKUP(B88,$B$1703:$D$1743,2,FALSE)</f>
        <v>NSW</v>
      </c>
      <c r="AH88" s="39" t="str">
        <f>VLOOKUP(B88,$B$1703:$D$1743,3,FALSE)</f>
        <v>-</v>
      </c>
      <c r="AI88" s="69" t="str">
        <f>TRIM(PROPER(L88))</f>
        <v>Spaceboy</v>
      </c>
      <c r="AJ88" s="39" t="str">
        <f>TEXT(A88, "ddd")</f>
        <v>Sat</v>
      </c>
      <c r="AK88" s="39">
        <f>MONTH(Table2[[#This Row],[Date]])</f>
        <v>2</v>
      </c>
      <c r="AL88" s="39"/>
      <c r="AM88" s="39" t="str">
        <f>IF(AND(Table2[[#This Row],[Date]]=A89,Table2[[#This Row],[Track]]=B89,Table2[[#This Row],[Race]]=F89,AL88&lt;&gt;"Neg",AL89&lt;&gt;"Neg"),2,"")</f>
        <v/>
      </c>
      <c r="AN88" s="39" t="str">
        <f>IF(AM88=2,2,IF(AND(AM87=2,Table2[[#This Row],[Negatives]]&lt;&gt;"NEG"),2,""))</f>
        <v/>
      </c>
      <c r="AO88" s="39">
        <f>IF(AND(Table2[[#This Row],[State]]="NSW",Table2[[#This Row],[Rated Order]]=3,AN88=""),100,100)</f>
        <v>100</v>
      </c>
      <c r="AP88" s="39" t="str">
        <f>IF(AC88&lt;&gt;"Won","",AO88*AD88)</f>
        <v/>
      </c>
      <c r="AQ88" s="39">
        <f>IF(AP88="",AO88*-1,AP88-AO88)</f>
        <v>-100</v>
      </c>
      <c r="AR88" s="95">
        <f>IF(Table2[[#This Row],[Negatives]]="NEG","",IF(AND(Table2[[#This Row],[2 Pro Bets]]="",Table2[[#This Row],[State]]="NSW",Table2[[#This Row],[Rated Order]]=3),"",100))</f>
        <v>100</v>
      </c>
      <c r="AS88" s="47" t="str">
        <f>IF(Table2[[#This Row],[Pro Bet]]="","",IF(Table2[[#This Row],[Lev Ret]]="","",AR88*Table2[[#This Row],[Div]]))</f>
        <v/>
      </c>
      <c r="AT88" s="96">
        <f>IF(Table2[[#This Row],[Pro Bet]]="","",IF(AS88="",AR88*-1,AS88-AR88))</f>
        <v>-100</v>
      </c>
    </row>
    <row r="89" spans="1:46" x14ac:dyDescent="0.25">
      <c r="A89" s="38">
        <v>44247</v>
      </c>
      <c r="B89" s="39" t="s">
        <v>45</v>
      </c>
      <c r="C89" s="40">
        <v>0.74652777777777801</v>
      </c>
      <c r="D89" s="39">
        <v>8</v>
      </c>
      <c r="E89" s="39">
        <v>6</v>
      </c>
      <c r="F89" s="70">
        <v>9</v>
      </c>
      <c r="G89" s="39">
        <v>1400</v>
      </c>
      <c r="H89" s="39" t="s">
        <v>1398</v>
      </c>
      <c r="I89" s="39">
        <v>78</v>
      </c>
      <c r="J89" s="39">
        <v>125</v>
      </c>
      <c r="K89" s="39">
        <v>5</v>
      </c>
      <c r="L89" s="39" t="s">
        <v>692</v>
      </c>
      <c r="M89" s="39" t="s">
        <v>1006</v>
      </c>
      <c r="N89" s="41">
        <v>5.6</v>
      </c>
      <c r="O89" s="39" t="s">
        <v>1063</v>
      </c>
      <c r="P89" s="39" t="s">
        <v>1399</v>
      </c>
      <c r="Q89" s="48">
        <v>2</v>
      </c>
      <c r="R89" s="39">
        <v>8</v>
      </c>
      <c r="S89" s="39">
        <v>57.5</v>
      </c>
      <c r="T89" s="39">
        <v>55.5</v>
      </c>
      <c r="U89" s="48">
        <v>48.160173160173159</v>
      </c>
      <c r="V89" s="39">
        <v>5</v>
      </c>
      <c r="W89" s="39"/>
      <c r="X89" s="39">
        <v>2</v>
      </c>
      <c r="Y89" s="39">
        <v>5.0999999999999996</v>
      </c>
      <c r="Z89" s="39">
        <v>20</v>
      </c>
      <c r="AA89" s="39"/>
      <c r="AB89" s="52"/>
      <c r="AC89" s="39" t="s">
        <v>1</v>
      </c>
      <c r="AD89" s="41">
        <v>8.5</v>
      </c>
      <c r="AE89" s="41">
        <v>2.5</v>
      </c>
      <c r="AF89" s="68" t="s">
        <v>619</v>
      </c>
      <c r="AG89" s="39" t="str">
        <f>VLOOKUP(B89,$B$1703:$D$1743,2,FALSE)</f>
        <v>NSW</v>
      </c>
      <c r="AH89" s="39" t="str">
        <f>VLOOKUP(B89,$B$1703:$D$1743,3,FALSE)</f>
        <v>-</v>
      </c>
      <c r="AI89" s="69" t="str">
        <f>TRIM(PROPER(L89))</f>
        <v>Fulmina</v>
      </c>
      <c r="AJ89" s="39" t="str">
        <f>TEXT(A89, "ddd")</f>
        <v>Sat</v>
      </c>
      <c r="AK89" s="39">
        <f>MONTH(Table2[[#This Row],[Date]])</f>
        <v>2</v>
      </c>
      <c r="AL89" s="39"/>
      <c r="AM89" s="39" t="str">
        <f>IF(AND(Table2[[#This Row],[Date]]=A90,Table2[[#This Row],[Track]]=B90,Table2[[#This Row],[Race]]=F90,AL89&lt;&gt;"Neg",AL90&lt;&gt;"Neg"),2,"")</f>
        <v/>
      </c>
      <c r="AN89" s="39" t="str">
        <f>IF(AM89=2,2,IF(AND(AM88=2,Table2[[#This Row],[Negatives]]&lt;&gt;"NEG"),2,""))</f>
        <v/>
      </c>
      <c r="AO89" s="39">
        <f>IF(AND(Table2[[#This Row],[State]]="NSW",Table2[[#This Row],[Rated Order]]=3,AN89=""),100,100)</f>
        <v>100</v>
      </c>
      <c r="AP89" s="39" t="str">
        <f>IF(AC89&lt;&gt;"Won","",AO89*AD89)</f>
        <v/>
      </c>
      <c r="AQ89" s="39">
        <f>IF(AP89="",AO89*-1,AP89-AO89)</f>
        <v>-100</v>
      </c>
      <c r="AR89" s="95">
        <f>IF(Table2[[#This Row],[Negatives]]="NEG","",IF(AND(Table2[[#This Row],[2 Pro Bets]]="",Table2[[#This Row],[State]]="NSW",Table2[[#This Row],[Rated Order]]=3),"",100))</f>
        <v>100</v>
      </c>
      <c r="AS89" s="47" t="str">
        <f>IF(Table2[[#This Row],[Pro Bet]]="","",IF(Table2[[#This Row],[Lev Ret]]="","",AR89*Table2[[#This Row],[Div]]))</f>
        <v/>
      </c>
      <c r="AT89" s="96">
        <f>IF(Table2[[#This Row],[Pro Bet]]="","",IF(AS89="",AR89*-1,AS89-AR89))</f>
        <v>-100</v>
      </c>
    </row>
    <row r="90" spans="1:46" x14ac:dyDescent="0.25">
      <c r="A90" s="38">
        <v>44254</v>
      </c>
      <c r="B90" s="39" t="s">
        <v>225</v>
      </c>
      <c r="C90" s="40">
        <v>0.53819444444444442</v>
      </c>
      <c r="D90" s="39">
        <v>3</v>
      </c>
      <c r="E90" s="39">
        <v>2</v>
      </c>
      <c r="F90" s="70">
        <v>2</v>
      </c>
      <c r="G90" s="39">
        <v>2600</v>
      </c>
      <c r="H90" s="39" t="s">
        <v>988</v>
      </c>
      <c r="I90" s="39" t="s">
        <v>989</v>
      </c>
      <c r="J90" s="39">
        <v>140</v>
      </c>
      <c r="K90" s="39">
        <v>3</v>
      </c>
      <c r="L90" s="39" t="s">
        <v>787</v>
      </c>
      <c r="M90" s="39" t="s">
        <v>1030</v>
      </c>
      <c r="N90" s="41">
        <v>2.9</v>
      </c>
      <c r="O90" s="39" t="s">
        <v>1063</v>
      </c>
      <c r="P90" s="39" t="s">
        <v>1064</v>
      </c>
      <c r="Q90" s="48"/>
      <c r="R90" s="39">
        <v>4</v>
      </c>
      <c r="S90" s="39">
        <v>58</v>
      </c>
      <c r="T90" s="39">
        <v>58</v>
      </c>
      <c r="U90" s="48">
        <v>55.316091954022994</v>
      </c>
      <c r="V90" s="39">
        <v>1</v>
      </c>
      <c r="W90" s="39">
        <v>2</v>
      </c>
      <c r="X90" s="39">
        <v>2</v>
      </c>
      <c r="Y90" s="39">
        <v>4.4000000000000004</v>
      </c>
      <c r="Z90" s="39">
        <v>40</v>
      </c>
      <c r="AA90" s="39">
        <v>8</v>
      </c>
      <c r="AB90" s="52"/>
      <c r="AC90" s="39"/>
      <c r="AD90" s="41">
        <v>4.2</v>
      </c>
      <c r="AE90" s="41"/>
      <c r="AF90" s="68" t="s">
        <v>618</v>
      </c>
      <c r="AG90" s="39" t="str">
        <f>VLOOKUP(B90,$B$1703:$D$1743,2,FALSE)</f>
        <v>Vic</v>
      </c>
      <c r="AH90" s="39" t="str">
        <f>VLOOKUP(B90,$B$1703:$D$1743,3,FALSE)</f>
        <v>-</v>
      </c>
      <c r="AI90" s="69" t="str">
        <f>TRIM(PROPER(L90))</f>
        <v>Skymax</v>
      </c>
      <c r="AJ90" s="39" t="str">
        <f>TEXT(A90, "ddd")</f>
        <v>Sat</v>
      </c>
      <c r="AK90" s="39">
        <f>MONTH(Table2[[#This Row],[Date]])</f>
        <v>2</v>
      </c>
      <c r="AL90" s="39" t="s">
        <v>1361</v>
      </c>
      <c r="AM90" s="39" t="str">
        <f>IF(AND(Table2[[#This Row],[Date]]=A91,Table2[[#This Row],[Track]]=B91,Table2[[#This Row],[Race]]=F91,AL90&lt;&gt;"Neg",AL91&lt;&gt;"Neg"),2,"")</f>
        <v/>
      </c>
      <c r="AN90" s="39" t="str">
        <f>IF(AM90=2,2,IF(AND(AM89=2,Table2[[#This Row],[Negatives]]&lt;&gt;"NEG"),2,""))</f>
        <v/>
      </c>
      <c r="AO90" s="39">
        <f>IF(AND(Table2[[#This Row],[State]]="NSW",Table2[[#This Row],[Rated Order]]=3,AN90=""),100,100)</f>
        <v>100</v>
      </c>
      <c r="AP90" s="39" t="str">
        <f>IF(AC90&lt;&gt;"Won","",AO90*AD90)</f>
        <v/>
      </c>
      <c r="AQ90" s="39">
        <f>IF(AP90="",AO90*-1,AP90-AO90)</f>
        <v>-100</v>
      </c>
      <c r="AR90" s="95" t="str">
        <f>IF(Table2[[#This Row],[Negatives]]="NEG","",IF(AND(Table2[[#This Row],[2 Pro Bets]]="",Table2[[#This Row],[State]]="NSW",Table2[[#This Row],[Rated Order]]=3),"",100))</f>
        <v/>
      </c>
      <c r="AS90" s="47" t="str">
        <f>IF(Table2[[#This Row],[Pro Bet]]="","",IF(Table2[[#This Row],[Lev Ret]]="","",AR90*Table2[[#This Row],[Div]]))</f>
        <v/>
      </c>
      <c r="AT90" s="96" t="str">
        <f>IF(Table2[[#This Row],[Pro Bet]]="","",IF(AS90="",AR90*-1,AS90-AR90))</f>
        <v/>
      </c>
    </row>
    <row r="91" spans="1:46" x14ac:dyDescent="0.25">
      <c r="A91" s="38">
        <v>44254</v>
      </c>
      <c r="B91" s="39" t="s">
        <v>225</v>
      </c>
      <c r="C91" s="40">
        <v>0.5625</v>
      </c>
      <c r="D91" s="39">
        <v>3</v>
      </c>
      <c r="E91" s="39">
        <v>2</v>
      </c>
      <c r="F91" s="70">
        <v>3</v>
      </c>
      <c r="G91" s="39">
        <v>1400</v>
      </c>
      <c r="H91" s="39" t="s">
        <v>988</v>
      </c>
      <c r="I91" s="39" t="s">
        <v>989</v>
      </c>
      <c r="J91" s="39">
        <v>160</v>
      </c>
      <c r="K91" s="39">
        <v>2</v>
      </c>
      <c r="L91" s="39" t="s">
        <v>484</v>
      </c>
      <c r="M91" s="39" t="s">
        <v>990</v>
      </c>
      <c r="N91" s="41">
        <v>3.5</v>
      </c>
      <c r="O91" s="39" t="s">
        <v>1065</v>
      </c>
      <c r="P91" s="39" t="s">
        <v>1066</v>
      </c>
      <c r="Q91" s="48"/>
      <c r="R91" s="39">
        <v>3</v>
      </c>
      <c r="S91" s="39">
        <v>59</v>
      </c>
      <c r="T91" s="39">
        <v>59</v>
      </c>
      <c r="U91" s="48">
        <v>32.467532467532472</v>
      </c>
      <c r="V91" s="39">
        <v>2</v>
      </c>
      <c r="W91" s="39">
        <v>4</v>
      </c>
      <c r="X91" s="39">
        <v>3</v>
      </c>
      <c r="Y91" s="39">
        <v>5.4</v>
      </c>
      <c r="Z91" s="39">
        <v>30</v>
      </c>
      <c r="AA91" s="39">
        <v>9</v>
      </c>
      <c r="AB91" s="52"/>
      <c r="AC91" s="39"/>
      <c r="AD91" s="41">
        <v>5</v>
      </c>
      <c r="AE91" s="41"/>
      <c r="AF91" s="68" t="s">
        <v>618</v>
      </c>
      <c r="AG91" s="39" t="str">
        <f>VLOOKUP(B91,$B$1703:$D$1743,2,FALSE)</f>
        <v>Vic</v>
      </c>
      <c r="AH91" s="39" t="str">
        <f>VLOOKUP(B91,$B$1703:$D$1743,3,FALSE)</f>
        <v>-</v>
      </c>
      <c r="AI91" s="69" t="str">
        <f>TRIM(PROPER(L91))</f>
        <v>The Harrovian</v>
      </c>
      <c r="AJ91" s="39" t="str">
        <f>TEXT(A91, "ddd")</f>
        <v>Sat</v>
      </c>
      <c r="AK91" s="39">
        <f>MONTH(Table2[[#This Row],[Date]])</f>
        <v>2</v>
      </c>
      <c r="AL91" s="39"/>
      <c r="AM91" s="39" t="str">
        <f>IF(AND(Table2[[#This Row],[Date]]=A92,Table2[[#This Row],[Track]]=B92,Table2[[#This Row],[Race]]=F92,AL91&lt;&gt;"Neg",AL92&lt;&gt;"Neg"),2,"")</f>
        <v/>
      </c>
      <c r="AN91" s="39" t="str">
        <f>IF(AM91=2,2,IF(AND(AM90=2,Table2[[#This Row],[Negatives]]&lt;&gt;"NEG"),2,""))</f>
        <v/>
      </c>
      <c r="AO91" s="39">
        <f>IF(AND(Table2[[#This Row],[State]]="NSW",Table2[[#This Row],[Rated Order]]=3,AN91=""),100,100)</f>
        <v>100</v>
      </c>
      <c r="AP91" s="39" t="str">
        <f>IF(AC91&lt;&gt;"Won","",AO91*AD91)</f>
        <v/>
      </c>
      <c r="AQ91" s="39">
        <f>IF(AP91="",AO91*-1,AP91-AO91)</f>
        <v>-100</v>
      </c>
      <c r="AR91" s="95">
        <f>IF(Table2[[#This Row],[Negatives]]="NEG","",IF(AND(Table2[[#This Row],[2 Pro Bets]]="",Table2[[#This Row],[State]]="NSW",Table2[[#This Row],[Rated Order]]=3),"",100))</f>
        <v>100</v>
      </c>
      <c r="AS91" s="47" t="str">
        <f>IF(Table2[[#This Row],[Pro Bet]]="","",IF(Table2[[#This Row],[Lev Ret]]="","",AR91*Table2[[#This Row],[Div]]))</f>
        <v/>
      </c>
      <c r="AT91" s="96">
        <f>IF(Table2[[#This Row],[Pro Bet]]="","",IF(AS91="",AR91*-1,AS91-AR91))</f>
        <v>-100</v>
      </c>
    </row>
    <row r="92" spans="1:46" x14ac:dyDescent="0.25">
      <c r="A92" s="38">
        <v>44254</v>
      </c>
      <c r="B92" s="39" t="s">
        <v>225</v>
      </c>
      <c r="C92" s="40">
        <v>0.58680555555555558</v>
      </c>
      <c r="D92" s="39">
        <v>3</v>
      </c>
      <c r="E92" s="39">
        <v>2</v>
      </c>
      <c r="F92" s="70">
        <v>4</v>
      </c>
      <c r="G92" s="39">
        <v>1200</v>
      </c>
      <c r="H92" s="39" t="s">
        <v>988</v>
      </c>
      <c r="I92" s="39">
        <v>90</v>
      </c>
      <c r="J92" s="39">
        <v>125</v>
      </c>
      <c r="K92" s="39">
        <v>4</v>
      </c>
      <c r="L92" s="39" t="s">
        <v>1067</v>
      </c>
      <c r="M92" s="39" t="s">
        <v>999</v>
      </c>
      <c r="N92" s="41">
        <v>7</v>
      </c>
      <c r="O92" s="39" t="s">
        <v>1009</v>
      </c>
      <c r="P92" s="39" t="s">
        <v>1029</v>
      </c>
      <c r="Q92" s="48">
        <v>3</v>
      </c>
      <c r="R92" s="39">
        <v>1</v>
      </c>
      <c r="S92" s="39">
        <v>58.5</v>
      </c>
      <c r="T92" s="39">
        <v>55.5</v>
      </c>
      <c r="U92" s="48">
        <v>38.095238095238095</v>
      </c>
      <c r="V92" s="39">
        <v>1</v>
      </c>
      <c r="W92" s="39">
        <v>1</v>
      </c>
      <c r="X92" s="39">
        <v>2</v>
      </c>
      <c r="Y92" s="39">
        <v>5</v>
      </c>
      <c r="Z92" s="39">
        <v>35</v>
      </c>
      <c r="AA92" s="39">
        <v>10</v>
      </c>
      <c r="AB92" s="52"/>
      <c r="AC92" s="39"/>
      <c r="AD92" s="41">
        <v>6</v>
      </c>
      <c r="AE92" s="41"/>
      <c r="AF92" s="68" t="s">
        <v>618</v>
      </c>
      <c r="AG92" s="39" t="str">
        <f>VLOOKUP(B92,$B$1703:$D$1743,2,FALSE)</f>
        <v>Vic</v>
      </c>
      <c r="AH92" s="39" t="str">
        <f>VLOOKUP(B92,$B$1703:$D$1743,3,FALSE)</f>
        <v>-</v>
      </c>
      <c r="AI92" s="69" t="str">
        <f>TRIM(PROPER(L92))</f>
        <v>Defiant Dancer</v>
      </c>
      <c r="AJ92" s="39" t="str">
        <f>TEXT(A92, "ddd")</f>
        <v>Sat</v>
      </c>
      <c r="AK92" s="39">
        <f>MONTH(Table2[[#This Row],[Date]])</f>
        <v>2</v>
      </c>
      <c r="AL92" s="39" t="s">
        <v>1361</v>
      </c>
      <c r="AM92" s="39" t="str">
        <f>IF(AND(Table2[[#This Row],[Date]]=A93,Table2[[#This Row],[Track]]=B93,Table2[[#This Row],[Race]]=F93,AL92&lt;&gt;"Neg",AL93&lt;&gt;"Neg"),2,"")</f>
        <v/>
      </c>
      <c r="AN92" s="39" t="str">
        <f>IF(AM92=2,2,IF(AND(AM91=2,Table2[[#This Row],[Negatives]]&lt;&gt;"NEG"),2,""))</f>
        <v/>
      </c>
      <c r="AO92" s="39">
        <f>IF(AND(Table2[[#This Row],[State]]="NSW",Table2[[#This Row],[Rated Order]]=3,AN92=""),100,100)</f>
        <v>100</v>
      </c>
      <c r="AP92" s="39" t="str">
        <f>IF(AC92&lt;&gt;"Won","",AO92*AD92)</f>
        <v/>
      </c>
      <c r="AQ92" s="39">
        <f>IF(AP92="",AO92*-1,AP92-AO92)</f>
        <v>-100</v>
      </c>
      <c r="AR92" s="95" t="str">
        <f>IF(Table2[[#This Row],[Negatives]]="NEG","",IF(AND(Table2[[#This Row],[2 Pro Bets]]="",Table2[[#This Row],[State]]="NSW",Table2[[#This Row],[Rated Order]]=3),"",100))</f>
        <v/>
      </c>
      <c r="AS92" s="47" t="str">
        <f>IF(Table2[[#This Row],[Pro Bet]]="","",IF(Table2[[#This Row],[Lev Ret]]="","",AR92*Table2[[#This Row],[Div]]))</f>
        <v/>
      </c>
      <c r="AT92" s="96" t="str">
        <f>IF(Table2[[#This Row],[Pro Bet]]="","",IF(AS92="",AR92*-1,AS92-AR92))</f>
        <v/>
      </c>
    </row>
    <row r="93" spans="1:46" x14ac:dyDescent="0.25">
      <c r="A93" s="38">
        <v>44254</v>
      </c>
      <c r="B93" s="39" t="s">
        <v>225</v>
      </c>
      <c r="C93" s="40">
        <v>0.61458333333333337</v>
      </c>
      <c r="D93" s="39">
        <v>3</v>
      </c>
      <c r="E93" s="39">
        <v>2</v>
      </c>
      <c r="F93" s="70">
        <v>5</v>
      </c>
      <c r="G93" s="39">
        <v>1000</v>
      </c>
      <c r="H93" s="39" t="s">
        <v>988</v>
      </c>
      <c r="I93" s="39" t="s">
        <v>989</v>
      </c>
      <c r="J93" s="39">
        <v>140</v>
      </c>
      <c r="K93" s="39">
        <v>8</v>
      </c>
      <c r="L93" s="39" t="s">
        <v>1040</v>
      </c>
      <c r="M93" s="39" t="s">
        <v>1030</v>
      </c>
      <c r="N93" s="41">
        <v>4.8</v>
      </c>
      <c r="O93" s="39" t="s">
        <v>1041</v>
      </c>
      <c r="P93" s="39" t="s">
        <v>992</v>
      </c>
      <c r="Q93" s="48"/>
      <c r="R93" s="39">
        <v>6</v>
      </c>
      <c r="S93" s="39">
        <v>54</v>
      </c>
      <c r="T93" s="39">
        <v>54</v>
      </c>
      <c r="U93" s="48">
        <v>47.86036036036036</v>
      </c>
      <c r="V93" s="39">
        <v>2</v>
      </c>
      <c r="W93" s="39">
        <v>3</v>
      </c>
      <c r="X93" s="39">
        <v>2</v>
      </c>
      <c r="Y93" s="39">
        <v>4.8</v>
      </c>
      <c r="Z93" s="39">
        <v>35</v>
      </c>
      <c r="AA93" s="39">
        <v>12</v>
      </c>
      <c r="AB93" s="52"/>
      <c r="AC93" s="39"/>
      <c r="AD93" s="41">
        <v>9</v>
      </c>
      <c r="AE93" s="41"/>
      <c r="AF93" s="68" t="s">
        <v>618</v>
      </c>
      <c r="AG93" s="39" t="str">
        <f>VLOOKUP(B93,$B$1703:$D$1743,2,FALSE)</f>
        <v>Vic</v>
      </c>
      <c r="AH93" s="39" t="str">
        <f>VLOOKUP(B93,$B$1703:$D$1743,3,FALSE)</f>
        <v>-</v>
      </c>
      <c r="AI93" s="69" t="str">
        <f>TRIM(PROPER(L93))</f>
        <v>All Banter</v>
      </c>
      <c r="AJ93" s="39" t="str">
        <f>TEXT(A93, "ddd")</f>
        <v>Sat</v>
      </c>
      <c r="AK93" s="39">
        <f>MONTH(Table2[[#This Row],[Date]])</f>
        <v>2</v>
      </c>
      <c r="AL93" s="39" t="s">
        <v>1361</v>
      </c>
      <c r="AM93" s="39" t="str">
        <f>IF(AND(Table2[[#This Row],[Date]]=A94,Table2[[#This Row],[Track]]=B94,Table2[[#This Row],[Race]]=F94,AL93&lt;&gt;"Neg",AL94&lt;&gt;"Neg"),2,"")</f>
        <v/>
      </c>
      <c r="AN93" s="39" t="str">
        <f>IF(AM93=2,2,IF(AND(AM92=2,Table2[[#This Row],[Negatives]]&lt;&gt;"NEG"),2,""))</f>
        <v/>
      </c>
      <c r="AO93" s="39">
        <f>IF(AND(Table2[[#This Row],[State]]="NSW",Table2[[#This Row],[Rated Order]]=3,AN93=""),100,100)</f>
        <v>100</v>
      </c>
      <c r="AP93" s="39" t="str">
        <f>IF(AC93&lt;&gt;"Won","",AO93*AD93)</f>
        <v/>
      </c>
      <c r="AQ93" s="39">
        <f>IF(AP93="",AO93*-1,AP93-AO93)</f>
        <v>-100</v>
      </c>
      <c r="AR93" s="95" t="str">
        <f>IF(Table2[[#This Row],[Negatives]]="NEG","",IF(AND(Table2[[#This Row],[2 Pro Bets]]="",Table2[[#This Row],[State]]="NSW",Table2[[#This Row],[Rated Order]]=3),"",100))</f>
        <v/>
      </c>
      <c r="AS93" s="47" t="str">
        <f>IF(Table2[[#This Row],[Pro Bet]]="","",IF(Table2[[#This Row],[Lev Ret]]="","",AR93*Table2[[#This Row],[Div]]))</f>
        <v/>
      </c>
      <c r="AT93" s="96" t="str">
        <f>IF(Table2[[#This Row],[Pro Bet]]="","",IF(AS93="",AR93*-1,AS93-AR93))</f>
        <v/>
      </c>
    </row>
    <row r="94" spans="1:46" x14ac:dyDescent="0.25">
      <c r="A94" s="38">
        <v>44254</v>
      </c>
      <c r="B94" s="39" t="s">
        <v>225</v>
      </c>
      <c r="C94" s="40">
        <v>0.64236111111111105</v>
      </c>
      <c r="D94" s="39">
        <v>3</v>
      </c>
      <c r="E94" s="39">
        <v>2</v>
      </c>
      <c r="F94" s="70">
        <v>6</v>
      </c>
      <c r="G94" s="39">
        <v>1600</v>
      </c>
      <c r="H94" s="39" t="s">
        <v>988</v>
      </c>
      <c r="I94" s="39" t="s">
        <v>1052</v>
      </c>
      <c r="J94" s="39">
        <v>200</v>
      </c>
      <c r="K94" s="39">
        <v>5</v>
      </c>
      <c r="L94" s="39" t="s">
        <v>624</v>
      </c>
      <c r="M94" s="39" t="s">
        <v>999</v>
      </c>
      <c r="N94" s="41">
        <v>5</v>
      </c>
      <c r="O94" s="39" t="s">
        <v>1068</v>
      </c>
      <c r="P94" s="39" t="s">
        <v>1008</v>
      </c>
      <c r="Q94" s="48"/>
      <c r="R94" s="39">
        <v>9</v>
      </c>
      <c r="S94" s="39">
        <v>57</v>
      </c>
      <c r="T94" s="39">
        <v>57</v>
      </c>
      <c r="U94" s="48">
        <v>34.239130434782609</v>
      </c>
      <c r="V94" s="39">
        <v>1</v>
      </c>
      <c r="W94" s="39">
        <v>2</v>
      </c>
      <c r="X94" s="39">
        <v>3</v>
      </c>
      <c r="Y94" s="39">
        <v>5.2</v>
      </c>
      <c r="Z94" s="39">
        <v>30</v>
      </c>
      <c r="AA94" s="39">
        <v>10</v>
      </c>
      <c r="AB94" s="52"/>
      <c r="AC94" s="39"/>
      <c r="AD94" s="41">
        <v>5.5</v>
      </c>
      <c r="AE94" s="41"/>
      <c r="AF94" s="68" t="s">
        <v>618</v>
      </c>
      <c r="AG94" s="39" t="str">
        <f>VLOOKUP(B94,$B$1703:$D$1743,2,FALSE)</f>
        <v>Vic</v>
      </c>
      <c r="AH94" s="39" t="str">
        <f>VLOOKUP(B94,$B$1703:$D$1743,3,FALSE)</f>
        <v>-</v>
      </c>
      <c r="AI94" s="69" t="str">
        <f>TRIM(PROPER(L94))</f>
        <v>Best Of Days</v>
      </c>
      <c r="AJ94" s="39" t="str">
        <f>TEXT(A94, "ddd")</f>
        <v>Sat</v>
      </c>
      <c r="AK94" s="39">
        <f>MONTH(Table2[[#This Row],[Date]])</f>
        <v>2</v>
      </c>
      <c r="AL94" s="39"/>
      <c r="AM94" s="39" t="str">
        <f>IF(AND(Table2[[#This Row],[Date]]=A95,Table2[[#This Row],[Track]]=B95,Table2[[#This Row],[Race]]=F95,AL94&lt;&gt;"Neg",AL95&lt;&gt;"Neg"),2,"")</f>
        <v/>
      </c>
      <c r="AN94" s="39" t="str">
        <f>IF(AM94=2,2,IF(AND(AM93=2,Table2[[#This Row],[Negatives]]&lt;&gt;"NEG"),2,""))</f>
        <v/>
      </c>
      <c r="AO94" s="39">
        <f>IF(AND(Table2[[#This Row],[State]]="NSW",Table2[[#This Row],[Rated Order]]=3,AN94=""),100,100)</f>
        <v>100</v>
      </c>
      <c r="AP94" s="39" t="str">
        <f>IF(AC94&lt;&gt;"Won","",AO94*AD94)</f>
        <v/>
      </c>
      <c r="AQ94" s="39">
        <f>IF(AP94="",AO94*-1,AP94-AO94)</f>
        <v>-100</v>
      </c>
      <c r="AR94" s="95">
        <f>IF(Table2[[#This Row],[Negatives]]="NEG","",IF(AND(Table2[[#This Row],[2 Pro Bets]]="",Table2[[#This Row],[State]]="NSW",Table2[[#This Row],[Rated Order]]=3),"",100))</f>
        <v>100</v>
      </c>
      <c r="AS94" s="47" t="str">
        <f>IF(Table2[[#This Row],[Pro Bet]]="","",IF(Table2[[#This Row],[Lev Ret]]="","",AR94*Table2[[#This Row],[Div]]))</f>
        <v/>
      </c>
      <c r="AT94" s="96">
        <f>IF(Table2[[#This Row],[Pro Bet]]="","",IF(AS94="",AR94*-1,AS94-AR94))</f>
        <v>-100</v>
      </c>
    </row>
    <row r="95" spans="1:46" x14ac:dyDescent="0.25">
      <c r="A95" s="38">
        <v>44254</v>
      </c>
      <c r="B95" s="39" t="s">
        <v>44</v>
      </c>
      <c r="C95" s="40">
        <v>0.65625</v>
      </c>
      <c r="D95" s="39">
        <v>6</v>
      </c>
      <c r="E95" s="39">
        <v>0</v>
      </c>
      <c r="F95" s="70">
        <v>5</v>
      </c>
      <c r="G95" s="39">
        <v>1400</v>
      </c>
      <c r="H95" s="39" t="s">
        <v>1021</v>
      </c>
      <c r="I95" s="39"/>
      <c r="J95" s="39">
        <v>200</v>
      </c>
      <c r="K95" s="39">
        <v>4</v>
      </c>
      <c r="L95" s="39" t="s">
        <v>1599</v>
      </c>
      <c r="M95" s="39" t="s">
        <v>1018</v>
      </c>
      <c r="N95" s="41">
        <v>4</v>
      </c>
      <c r="O95" s="39" t="s">
        <v>1425</v>
      </c>
      <c r="P95" s="39" t="s">
        <v>1182</v>
      </c>
      <c r="Q95" s="48"/>
      <c r="R95" s="39">
        <v>2</v>
      </c>
      <c r="S95" s="39">
        <v>55.5</v>
      </c>
      <c r="T95" s="39">
        <v>55.5</v>
      </c>
      <c r="U95" s="48">
        <v>41.129032258064512</v>
      </c>
      <c r="V95" s="39">
        <v>2</v>
      </c>
      <c r="W95" s="39">
        <v>3</v>
      </c>
      <c r="X95" s="39">
        <v>2</v>
      </c>
      <c r="Y95" s="39">
        <v>4.5999999999999996</v>
      </c>
      <c r="Z95" s="39">
        <v>20</v>
      </c>
      <c r="AA95" s="39"/>
      <c r="AB95" s="52"/>
      <c r="AC95" s="39"/>
      <c r="AD95" s="41">
        <v>3.7</v>
      </c>
      <c r="AE95" s="41"/>
      <c r="AF95" s="68" t="s">
        <v>619</v>
      </c>
      <c r="AG95" s="39" t="str">
        <f>VLOOKUP(B95,$B$1703:$D$1743,2,FALSE)</f>
        <v>NSW</v>
      </c>
      <c r="AH95" s="39" t="str">
        <f>VLOOKUP(B95,$B$1703:$D$1743,3,FALSE)</f>
        <v>-</v>
      </c>
      <c r="AI95" s="69" t="str">
        <f>TRIM(PROPER(L95))</f>
        <v>Sweet Deal</v>
      </c>
      <c r="AJ95" s="39" t="str">
        <f>TEXT(A95, "ddd")</f>
        <v>Sat</v>
      </c>
      <c r="AK95" s="39">
        <f>MONTH(Table2[[#This Row],[Date]])</f>
        <v>2</v>
      </c>
      <c r="AL95" s="39" t="s">
        <v>1362</v>
      </c>
      <c r="AM95" s="39" t="str">
        <f>IF(AND(Table2[[#This Row],[Date]]=A96,Table2[[#This Row],[Track]]=B96,Table2[[#This Row],[Race]]=F96,AL95&lt;&gt;"Neg",AL96&lt;&gt;"Neg"),2,"")</f>
        <v/>
      </c>
      <c r="AN95" s="39" t="str">
        <f>IF(AM95=2,2,IF(AND(AM94=2,Table2[[#This Row],[Negatives]]&lt;&gt;"NEG"),2,""))</f>
        <v/>
      </c>
      <c r="AO95" s="39">
        <f>IF(AND(Table2[[#This Row],[State]]="NSW",Table2[[#This Row],[Rated Order]]=3,AN95=""),100,100)</f>
        <v>100</v>
      </c>
      <c r="AP95" s="39" t="str">
        <f>IF(AC95&lt;&gt;"Won","",AO95*AD95)</f>
        <v/>
      </c>
      <c r="AQ95" s="39">
        <f>IF(AP95="",AO95*-1,AP95-AO95)</f>
        <v>-100</v>
      </c>
      <c r="AR95" s="95" t="str">
        <f>IF(Table2[[#This Row],[Negatives]]="NEG","",IF(AND(Table2[[#This Row],[2 Pro Bets]]="",Table2[[#This Row],[State]]="NSW",Table2[[#This Row],[Rated Order]]=3),"",100))</f>
        <v/>
      </c>
      <c r="AS95" s="47" t="str">
        <f>IF(Table2[[#This Row],[Pro Bet]]="","",IF(Table2[[#This Row],[Lev Ret]]="","",AR95*Table2[[#This Row],[Div]]))</f>
        <v/>
      </c>
      <c r="AT95" s="96" t="str">
        <f>IF(Table2[[#This Row],[Pro Bet]]="","",IF(AS95="",AR95*-1,AS95-AR95))</f>
        <v/>
      </c>
    </row>
    <row r="96" spans="1:46" x14ac:dyDescent="0.25">
      <c r="A96" s="38">
        <v>44254</v>
      </c>
      <c r="B96" s="39" t="s">
        <v>44</v>
      </c>
      <c r="C96" s="40">
        <v>0.65625</v>
      </c>
      <c r="D96" s="39">
        <v>6</v>
      </c>
      <c r="E96" s="39">
        <v>0</v>
      </c>
      <c r="F96" s="70">
        <v>5</v>
      </c>
      <c r="G96" s="39">
        <v>1400</v>
      </c>
      <c r="H96" s="39" t="s">
        <v>1021</v>
      </c>
      <c r="I96" s="39"/>
      <c r="J96" s="39">
        <v>200</v>
      </c>
      <c r="K96" s="39">
        <v>7</v>
      </c>
      <c r="L96" s="39" t="s">
        <v>702</v>
      </c>
      <c r="M96" s="39" t="s">
        <v>1006</v>
      </c>
      <c r="N96" s="41">
        <v>3.8</v>
      </c>
      <c r="O96" s="39" t="s">
        <v>1089</v>
      </c>
      <c r="P96" s="39" t="s">
        <v>1419</v>
      </c>
      <c r="Q96" s="48"/>
      <c r="R96" s="39">
        <v>4</v>
      </c>
      <c r="S96" s="39">
        <v>54</v>
      </c>
      <c r="T96" s="39">
        <v>54</v>
      </c>
      <c r="U96" s="48">
        <v>41.129032258064512</v>
      </c>
      <c r="V96" s="39">
        <v>1</v>
      </c>
      <c r="W96" s="39"/>
      <c r="X96" s="39">
        <v>3</v>
      </c>
      <c r="Y96" s="39">
        <v>4.9000000000000004</v>
      </c>
      <c r="Z96" s="39">
        <v>20</v>
      </c>
      <c r="AA96" s="39"/>
      <c r="AB96" s="52"/>
      <c r="AC96" s="39" t="s">
        <v>1</v>
      </c>
      <c r="AD96" s="41">
        <v>4.2</v>
      </c>
      <c r="AE96" s="41">
        <v>1.6</v>
      </c>
      <c r="AF96" s="68" t="s">
        <v>619</v>
      </c>
      <c r="AG96" s="39" t="str">
        <f>VLOOKUP(B96,$B$1703:$D$1743,2,FALSE)</f>
        <v>NSW</v>
      </c>
      <c r="AH96" s="39" t="str">
        <f>VLOOKUP(B96,$B$1703:$D$1743,3,FALSE)</f>
        <v>-</v>
      </c>
      <c r="AI96" s="69" t="str">
        <f>TRIM(PROPER(L96))</f>
        <v>Icebath</v>
      </c>
      <c r="AJ96" s="39" t="str">
        <f>TEXT(A96, "ddd")</f>
        <v>Sat</v>
      </c>
      <c r="AK96" s="39">
        <f>MONTH(Table2[[#This Row],[Date]])</f>
        <v>2</v>
      </c>
      <c r="AL96" s="79" t="s">
        <v>1361</v>
      </c>
      <c r="AM96" s="39" t="str">
        <f>IF(AND(Table2[[#This Row],[Date]]=A97,Table2[[#This Row],[Track]]=B97,Table2[[#This Row],[Race]]=F97,AL96&lt;&gt;"Neg",AL97&lt;&gt;"Neg"),2,"")</f>
        <v/>
      </c>
      <c r="AN96" s="39" t="str">
        <f>IF(AM96=2,2,IF(AND(AM95=2,Table2[[#This Row],[Negatives]]&lt;&gt;"NEG"),2,""))</f>
        <v/>
      </c>
      <c r="AO96" s="39">
        <f>IF(AND(Table2[[#This Row],[State]]="NSW",Table2[[#This Row],[Rated Order]]=3,AN96=""),100,100)</f>
        <v>100</v>
      </c>
      <c r="AP96" s="39" t="str">
        <f>IF(AC96&lt;&gt;"Won","",AO96*AD96)</f>
        <v/>
      </c>
      <c r="AQ96" s="39">
        <f>IF(AP96="",AO96*-1,AP96-AO96)</f>
        <v>-100</v>
      </c>
      <c r="AR96" s="95" t="str">
        <f>IF(Table2[[#This Row],[Negatives]]="NEG","",IF(AND(Table2[[#This Row],[2 Pro Bets]]="",Table2[[#This Row],[State]]="NSW",Table2[[#This Row],[Rated Order]]=3),"",100))</f>
        <v/>
      </c>
      <c r="AS96" s="47" t="str">
        <f>IF(Table2[[#This Row],[Pro Bet]]="","",IF(Table2[[#This Row],[Lev Ret]]="","",AR96*Table2[[#This Row],[Div]]))</f>
        <v/>
      </c>
      <c r="AT96" s="96" t="str">
        <f>IF(Table2[[#This Row],[Pro Bet]]="","",IF(AS96="",AR96*-1,AS96-AR96))</f>
        <v/>
      </c>
    </row>
    <row r="97" spans="1:46" x14ac:dyDescent="0.25">
      <c r="A97" s="38">
        <v>44254</v>
      </c>
      <c r="B97" s="39" t="s">
        <v>225</v>
      </c>
      <c r="C97" s="40">
        <v>0.72222222222222221</v>
      </c>
      <c r="D97" s="39">
        <v>3</v>
      </c>
      <c r="E97" s="39">
        <v>2</v>
      </c>
      <c r="F97" s="70">
        <v>9</v>
      </c>
      <c r="G97" s="39">
        <v>1400</v>
      </c>
      <c r="H97" s="39" t="s">
        <v>1021</v>
      </c>
      <c r="I97" s="39" t="s">
        <v>1061</v>
      </c>
      <c r="J97" s="39">
        <v>160</v>
      </c>
      <c r="K97" s="39">
        <v>8</v>
      </c>
      <c r="L97" s="39" t="s">
        <v>485</v>
      </c>
      <c r="M97" s="39" t="s">
        <v>1024</v>
      </c>
      <c r="N97" s="41">
        <v>6</v>
      </c>
      <c r="O97" s="39" t="s">
        <v>1003</v>
      </c>
      <c r="P97" s="39" t="s">
        <v>1013</v>
      </c>
      <c r="Q97" s="48"/>
      <c r="R97" s="39">
        <v>9</v>
      </c>
      <c r="S97" s="39">
        <v>56</v>
      </c>
      <c r="T97" s="39">
        <v>56</v>
      </c>
      <c r="U97" s="48">
        <v>29.166666666666668</v>
      </c>
      <c r="V97" s="39">
        <v>1</v>
      </c>
      <c r="W97" s="39">
        <v>2</v>
      </c>
      <c r="X97" s="39">
        <v>2</v>
      </c>
      <c r="Y97" s="39">
        <v>4.8</v>
      </c>
      <c r="Z97" s="39">
        <v>35</v>
      </c>
      <c r="AA97" s="39">
        <v>15</v>
      </c>
      <c r="AB97" s="52"/>
      <c r="AC97" s="39"/>
      <c r="AD97" s="41">
        <v>6.5</v>
      </c>
      <c r="AE97" s="41"/>
      <c r="AF97" s="68" t="s">
        <v>618</v>
      </c>
      <c r="AG97" s="39" t="str">
        <f>VLOOKUP(B97,$B$1703:$D$1743,2,FALSE)</f>
        <v>Vic</v>
      </c>
      <c r="AH97" s="39" t="str">
        <f>VLOOKUP(B97,$B$1703:$D$1743,3,FALSE)</f>
        <v>-</v>
      </c>
      <c r="AI97" s="69" t="str">
        <f>TRIM(PROPER(L97))</f>
        <v>Snapdancer</v>
      </c>
      <c r="AJ97" s="39" t="str">
        <f>TEXT(A97, "ddd")</f>
        <v>Sat</v>
      </c>
      <c r="AK97" s="39">
        <f>MONTH(Table2[[#This Row],[Date]])</f>
        <v>2</v>
      </c>
      <c r="AL97" s="39"/>
      <c r="AM97" s="39" t="str">
        <f>IF(AND(Table2[[#This Row],[Date]]=A98,Table2[[#This Row],[Track]]=B98,Table2[[#This Row],[Race]]=F98,AL97&lt;&gt;"Neg",AL98&lt;&gt;"Neg"),2,"")</f>
        <v/>
      </c>
      <c r="AN97" s="39" t="str">
        <f>IF(AM97=2,2,IF(AND(AM96=2,Table2[[#This Row],[Negatives]]&lt;&gt;"NEG"),2,""))</f>
        <v/>
      </c>
      <c r="AO97" s="39">
        <f>IF(AND(Table2[[#This Row],[State]]="NSW",Table2[[#This Row],[Rated Order]]=3,AN97=""),100,100)</f>
        <v>100</v>
      </c>
      <c r="AP97" s="39" t="str">
        <f>IF(AC97&lt;&gt;"Won","",AO97*AD97)</f>
        <v/>
      </c>
      <c r="AQ97" s="39">
        <f>IF(AP97="",AO97*-1,AP97-AO97)</f>
        <v>-100</v>
      </c>
      <c r="AR97" s="95">
        <f>IF(Table2[[#This Row],[Negatives]]="NEG","",IF(AND(Table2[[#This Row],[2 Pro Bets]]="",Table2[[#This Row],[State]]="NSW",Table2[[#This Row],[Rated Order]]=3),"",100))</f>
        <v>100</v>
      </c>
      <c r="AS97" s="47" t="str">
        <f>IF(Table2[[#This Row],[Pro Bet]]="","",IF(Table2[[#This Row],[Lev Ret]]="","",AR97*Table2[[#This Row],[Div]]))</f>
        <v/>
      </c>
      <c r="AT97" s="96">
        <f>IF(Table2[[#This Row],[Pro Bet]]="","",IF(AS97="",AR97*-1,AS97-AR97))</f>
        <v>-100</v>
      </c>
    </row>
    <row r="98" spans="1:46" x14ac:dyDescent="0.25">
      <c r="A98" s="38">
        <v>44254</v>
      </c>
      <c r="B98" s="39" t="s">
        <v>44</v>
      </c>
      <c r="C98" s="40">
        <v>0.73611111111111105</v>
      </c>
      <c r="D98" s="39">
        <v>6</v>
      </c>
      <c r="E98" s="39">
        <v>0</v>
      </c>
      <c r="F98" s="70">
        <v>8</v>
      </c>
      <c r="G98" s="39">
        <v>2000</v>
      </c>
      <c r="H98" s="39" t="s">
        <v>1398</v>
      </c>
      <c r="I98" s="39">
        <v>88</v>
      </c>
      <c r="J98" s="39">
        <v>125</v>
      </c>
      <c r="K98" s="39">
        <v>13</v>
      </c>
      <c r="L98" s="39" t="s">
        <v>701</v>
      </c>
      <c r="M98" s="39" t="s">
        <v>1006</v>
      </c>
      <c r="N98" s="41">
        <v>4.5999999999999996</v>
      </c>
      <c r="O98" s="39" t="s">
        <v>1418</v>
      </c>
      <c r="P98" s="39" t="s">
        <v>1405</v>
      </c>
      <c r="Q98" s="48"/>
      <c r="R98" s="39">
        <v>7</v>
      </c>
      <c r="S98" s="39">
        <v>52</v>
      </c>
      <c r="T98" s="39">
        <v>52</v>
      </c>
      <c r="U98" s="48">
        <v>30.830039525691703</v>
      </c>
      <c r="V98" s="39">
        <v>1</v>
      </c>
      <c r="W98" s="39"/>
      <c r="X98" s="39">
        <v>2</v>
      </c>
      <c r="Y98" s="39">
        <v>4</v>
      </c>
      <c r="Z98" s="39">
        <v>20</v>
      </c>
      <c r="AA98" s="39"/>
      <c r="AB98" s="52"/>
      <c r="AC98" s="39"/>
      <c r="AD98" s="41">
        <v>4.4000000000000004</v>
      </c>
      <c r="AE98" s="41"/>
      <c r="AF98" s="68" t="s">
        <v>619</v>
      </c>
      <c r="AG98" s="39" t="str">
        <f>VLOOKUP(B98,$B$1703:$D$1743,2,FALSE)</f>
        <v>NSW</v>
      </c>
      <c r="AH98" s="39" t="str">
        <f>VLOOKUP(B98,$B$1703:$D$1743,3,FALSE)</f>
        <v>-</v>
      </c>
      <c r="AI98" s="69" t="str">
        <f>TRIM(PROPER(L98))</f>
        <v>Sky Lab</v>
      </c>
      <c r="AJ98" s="39" t="str">
        <f>TEXT(A98, "ddd")</f>
        <v>Sat</v>
      </c>
      <c r="AK98" s="39">
        <f>MONTH(Table2[[#This Row],[Date]])</f>
        <v>2</v>
      </c>
      <c r="AL98" s="39"/>
      <c r="AM98" s="39" t="str">
        <f>IF(AND(Table2[[#This Row],[Date]]=A99,Table2[[#This Row],[Track]]=B99,Table2[[#This Row],[Race]]=F99,AL98&lt;&gt;"Neg",AL99&lt;&gt;"Neg"),2,"")</f>
        <v/>
      </c>
      <c r="AN98" s="39" t="str">
        <f>IF(AM98=2,2,IF(AND(AM97=2,Table2[[#This Row],[Negatives]]&lt;&gt;"NEG"),2,""))</f>
        <v/>
      </c>
      <c r="AO98" s="39">
        <f>IF(AND(Table2[[#This Row],[State]]="NSW",Table2[[#This Row],[Rated Order]]=3,AN98=""),100,100)</f>
        <v>100</v>
      </c>
      <c r="AP98" s="39" t="str">
        <f>IF(AC98&lt;&gt;"Won","",AO98*AD98)</f>
        <v/>
      </c>
      <c r="AQ98" s="39">
        <f>IF(AP98="",AO98*-1,AP98-AO98)</f>
        <v>-100</v>
      </c>
      <c r="AR98" s="95">
        <f>IF(Table2[[#This Row],[Negatives]]="NEG","",IF(AND(Table2[[#This Row],[2 Pro Bets]]="",Table2[[#This Row],[State]]="NSW",Table2[[#This Row],[Rated Order]]=3),"",100))</f>
        <v>100</v>
      </c>
      <c r="AS98" s="47" t="str">
        <f>IF(Table2[[#This Row],[Pro Bet]]="","",IF(Table2[[#This Row],[Lev Ret]]="","",AR98*Table2[[#This Row],[Div]]))</f>
        <v/>
      </c>
      <c r="AT98" s="96">
        <f>IF(Table2[[#This Row],[Pro Bet]]="","",IF(AS98="",AR98*-1,AS98-AR98))</f>
        <v>-100</v>
      </c>
    </row>
    <row r="99" spans="1:46" x14ac:dyDescent="0.25">
      <c r="A99" s="38">
        <v>44254</v>
      </c>
      <c r="B99" s="39" t="s">
        <v>44</v>
      </c>
      <c r="C99" s="40">
        <v>0.76041666666666696</v>
      </c>
      <c r="D99" s="39">
        <v>6</v>
      </c>
      <c r="E99" s="39">
        <v>0</v>
      </c>
      <c r="F99" s="70">
        <v>9</v>
      </c>
      <c r="G99" s="39">
        <v>1200</v>
      </c>
      <c r="H99" s="39" t="s">
        <v>1398</v>
      </c>
      <c r="I99" s="39">
        <v>88</v>
      </c>
      <c r="J99" s="39">
        <v>125</v>
      </c>
      <c r="K99" s="39">
        <v>1</v>
      </c>
      <c r="L99" s="39" t="s">
        <v>708</v>
      </c>
      <c r="M99" s="39" t="s">
        <v>1006</v>
      </c>
      <c r="N99" s="41">
        <v>7</v>
      </c>
      <c r="O99" s="39" t="s">
        <v>1417</v>
      </c>
      <c r="P99" s="39" t="s">
        <v>1399</v>
      </c>
      <c r="Q99" s="48">
        <v>2</v>
      </c>
      <c r="R99" s="39">
        <v>4</v>
      </c>
      <c r="S99" s="39">
        <v>60</v>
      </c>
      <c r="T99" s="39">
        <v>58</v>
      </c>
      <c r="U99" s="48">
        <v>56.838905775075986</v>
      </c>
      <c r="V99" s="39">
        <v>1</v>
      </c>
      <c r="W99" s="39">
        <v>1</v>
      </c>
      <c r="X99" s="39">
        <v>2</v>
      </c>
      <c r="Y99" s="39">
        <v>5</v>
      </c>
      <c r="Z99" s="39">
        <v>20</v>
      </c>
      <c r="AA99" s="39"/>
      <c r="AB99" s="52"/>
      <c r="AC99" s="39" t="s">
        <v>1</v>
      </c>
      <c r="AD99" s="41">
        <v>8.5</v>
      </c>
      <c r="AE99" s="41">
        <v>2.4</v>
      </c>
      <c r="AF99" s="68" t="s">
        <v>619</v>
      </c>
      <c r="AG99" s="39" t="str">
        <f>VLOOKUP(B99,$B$1703:$D$1743,2,FALSE)</f>
        <v>NSW</v>
      </c>
      <c r="AH99" s="39" t="str">
        <f>VLOOKUP(B99,$B$1703:$D$1743,3,FALSE)</f>
        <v>-</v>
      </c>
      <c r="AI99" s="69" t="str">
        <f>TRIM(PROPER(L99))</f>
        <v>Poetic Charmer</v>
      </c>
      <c r="AJ99" s="39" t="str">
        <f>TEXT(A99, "ddd")</f>
        <v>Sat</v>
      </c>
      <c r="AK99" s="39">
        <f>MONTH(Table2[[#This Row],[Date]])</f>
        <v>2</v>
      </c>
      <c r="AL99" s="39"/>
      <c r="AM99" s="39" t="str">
        <f>IF(AND(Table2[[#This Row],[Date]]=A100,Table2[[#This Row],[Track]]=B100,Table2[[#This Row],[Race]]=F100,AL99&lt;&gt;"Neg",AL100&lt;&gt;"Neg"),2,"")</f>
        <v/>
      </c>
      <c r="AN99" s="39" t="str">
        <f>IF(AM99=2,2,IF(AND(AM98=2,Table2[[#This Row],[Negatives]]&lt;&gt;"NEG"),2,""))</f>
        <v/>
      </c>
      <c r="AO99" s="39">
        <f>IF(AND(Table2[[#This Row],[State]]="NSW",Table2[[#This Row],[Rated Order]]=3,AN99=""),100,100)</f>
        <v>100</v>
      </c>
      <c r="AP99" s="39" t="str">
        <f>IF(AC99&lt;&gt;"Won","",AO99*AD99)</f>
        <v/>
      </c>
      <c r="AQ99" s="39">
        <f>IF(AP99="",AO99*-1,AP99-AO99)</f>
        <v>-100</v>
      </c>
      <c r="AR99" s="95">
        <f>IF(Table2[[#This Row],[Negatives]]="NEG","",IF(AND(Table2[[#This Row],[2 Pro Bets]]="",Table2[[#This Row],[State]]="NSW",Table2[[#This Row],[Rated Order]]=3),"",100))</f>
        <v>100</v>
      </c>
      <c r="AS99" s="47" t="str">
        <f>IF(Table2[[#This Row],[Pro Bet]]="","",IF(Table2[[#This Row],[Lev Ret]]="","",AR99*Table2[[#This Row],[Div]]))</f>
        <v/>
      </c>
      <c r="AT99" s="96">
        <f>IF(Table2[[#This Row],[Pro Bet]]="","",IF(AS99="",AR99*-1,AS99-AR99))</f>
        <v>-100</v>
      </c>
    </row>
    <row r="100" spans="1:46" x14ac:dyDescent="0.25">
      <c r="A100" s="38">
        <v>44261</v>
      </c>
      <c r="B100" s="39" t="s">
        <v>225</v>
      </c>
      <c r="C100" s="40">
        <v>0.5625</v>
      </c>
      <c r="D100" s="39">
        <v>3</v>
      </c>
      <c r="E100" s="39">
        <v>5</v>
      </c>
      <c r="F100" s="70">
        <v>3</v>
      </c>
      <c r="G100" s="39">
        <v>1400</v>
      </c>
      <c r="H100" s="39" t="s">
        <v>988</v>
      </c>
      <c r="I100" s="39" t="s">
        <v>989</v>
      </c>
      <c r="J100" s="39">
        <v>140</v>
      </c>
      <c r="K100" s="39">
        <v>1</v>
      </c>
      <c r="L100" s="39" t="s">
        <v>486</v>
      </c>
      <c r="M100" s="39" t="s">
        <v>990</v>
      </c>
      <c r="N100" s="41">
        <v>9.5</v>
      </c>
      <c r="O100" s="39" t="s">
        <v>1000</v>
      </c>
      <c r="P100" s="39" t="s">
        <v>1060</v>
      </c>
      <c r="Q100" s="48"/>
      <c r="R100" s="39">
        <v>4</v>
      </c>
      <c r="S100" s="39">
        <v>60</v>
      </c>
      <c r="T100" s="39">
        <v>60</v>
      </c>
      <c r="U100" s="48">
        <v>59.306803594351734</v>
      </c>
      <c r="V100" s="39">
        <v>2</v>
      </c>
      <c r="W100" s="39">
        <v>3</v>
      </c>
      <c r="X100" s="39">
        <v>2</v>
      </c>
      <c r="Y100" s="39">
        <v>4.2</v>
      </c>
      <c r="Z100" s="39">
        <v>40</v>
      </c>
      <c r="AA100" s="39">
        <v>7</v>
      </c>
      <c r="AB100" s="52"/>
      <c r="AC100" s="39" t="s">
        <v>617</v>
      </c>
      <c r="AD100" s="41">
        <v>8.1999999999999993</v>
      </c>
      <c r="AE100" s="41">
        <v>3.1</v>
      </c>
      <c r="AF100" s="68" t="s">
        <v>618</v>
      </c>
      <c r="AG100" s="39" t="str">
        <f>VLOOKUP(B100,$B$1703:$D$1743,2,FALSE)</f>
        <v>Vic</v>
      </c>
      <c r="AH100" s="39" t="str">
        <f>VLOOKUP(B100,$B$1703:$D$1743,3,FALSE)</f>
        <v>-</v>
      </c>
      <c r="AI100" s="69" t="str">
        <f>TRIM(PROPER(L100))</f>
        <v>So Si Bon</v>
      </c>
      <c r="AJ100" s="39" t="str">
        <f>TEXT(A100, "ddd")</f>
        <v>Sat</v>
      </c>
      <c r="AK100" s="39">
        <f>MONTH(Table2[[#This Row],[Date]])</f>
        <v>3</v>
      </c>
      <c r="AL100" s="39"/>
      <c r="AM100" s="39" t="str">
        <f>IF(AND(Table2[[#This Row],[Date]]=A101,Table2[[#This Row],[Track]]=B101,Table2[[#This Row],[Race]]=F101,AL100&lt;&gt;"Neg",AL101&lt;&gt;"Neg"),2,"")</f>
        <v/>
      </c>
      <c r="AN100" s="39" t="str">
        <f>IF(AM100=2,2,IF(AND(AM99=2,Table2[[#This Row],[Negatives]]&lt;&gt;"NEG"),2,""))</f>
        <v/>
      </c>
      <c r="AO100" s="39">
        <f>IF(AND(Table2[[#This Row],[State]]="NSW",Table2[[#This Row],[Rated Order]]=3,AN100=""),100,100)</f>
        <v>100</v>
      </c>
      <c r="AP100" s="39">
        <f>IF(AC100&lt;&gt;"Won","",AO100*AD100)</f>
        <v>819.99999999999989</v>
      </c>
      <c r="AQ100" s="39">
        <f>IF(AP100="",AO100*-1,AP100-AO100)</f>
        <v>719.99999999999989</v>
      </c>
      <c r="AR100" s="95">
        <f>IF(Table2[[#This Row],[Negatives]]="NEG","",IF(AND(Table2[[#This Row],[2 Pro Bets]]="",Table2[[#This Row],[State]]="NSW",Table2[[#This Row],[Rated Order]]=3),"",100))</f>
        <v>100</v>
      </c>
      <c r="AS100" s="47">
        <f>IF(Table2[[#This Row],[Pro Bet]]="","",IF(Table2[[#This Row],[Lev Ret]]="","",AR100*Table2[[#This Row],[Div]]))</f>
        <v>819.99999999999989</v>
      </c>
      <c r="AT100" s="96">
        <f>IF(Table2[[#This Row],[Pro Bet]]="","",IF(AS100="",AR100*-1,AS100-AR100))</f>
        <v>719.99999999999989</v>
      </c>
    </row>
    <row r="101" spans="1:46" x14ac:dyDescent="0.25">
      <c r="A101" s="38">
        <v>44261</v>
      </c>
      <c r="B101" s="39" t="s">
        <v>44</v>
      </c>
      <c r="C101" s="40">
        <v>0.60069444444444398</v>
      </c>
      <c r="D101" s="39">
        <v>4</v>
      </c>
      <c r="E101" s="39">
        <v>3</v>
      </c>
      <c r="F101" s="70">
        <v>4</v>
      </c>
      <c r="G101" s="39">
        <v>2000</v>
      </c>
      <c r="H101" s="39" t="s">
        <v>1398</v>
      </c>
      <c r="I101" s="39"/>
      <c r="J101" s="39">
        <v>140</v>
      </c>
      <c r="K101" s="39">
        <v>7</v>
      </c>
      <c r="L101" s="39" t="s">
        <v>709</v>
      </c>
      <c r="M101" s="39" t="s">
        <v>1006</v>
      </c>
      <c r="N101" s="41">
        <v>2.2999999999999998</v>
      </c>
      <c r="O101" s="39" t="s">
        <v>1142</v>
      </c>
      <c r="P101" s="39" t="s">
        <v>1416</v>
      </c>
      <c r="Q101" s="48"/>
      <c r="R101" s="39">
        <v>1</v>
      </c>
      <c r="S101" s="39">
        <v>54</v>
      </c>
      <c r="T101" s="39">
        <v>54</v>
      </c>
      <c r="U101" s="48" t="s">
        <v>993</v>
      </c>
      <c r="V101" s="39">
        <v>2</v>
      </c>
      <c r="W101" s="39"/>
      <c r="X101" s="39">
        <v>2</v>
      </c>
      <c r="Y101" s="39">
        <v>4.3</v>
      </c>
      <c r="Z101" s="39">
        <v>20</v>
      </c>
      <c r="AA101" s="39"/>
      <c r="AB101" s="52"/>
      <c r="AC101" s="39" t="s">
        <v>471</v>
      </c>
      <c r="AD101" s="41">
        <v>2</v>
      </c>
      <c r="AE101" s="41">
        <v>1.3</v>
      </c>
      <c r="AF101" s="68" t="s">
        <v>619</v>
      </c>
      <c r="AG101" s="39" t="str">
        <f>VLOOKUP(B101,$B$1703:$D$1743,2,FALSE)</f>
        <v>NSW</v>
      </c>
      <c r="AH101" s="39" t="str">
        <f>VLOOKUP(B101,$B$1703:$D$1743,3,FALSE)</f>
        <v>-</v>
      </c>
      <c r="AI101" s="69" t="str">
        <f>TRIM(PROPER(L101))</f>
        <v>Mount Popa</v>
      </c>
      <c r="AJ101" s="39" t="str">
        <f>TEXT(A101, "ddd")</f>
        <v>Sat</v>
      </c>
      <c r="AK101" s="39">
        <f>MONTH(Table2[[#This Row],[Date]])</f>
        <v>3</v>
      </c>
      <c r="AL101" s="39"/>
      <c r="AM101" s="39" t="str">
        <f>IF(AND(Table2[[#This Row],[Date]]=A102,Table2[[#This Row],[Track]]=B102,Table2[[#This Row],[Race]]=F102,AL101&lt;&gt;"Neg",AL102&lt;&gt;"Neg"),2,"")</f>
        <v/>
      </c>
      <c r="AN101" s="39" t="str">
        <f>IF(AM101=2,2,IF(AND(AM100=2,Table2[[#This Row],[Negatives]]&lt;&gt;"NEG"),2,""))</f>
        <v/>
      </c>
      <c r="AO101" s="39">
        <f>IF(AND(Table2[[#This Row],[State]]="NSW",Table2[[#This Row],[Rated Order]]=3,AN101=""),100,100)</f>
        <v>100</v>
      </c>
      <c r="AP101" s="39">
        <f>IF(AC101&lt;&gt;"Won","",AO101*AD101)</f>
        <v>200</v>
      </c>
      <c r="AQ101" s="39">
        <f>IF(AP101="",AO101*-1,AP101-AO101)</f>
        <v>100</v>
      </c>
      <c r="AR101" s="95">
        <f>IF(Table2[[#This Row],[Negatives]]="NEG","",IF(AND(Table2[[#This Row],[2 Pro Bets]]="",Table2[[#This Row],[State]]="NSW",Table2[[#This Row],[Rated Order]]=3),"",100))</f>
        <v>100</v>
      </c>
      <c r="AS101" s="47">
        <f>IF(Table2[[#This Row],[Pro Bet]]="","",IF(Table2[[#This Row],[Lev Ret]]="","",AR101*Table2[[#This Row],[Div]]))</f>
        <v>200</v>
      </c>
      <c r="AT101" s="96">
        <f>IF(Table2[[#This Row],[Pro Bet]]="","",IF(AS101="",AR101*-1,AS101-AR101))</f>
        <v>100</v>
      </c>
    </row>
    <row r="102" spans="1:46" x14ac:dyDescent="0.25">
      <c r="A102" s="38">
        <v>44268</v>
      </c>
      <c r="B102" s="39" t="s">
        <v>125</v>
      </c>
      <c r="C102" s="40">
        <v>0.51041666666666663</v>
      </c>
      <c r="D102" s="39">
        <v>5</v>
      </c>
      <c r="E102" s="39">
        <v>0</v>
      </c>
      <c r="F102" s="70">
        <v>1</v>
      </c>
      <c r="G102" s="39">
        <v>2500</v>
      </c>
      <c r="H102" s="39" t="s">
        <v>988</v>
      </c>
      <c r="I102" s="39">
        <v>80</v>
      </c>
      <c r="J102" s="39">
        <v>150</v>
      </c>
      <c r="K102" s="39">
        <v>1</v>
      </c>
      <c r="L102" s="39" t="s">
        <v>488</v>
      </c>
      <c r="M102" s="39" t="s">
        <v>1030</v>
      </c>
      <c r="N102" s="41">
        <v>3.3</v>
      </c>
      <c r="O102" s="39" t="s">
        <v>1003</v>
      </c>
      <c r="P102" s="39" t="s">
        <v>1069</v>
      </c>
      <c r="Q102" s="48">
        <v>1.5</v>
      </c>
      <c r="R102" s="39">
        <v>2</v>
      </c>
      <c r="S102" s="39">
        <v>61.5</v>
      </c>
      <c r="T102" s="39">
        <v>60</v>
      </c>
      <c r="U102" s="48">
        <v>44.588744588744589</v>
      </c>
      <c r="V102" s="39">
        <v>2</v>
      </c>
      <c r="W102" s="39">
        <v>4</v>
      </c>
      <c r="X102" s="39">
        <v>2</v>
      </c>
      <c r="Y102" s="39">
        <v>5.5</v>
      </c>
      <c r="Z102" s="39">
        <v>30</v>
      </c>
      <c r="AA102" s="39">
        <v>8</v>
      </c>
      <c r="AB102" s="52"/>
      <c r="AC102" s="39" t="s">
        <v>2</v>
      </c>
      <c r="AD102" s="41">
        <v>3.2</v>
      </c>
      <c r="AE102" s="41">
        <v>1.2</v>
      </c>
      <c r="AF102" s="68" t="s">
        <v>618</v>
      </c>
      <c r="AG102" s="39" t="str">
        <f>VLOOKUP(B102,$B$1703:$D$1743,2,FALSE)</f>
        <v>Vic</v>
      </c>
      <c r="AH102" s="39" t="str">
        <f>VLOOKUP(B102,$B$1703:$D$1743,3,FALSE)</f>
        <v>-</v>
      </c>
      <c r="AI102" s="69" t="str">
        <f>TRIM(PROPER(L102))</f>
        <v>Fanciful Toff</v>
      </c>
      <c r="AJ102" s="39" t="str">
        <f>TEXT(A102, "ddd")</f>
        <v>Sat</v>
      </c>
      <c r="AK102" s="39">
        <f>MONTH(Table2[[#This Row],[Date]])</f>
        <v>3</v>
      </c>
      <c r="AL102" s="39" t="s">
        <v>1361</v>
      </c>
      <c r="AM102" s="39" t="str">
        <f>IF(AND(Table2[[#This Row],[Date]]=A103,Table2[[#This Row],[Track]]=B103,Table2[[#This Row],[Race]]=F103,AL102&lt;&gt;"Neg",AL103&lt;&gt;"Neg"),2,"")</f>
        <v/>
      </c>
      <c r="AN102" s="39" t="str">
        <f>IF(AM102=2,2,IF(AND(AM101=2,Table2[[#This Row],[Negatives]]&lt;&gt;"NEG"),2,""))</f>
        <v/>
      </c>
      <c r="AO102" s="39">
        <f>IF(AND(Table2[[#This Row],[State]]="NSW",Table2[[#This Row],[Rated Order]]=3,AN102=""),100,100)</f>
        <v>100</v>
      </c>
      <c r="AP102" s="39" t="str">
        <f>IF(AC102&lt;&gt;"Won","",AO102*AD102)</f>
        <v/>
      </c>
      <c r="AQ102" s="39">
        <f>IF(AP102="",AO102*-1,AP102-AO102)</f>
        <v>-100</v>
      </c>
      <c r="AR102" s="95" t="str">
        <f>IF(Table2[[#This Row],[Negatives]]="NEG","",IF(AND(Table2[[#This Row],[2 Pro Bets]]="",Table2[[#This Row],[State]]="NSW",Table2[[#This Row],[Rated Order]]=3),"",100))</f>
        <v/>
      </c>
      <c r="AS102" s="47" t="str">
        <f>IF(Table2[[#This Row],[Pro Bet]]="","",IF(Table2[[#This Row],[Lev Ret]]="","",AR102*Table2[[#This Row],[Div]]))</f>
        <v/>
      </c>
      <c r="AT102" s="96" t="str">
        <f>IF(Table2[[#This Row],[Pro Bet]]="","",IF(AS102="",AR102*-1,AS102-AR102))</f>
        <v/>
      </c>
    </row>
    <row r="103" spans="1:46" x14ac:dyDescent="0.25">
      <c r="A103" s="38">
        <v>44268</v>
      </c>
      <c r="B103" s="39" t="s">
        <v>125</v>
      </c>
      <c r="C103" s="40">
        <v>0.55902777777777779</v>
      </c>
      <c r="D103" s="39">
        <v>5</v>
      </c>
      <c r="E103" s="39">
        <v>0</v>
      </c>
      <c r="F103" s="70">
        <v>3</v>
      </c>
      <c r="G103" s="39">
        <v>2040</v>
      </c>
      <c r="H103" s="39" t="s">
        <v>988</v>
      </c>
      <c r="I103" s="39" t="s">
        <v>989</v>
      </c>
      <c r="J103" s="39">
        <v>150</v>
      </c>
      <c r="K103" s="39">
        <v>6</v>
      </c>
      <c r="L103" s="39" t="s">
        <v>478</v>
      </c>
      <c r="M103" s="39" t="s">
        <v>1006</v>
      </c>
      <c r="N103" s="41">
        <v>7</v>
      </c>
      <c r="O103" s="39" t="s">
        <v>1046</v>
      </c>
      <c r="P103" s="39" t="s">
        <v>997</v>
      </c>
      <c r="Q103" s="48"/>
      <c r="R103" s="39">
        <v>6</v>
      </c>
      <c r="S103" s="39">
        <v>55.5</v>
      </c>
      <c r="T103" s="39">
        <v>55.5</v>
      </c>
      <c r="U103" s="48">
        <v>51.322751322751323</v>
      </c>
      <c r="V103" s="39">
        <v>5</v>
      </c>
      <c r="W103" s="39">
        <v>5</v>
      </c>
      <c r="X103" s="39">
        <v>2</v>
      </c>
      <c r="Y103" s="39">
        <v>4.8</v>
      </c>
      <c r="Z103" s="39">
        <v>35</v>
      </c>
      <c r="AA103" s="39">
        <v>8</v>
      </c>
      <c r="AB103" s="52"/>
      <c r="AC103" s="39"/>
      <c r="AD103" s="41">
        <v>5.5</v>
      </c>
      <c r="AE103" s="41"/>
      <c r="AF103" s="68" t="s">
        <v>618</v>
      </c>
      <c r="AG103" s="39" t="str">
        <f>VLOOKUP(B103,$B$1703:$D$1743,2,FALSE)</f>
        <v>Vic</v>
      </c>
      <c r="AH103" s="39" t="str">
        <f>VLOOKUP(B103,$B$1703:$D$1743,3,FALSE)</f>
        <v>-</v>
      </c>
      <c r="AI103" s="69" t="str">
        <f>TRIM(PROPER(L103))</f>
        <v>Kentucky Breeze</v>
      </c>
      <c r="AJ103" s="39" t="str">
        <f>TEXT(A103, "ddd")</f>
        <v>Sat</v>
      </c>
      <c r="AK103" s="39">
        <f>MONTH(Table2[[#This Row],[Date]])</f>
        <v>3</v>
      </c>
      <c r="AL103" s="39" t="s">
        <v>1362</v>
      </c>
      <c r="AM103" s="39" t="str">
        <f>IF(AND(Table2[[#This Row],[Date]]=A104,Table2[[#This Row],[Track]]=B104,Table2[[#This Row],[Race]]=F104,AL103&lt;&gt;"Neg",AL104&lt;&gt;"Neg"),2,"")</f>
        <v/>
      </c>
      <c r="AN103" s="39" t="str">
        <f>IF(AM103=2,2,IF(AND(AM102=2,Table2[[#This Row],[Negatives]]&lt;&gt;"NEG"),2,""))</f>
        <v/>
      </c>
      <c r="AO103" s="39">
        <f>IF(AND(Table2[[#This Row],[State]]="NSW",Table2[[#This Row],[Rated Order]]=3,AN103=""),100,100)</f>
        <v>100</v>
      </c>
      <c r="AP103" s="39" t="str">
        <f>IF(AC103&lt;&gt;"Won","",AO103*AD103)</f>
        <v/>
      </c>
      <c r="AQ103" s="39">
        <f>IF(AP103="",AO103*-1,AP103-AO103)</f>
        <v>-100</v>
      </c>
      <c r="AR103" s="95" t="str">
        <f>IF(Table2[[#This Row],[Negatives]]="NEG","",IF(AND(Table2[[#This Row],[2 Pro Bets]]="",Table2[[#This Row],[State]]="NSW",Table2[[#This Row],[Rated Order]]=3),"",100))</f>
        <v/>
      </c>
      <c r="AS103" s="47" t="str">
        <f>IF(Table2[[#This Row],[Pro Bet]]="","",IF(Table2[[#This Row],[Lev Ret]]="","",AR103*Table2[[#This Row],[Div]]))</f>
        <v/>
      </c>
      <c r="AT103" s="96" t="str">
        <f>IF(Table2[[#This Row],[Pro Bet]]="","",IF(AS103="",AR103*-1,AS103-AR103))</f>
        <v/>
      </c>
    </row>
    <row r="104" spans="1:46" x14ac:dyDescent="0.25">
      <c r="A104" s="38">
        <v>44268</v>
      </c>
      <c r="B104" s="39" t="s">
        <v>125</v>
      </c>
      <c r="C104" s="40">
        <v>0.58333333333333337</v>
      </c>
      <c r="D104" s="39">
        <v>5</v>
      </c>
      <c r="E104" s="39">
        <v>0</v>
      </c>
      <c r="F104" s="70">
        <v>4</v>
      </c>
      <c r="G104" s="39">
        <v>1200</v>
      </c>
      <c r="H104" s="39" t="s">
        <v>988</v>
      </c>
      <c r="I104" s="39" t="s">
        <v>989</v>
      </c>
      <c r="J104" s="39">
        <v>150</v>
      </c>
      <c r="K104" s="39">
        <v>3</v>
      </c>
      <c r="L104" s="39" t="s">
        <v>1070</v>
      </c>
      <c r="M104" s="39" t="s">
        <v>995</v>
      </c>
      <c r="N104" s="41">
        <v>2.6</v>
      </c>
      <c r="O104" s="39" t="s">
        <v>1009</v>
      </c>
      <c r="P104" s="39" t="s">
        <v>1071</v>
      </c>
      <c r="Q104" s="48"/>
      <c r="R104" s="39">
        <v>7</v>
      </c>
      <c r="S104" s="39">
        <v>57</v>
      </c>
      <c r="T104" s="39">
        <v>57</v>
      </c>
      <c r="U104" s="48">
        <v>52.747252747252745</v>
      </c>
      <c r="V104" s="39">
        <v>1</v>
      </c>
      <c r="W104" s="39">
        <v>4</v>
      </c>
      <c r="X104" s="39">
        <v>2</v>
      </c>
      <c r="Y104" s="39">
        <v>4.7</v>
      </c>
      <c r="Z104" s="39">
        <v>40</v>
      </c>
      <c r="AA104" s="39">
        <v>8</v>
      </c>
      <c r="AB104" s="52"/>
      <c r="AC104" s="39" t="s">
        <v>617</v>
      </c>
      <c r="AD104" s="41">
        <v>3.5</v>
      </c>
      <c r="AE104" s="41">
        <v>1.4</v>
      </c>
      <c r="AF104" s="68" t="s">
        <v>618</v>
      </c>
      <c r="AG104" s="39" t="str">
        <f>VLOOKUP(B104,$B$1703:$D$1743,2,FALSE)</f>
        <v>Vic</v>
      </c>
      <c r="AH104" s="39" t="str">
        <f>VLOOKUP(B104,$B$1703:$D$1743,3,FALSE)</f>
        <v>-</v>
      </c>
      <c r="AI104" s="69" t="str">
        <f>TRIM(PROPER(L104))</f>
        <v>Ancestry</v>
      </c>
      <c r="AJ104" s="39" t="str">
        <f>TEXT(A104, "ddd")</f>
        <v>Sat</v>
      </c>
      <c r="AK104" s="39">
        <f>MONTH(Table2[[#This Row],[Date]])</f>
        <v>3</v>
      </c>
      <c r="AL104" s="39" t="s">
        <v>1361</v>
      </c>
      <c r="AM104" s="39" t="str">
        <f>IF(AND(Table2[[#This Row],[Date]]=A105,Table2[[#This Row],[Track]]=B105,Table2[[#This Row],[Race]]=F105,AL104&lt;&gt;"Neg",AL105&lt;&gt;"Neg"),2,"")</f>
        <v/>
      </c>
      <c r="AN104" s="39" t="str">
        <f>IF(AM104=2,2,IF(AND(AM103=2,Table2[[#This Row],[Negatives]]&lt;&gt;"NEG"),2,""))</f>
        <v/>
      </c>
      <c r="AO104" s="39">
        <f>IF(AND(Table2[[#This Row],[State]]="NSW",Table2[[#This Row],[Rated Order]]=3,AN104=""),100,100)</f>
        <v>100</v>
      </c>
      <c r="AP104" s="39">
        <f>IF(AC104&lt;&gt;"Won","",AO104*AD104)</f>
        <v>350</v>
      </c>
      <c r="AQ104" s="39">
        <f>IF(AP104="",AO104*-1,AP104-AO104)</f>
        <v>250</v>
      </c>
      <c r="AR104" s="95" t="str">
        <f>IF(Table2[[#This Row],[Negatives]]="NEG","",IF(AND(Table2[[#This Row],[2 Pro Bets]]="",Table2[[#This Row],[State]]="NSW",Table2[[#This Row],[Rated Order]]=3),"",100))</f>
        <v/>
      </c>
      <c r="AS104" s="47" t="str">
        <f>IF(Table2[[#This Row],[Pro Bet]]="","",IF(Table2[[#This Row],[Lev Ret]]="","",AR104*Table2[[#This Row],[Div]]))</f>
        <v/>
      </c>
      <c r="AT104" s="96" t="str">
        <f>IF(Table2[[#This Row],[Pro Bet]]="","",IF(AS104="",AR104*-1,AS104-AR104))</f>
        <v/>
      </c>
    </row>
    <row r="105" spans="1:46" x14ac:dyDescent="0.25">
      <c r="A105" s="38">
        <v>44268</v>
      </c>
      <c r="B105" s="39" t="s">
        <v>125</v>
      </c>
      <c r="C105" s="40">
        <v>0.58333333333333337</v>
      </c>
      <c r="D105" s="39">
        <v>5</v>
      </c>
      <c r="E105" s="39">
        <v>0</v>
      </c>
      <c r="F105" s="70">
        <v>4</v>
      </c>
      <c r="G105" s="39">
        <v>1200</v>
      </c>
      <c r="H105" s="39" t="s">
        <v>988</v>
      </c>
      <c r="I105" s="39" t="s">
        <v>989</v>
      </c>
      <c r="J105" s="39">
        <v>150</v>
      </c>
      <c r="K105" s="39">
        <v>2</v>
      </c>
      <c r="L105" s="39" t="s">
        <v>625</v>
      </c>
      <c r="M105" s="39" t="s">
        <v>999</v>
      </c>
      <c r="N105" s="41">
        <v>5.5</v>
      </c>
      <c r="O105" s="39" t="s">
        <v>1028</v>
      </c>
      <c r="P105" s="39" t="s">
        <v>1025</v>
      </c>
      <c r="Q105" s="48"/>
      <c r="R105" s="39">
        <v>5</v>
      </c>
      <c r="S105" s="39">
        <v>58</v>
      </c>
      <c r="T105" s="39">
        <v>58</v>
      </c>
      <c r="U105" s="48">
        <v>52.747252747252745</v>
      </c>
      <c r="V105" s="39">
        <v>5</v>
      </c>
      <c r="W105" s="39">
        <v>3</v>
      </c>
      <c r="X105" s="39">
        <v>3</v>
      </c>
      <c r="Y105" s="39">
        <v>5.2</v>
      </c>
      <c r="Z105" s="39">
        <v>30</v>
      </c>
      <c r="AA105" s="39">
        <v>8</v>
      </c>
      <c r="AB105" s="52"/>
      <c r="AC105" s="39"/>
      <c r="AD105" s="41">
        <v>5.5</v>
      </c>
      <c r="AE105" s="41"/>
      <c r="AF105" s="68" t="s">
        <v>618</v>
      </c>
      <c r="AG105" s="39" t="str">
        <f>VLOOKUP(B105,$B$1703:$D$1743,2,FALSE)</f>
        <v>Vic</v>
      </c>
      <c r="AH105" s="39" t="str">
        <f>VLOOKUP(B105,$B$1703:$D$1743,3,FALSE)</f>
        <v>-</v>
      </c>
      <c r="AI105" s="69" t="str">
        <f>TRIM(PROPER(L105))</f>
        <v>Age Of Chivalry</v>
      </c>
      <c r="AJ105" s="39" t="str">
        <f>TEXT(A105, "ddd")</f>
        <v>Sat</v>
      </c>
      <c r="AK105" s="39">
        <f>MONTH(Table2[[#This Row],[Date]])</f>
        <v>3</v>
      </c>
      <c r="AL105" s="39"/>
      <c r="AM105" s="39" t="str">
        <f>IF(AND(Table2[[#This Row],[Date]]=A106,Table2[[#This Row],[Track]]=B106,Table2[[#This Row],[Race]]=F106,AL105&lt;&gt;"Neg",AL106&lt;&gt;"Neg"),2,"")</f>
        <v/>
      </c>
      <c r="AN105" s="39" t="str">
        <f>IF(AM105=2,2,IF(AND(AM104=2,Table2[[#This Row],[Negatives]]&lt;&gt;"NEG"),2,""))</f>
        <v/>
      </c>
      <c r="AO105" s="39">
        <f>IF(AND(Table2[[#This Row],[State]]="NSW",Table2[[#This Row],[Rated Order]]=3,AN105=""),100,100)</f>
        <v>100</v>
      </c>
      <c r="AP105" s="39" t="str">
        <f>IF(AC105&lt;&gt;"Won","",AO105*AD105)</f>
        <v/>
      </c>
      <c r="AQ105" s="39">
        <f>IF(AP105="",AO105*-1,AP105-AO105)</f>
        <v>-100</v>
      </c>
      <c r="AR105" s="95">
        <f>IF(Table2[[#This Row],[Negatives]]="NEG","",IF(AND(Table2[[#This Row],[2 Pro Bets]]="",Table2[[#This Row],[State]]="NSW",Table2[[#This Row],[Rated Order]]=3),"",100))</f>
        <v>100</v>
      </c>
      <c r="AS105" s="47" t="str">
        <f>IF(Table2[[#This Row],[Pro Bet]]="","",IF(Table2[[#This Row],[Lev Ret]]="","",AR105*Table2[[#This Row],[Div]]))</f>
        <v/>
      </c>
      <c r="AT105" s="96">
        <f>IF(Table2[[#This Row],[Pro Bet]]="","",IF(AS105="",AR105*-1,AS105-AR105))</f>
        <v>-100</v>
      </c>
    </row>
    <row r="106" spans="1:46" x14ac:dyDescent="0.25">
      <c r="A106" s="38">
        <v>44268</v>
      </c>
      <c r="B106" s="39" t="s">
        <v>45</v>
      </c>
      <c r="C106" s="40">
        <v>0.62152777777777779</v>
      </c>
      <c r="D106" s="39">
        <v>4</v>
      </c>
      <c r="E106" s="39">
        <v>0</v>
      </c>
      <c r="F106" s="70">
        <v>5</v>
      </c>
      <c r="G106" s="39">
        <v>1100</v>
      </c>
      <c r="H106" s="39" t="s">
        <v>1398</v>
      </c>
      <c r="I106" s="39"/>
      <c r="J106" s="39">
        <v>160</v>
      </c>
      <c r="K106" s="39">
        <v>4</v>
      </c>
      <c r="L106" s="39" t="s">
        <v>1600</v>
      </c>
      <c r="M106" s="39" t="s">
        <v>1018</v>
      </c>
      <c r="N106" s="41">
        <v>8</v>
      </c>
      <c r="O106" s="39" t="s">
        <v>1166</v>
      </c>
      <c r="P106" s="39" t="s">
        <v>1273</v>
      </c>
      <c r="Q106" s="48"/>
      <c r="R106" s="39">
        <v>8</v>
      </c>
      <c r="S106" s="39">
        <v>55</v>
      </c>
      <c r="T106" s="39">
        <v>55</v>
      </c>
      <c r="U106" s="48">
        <v>46.982758620689658</v>
      </c>
      <c r="V106" s="39">
        <v>4</v>
      </c>
      <c r="W106" s="39">
        <v>2</v>
      </c>
      <c r="X106" s="39">
        <v>2</v>
      </c>
      <c r="Y106" s="39">
        <v>5</v>
      </c>
      <c r="Z106" s="39">
        <v>20</v>
      </c>
      <c r="AA106" s="39"/>
      <c r="AB106" s="52"/>
      <c r="AC106" s="39"/>
      <c r="AD106" s="41">
        <v>7.5</v>
      </c>
      <c r="AE106" s="41"/>
      <c r="AF106" s="68" t="s">
        <v>619</v>
      </c>
      <c r="AG106" s="39" t="str">
        <f>VLOOKUP(B106,$B$1703:$D$1743,2,FALSE)</f>
        <v>NSW</v>
      </c>
      <c r="AH106" s="39" t="str">
        <f>VLOOKUP(B106,$B$1703:$D$1743,3,FALSE)</f>
        <v>-</v>
      </c>
      <c r="AI106" s="69" t="str">
        <f>TRIM(PROPER(L106))</f>
        <v>Prime Candidate</v>
      </c>
      <c r="AJ106" s="39" t="str">
        <f>TEXT(A106, "ddd")</f>
        <v>Sat</v>
      </c>
      <c r="AK106" s="39">
        <f>MONTH(Table2[[#This Row],[Date]])</f>
        <v>3</v>
      </c>
      <c r="AL106" s="39" t="s">
        <v>1362</v>
      </c>
      <c r="AM106" s="39" t="str">
        <f>IF(AND(Table2[[#This Row],[Date]]=A107,Table2[[#This Row],[Track]]=B107,Table2[[#This Row],[Race]]=F107,AL106&lt;&gt;"Neg",AL107&lt;&gt;"Neg"),2,"")</f>
        <v/>
      </c>
      <c r="AN106" s="39" t="str">
        <f>IF(AM106=2,2,IF(AND(AM105=2,Table2[[#This Row],[Negatives]]&lt;&gt;"NEG"),2,""))</f>
        <v/>
      </c>
      <c r="AO106" s="39">
        <f>IF(AND(Table2[[#This Row],[State]]="NSW",Table2[[#This Row],[Rated Order]]=3,AN106=""),100,100)</f>
        <v>100</v>
      </c>
      <c r="AP106" s="39" t="str">
        <f>IF(AC106&lt;&gt;"Won","",AO106*AD106)</f>
        <v/>
      </c>
      <c r="AQ106" s="39">
        <f>IF(AP106="",AO106*-1,AP106-AO106)</f>
        <v>-100</v>
      </c>
      <c r="AR106" s="95" t="str">
        <f>IF(Table2[[#This Row],[Negatives]]="NEG","",IF(AND(Table2[[#This Row],[2 Pro Bets]]="",Table2[[#This Row],[State]]="NSW",Table2[[#This Row],[Rated Order]]=3),"",100))</f>
        <v/>
      </c>
      <c r="AS106" s="47" t="str">
        <f>IF(Table2[[#This Row],[Pro Bet]]="","",IF(Table2[[#This Row],[Lev Ret]]="","",AR106*Table2[[#This Row],[Div]]))</f>
        <v/>
      </c>
      <c r="AT106" s="96" t="str">
        <f>IF(Table2[[#This Row],[Pro Bet]]="","",IF(AS106="",AR106*-1,AS106-AR106))</f>
        <v/>
      </c>
    </row>
    <row r="107" spans="1:46" x14ac:dyDescent="0.25">
      <c r="A107" s="38">
        <v>44268</v>
      </c>
      <c r="B107" s="39" t="s">
        <v>45</v>
      </c>
      <c r="C107" s="40">
        <v>0.67708333333333337</v>
      </c>
      <c r="D107" s="39">
        <v>4</v>
      </c>
      <c r="E107" s="39">
        <v>0</v>
      </c>
      <c r="F107" s="70">
        <v>7</v>
      </c>
      <c r="G107" s="39">
        <v>1500</v>
      </c>
      <c r="H107" s="39" t="s">
        <v>1426</v>
      </c>
      <c r="I107" s="39"/>
      <c r="J107" s="39">
        <v>600</v>
      </c>
      <c r="K107" s="39">
        <v>5</v>
      </c>
      <c r="L107" s="39" t="s">
        <v>1601</v>
      </c>
      <c r="M107" s="39" t="s">
        <v>1006</v>
      </c>
      <c r="N107" s="41">
        <v>11.9</v>
      </c>
      <c r="O107" s="39" t="s">
        <v>1091</v>
      </c>
      <c r="P107" s="39" t="s">
        <v>1416</v>
      </c>
      <c r="Q107" s="48"/>
      <c r="R107" s="39">
        <v>4</v>
      </c>
      <c r="S107" s="39">
        <v>56.5</v>
      </c>
      <c r="T107" s="39">
        <v>56.5</v>
      </c>
      <c r="U107" s="48">
        <v>29.236694677871149</v>
      </c>
      <c r="V107" s="39"/>
      <c r="W107" s="39"/>
      <c r="X107" s="39">
        <v>2</v>
      </c>
      <c r="Y107" s="39">
        <v>4.5999999999999996</v>
      </c>
      <c r="Z107" s="39">
        <v>30</v>
      </c>
      <c r="AA107" s="39"/>
      <c r="AB107" s="52"/>
      <c r="AC107" s="39"/>
      <c r="AD107" s="41">
        <v>10</v>
      </c>
      <c r="AE107" s="41"/>
      <c r="AF107" s="68" t="s">
        <v>619</v>
      </c>
      <c r="AG107" s="39" t="str">
        <f>VLOOKUP(B107,$B$1703:$D$1743,2,FALSE)</f>
        <v>NSW</v>
      </c>
      <c r="AH107" s="39" t="str">
        <f>VLOOKUP(B107,$B$1703:$D$1743,3,FALSE)</f>
        <v>-</v>
      </c>
      <c r="AI107" s="69" t="str">
        <f>TRIM(PROPER(L107))</f>
        <v>Subpoenaed</v>
      </c>
      <c r="AJ107" s="39" t="str">
        <f>TEXT(A107, "ddd")</f>
        <v>Sat</v>
      </c>
      <c r="AK107" s="39">
        <f>MONTH(Table2[[#This Row],[Date]])</f>
        <v>3</v>
      </c>
      <c r="AL107" s="39" t="s">
        <v>1362</v>
      </c>
      <c r="AM107" s="39" t="str">
        <f>IF(AND(Table2[[#This Row],[Date]]=A108,Table2[[#This Row],[Track]]=B108,Table2[[#This Row],[Race]]=F108,AL107&lt;&gt;"Neg",AL108&lt;&gt;"Neg"),2,"")</f>
        <v/>
      </c>
      <c r="AN107" s="39" t="str">
        <f>IF(AM107=2,2,IF(AND(AM106=2,Table2[[#This Row],[Negatives]]&lt;&gt;"NEG"),2,""))</f>
        <v/>
      </c>
      <c r="AO107" s="39">
        <f>IF(AND(Table2[[#This Row],[State]]="NSW",Table2[[#This Row],[Rated Order]]=3,AN107=""),100,100)</f>
        <v>100</v>
      </c>
      <c r="AP107" s="39" t="str">
        <f>IF(AC107&lt;&gt;"Won","",AO107*AD107)</f>
        <v/>
      </c>
      <c r="AQ107" s="39">
        <f>IF(AP107="",AO107*-1,AP107-AO107)</f>
        <v>-100</v>
      </c>
      <c r="AR107" s="95" t="str">
        <f>IF(Table2[[#This Row],[Negatives]]="NEG","",IF(AND(Table2[[#This Row],[2 Pro Bets]]="",Table2[[#This Row],[State]]="NSW",Table2[[#This Row],[Rated Order]]=3),"",100))</f>
        <v/>
      </c>
      <c r="AS107" s="47" t="str">
        <f>IF(Table2[[#This Row],[Pro Bet]]="","",IF(Table2[[#This Row],[Lev Ret]]="","",AR107*Table2[[#This Row],[Div]]))</f>
        <v/>
      </c>
      <c r="AT107" s="96" t="str">
        <f>IF(Table2[[#This Row],[Pro Bet]]="","",IF(AS107="",AR107*-1,AS107-AR107))</f>
        <v/>
      </c>
    </row>
    <row r="108" spans="1:46" x14ac:dyDescent="0.25">
      <c r="A108" s="38">
        <v>44268</v>
      </c>
      <c r="B108" s="39" t="s">
        <v>125</v>
      </c>
      <c r="C108" s="40">
        <v>0.72222222222222221</v>
      </c>
      <c r="D108" s="39">
        <v>5</v>
      </c>
      <c r="E108" s="39">
        <v>0</v>
      </c>
      <c r="F108" s="70">
        <v>9</v>
      </c>
      <c r="G108" s="39">
        <v>1200</v>
      </c>
      <c r="H108" s="39" t="s">
        <v>988</v>
      </c>
      <c r="I108" s="39">
        <v>80</v>
      </c>
      <c r="J108" s="39">
        <v>150</v>
      </c>
      <c r="K108" s="39">
        <v>10</v>
      </c>
      <c r="L108" s="39" t="s">
        <v>1072</v>
      </c>
      <c r="M108" s="39" t="s">
        <v>995</v>
      </c>
      <c r="N108" s="41">
        <v>3.7</v>
      </c>
      <c r="O108" s="39" t="s">
        <v>1035</v>
      </c>
      <c r="P108" s="39" t="s">
        <v>997</v>
      </c>
      <c r="Q108" s="48"/>
      <c r="R108" s="39">
        <v>5</v>
      </c>
      <c r="S108" s="39">
        <v>53.5</v>
      </c>
      <c r="T108" s="39">
        <v>53.5</v>
      </c>
      <c r="U108" s="48">
        <v>35.36036036036036</v>
      </c>
      <c r="V108" s="39">
        <v>3</v>
      </c>
      <c r="W108" s="39">
        <v>1</v>
      </c>
      <c r="X108" s="39">
        <v>3</v>
      </c>
      <c r="Y108" s="39">
        <v>5.4</v>
      </c>
      <c r="Z108" s="39">
        <v>30</v>
      </c>
      <c r="AA108" s="39">
        <v>9</v>
      </c>
      <c r="AB108" s="52"/>
      <c r="AC108" s="39" t="s">
        <v>301</v>
      </c>
      <c r="AD108" s="41">
        <v>1</v>
      </c>
      <c r="AE108" s="41">
        <v>1</v>
      </c>
      <c r="AF108" s="68" t="s">
        <v>618</v>
      </c>
      <c r="AG108" s="39" t="str">
        <f>VLOOKUP(B108,$B$1703:$D$1743,2,FALSE)</f>
        <v>Vic</v>
      </c>
      <c r="AH108" s="39" t="str">
        <f>VLOOKUP(B108,$B$1703:$D$1743,3,FALSE)</f>
        <v>-</v>
      </c>
      <c r="AI108" s="69" t="str">
        <f>TRIM(PROPER(L108))</f>
        <v>The Billionaire</v>
      </c>
      <c r="AJ108" s="39" t="str">
        <f>TEXT(A108, "ddd")</f>
        <v>Sat</v>
      </c>
      <c r="AK108" s="39">
        <f>MONTH(Table2[[#This Row],[Date]])</f>
        <v>3</v>
      </c>
      <c r="AL108" s="39" t="s">
        <v>1361</v>
      </c>
      <c r="AM108" s="39" t="str">
        <f>IF(AND(Table2[[#This Row],[Date]]=A109,Table2[[#This Row],[Track]]=B109,Table2[[#This Row],[Race]]=F109,AL108&lt;&gt;"Neg",AL109&lt;&gt;"Neg"),2,"")</f>
        <v/>
      </c>
      <c r="AN108" s="39" t="str">
        <f>IF(AM108=2,2,IF(AND(AM107=2,Table2[[#This Row],[Negatives]]&lt;&gt;"NEG"),2,""))</f>
        <v/>
      </c>
      <c r="AO108" s="39">
        <f>IF(AND(Table2[[#This Row],[State]]="NSW",Table2[[#This Row],[Rated Order]]=3,AN108=""),100,100)</f>
        <v>100</v>
      </c>
      <c r="AP108" s="39" t="str">
        <f>IF(AC108&lt;&gt;"Won","",AO108*AD108)</f>
        <v/>
      </c>
      <c r="AQ108" s="39">
        <f>IF(AP108="",AO108*-1,AP108-AO108)</f>
        <v>-100</v>
      </c>
      <c r="AR108" s="95" t="str">
        <f>IF(Table2[[#This Row],[Negatives]]="NEG","",IF(AND(Table2[[#This Row],[2 Pro Bets]]="",Table2[[#This Row],[State]]="NSW",Table2[[#This Row],[Rated Order]]=3),"",100))</f>
        <v/>
      </c>
      <c r="AS108" s="47" t="str">
        <f>IF(Table2[[#This Row],[Pro Bet]]="","",IF(Table2[[#This Row],[Lev Ret]]="","",AR108*Table2[[#This Row],[Div]]))</f>
        <v/>
      </c>
      <c r="AT108" s="96" t="str">
        <f>IF(Table2[[#This Row],[Pro Bet]]="","",IF(AS108="",AR108*-1,AS108-AR108))</f>
        <v/>
      </c>
    </row>
    <row r="109" spans="1:46" x14ac:dyDescent="0.25">
      <c r="A109" s="38">
        <v>44268</v>
      </c>
      <c r="B109" s="39" t="s">
        <v>45</v>
      </c>
      <c r="C109" s="40">
        <v>0.73611111111111116</v>
      </c>
      <c r="D109" s="39">
        <v>4</v>
      </c>
      <c r="E109" s="39">
        <v>0</v>
      </c>
      <c r="F109" s="70">
        <v>9</v>
      </c>
      <c r="G109" s="39">
        <v>1350</v>
      </c>
      <c r="H109" s="39" t="s">
        <v>1398</v>
      </c>
      <c r="I109" s="39">
        <v>88</v>
      </c>
      <c r="J109" s="39">
        <v>125</v>
      </c>
      <c r="K109" s="39">
        <v>6</v>
      </c>
      <c r="L109" s="39" t="s">
        <v>710</v>
      </c>
      <c r="M109" s="39" t="s">
        <v>999</v>
      </c>
      <c r="N109" s="41">
        <v>3.6</v>
      </c>
      <c r="O109" s="39" t="s">
        <v>1166</v>
      </c>
      <c r="P109" s="39" t="s">
        <v>1273</v>
      </c>
      <c r="Q109" s="48"/>
      <c r="R109" s="39">
        <v>7</v>
      </c>
      <c r="S109" s="39">
        <v>57.5</v>
      </c>
      <c r="T109" s="39">
        <v>57.5</v>
      </c>
      <c r="U109" s="48">
        <v>47.008547008547012</v>
      </c>
      <c r="V109" s="39">
        <v>2</v>
      </c>
      <c r="W109" s="39">
        <v>2</v>
      </c>
      <c r="X109" s="39">
        <v>2</v>
      </c>
      <c r="Y109" s="39">
        <v>4.8</v>
      </c>
      <c r="Z109" s="39">
        <v>20</v>
      </c>
      <c r="AA109" s="39"/>
      <c r="AB109" s="52"/>
      <c r="AC109" s="39" t="s">
        <v>2</v>
      </c>
      <c r="AD109" s="41">
        <v>3.7</v>
      </c>
      <c r="AE109" s="41">
        <v>1.8</v>
      </c>
      <c r="AF109" s="68" t="s">
        <v>619</v>
      </c>
      <c r="AG109" s="39" t="str">
        <f>VLOOKUP(B109,$B$1703:$D$1743,2,FALSE)</f>
        <v>NSW</v>
      </c>
      <c r="AH109" s="39" t="str">
        <f>VLOOKUP(B109,$B$1703:$D$1743,3,FALSE)</f>
        <v>-</v>
      </c>
      <c r="AI109" s="69" t="str">
        <f>TRIM(PROPER(L109))</f>
        <v>Starspangled Rodeo</v>
      </c>
      <c r="AJ109" s="39" t="str">
        <f>TEXT(A109, "ddd")</f>
        <v>Sat</v>
      </c>
      <c r="AK109" s="39">
        <f>MONTH(Table2[[#This Row],[Date]])</f>
        <v>3</v>
      </c>
      <c r="AL109" s="39"/>
      <c r="AM109" s="39">
        <f>IF(AND(Table2[[#This Row],[Date]]=A110,Table2[[#This Row],[Track]]=B110,Table2[[#This Row],[Race]]=F110,AL109&lt;&gt;"Neg",AL110&lt;&gt;"Neg"),2,"")</f>
        <v>2</v>
      </c>
      <c r="AN109" s="39">
        <f>IF(AM109=2,2,IF(AND(AM108=2,Table2[[#This Row],[Negatives]]&lt;&gt;"NEG"),2,""))</f>
        <v>2</v>
      </c>
      <c r="AO109" s="39">
        <f>IF(AND(Table2[[#This Row],[State]]="NSW",Table2[[#This Row],[Rated Order]]=3,AN109=""),100,100)</f>
        <v>100</v>
      </c>
      <c r="AP109" s="39" t="str">
        <f>IF(AC109&lt;&gt;"Won","",AO109*AD109)</f>
        <v/>
      </c>
      <c r="AQ109" s="39">
        <f>IF(AP109="",AO109*-1,AP109-AO109)</f>
        <v>-100</v>
      </c>
      <c r="AR109" s="95">
        <f>IF(Table2[[#This Row],[Negatives]]="NEG","",IF(AND(Table2[[#This Row],[2 Pro Bets]]="",Table2[[#This Row],[State]]="NSW",Table2[[#This Row],[Rated Order]]=3),"",100))</f>
        <v>100</v>
      </c>
      <c r="AS109" s="47" t="str">
        <f>IF(Table2[[#This Row],[Pro Bet]]="","",IF(Table2[[#This Row],[Lev Ret]]="","",AR109*Table2[[#This Row],[Div]]))</f>
        <v/>
      </c>
      <c r="AT109" s="96">
        <f>IF(Table2[[#This Row],[Pro Bet]]="","",IF(AS109="",AR109*-1,AS109-AR109))</f>
        <v>-100</v>
      </c>
    </row>
    <row r="110" spans="1:46" x14ac:dyDescent="0.25">
      <c r="A110" s="38">
        <v>44268</v>
      </c>
      <c r="B110" s="39" t="s">
        <v>45</v>
      </c>
      <c r="C110" s="40">
        <v>0.73611111111111116</v>
      </c>
      <c r="D110" s="39">
        <v>4</v>
      </c>
      <c r="E110" s="39">
        <v>0</v>
      </c>
      <c r="F110" s="70">
        <v>9</v>
      </c>
      <c r="G110" s="39">
        <v>1350</v>
      </c>
      <c r="H110" s="39" t="s">
        <v>1398</v>
      </c>
      <c r="I110" s="39">
        <v>88</v>
      </c>
      <c r="J110" s="39">
        <v>125</v>
      </c>
      <c r="K110" s="39">
        <v>12</v>
      </c>
      <c r="L110" s="39" t="s">
        <v>711</v>
      </c>
      <c r="M110" s="39" t="s">
        <v>1024</v>
      </c>
      <c r="N110" s="41">
        <v>5.2</v>
      </c>
      <c r="O110" s="39" t="s">
        <v>1068</v>
      </c>
      <c r="P110" s="39" t="s">
        <v>1175</v>
      </c>
      <c r="Q110" s="48"/>
      <c r="R110" s="39">
        <v>10</v>
      </c>
      <c r="S110" s="39">
        <v>55.5</v>
      </c>
      <c r="T110" s="39">
        <v>55.5</v>
      </c>
      <c r="U110" s="48">
        <v>47.008547008547012</v>
      </c>
      <c r="V110" s="39">
        <v>3</v>
      </c>
      <c r="W110" s="39">
        <v>4</v>
      </c>
      <c r="X110" s="39">
        <v>3</v>
      </c>
      <c r="Y110" s="39">
        <v>5</v>
      </c>
      <c r="Z110" s="39">
        <v>20</v>
      </c>
      <c r="AA110" s="39"/>
      <c r="AB110" s="52"/>
      <c r="AC110" s="39"/>
      <c r="AD110" s="41">
        <v>6.5</v>
      </c>
      <c r="AE110" s="41"/>
      <c r="AF110" s="68" t="s">
        <v>619</v>
      </c>
      <c r="AG110" s="39" t="str">
        <f>VLOOKUP(B110,$B$1703:$D$1743,2,FALSE)</f>
        <v>NSW</v>
      </c>
      <c r="AH110" s="39" t="str">
        <f>VLOOKUP(B110,$B$1703:$D$1743,3,FALSE)</f>
        <v>-</v>
      </c>
      <c r="AI110" s="69" t="str">
        <f>TRIM(PROPER(L110))</f>
        <v>Zakat</v>
      </c>
      <c r="AJ110" s="39" t="str">
        <f>TEXT(A110, "ddd")</f>
        <v>Sat</v>
      </c>
      <c r="AK110" s="39">
        <f>MONTH(Table2[[#This Row],[Date]])</f>
        <v>3</v>
      </c>
      <c r="AL110" s="39"/>
      <c r="AM110" s="39" t="str">
        <f>IF(AND(Table2[[#This Row],[Date]]=A111,Table2[[#This Row],[Track]]=B111,Table2[[#This Row],[Race]]=F111,AL110&lt;&gt;"Neg",AL111&lt;&gt;"Neg"),2,"")</f>
        <v/>
      </c>
      <c r="AN110" s="39">
        <f>IF(AM110=2,2,IF(AND(AM109=2,Table2[[#This Row],[Negatives]]&lt;&gt;"NEG"),2,""))</f>
        <v>2</v>
      </c>
      <c r="AO110" s="39">
        <f>IF(AND(Table2[[#This Row],[State]]="NSW",Table2[[#This Row],[Rated Order]]=3,AN110=""),100,100)</f>
        <v>100</v>
      </c>
      <c r="AP110" s="39" t="str">
        <f>IF(AC110&lt;&gt;"Won","",AO110*AD110)</f>
        <v/>
      </c>
      <c r="AQ110" s="39">
        <f>IF(AP110="",AO110*-1,AP110-AO110)</f>
        <v>-100</v>
      </c>
      <c r="AR110" s="95">
        <f>IF(Table2[[#This Row],[Negatives]]="NEG","",IF(AND(Table2[[#This Row],[2 Pro Bets]]="",Table2[[#This Row],[State]]="NSW",Table2[[#This Row],[Rated Order]]=3),"",100))</f>
        <v>100</v>
      </c>
      <c r="AS110" s="47" t="str">
        <f>IF(Table2[[#This Row],[Pro Bet]]="","",IF(Table2[[#This Row],[Lev Ret]]="","",AR110*Table2[[#This Row],[Div]]))</f>
        <v/>
      </c>
      <c r="AT110" s="96">
        <f>IF(Table2[[#This Row],[Pro Bet]]="","",IF(AS110="",AR110*-1,AS110-AR110))</f>
        <v>-100</v>
      </c>
    </row>
    <row r="111" spans="1:46" x14ac:dyDescent="0.25">
      <c r="A111" s="38">
        <v>44274</v>
      </c>
      <c r="B111" s="39" t="s">
        <v>3</v>
      </c>
      <c r="C111" s="40">
        <v>0.875</v>
      </c>
      <c r="D111" s="39">
        <v>4</v>
      </c>
      <c r="E111" s="39">
        <v>0</v>
      </c>
      <c r="F111" s="70">
        <v>6</v>
      </c>
      <c r="G111" s="39">
        <v>1600</v>
      </c>
      <c r="H111" s="39" t="s">
        <v>1021</v>
      </c>
      <c r="I111" s="39" t="s">
        <v>1061</v>
      </c>
      <c r="J111" s="39">
        <v>200</v>
      </c>
      <c r="K111" s="39">
        <v>6</v>
      </c>
      <c r="L111" s="39" t="s">
        <v>1073</v>
      </c>
      <c r="M111" s="39" t="s">
        <v>999</v>
      </c>
      <c r="N111" s="41">
        <v>4.5</v>
      </c>
      <c r="O111" s="39" t="s">
        <v>1074</v>
      </c>
      <c r="P111" s="39" t="s">
        <v>1075</v>
      </c>
      <c r="Q111" s="48"/>
      <c r="R111" s="39">
        <v>5</v>
      </c>
      <c r="S111" s="39">
        <v>57</v>
      </c>
      <c r="T111" s="39">
        <v>57</v>
      </c>
      <c r="U111" s="48">
        <v>40.404040404040401</v>
      </c>
      <c r="V111" s="39">
        <v>2</v>
      </c>
      <c r="W111" s="39">
        <v>3</v>
      </c>
      <c r="X111" s="39">
        <v>2</v>
      </c>
      <c r="Y111" s="39">
        <v>4.4000000000000004</v>
      </c>
      <c r="Z111" s="39">
        <v>40</v>
      </c>
      <c r="AA111" s="39">
        <v>8</v>
      </c>
      <c r="AB111" s="52"/>
      <c r="AC111" s="39"/>
      <c r="AD111" s="41">
        <v>3.6</v>
      </c>
      <c r="AE111" s="41"/>
      <c r="AF111" s="68" t="s">
        <v>618</v>
      </c>
      <c r="AG111" s="39" t="str">
        <f>VLOOKUP(B111,$B$1703:$D$1743,2,FALSE)</f>
        <v>Vic</v>
      </c>
      <c r="AH111" s="39" t="str">
        <f>VLOOKUP(B111,$B$1703:$D$1743,3,FALSE)</f>
        <v>-</v>
      </c>
      <c r="AI111" s="69" t="str">
        <f>TRIM(PROPER(L111))</f>
        <v>In Good Health</v>
      </c>
      <c r="AJ111" s="39" t="str">
        <f>TEXT(A111, "ddd")</f>
        <v>Fri</v>
      </c>
      <c r="AK111" s="39">
        <f>MONTH(Table2[[#This Row],[Date]])</f>
        <v>3</v>
      </c>
      <c r="AL111" s="39" t="s">
        <v>1361</v>
      </c>
      <c r="AM111" s="39" t="str">
        <f>IF(AND(Table2[[#This Row],[Date]]=A112,Table2[[#This Row],[Track]]=B112,Table2[[#This Row],[Race]]=F112,AL111&lt;&gt;"Neg",AL112&lt;&gt;"Neg"),2,"")</f>
        <v/>
      </c>
      <c r="AN111" s="39" t="str">
        <f>IF(AM111=2,2,IF(AND(AM110=2,Table2[[#This Row],[Negatives]]&lt;&gt;"NEG"),2,""))</f>
        <v/>
      </c>
      <c r="AO111" s="39">
        <f>IF(AND(Table2[[#This Row],[State]]="NSW",Table2[[#This Row],[Rated Order]]=3,AN111=""),100,100)</f>
        <v>100</v>
      </c>
      <c r="AP111" s="39" t="str">
        <f>IF(AC111&lt;&gt;"Won","",AO111*AD111)</f>
        <v/>
      </c>
      <c r="AQ111" s="39">
        <f>IF(AP111="",AO111*-1,AP111-AO111)</f>
        <v>-100</v>
      </c>
      <c r="AR111" s="95" t="str">
        <f>IF(Table2[[#This Row],[Negatives]]="NEG","",IF(AND(Table2[[#This Row],[2 Pro Bets]]="",Table2[[#This Row],[State]]="NSW",Table2[[#This Row],[Rated Order]]=3),"",100))</f>
        <v/>
      </c>
      <c r="AS111" s="47" t="str">
        <f>IF(Table2[[#This Row],[Pro Bet]]="","",IF(Table2[[#This Row],[Lev Ret]]="","",AR111*Table2[[#This Row],[Div]]))</f>
        <v/>
      </c>
      <c r="AT111" s="96" t="str">
        <f>IF(Table2[[#This Row],[Pro Bet]]="","",IF(AS111="",AR111*-1,AS111-AR111))</f>
        <v/>
      </c>
    </row>
    <row r="112" spans="1:46" x14ac:dyDescent="0.25">
      <c r="A112" s="38">
        <v>44275</v>
      </c>
      <c r="B112" s="39" t="s">
        <v>229</v>
      </c>
      <c r="C112" s="40">
        <v>0.58680555555555558</v>
      </c>
      <c r="D112" s="39">
        <v>3</v>
      </c>
      <c r="E112" s="39">
        <v>0</v>
      </c>
      <c r="F112" s="70">
        <v>4</v>
      </c>
      <c r="G112" s="39">
        <v>1200</v>
      </c>
      <c r="H112" s="39" t="s">
        <v>988</v>
      </c>
      <c r="I112" s="39">
        <v>78</v>
      </c>
      <c r="J112" s="39">
        <v>125</v>
      </c>
      <c r="K112" s="39">
        <v>11</v>
      </c>
      <c r="L112" s="39" t="s">
        <v>487</v>
      </c>
      <c r="M112" s="39" t="s">
        <v>1006</v>
      </c>
      <c r="N112" s="41">
        <v>4.4000000000000004</v>
      </c>
      <c r="O112" s="39" t="s">
        <v>1076</v>
      </c>
      <c r="P112" s="39" t="s">
        <v>1077</v>
      </c>
      <c r="Q112" s="48"/>
      <c r="R112" s="39">
        <v>3</v>
      </c>
      <c r="S112" s="39">
        <v>56</v>
      </c>
      <c r="T112" s="39">
        <v>56</v>
      </c>
      <c r="U112" s="48">
        <v>41.595197255574618</v>
      </c>
      <c r="V112" s="39">
        <v>1</v>
      </c>
      <c r="W112" s="39">
        <v>5</v>
      </c>
      <c r="X112" s="39">
        <v>2</v>
      </c>
      <c r="Y112" s="39">
        <v>5</v>
      </c>
      <c r="Z112" s="39">
        <v>30</v>
      </c>
      <c r="AA112" s="39">
        <v>8</v>
      </c>
      <c r="AB112" s="52"/>
      <c r="AC112" s="39"/>
      <c r="AD112" s="41">
        <v>4.5999999999999996</v>
      </c>
      <c r="AE112" s="41"/>
      <c r="AF112" s="68" t="s">
        <v>618</v>
      </c>
      <c r="AG112" s="39" t="str">
        <f>VLOOKUP(B112,$B$1703:$D$1743,2,FALSE)</f>
        <v>Vic</v>
      </c>
      <c r="AH112" s="39" t="str">
        <f>VLOOKUP(B112,$B$1703:$D$1743,3,FALSE)</f>
        <v>Bush</v>
      </c>
      <c r="AI112" s="69" t="str">
        <f>TRIM(PROPER(L112))</f>
        <v>Foxy Lady</v>
      </c>
      <c r="AJ112" s="39" t="str">
        <f>TEXT(A112, "ddd")</f>
        <v>Sat</v>
      </c>
      <c r="AK112" s="39">
        <f>MONTH(Table2[[#This Row],[Date]])</f>
        <v>3</v>
      </c>
      <c r="AL112" s="39"/>
      <c r="AM112" s="39" t="str">
        <f>IF(AND(Table2[[#This Row],[Date]]=A113,Table2[[#This Row],[Track]]=B113,Table2[[#This Row],[Race]]=F113,AL112&lt;&gt;"Neg",AL113&lt;&gt;"Neg"),2,"")</f>
        <v/>
      </c>
      <c r="AN112" s="39" t="str">
        <f>IF(AM112=2,2,IF(AND(AM111=2,Table2[[#This Row],[Negatives]]&lt;&gt;"NEG"),2,""))</f>
        <v/>
      </c>
      <c r="AO112" s="39">
        <f>IF(AND(Table2[[#This Row],[State]]="NSW",Table2[[#This Row],[Rated Order]]=3,AN112=""),100,100)</f>
        <v>100</v>
      </c>
      <c r="AP112" s="39" t="str">
        <f>IF(AC112&lt;&gt;"Won","",AO112*AD112)</f>
        <v/>
      </c>
      <c r="AQ112" s="39">
        <f>IF(AP112="",AO112*-1,AP112-AO112)</f>
        <v>-100</v>
      </c>
      <c r="AR112" s="95">
        <f>IF(Table2[[#This Row],[Negatives]]="NEG","",IF(AND(Table2[[#This Row],[2 Pro Bets]]="",Table2[[#This Row],[State]]="NSW",Table2[[#This Row],[Rated Order]]=3),"",100))</f>
        <v>100</v>
      </c>
      <c r="AS112" s="47" t="str">
        <f>IF(Table2[[#This Row],[Pro Bet]]="","",IF(Table2[[#This Row],[Lev Ret]]="","",AR112*Table2[[#This Row],[Div]]))</f>
        <v/>
      </c>
      <c r="AT112" s="96">
        <f>IF(Table2[[#This Row],[Pro Bet]]="","",IF(AS112="",AR112*-1,AS112-AR112))</f>
        <v>-100</v>
      </c>
    </row>
    <row r="113" spans="1:46" x14ac:dyDescent="0.25">
      <c r="A113" s="38">
        <v>44275</v>
      </c>
      <c r="B113" s="39" t="s">
        <v>229</v>
      </c>
      <c r="C113" s="40">
        <v>0.61458333333333337</v>
      </c>
      <c r="D113" s="39">
        <v>3</v>
      </c>
      <c r="E113" s="39">
        <v>0</v>
      </c>
      <c r="F113" s="70">
        <v>5</v>
      </c>
      <c r="G113" s="39">
        <v>1000</v>
      </c>
      <c r="H113" s="39" t="s">
        <v>988</v>
      </c>
      <c r="I113" s="39">
        <v>78</v>
      </c>
      <c r="J113" s="39">
        <v>125</v>
      </c>
      <c r="K113" s="39">
        <v>1</v>
      </c>
      <c r="L113" s="39" t="s">
        <v>1078</v>
      </c>
      <c r="M113" s="39" t="s">
        <v>1018</v>
      </c>
      <c r="N113" s="41">
        <v>4.2</v>
      </c>
      <c r="O113" s="39" t="s">
        <v>1079</v>
      </c>
      <c r="P113" s="39" t="s">
        <v>1080</v>
      </c>
      <c r="Q113" s="48">
        <v>3</v>
      </c>
      <c r="R113" s="39">
        <v>1</v>
      </c>
      <c r="S113" s="39">
        <v>61</v>
      </c>
      <c r="T113" s="39">
        <v>58</v>
      </c>
      <c r="U113" s="48">
        <v>39.43452380952381</v>
      </c>
      <c r="V113" s="39">
        <v>1</v>
      </c>
      <c r="W113" s="39">
        <v>1</v>
      </c>
      <c r="X113" s="39">
        <v>2</v>
      </c>
      <c r="Y113" s="39">
        <v>5</v>
      </c>
      <c r="Z113" s="39">
        <v>35</v>
      </c>
      <c r="AA113" s="39">
        <v>10</v>
      </c>
      <c r="AB113" s="52"/>
      <c r="AC113" s="39" t="s">
        <v>617</v>
      </c>
      <c r="AD113" s="41">
        <v>5</v>
      </c>
      <c r="AE113" s="41">
        <v>2.1</v>
      </c>
      <c r="AF113" s="68" t="s">
        <v>618</v>
      </c>
      <c r="AG113" s="39" t="str">
        <f>VLOOKUP(B113,$B$1703:$D$1743,2,FALSE)</f>
        <v>Vic</v>
      </c>
      <c r="AH113" s="39" t="str">
        <f>VLOOKUP(B113,$B$1703:$D$1743,3,FALSE)</f>
        <v>Bush</v>
      </c>
      <c r="AI113" s="69" t="str">
        <f>TRIM(PROPER(L113))</f>
        <v>Sartorial Splendor</v>
      </c>
      <c r="AJ113" s="39" t="str">
        <f>TEXT(A113, "ddd")</f>
        <v>Sat</v>
      </c>
      <c r="AK113" s="39">
        <f>MONTH(Table2[[#This Row],[Date]])</f>
        <v>3</v>
      </c>
      <c r="AL113" s="39"/>
      <c r="AM113" s="39" t="str">
        <f>IF(AND(Table2[[#This Row],[Date]]=A114,Table2[[#This Row],[Track]]=B114,Table2[[#This Row],[Race]]=F114,AL113&lt;&gt;"Neg",AL114&lt;&gt;"Neg"),2,"")</f>
        <v/>
      </c>
      <c r="AN113" s="39" t="str">
        <f>IF(AM113=2,2,IF(AND(AM112=2,Table2[[#This Row],[Negatives]]&lt;&gt;"NEG"),2,""))</f>
        <v/>
      </c>
      <c r="AO113" s="39">
        <f>IF(AND(Table2[[#This Row],[State]]="NSW",Table2[[#This Row],[Rated Order]]=3,AN113=""),100,100)</f>
        <v>100</v>
      </c>
      <c r="AP113" s="39">
        <f>IF(AC113&lt;&gt;"Won","",AO113*AD113)</f>
        <v>500</v>
      </c>
      <c r="AQ113" s="39">
        <f>IF(AP113="",AO113*-1,AP113-AO113)</f>
        <v>400</v>
      </c>
      <c r="AR113" s="95">
        <f>IF(Table2[[#This Row],[Negatives]]="NEG","",IF(AND(Table2[[#This Row],[2 Pro Bets]]="",Table2[[#This Row],[State]]="NSW",Table2[[#This Row],[Rated Order]]=3),"",100))</f>
        <v>100</v>
      </c>
      <c r="AS113" s="47">
        <f>IF(Table2[[#This Row],[Pro Bet]]="","",IF(Table2[[#This Row],[Lev Ret]]="","",AR113*Table2[[#This Row],[Div]]))</f>
        <v>500</v>
      </c>
      <c r="AT113" s="96">
        <f>IF(Table2[[#This Row],[Pro Bet]]="","",IF(AS113="",AR113*-1,AS113-AR113))</f>
        <v>400</v>
      </c>
    </row>
    <row r="114" spans="1:46" x14ac:dyDescent="0.25">
      <c r="A114" s="38">
        <v>44275</v>
      </c>
      <c r="B114" s="39" t="s">
        <v>229</v>
      </c>
      <c r="C114" s="40">
        <v>0.67361111111111116</v>
      </c>
      <c r="D114" s="39">
        <v>3</v>
      </c>
      <c r="E114" s="39">
        <v>0</v>
      </c>
      <c r="F114" s="70">
        <v>7</v>
      </c>
      <c r="G114" s="39">
        <v>2400</v>
      </c>
      <c r="H114" s="39" t="s">
        <v>988</v>
      </c>
      <c r="I114" s="39" t="s">
        <v>989</v>
      </c>
      <c r="J114" s="39">
        <v>350</v>
      </c>
      <c r="K114" s="39">
        <v>4</v>
      </c>
      <c r="L114" s="39" t="s">
        <v>310</v>
      </c>
      <c r="M114" s="39" t="s">
        <v>990</v>
      </c>
      <c r="N114" s="41">
        <v>6.7</v>
      </c>
      <c r="O114" s="39" t="s">
        <v>1081</v>
      </c>
      <c r="P114" s="39" t="s">
        <v>1016</v>
      </c>
      <c r="Q114" s="48"/>
      <c r="R114" s="39">
        <v>7</v>
      </c>
      <c r="S114" s="39">
        <v>57.5</v>
      </c>
      <c r="T114" s="39">
        <v>57.5</v>
      </c>
      <c r="U114" s="48">
        <v>50.639658848614076</v>
      </c>
      <c r="V114" s="39">
        <v>2</v>
      </c>
      <c r="W114" s="39"/>
      <c r="X114" s="39">
        <v>2</v>
      </c>
      <c r="Y114" s="39">
        <v>5.4</v>
      </c>
      <c r="Z114" s="39">
        <v>30</v>
      </c>
      <c r="AA114" s="39">
        <v>10</v>
      </c>
      <c r="AB114" s="52"/>
      <c r="AC114" s="39" t="s">
        <v>1</v>
      </c>
      <c r="AD114" s="41">
        <v>11</v>
      </c>
      <c r="AE114" s="41">
        <v>2.6</v>
      </c>
      <c r="AF114" s="68" t="s">
        <v>618</v>
      </c>
      <c r="AG114" s="39" t="str">
        <f>VLOOKUP(B114,$B$1703:$D$1743,2,FALSE)</f>
        <v>Vic</v>
      </c>
      <c r="AH114" s="39" t="str">
        <f>VLOOKUP(B114,$B$1703:$D$1743,3,FALSE)</f>
        <v>Bush</v>
      </c>
      <c r="AI114" s="69" t="str">
        <f>TRIM(PROPER(L114))</f>
        <v>Irish Flame</v>
      </c>
      <c r="AJ114" s="39" t="str">
        <f>TEXT(A114, "ddd")</f>
        <v>Sat</v>
      </c>
      <c r="AK114" s="39">
        <f>MONTH(Table2[[#This Row],[Date]])</f>
        <v>3</v>
      </c>
      <c r="AL114" s="39"/>
      <c r="AM114" s="39" t="str">
        <f>IF(AND(Table2[[#This Row],[Date]]=A115,Table2[[#This Row],[Track]]=B115,Table2[[#This Row],[Race]]=F115,AL114&lt;&gt;"Neg",AL115&lt;&gt;"Neg"),2,"")</f>
        <v/>
      </c>
      <c r="AN114" s="39" t="str">
        <f>IF(AM114=2,2,IF(AND(AM113=2,Table2[[#This Row],[Negatives]]&lt;&gt;"NEG"),2,""))</f>
        <v/>
      </c>
      <c r="AO114" s="39">
        <f>IF(AND(Table2[[#This Row],[State]]="NSW",Table2[[#This Row],[Rated Order]]=3,AN114=""),100,100)</f>
        <v>100</v>
      </c>
      <c r="AP114" s="39" t="str">
        <f>IF(AC114&lt;&gt;"Won","",AO114*AD114)</f>
        <v/>
      </c>
      <c r="AQ114" s="39">
        <f>IF(AP114="",AO114*-1,AP114-AO114)</f>
        <v>-100</v>
      </c>
      <c r="AR114" s="95">
        <f>IF(Table2[[#This Row],[Negatives]]="NEG","",IF(AND(Table2[[#This Row],[2 Pro Bets]]="",Table2[[#This Row],[State]]="NSW",Table2[[#This Row],[Rated Order]]=3),"",100))</f>
        <v>100</v>
      </c>
      <c r="AS114" s="47" t="str">
        <f>IF(Table2[[#This Row],[Pro Bet]]="","",IF(Table2[[#This Row],[Lev Ret]]="","",AR114*Table2[[#This Row],[Div]]))</f>
        <v/>
      </c>
      <c r="AT114" s="96">
        <f>IF(Table2[[#This Row],[Pro Bet]]="","",IF(AS114="",AR114*-1,AS114-AR114))</f>
        <v>-100</v>
      </c>
    </row>
    <row r="115" spans="1:46" x14ac:dyDescent="0.25">
      <c r="A115" s="38">
        <v>44275</v>
      </c>
      <c r="B115" s="39" t="s">
        <v>229</v>
      </c>
      <c r="C115" s="40">
        <v>0.70138888888888884</v>
      </c>
      <c r="D115" s="39">
        <v>3</v>
      </c>
      <c r="E115" s="39">
        <v>0</v>
      </c>
      <c r="F115" s="70">
        <v>8</v>
      </c>
      <c r="G115" s="39">
        <v>1200</v>
      </c>
      <c r="H115" s="39" t="s">
        <v>988</v>
      </c>
      <c r="I115" s="39" t="s">
        <v>989</v>
      </c>
      <c r="J115" s="39">
        <v>200</v>
      </c>
      <c r="K115" s="39">
        <v>1</v>
      </c>
      <c r="L115" s="39" t="s">
        <v>1070</v>
      </c>
      <c r="M115" s="39" t="s">
        <v>1018</v>
      </c>
      <c r="N115" s="41">
        <v>2</v>
      </c>
      <c r="O115" s="39" t="s">
        <v>1009</v>
      </c>
      <c r="P115" s="39" t="s">
        <v>1075</v>
      </c>
      <c r="Q115" s="48"/>
      <c r="R115" s="39">
        <v>1</v>
      </c>
      <c r="S115" s="39">
        <v>58.5</v>
      </c>
      <c r="T115" s="39">
        <v>58.5</v>
      </c>
      <c r="U115" s="48">
        <v>60.526315789473685</v>
      </c>
      <c r="V115" s="39">
        <v>1</v>
      </c>
      <c r="W115" s="39">
        <v>4</v>
      </c>
      <c r="X115" s="39">
        <v>2</v>
      </c>
      <c r="Y115" s="39">
        <v>4.5999999999999996</v>
      </c>
      <c r="Z115" s="39">
        <v>40</v>
      </c>
      <c r="AA115" s="39">
        <v>9</v>
      </c>
      <c r="AB115" s="52"/>
      <c r="AC115" s="39"/>
      <c r="AD115" s="41">
        <v>1.8</v>
      </c>
      <c r="AE115" s="41"/>
      <c r="AF115" s="68" t="s">
        <v>618</v>
      </c>
      <c r="AG115" s="39" t="str">
        <f>VLOOKUP(B115,$B$1703:$D$1743,2,FALSE)</f>
        <v>Vic</v>
      </c>
      <c r="AH115" s="39" t="str">
        <f>VLOOKUP(B115,$B$1703:$D$1743,3,FALSE)</f>
        <v>Bush</v>
      </c>
      <c r="AI115" s="69" t="str">
        <f>TRIM(PROPER(L115))</f>
        <v>Ancestry</v>
      </c>
      <c r="AJ115" s="39" t="str">
        <f>TEXT(A115, "ddd")</f>
        <v>Sat</v>
      </c>
      <c r="AK115" s="39">
        <f>MONTH(Table2[[#This Row],[Date]])</f>
        <v>3</v>
      </c>
      <c r="AL115" s="39"/>
      <c r="AM115" s="39" t="str">
        <f>IF(AND(Table2[[#This Row],[Date]]=A116,Table2[[#This Row],[Track]]=B116,Table2[[#This Row],[Race]]=F116,AL115&lt;&gt;"Neg",AL116&lt;&gt;"Neg"),2,"")</f>
        <v/>
      </c>
      <c r="AN115" s="39" t="str">
        <f>IF(AM115=2,2,IF(AND(AM114=2,Table2[[#This Row],[Negatives]]&lt;&gt;"NEG"),2,""))</f>
        <v/>
      </c>
      <c r="AO115" s="39">
        <f>IF(AND(Table2[[#This Row],[State]]="NSW",Table2[[#This Row],[Rated Order]]=3,AN115=""),100,100)</f>
        <v>100</v>
      </c>
      <c r="AP115" s="39" t="str">
        <f>IF(AC115&lt;&gt;"Won","",AO115*AD115)</f>
        <v/>
      </c>
      <c r="AQ115" s="39">
        <f>IF(AP115="",AO115*-1,AP115-AO115)</f>
        <v>-100</v>
      </c>
      <c r="AR115" s="95">
        <f>IF(Table2[[#This Row],[Negatives]]="NEG","",IF(AND(Table2[[#This Row],[2 Pro Bets]]="",Table2[[#This Row],[State]]="NSW",Table2[[#This Row],[Rated Order]]=3),"",100))</f>
        <v>100</v>
      </c>
      <c r="AS115" s="47" t="str">
        <f>IF(Table2[[#This Row],[Pro Bet]]="","",IF(Table2[[#This Row],[Lev Ret]]="","",AR115*Table2[[#This Row],[Div]]))</f>
        <v/>
      </c>
      <c r="AT115" s="96">
        <f>IF(Table2[[#This Row],[Pro Bet]]="","",IF(AS115="",AR115*-1,AS115-AR115))</f>
        <v>-100</v>
      </c>
    </row>
    <row r="116" spans="1:46" x14ac:dyDescent="0.25">
      <c r="A116" s="38">
        <v>44282</v>
      </c>
      <c r="B116" s="39" t="s">
        <v>236</v>
      </c>
      <c r="C116" s="40">
        <v>0.51041666666666663</v>
      </c>
      <c r="D116" s="39">
        <v>6</v>
      </c>
      <c r="E116" s="39">
        <v>0</v>
      </c>
      <c r="F116" s="70">
        <v>1</v>
      </c>
      <c r="G116" s="39">
        <v>1400</v>
      </c>
      <c r="H116" s="39" t="s">
        <v>988</v>
      </c>
      <c r="I116" s="39">
        <v>90</v>
      </c>
      <c r="J116" s="39">
        <v>125</v>
      </c>
      <c r="K116" s="39">
        <v>8</v>
      </c>
      <c r="L116" s="39" t="s">
        <v>622</v>
      </c>
      <c r="M116" s="39" t="s">
        <v>995</v>
      </c>
      <c r="N116" s="41">
        <v>2.5</v>
      </c>
      <c r="O116" s="39" t="s">
        <v>1031</v>
      </c>
      <c r="P116" s="39" t="s">
        <v>997</v>
      </c>
      <c r="Q116" s="48"/>
      <c r="R116" s="39">
        <v>7</v>
      </c>
      <c r="S116" s="39">
        <v>55</v>
      </c>
      <c r="T116" s="39">
        <v>55</v>
      </c>
      <c r="U116" s="48">
        <v>51.633986928104576</v>
      </c>
      <c r="V116" s="39">
        <v>4</v>
      </c>
      <c r="W116" s="39">
        <v>2</v>
      </c>
      <c r="X116" s="39">
        <v>3</v>
      </c>
      <c r="Y116" s="39">
        <v>5.4</v>
      </c>
      <c r="Z116" s="39">
        <v>30</v>
      </c>
      <c r="AA116" s="39">
        <v>8</v>
      </c>
      <c r="AB116" s="52"/>
      <c r="AC116" s="39"/>
      <c r="AD116" s="41">
        <v>3.2</v>
      </c>
      <c r="AE116" s="41"/>
      <c r="AF116" s="68" t="s">
        <v>618</v>
      </c>
      <c r="AG116" s="39" t="str">
        <f>VLOOKUP(B116,$B$1703:$D$1743,2,FALSE)</f>
        <v>Vic</v>
      </c>
      <c r="AH116" s="39" t="str">
        <f>VLOOKUP(B116,$B$1703:$D$1743,3,FALSE)</f>
        <v>Bush</v>
      </c>
      <c r="AI116" s="69" t="str">
        <f>TRIM(PROPER(L116))</f>
        <v>Second Slip</v>
      </c>
      <c r="AJ116" s="39" t="str">
        <f>TEXT(A116, "ddd")</f>
        <v>Sat</v>
      </c>
      <c r="AK116" s="39">
        <f>MONTH(Table2[[#This Row],[Date]])</f>
        <v>3</v>
      </c>
      <c r="AL116" s="39"/>
      <c r="AM116" s="39" t="str">
        <f>IF(AND(Table2[[#This Row],[Date]]=A117,Table2[[#This Row],[Track]]=B117,Table2[[#This Row],[Race]]=F117,AL116&lt;&gt;"Neg",AL117&lt;&gt;"Neg"),2,"")</f>
        <v/>
      </c>
      <c r="AN116" s="39" t="str">
        <f>IF(AM116=2,2,IF(AND(AM115=2,Table2[[#This Row],[Negatives]]&lt;&gt;"NEG"),2,""))</f>
        <v/>
      </c>
      <c r="AO116" s="39">
        <f>IF(AND(Table2[[#This Row],[State]]="NSW",Table2[[#This Row],[Rated Order]]=3,AN116=""),100,100)</f>
        <v>100</v>
      </c>
      <c r="AP116" s="39" t="str">
        <f>IF(AC116&lt;&gt;"Won","",AO116*AD116)</f>
        <v/>
      </c>
      <c r="AQ116" s="39">
        <f>IF(AP116="",AO116*-1,AP116-AO116)</f>
        <v>-100</v>
      </c>
      <c r="AR116" s="95">
        <f>IF(Table2[[#This Row],[Negatives]]="NEG","",IF(AND(Table2[[#This Row],[2 Pro Bets]]="",Table2[[#This Row],[State]]="NSW",Table2[[#This Row],[Rated Order]]=3),"",100))</f>
        <v>100</v>
      </c>
      <c r="AS116" s="47" t="str">
        <f>IF(Table2[[#This Row],[Pro Bet]]="","",IF(Table2[[#This Row],[Lev Ret]]="","",AR116*Table2[[#This Row],[Div]]))</f>
        <v/>
      </c>
      <c r="AT116" s="96">
        <f>IF(Table2[[#This Row],[Pro Bet]]="","",IF(AS116="",AR116*-1,AS116-AR116))</f>
        <v>-100</v>
      </c>
    </row>
    <row r="117" spans="1:46" x14ac:dyDescent="0.25">
      <c r="A117" s="38">
        <v>44282</v>
      </c>
      <c r="B117" s="39" t="s">
        <v>45</v>
      </c>
      <c r="C117" s="40">
        <v>0.54861111111111105</v>
      </c>
      <c r="D117" s="39">
        <v>7</v>
      </c>
      <c r="E117" s="39">
        <v>3</v>
      </c>
      <c r="F117" s="70">
        <v>2</v>
      </c>
      <c r="G117" s="39">
        <v>2400</v>
      </c>
      <c r="H117" s="39" t="s">
        <v>1398</v>
      </c>
      <c r="I117" s="39"/>
      <c r="J117" s="39">
        <v>160</v>
      </c>
      <c r="K117" s="39">
        <v>8</v>
      </c>
      <c r="L117" s="39" t="s">
        <v>712</v>
      </c>
      <c r="M117" s="39" t="s">
        <v>1006</v>
      </c>
      <c r="N117" s="41">
        <v>6.1</v>
      </c>
      <c r="O117" s="39" t="s">
        <v>1337</v>
      </c>
      <c r="P117" s="39" t="s">
        <v>1421</v>
      </c>
      <c r="Q117" s="48"/>
      <c r="R117" s="39">
        <v>10</v>
      </c>
      <c r="S117" s="39">
        <v>54.5</v>
      </c>
      <c r="T117" s="39">
        <v>54.5</v>
      </c>
      <c r="U117" s="48">
        <v>26.294432721960725</v>
      </c>
      <c r="V117" s="39">
        <v>5</v>
      </c>
      <c r="W117" s="39"/>
      <c r="X117" s="39">
        <v>2</v>
      </c>
      <c r="Y117" s="39">
        <v>5.5</v>
      </c>
      <c r="Z117" s="39">
        <v>20</v>
      </c>
      <c r="AA117" s="39"/>
      <c r="AB117" s="52"/>
      <c r="AC117" s="39"/>
      <c r="AD117" s="41">
        <v>7</v>
      </c>
      <c r="AE117" s="41"/>
      <c r="AF117" s="68" t="s">
        <v>619</v>
      </c>
      <c r="AG117" s="39" t="str">
        <f>VLOOKUP(B117,$B$1703:$D$1743,2,FALSE)</f>
        <v>NSW</v>
      </c>
      <c r="AH117" s="39" t="str">
        <f>VLOOKUP(B117,$B$1703:$D$1743,3,FALSE)</f>
        <v>-</v>
      </c>
      <c r="AI117" s="69" t="str">
        <f>TRIM(PROPER(L117))</f>
        <v>Collide</v>
      </c>
      <c r="AJ117" s="39" t="str">
        <f>TEXT(A117, "ddd")</f>
        <v>Sat</v>
      </c>
      <c r="AK117" s="39">
        <f>MONTH(Table2[[#This Row],[Date]])</f>
        <v>3</v>
      </c>
      <c r="AL117" s="39"/>
      <c r="AM117" s="39" t="str">
        <f>IF(AND(Table2[[#This Row],[Date]]=A118,Table2[[#This Row],[Track]]=B118,Table2[[#This Row],[Race]]=F118,AL117&lt;&gt;"Neg",AL118&lt;&gt;"Neg"),2,"")</f>
        <v/>
      </c>
      <c r="AN117" s="39" t="str">
        <f>IF(AM117=2,2,IF(AND(AM116=2,Table2[[#This Row],[Negatives]]&lt;&gt;"NEG"),2,""))</f>
        <v/>
      </c>
      <c r="AO117" s="39">
        <f>IF(AND(Table2[[#This Row],[State]]="NSW",Table2[[#This Row],[Rated Order]]=3,AN117=""),100,100)</f>
        <v>100</v>
      </c>
      <c r="AP117" s="39" t="str">
        <f>IF(AC117&lt;&gt;"Won","",AO117*AD117)</f>
        <v/>
      </c>
      <c r="AQ117" s="39">
        <f>IF(AP117="",AO117*-1,AP117-AO117)</f>
        <v>-100</v>
      </c>
      <c r="AR117" s="95">
        <f>IF(Table2[[#This Row],[Negatives]]="NEG","",IF(AND(Table2[[#This Row],[2 Pro Bets]]="",Table2[[#This Row],[State]]="NSW",Table2[[#This Row],[Rated Order]]=3),"",100))</f>
        <v>100</v>
      </c>
      <c r="AS117" s="47" t="str">
        <f>IF(Table2[[#This Row],[Pro Bet]]="","",IF(Table2[[#This Row],[Lev Ret]]="","",AR117*Table2[[#This Row],[Div]]))</f>
        <v/>
      </c>
      <c r="AT117" s="96">
        <f>IF(Table2[[#This Row],[Pro Bet]]="","",IF(AS117="",AR117*-1,AS117-AR117))</f>
        <v>-100</v>
      </c>
    </row>
    <row r="118" spans="1:46" x14ac:dyDescent="0.25">
      <c r="A118" s="38">
        <v>44282</v>
      </c>
      <c r="B118" s="39" t="s">
        <v>236</v>
      </c>
      <c r="C118" s="40">
        <v>0.59027777777777779</v>
      </c>
      <c r="D118" s="39">
        <v>6</v>
      </c>
      <c r="E118" s="39">
        <v>0</v>
      </c>
      <c r="F118" s="70">
        <v>4</v>
      </c>
      <c r="G118" s="39">
        <v>2400</v>
      </c>
      <c r="H118" s="39" t="s">
        <v>988</v>
      </c>
      <c r="I118" s="39">
        <v>84</v>
      </c>
      <c r="J118" s="39">
        <v>135</v>
      </c>
      <c r="K118" s="39">
        <v>4</v>
      </c>
      <c r="L118" s="39" t="s">
        <v>488</v>
      </c>
      <c r="M118" s="39" t="s">
        <v>999</v>
      </c>
      <c r="N118" s="41">
        <v>2.5</v>
      </c>
      <c r="O118" s="39" t="s">
        <v>1003</v>
      </c>
      <c r="P118" s="39" t="s">
        <v>997</v>
      </c>
      <c r="Q118" s="48"/>
      <c r="R118" s="39">
        <v>5</v>
      </c>
      <c r="S118" s="39">
        <v>58</v>
      </c>
      <c r="T118" s="39">
        <v>58</v>
      </c>
      <c r="U118" s="48">
        <v>52.987012987012989</v>
      </c>
      <c r="V118" s="39">
        <v>3</v>
      </c>
      <c r="W118" s="39">
        <v>4</v>
      </c>
      <c r="X118" s="39">
        <v>2</v>
      </c>
      <c r="Y118" s="39">
        <v>5</v>
      </c>
      <c r="Z118" s="39">
        <v>35</v>
      </c>
      <c r="AA118" s="39">
        <v>11</v>
      </c>
      <c r="AB118" s="52"/>
      <c r="AC118" s="39" t="s">
        <v>617</v>
      </c>
      <c r="AD118" s="41">
        <v>2.4</v>
      </c>
      <c r="AE118" s="41">
        <v>1.3</v>
      </c>
      <c r="AF118" s="68" t="s">
        <v>618</v>
      </c>
      <c r="AG118" s="39" t="str">
        <f>VLOOKUP(B118,$B$1703:$D$1743,2,FALSE)</f>
        <v>Vic</v>
      </c>
      <c r="AH118" s="39" t="str">
        <f>VLOOKUP(B118,$B$1703:$D$1743,3,FALSE)</f>
        <v>Bush</v>
      </c>
      <c r="AI118" s="69" t="str">
        <f>TRIM(PROPER(L118))</f>
        <v>Fanciful Toff</v>
      </c>
      <c r="AJ118" s="39" t="str">
        <f>TEXT(A118, "ddd")</f>
        <v>Sat</v>
      </c>
      <c r="AK118" s="39">
        <f>MONTH(Table2[[#This Row],[Date]])</f>
        <v>3</v>
      </c>
      <c r="AL118" s="39"/>
      <c r="AM118" s="39" t="str">
        <f>IF(AND(Table2[[#This Row],[Date]]=A119,Table2[[#This Row],[Track]]=B119,Table2[[#This Row],[Race]]=F119,AL118&lt;&gt;"Neg",AL119&lt;&gt;"Neg"),2,"")</f>
        <v/>
      </c>
      <c r="AN118" s="39" t="str">
        <f>IF(AM118=2,2,IF(AND(AM117=2,Table2[[#This Row],[Negatives]]&lt;&gt;"NEG"),2,""))</f>
        <v/>
      </c>
      <c r="AO118" s="39">
        <f>IF(AND(Table2[[#This Row],[State]]="NSW",Table2[[#This Row],[Rated Order]]=3,AN118=""),100,100)</f>
        <v>100</v>
      </c>
      <c r="AP118" s="39">
        <f>IF(AC118&lt;&gt;"Won","",AO118*AD118)</f>
        <v>240</v>
      </c>
      <c r="AQ118" s="39">
        <f>IF(AP118="",AO118*-1,AP118-AO118)</f>
        <v>140</v>
      </c>
      <c r="AR118" s="95">
        <f>IF(Table2[[#This Row],[Negatives]]="NEG","",IF(AND(Table2[[#This Row],[2 Pro Bets]]="",Table2[[#This Row],[State]]="NSW",Table2[[#This Row],[Rated Order]]=3),"",100))</f>
        <v>100</v>
      </c>
      <c r="AS118" s="47">
        <f>IF(Table2[[#This Row],[Pro Bet]]="","",IF(Table2[[#This Row],[Lev Ret]]="","",AR118*Table2[[#This Row],[Div]]))</f>
        <v>240</v>
      </c>
      <c r="AT118" s="96">
        <f>IF(Table2[[#This Row],[Pro Bet]]="","",IF(AS118="",AR118*-1,AS118-AR118))</f>
        <v>140</v>
      </c>
    </row>
    <row r="119" spans="1:46" x14ac:dyDescent="0.25">
      <c r="A119" s="38">
        <v>44282</v>
      </c>
      <c r="B119" s="39" t="s">
        <v>236</v>
      </c>
      <c r="C119" s="40">
        <v>0.61805555555555558</v>
      </c>
      <c r="D119" s="39">
        <v>6</v>
      </c>
      <c r="E119" s="39">
        <v>0</v>
      </c>
      <c r="F119" s="70">
        <v>5</v>
      </c>
      <c r="G119" s="39">
        <v>1400</v>
      </c>
      <c r="H119" s="39" t="s">
        <v>1021</v>
      </c>
      <c r="I119" s="39" t="s">
        <v>1061</v>
      </c>
      <c r="J119" s="39">
        <v>125</v>
      </c>
      <c r="K119" s="39">
        <v>5</v>
      </c>
      <c r="L119" s="39" t="s">
        <v>1082</v>
      </c>
      <c r="M119" s="39" t="s">
        <v>1030</v>
      </c>
      <c r="N119" s="41">
        <v>2.2000000000000002</v>
      </c>
      <c r="O119" s="39" t="s">
        <v>1007</v>
      </c>
      <c r="P119" s="39" t="s">
        <v>1025</v>
      </c>
      <c r="Q119" s="48"/>
      <c r="R119" s="39">
        <v>3</v>
      </c>
      <c r="S119" s="39">
        <v>56</v>
      </c>
      <c r="T119" s="39">
        <v>56</v>
      </c>
      <c r="U119" s="48">
        <v>72.481572481572471</v>
      </c>
      <c r="V119" s="39">
        <v>2</v>
      </c>
      <c r="W119" s="39">
        <v>2</v>
      </c>
      <c r="X119" s="39">
        <v>2</v>
      </c>
      <c r="Y119" s="39">
        <v>4.8</v>
      </c>
      <c r="Z119" s="39">
        <v>35</v>
      </c>
      <c r="AA119" s="39">
        <v>9</v>
      </c>
      <c r="AB119" s="52"/>
      <c r="AC119" s="39"/>
      <c r="AD119" s="41">
        <v>2.4</v>
      </c>
      <c r="AE119" s="41"/>
      <c r="AF119" s="68" t="s">
        <v>618</v>
      </c>
      <c r="AG119" s="39" t="str">
        <f>VLOOKUP(B119,$B$1703:$D$1743,2,FALSE)</f>
        <v>Vic</v>
      </c>
      <c r="AH119" s="39" t="str">
        <f>VLOOKUP(B119,$B$1703:$D$1743,3,FALSE)</f>
        <v>Bush</v>
      </c>
      <c r="AI119" s="69" t="str">
        <f>TRIM(PROPER(L119))</f>
        <v>Need New Friends</v>
      </c>
      <c r="AJ119" s="39" t="str">
        <f>TEXT(A119, "ddd")</f>
        <v>Sat</v>
      </c>
      <c r="AK119" s="39">
        <f>MONTH(Table2[[#This Row],[Date]])</f>
        <v>3</v>
      </c>
      <c r="AL119" s="39"/>
      <c r="AM119" s="39" t="str">
        <f>IF(AND(Table2[[#This Row],[Date]]=A120,Table2[[#This Row],[Track]]=B120,Table2[[#This Row],[Race]]=F120,AL119&lt;&gt;"Neg",AL120&lt;&gt;"Neg"),2,"")</f>
        <v/>
      </c>
      <c r="AN119" s="39" t="str">
        <f>IF(AM119=2,2,IF(AND(AM118=2,Table2[[#This Row],[Negatives]]&lt;&gt;"NEG"),2,""))</f>
        <v/>
      </c>
      <c r="AO119" s="39">
        <f>IF(AND(Table2[[#This Row],[State]]="NSW",Table2[[#This Row],[Rated Order]]=3,AN119=""),100,100)</f>
        <v>100</v>
      </c>
      <c r="AP119" s="39" t="str">
        <f>IF(AC119&lt;&gt;"Won","",AO119*AD119)</f>
        <v/>
      </c>
      <c r="AQ119" s="39">
        <f>IF(AP119="",AO119*-1,AP119-AO119)</f>
        <v>-100</v>
      </c>
      <c r="AR119" s="95">
        <f>IF(Table2[[#This Row],[Negatives]]="NEG","",IF(AND(Table2[[#This Row],[2 Pro Bets]]="",Table2[[#This Row],[State]]="NSW",Table2[[#This Row],[Rated Order]]=3),"",100))</f>
        <v>100</v>
      </c>
      <c r="AS119" s="47" t="str">
        <f>IF(Table2[[#This Row],[Pro Bet]]="","",IF(Table2[[#This Row],[Lev Ret]]="","",AR119*Table2[[#This Row],[Div]]))</f>
        <v/>
      </c>
      <c r="AT119" s="96">
        <f>IF(Table2[[#This Row],[Pro Bet]]="","",IF(AS119="",AR119*-1,AS119-AR119))</f>
        <v>-100</v>
      </c>
    </row>
    <row r="120" spans="1:46" x14ac:dyDescent="0.25">
      <c r="A120" s="38">
        <v>44282</v>
      </c>
      <c r="B120" s="39" t="s">
        <v>236</v>
      </c>
      <c r="C120" s="40">
        <v>0.70138888888888884</v>
      </c>
      <c r="D120" s="39">
        <v>6</v>
      </c>
      <c r="E120" s="39">
        <v>0</v>
      </c>
      <c r="F120" s="70">
        <v>8</v>
      </c>
      <c r="G120" s="39">
        <v>1600</v>
      </c>
      <c r="H120" s="39" t="s">
        <v>988</v>
      </c>
      <c r="I120" s="39" t="s">
        <v>989</v>
      </c>
      <c r="J120" s="39">
        <v>150</v>
      </c>
      <c r="K120" s="39">
        <v>5</v>
      </c>
      <c r="L120" s="39" t="s">
        <v>1083</v>
      </c>
      <c r="M120" s="39" t="s">
        <v>999</v>
      </c>
      <c r="N120" s="41">
        <v>8.5</v>
      </c>
      <c r="O120" s="39" t="s">
        <v>1009</v>
      </c>
      <c r="P120" s="39" t="s">
        <v>1071</v>
      </c>
      <c r="Q120" s="48"/>
      <c r="R120" s="39">
        <v>12</v>
      </c>
      <c r="S120" s="39">
        <v>56</v>
      </c>
      <c r="T120" s="39">
        <v>56</v>
      </c>
      <c r="U120" s="48">
        <v>50.226244343891402</v>
      </c>
      <c r="V120" s="39">
        <v>4</v>
      </c>
      <c r="W120" s="39">
        <v>3</v>
      </c>
      <c r="X120" s="39">
        <v>2</v>
      </c>
      <c r="Y120" s="39">
        <v>4.5999999999999996</v>
      </c>
      <c r="Z120" s="39">
        <v>40</v>
      </c>
      <c r="AA120" s="39">
        <v>15</v>
      </c>
      <c r="AB120" s="52"/>
      <c r="AC120" s="39"/>
      <c r="AD120" s="41">
        <v>20</v>
      </c>
      <c r="AE120" s="41"/>
      <c r="AF120" s="68" t="s">
        <v>618</v>
      </c>
      <c r="AG120" s="39" t="str">
        <f>VLOOKUP(B120,$B$1703:$D$1743,2,FALSE)</f>
        <v>Vic</v>
      </c>
      <c r="AH120" s="39" t="str">
        <f>VLOOKUP(B120,$B$1703:$D$1743,3,FALSE)</f>
        <v>Bush</v>
      </c>
      <c r="AI120" s="69" t="str">
        <f>TRIM(PROPER(L120))</f>
        <v>All Too Huiying</v>
      </c>
      <c r="AJ120" s="39" t="str">
        <f>TEXT(A120, "ddd")</f>
        <v>Sat</v>
      </c>
      <c r="AK120" s="39">
        <f>MONTH(Table2[[#This Row],[Date]])</f>
        <v>3</v>
      </c>
      <c r="AL120" s="39"/>
      <c r="AM120" s="39" t="str">
        <f>IF(AND(Table2[[#This Row],[Date]]=A121,Table2[[#This Row],[Track]]=B121,Table2[[#This Row],[Race]]=F121,AL120&lt;&gt;"Neg",AL121&lt;&gt;"Neg"),2,"")</f>
        <v/>
      </c>
      <c r="AN120" s="39" t="str">
        <f>IF(AM120=2,2,IF(AND(AM119=2,Table2[[#This Row],[Negatives]]&lt;&gt;"NEG"),2,""))</f>
        <v/>
      </c>
      <c r="AO120" s="39">
        <f>IF(AND(Table2[[#This Row],[State]]="NSW",Table2[[#This Row],[Rated Order]]=3,AN120=""),100,100)</f>
        <v>100</v>
      </c>
      <c r="AP120" s="39" t="str">
        <f>IF(AC120&lt;&gt;"Won","",AO120*AD120)</f>
        <v/>
      </c>
      <c r="AQ120" s="39">
        <f>IF(AP120="",AO120*-1,AP120-AO120)</f>
        <v>-100</v>
      </c>
      <c r="AR120" s="95">
        <f>IF(Table2[[#This Row],[Negatives]]="NEG","",IF(AND(Table2[[#This Row],[2 Pro Bets]]="",Table2[[#This Row],[State]]="NSW",Table2[[#This Row],[Rated Order]]=3),"",100))</f>
        <v>100</v>
      </c>
      <c r="AS120" s="47" t="str">
        <f>IF(Table2[[#This Row],[Pro Bet]]="","",IF(Table2[[#This Row],[Lev Ret]]="","",AR120*Table2[[#This Row],[Div]]))</f>
        <v/>
      </c>
      <c r="AT120" s="96">
        <f>IF(Table2[[#This Row],[Pro Bet]]="","",IF(AS120="",AR120*-1,AS120-AR120))</f>
        <v>-100</v>
      </c>
    </row>
    <row r="121" spans="1:46" x14ac:dyDescent="0.25">
      <c r="A121" s="38">
        <v>44282</v>
      </c>
      <c r="B121" s="39" t="s">
        <v>45</v>
      </c>
      <c r="C121" s="40">
        <v>0.71527777777777779</v>
      </c>
      <c r="D121" s="39">
        <v>7</v>
      </c>
      <c r="E121" s="39">
        <v>3</v>
      </c>
      <c r="F121" s="70">
        <v>8</v>
      </c>
      <c r="G121" s="39">
        <v>1100</v>
      </c>
      <c r="H121" s="39" t="s">
        <v>1398</v>
      </c>
      <c r="I121" s="39"/>
      <c r="J121" s="39">
        <v>700</v>
      </c>
      <c r="K121" s="39">
        <v>1</v>
      </c>
      <c r="L121" s="39" t="s">
        <v>1602</v>
      </c>
      <c r="M121" s="39" t="s">
        <v>1030</v>
      </c>
      <c r="N121" s="41">
        <v>6.5</v>
      </c>
      <c r="O121" s="39" t="s">
        <v>1427</v>
      </c>
      <c r="P121" s="39" t="s">
        <v>1182</v>
      </c>
      <c r="Q121" s="48"/>
      <c r="R121" s="39">
        <v>5</v>
      </c>
      <c r="S121" s="39">
        <v>57</v>
      </c>
      <c r="T121" s="39">
        <v>57</v>
      </c>
      <c r="U121" s="48">
        <v>39.194139194139197</v>
      </c>
      <c r="V121" s="39">
        <v>2</v>
      </c>
      <c r="W121" s="39">
        <v>3</v>
      </c>
      <c r="X121" s="39">
        <v>2</v>
      </c>
      <c r="Y121" s="39">
        <v>4.7</v>
      </c>
      <c r="Z121" s="39">
        <v>20</v>
      </c>
      <c r="AA121" s="39"/>
      <c r="AB121" s="52"/>
      <c r="AC121" s="39" t="s">
        <v>471</v>
      </c>
      <c r="AD121" s="41">
        <v>6.3</v>
      </c>
      <c r="AE121" s="41">
        <v>2.5</v>
      </c>
      <c r="AF121" s="68" t="s">
        <v>619</v>
      </c>
      <c r="AG121" s="39" t="str">
        <f>VLOOKUP(B121,$B$1703:$D$1743,2,FALSE)</f>
        <v>NSW</v>
      </c>
      <c r="AH121" s="39" t="str">
        <f>VLOOKUP(B121,$B$1703:$D$1743,3,FALSE)</f>
        <v>-</v>
      </c>
      <c r="AI121" s="69" t="str">
        <f>TRIM(PROPER(L121))</f>
        <v>Eduardo</v>
      </c>
      <c r="AJ121" s="39" t="str">
        <f>TEXT(A121, "ddd")</f>
        <v>Sat</v>
      </c>
      <c r="AK121" s="39">
        <f>MONTH(Table2[[#This Row],[Date]])</f>
        <v>3</v>
      </c>
      <c r="AL121" s="39" t="s">
        <v>1362</v>
      </c>
      <c r="AM121" s="39" t="str">
        <f>IF(AND(Table2[[#This Row],[Date]]=A122,Table2[[#This Row],[Track]]=B122,Table2[[#This Row],[Race]]=F122,AL121&lt;&gt;"Neg",AL122&lt;&gt;"Neg"),2,"")</f>
        <v/>
      </c>
      <c r="AN121" s="39" t="str">
        <f>IF(AM121=2,2,IF(AND(AM120=2,Table2[[#This Row],[Negatives]]&lt;&gt;"NEG"),2,""))</f>
        <v/>
      </c>
      <c r="AO121" s="39">
        <f>IF(AND(Table2[[#This Row],[State]]="NSW",Table2[[#This Row],[Rated Order]]=3,AN121=""),100,100)</f>
        <v>100</v>
      </c>
      <c r="AP121" s="39">
        <f>IF(AC121&lt;&gt;"Won","",AO121*AD121)</f>
        <v>630</v>
      </c>
      <c r="AQ121" s="39">
        <f>IF(AP121="",AO121*-1,AP121-AO121)</f>
        <v>530</v>
      </c>
      <c r="AR121" s="95" t="str">
        <f>IF(Table2[[#This Row],[Negatives]]="NEG","",IF(AND(Table2[[#This Row],[2 Pro Bets]]="",Table2[[#This Row],[State]]="NSW",Table2[[#This Row],[Rated Order]]=3),"",100))</f>
        <v/>
      </c>
      <c r="AS121" s="47" t="str">
        <f>IF(Table2[[#This Row],[Pro Bet]]="","",IF(Table2[[#This Row],[Lev Ret]]="","",AR121*Table2[[#This Row],[Div]]))</f>
        <v/>
      </c>
      <c r="AT121" s="96" t="str">
        <f>IF(Table2[[#This Row],[Pro Bet]]="","",IF(AS121="",AR121*-1,AS121-AR121))</f>
        <v/>
      </c>
    </row>
    <row r="122" spans="1:46" x14ac:dyDescent="0.25">
      <c r="A122" s="38">
        <v>44282</v>
      </c>
      <c r="B122" s="39" t="s">
        <v>45</v>
      </c>
      <c r="C122" s="40">
        <v>0.71527777777777779</v>
      </c>
      <c r="D122" s="39">
        <v>7</v>
      </c>
      <c r="E122" s="39">
        <v>3</v>
      </c>
      <c r="F122" s="70">
        <v>8</v>
      </c>
      <c r="G122" s="39">
        <v>1100</v>
      </c>
      <c r="H122" s="39" t="s">
        <v>1398</v>
      </c>
      <c r="I122" s="39"/>
      <c r="J122" s="39">
        <v>700</v>
      </c>
      <c r="K122" s="39">
        <v>12</v>
      </c>
      <c r="L122" s="39" t="s">
        <v>694</v>
      </c>
      <c r="M122" s="39" t="s">
        <v>999</v>
      </c>
      <c r="N122" s="41">
        <v>4.8</v>
      </c>
      <c r="O122" s="39" t="s">
        <v>1068</v>
      </c>
      <c r="P122" s="39" t="s">
        <v>1175</v>
      </c>
      <c r="Q122" s="48"/>
      <c r="R122" s="39">
        <v>6</v>
      </c>
      <c r="S122" s="39">
        <v>51</v>
      </c>
      <c r="T122" s="39">
        <v>51</v>
      </c>
      <c r="U122" s="48">
        <v>39.194139194139197</v>
      </c>
      <c r="V122" s="39"/>
      <c r="W122" s="39"/>
      <c r="X122" s="39">
        <v>3</v>
      </c>
      <c r="Y122" s="39">
        <v>4.8</v>
      </c>
      <c r="Z122" s="39">
        <v>20</v>
      </c>
      <c r="AA122" s="39"/>
      <c r="AB122" s="52"/>
      <c r="AC122" s="39"/>
      <c r="AD122" s="41">
        <v>4.4000000000000004</v>
      </c>
      <c r="AE122" s="41"/>
      <c r="AF122" s="68" t="s">
        <v>619</v>
      </c>
      <c r="AG122" s="39" t="str">
        <f>VLOOKUP(B122,$B$1703:$D$1743,2,FALSE)</f>
        <v>NSW</v>
      </c>
      <c r="AH122" s="39" t="str">
        <f>VLOOKUP(B122,$B$1703:$D$1743,3,FALSE)</f>
        <v>-</v>
      </c>
      <c r="AI122" s="69" t="str">
        <f>TRIM(PROPER(L122))</f>
        <v>Tailleur</v>
      </c>
      <c r="AJ122" s="39" t="str">
        <f>TEXT(A122, "ddd")</f>
        <v>Sat</v>
      </c>
      <c r="AK122" s="39">
        <f>MONTH(Table2[[#This Row],[Date]])</f>
        <v>3</v>
      </c>
      <c r="AL122" s="39" t="s">
        <v>1362</v>
      </c>
      <c r="AM122" s="39" t="str">
        <f>IF(AND(Table2[[#This Row],[Date]]=A123,Table2[[#This Row],[Track]]=B123,Table2[[#This Row],[Race]]=F123,AL122&lt;&gt;"Neg",AL123&lt;&gt;"Neg"),2,"")</f>
        <v/>
      </c>
      <c r="AN122" s="39" t="str">
        <f>IF(AM122=2,2,IF(AND(AM121=2,Table2[[#This Row],[Negatives]]&lt;&gt;"NEG"),2,""))</f>
        <v/>
      </c>
      <c r="AO122" s="39">
        <f>IF(AND(Table2[[#This Row],[State]]="NSW",Table2[[#This Row],[Rated Order]]=3,AN122=""),100,100)</f>
        <v>100</v>
      </c>
      <c r="AP122" s="39" t="str">
        <f>IF(AC122&lt;&gt;"Won","",AO122*AD122)</f>
        <v/>
      </c>
      <c r="AQ122" s="39">
        <f>IF(AP122="",AO122*-1,AP122-AO122)</f>
        <v>-100</v>
      </c>
      <c r="AR122" s="95" t="str">
        <f>IF(Table2[[#This Row],[Negatives]]="NEG","",IF(AND(Table2[[#This Row],[2 Pro Bets]]="",Table2[[#This Row],[State]]="NSW",Table2[[#This Row],[Rated Order]]=3),"",100))</f>
        <v/>
      </c>
      <c r="AS122" s="47" t="str">
        <f>IF(Table2[[#This Row],[Pro Bet]]="","",IF(Table2[[#This Row],[Lev Ret]]="","",AR122*Table2[[#This Row],[Div]]))</f>
        <v/>
      </c>
      <c r="AT122" s="96" t="str">
        <f>IF(Table2[[#This Row],[Pro Bet]]="","",IF(AS122="",AR122*-1,AS122-AR122))</f>
        <v/>
      </c>
    </row>
    <row r="123" spans="1:46" x14ac:dyDescent="0.25">
      <c r="A123" s="38">
        <v>44282</v>
      </c>
      <c r="B123" s="39" t="s">
        <v>45</v>
      </c>
      <c r="C123" s="40">
        <v>0.74305555555555503</v>
      </c>
      <c r="D123" s="39">
        <v>7</v>
      </c>
      <c r="E123" s="39">
        <v>3</v>
      </c>
      <c r="F123" s="70">
        <v>9</v>
      </c>
      <c r="G123" s="39">
        <v>1200</v>
      </c>
      <c r="H123" s="39" t="s">
        <v>1021</v>
      </c>
      <c r="I123" s="39"/>
      <c r="J123" s="39">
        <v>160</v>
      </c>
      <c r="K123" s="39">
        <v>12</v>
      </c>
      <c r="L123" s="39" t="s">
        <v>713</v>
      </c>
      <c r="M123" s="39" t="s">
        <v>995</v>
      </c>
      <c r="N123" s="41">
        <v>4.3</v>
      </c>
      <c r="O123" s="39" t="s">
        <v>1068</v>
      </c>
      <c r="P123" s="39" t="s">
        <v>1175</v>
      </c>
      <c r="Q123" s="48"/>
      <c r="R123" s="39">
        <v>11</v>
      </c>
      <c r="S123" s="39">
        <v>53.5</v>
      </c>
      <c r="T123" s="39">
        <v>53.5</v>
      </c>
      <c r="U123" s="48" t="s">
        <v>993</v>
      </c>
      <c r="V123" s="39">
        <v>5</v>
      </c>
      <c r="W123" s="39"/>
      <c r="X123" s="39">
        <v>2</v>
      </c>
      <c r="Y123" s="39">
        <v>4.7</v>
      </c>
      <c r="Z123" s="39">
        <v>20</v>
      </c>
      <c r="AA123" s="39"/>
      <c r="AB123" s="52"/>
      <c r="AC123" s="39"/>
      <c r="AD123" s="41">
        <v>3.9</v>
      </c>
      <c r="AE123" s="41"/>
      <c r="AF123" s="68" t="s">
        <v>619</v>
      </c>
      <c r="AG123" s="39" t="str">
        <f>VLOOKUP(B123,$B$1703:$D$1743,2,FALSE)</f>
        <v>NSW</v>
      </c>
      <c r="AH123" s="39" t="str">
        <f>VLOOKUP(B123,$B$1703:$D$1743,3,FALSE)</f>
        <v>-</v>
      </c>
      <c r="AI123" s="69" t="str">
        <f>TRIM(PROPER(L123))</f>
        <v>Emanate</v>
      </c>
      <c r="AJ123" s="39" t="str">
        <f>TEXT(A123, "ddd")</f>
        <v>Sat</v>
      </c>
      <c r="AK123" s="39">
        <f>MONTH(Table2[[#This Row],[Date]])</f>
        <v>3</v>
      </c>
      <c r="AL123" s="39"/>
      <c r="AM123" s="39" t="str">
        <f>IF(AND(Table2[[#This Row],[Date]]=A124,Table2[[#This Row],[Track]]=B124,Table2[[#This Row],[Race]]=F124,AL123&lt;&gt;"Neg",AL124&lt;&gt;"Neg"),2,"")</f>
        <v/>
      </c>
      <c r="AN123" s="39" t="str">
        <f>IF(AM123=2,2,IF(AND(AM122=2,Table2[[#This Row],[Negatives]]&lt;&gt;"NEG"),2,""))</f>
        <v/>
      </c>
      <c r="AO123" s="39">
        <f>IF(AND(Table2[[#This Row],[State]]="NSW",Table2[[#This Row],[Rated Order]]=3,AN123=""),100,100)</f>
        <v>100</v>
      </c>
      <c r="AP123" s="39" t="str">
        <f>IF(AC123&lt;&gt;"Won","",AO123*AD123)</f>
        <v/>
      </c>
      <c r="AQ123" s="39">
        <f>IF(AP123="",AO123*-1,AP123-AO123)</f>
        <v>-100</v>
      </c>
      <c r="AR123" s="95">
        <f>IF(Table2[[#This Row],[Negatives]]="NEG","",IF(AND(Table2[[#This Row],[2 Pro Bets]]="",Table2[[#This Row],[State]]="NSW",Table2[[#This Row],[Rated Order]]=3),"",100))</f>
        <v>100</v>
      </c>
      <c r="AS123" s="47" t="str">
        <f>IF(Table2[[#This Row],[Pro Bet]]="","",IF(Table2[[#This Row],[Lev Ret]]="","",AR123*Table2[[#This Row],[Div]]))</f>
        <v/>
      </c>
      <c r="AT123" s="96">
        <f>IF(Table2[[#This Row],[Pro Bet]]="","",IF(AS123="",AR123*-1,AS123-AR123))</f>
        <v>-100</v>
      </c>
    </row>
    <row r="124" spans="1:46" x14ac:dyDescent="0.25">
      <c r="A124" s="38">
        <v>44289</v>
      </c>
      <c r="B124" s="39" t="s">
        <v>45</v>
      </c>
      <c r="C124" s="40">
        <v>0.60763888888888895</v>
      </c>
      <c r="D124" s="39">
        <v>4</v>
      </c>
      <c r="E124" s="39">
        <v>6</v>
      </c>
      <c r="F124" s="70">
        <v>4</v>
      </c>
      <c r="G124" s="39">
        <v>1500</v>
      </c>
      <c r="H124" s="39" t="s">
        <v>1422</v>
      </c>
      <c r="I124" s="39" t="s">
        <v>1423</v>
      </c>
      <c r="J124" s="39">
        <v>200</v>
      </c>
      <c r="K124" s="39">
        <v>10</v>
      </c>
      <c r="L124" s="39" t="s">
        <v>520</v>
      </c>
      <c r="M124" s="39" t="s">
        <v>999</v>
      </c>
      <c r="N124" s="41">
        <v>5</v>
      </c>
      <c r="O124" s="39" t="s">
        <v>1054</v>
      </c>
      <c r="P124" s="39" t="s">
        <v>1175</v>
      </c>
      <c r="Q124" s="48"/>
      <c r="R124" s="39">
        <v>1</v>
      </c>
      <c r="S124" s="39">
        <v>54</v>
      </c>
      <c r="T124" s="39">
        <v>54</v>
      </c>
      <c r="U124" s="48">
        <v>53.333333333333336</v>
      </c>
      <c r="V124" s="39"/>
      <c r="W124" s="39"/>
      <c r="X124" s="39">
        <v>2</v>
      </c>
      <c r="Y124" s="39">
        <v>4.2</v>
      </c>
      <c r="Z124" s="39">
        <v>20</v>
      </c>
      <c r="AA124" s="39"/>
      <c r="AB124" s="52"/>
      <c r="AC124" s="39" t="s">
        <v>471</v>
      </c>
      <c r="AD124" s="41">
        <v>4.8</v>
      </c>
      <c r="AE124" s="41">
        <v>1.6</v>
      </c>
      <c r="AF124" s="68" t="s">
        <v>619</v>
      </c>
      <c r="AG124" s="39" t="str">
        <f>VLOOKUP(B124,$B$1703:$D$1743,2,FALSE)</f>
        <v>NSW</v>
      </c>
      <c r="AH124" s="39" t="str">
        <f>VLOOKUP(B124,$B$1703:$D$1743,3,FALSE)</f>
        <v>-</v>
      </c>
      <c r="AI124" s="69" t="str">
        <f>TRIM(PROPER(L124))</f>
        <v>Nimalee</v>
      </c>
      <c r="AJ124" s="39" t="str">
        <f>TEXT(A124, "ddd")</f>
        <v>Sat</v>
      </c>
      <c r="AK124" s="39">
        <f>MONTH(Table2[[#This Row],[Date]])</f>
        <v>4</v>
      </c>
      <c r="AL124" s="39"/>
      <c r="AM124" s="39" t="str">
        <f>IF(AND(Table2[[#This Row],[Date]]=A125,Table2[[#This Row],[Track]]=B125,Table2[[#This Row],[Race]]=F125,AL124&lt;&gt;"Neg",AL125&lt;&gt;"Neg"),2,"")</f>
        <v/>
      </c>
      <c r="AN124" s="39" t="str">
        <f>IF(AM124=2,2,IF(AND(AM123=2,Table2[[#This Row],[Negatives]]&lt;&gt;"NEG"),2,""))</f>
        <v/>
      </c>
      <c r="AO124" s="39">
        <f>IF(AND(Table2[[#This Row],[State]]="NSW",Table2[[#This Row],[Rated Order]]=3,AN124=""),100,100)</f>
        <v>100</v>
      </c>
      <c r="AP124" s="39">
        <f>IF(AC124&lt;&gt;"Won","",AO124*AD124)</f>
        <v>480</v>
      </c>
      <c r="AQ124" s="39">
        <f>IF(AP124="",AO124*-1,AP124-AO124)</f>
        <v>380</v>
      </c>
      <c r="AR124" s="95">
        <f>IF(Table2[[#This Row],[Negatives]]="NEG","",IF(AND(Table2[[#This Row],[2 Pro Bets]]="",Table2[[#This Row],[State]]="NSW",Table2[[#This Row],[Rated Order]]=3),"",100))</f>
        <v>100</v>
      </c>
      <c r="AS124" s="47">
        <f>IF(Table2[[#This Row],[Pro Bet]]="","",IF(Table2[[#This Row],[Lev Ret]]="","",AR124*Table2[[#This Row],[Div]]))</f>
        <v>480</v>
      </c>
      <c r="AT124" s="96">
        <f>IF(Table2[[#This Row],[Pro Bet]]="","",IF(AS124="",AR124*-1,AS124-AR124))</f>
        <v>380</v>
      </c>
    </row>
    <row r="125" spans="1:46" x14ac:dyDescent="0.25">
      <c r="A125" s="38">
        <v>44289</v>
      </c>
      <c r="B125" s="39" t="s">
        <v>107</v>
      </c>
      <c r="C125" s="40">
        <v>0.64930555555555558</v>
      </c>
      <c r="D125" s="39">
        <v>3</v>
      </c>
      <c r="E125" s="39">
        <v>6</v>
      </c>
      <c r="F125" s="70">
        <v>6</v>
      </c>
      <c r="G125" s="39">
        <v>1000</v>
      </c>
      <c r="H125" s="39" t="s">
        <v>988</v>
      </c>
      <c r="I125" s="39" t="s">
        <v>989</v>
      </c>
      <c r="J125" s="39">
        <v>125</v>
      </c>
      <c r="K125" s="39">
        <v>4</v>
      </c>
      <c r="L125" s="39" t="s">
        <v>482</v>
      </c>
      <c r="M125" s="39" t="s">
        <v>990</v>
      </c>
      <c r="N125" s="41">
        <v>6.5</v>
      </c>
      <c r="O125" s="39" t="s">
        <v>1028</v>
      </c>
      <c r="P125" s="39" t="s">
        <v>1025</v>
      </c>
      <c r="Q125" s="48"/>
      <c r="R125" s="39">
        <v>3</v>
      </c>
      <c r="S125" s="39">
        <v>56</v>
      </c>
      <c r="T125" s="39">
        <v>56</v>
      </c>
      <c r="U125" s="48">
        <v>29.670329670329672</v>
      </c>
      <c r="V125" s="39">
        <v>1</v>
      </c>
      <c r="W125" s="39">
        <v>5</v>
      </c>
      <c r="X125" s="39">
        <v>2</v>
      </c>
      <c r="Y125" s="39">
        <v>4.5999999999999996</v>
      </c>
      <c r="Z125" s="39">
        <v>40</v>
      </c>
      <c r="AA125" s="39">
        <v>9</v>
      </c>
      <c r="AB125" s="52"/>
      <c r="AC125" s="39" t="s">
        <v>617</v>
      </c>
      <c r="AD125" s="41">
        <v>7</v>
      </c>
      <c r="AE125" s="41">
        <v>1.9</v>
      </c>
      <c r="AF125" s="68" t="s">
        <v>618</v>
      </c>
      <c r="AG125" s="39" t="str">
        <f>VLOOKUP(B125,$B$1703:$D$1743,2,FALSE)</f>
        <v>Vic</v>
      </c>
      <c r="AH125" s="39" t="str">
        <f>VLOOKUP(B125,$B$1703:$D$1743,3,FALSE)</f>
        <v>-</v>
      </c>
      <c r="AI125" s="69" t="str">
        <f>TRIM(PROPER(L125))</f>
        <v>Sword Of Mercy</v>
      </c>
      <c r="AJ125" s="39" t="str">
        <f>TEXT(A125, "ddd")</f>
        <v>Sat</v>
      </c>
      <c r="AK125" s="39">
        <f>MONTH(Table2[[#This Row],[Date]])</f>
        <v>4</v>
      </c>
      <c r="AL125" s="39"/>
      <c r="AM125" s="39" t="str">
        <f>IF(AND(Table2[[#This Row],[Date]]=A126,Table2[[#This Row],[Track]]=B126,Table2[[#This Row],[Race]]=F126,AL125&lt;&gt;"Neg",AL126&lt;&gt;"Neg"),2,"")</f>
        <v/>
      </c>
      <c r="AN125" s="39" t="str">
        <f>IF(AM125=2,2,IF(AND(AM124=2,Table2[[#This Row],[Negatives]]&lt;&gt;"NEG"),2,""))</f>
        <v/>
      </c>
      <c r="AO125" s="39">
        <f>IF(AND(Table2[[#This Row],[State]]="NSW",Table2[[#This Row],[Rated Order]]=3,AN125=""),100,100)</f>
        <v>100</v>
      </c>
      <c r="AP125" s="39">
        <f>IF(AC125&lt;&gt;"Won","",AO125*AD125)</f>
        <v>700</v>
      </c>
      <c r="AQ125" s="39">
        <f>IF(AP125="",AO125*-1,AP125-AO125)</f>
        <v>600</v>
      </c>
      <c r="AR125" s="95">
        <f>IF(Table2[[#This Row],[Negatives]]="NEG","",IF(AND(Table2[[#This Row],[2 Pro Bets]]="",Table2[[#This Row],[State]]="NSW",Table2[[#This Row],[Rated Order]]=3),"",100))</f>
        <v>100</v>
      </c>
      <c r="AS125" s="47">
        <f>IF(Table2[[#This Row],[Pro Bet]]="","",IF(Table2[[#This Row],[Lev Ret]]="","",AR125*Table2[[#This Row],[Div]]))</f>
        <v>700</v>
      </c>
      <c r="AT125" s="96">
        <f>IF(Table2[[#This Row],[Pro Bet]]="","",IF(AS125="",AR125*-1,AS125-AR125))</f>
        <v>600</v>
      </c>
    </row>
    <row r="126" spans="1:46" x14ac:dyDescent="0.25">
      <c r="A126" s="38">
        <v>44289</v>
      </c>
      <c r="B126" s="39" t="s">
        <v>107</v>
      </c>
      <c r="C126" s="40">
        <v>0.64930555555555558</v>
      </c>
      <c r="D126" s="39">
        <v>3</v>
      </c>
      <c r="E126" s="39">
        <v>6</v>
      </c>
      <c r="F126" s="70">
        <v>6</v>
      </c>
      <c r="G126" s="39">
        <v>1000</v>
      </c>
      <c r="H126" s="39" t="s">
        <v>988</v>
      </c>
      <c r="I126" s="39" t="s">
        <v>989</v>
      </c>
      <c r="J126" s="39">
        <v>125</v>
      </c>
      <c r="K126" s="39">
        <v>6</v>
      </c>
      <c r="L126" s="39" t="s">
        <v>1365</v>
      </c>
      <c r="M126" s="39" t="s">
        <v>1018</v>
      </c>
      <c r="N126" s="41">
        <v>2.4</v>
      </c>
      <c r="O126" s="39" t="s">
        <v>1076</v>
      </c>
      <c r="P126" s="39" t="s">
        <v>1077</v>
      </c>
      <c r="Q126" s="48"/>
      <c r="R126" s="39">
        <v>5</v>
      </c>
      <c r="S126" s="39">
        <v>55</v>
      </c>
      <c r="T126" s="39">
        <v>55</v>
      </c>
      <c r="U126" s="48">
        <v>29.670329670329672</v>
      </c>
      <c r="V126" s="39">
        <v>3</v>
      </c>
      <c r="W126" s="39">
        <v>1</v>
      </c>
      <c r="X126" s="39">
        <v>3</v>
      </c>
      <c r="Y126" s="39">
        <v>5.2</v>
      </c>
      <c r="Z126" s="39">
        <v>30</v>
      </c>
      <c r="AA126" s="39">
        <v>9</v>
      </c>
      <c r="AB126" s="52"/>
      <c r="AC126" s="39" t="s">
        <v>1</v>
      </c>
      <c r="AD126" s="41">
        <v>3</v>
      </c>
      <c r="AE126" s="41">
        <v>1.6</v>
      </c>
      <c r="AF126" s="68" t="s">
        <v>618</v>
      </c>
      <c r="AG126" s="39" t="str">
        <f>VLOOKUP(B126,$B$1703:$D$1743,2,FALSE)</f>
        <v>Vic</v>
      </c>
      <c r="AH126" s="39" t="str">
        <f>VLOOKUP(B126,$B$1703:$D$1743,3,FALSE)</f>
        <v>-</v>
      </c>
      <c r="AI126" s="69" t="str">
        <f>TRIM(PROPER(L126))</f>
        <v>Alfa Oro</v>
      </c>
      <c r="AJ126" s="39" t="str">
        <f>TEXT(A126, "ddd")</f>
        <v>Sat</v>
      </c>
      <c r="AK126" s="39">
        <f>MONTH(Table2[[#This Row],[Date]])</f>
        <v>4</v>
      </c>
      <c r="AL126" s="39" t="s">
        <v>1361</v>
      </c>
      <c r="AM126" s="39" t="str">
        <f>IF(AND(Table2[[#This Row],[Date]]=A127,Table2[[#This Row],[Track]]=B127,Table2[[#This Row],[Race]]=F127,AL126&lt;&gt;"Neg",AL127&lt;&gt;"Neg"),2,"")</f>
        <v/>
      </c>
      <c r="AN126" s="39" t="str">
        <f>IF(AM126=2,2,IF(AND(AM125=2,Table2[[#This Row],[Negatives]]&lt;&gt;"NEG"),2,""))</f>
        <v/>
      </c>
      <c r="AO126" s="39">
        <f>IF(AND(Table2[[#This Row],[State]]="NSW",Table2[[#This Row],[Rated Order]]=3,AN126=""),100,100)</f>
        <v>100</v>
      </c>
      <c r="AP126" s="39" t="str">
        <f>IF(AC126&lt;&gt;"Won","",AO126*AD126)</f>
        <v/>
      </c>
      <c r="AQ126" s="39">
        <f>IF(AP126="",AO126*-1,AP126-AO126)</f>
        <v>-100</v>
      </c>
      <c r="AR126" s="95" t="str">
        <f>IF(Table2[[#This Row],[Negatives]]="NEG","",IF(AND(Table2[[#This Row],[2 Pro Bets]]="",Table2[[#This Row],[State]]="NSW",Table2[[#This Row],[Rated Order]]=3),"",100))</f>
        <v/>
      </c>
      <c r="AS126" s="47" t="str">
        <f>IF(Table2[[#This Row],[Pro Bet]]="","",IF(Table2[[#This Row],[Lev Ret]]="","",AR126*Table2[[#This Row],[Div]]))</f>
        <v/>
      </c>
      <c r="AT126" s="96" t="str">
        <f>IF(Table2[[#This Row],[Pro Bet]]="","",IF(AS126="",AR126*-1,AS126-AR126))</f>
        <v/>
      </c>
    </row>
    <row r="127" spans="1:46" x14ac:dyDescent="0.25">
      <c r="A127" s="38">
        <v>44289</v>
      </c>
      <c r="B127" s="39" t="s">
        <v>107</v>
      </c>
      <c r="C127" s="40">
        <v>0.67708333333333337</v>
      </c>
      <c r="D127" s="39">
        <v>3</v>
      </c>
      <c r="E127" s="39">
        <v>6</v>
      </c>
      <c r="F127" s="70">
        <v>7</v>
      </c>
      <c r="G127" s="39">
        <v>2000</v>
      </c>
      <c r="H127" s="39" t="s">
        <v>988</v>
      </c>
      <c r="I127" s="39" t="s">
        <v>989</v>
      </c>
      <c r="J127" s="39">
        <v>160</v>
      </c>
      <c r="K127" s="39">
        <v>3</v>
      </c>
      <c r="L127" s="39" t="s">
        <v>626</v>
      </c>
      <c r="M127" s="39" t="s">
        <v>1024</v>
      </c>
      <c r="N127" s="41">
        <v>12</v>
      </c>
      <c r="O127" s="39" t="s">
        <v>1000</v>
      </c>
      <c r="P127" s="39" t="s">
        <v>1084</v>
      </c>
      <c r="Q127" s="48"/>
      <c r="R127" s="39">
        <v>3</v>
      </c>
      <c r="S127" s="39">
        <v>57.5</v>
      </c>
      <c r="T127" s="39">
        <v>57.5</v>
      </c>
      <c r="U127" s="48">
        <v>42.816091954022994</v>
      </c>
      <c r="V127" s="39">
        <v>4</v>
      </c>
      <c r="W127" s="39">
        <v>1</v>
      </c>
      <c r="X127" s="39">
        <v>2</v>
      </c>
      <c r="Y127" s="39">
        <v>5.5</v>
      </c>
      <c r="Z127" s="39">
        <v>30</v>
      </c>
      <c r="AA127" s="39">
        <v>15</v>
      </c>
      <c r="AB127" s="52"/>
      <c r="AC127" s="39"/>
      <c r="AD127" s="41">
        <v>15</v>
      </c>
      <c r="AE127" s="41"/>
      <c r="AF127" s="68" t="s">
        <v>618</v>
      </c>
      <c r="AG127" s="39" t="str">
        <f>VLOOKUP(B127,$B$1703:$D$1743,2,FALSE)</f>
        <v>Vic</v>
      </c>
      <c r="AH127" s="39" t="str">
        <f>VLOOKUP(B127,$B$1703:$D$1743,3,FALSE)</f>
        <v>-</v>
      </c>
      <c r="AI127" s="69" t="str">
        <f>TRIM(PROPER(L127))</f>
        <v>Harlem</v>
      </c>
      <c r="AJ127" s="39" t="str">
        <f>TEXT(A127, "ddd")</f>
        <v>Sat</v>
      </c>
      <c r="AK127" s="39">
        <f>MONTH(Table2[[#This Row],[Date]])</f>
        <v>4</v>
      </c>
      <c r="AL127" s="39"/>
      <c r="AM127" s="39" t="str">
        <f>IF(AND(Table2[[#This Row],[Date]]=A128,Table2[[#This Row],[Track]]=B128,Table2[[#This Row],[Race]]=F128,AL127&lt;&gt;"Neg",AL128&lt;&gt;"Neg"),2,"")</f>
        <v/>
      </c>
      <c r="AN127" s="39" t="str">
        <f>IF(AM127=2,2,IF(AND(AM126=2,Table2[[#This Row],[Negatives]]&lt;&gt;"NEG"),2,""))</f>
        <v/>
      </c>
      <c r="AO127" s="39">
        <f>IF(AND(Table2[[#This Row],[State]]="NSW",Table2[[#This Row],[Rated Order]]=3,AN127=""),100,100)</f>
        <v>100</v>
      </c>
      <c r="AP127" s="39" t="str">
        <f>IF(AC127&lt;&gt;"Won","",AO127*AD127)</f>
        <v/>
      </c>
      <c r="AQ127" s="39">
        <f>IF(AP127="",AO127*-1,AP127-AO127)</f>
        <v>-100</v>
      </c>
      <c r="AR127" s="95">
        <f>IF(Table2[[#This Row],[Negatives]]="NEG","",IF(AND(Table2[[#This Row],[2 Pro Bets]]="",Table2[[#This Row],[State]]="NSW",Table2[[#This Row],[Rated Order]]=3),"",100))</f>
        <v>100</v>
      </c>
      <c r="AS127" s="47" t="str">
        <f>IF(Table2[[#This Row],[Pro Bet]]="","",IF(Table2[[#This Row],[Lev Ret]]="","",AR127*Table2[[#This Row],[Div]]))</f>
        <v/>
      </c>
      <c r="AT127" s="96">
        <f>IF(Table2[[#This Row],[Pro Bet]]="","",IF(AS127="",AR127*-1,AS127-AR127))</f>
        <v>-100</v>
      </c>
    </row>
    <row r="128" spans="1:46" x14ac:dyDescent="0.25">
      <c r="A128" s="38">
        <v>44289</v>
      </c>
      <c r="B128" s="39" t="s">
        <v>107</v>
      </c>
      <c r="C128" s="40">
        <v>0.70486111111111116</v>
      </c>
      <c r="D128" s="39">
        <v>3</v>
      </c>
      <c r="E128" s="39">
        <v>6</v>
      </c>
      <c r="F128" s="70">
        <v>8</v>
      </c>
      <c r="G128" s="39">
        <v>1400</v>
      </c>
      <c r="H128" s="39" t="s">
        <v>988</v>
      </c>
      <c r="I128" s="39" t="s">
        <v>989</v>
      </c>
      <c r="J128" s="39">
        <v>160</v>
      </c>
      <c r="K128" s="39">
        <v>6</v>
      </c>
      <c r="L128" s="39" t="s">
        <v>489</v>
      </c>
      <c r="M128" s="39" t="s">
        <v>1024</v>
      </c>
      <c r="N128" s="41">
        <v>5.5</v>
      </c>
      <c r="O128" s="39" t="s">
        <v>1085</v>
      </c>
      <c r="P128" s="39" t="s">
        <v>1047</v>
      </c>
      <c r="Q128" s="48"/>
      <c r="R128" s="39">
        <v>12</v>
      </c>
      <c r="S128" s="39">
        <v>55</v>
      </c>
      <c r="T128" s="39">
        <v>55</v>
      </c>
      <c r="U128" s="48">
        <v>30.681818181818183</v>
      </c>
      <c r="V128" s="39">
        <v>2</v>
      </c>
      <c r="W128" s="39">
        <v>3</v>
      </c>
      <c r="X128" s="39">
        <v>2</v>
      </c>
      <c r="Y128" s="39">
        <v>5.2</v>
      </c>
      <c r="Z128" s="39">
        <v>30</v>
      </c>
      <c r="AA128" s="39">
        <v>16</v>
      </c>
      <c r="AB128" s="52"/>
      <c r="AC128" s="39"/>
      <c r="AD128" s="41">
        <v>6</v>
      </c>
      <c r="AE128" s="41"/>
      <c r="AF128" s="68" t="s">
        <v>618</v>
      </c>
      <c r="AG128" s="39" t="str">
        <f>VLOOKUP(B128,$B$1703:$D$1743,2,FALSE)</f>
        <v>Vic</v>
      </c>
      <c r="AH128" s="39" t="str">
        <f>VLOOKUP(B128,$B$1703:$D$1743,3,FALSE)</f>
        <v>-</v>
      </c>
      <c r="AI128" s="69" t="str">
        <f>TRIM(PROPER(L128))</f>
        <v>Pretty Brazen</v>
      </c>
      <c r="AJ128" s="39" t="str">
        <f>TEXT(A128, "ddd")</f>
        <v>Sat</v>
      </c>
      <c r="AK128" s="39">
        <f>MONTH(Table2[[#This Row],[Date]])</f>
        <v>4</v>
      </c>
      <c r="AL128" s="39"/>
      <c r="AM128" s="39" t="str">
        <f>IF(AND(Table2[[#This Row],[Date]]=A129,Table2[[#This Row],[Track]]=B129,Table2[[#This Row],[Race]]=F129,AL128&lt;&gt;"Neg",AL129&lt;&gt;"Neg"),2,"")</f>
        <v/>
      </c>
      <c r="AN128" s="39" t="str">
        <f>IF(AM128=2,2,IF(AND(AM127=2,Table2[[#This Row],[Negatives]]&lt;&gt;"NEG"),2,""))</f>
        <v/>
      </c>
      <c r="AO128" s="39">
        <f>IF(AND(Table2[[#This Row],[State]]="NSW",Table2[[#This Row],[Rated Order]]=3,AN128=""),100,100)</f>
        <v>100</v>
      </c>
      <c r="AP128" s="39" t="str">
        <f>IF(AC128&lt;&gt;"Won","",AO128*AD128)</f>
        <v/>
      </c>
      <c r="AQ128" s="39">
        <f>IF(AP128="",AO128*-1,AP128-AO128)</f>
        <v>-100</v>
      </c>
      <c r="AR128" s="95">
        <f>IF(Table2[[#This Row],[Negatives]]="NEG","",IF(AND(Table2[[#This Row],[2 Pro Bets]]="",Table2[[#This Row],[State]]="NSW",Table2[[#This Row],[Rated Order]]=3),"",100))</f>
        <v>100</v>
      </c>
      <c r="AS128" s="47" t="str">
        <f>IF(Table2[[#This Row],[Pro Bet]]="","",IF(Table2[[#This Row],[Lev Ret]]="","",AR128*Table2[[#This Row],[Div]]))</f>
        <v/>
      </c>
      <c r="AT128" s="96">
        <f>IF(Table2[[#This Row],[Pro Bet]]="","",IF(AS128="",AR128*-1,AS128-AR128))</f>
        <v>-100</v>
      </c>
    </row>
    <row r="129" spans="1:46" x14ac:dyDescent="0.25">
      <c r="A129" s="38">
        <v>44289</v>
      </c>
      <c r="B129" s="39" t="s">
        <v>45</v>
      </c>
      <c r="C129" s="40">
        <v>0.71875</v>
      </c>
      <c r="D129" s="39">
        <v>4</v>
      </c>
      <c r="E129" s="39">
        <v>6</v>
      </c>
      <c r="F129" s="70">
        <v>8</v>
      </c>
      <c r="G129" s="39">
        <v>1500</v>
      </c>
      <c r="H129" s="39" t="s">
        <v>1398</v>
      </c>
      <c r="I129" s="39"/>
      <c r="J129" s="39">
        <v>160</v>
      </c>
      <c r="K129" s="39">
        <v>13</v>
      </c>
      <c r="L129" s="39" t="s">
        <v>714</v>
      </c>
      <c r="M129" s="39" t="s">
        <v>995</v>
      </c>
      <c r="N129" s="41">
        <v>4.5999999999999996</v>
      </c>
      <c r="O129" s="39" t="s">
        <v>1406</v>
      </c>
      <c r="P129" s="39" t="s">
        <v>992</v>
      </c>
      <c r="Q129" s="48"/>
      <c r="R129" s="39">
        <v>2</v>
      </c>
      <c r="S129" s="39">
        <v>53</v>
      </c>
      <c r="T129" s="39">
        <v>53</v>
      </c>
      <c r="U129" s="48">
        <v>37.123745819397996</v>
      </c>
      <c r="V129" s="39"/>
      <c r="W129" s="39"/>
      <c r="X129" s="39">
        <v>2</v>
      </c>
      <c r="Y129" s="39">
        <v>4.7</v>
      </c>
      <c r="Z129" s="39">
        <v>20</v>
      </c>
      <c r="AA129" s="39"/>
      <c r="AB129" s="52"/>
      <c r="AC129" s="39" t="s">
        <v>471</v>
      </c>
      <c r="AD129" s="41">
        <v>3.9</v>
      </c>
      <c r="AE129" s="41">
        <v>2</v>
      </c>
      <c r="AF129" s="68" t="s">
        <v>619</v>
      </c>
      <c r="AG129" s="39" t="str">
        <f>VLOOKUP(B129,$B$1703:$D$1743,2,FALSE)</f>
        <v>NSW</v>
      </c>
      <c r="AH129" s="39" t="str">
        <f>VLOOKUP(B129,$B$1703:$D$1743,3,FALSE)</f>
        <v>-</v>
      </c>
      <c r="AI129" s="69" t="str">
        <f>TRIM(PROPER(L129))</f>
        <v>Yao Dash</v>
      </c>
      <c r="AJ129" s="39" t="str">
        <f>TEXT(A129, "ddd")</f>
        <v>Sat</v>
      </c>
      <c r="AK129" s="39">
        <f>MONTH(Table2[[#This Row],[Date]])</f>
        <v>4</v>
      </c>
      <c r="AL129" s="39"/>
      <c r="AM129" s="39" t="str">
        <f>IF(AND(Table2[[#This Row],[Date]]=A130,Table2[[#This Row],[Track]]=B130,Table2[[#This Row],[Race]]=F130,AL129&lt;&gt;"Neg",AL130&lt;&gt;"Neg"),2,"")</f>
        <v/>
      </c>
      <c r="AN129" s="39" t="str">
        <f>IF(AM129=2,2,IF(AND(AM128=2,Table2[[#This Row],[Negatives]]&lt;&gt;"NEG"),2,""))</f>
        <v/>
      </c>
      <c r="AO129" s="39">
        <f>IF(AND(Table2[[#This Row],[State]]="NSW",Table2[[#This Row],[Rated Order]]=3,AN129=""),100,100)</f>
        <v>100</v>
      </c>
      <c r="AP129" s="39">
        <f>IF(AC129&lt;&gt;"Won","",AO129*AD129)</f>
        <v>390</v>
      </c>
      <c r="AQ129" s="39">
        <f>IF(AP129="",AO129*-1,AP129-AO129)</f>
        <v>290</v>
      </c>
      <c r="AR129" s="95">
        <f>IF(Table2[[#This Row],[Negatives]]="NEG","",IF(AND(Table2[[#This Row],[2 Pro Bets]]="",Table2[[#This Row],[State]]="NSW",Table2[[#This Row],[Rated Order]]=3),"",100))</f>
        <v>100</v>
      </c>
      <c r="AS129" s="47">
        <f>IF(Table2[[#This Row],[Pro Bet]]="","",IF(Table2[[#This Row],[Lev Ret]]="","",AR129*Table2[[#This Row],[Div]]))</f>
        <v>390</v>
      </c>
      <c r="AT129" s="96">
        <f>IF(Table2[[#This Row],[Pro Bet]]="","",IF(AS129="",AR129*-1,AS129-AR129))</f>
        <v>290</v>
      </c>
    </row>
    <row r="130" spans="1:46" x14ac:dyDescent="0.25">
      <c r="A130" s="38">
        <v>44289</v>
      </c>
      <c r="B130" s="39" t="s">
        <v>107</v>
      </c>
      <c r="C130" s="40">
        <v>0.72916666666666663</v>
      </c>
      <c r="D130" s="39">
        <v>3</v>
      </c>
      <c r="E130" s="39">
        <v>6</v>
      </c>
      <c r="F130" s="70">
        <v>9</v>
      </c>
      <c r="G130" s="39">
        <v>1600</v>
      </c>
      <c r="H130" s="39" t="s">
        <v>988</v>
      </c>
      <c r="I130" s="39">
        <v>90</v>
      </c>
      <c r="J130" s="39">
        <v>125</v>
      </c>
      <c r="K130" s="39">
        <v>9</v>
      </c>
      <c r="L130" s="39" t="s">
        <v>490</v>
      </c>
      <c r="M130" s="39" t="s">
        <v>990</v>
      </c>
      <c r="N130" s="41">
        <v>3</v>
      </c>
      <c r="O130" s="39" t="s">
        <v>1028</v>
      </c>
      <c r="P130" s="39" t="s">
        <v>1025</v>
      </c>
      <c r="Q130" s="48"/>
      <c r="R130" s="39">
        <v>2</v>
      </c>
      <c r="S130" s="39">
        <v>54.5</v>
      </c>
      <c r="T130" s="39">
        <v>54.5</v>
      </c>
      <c r="U130" s="48">
        <v>54.166666666666671</v>
      </c>
      <c r="V130" s="39">
        <v>4</v>
      </c>
      <c r="W130" s="39">
        <v>4</v>
      </c>
      <c r="X130" s="39">
        <v>2</v>
      </c>
      <c r="Y130" s="39">
        <v>4.8</v>
      </c>
      <c r="Z130" s="39">
        <v>35</v>
      </c>
      <c r="AA130" s="39">
        <v>8</v>
      </c>
      <c r="AB130" s="52"/>
      <c r="AC130" s="39"/>
      <c r="AD130" s="41">
        <v>2.8</v>
      </c>
      <c r="AE130" s="41"/>
      <c r="AF130" s="68" t="s">
        <v>618</v>
      </c>
      <c r="AG130" s="39" t="str">
        <f>VLOOKUP(B130,$B$1703:$D$1743,2,FALSE)</f>
        <v>Vic</v>
      </c>
      <c r="AH130" s="39" t="str">
        <f>VLOOKUP(B130,$B$1703:$D$1743,3,FALSE)</f>
        <v>-</v>
      </c>
      <c r="AI130" s="69" t="str">
        <f>TRIM(PROPER(L130))</f>
        <v>Shandy</v>
      </c>
      <c r="AJ130" s="39" t="str">
        <f>TEXT(A130, "ddd")</f>
        <v>Sat</v>
      </c>
      <c r="AK130" s="39">
        <f>MONTH(Table2[[#This Row],[Date]])</f>
        <v>4</v>
      </c>
      <c r="AL130" s="39"/>
      <c r="AM130" s="39" t="str">
        <f>IF(AND(Table2[[#This Row],[Date]]=A131,Table2[[#This Row],[Track]]=B131,Table2[[#This Row],[Race]]=F131,AL130&lt;&gt;"Neg",AL131&lt;&gt;"Neg"),2,"")</f>
        <v/>
      </c>
      <c r="AN130" s="39" t="str">
        <f>IF(AM130=2,2,IF(AND(AM129=2,Table2[[#This Row],[Negatives]]&lt;&gt;"NEG"),2,""))</f>
        <v/>
      </c>
      <c r="AO130" s="39">
        <f>IF(AND(Table2[[#This Row],[State]]="NSW",Table2[[#This Row],[Rated Order]]=3,AN130=""),100,100)</f>
        <v>100</v>
      </c>
      <c r="AP130" s="39" t="str">
        <f>IF(AC130&lt;&gt;"Won","",AO130*AD130)</f>
        <v/>
      </c>
      <c r="AQ130" s="39">
        <f>IF(AP130="",AO130*-1,AP130-AO130)</f>
        <v>-100</v>
      </c>
      <c r="AR130" s="95">
        <f>IF(Table2[[#This Row],[Negatives]]="NEG","",IF(AND(Table2[[#This Row],[2 Pro Bets]]="",Table2[[#This Row],[State]]="NSW",Table2[[#This Row],[Rated Order]]=3),"",100))</f>
        <v>100</v>
      </c>
      <c r="AS130" s="47" t="str">
        <f>IF(Table2[[#This Row],[Pro Bet]]="","",IF(Table2[[#This Row],[Lev Ret]]="","",AR130*Table2[[#This Row],[Div]]))</f>
        <v/>
      </c>
      <c r="AT130" s="96">
        <f>IF(Table2[[#This Row],[Pro Bet]]="","",IF(AS130="",AR130*-1,AS130-AR130))</f>
        <v>-100</v>
      </c>
    </row>
    <row r="131" spans="1:46" x14ac:dyDescent="0.25">
      <c r="A131" s="38">
        <v>44289</v>
      </c>
      <c r="B131" s="39" t="s">
        <v>107</v>
      </c>
      <c r="C131" s="40">
        <v>0.72916666666666663</v>
      </c>
      <c r="D131" s="39">
        <v>3</v>
      </c>
      <c r="E131" s="39">
        <v>6</v>
      </c>
      <c r="F131" s="70">
        <v>9</v>
      </c>
      <c r="G131" s="39">
        <v>1600</v>
      </c>
      <c r="H131" s="39" t="s">
        <v>988</v>
      </c>
      <c r="I131" s="39">
        <v>90</v>
      </c>
      <c r="J131" s="39">
        <v>125</v>
      </c>
      <c r="K131" s="39">
        <v>3</v>
      </c>
      <c r="L131" s="39" t="s">
        <v>1086</v>
      </c>
      <c r="M131" s="39" t="s">
        <v>995</v>
      </c>
      <c r="N131" s="41">
        <v>4.5999999999999996</v>
      </c>
      <c r="O131" s="39" t="s">
        <v>1087</v>
      </c>
      <c r="P131" s="39" t="s">
        <v>1049</v>
      </c>
      <c r="Q131" s="48"/>
      <c r="R131" s="39">
        <v>6</v>
      </c>
      <c r="S131" s="39">
        <v>57</v>
      </c>
      <c r="T131" s="39">
        <v>57</v>
      </c>
      <c r="U131" s="48">
        <v>54.166666666666671</v>
      </c>
      <c r="V131" s="39">
        <v>3</v>
      </c>
      <c r="W131" s="39">
        <v>3</v>
      </c>
      <c r="X131" s="39">
        <v>3</v>
      </c>
      <c r="Y131" s="39">
        <v>5</v>
      </c>
      <c r="Z131" s="39">
        <v>30</v>
      </c>
      <c r="AA131" s="39">
        <v>8</v>
      </c>
      <c r="AB131" s="52"/>
      <c r="AC131" s="39"/>
      <c r="AD131" s="41">
        <v>5.5</v>
      </c>
      <c r="AE131" s="41"/>
      <c r="AF131" s="68" t="s">
        <v>618</v>
      </c>
      <c r="AG131" s="39" t="str">
        <f>VLOOKUP(B131,$B$1703:$D$1743,2,FALSE)</f>
        <v>Vic</v>
      </c>
      <c r="AH131" s="39" t="str">
        <f>VLOOKUP(B131,$B$1703:$D$1743,3,FALSE)</f>
        <v>-</v>
      </c>
      <c r="AI131" s="69" t="str">
        <f>TRIM(PROPER(L131))</f>
        <v>Ritratto</v>
      </c>
      <c r="AJ131" s="39" t="str">
        <f>TEXT(A131, "ddd")</f>
        <v>Sat</v>
      </c>
      <c r="AK131" s="39">
        <f>MONTH(Table2[[#This Row],[Date]])</f>
        <v>4</v>
      </c>
      <c r="AL131" s="39" t="s">
        <v>1361</v>
      </c>
      <c r="AM131" s="39" t="str">
        <f>IF(AND(Table2[[#This Row],[Date]]=A132,Table2[[#This Row],[Track]]=B132,Table2[[#This Row],[Race]]=F132,AL131&lt;&gt;"Neg",AL132&lt;&gt;"Neg"),2,"")</f>
        <v/>
      </c>
      <c r="AN131" s="39" t="str">
        <f>IF(AM131=2,2,IF(AND(AM130=2,Table2[[#This Row],[Negatives]]&lt;&gt;"NEG"),2,""))</f>
        <v/>
      </c>
      <c r="AO131" s="39">
        <f>IF(AND(Table2[[#This Row],[State]]="NSW",Table2[[#This Row],[Rated Order]]=3,AN131=""),100,100)</f>
        <v>100</v>
      </c>
      <c r="AP131" s="39" t="str">
        <f>IF(AC131&lt;&gt;"Won","",AO131*AD131)</f>
        <v/>
      </c>
      <c r="AQ131" s="39">
        <f>IF(AP131="",AO131*-1,AP131-AO131)</f>
        <v>-100</v>
      </c>
      <c r="AR131" s="95" t="str">
        <f>IF(Table2[[#This Row],[Negatives]]="NEG","",IF(AND(Table2[[#This Row],[2 Pro Bets]]="",Table2[[#This Row],[State]]="NSW",Table2[[#This Row],[Rated Order]]=3),"",100))</f>
        <v/>
      </c>
      <c r="AS131" s="47" t="str">
        <f>IF(Table2[[#This Row],[Pro Bet]]="","",IF(Table2[[#This Row],[Lev Ret]]="","",AR131*Table2[[#This Row],[Div]]))</f>
        <v/>
      </c>
      <c r="AT131" s="96" t="str">
        <f>IF(Table2[[#This Row],[Pro Bet]]="","",IF(AS131="",AR131*-1,AS131-AR131))</f>
        <v/>
      </c>
    </row>
    <row r="132" spans="1:46" x14ac:dyDescent="0.25">
      <c r="A132" s="38">
        <v>44289</v>
      </c>
      <c r="B132" s="39" t="s">
        <v>45</v>
      </c>
      <c r="C132" s="40">
        <v>0.74305555555555503</v>
      </c>
      <c r="D132" s="39">
        <v>4</v>
      </c>
      <c r="E132" s="39">
        <v>6</v>
      </c>
      <c r="F132" s="70">
        <v>9</v>
      </c>
      <c r="G132" s="39">
        <v>1400</v>
      </c>
      <c r="H132" s="39" t="s">
        <v>1398</v>
      </c>
      <c r="I132" s="39">
        <v>88</v>
      </c>
      <c r="J132" s="39">
        <v>125</v>
      </c>
      <c r="K132" s="39">
        <v>5</v>
      </c>
      <c r="L132" s="39" t="s">
        <v>710</v>
      </c>
      <c r="M132" s="39" t="s">
        <v>990</v>
      </c>
      <c r="N132" s="41">
        <v>4.5</v>
      </c>
      <c r="O132" s="39" t="s">
        <v>1166</v>
      </c>
      <c r="P132" s="39" t="s">
        <v>1273</v>
      </c>
      <c r="Q132" s="48"/>
      <c r="R132" s="39">
        <v>3</v>
      </c>
      <c r="S132" s="39">
        <v>59</v>
      </c>
      <c r="T132" s="39">
        <v>59</v>
      </c>
      <c r="U132" s="48" t="s">
        <v>993</v>
      </c>
      <c r="V132" s="39">
        <v>2</v>
      </c>
      <c r="W132" s="39">
        <v>3</v>
      </c>
      <c r="X132" s="39">
        <v>2</v>
      </c>
      <c r="Y132" s="39">
        <v>4.8</v>
      </c>
      <c r="Z132" s="39">
        <v>20</v>
      </c>
      <c r="AA132" s="39"/>
      <c r="AB132" s="52"/>
      <c r="AC132" s="39" t="s">
        <v>471</v>
      </c>
      <c r="AD132" s="41">
        <v>3.7</v>
      </c>
      <c r="AE132" s="41">
        <v>1.7</v>
      </c>
      <c r="AF132" s="68" t="s">
        <v>619</v>
      </c>
      <c r="AG132" s="39" t="str">
        <f>VLOOKUP(B132,$B$1703:$D$1743,2,FALSE)</f>
        <v>NSW</v>
      </c>
      <c r="AH132" s="39" t="str">
        <f>VLOOKUP(B132,$B$1703:$D$1743,3,FALSE)</f>
        <v>-</v>
      </c>
      <c r="AI132" s="69" t="str">
        <f>TRIM(PROPER(L132))</f>
        <v>Starspangled Rodeo</v>
      </c>
      <c r="AJ132" s="39" t="str">
        <f>TEXT(A132, "ddd")</f>
        <v>Sat</v>
      </c>
      <c r="AK132" s="39">
        <f>MONTH(Table2[[#This Row],[Date]])</f>
        <v>4</v>
      </c>
      <c r="AL132" s="39"/>
      <c r="AM132" s="39" t="str">
        <f>IF(AND(Table2[[#This Row],[Date]]=A133,Table2[[#This Row],[Track]]=B133,Table2[[#This Row],[Race]]=F133,AL132&lt;&gt;"Neg",AL133&lt;&gt;"Neg"),2,"")</f>
        <v/>
      </c>
      <c r="AN132" s="39" t="str">
        <f>IF(AM132=2,2,IF(AND(AM131=2,Table2[[#This Row],[Negatives]]&lt;&gt;"NEG"),2,""))</f>
        <v/>
      </c>
      <c r="AO132" s="39">
        <f>IF(AND(Table2[[#This Row],[State]]="NSW",Table2[[#This Row],[Rated Order]]=3,AN132=""),100,100)</f>
        <v>100</v>
      </c>
      <c r="AP132" s="39">
        <f>IF(AC132&lt;&gt;"Won","",AO132*AD132)</f>
        <v>370</v>
      </c>
      <c r="AQ132" s="39">
        <f>IF(AP132="",AO132*-1,AP132-AO132)</f>
        <v>270</v>
      </c>
      <c r="AR132" s="95">
        <f>IF(Table2[[#This Row],[Negatives]]="NEG","",IF(AND(Table2[[#This Row],[2 Pro Bets]]="",Table2[[#This Row],[State]]="NSW",Table2[[#This Row],[Rated Order]]=3),"",100))</f>
        <v>100</v>
      </c>
      <c r="AS132" s="47">
        <f>IF(Table2[[#This Row],[Pro Bet]]="","",IF(Table2[[#This Row],[Lev Ret]]="","",AR132*Table2[[#This Row],[Div]]))</f>
        <v>370</v>
      </c>
      <c r="AT132" s="96">
        <f>IF(Table2[[#This Row],[Pro Bet]]="","",IF(AS132="",AR132*-1,AS132-AR132))</f>
        <v>270</v>
      </c>
    </row>
    <row r="133" spans="1:46" x14ac:dyDescent="0.25">
      <c r="A133" s="38">
        <v>44296</v>
      </c>
      <c r="B133" s="39" t="s">
        <v>44</v>
      </c>
      <c r="C133" s="40">
        <v>0.57986111111111105</v>
      </c>
      <c r="D133" s="39">
        <v>7</v>
      </c>
      <c r="E133" s="39">
        <v>0</v>
      </c>
      <c r="F133" s="70">
        <v>5</v>
      </c>
      <c r="G133" s="39">
        <v>2600</v>
      </c>
      <c r="H133" s="39" t="s">
        <v>1398</v>
      </c>
      <c r="I133" s="39"/>
      <c r="J133" s="39">
        <v>300</v>
      </c>
      <c r="K133" s="39">
        <v>5</v>
      </c>
      <c r="L133" s="39" t="s">
        <v>715</v>
      </c>
      <c r="M133" s="39" t="s">
        <v>999</v>
      </c>
      <c r="N133" s="41">
        <v>8.6</v>
      </c>
      <c r="O133" s="39" t="s">
        <v>1406</v>
      </c>
      <c r="P133" s="39" t="s">
        <v>1266</v>
      </c>
      <c r="Q133" s="48"/>
      <c r="R133" s="39">
        <v>12</v>
      </c>
      <c r="S133" s="39">
        <v>54.5</v>
      </c>
      <c r="T133" s="39">
        <v>54.5</v>
      </c>
      <c r="U133" s="48">
        <v>33.367037411526795</v>
      </c>
      <c r="V133" s="39"/>
      <c r="W133" s="39"/>
      <c r="X133" s="39">
        <v>2</v>
      </c>
      <c r="Y133" s="39">
        <v>5.2</v>
      </c>
      <c r="Z133" s="39">
        <v>20</v>
      </c>
      <c r="AA133" s="39"/>
      <c r="AB133" s="52"/>
      <c r="AC133" s="39"/>
      <c r="AD133" s="41">
        <v>11</v>
      </c>
      <c r="AE133" s="41"/>
      <c r="AF133" s="68" t="s">
        <v>619</v>
      </c>
      <c r="AG133" s="39" t="str">
        <f>VLOOKUP(B133,$B$1703:$D$1743,2,FALSE)</f>
        <v>NSW</v>
      </c>
      <c r="AH133" s="39" t="str">
        <f>VLOOKUP(B133,$B$1703:$D$1743,3,FALSE)</f>
        <v>-</v>
      </c>
      <c r="AI133" s="69" t="str">
        <f>TRIM(PROPER(L133))</f>
        <v>Hush Writer</v>
      </c>
      <c r="AJ133" s="39" t="str">
        <f>TEXT(A133, "ddd")</f>
        <v>Sat</v>
      </c>
      <c r="AK133" s="39">
        <f>MONTH(Table2[[#This Row],[Date]])</f>
        <v>4</v>
      </c>
      <c r="AL133" s="39"/>
      <c r="AM133" s="39" t="str">
        <f>IF(AND(Table2[[#This Row],[Date]]=A134,Table2[[#This Row],[Track]]=B134,Table2[[#This Row],[Race]]=F134,AL133&lt;&gt;"Neg",AL134&lt;&gt;"Neg"),2,"")</f>
        <v/>
      </c>
      <c r="AN133" s="39" t="str">
        <f>IF(AM133=2,2,IF(AND(AM132=2,Table2[[#This Row],[Negatives]]&lt;&gt;"NEG"),2,""))</f>
        <v/>
      </c>
      <c r="AO133" s="39">
        <f>IF(AND(Table2[[#This Row],[State]]="NSW",Table2[[#This Row],[Rated Order]]=3,AN133=""),100,100)</f>
        <v>100</v>
      </c>
      <c r="AP133" s="39" t="str">
        <f>IF(AC133&lt;&gt;"Won","",AO133*AD133)</f>
        <v/>
      </c>
      <c r="AQ133" s="39">
        <f>IF(AP133="",AO133*-1,AP133-AO133)</f>
        <v>-100</v>
      </c>
      <c r="AR133" s="95">
        <f>IF(Table2[[#This Row],[Negatives]]="NEG","",IF(AND(Table2[[#This Row],[2 Pro Bets]]="",Table2[[#This Row],[State]]="NSW",Table2[[#This Row],[Rated Order]]=3),"",100))</f>
        <v>100</v>
      </c>
      <c r="AS133" s="47" t="str">
        <f>IF(Table2[[#This Row],[Pro Bet]]="","",IF(Table2[[#This Row],[Lev Ret]]="","",AR133*Table2[[#This Row],[Div]]))</f>
        <v/>
      </c>
      <c r="AT133" s="96">
        <f>IF(Table2[[#This Row],[Pro Bet]]="","",IF(AS133="",AR133*-1,AS133-AR133))</f>
        <v>-100</v>
      </c>
    </row>
    <row r="134" spans="1:46" x14ac:dyDescent="0.25">
      <c r="A134" s="38">
        <v>44296</v>
      </c>
      <c r="B134" s="39" t="s">
        <v>107</v>
      </c>
      <c r="C134" s="40">
        <v>0.59027777777777779</v>
      </c>
      <c r="D134" s="39">
        <v>3</v>
      </c>
      <c r="E134" s="39">
        <v>10</v>
      </c>
      <c r="F134" s="70">
        <v>4</v>
      </c>
      <c r="G134" s="39">
        <v>1100</v>
      </c>
      <c r="H134" s="39" t="s">
        <v>1021</v>
      </c>
      <c r="I134" s="39">
        <v>84</v>
      </c>
      <c r="J134" s="39">
        <v>125</v>
      </c>
      <c r="K134" s="39">
        <v>4</v>
      </c>
      <c r="L134" s="39" t="s">
        <v>1088</v>
      </c>
      <c r="M134" s="39" t="s">
        <v>1030</v>
      </c>
      <c r="N134" s="41">
        <v>7</v>
      </c>
      <c r="O134" s="39" t="s">
        <v>1089</v>
      </c>
      <c r="P134" s="39" t="s">
        <v>1090</v>
      </c>
      <c r="Q134" s="48"/>
      <c r="R134" s="39">
        <v>4</v>
      </c>
      <c r="S134" s="39">
        <v>58</v>
      </c>
      <c r="T134" s="39">
        <v>58</v>
      </c>
      <c r="U134" s="48">
        <v>39.285714285714285</v>
      </c>
      <c r="V134" s="39">
        <v>1</v>
      </c>
      <c r="W134" s="39">
        <v>4</v>
      </c>
      <c r="X134" s="39">
        <v>2</v>
      </c>
      <c r="Y134" s="39">
        <v>4.8</v>
      </c>
      <c r="Z134" s="39">
        <v>35</v>
      </c>
      <c r="AA134" s="39">
        <v>9</v>
      </c>
      <c r="AB134" s="52"/>
      <c r="AC134" s="39"/>
      <c r="AD134" s="41">
        <v>6</v>
      </c>
      <c r="AE134" s="41"/>
      <c r="AF134" s="68" t="s">
        <v>618</v>
      </c>
      <c r="AG134" s="39" t="str">
        <f>VLOOKUP(B134,$B$1703:$D$1743,2,FALSE)</f>
        <v>Vic</v>
      </c>
      <c r="AH134" s="39" t="str">
        <f>VLOOKUP(B134,$B$1703:$D$1743,3,FALSE)</f>
        <v>-</v>
      </c>
      <c r="AI134" s="69" t="str">
        <f>TRIM(PROPER(L134))</f>
        <v>Switched</v>
      </c>
      <c r="AJ134" s="39" t="str">
        <f>TEXT(A134, "ddd")</f>
        <v>Sat</v>
      </c>
      <c r="AK134" s="39">
        <f>MONTH(Table2[[#This Row],[Date]])</f>
        <v>4</v>
      </c>
      <c r="AL134" s="39" t="s">
        <v>1361</v>
      </c>
      <c r="AM134" s="39" t="str">
        <f>IF(AND(Table2[[#This Row],[Date]]=A135,Table2[[#This Row],[Track]]=B135,Table2[[#This Row],[Race]]=F135,AL134&lt;&gt;"Neg",AL135&lt;&gt;"Neg"),2,"")</f>
        <v/>
      </c>
      <c r="AN134" s="39" t="str">
        <f>IF(AM134=2,2,IF(AND(AM133=2,Table2[[#This Row],[Negatives]]&lt;&gt;"NEG"),2,""))</f>
        <v/>
      </c>
      <c r="AO134" s="39">
        <f>IF(AND(Table2[[#This Row],[State]]="NSW",Table2[[#This Row],[Rated Order]]=3,AN134=""),100,100)</f>
        <v>100</v>
      </c>
      <c r="AP134" s="39" t="str">
        <f>IF(AC134&lt;&gt;"Won","",AO134*AD134)</f>
        <v/>
      </c>
      <c r="AQ134" s="39">
        <f>IF(AP134="",AO134*-1,AP134-AO134)</f>
        <v>-100</v>
      </c>
      <c r="AR134" s="95" t="str">
        <f>IF(Table2[[#This Row],[Negatives]]="NEG","",IF(AND(Table2[[#This Row],[2 Pro Bets]]="",Table2[[#This Row],[State]]="NSW",Table2[[#This Row],[Rated Order]]=3),"",100))</f>
        <v/>
      </c>
      <c r="AS134" s="47" t="str">
        <f>IF(Table2[[#This Row],[Pro Bet]]="","",IF(Table2[[#This Row],[Lev Ret]]="","",AR134*Table2[[#This Row],[Div]]))</f>
        <v/>
      </c>
      <c r="AT134" s="96" t="str">
        <f>IF(Table2[[#This Row],[Pro Bet]]="","",IF(AS134="",AR134*-1,AS134-AR134))</f>
        <v/>
      </c>
    </row>
    <row r="135" spans="1:46" x14ac:dyDescent="0.25">
      <c r="A135" s="38">
        <v>44296</v>
      </c>
      <c r="B135" s="39" t="s">
        <v>107</v>
      </c>
      <c r="C135" s="40">
        <v>0.67708333333333337</v>
      </c>
      <c r="D135" s="39">
        <v>3</v>
      </c>
      <c r="E135" s="39">
        <v>10</v>
      </c>
      <c r="F135" s="70">
        <v>7</v>
      </c>
      <c r="G135" s="39">
        <v>2400</v>
      </c>
      <c r="H135" s="39" t="s">
        <v>988</v>
      </c>
      <c r="I135" s="39" t="s">
        <v>989</v>
      </c>
      <c r="J135" s="39">
        <v>135</v>
      </c>
      <c r="K135" s="39">
        <v>8</v>
      </c>
      <c r="L135" s="39" t="s">
        <v>1366</v>
      </c>
      <c r="M135" s="39" t="s">
        <v>995</v>
      </c>
      <c r="N135" s="41">
        <v>5.5</v>
      </c>
      <c r="O135" s="39" t="s">
        <v>1091</v>
      </c>
      <c r="P135" s="39" t="s">
        <v>1016</v>
      </c>
      <c r="Q135" s="48"/>
      <c r="R135" s="39">
        <v>1</v>
      </c>
      <c r="S135" s="39">
        <v>54</v>
      </c>
      <c r="T135" s="39">
        <v>54</v>
      </c>
      <c r="U135" s="48">
        <v>36.363636363636367</v>
      </c>
      <c r="V135" s="39">
        <v>2</v>
      </c>
      <c r="W135" s="39"/>
      <c r="X135" s="39">
        <v>2</v>
      </c>
      <c r="Y135" s="39">
        <v>5.4</v>
      </c>
      <c r="Z135" s="39">
        <v>30</v>
      </c>
      <c r="AA135" s="39">
        <v>12</v>
      </c>
      <c r="AB135" s="52"/>
      <c r="AC135" s="39" t="s">
        <v>617</v>
      </c>
      <c r="AD135" s="41">
        <v>5</v>
      </c>
      <c r="AE135" s="41">
        <v>2</v>
      </c>
      <c r="AF135" s="68" t="s">
        <v>618</v>
      </c>
      <c r="AG135" s="39" t="str">
        <f>VLOOKUP(B135,$B$1703:$D$1743,2,FALSE)</f>
        <v>Vic</v>
      </c>
      <c r="AH135" s="39" t="str">
        <f>VLOOKUP(B135,$B$1703:$D$1743,3,FALSE)</f>
        <v>-</v>
      </c>
      <c r="AI135" s="69" t="str">
        <f>TRIM(PROPER(L135))</f>
        <v>Mohican Heights</v>
      </c>
      <c r="AJ135" s="39" t="str">
        <f>TEXT(A135, "ddd")</f>
        <v>Sat</v>
      </c>
      <c r="AK135" s="39">
        <f>MONTH(Table2[[#This Row],[Date]])</f>
        <v>4</v>
      </c>
      <c r="AL135" s="39" t="s">
        <v>1361</v>
      </c>
      <c r="AM135" s="39" t="str">
        <f>IF(AND(Table2[[#This Row],[Date]]=A136,Table2[[#This Row],[Track]]=B136,Table2[[#This Row],[Race]]=F136,AL135&lt;&gt;"Neg",AL136&lt;&gt;"Neg"),2,"")</f>
        <v/>
      </c>
      <c r="AN135" s="39" t="str">
        <f>IF(AM135=2,2,IF(AND(AM134=2,Table2[[#This Row],[Negatives]]&lt;&gt;"NEG"),2,""))</f>
        <v/>
      </c>
      <c r="AO135" s="39">
        <f>IF(AND(Table2[[#This Row],[State]]="NSW",Table2[[#This Row],[Rated Order]]=3,AN135=""),100,100)</f>
        <v>100</v>
      </c>
      <c r="AP135" s="39">
        <f>IF(AC135&lt;&gt;"Won","",AO135*AD135)</f>
        <v>500</v>
      </c>
      <c r="AQ135" s="39">
        <f>IF(AP135="",AO135*-1,AP135-AO135)</f>
        <v>400</v>
      </c>
      <c r="AR135" s="95" t="str">
        <f>IF(Table2[[#This Row],[Negatives]]="NEG","",IF(AND(Table2[[#This Row],[2 Pro Bets]]="",Table2[[#This Row],[State]]="NSW",Table2[[#This Row],[Rated Order]]=3),"",100))</f>
        <v/>
      </c>
      <c r="AS135" s="47" t="str">
        <f>IF(Table2[[#This Row],[Pro Bet]]="","",IF(Table2[[#This Row],[Lev Ret]]="","",AR135*Table2[[#This Row],[Div]]))</f>
        <v/>
      </c>
      <c r="AT135" s="96" t="str">
        <f>IF(Table2[[#This Row],[Pro Bet]]="","",IF(AS135="",AR135*-1,AS135-AR135))</f>
        <v/>
      </c>
    </row>
    <row r="136" spans="1:46" x14ac:dyDescent="0.25">
      <c r="A136" s="38">
        <v>44296</v>
      </c>
      <c r="B136" s="39" t="s">
        <v>44</v>
      </c>
      <c r="C136" s="40">
        <v>0.69097222222222199</v>
      </c>
      <c r="D136" s="39">
        <v>7</v>
      </c>
      <c r="E136" s="39">
        <v>0</v>
      </c>
      <c r="F136" s="70">
        <v>9</v>
      </c>
      <c r="G136" s="39">
        <v>1600</v>
      </c>
      <c r="H136" s="39" t="s">
        <v>1398</v>
      </c>
      <c r="I136" s="39"/>
      <c r="J136" s="39">
        <v>3000</v>
      </c>
      <c r="K136" s="39">
        <v>1</v>
      </c>
      <c r="L136" s="39" t="s">
        <v>1603</v>
      </c>
      <c r="M136" s="39" t="s">
        <v>1006</v>
      </c>
      <c r="N136" s="41">
        <v>4.5</v>
      </c>
      <c r="O136" s="39" t="s">
        <v>1337</v>
      </c>
      <c r="P136" s="39" t="s">
        <v>1183</v>
      </c>
      <c r="Q136" s="48"/>
      <c r="R136" s="39">
        <v>4</v>
      </c>
      <c r="S136" s="39">
        <v>56</v>
      </c>
      <c r="T136" s="39">
        <v>56</v>
      </c>
      <c r="U136" s="48">
        <v>50.793650793650798</v>
      </c>
      <c r="V136" s="39">
        <v>1</v>
      </c>
      <c r="W136" s="39">
        <v>1</v>
      </c>
      <c r="X136" s="39">
        <v>2</v>
      </c>
      <c r="Y136" s="39">
        <v>5.3</v>
      </c>
      <c r="Z136" s="39">
        <v>20</v>
      </c>
      <c r="AA136" s="39"/>
      <c r="AB136" s="52"/>
      <c r="AC136" s="39"/>
      <c r="AD136" s="41">
        <v>4.5999999999999996</v>
      </c>
      <c r="AE136" s="41"/>
      <c r="AF136" s="68" t="s">
        <v>619</v>
      </c>
      <c r="AG136" s="39" t="str">
        <f>VLOOKUP(B136,$B$1703:$D$1743,2,FALSE)</f>
        <v>NSW</v>
      </c>
      <c r="AH136" s="39" t="str">
        <f>VLOOKUP(B136,$B$1703:$D$1743,3,FALSE)</f>
        <v>-</v>
      </c>
      <c r="AI136" s="69" t="str">
        <f>TRIM(PROPER(L136))</f>
        <v>Mugatoo</v>
      </c>
      <c r="AJ136" s="39" t="str">
        <f>TEXT(A136, "ddd")</f>
        <v>Sat</v>
      </c>
      <c r="AK136" s="39">
        <f>MONTH(Table2[[#This Row],[Date]])</f>
        <v>4</v>
      </c>
      <c r="AL136" s="39" t="s">
        <v>1362</v>
      </c>
      <c r="AM136" s="39" t="str">
        <f>IF(AND(Table2[[#This Row],[Date]]=A137,Table2[[#This Row],[Track]]=B137,Table2[[#This Row],[Race]]=F137,AL136&lt;&gt;"Neg",AL137&lt;&gt;"Neg"),2,"")</f>
        <v/>
      </c>
      <c r="AN136" s="39" t="str">
        <f>IF(AM136=2,2,IF(AND(AM135=2,Table2[[#This Row],[Negatives]]&lt;&gt;"NEG"),2,""))</f>
        <v/>
      </c>
      <c r="AO136" s="39">
        <f>IF(AND(Table2[[#This Row],[State]]="NSW",Table2[[#This Row],[Rated Order]]=3,AN136=""),100,100)</f>
        <v>100</v>
      </c>
      <c r="AP136" s="39" t="str">
        <f>IF(AC136&lt;&gt;"Won","",AO136*AD136)</f>
        <v/>
      </c>
      <c r="AQ136" s="39">
        <f>IF(AP136="",AO136*-1,AP136-AO136)</f>
        <v>-100</v>
      </c>
      <c r="AR136" s="95" t="str">
        <f>IF(Table2[[#This Row],[Negatives]]="NEG","",IF(AND(Table2[[#This Row],[2 Pro Bets]]="",Table2[[#This Row],[State]]="NSW",Table2[[#This Row],[Rated Order]]=3),"",100))</f>
        <v/>
      </c>
      <c r="AS136" s="47" t="str">
        <f>IF(Table2[[#This Row],[Pro Bet]]="","",IF(Table2[[#This Row],[Lev Ret]]="","",AR136*Table2[[#This Row],[Div]]))</f>
        <v/>
      </c>
      <c r="AT136" s="96" t="str">
        <f>IF(Table2[[#This Row],[Pro Bet]]="","",IF(AS136="",AR136*-1,AS136-AR136))</f>
        <v/>
      </c>
    </row>
    <row r="137" spans="1:46" x14ac:dyDescent="0.25">
      <c r="A137" s="38">
        <v>44296</v>
      </c>
      <c r="B137" s="39" t="s">
        <v>107</v>
      </c>
      <c r="C137" s="40">
        <v>0.70138888888888884</v>
      </c>
      <c r="D137" s="39">
        <v>3</v>
      </c>
      <c r="E137" s="39">
        <v>10</v>
      </c>
      <c r="F137" s="70">
        <v>8</v>
      </c>
      <c r="G137" s="39">
        <v>2000</v>
      </c>
      <c r="H137" s="39" t="s">
        <v>988</v>
      </c>
      <c r="I137" s="39">
        <v>84</v>
      </c>
      <c r="J137" s="39">
        <v>135</v>
      </c>
      <c r="K137" s="39">
        <v>2</v>
      </c>
      <c r="L137" s="39" t="s">
        <v>80</v>
      </c>
      <c r="M137" s="39" t="s">
        <v>999</v>
      </c>
      <c r="N137" s="41">
        <v>3.8</v>
      </c>
      <c r="O137" s="39" t="s">
        <v>1003</v>
      </c>
      <c r="P137" s="39" t="s">
        <v>1049</v>
      </c>
      <c r="Q137" s="48"/>
      <c r="R137" s="39">
        <v>7</v>
      </c>
      <c r="S137" s="39">
        <v>58</v>
      </c>
      <c r="T137" s="39">
        <v>58</v>
      </c>
      <c r="U137" s="48">
        <v>48.054919908466822</v>
      </c>
      <c r="V137" s="39">
        <v>1</v>
      </c>
      <c r="W137" s="39">
        <v>4</v>
      </c>
      <c r="X137" s="39">
        <v>2</v>
      </c>
      <c r="Y137" s="39">
        <v>4.5</v>
      </c>
      <c r="Z137" s="39">
        <v>35</v>
      </c>
      <c r="AA137" s="39">
        <v>9</v>
      </c>
      <c r="AB137" s="52"/>
      <c r="AC137" s="39" t="s">
        <v>2</v>
      </c>
      <c r="AD137" s="41">
        <v>5</v>
      </c>
      <c r="AE137" s="41">
        <v>1.8</v>
      </c>
      <c r="AF137" s="68" t="s">
        <v>618</v>
      </c>
      <c r="AG137" s="39" t="str">
        <f>VLOOKUP(B137,$B$1703:$D$1743,2,FALSE)</f>
        <v>Vic</v>
      </c>
      <c r="AH137" s="39" t="str">
        <f>VLOOKUP(B137,$B$1703:$D$1743,3,FALSE)</f>
        <v>-</v>
      </c>
      <c r="AI137" s="69" t="str">
        <f>TRIM(PROPER(L137))</f>
        <v>Grand Promenade</v>
      </c>
      <c r="AJ137" s="39" t="str">
        <f>TEXT(A137, "ddd")</f>
        <v>Sat</v>
      </c>
      <c r="AK137" s="39">
        <f>MONTH(Table2[[#This Row],[Date]])</f>
        <v>4</v>
      </c>
      <c r="AL137" s="39"/>
      <c r="AM137" s="39" t="str">
        <f>IF(AND(Table2[[#This Row],[Date]]=A138,Table2[[#This Row],[Track]]=B138,Table2[[#This Row],[Race]]=F138,AL137&lt;&gt;"Neg",AL138&lt;&gt;"Neg"),2,"")</f>
        <v/>
      </c>
      <c r="AN137" s="39" t="str">
        <f>IF(AM137=2,2,IF(AND(AM136=2,Table2[[#This Row],[Negatives]]&lt;&gt;"NEG"),2,""))</f>
        <v/>
      </c>
      <c r="AO137" s="39">
        <f>IF(AND(Table2[[#This Row],[State]]="NSW",Table2[[#This Row],[Rated Order]]=3,AN137=""),100,100)</f>
        <v>100</v>
      </c>
      <c r="AP137" s="39" t="str">
        <f>IF(AC137&lt;&gt;"Won","",AO137*AD137)</f>
        <v/>
      </c>
      <c r="AQ137" s="39">
        <f>IF(AP137="",AO137*-1,AP137-AO137)</f>
        <v>-100</v>
      </c>
      <c r="AR137" s="95">
        <f>IF(Table2[[#This Row],[Negatives]]="NEG","",IF(AND(Table2[[#This Row],[2 Pro Bets]]="",Table2[[#This Row],[State]]="NSW",Table2[[#This Row],[Rated Order]]=3),"",100))</f>
        <v>100</v>
      </c>
      <c r="AS137" s="47" t="str">
        <f>IF(Table2[[#This Row],[Pro Bet]]="","",IF(Table2[[#This Row],[Lev Ret]]="","",AR137*Table2[[#This Row],[Div]]))</f>
        <v/>
      </c>
      <c r="AT137" s="96">
        <f>IF(Table2[[#This Row],[Pro Bet]]="","",IF(AS137="",AR137*-1,AS137-AR137))</f>
        <v>-100</v>
      </c>
    </row>
    <row r="138" spans="1:46" x14ac:dyDescent="0.25">
      <c r="A138" s="38">
        <v>44303</v>
      </c>
      <c r="B138" s="39" t="s">
        <v>107</v>
      </c>
      <c r="C138" s="40">
        <v>0.51388888888888895</v>
      </c>
      <c r="D138" s="39">
        <v>3</v>
      </c>
      <c r="E138" s="39">
        <v>0</v>
      </c>
      <c r="F138" s="70">
        <v>1</v>
      </c>
      <c r="G138" s="39">
        <v>2000</v>
      </c>
      <c r="H138" s="39" t="s">
        <v>988</v>
      </c>
      <c r="I138" s="39" t="s">
        <v>1052</v>
      </c>
      <c r="J138" s="39">
        <v>250</v>
      </c>
      <c r="K138" s="39">
        <v>4</v>
      </c>
      <c r="L138" s="39" t="s">
        <v>488</v>
      </c>
      <c r="M138" s="39" t="s">
        <v>1006</v>
      </c>
      <c r="N138" s="41">
        <v>3.6</v>
      </c>
      <c r="O138" s="39" t="s">
        <v>1003</v>
      </c>
      <c r="P138" s="39" t="s">
        <v>997</v>
      </c>
      <c r="Q138" s="48"/>
      <c r="R138" s="39">
        <v>10</v>
      </c>
      <c r="S138" s="39">
        <v>57</v>
      </c>
      <c r="T138" s="39">
        <v>57</v>
      </c>
      <c r="U138" s="48">
        <v>80.40935672514621</v>
      </c>
      <c r="V138" s="39">
        <v>2</v>
      </c>
      <c r="W138" s="39">
        <v>4</v>
      </c>
      <c r="X138" s="39">
        <v>2</v>
      </c>
      <c r="Y138" s="39">
        <v>4.8</v>
      </c>
      <c r="Z138" s="39">
        <v>35</v>
      </c>
      <c r="AA138" s="39">
        <v>10</v>
      </c>
      <c r="AB138" s="52"/>
      <c r="AC138" s="39"/>
      <c r="AD138" s="41">
        <v>4.4000000000000004</v>
      </c>
      <c r="AE138" s="41"/>
      <c r="AF138" s="68" t="s">
        <v>618</v>
      </c>
      <c r="AG138" s="39" t="str">
        <f>VLOOKUP(B138,$B$1703:$D$1743,2,FALSE)</f>
        <v>Vic</v>
      </c>
      <c r="AH138" s="39" t="str">
        <f>VLOOKUP(B138,$B$1703:$D$1743,3,FALSE)</f>
        <v>-</v>
      </c>
      <c r="AI138" s="69" t="str">
        <f>TRIM(PROPER(L138))</f>
        <v>Fanciful Toff</v>
      </c>
      <c r="AJ138" s="39" t="str">
        <f>TEXT(A138, "ddd")</f>
        <v>Sat</v>
      </c>
      <c r="AK138" s="39">
        <f>MONTH(Table2[[#This Row],[Date]])</f>
        <v>4</v>
      </c>
      <c r="AL138" s="39"/>
      <c r="AM138" s="39" t="str">
        <f>IF(AND(Table2[[#This Row],[Date]]=A139,Table2[[#This Row],[Track]]=B139,Table2[[#This Row],[Race]]=F139,AL138&lt;&gt;"Neg",AL139&lt;&gt;"Neg"),2,"")</f>
        <v/>
      </c>
      <c r="AN138" s="39" t="str">
        <f>IF(AM138=2,2,IF(AND(AM137=2,Table2[[#This Row],[Negatives]]&lt;&gt;"NEG"),2,""))</f>
        <v/>
      </c>
      <c r="AO138" s="39">
        <f>IF(AND(Table2[[#This Row],[State]]="NSW",Table2[[#This Row],[Rated Order]]=3,AN138=""),100,100)</f>
        <v>100</v>
      </c>
      <c r="AP138" s="39" t="str">
        <f>IF(AC138&lt;&gt;"Won","",AO138*AD138)</f>
        <v/>
      </c>
      <c r="AQ138" s="39">
        <f>IF(AP138="",AO138*-1,AP138-AO138)</f>
        <v>-100</v>
      </c>
      <c r="AR138" s="95">
        <f>IF(Table2[[#This Row],[Negatives]]="NEG","",IF(AND(Table2[[#This Row],[2 Pro Bets]]="",Table2[[#This Row],[State]]="NSW",Table2[[#This Row],[Rated Order]]=3),"",100))</f>
        <v>100</v>
      </c>
      <c r="AS138" s="47" t="str">
        <f>IF(Table2[[#This Row],[Pro Bet]]="","",IF(Table2[[#This Row],[Lev Ret]]="","",AR138*Table2[[#This Row],[Div]]))</f>
        <v/>
      </c>
      <c r="AT138" s="96">
        <f>IF(Table2[[#This Row],[Pro Bet]]="","",IF(AS138="",AR138*-1,AS138-AR138))</f>
        <v>-100</v>
      </c>
    </row>
    <row r="139" spans="1:46" x14ac:dyDescent="0.25">
      <c r="A139" s="38">
        <v>44303</v>
      </c>
      <c r="B139" s="39" t="s">
        <v>107</v>
      </c>
      <c r="C139" s="40">
        <v>0.58680555555555558</v>
      </c>
      <c r="D139" s="39">
        <v>3</v>
      </c>
      <c r="E139" s="39">
        <v>0</v>
      </c>
      <c r="F139" s="70">
        <v>4</v>
      </c>
      <c r="G139" s="39">
        <v>1600</v>
      </c>
      <c r="H139" s="39" t="s">
        <v>988</v>
      </c>
      <c r="I139" s="39" t="s">
        <v>1052</v>
      </c>
      <c r="J139" s="39">
        <v>250</v>
      </c>
      <c r="K139" s="39">
        <v>2</v>
      </c>
      <c r="L139" s="39" t="s">
        <v>486</v>
      </c>
      <c r="M139" s="39" t="s">
        <v>990</v>
      </c>
      <c r="N139" s="41">
        <v>3.5</v>
      </c>
      <c r="O139" s="39" t="s">
        <v>1000</v>
      </c>
      <c r="P139" s="39" t="s">
        <v>1092</v>
      </c>
      <c r="Q139" s="48"/>
      <c r="R139" s="39">
        <v>3</v>
      </c>
      <c r="S139" s="39">
        <v>60</v>
      </c>
      <c r="T139" s="39">
        <v>60</v>
      </c>
      <c r="U139" s="48">
        <v>87.394957983193279</v>
      </c>
      <c r="V139" s="39">
        <v>2</v>
      </c>
      <c r="W139" s="39">
        <v>2</v>
      </c>
      <c r="X139" s="39">
        <v>2</v>
      </c>
      <c r="Y139" s="39">
        <v>5.2</v>
      </c>
      <c r="Z139" s="39">
        <v>30</v>
      </c>
      <c r="AA139" s="39">
        <v>6</v>
      </c>
      <c r="AB139" s="52"/>
      <c r="AC139" s="39" t="s">
        <v>617</v>
      </c>
      <c r="AD139" s="41">
        <v>3.6</v>
      </c>
      <c r="AE139" s="41">
        <v>3.6</v>
      </c>
      <c r="AF139" s="68" t="s">
        <v>618</v>
      </c>
      <c r="AG139" s="39" t="str">
        <f>VLOOKUP(B139,$B$1703:$D$1743,2,FALSE)</f>
        <v>Vic</v>
      </c>
      <c r="AH139" s="39" t="str">
        <f>VLOOKUP(B139,$B$1703:$D$1743,3,FALSE)</f>
        <v>-</v>
      </c>
      <c r="AI139" s="69" t="str">
        <f>TRIM(PROPER(L139))</f>
        <v>So Si Bon</v>
      </c>
      <c r="AJ139" s="39" t="str">
        <f>TEXT(A139, "ddd")</f>
        <v>Sat</v>
      </c>
      <c r="AK139" s="39">
        <f>MONTH(Table2[[#This Row],[Date]])</f>
        <v>4</v>
      </c>
      <c r="AL139" s="39"/>
      <c r="AM139" s="39" t="str">
        <f>IF(AND(Table2[[#This Row],[Date]]=A140,Table2[[#This Row],[Track]]=B140,Table2[[#This Row],[Race]]=F140,AL139&lt;&gt;"Neg",AL140&lt;&gt;"Neg"),2,"")</f>
        <v/>
      </c>
      <c r="AN139" s="39" t="str">
        <f>IF(AM139=2,2,IF(AND(AM138=2,Table2[[#This Row],[Negatives]]&lt;&gt;"NEG"),2,""))</f>
        <v/>
      </c>
      <c r="AO139" s="39">
        <f>IF(AND(Table2[[#This Row],[State]]="NSW",Table2[[#This Row],[Rated Order]]=3,AN139=""),100,100)</f>
        <v>100</v>
      </c>
      <c r="AP139" s="39">
        <f>IF(AC139&lt;&gt;"Won","",AO139*AD139)</f>
        <v>360</v>
      </c>
      <c r="AQ139" s="39">
        <f>IF(AP139="",AO139*-1,AP139-AO139)</f>
        <v>260</v>
      </c>
      <c r="AR139" s="95">
        <f>IF(Table2[[#This Row],[Negatives]]="NEG","",IF(AND(Table2[[#This Row],[2 Pro Bets]]="",Table2[[#This Row],[State]]="NSW",Table2[[#This Row],[Rated Order]]=3),"",100))</f>
        <v>100</v>
      </c>
      <c r="AS139" s="47">
        <f>IF(Table2[[#This Row],[Pro Bet]]="","",IF(Table2[[#This Row],[Lev Ret]]="","",AR139*Table2[[#This Row],[Div]]))</f>
        <v>360</v>
      </c>
      <c r="AT139" s="96">
        <f>IF(Table2[[#This Row],[Pro Bet]]="","",IF(AS139="",AR139*-1,AS139-AR139))</f>
        <v>260</v>
      </c>
    </row>
    <row r="140" spans="1:46" x14ac:dyDescent="0.25">
      <c r="A140" s="38">
        <v>44303</v>
      </c>
      <c r="B140" s="39" t="s">
        <v>44</v>
      </c>
      <c r="C140" s="40">
        <v>0.62847222222222221</v>
      </c>
      <c r="D140" s="39">
        <v>4</v>
      </c>
      <c r="E140" s="39">
        <v>3</v>
      </c>
      <c r="F140" s="70">
        <v>7</v>
      </c>
      <c r="G140" s="39">
        <v>3200</v>
      </c>
      <c r="H140" s="39" t="s">
        <v>1398</v>
      </c>
      <c r="I140" s="39"/>
      <c r="J140" s="39">
        <v>2000</v>
      </c>
      <c r="K140" s="39">
        <v>10</v>
      </c>
      <c r="L140" s="39" t="s">
        <v>1604</v>
      </c>
      <c r="M140" s="39" t="s">
        <v>995</v>
      </c>
      <c r="N140" s="41">
        <v>6</v>
      </c>
      <c r="O140" s="39" t="s">
        <v>1428</v>
      </c>
      <c r="P140" s="39" t="s">
        <v>1064</v>
      </c>
      <c r="Q140" s="48"/>
      <c r="R140" s="39">
        <v>3</v>
      </c>
      <c r="S140" s="39">
        <v>51</v>
      </c>
      <c r="T140" s="39">
        <v>51</v>
      </c>
      <c r="U140" s="48">
        <v>26.666666666666668</v>
      </c>
      <c r="V140" s="39">
        <v>2</v>
      </c>
      <c r="W140" s="39"/>
      <c r="X140" s="39">
        <v>2</v>
      </c>
      <c r="Y140" s="39">
        <v>6</v>
      </c>
      <c r="Z140" s="39">
        <v>20</v>
      </c>
      <c r="AA140" s="39"/>
      <c r="AB140" s="52"/>
      <c r="AC140" s="39"/>
      <c r="AD140" s="41">
        <v>7</v>
      </c>
      <c r="AE140" s="41"/>
      <c r="AF140" s="68" t="s">
        <v>619</v>
      </c>
      <c r="AG140" s="39" t="str">
        <f>VLOOKUP(B140,$B$1703:$D$1743,2,FALSE)</f>
        <v>NSW</v>
      </c>
      <c r="AH140" s="39" t="str">
        <f>VLOOKUP(B140,$B$1703:$D$1743,3,FALSE)</f>
        <v>-</v>
      </c>
      <c r="AI140" s="69" t="str">
        <f>TRIM(PROPER(L140))</f>
        <v>Favorite Moon</v>
      </c>
      <c r="AJ140" s="39" t="str">
        <f>TEXT(A140, "ddd")</f>
        <v>Sat</v>
      </c>
      <c r="AK140" s="39">
        <f>MONTH(Table2[[#This Row],[Date]])</f>
        <v>4</v>
      </c>
      <c r="AL140" s="39" t="s">
        <v>1362</v>
      </c>
      <c r="AM140" s="39" t="str">
        <f>IF(AND(Table2[[#This Row],[Date]]=A141,Table2[[#This Row],[Track]]=B141,Table2[[#This Row],[Race]]=F141,AL140&lt;&gt;"Neg",AL141&lt;&gt;"Neg"),2,"")</f>
        <v/>
      </c>
      <c r="AN140" s="39" t="str">
        <f>IF(AM140=2,2,IF(AND(AM139=2,Table2[[#This Row],[Negatives]]&lt;&gt;"NEG"),2,""))</f>
        <v/>
      </c>
      <c r="AO140" s="39">
        <f>IF(AND(Table2[[#This Row],[State]]="NSW",Table2[[#This Row],[Rated Order]]=3,AN140=""),100,100)</f>
        <v>100</v>
      </c>
      <c r="AP140" s="39" t="str">
        <f>IF(AC140&lt;&gt;"Won","",AO140*AD140)</f>
        <v/>
      </c>
      <c r="AQ140" s="39">
        <f>IF(AP140="",AO140*-1,AP140-AO140)</f>
        <v>-100</v>
      </c>
      <c r="AR140" s="95" t="str">
        <f>IF(Table2[[#This Row],[Negatives]]="NEG","",IF(AND(Table2[[#This Row],[2 Pro Bets]]="",Table2[[#This Row],[State]]="NSW",Table2[[#This Row],[Rated Order]]=3),"",100))</f>
        <v/>
      </c>
      <c r="AS140" s="47" t="str">
        <f>IF(Table2[[#This Row],[Pro Bet]]="","",IF(Table2[[#This Row],[Lev Ret]]="","",AR140*Table2[[#This Row],[Div]]))</f>
        <v/>
      </c>
      <c r="AT140" s="96" t="str">
        <f>IF(Table2[[#This Row],[Pro Bet]]="","",IF(AS140="",AR140*-1,AS140-AR140))</f>
        <v/>
      </c>
    </row>
    <row r="141" spans="1:46" x14ac:dyDescent="0.25">
      <c r="A141" s="38">
        <v>44303</v>
      </c>
      <c r="B141" s="39" t="s">
        <v>107</v>
      </c>
      <c r="C141" s="40">
        <v>0.69444444444444453</v>
      </c>
      <c r="D141" s="39">
        <v>3</v>
      </c>
      <c r="E141" s="39">
        <v>0</v>
      </c>
      <c r="F141" s="70">
        <v>8</v>
      </c>
      <c r="G141" s="39">
        <v>1200</v>
      </c>
      <c r="H141" s="39" t="s">
        <v>988</v>
      </c>
      <c r="I141" s="39" t="s">
        <v>1052</v>
      </c>
      <c r="J141" s="39">
        <v>250</v>
      </c>
      <c r="K141" s="39">
        <v>11</v>
      </c>
      <c r="L141" s="39" t="s">
        <v>491</v>
      </c>
      <c r="M141" s="39" t="s">
        <v>1006</v>
      </c>
      <c r="N141" s="41">
        <v>6</v>
      </c>
      <c r="O141" s="39" t="s">
        <v>1093</v>
      </c>
      <c r="P141" s="39" t="s">
        <v>1094</v>
      </c>
      <c r="Q141" s="48"/>
      <c r="R141" s="39">
        <v>9</v>
      </c>
      <c r="S141" s="39">
        <v>55</v>
      </c>
      <c r="T141" s="39">
        <v>55</v>
      </c>
      <c r="U141" s="48">
        <v>39.393939393939391</v>
      </c>
      <c r="V141" s="39">
        <v>3</v>
      </c>
      <c r="W141" s="39">
        <v>5</v>
      </c>
      <c r="X141" s="39">
        <v>2</v>
      </c>
      <c r="Y141" s="39">
        <v>5</v>
      </c>
      <c r="Z141" s="39">
        <v>35</v>
      </c>
      <c r="AA141" s="39">
        <v>12</v>
      </c>
      <c r="AB141" s="52"/>
      <c r="AC141" s="39" t="s">
        <v>2</v>
      </c>
      <c r="AD141" s="41">
        <v>6</v>
      </c>
      <c r="AE141" s="41">
        <v>2.1</v>
      </c>
      <c r="AF141" s="68" t="s">
        <v>618</v>
      </c>
      <c r="AG141" s="39" t="str">
        <f>VLOOKUP(B141,$B$1703:$D$1743,2,FALSE)</f>
        <v>Vic</v>
      </c>
      <c r="AH141" s="39" t="str">
        <f>VLOOKUP(B141,$B$1703:$D$1743,3,FALSE)</f>
        <v>-</v>
      </c>
      <c r="AI141" s="69" t="str">
        <f>TRIM(PROPER(L141))</f>
        <v>Paul'S Regret</v>
      </c>
      <c r="AJ141" s="39" t="str">
        <f>TEXT(A141, "ddd")</f>
        <v>Sat</v>
      </c>
      <c r="AK141" s="39">
        <f>MONTH(Table2[[#This Row],[Date]])</f>
        <v>4</v>
      </c>
      <c r="AL141" s="39"/>
      <c r="AM141" s="39" t="str">
        <f>IF(AND(Table2[[#This Row],[Date]]=A142,Table2[[#This Row],[Track]]=B142,Table2[[#This Row],[Race]]=F142,AL141&lt;&gt;"Neg",AL142&lt;&gt;"Neg"),2,"")</f>
        <v/>
      </c>
      <c r="AN141" s="39" t="str">
        <f>IF(AM141=2,2,IF(AND(AM140=2,Table2[[#This Row],[Negatives]]&lt;&gt;"NEG"),2,""))</f>
        <v/>
      </c>
      <c r="AO141" s="39">
        <f>IF(AND(Table2[[#This Row],[State]]="NSW",Table2[[#This Row],[Rated Order]]=3,AN141=""),100,100)</f>
        <v>100</v>
      </c>
      <c r="AP141" s="39" t="str">
        <f>IF(AC141&lt;&gt;"Won","",AO141*AD141)</f>
        <v/>
      </c>
      <c r="AQ141" s="39">
        <f>IF(AP141="",AO141*-1,AP141-AO141)</f>
        <v>-100</v>
      </c>
      <c r="AR141" s="95">
        <f>IF(Table2[[#This Row],[Negatives]]="NEG","",IF(AND(Table2[[#This Row],[2 Pro Bets]]="",Table2[[#This Row],[State]]="NSW",Table2[[#This Row],[Rated Order]]=3),"",100))</f>
        <v>100</v>
      </c>
      <c r="AS141" s="47" t="str">
        <f>IF(Table2[[#This Row],[Pro Bet]]="","",IF(Table2[[#This Row],[Lev Ret]]="","",AR141*Table2[[#This Row],[Div]]))</f>
        <v/>
      </c>
      <c r="AT141" s="96">
        <f>IF(Table2[[#This Row],[Pro Bet]]="","",IF(AS141="",AR141*-1,AS141-AR141))</f>
        <v>-100</v>
      </c>
    </row>
    <row r="142" spans="1:46" x14ac:dyDescent="0.25">
      <c r="A142" s="38">
        <v>44303</v>
      </c>
      <c r="B142" s="39" t="s">
        <v>44</v>
      </c>
      <c r="C142" s="40">
        <v>0.71527777777777779</v>
      </c>
      <c r="D142" s="39">
        <v>4</v>
      </c>
      <c r="E142" s="39">
        <v>3</v>
      </c>
      <c r="F142" s="70">
        <v>10</v>
      </c>
      <c r="G142" s="39">
        <v>1200</v>
      </c>
      <c r="H142" s="39" t="s">
        <v>1422</v>
      </c>
      <c r="I142" s="39" t="s">
        <v>1423</v>
      </c>
      <c r="J142" s="39">
        <v>300</v>
      </c>
      <c r="K142" s="39">
        <v>6</v>
      </c>
      <c r="L142" s="39" t="s">
        <v>716</v>
      </c>
      <c r="M142" s="39" t="s">
        <v>999</v>
      </c>
      <c r="N142" s="41">
        <v>10.9</v>
      </c>
      <c r="O142" s="39" t="s">
        <v>1427</v>
      </c>
      <c r="P142" s="39" t="s">
        <v>1429</v>
      </c>
      <c r="Q142" s="48"/>
      <c r="R142" s="39">
        <v>9</v>
      </c>
      <c r="S142" s="39">
        <v>55</v>
      </c>
      <c r="T142" s="39">
        <v>55</v>
      </c>
      <c r="U142" s="48">
        <v>30.00764525993884</v>
      </c>
      <c r="V142" s="39"/>
      <c r="W142" s="39"/>
      <c r="X142" s="39">
        <v>2</v>
      </c>
      <c r="Y142" s="39">
        <v>5.2</v>
      </c>
      <c r="Z142" s="39">
        <v>20</v>
      </c>
      <c r="AA142" s="39"/>
      <c r="AB142" s="52"/>
      <c r="AC142" s="39" t="s">
        <v>471</v>
      </c>
      <c r="AD142" s="41">
        <v>9</v>
      </c>
      <c r="AE142" s="41">
        <v>2.8</v>
      </c>
      <c r="AF142" s="68" t="s">
        <v>619</v>
      </c>
      <c r="AG142" s="39" t="str">
        <f>VLOOKUP(B142,$B$1703:$D$1743,2,FALSE)</f>
        <v>NSW</v>
      </c>
      <c r="AH142" s="39" t="str">
        <f>VLOOKUP(B142,$B$1703:$D$1743,3,FALSE)</f>
        <v>-</v>
      </c>
      <c r="AI142" s="69" t="str">
        <f>TRIM(PROPER(L142))</f>
        <v>Fasika</v>
      </c>
      <c r="AJ142" s="39" t="str">
        <f>TEXT(A142, "ddd")</f>
        <v>Sat</v>
      </c>
      <c r="AK142" s="39">
        <f>MONTH(Table2[[#This Row],[Date]])</f>
        <v>4</v>
      </c>
      <c r="AL142" s="39"/>
      <c r="AM142" s="39">
        <f>IF(AND(Table2[[#This Row],[Date]]=A143,Table2[[#This Row],[Track]]=B143,Table2[[#This Row],[Race]]=F143,AL142&lt;&gt;"Neg",AL143&lt;&gt;"Neg"),2,"")</f>
        <v>2</v>
      </c>
      <c r="AN142" s="39">
        <f>IF(AM142=2,2,IF(AND(AM141=2,Table2[[#This Row],[Negatives]]&lt;&gt;"NEG"),2,""))</f>
        <v>2</v>
      </c>
      <c r="AO142" s="39">
        <f>IF(AND(Table2[[#This Row],[State]]="NSW",Table2[[#This Row],[Rated Order]]=3,AN142=""),100,100)</f>
        <v>100</v>
      </c>
      <c r="AP142" s="39">
        <f>IF(AC142&lt;&gt;"Won","",AO142*AD142)</f>
        <v>900</v>
      </c>
      <c r="AQ142" s="39">
        <f>IF(AP142="",AO142*-1,AP142-AO142)</f>
        <v>800</v>
      </c>
      <c r="AR142" s="95">
        <f>IF(Table2[[#This Row],[Negatives]]="NEG","",IF(AND(Table2[[#This Row],[2 Pro Bets]]="",Table2[[#This Row],[State]]="NSW",Table2[[#This Row],[Rated Order]]=3),"",100))</f>
        <v>100</v>
      </c>
      <c r="AS142" s="47">
        <f>IF(Table2[[#This Row],[Pro Bet]]="","",IF(Table2[[#This Row],[Lev Ret]]="","",AR142*Table2[[#This Row],[Div]]))</f>
        <v>900</v>
      </c>
      <c r="AT142" s="96">
        <f>IF(Table2[[#This Row],[Pro Bet]]="","",IF(AS142="",AR142*-1,AS142-AR142))</f>
        <v>800</v>
      </c>
    </row>
    <row r="143" spans="1:46" x14ac:dyDescent="0.25">
      <c r="A143" s="38">
        <v>44303</v>
      </c>
      <c r="B143" s="39" t="s">
        <v>44</v>
      </c>
      <c r="C143" s="40">
        <v>0.71527777777777779</v>
      </c>
      <c r="D143" s="39">
        <v>4</v>
      </c>
      <c r="E143" s="39">
        <v>3</v>
      </c>
      <c r="F143" s="70">
        <v>10</v>
      </c>
      <c r="G143" s="39">
        <v>1200</v>
      </c>
      <c r="H143" s="39" t="s">
        <v>1422</v>
      </c>
      <c r="I143" s="39" t="s">
        <v>1423</v>
      </c>
      <c r="J143" s="39">
        <v>300</v>
      </c>
      <c r="K143" s="39">
        <v>7</v>
      </c>
      <c r="L143" s="39" t="s">
        <v>717</v>
      </c>
      <c r="M143" s="39" t="s">
        <v>1006</v>
      </c>
      <c r="N143" s="41">
        <v>5</v>
      </c>
      <c r="O143" s="39" t="s">
        <v>1430</v>
      </c>
      <c r="P143" s="39" t="s">
        <v>1064</v>
      </c>
      <c r="Q143" s="48"/>
      <c r="R143" s="39">
        <v>1</v>
      </c>
      <c r="S143" s="39">
        <v>55</v>
      </c>
      <c r="T143" s="39">
        <v>55</v>
      </c>
      <c r="U143" s="48">
        <v>30.00764525993884</v>
      </c>
      <c r="V143" s="39"/>
      <c r="W143" s="39">
        <v>4</v>
      </c>
      <c r="X143" s="39">
        <v>3</v>
      </c>
      <c r="Y143" s="39">
        <v>5.4</v>
      </c>
      <c r="Z143" s="39">
        <v>20</v>
      </c>
      <c r="AA143" s="39"/>
      <c r="AB143" s="52"/>
      <c r="AC143" s="39"/>
      <c r="AD143" s="41">
        <v>8.5</v>
      </c>
      <c r="AE143" s="41"/>
      <c r="AF143" s="68" t="s">
        <v>619</v>
      </c>
      <c r="AG143" s="39" t="str">
        <f>VLOOKUP(B143,$B$1703:$D$1743,2,FALSE)</f>
        <v>NSW</v>
      </c>
      <c r="AH143" s="39" t="str">
        <f>VLOOKUP(B143,$B$1703:$D$1743,3,FALSE)</f>
        <v>-</v>
      </c>
      <c r="AI143" s="69" t="str">
        <f>TRIM(PROPER(L143))</f>
        <v>Seasons</v>
      </c>
      <c r="AJ143" s="39" t="str">
        <f>TEXT(A143, "ddd")</f>
        <v>Sat</v>
      </c>
      <c r="AK143" s="39">
        <f>MONTH(Table2[[#This Row],[Date]])</f>
        <v>4</v>
      </c>
      <c r="AL143" s="39"/>
      <c r="AM143" s="39" t="str">
        <f>IF(AND(Table2[[#This Row],[Date]]=A144,Table2[[#This Row],[Track]]=B144,Table2[[#This Row],[Race]]=F144,AL143&lt;&gt;"Neg",AL144&lt;&gt;"Neg"),2,"")</f>
        <v/>
      </c>
      <c r="AN143" s="39">
        <f>IF(AM143=2,2,IF(AND(AM142=2,Table2[[#This Row],[Negatives]]&lt;&gt;"NEG"),2,""))</f>
        <v>2</v>
      </c>
      <c r="AO143" s="39">
        <f>IF(AND(Table2[[#This Row],[State]]="NSW",Table2[[#This Row],[Rated Order]]=3,AN143=""),100,100)</f>
        <v>100</v>
      </c>
      <c r="AP143" s="39" t="str">
        <f>IF(AC143&lt;&gt;"Won","",AO143*AD143)</f>
        <v/>
      </c>
      <c r="AQ143" s="39">
        <f>IF(AP143="",AO143*-1,AP143-AO143)</f>
        <v>-100</v>
      </c>
      <c r="AR143" s="95">
        <f>IF(Table2[[#This Row],[Negatives]]="NEG","",IF(AND(Table2[[#This Row],[2 Pro Bets]]="",Table2[[#This Row],[State]]="NSW",Table2[[#This Row],[Rated Order]]=3),"",100))</f>
        <v>100</v>
      </c>
      <c r="AS143" s="47" t="str">
        <f>IF(Table2[[#This Row],[Pro Bet]]="","",IF(Table2[[#This Row],[Lev Ret]]="","",AR143*Table2[[#This Row],[Div]]))</f>
        <v/>
      </c>
      <c r="AT143" s="96">
        <f>IF(Table2[[#This Row],[Pro Bet]]="","",IF(AS143="",AR143*-1,AS143-AR143))</f>
        <v>-100</v>
      </c>
    </row>
    <row r="144" spans="1:46" x14ac:dyDescent="0.25">
      <c r="A144" s="38">
        <v>44303</v>
      </c>
      <c r="B144" s="39" t="s">
        <v>107</v>
      </c>
      <c r="C144" s="40">
        <v>0.72222222222222221</v>
      </c>
      <c r="D144" s="39">
        <v>3</v>
      </c>
      <c r="E144" s="39">
        <v>0</v>
      </c>
      <c r="F144" s="70">
        <v>9</v>
      </c>
      <c r="G144" s="39">
        <v>1400</v>
      </c>
      <c r="H144" s="39" t="s">
        <v>1021</v>
      </c>
      <c r="I144" s="39" t="s">
        <v>1061</v>
      </c>
      <c r="J144" s="39">
        <v>150</v>
      </c>
      <c r="K144" s="39">
        <v>6</v>
      </c>
      <c r="L144" s="39" t="s">
        <v>492</v>
      </c>
      <c r="M144" s="39" t="s">
        <v>990</v>
      </c>
      <c r="N144" s="41">
        <v>9.5</v>
      </c>
      <c r="O144" s="39" t="s">
        <v>1007</v>
      </c>
      <c r="P144" s="39" t="s">
        <v>1025</v>
      </c>
      <c r="Q144" s="48"/>
      <c r="R144" s="39">
        <v>1</v>
      </c>
      <c r="S144" s="39">
        <v>58</v>
      </c>
      <c r="T144" s="39">
        <v>58</v>
      </c>
      <c r="U144" s="48">
        <v>31.359649122807021</v>
      </c>
      <c r="V144" s="39">
        <v>2</v>
      </c>
      <c r="W144" s="39">
        <v>5</v>
      </c>
      <c r="X144" s="39">
        <v>2</v>
      </c>
      <c r="Y144" s="39">
        <v>5</v>
      </c>
      <c r="Z144" s="39">
        <v>35</v>
      </c>
      <c r="AA144" s="39">
        <v>15</v>
      </c>
      <c r="AB144" s="52"/>
      <c r="AC144" s="39" t="s">
        <v>617</v>
      </c>
      <c r="AD144" s="41">
        <v>6.37</v>
      </c>
      <c r="AE144" s="41">
        <v>2.2999999999999998</v>
      </c>
      <c r="AF144" s="68" t="s">
        <v>618</v>
      </c>
      <c r="AG144" s="39" t="str">
        <f>VLOOKUP(B144,$B$1703:$D$1743,2,FALSE)</f>
        <v>Vic</v>
      </c>
      <c r="AH144" s="39" t="str">
        <f>VLOOKUP(B144,$B$1703:$D$1743,3,FALSE)</f>
        <v>-</v>
      </c>
      <c r="AI144" s="69" t="str">
        <f>TRIM(PROPER(L144))</f>
        <v>Thousand Wishes</v>
      </c>
      <c r="AJ144" s="39" t="str">
        <f>TEXT(A144, "ddd")</f>
        <v>Sat</v>
      </c>
      <c r="AK144" s="39">
        <f>MONTH(Table2[[#This Row],[Date]])</f>
        <v>4</v>
      </c>
      <c r="AL144" s="39"/>
      <c r="AM144" s="39" t="str">
        <f>IF(AND(Table2[[#This Row],[Date]]=A145,Table2[[#This Row],[Track]]=B145,Table2[[#This Row],[Race]]=F145,AL144&lt;&gt;"Neg",AL145&lt;&gt;"Neg"),2,"")</f>
        <v/>
      </c>
      <c r="AN144" s="39" t="str">
        <f>IF(AM144=2,2,IF(AND(AM143=2,Table2[[#This Row],[Negatives]]&lt;&gt;"NEG"),2,""))</f>
        <v/>
      </c>
      <c r="AO144" s="39">
        <f>IF(AND(Table2[[#This Row],[State]]="NSW",Table2[[#This Row],[Rated Order]]=3,AN144=""),100,100)</f>
        <v>100</v>
      </c>
      <c r="AP144" s="39">
        <f>IF(AC144&lt;&gt;"Won","",AO144*AD144)</f>
        <v>637</v>
      </c>
      <c r="AQ144" s="39">
        <f>IF(AP144="",AO144*-1,AP144-AO144)</f>
        <v>537</v>
      </c>
      <c r="AR144" s="95">
        <f>IF(Table2[[#This Row],[Negatives]]="NEG","",IF(AND(Table2[[#This Row],[2 Pro Bets]]="",Table2[[#This Row],[State]]="NSW",Table2[[#This Row],[Rated Order]]=3),"",100))</f>
        <v>100</v>
      </c>
      <c r="AS144" s="47">
        <f>IF(Table2[[#This Row],[Pro Bet]]="","",IF(Table2[[#This Row],[Lev Ret]]="","",AR144*Table2[[#This Row],[Div]]))</f>
        <v>637</v>
      </c>
      <c r="AT144" s="96">
        <f>IF(Table2[[#This Row],[Pro Bet]]="","",IF(AS144="",AR144*-1,AS144-AR144))</f>
        <v>537</v>
      </c>
    </row>
    <row r="145" spans="1:46" x14ac:dyDescent="0.25">
      <c r="A145" s="38">
        <v>44310</v>
      </c>
      <c r="B145" s="39" t="s">
        <v>44</v>
      </c>
      <c r="C145" s="40">
        <v>0.57291666666666696</v>
      </c>
      <c r="D145" s="39">
        <v>4</v>
      </c>
      <c r="E145" s="39">
        <v>6</v>
      </c>
      <c r="F145" s="70">
        <v>4</v>
      </c>
      <c r="G145" s="39">
        <v>2000</v>
      </c>
      <c r="H145" s="39" t="s">
        <v>1398</v>
      </c>
      <c r="I145" s="39"/>
      <c r="J145" s="39">
        <v>160</v>
      </c>
      <c r="K145" s="39">
        <v>5</v>
      </c>
      <c r="L145" s="39" t="s">
        <v>718</v>
      </c>
      <c r="M145" s="39" t="s">
        <v>999</v>
      </c>
      <c r="N145" s="41">
        <v>4</v>
      </c>
      <c r="O145" s="39" t="s">
        <v>1406</v>
      </c>
      <c r="P145" s="39" t="s">
        <v>1266</v>
      </c>
      <c r="Q145" s="48"/>
      <c r="R145" s="39">
        <v>7</v>
      </c>
      <c r="S145" s="39">
        <v>56</v>
      </c>
      <c r="T145" s="39">
        <v>56</v>
      </c>
      <c r="U145" s="48">
        <v>63.46153846153846</v>
      </c>
      <c r="V145" s="39">
        <v>1</v>
      </c>
      <c r="W145" s="39">
        <v>1</v>
      </c>
      <c r="X145" s="39">
        <v>2</v>
      </c>
      <c r="Y145" s="39">
        <v>4.9000000000000004</v>
      </c>
      <c r="Z145" s="39">
        <v>20</v>
      </c>
      <c r="AA145" s="39"/>
      <c r="AB145" s="52"/>
      <c r="AC145" s="39"/>
      <c r="AD145" s="41">
        <v>4.4000000000000004</v>
      </c>
      <c r="AE145" s="41"/>
      <c r="AF145" s="68" t="s">
        <v>619</v>
      </c>
      <c r="AG145" s="39" t="str">
        <f>VLOOKUP(B145,$B$1703:$D$1743,2,FALSE)</f>
        <v>NSW</v>
      </c>
      <c r="AH145" s="39" t="str">
        <f>VLOOKUP(B145,$B$1703:$D$1743,3,FALSE)</f>
        <v>-</v>
      </c>
      <c r="AI145" s="69" t="str">
        <f>TRIM(PROPER(L145))</f>
        <v>Entente</v>
      </c>
      <c r="AJ145" s="39" t="str">
        <f>TEXT(A145, "ddd")</f>
        <v>Sat</v>
      </c>
      <c r="AK145" s="39">
        <f>MONTH(Table2[[#This Row],[Date]])</f>
        <v>4</v>
      </c>
      <c r="AL145" s="39"/>
      <c r="AM145" s="39" t="str">
        <f>IF(AND(Table2[[#This Row],[Date]]=A146,Table2[[#This Row],[Track]]=B146,Table2[[#This Row],[Race]]=F146,AL145&lt;&gt;"Neg",AL146&lt;&gt;"Neg"),2,"")</f>
        <v/>
      </c>
      <c r="AN145" s="39" t="str">
        <f>IF(AM145=2,2,IF(AND(AM144=2,Table2[[#This Row],[Negatives]]&lt;&gt;"NEG"),2,""))</f>
        <v/>
      </c>
      <c r="AO145" s="39">
        <f>IF(AND(Table2[[#This Row],[State]]="NSW",Table2[[#This Row],[Rated Order]]=3,AN145=""),100,100)</f>
        <v>100</v>
      </c>
      <c r="AP145" s="39" t="str">
        <f>IF(AC145&lt;&gt;"Won","",AO145*AD145)</f>
        <v/>
      </c>
      <c r="AQ145" s="39">
        <f>IF(AP145="",AO145*-1,AP145-AO145)</f>
        <v>-100</v>
      </c>
      <c r="AR145" s="95">
        <f>IF(Table2[[#This Row],[Negatives]]="NEG","",IF(AND(Table2[[#This Row],[2 Pro Bets]]="",Table2[[#This Row],[State]]="NSW",Table2[[#This Row],[Rated Order]]=3),"",100))</f>
        <v>100</v>
      </c>
      <c r="AS145" s="47" t="str">
        <f>IF(Table2[[#This Row],[Pro Bet]]="","",IF(Table2[[#This Row],[Lev Ret]]="","",AR145*Table2[[#This Row],[Div]]))</f>
        <v/>
      </c>
      <c r="AT145" s="96">
        <f>IF(Table2[[#This Row],[Pro Bet]]="","",IF(AS145="",AR145*-1,AS145-AR145))</f>
        <v>-100</v>
      </c>
    </row>
    <row r="146" spans="1:46" x14ac:dyDescent="0.25">
      <c r="A146" s="38">
        <v>44310</v>
      </c>
      <c r="B146" s="39" t="s">
        <v>107</v>
      </c>
      <c r="C146" s="40">
        <v>0.58333333333333337</v>
      </c>
      <c r="D146" s="39">
        <v>4</v>
      </c>
      <c r="E146" s="39">
        <v>8</v>
      </c>
      <c r="F146" s="70">
        <v>4</v>
      </c>
      <c r="G146" s="39">
        <v>1100</v>
      </c>
      <c r="H146" s="39" t="s">
        <v>1021</v>
      </c>
      <c r="I146" s="39">
        <v>78</v>
      </c>
      <c r="J146" s="39">
        <v>125</v>
      </c>
      <c r="K146" s="39">
        <v>3</v>
      </c>
      <c r="L146" s="39" t="s">
        <v>1095</v>
      </c>
      <c r="M146" s="39" t="s">
        <v>1030</v>
      </c>
      <c r="N146" s="41">
        <v>4.8</v>
      </c>
      <c r="O146" s="39" t="s">
        <v>1096</v>
      </c>
      <c r="P146" s="39" t="s">
        <v>1097</v>
      </c>
      <c r="Q146" s="48">
        <v>3</v>
      </c>
      <c r="R146" s="39">
        <v>8</v>
      </c>
      <c r="S146" s="39">
        <v>60.5</v>
      </c>
      <c r="T146" s="39">
        <v>57.5</v>
      </c>
      <c r="U146" s="48">
        <v>37.782485875706215</v>
      </c>
      <c r="V146" s="39">
        <v>1</v>
      </c>
      <c r="W146" s="39">
        <v>4</v>
      </c>
      <c r="X146" s="39">
        <v>2</v>
      </c>
      <c r="Y146" s="39">
        <v>4.8</v>
      </c>
      <c r="Z146" s="39">
        <v>35</v>
      </c>
      <c r="AA146" s="39">
        <v>13</v>
      </c>
      <c r="AB146" s="52"/>
      <c r="AC146" s="39" t="s">
        <v>617</v>
      </c>
      <c r="AD146" s="41">
        <v>4.5999999999999996</v>
      </c>
      <c r="AE146" s="41">
        <v>2.1</v>
      </c>
      <c r="AF146" s="68" t="s">
        <v>618</v>
      </c>
      <c r="AG146" s="39" t="str">
        <f>VLOOKUP(B146,$B$1703:$D$1743,2,FALSE)</f>
        <v>Vic</v>
      </c>
      <c r="AH146" s="39" t="str">
        <f>VLOOKUP(B146,$B$1703:$D$1743,3,FALSE)</f>
        <v>-</v>
      </c>
      <c r="AI146" s="69" t="str">
        <f>TRIM(PROPER(L146))</f>
        <v>Intrepidacious</v>
      </c>
      <c r="AJ146" s="39" t="str">
        <f>TEXT(A146, "ddd")</f>
        <v>Sat</v>
      </c>
      <c r="AK146" s="39">
        <f>MONTH(Table2[[#This Row],[Date]])</f>
        <v>4</v>
      </c>
      <c r="AL146" s="39" t="s">
        <v>1361</v>
      </c>
      <c r="AM146" s="39" t="str">
        <f>IF(AND(Table2[[#This Row],[Date]]=A147,Table2[[#This Row],[Track]]=B147,Table2[[#This Row],[Race]]=F147,AL146&lt;&gt;"Neg",AL147&lt;&gt;"Neg"),2,"")</f>
        <v/>
      </c>
      <c r="AN146" s="39" t="str">
        <f>IF(AM146=2,2,IF(AND(AM145=2,Table2[[#This Row],[Negatives]]&lt;&gt;"NEG"),2,""))</f>
        <v/>
      </c>
      <c r="AO146" s="39">
        <f>IF(AND(Table2[[#This Row],[State]]="NSW",Table2[[#This Row],[Rated Order]]=3,AN146=""),100,100)</f>
        <v>100</v>
      </c>
      <c r="AP146" s="39">
        <f>IF(AC146&lt;&gt;"Won","",AO146*AD146)</f>
        <v>459.99999999999994</v>
      </c>
      <c r="AQ146" s="39">
        <f>IF(AP146="",AO146*-1,AP146-AO146)</f>
        <v>359.99999999999994</v>
      </c>
      <c r="AR146" s="95" t="str">
        <f>IF(Table2[[#This Row],[Negatives]]="NEG","",IF(AND(Table2[[#This Row],[2 Pro Bets]]="",Table2[[#This Row],[State]]="NSW",Table2[[#This Row],[Rated Order]]=3),"",100))</f>
        <v/>
      </c>
      <c r="AS146" s="47" t="str">
        <f>IF(Table2[[#This Row],[Pro Bet]]="","",IF(Table2[[#This Row],[Lev Ret]]="","",AR146*Table2[[#This Row],[Div]]))</f>
        <v/>
      </c>
      <c r="AT146" s="96" t="str">
        <f>IF(Table2[[#This Row],[Pro Bet]]="","",IF(AS146="",AR146*-1,AS146-AR146))</f>
        <v/>
      </c>
    </row>
    <row r="147" spans="1:46" x14ac:dyDescent="0.25">
      <c r="A147" s="38">
        <v>44310</v>
      </c>
      <c r="B147" s="39" t="s">
        <v>44</v>
      </c>
      <c r="C147" s="40">
        <v>0.59722222222222199</v>
      </c>
      <c r="D147" s="39">
        <v>4</v>
      </c>
      <c r="E147" s="39">
        <v>6</v>
      </c>
      <c r="F147" s="70">
        <v>5</v>
      </c>
      <c r="G147" s="39">
        <v>1200</v>
      </c>
      <c r="H147" s="39" t="s">
        <v>1398</v>
      </c>
      <c r="I147" s="39" t="s">
        <v>1052</v>
      </c>
      <c r="J147" s="39">
        <v>160</v>
      </c>
      <c r="K147" s="39">
        <v>5</v>
      </c>
      <c r="L147" s="39" t="s">
        <v>719</v>
      </c>
      <c r="M147" s="39" t="s">
        <v>1006</v>
      </c>
      <c r="N147" s="41">
        <v>5</v>
      </c>
      <c r="O147" s="39" t="s">
        <v>1417</v>
      </c>
      <c r="P147" s="39" t="s">
        <v>1211</v>
      </c>
      <c r="Q147" s="48"/>
      <c r="R147" s="39">
        <v>1</v>
      </c>
      <c r="S147" s="39">
        <v>58</v>
      </c>
      <c r="T147" s="39">
        <v>58</v>
      </c>
      <c r="U147" s="48" t="s">
        <v>993</v>
      </c>
      <c r="V147" s="39">
        <v>3</v>
      </c>
      <c r="W147" s="39">
        <v>4</v>
      </c>
      <c r="X147" s="39">
        <v>3</v>
      </c>
      <c r="Y147" s="39">
        <v>5.8</v>
      </c>
      <c r="Z147" s="39">
        <v>20</v>
      </c>
      <c r="AA147" s="39"/>
      <c r="AB147" s="52"/>
      <c r="AC147" s="39"/>
      <c r="AD147" s="41">
        <v>6.5</v>
      </c>
      <c r="AE147" s="41"/>
      <c r="AF147" s="68" t="s">
        <v>619</v>
      </c>
      <c r="AG147" s="39" t="str">
        <f>VLOOKUP(B147,$B$1703:$D$1743,2,FALSE)</f>
        <v>NSW</v>
      </c>
      <c r="AH147" s="39" t="str">
        <f>VLOOKUP(B147,$B$1703:$D$1743,3,FALSE)</f>
        <v>-</v>
      </c>
      <c r="AI147" s="69" t="str">
        <f>TRIM(PROPER(L147))</f>
        <v>Signore Fox</v>
      </c>
      <c r="AJ147" s="39" t="str">
        <f>TEXT(A147, "ddd")</f>
        <v>Sat</v>
      </c>
      <c r="AK147" s="39">
        <f>MONTH(Table2[[#This Row],[Date]])</f>
        <v>4</v>
      </c>
      <c r="AL147" s="79" t="s">
        <v>1361</v>
      </c>
      <c r="AM147" s="39" t="str">
        <f>IF(AND(Table2[[#This Row],[Date]]=A148,Table2[[#This Row],[Track]]=B148,Table2[[#This Row],[Race]]=F148,AL147&lt;&gt;"Neg",AL148&lt;&gt;"Neg"),2,"")</f>
        <v/>
      </c>
      <c r="AN147" s="39" t="str">
        <f>IF(AM147=2,2,IF(AND(AM146=2,Table2[[#This Row],[Negatives]]&lt;&gt;"NEG"),2,""))</f>
        <v/>
      </c>
      <c r="AO147" s="39">
        <f>IF(AND(Table2[[#This Row],[State]]="NSW",Table2[[#This Row],[Rated Order]]=3,AN147=""),100,100)</f>
        <v>100</v>
      </c>
      <c r="AP147" s="39" t="str">
        <f>IF(AC147&lt;&gt;"Won","",AO147*AD147)</f>
        <v/>
      </c>
      <c r="AQ147" s="39">
        <f>IF(AP147="",AO147*-1,AP147-AO147)</f>
        <v>-100</v>
      </c>
      <c r="AR147" s="95" t="str">
        <f>IF(Table2[[#This Row],[Negatives]]="NEG","",IF(AND(Table2[[#This Row],[2 Pro Bets]]="",Table2[[#This Row],[State]]="NSW",Table2[[#This Row],[Rated Order]]=3),"",100))</f>
        <v/>
      </c>
      <c r="AS147" s="47" t="str">
        <f>IF(Table2[[#This Row],[Pro Bet]]="","",IF(Table2[[#This Row],[Lev Ret]]="","",AR147*Table2[[#This Row],[Div]]))</f>
        <v/>
      </c>
      <c r="AT147" s="96" t="str">
        <f>IF(Table2[[#This Row],[Pro Bet]]="","",IF(AS147="",AR147*-1,AS147-AR147))</f>
        <v/>
      </c>
    </row>
    <row r="148" spans="1:46" x14ac:dyDescent="0.25">
      <c r="A148" s="38">
        <v>44310</v>
      </c>
      <c r="B148" s="39" t="s">
        <v>107</v>
      </c>
      <c r="C148" s="40">
        <v>0.63541666666666663</v>
      </c>
      <c r="D148" s="39">
        <v>4</v>
      </c>
      <c r="E148" s="39">
        <v>8</v>
      </c>
      <c r="F148" s="70">
        <v>6</v>
      </c>
      <c r="G148" s="39">
        <v>1200</v>
      </c>
      <c r="H148" s="39" t="s">
        <v>988</v>
      </c>
      <c r="I148" s="39">
        <v>84</v>
      </c>
      <c r="J148" s="39">
        <v>125</v>
      </c>
      <c r="K148" s="39">
        <v>1</v>
      </c>
      <c r="L148" s="39" t="s">
        <v>1365</v>
      </c>
      <c r="M148" s="39" t="s">
        <v>995</v>
      </c>
      <c r="N148" s="41">
        <v>3.5</v>
      </c>
      <c r="O148" s="39" t="s">
        <v>1076</v>
      </c>
      <c r="P148" s="39" t="s">
        <v>1098</v>
      </c>
      <c r="Q148" s="48">
        <v>2</v>
      </c>
      <c r="R148" s="39">
        <v>9</v>
      </c>
      <c r="S148" s="39">
        <v>62.5</v>
      </c>
      <c r="T148" s="39">
        <v>60.5</v>
      </c>
      <c r="U148" s="48">
        <v>35.924369747899163</v>
      </c>
      <c r="V148" s="39">
        <v>1</v>
      </c>
      <c r="W148" s="39">
        <v>5</v>
      </c>
      <c r="X148" s="39">
        <v>2</v>
      </c>
      <c r="Y148" s="39">
        <v>4.5999999999999996</v>
      </c>
      <c r="Z148" s="39">
        <v>40</v>
      </c>
      <c r="AA148" s="39">
        <v>9</v>
      </c>
      <c r="AB148" s="52"/>
      <c r="AC148" s="39"/>
      <c r="AD148" s="41">
        <v>3.4</v>
      </c>
      <c r="AE148" s="41"/>
      <c r="AF148" s="68" t="s">
        <v>618</v>
      </c>
      <c r="AG148" s="39" t="str">
        <f>VLOOKUP(B148,$B$1703:$D$1743,2,FALSE)</f>
        <v>Vic</v>
      </c>
      <c r="AH148" s="39" t="str">
        <f>VLOOKUP(B148,$B$1703:$D$1743,3,FALSE)</f>
        <v>-</v>
      </c>
      <c r="AI148" s="69" t="str">
        <f>TRIM(PROPER(L148))</f>
        <v>Alfa Oro</v>
      </c>
      <c r="AJ148" s="39" t="str">
        <f>TEXT(A148, "ddd")</f>
        <v>Sat</v>
      </c>
      <c r="AK148" s="39">
        <f>MONTH(Table2[[#This Row],[Date]])</f>
        <v>4</v>
      </c>
      <c r="AL148" s="39" t="s">
        <v>1361</v>
      </c>
      <c r="AM148" s="39" t="str">
        <f>IF(AND(Table2[[#This Row],[Date]]=A149,Table2[[#This Row],[Track]]=B149,Table2[[#This Row],[Race]]=F149,AL148&lt;&gt;"Neg",AL149&lt;&gt;"Neg"),2,"")</f>
        <v/>
      </c>
      <c r="AN148" s="39" t="str">
        <f>IF(AM148=2,2,IF(AND(AM147=2,Table2[[#This Row],[Negatives]]&lt;&gt;"NEG"),2,""))</f>
        <v/>
      </c>
      <c r="AO148" s="39">
        <f>IF(AND(Table2[[#This Row],[State]]="NSW",Table2[[#This Row],[Rated Order]]=3,AN148=""),100,100)</f>
        <v>100</v>
      </c>
      <c r="AP148" s="39" t="str">
        <f>IF(AC148&lt;&gt;"Won","",AO148*AD148)</f>
        <v/>
      </c>
      <c r="AQ148" s="39">
        <f>IF(AP148="",AO148*-1,AP148-AO148)</f>
        <v>-100</v>
      </c>
      <c r="AR148" s="95" t="str">
        <f>IF(Table2[[#This Row],[Negatives]]="NEG","",IF(AND(Table2[[#This Row],[2 Pro Bets]]="",Table2[[#This Row],[State]]="NSW",Table2[[#This Row],[Rated Order]]=3),"",100))</f>
        <v/>
      </c>
      <c r="AS148" s="47" t="str">
        <f>IF(Table2[[#This Row],[Pro Bet]]="","",IF(Table2[[#This Row],[Lev Ret]]="","",AR148*Table2[[#This Row],[Div]]))</f>
        <v/>
      </c>
      <c r="AT148" s="96" t="str">
        <f>IF(Table2[[#This Row],[Pro Bet]]="","",IF(AS148="",AR148*-1,AS148-AR148))</f>
        <v/>
      </c>
    </row>
    <row r="149" spans="1:46" x14ac:dyDescent="0.25">
      <c r="A149" s="38">
        <v>44310</v>
      </c>
      <c r="B149" s="39" t="s">
        <v>107</v>
      </c>
      <c r="C149" s="40">
        <v>0.63541666666666663</v>
      </c>
      <c r="D149" s="39">
        <v>4</v>
      </c>
      <c r="E149" s="39">
        <v>8</v>
      </c>
      <c r="F149" s="70">
        <v>6</v>
      </c>
      <c r="G149" s="39">
        <v>1200</v>
      </c>
      <c r="H149" s="39" t="s">
        <v>988</v>
      </c>
      <c r="I149" s="39">
        <v>84</v>
      </c>
      <c r="J149" s="39">
        <v>125</v>
      </c>
      <c r="K149" s="39">
        <v>4</v>
      </c>
      <c r="L149" s="39" t="s">
        <v>1367</v>
      </c>
      <c r="M149" s="39" t="s">
        <v>1030</v>
      </c>
      <c r="N149" s="41">
        <v>7.9</v>
      </c>
      <c r="O149" s="39" t="s">
        <v>1035</v>
      </c>
      <c r="P149" s="39" t="s">
        <v>1099</v>
      </c>
      <c r="Q149" s="48"/>
      <c r="R149" s="39">
        <v>4</v>
      </c>
      <c r="S149" s="39">
        <v>60.5</v>
      </c>
      <c r="T149" s="39">
        <v>60.5</v>
      </c>
      <c r="U149" s="48">
        <v>35.924369747899163</v>
      </c>
      <c r="V149" s="39">
        <v>3</v>
      </c>
      <c r="W149" s="39">
        <v>1</v>
      </c>
      <c r="X149" s="39">
        <v>3</v>
      </c>
      <c r="Y149" s="39">
        <v>5.2</v>
      </c>
      <c r="Z149" s="39">
        <v>30</v>
      </c>
      <c r="AA149" s="39">
        <v>9</v>
      </c>
      <c r="AB149" s="52"/>
      <c r="AC149" s="39" t="s">
        <v>617</v>
      </c>
      <c r="AD149" s="41">
        <v>10.199999999999999</v>
      </c>
      <c r="AE149" s="41">
        <v>1.7</v>
      </c>
      <c r="AF149" s="68" t="s">
        <v>618</v>
      </c>
      <c r="AG149" s="39" t="str">
        <f>VLOOKUP(B149,$B$1703:$D$1743,2,FALSE)</f>
        <v>Vic</v>
      </c>
      <c r="AH149" s="39" t="str">
        <f>VLOOKUP(B149,$B$1703:$D$1743,3,FALSE)</f>
        <v>-</v>
      </c>
      <c r="AI149" s="69" t="str">
        <f>TRIM(PROPER(L149))</f>
        <v>Open Minded</v>
      </c>
      <c r="AJ149" s="39" t="str">
        <f>TEXT(A149, "ddd")</f>
        <v>Sat</v>
      </c>
      <c r="AK149" s="39">
        <f>MONTH(Table2[[#This Row],[Date]])</f>
        <v>4</v>
      </c>
      <c r="AL149" s="39" t="s">
        <v>1361</v>
      </c>
      <c r="AM149" s="39" t="str">
        <f>IF(AND(Table2[[#This Row],[Date]]=A150,Table2[[#This Row],[Track]]=B150,Table2[[#This Row],[Race]]=F150,AL149&lt;&gt;"Neg",AL150&lt;&gt;"Neg"),2,"")</f>
        <v/>
      </c>
      <c r="AN149" s="39" t="str">
        <f>IF(AM149=2,2,IF(AND(AM148=2,Table2[[#This Row],[Negatives]]&lt;&gt;"NEG"),2,""))</f>
        <v/>
      </c>
      <c r="AO149" s="39">
        <f>IF(AND(Table2[[#This Row],[State]]="NSW",Table2[[#This Row],[Rated Order]]=3,AN149=""),100,100)</f>
        <v>100</v>
      </c>
      <c r="AP149" s="39">
        <f>IF(AC149&lt;&gt;"Won","",AO149*AD149)</f>
        <v>1019.9999999999999</v>
      </c>
      <c r="AQ149" s="39">
        <f>IF(AP149="",AO149*-1,AP149-AO149)</f>
        <v>919.99999999999989</v>
      </c>
      <c r="AR149" s="95" t="str">
        <f>IF(Table2[[#This Row],[Negatives]]="NEG","",IF(AND(Table2[[#This Row],[2 Pro Bets]]="",Table2[[#This Row],[State]]="NSW",Table2[[#This Row],[Rated Order]]=3),"",100))</f>
        <v/>
      </c>
      <c r="AS149" s="47" t="str">
        <f>IF(Table2[[#This Row],[Pro Bet]]="","",IF(Table2[[#This Row],[Lev Ret]]="","",AR149*Table2[[#This Row],[Div]]))</f>
        <v/>
      </c>
      <c r="AT149" s="96" t="str">
        <f>IF(Table2[[#This Row],[Pro Bet]]="","",IF(AS149="",AR149*-1,AS149-AR149))</f>
        <v/>
      </c>
    </row>
    <row r="150" spans="1:46" x14ac:dyDescent="0.25">
      <c r="A150" s="38">
        <v>44310</v>
      </c>
      <c r="B150" s="39" t="s">
        <v>107</v>
      </c>
      <c r="C150" s="40">
        <v>0.66319444444444442</v>
      </c>
      <c r="D150" s="39">
        <v>4</v>
      </c>
      <c r="E150" s="39">
        <v>8</v>
      </c>
      <c r="F150" s="70">
        <v>7</v>
      </c>
      <c r="G150" s="39">
        <v>2000</v>
      </c>
      <c r="H150" s="39" t="s">
        <v>988</v>
      </c>
      <c r="I150" s="39" t="s">
        <v>989</v>
      </c>
      <c r="J150" s="39">
        <v>135</v>
      </c>
      <c r="K150" s="39">
        <v>2</v>
      </c>
      <c r="L150" s="39" t="s">
        <v>1368</v>
      </c>
      <c r="M150" s="39" t="s">
        <v>1030</v>
      </c>
      <c r="N150" s="41">
        <v>8.3000000000000007</v>
      </c>
      <c r="O150" s="39" t="s">
        <v>1100</v>
      </c>
      <c r="P150" s="39" t="s">
        <v>1038</v>
      </c>
      <c r="Q150" s="48"/>
      <c r="R150" s="39">
        <v>9</v>
      </c>
      <c r="S150" s="39">
        <v>59.5</v>
      </c>
      <c r="T150" s="39">
        <v>59.5</v>
      </c>
      <c r="U150" s="48">
        <v>25.746822908070637</v>
      </c>
      <c r="V150" s="39">
        <v>3</v>
      </c>
      <c r="W150" s="39"/>
      <c r="X150" s="39">
        <v>2</v>
      </c>
      <c r="Y150" s="39">
        <v>5.2</v>
      </c>
      <c r="Z150" s="39">
        <v>30</v>
      </c>
      <c r="AA150" s="39">
        <v>12</v>
      </c>
      <c r="AB150" s="52"/>
      <c r="AC150" s="39"/>
      <c r="AD150" s="41">
        <v>8</v>
      </c>
      <c r="AE150" s="41"/>
      <c r="AF150" s="68" t="s">
        <v>618</v>
      </c>
      <c r="AG150" s="39" t="str">
        <f>VLOOKUP(B150,$B$1703:$D$1743,2,FALSE)</f>
        <v>Vic</v>
      </c>
      <c r="AH150" s="39" t="str">
        <f>VLOOKUP(B150,$B$1703:$D$1743,3,FALSE)</f>
        <v>-</v>
      </c>
      <c r="AI150" s="69" t="str">
        <f>TRIM(PROPER(L150))</f>
        <v>Inverloch</v>
      </c>
      <c r="AJ150" s="39" t="str">
        <f>TEXT(A150, "ddd")</f>
        <v>Sat</v>
      </c>
      <c r="AK150" s="39">
        <f>MONTH(Table2[[#This Row],[Date]])</f>
        <v>4</v>
      </c>
      <c r="AL150" s="39" t="s">
        <v>1361</v>
      </c>
      <c r="AM150" s="39" t="str">
        <f>IF(AND(Table2[[#This Row],[Date]]=A151,Table2[[#This Row],[Track]]=B151,Table2[[#This Row],[Race]]=F151,AL150&lt;&gt;"Neg",AL151&lt;&gt;"Neg"),2,"")</f>
        <v/>
      </c>
      <c r="AN150" s="39" t="str">
        <f>IF(AM150=2,2,IF(AND(AM149=2,Table2[[#This Row],[Negatives]]&lt;&gt;"NEG"),2,""))</f>
        <v/>
      </c>
      <c r="AO150" s="39">
        <f>IF(AND(Table2[[#This Row],[State]]="NSW",Table2[[#This Row],[Rated Order]]=3,AN150=""),100,100)</f>
        <v>100</v>
      </c>
      <c r="AP150" s="39" t="str">
        <f>IF(AC150&lt;&gt;"Won","",AO150*AD150)</f>
        <v/>
      </c>
      <c r="AQ150" s="39">
        <f>IF(AP150="",AO150*-1,AP150-AO150)</f>
        <v>-100</v>
      </c>
      <c r="AR150" s="95" t="str">
        <f>IF(Table2[[#This Row],[Negatives]]="NEG","",IF(AND(Table2[[#This Row],[2 Pro Bets]]="",Table2[[#This Row],[State]]="NSW",Table2[[#This Row],[Rated Order]]=3),"",100))</f>
        <v/>
      </c>
      <c r="AS150" s="47" t="str">
        <f>IF(Table2[[#This Row],[Pro Bet]]="","",IF(Table2[[#This Row],[Lev Ret]]="","",AR150*Table2[[#This Row],[Div]]))</f>
        <v/>
      </c>
      <c r="AT150" s="96" t="str">
        <f>IF(Table2[[#This Row],[Pro Bet]]="","",IF(AS150="",AR150*-1,AS150-AR150))</f>
        <v/>
      </c>
    </row>
    <row r="151" spans="1:46" x14ac:dyDescent="0.25">
      <c r="A151" s="38">
        <v>44310</v>
      </c>
      <c r="B151" s="39" t="s">
        <v>44</v>
      </c>
      <c r="C151" s="40">
        <v>0.67708333333333304</v>
      </c>
      <c r="D151" s="39">
        <v>4</v>
      </c>
      <c r="E151" s="39">
        <v>6</v>
      </c>
      <c r="F151" s="70">
        <v>8</v>
      </c>
      <c r="G151" s="39">
        <v>1400</v>
      </c>
      <c r="H151" s="39" t="s">
        <v>1398</v>
      </c>
      <c r="I151" s="39">
        <v>100</v>
      </c>
      <c r="J151" s="39">
        <v>125</v>
      </c>
      <c r="K151" s="39">
        <v>4</v>
      </c>
      <c r="L151" s="39" t="s">
        <v>720</v>
      </c>
      <c r="M151" s="39" t="s">
        <v>1006</v>
      </c>
      <c r="N151" s="41">
        <v>7.8</v>
      </c>
      <c r="O151" s="39" t="s">
        <v>1411</v>
      </c>
      <c r="P151" s="39" t="s">
        <v>1064</v>
      </c>
      <c r="Q151" s="48"/>
      <c r="R151" s="39">
        <v>5</v>
      </c>
      <c r="S151" s="39">
        <v>58</v>
      </c>
      <c r="T151" s="39">
        <v>58</v>
      </c>
      <c r="U151" s="48" t="s">
        <v>993</v>
      </c>
      <c r="V151" s="39">
        <v>2</v>
      </c>
      <c r="W151" s="39">
        <v>4</v>
      </c>
      <c r="X151" s="39">
        <v>2</v>
      </c>
      <c r="Y151" s="39">
        <v>5.9</v>
      </c>
      <c r="Z151" s="39">
        <v>20</v>
      </c>
      <c r="AA151" s="39"/>
      <c r="AB151" s="52"/>
      <c r="AC151" s="39"/>
      <c r="AD151" s="41">
        <v>6.5</v>
      </c>
      <c r="AE151" s="41"/>
      <c r="AF151" s="68" t="s">
        <v>619</v>
      </c>
      <c r="AG151" s="39" t="str">
        <f>VLOOKUP(B151,$B$1703:$D$1743,2,FALSE)</f>
        <v>NSW</v>
      </c>
      <c r="AH151" s="39" t="str">
        <f>VLOOKUP(B151,$B$1703:$D$1743,3,FALSE)</f>
        <v>-</v>
      </c>
      <c r="AI151" s="69" t="str">
        <f>TRIM(PROPER(L151))</f>
        <v>Bottega</v>
      </c>
      <c r="AJ151" s="39" t="str">
        <f>TEXT(A151, "ddd")</f>
        <v>Sat</v>
      </c>
      <c r="AK151" s="39">
        <f>MONTH(Table2[[#This Row],[Date]])</f>
        <v>4</v>
      </c>
      <c r="AL151" s="39"/>
      <c r="AM151" s="39" t="str">
        <f>IF(AND(Table2[[#This Row],[Date]]=A152,Table2[[#This Row],[Track]]=B152,Table2[[#This Row],[Race]]=F152,AL151&lt;&gt;"Neg",AL152&lt;&gt;"Neg"),2,"")</f>
        <v/>
      </c>
      <c r="AN151" s="39" t="str">
        <f>IF(AM151=2,2,IF(AND(AM150=2,Table2[[#This Row],[Negatives]]&lt;&gt;"NEG"),2,""))</f>
        <v/>
      </c>
      <c r="AO151" s="39">
        <f>IF(AND(Table2[[#This Row],[State]]="NSW",Table2[[#This Row],[Rated Order]]=3,AN151=""),100,100)</f>
        <v>100</v>
      </c>
      <c r="AP151" s="39" t="str">
        <f>IF(AC151&lt;&gt;"Won","",AO151*AD151)</f>
        <v/>
      </c>
      <c r="AQ151" s="39">
        <f>IF(AP151="",AO151*-1,AP151-AO151)</f>
        <v>-100</v>
      </c>
      <c r="AR151" s="95">
        <f>IF(Table2[[#This Row],[Negatives]]="NEG","",IF(AND(Table2[[#This Row],[2 Pro Bets]]="",Table2[[#This Row],[State]]="NSW",Table2[[#This Row],[Rated Order]]=3),"",100))</f>
        <v>100</v>
      </c>
      <c r="AS151" s="47" t="str">
        <f>IF(Table2[[#This Row],[Pro Bet]]="","",IF(Table2[[#This Row],[Lev Ret]]="","",AR151*Table2[[#This Row],[Div]]))</f>
        <v/>
      </c>
      <c r="AT151" s="96">
        <f>IF(Table2[[#This Row],[Pro Bet]]="","",IF(AS151="",AR151*-1,AS151-AR151))</f>
        <v>-100</v>
      </c>
    </row>
    <row r="152" spans="1:46" x14ac:dyDescent="0.25">
      <c r="A152" s="38">
        <v>44310</v>
      </c>
      <c r="B152" s="39" t="s">
        <v>107</v>
      </c>
      <c r="C152" s="40">
        <v>0.6875</v>
      </c>
      <c r="D152" s="39">
        <v>4</v>
      </c>
      <c r="E152" s="39">
        <v>8</v>
      </c>
      <c r="F152" s="70">
        <v>8</v>
      </c>
      <c r="G152" s="39">
        <v>1400</v>
      </c>
      <c r="H152" s="39" t="s">
        <v>988</v>
      </c>
      <c r="I152" s="39" t="s">
        <v>989</v>
      </c>
      <c r="J152" s="39">
        <v>140</v>
      </c>
      <c r="K152" s="39">
        <v>3</v>
      </c>
      <c r="L152" s="39" t="s">
        <v>1101</v>
      </c>
      <c r="M152" s="39" t="s">
        <v>995</v>
      </c>
      <c r="N152" s="41">
        <v>7.5</v>
      </c>
      <c r="O152" s="39" t="s">
        <v>1059</v>
      </c>
      <c r="P152" s="39" t="s">
        <v>1094</v>
      </c>
      <c r="Q152" s="48"/>
      <c r="R152" s="39">
        <v>7</v>
      </c>
      <c r="S152" s="39">
        <v>56.5</v>
      </c>
      <c r="T152" s="39">
        <v>56.5</v>
      </c>
      <c r="U152" s="48">
        <v>41.904761904761905</v>
      </c>
      <c r="V152" s="39">
        <v>4</v>
      </c>
      <c r="W152" s="39">
        <v>2</v>
      </c>
      <c r="X152" s="39">
        <v>2</v>
      </c>
      <c r="Y152" s="39">
        <v>4.2</v>
      </c>
      <c r="Z152" s="39">
        <v>40</v>
      </c>
      <c r="AA152" s="39">
        <v>8</v>
      </c>
      <c r="AB152" s="52"/>
      <c r="AC152" s="39"/>
      <c r="AD152" s="41">
        <v>8</v>
      </c>
      <c r="AE152" s="41"/>
      <c r="AF152" s="68" t="s">
        <v>618</v>
      </c>
      <c r="AG152" s="39" t="str">
        <f>VLOOKUP(B152,$B$1703:$D$1743,2,FALSE)</f>
        <v>Vic</v>
      </c>
      <c r="AH152" s="39" t="str">
        <f>VLOOKUP(B152,$B$1703:$D$1743,3,FALSE)</f>
        <v>-</v>
      </c>
      <c r="AI152" s="69" t="str">
        <f>TRIM(PROPER(L152))</f>
        <v>Begood Toya Mother</v>
      </c>
      <c r="AJ152" s="39" t="str">
        <f>TEXT(A152, "ddd")</f>
        <v>Sat</v>
      </c>
      <c r="AK152" s="39">
        <f>MONTH(Table2[[#This Row],[Date]])</f>
        <v>4</v>
      </c>
      <c r="AL152" s="39" t="s">
        <v>1361</v>
      </c>
      <c r="AM152" s="39" t="str">
        <f>IF(AND(Table2[[#This Row],[Date]]=A153,Table2[[#This Row],[Track]]=B153,Table2[[#This Row],[Race]]=F153,AL152&lt;&gt;"Neg",AL153&lt;&gt;"Neg"),2,"")</f>
        <v/>
      </c>
      <c r="AN152" s="39" t="str">
        <f>IF(AM152=2,2,IF(AND(AM151=2,Table2[[#This Row],[Negatives]]&lt;&gt;"NEG"),2,""))</f>
        <v/>
      </c>
      <c r="AO152" s="39">
        <f>IF(AND(Table2[[#This Row],[State]]="NSW",Table2[[#This Row],[Rated Order]]=3,AN152=""),100,100)</f>
        <v>100</v>
      </c>
      <c r="AP152" s="39" t="str">
        <f>IF(AC152&lt;&gt;"Won","",AO152*AD152)</f>
        <v/>
      </c>
      <c r="AQ152" s="39">
        <f>IF(AP152="",AO152*-1,AP152-AO152)</f>
        <v>-100</v>
      </c>
      <c r="AR152" s="95" t="str">
        <f>IF(Table2[[#This Row],[Negatives]]="NEG","",IF(AND(Table2[[#This Row],[2 Pro Bets]]="",Table2[[#This Row],[State]]="NSW",Table2[[#This Row],[Rated Order]]=3),"",100))</f>
        <v/>
      </c>
      <c r="AS152" s="47" t="str">
        <f>IF(Table2[[#This Row],[Pro Bet]]="","",IF(Table2[[#This Row],[Lev Ret]]="","",AR152*Table2[[#This Row],[Div]]))</f>
        <v/>
      </c>
      <c r="AT152" s="96" t="str">
        <f>IF(Table2[[#This Row],[Pro Bet]]="","",IF(AS152="",AR152*-1,AS152-AR152))</f>
        <v/>
      </c>
    </row>
    <row r="153" spans="1:46" x14ac:dyDescent="0.25">
      <c r="A153" s="38">
        <v>44310</v>
      </c>
      <c r="B153" s="39" t="s">
        <v>44</v>
      </c>
      <c r="C153" s="40">
        <v>0.70486111111111105</v>
      </c>
      <c r="D153" s="39">
        <v>4</v>
      </c>
      <c r="E153" s="39">
        <v>6</v>
      </c>
      <c r="F153" s="70">
        <v>9</v>
      </c>
      <c r="G153" s="39">
        <v>1200</v>
      </c>
      <c r="H153" s="39" t="s">
        <v>1398</v>
      </c>
      <c r="I153" s="39">
        <v>88</v>
      </c>
      <c r="J153" s="39">
        <v>125</v>
      </c>
      <c r="K153" s="39">
        <v>2</v>
      </c>
      <c r="L153" s="39" t="s">
        <v>653</v>
      </c>
      <c r="M153" s="39" t="s">
        <v>1018</v>
      </c>
      <c r="N153" s="41">
        <v>3.1</v>
      </c>
      <c r="O153" s="39" t="s">
        <v>1096</v>
      </c>
      <c r="P153" s="39" t="s">
        <v>1211</v>
      </c>
      <c r="Q153" s="48"/>
      <c r="R153" s="39">
        <v>1</v>
      </c>
      <c r="S153" s="39">
        <v>58.5</v>
      </c>
      <c r="T153" s="39">
        <v>58.5</v>
      </c>
      <c r="U153" s="48">
        <v>44.30625728721337</v>
      </c>
      <c r="V153" s="39">
        <v>4</v>
      </c>
      <c r="W153" s="39"/>
      <c r="X153" s="39">
        <v>2</v>
      </c>
      <c r="Y153" s="39">
        <v>4</v>
      </c>
      <c r="Z153" s="39">
        <v>20</v>
      </c>
      <c r="AA153" s="39"/>
      <c r="AB153" s="52"/>
      <c r="AC153" s="39" t="s">
        <v>471</v>
      </c>
      <c r="AD153" s="41">
        <v>2.7</v>
      </c>
      <c r="AE153" s="41">
        <v>1.3</v>
      </c>
      <c r="AF153" s="68" t="s">
        <v>619</v>
      </c>
      <c r="AG153" s="39" t="str">
        <f>VLOOKUP(B153,$B$1703:$D$1743,2,FALSE)</f>
        <v>NSW</v>
      </c>
      <c r="AH153" s="39" t="str">
        <f>VLOOKUP(B153,$B$1703:$D$1743,3,FALSE)</f>
        <v>-</v>
      </c>
      <c r="AI153" s="69" t="str">
        <f>TRIM(PROPER(L153))</f>
        <v>Lost And Running</v>
      </c>
      <c r="AJ153" s="39" t="str">
        <f>TEXT(A153, "ddd")</f>
        <v>Sat</v>
      </c>
      <c r="AK153" s="39">
        <f>MONTH(Table2[[#This Row],[Date]])</f>
        <v>4</v>
      </c>
      <c r="AL153" s="39" t="s">
        <v>1362</v>
      </c>
      <c r="AM153" s="39" t="str">
        <f>IF(AND(Table2[[#This Row],[Date]]=A154,Table2[[#This Row],[Track]]=B154,Table2[[#This Row],[Race]]=F154,AL153&lt;&gt;"Neg",AL154&lt;&gt;"Neg"),2,"")</f>
        <v/>
      </c>
      <c r="AN153" s="39" t="str">
        <f>IF(AM153=2,2,IF(AND(AM152=2,Table2[[#This Row],[Negatives]]&lt;&gt;"NEG"),2,""))</f>
        <v/>
      </c>
      <c r="AO153" s="39">
        <f>IF(AND(Table2[[#This Row],[State]]="NSW",Table2[[#This Row],[Rated Order]]=3,AN153=""),100,100)</f>
        <v>100</v>
      </c>
      <c r="AP153" s="39">
        <f>IF(AC153&lt;&gt;"Won","",AO153*AD153)</f>
        <v>270</v>
      </c>
      <c r="AQ153" s="39">
        <f>IF(AP153="",AO153*-1,AP153-AO153)</f>
        <v>170</v>
      </c>
      <c r="AR153" s="95" t="str">
        <f>IF(Table2[[#This Row],[Negatives]]="NEG","",IF(AND(Table2[[#This Row],[2 Pro Bets]]="",Table2[[#This Row],[State]]="NSW",Table2[[#This Row],[Rated Order]]=3),"",100))</f>
        <v/>
      </c>
      <c r="AS153" s="47" t="str">
        <f>IF(Table2[[#This Row],[Pro Bet]]="","",IF(Table2[[#This Row],[Lev Ret]]="","",AR153*Table2[[#This Row],[Div]]))</f>
        <v/>
      </c>
      <c r="AT153" s="96" t="str">
        <f>IF(Table2[[#This Row],[Pro Bet]]="","",IF(AS153="",AR153*-1,AS153-AR153))</f>
        <v/>
      </c>
    </row>
    <row r="154" spans="1:46" x14ac:dyDescent="0.25">
      <c r="A154" s="38">
        <v>44310</v>
      </c>
      <c r="B154" s="39" t="s">
        <v>107</v>
      </c>
      <c r="C154" s="40">
        <v>0.71180555555555547</v>
      </c>
      <c r="D154" s="39">
        <v>4</v>
      </c>
      <c r="E154" s="39">
        <v>8</v>
      </c>
      <c r="F154" s="70">
        <v>9</v>
      </c>
      <c r="G154" s="39">
        <v>1600</v>
      </c>
      <c r="H154" s="39" t="s">
        <v>988</v>
      </c>
      <c r="I154" s="39">
        <v>84</v>
      </c>
      <c r="J154" s="39">
        <v>125</v>
      </c>
      <c r="K154" s="39">
        <v>14</v>
      </c>
      <c r="L154" s="39" t="s">
        <v>493</v>
      </c>
      <c r="M154" s="39" t="s">
        <v>1024</v>
      </c>
      <c r="N154" s="41">
        <v>8.8000000000000007</v>
      </c>
      <c r="O154" s="39" t="s">
        <v>1102</v>
      </c>
      <c r="P154" s="39" t="s">
        <v>1069</v>
      </c>
      <c r="Q154" s="48">
        <v>1.5</v>
      </c>
      <c r="R154" s="39">
        <v>12</v>
      </c>
      <c r="S154" s="39">
        <v>55.5</v>
      </c>
      <c r="T154" s="39">
        <v>54</v>
      </c>
      <c r="U154" s="48">
        <v>27.492668621700879</v>
      </c>
      <c r="V154" s="39">
        <v>4</v>
      </c>
      <c r="W154" s="39"/>
      <c r="X154" s="39">
        <v>2</v>
      </c>
      <c r="Y154" s="39">
        <v>5.2</v>
      </c>
      <c r="Z154" s="39">
        <v>35</v>
      </c>
      <c r="AA154" s="39">
        <v>13</v>
      </c>
      <c r="AB154" s="52"/>
      <c r="AC154" s="39"/>
      <c r="AD154" s="41">
        <v>10</v>
      </c>
      <c r="AE154" s="41"/>
      <c r="AF154" s="68" t="s">
        <v>618</v>
      </c>
      <c r="AG154" s="39" t="str">
        <f>VLOOKUP(B154,$B$1703:$D$1743,2,FALSE)</f>
        <v>Vic</v>
      </c>
      <c r="AH154" s="39" t="str">
        <f>VLOOKUP(B154,$B$1703:$D$1743,3,FALSE)</f>
        <v>-</v>
      </c>
      <c r="AI154" s="69" t="str">
        <f>TRIM(PROPER(L154))</f>
        <v>Legionnaire</v>
      </c>
      <c r="AJ154" s="39" t="str">
        <f>TEXT(A154, "ddd")</f>
        <v>Sat</v>
      </c>
      <c r="AK154" s="39">
        <f>MONTH(Table2[[#This Row],[Date]])</f>
        <v>4</v>
      </c>
      <c r="AL154" s="39"/>
      <c r="AM154" s="39" t="str">
        <f>IF(AND(Table2[[#This Row],[Date]]=A155,Table2[[#This Row],[Track]]=B155,Table2[[#This Row],[Race]]=F155,AL154&lt;&gt;"Neg",AL155&lt;&gt;"Neg"),2,"")</f>
        <v/>
      </c>
      <c r="AN154" s="39" t="str">
        <f>IF(AM154=2,2,IF(AND(AM153=2,Table2[[#This Row],[Negatives]]&lt;&gt;"NEG"),2,""))</f>
        <v/>
      </c>
      <c r="AO154" s="39">
        <f>IF(AND(Table2[[#This Row],[State]]="NSW",Table2[[#This Row],[Rated Order]]=3,AN154=""),100,100)</f>
        <v>100</v>
      </c>
      <c r="AP154" s="39" t="str">
        <f>IF(AC154&lt;&gt;"Won","",AO154*AD154)</f>
        <v/>
      </c>
      <c r="AQ154" s="39">
        <f>IF(AP154="",AO154*-1,AP154-AO154)</f>
        <v>-100</v>
      </c>
      <c r="AR154" s="95">
        <f>IF(Table2[[#This Row],[Negatives]]="NEG","",IF(AND(Table2[[#This Row],[2 Pro Bets]]="",Table2[[#This Row],[State]]="NSW",Table2[[#This Row],[Rated Order]]=3),"",100))</f>
        <v>100</v>
      </c>
      <c r="AS154" s="47" t="str">
        <f>IF(Table2[[#This Row],[Pro Bet]]="","",IF(Table2[[#This Row],[Lev Ret]]="","",AR154*Table2[[#This Row],[Div]]))</f>
        <v/>
      </c>
      <c r="AT154" s="96">
        <f>IF(Table2[[#This Row],[Pro Bet]]="","",IF(AS154="",AR154*-1,AS154-AR154))</f>
        <v>-100</v>
      </c>
    </row>
    <row r="155" spans="1:46" x14ac:dyDescent="0.25">
      <c r="A155" s="38">
        <v>44311</v>
      </c>
      <c r="B155" s="39" t="s">
        <v>225</v>
      </c>
      <c r="C155" s="40">
        <v>0.54166666666666663</v>
      </c>
      <c r="D155" s="39">
        <v>4</v>
      </c>
      <c r="E155" s="39">
        <v>0</v>
      </c>
      <c r="F155" s="70">
        <v>1</v>
      </c>
      <c r="G155" s="39">
        <v>2600</v>
      </c>
      <c r="H155" s="39" t="s">
        <v>988</v>
      </c>
      <c r="I155" s="39" t="s">
        <v>989</v>
      </c>
      <c r="J155" s="39">
        <v>135</v>
      </c>
      <c r="K155" s="39">
        <v>6</v>
      </c>
      <c r="L155" s="39" t="s">
        <v>1366</v>
      </c>
      <c r="M155" s="39" t="s">
        <v>990</v>
      </c>
      <c r="N155" s="41">
        <v>4</v>
      </c>
      <c r="O155" s="39" t="s">
        <v>1091</v>
      </c>
      <c r="P155" s="39" t="s">
        <v>1016</v>
      </c>
      <c r="Q155" s="48"/>
      <c r="R155" s="39">
        <v>2</v>
      </c>
      <c r="S155" s="39">
        <v>54.5</v>
      </c>
      <c r="T155" s="39">
        <v>54.5</v>
      </c>
      <c r="U155" s="48">
        <v>77.631578947368425</v>
      </c>
      <c r="V155" s="39">
        <v>2</v>
      </c>
      <c r="W155" s="39">
        <v>3</v>
      </c>
      <c r="X155" s="39">
        <v>2</v>
      </c>
      <c r="Y155" s="39">
        <v>4</v>
      </c>
      <c r="Z155" s="39">
        <v>40</v>
      </c>
      <c r="AA155" s="39">
        <v>5</v>
      </c>
      <c r="AB155" s="52"/>
      <c r="AC155" s="39" t="s">
        <v>2</v>
      </c>
      <c r="AD155" s="41">
        <v>4.4000000000000004</v>
      </c>
      <c r="AE155" s="41">
        <v>2</v>
      </c>
      <c r="AF155" s="68" t="s">
        <v>618</v>
      </c>
      <c r="AG155" s="39" t="str">
        <f>VLOOKUP(B155,$B$1703:$D$1743,2,FALSE)</f>
        <v>Vic</v>
      </c>
      <c r="AH155" s="39" t="str">
        <f>VLOOKUP(B155,$B$1703:$D$1743,3,FALSE)</f>
        <v>-</v>
      </c>
      <c r="AI155" s="69" t="str">
        <f>TRIM(PROPER(L155))</f>
        <v>Mohican Heights</v>
      </c>
      <c r="AJ155" s="39" t="str">
        <f>TEXT(A155, "ddd")</f>
        <v>Sun</v>
      </c>
      <c r="AK155" s="39">
        <f>MONTH(Table2[[#This Row],[Date]])</f>
        <v>4</v>
      </c>
      <c r="AL155" s="39" t="s">
        <v>1361</v>
      </c>
      <c r="AM155" s="39" t="str">
        <f>IF(AND(Table2[[#This Row],[Date]]=A156,Table2[[#This Row],[Track]]=B156,Table2[[#This Row],[Race]]=F156,AL155&lt;&gt;"Neg",AL156&lt;&gt;"Neg"),2,"")</f>
        <v/>
      </c>
      <c r="AN155" s="39" t="str">
        <f>IF(AM155=2,2,IF(AND(AM154=2,Table2[[#This Row],[Negatives]]&lt;&gt;"NEG"),2,""))</f>
        <v/>
      </c>
      <c r="AO155" s="39">
        <f>IF(AND(Table2[[#This Row],[State]]="NSW",Table2[[#This Row],[Rated Order]]=3,AN155=""),100,100)</f>
        <v>100</v>
      </c>
      <c r="AP155" s="39" t="str">
        <f>IF(AC155&lt;&gt;"Won","",AO155*AD155)</f>
        <v/>
      </c>
      <c r="AQ155" s="39">
        <f>IF(AP155="",AO155*-1,AP155-AO155)</f>
        <v>-100</v>
      </c>
      <c r="AR155" s="95" t="str">
        <f>IF(Table2[[#This Row],[Negatives]]="NEG","",IF(AND(Table2[[#This Row],[2 Pro Bets]]="",Table2[[#This Row],[State]]="NSW",Table2[[#This Row],[Rated Order]]=3),"",100))</f>
        <v/>
      </c>
      <c r="AS155" s="47" t="str">
        <f>IF(Table2[[#This Row],[Pro Bet]]="","",IF(Table2[[#This Row],[Lev Ret]]="","",AR155*Table2[[#This Row],[Div]]))</f>
        <v/>
      </c>
      <c r="AT155" s="96" t="str">
        <f>IF(Table2[[#This Row],[Pro Bet]]="","",IF(AS155="",AR155*-1,AS155-AR155))</f>
        <v/>
      </c>
    </row>
    <row r="156" spans="1:46" x14ac:dyDescent="0.25">
      <c r="A156" s="38">
        <v>44311</v>
      </c>
      <c r="B156" s="39" t="s">
        <v>225</v>
      </c>
      <c r="C156" s="40">
        <v>0.56597222222222221</v>
      </c>
      <c r="D156" s="39">
        <v>4</v>
      </c>
      <c r="E156" s="39">
        <v>0</v>
      </c>
      <c r="F156" s="70">
        <v>2</v>
      </c>
      <c r="G156" s="39">
        <v>1600</v>
      </c>
      <c r="H156" s="39" t="s">
        <v>1021</v>
      </c>
      <c r="I156" s="39">
        <v>84</v>
      </c>
      <c r="J156" s="39">
        <v>125</v>
      </c>
      <c r="K156" s="39">
        <v>5</v>
      </c>
      <c r="L156" s="39" t="s">
        <v>483</v>
      </c>
      <c r="M156" s="39" t="s">
        <v>990</v>
      </c>
      <c r="N156" s="41">
        <v>4.8</v>
      </c>
      <c r="O156" s="39" t="s">
        <v>1028</v>
      </c>
      <c r="P156" s="39" t="s">
        <v>1056</v>
      </c>
      <c r="Q156" s="48"/>
      <c r="R156" s="39">
        <v>6</v>
      </c>
      <c r="S156" s="39">
        <v>55</v>
      </c>
      <c r="T156" s="39">
        <v>55</v>
      </c>
      <c r="U156" s="48">
        <v>56.547619047619051</v>
      </c>
      <c r="V156" s="39">
        <v>2</v>
      </c>
      <c r="W156" s="39"/>
      <c r="X156" s="39">
        <v>2</v>
      </c>
      <c r="Y156" s="39">
        <v>4.8</v>
      </c>
      <c r="Z156" s="39">
        <v>40</v>
      </c>
      <c r="AA156" s="39">
        <v>11</v>
      </c>
      <c r="AB156" s="52"/>
      <c r="AC156" s="39" t="s">
        <v>617</v>
      </c>
      <c r="AD156" s="41">
        <v>6.3</v>
      </c>
      <c r="AE156" s="41">
        <v>2</v>
      </c>
      <c r="AF156" s="68" t="s">
        <v>618</v>
      </c>
      <c r="AG156" s="39" t="str">
        <f>VLOOKUP(B156,$B$1703:$D$1743,2,FALSE)</f>
        <v>Vic</v>
      </c>
      <c r="AH156" s="39" t="str">
        <f>VLOOKUP(B156,$B$1703:$D$1743,3,FALSE)</f>
        <v>-</v>
      </c>
      <c r="AI156" s="69" t="str">
        <f>TRIM(PROPER(L156))</f>
        <v>Good And Proper</v>
      </c>
      <c r="AJ156" s="39" t="str">
        <f>TEXT(A156, "ddd")</f>
        <v>Sun</v>
      </c>
      <c r="AK156" s="39">
        <f>MONTH(Table2[[#This Row],[Date]])</f>
        <v>4</v>
      </c>
      <c r="AL156" s="39"/>
      <c r="AM156" s="39" t="str">
        <f>IF(AND(Table2[[#This Row],[Date]]=A157,Table2[[#This Row],[Track]]=B157,Table2[[#This Row],[Race]]=F157,AL156&lt;&gt;"Neg",AL157&lt;&gt;"Neg"),2,"")</f>
        <v/>
      </c>
      <c r="AN156" s="39" t="str">
        <f>IF(AM156=2,2,IF(AND(AM155=2,Table2[[#This Row],[Negatives]]&lt;&gt;"NEG"),2,""))</f>
        <v/>
      </c>
      <c r="AO156" s="39">
        <f>IF(AND(Table2[[#This Row],[State]]="NSW",Table2[[#This Row],[Rated Order]]=3,AN156=""),100,100)</f>
        <v>100</v>
      </c>
      <c r="AP156" s="39">
        <f>IF(AC156&lt;&gt;"Won","",AO156*AD156)</f>
        <v>630</v>
      </c>
      <c r="AQ156" s="39">
        <f>IF(AP156="",AO156*-1,AP156-AO156)</f>
        <v>530</v>
      </c>
      <c r="AR156" s="95">
        <f>IF(Table2[[#This Row],[Negatives]]="NEG","",IF(AND(Table2[[#This Row],[2 Pro Bets]]="",Table2[[#This Row],[State]]="NSW",Table2[[#This Row],[Rated Order]]=3),"",100))</f>
        <v>100</v>
      </c>
      <c r="AS156" s="47">
        <f>IF(Table2[[#This Row],[Pro Bet]]="","",IF(Table2[[#This Row],[Lev Ret]]="","",AR156*Table2[[#This Row],[Div]]))</f>
        <v>630</v>
      </c>
      <c r="AT156" s="96">
        <f>IF(Table2[[#This Row],[Pro Bet]]="","",IF(AS156="",AR156*-1,AS156-AR156))</f>
        <v>530</v>
      </c>
    </row>
    <row r="157" spans="1:46" x14ac:dyDescent="0.25">
      <c r="A157" s="38">
        <v>44311</v>
      </c>
      <c r="B157" s="39" t="s">
        <v>225</v>
      </c>
      <c r="C157" s="40">
        <v>0.59027777777777779</v>
      </c>
      <c r="D157" s="39">
        <v>4</v>
      </c>
      <c r="E157" s="39">
        <v>0</v>
      </c>
      <c r="F157" s="70">
        <v>3</v>
      </c>
      <c r="G157" s="39">
        <v>1000</v>
      </c>
      <c r="H157" s="39" t="s">
        <v>988</v>
      </c>
      <c r="I157" s="39" t="s">
        <v>989</v>
      </c>
      <c r="J157" s="39">
        <v>125</v>
      </c>
      <c r="K157" s="39">
        <v>5</v>
      </c>
      <c r="L157" s="39" t="s">
        <v>1078</v>
      </c>
      <c r="M157" s="39" t="s">
        <v>1018</v>
      </c>
      <c r="N157" s="41">
        <v>2.6</v>
      </c>
      <c r="O157" s="39" t="s">
        <v>1079</v>
      </c>
      <c r="P157" s="39" t="s">
        <v>1084</v>
      </c>
      <c r="Q157" s="48"/>
      <c r="R157" s="39">
        <v>4</v>
      </c>
      <c r="S157" s="39">
        <v>54</v>
      </c>
      <c r="T157" s="39">
        <v>54</v>
      </c>
      <c r="U157" s="48">
        <v>62.27106227106227</v>
      </c>
      <c r="V157" s="39">
        <v>2</v>
      </c>
      <c r="W157" s="39">
        <v>1</v>
      </c>
      <c r="X157" s="39">
        <v>2</v>
      </c>
      <c r="Y157" s="39">
        <v>4.5</v>
      </c>
      <c r="Z157" s="39">
        <v>35</v>
      </c>
      <c r="AA157" s="39">
        <v>7</v>
      </c>
      <c r="AB157" s="52"/>
      <c r="AC157" s="39" t="s">
        <v>617</v>
      </c>
      <c r="AD157" s="41">
        <v>3</v>
      </c>
      <c r="AE157" s="41">
        <v>1.9</v>
      </c>
      <c r="AF157" s="68" t="s">
        <v>618</v>
      </c>
      <c r="AG157" s="39" t="str">
        <f>VLOOKUP(B157,$B$1703:$D$1743,2,FALSE)</f>
        <v>Vic</v>
      </c>
      <c r="AH157" s="39" t="str">
        <f>VLOOKUP(B157,$B$1703:$D$1743,3,FALSE)</f>
        <v>-</v>
      </c>
      <c r="AI157" s="69" t="str">
        <f>TRIM(PROPER(L157))</f>
        <v>Sartorial Splendor</v>
      </c>
      <c r="AJ157" s="39" t="str">
        <f>TEXT(A157, "ddd")</f>
        <v>Sun</v>
      </c>
      <c r="AK157" s="39">
        <f>MONTH(Table2[[#This Row],[Date]])</f>
        <v>4</v>
      </c>
      <c r="AL157" s="39" t="s">
        <v>1361</v>
      </c>
      <c r="AM157" s="39" t="str">
        <f>IF(AND(Table2[[#This Row],[Date]]=A158,Table2[[#This Row],[Track]]=B158,Table2[[#This Row],[Race]]=F158,AL157&lt;&gt;"Neg",AL158&lt;&gt;"Neg"),2,"")</f>
        <v/>
      </c>
      <c r="AN157" s="39" t="str">
        <f>IF(AM157=2,2,IF(AND(AM156=2,Table2[[#This Row],[Negatives]]&lt;&gt;"NEG"),2,""))</f>
        <v/>
      </c>
      <c r="AO157" s="39">
        <f>IF(AND(Table2[[#This Row],[State]]="NSW",Table2[[#This Row],[Rated Order]]=3,AN157=""),100,100)</f>
        <v>100</v>
      </c>
      <c r="AP157" s="39">
        <f>IF(AC157&lt;&gt;"Won","",AO157*AD157)</f>
        <v>300</v>
      </c>
      <c r="AQ157" s="39">
        <f>IF(AP157="",AO157*-1,AP157-AO157)</f>
        <v>200</v>
      </c>
      <c r="AR157" s="95" t="str">
        <f>IF(Table2[[#This Row],[Negatives]]="NEG","",IF(AND(Table2[[#This Row],[2 Pro Bets]]="",Table2[[#This Row],[State]]="NSW",Table2[[#This Row],[Rated Order]]=3),"",100))</f>
        <v/>
      </c>
      <c r="AS157" s="47" t="str">
        <f>IF(Table2[[#This Row],[Pro Bet]]="","",IF(Table2[[#This Row],[Lev Ret]]="","",AR157*Table2[[#This Row],[Div]]))</f>
        <v/>
      </c>
      <c r="AT157" s="96" t="str">
        <f>IF(Table2[[#This Row],[Pro Bet]]="","",IF(AS157="",AR157*-1,AS157-AR157))</f>
        <v/>
      </c>
    </row>
    <row r="158" spans="1:46" x14ac:dyDescent="0.25">
      <c r="A158" s="38">
        <v>44311</v>
      </c>
      <c r="B158" s="39" t="s">
        <v>225</v>
      </c>
      <c r="C158" s="40">
        <v>0.6875</v>
      </c>
      <c r="D158" s="39">
        <v>4</v>
      </c>
      <c r="E158" s="39">
        <v>0</v>
      </c>
      <c r="F158" s="70">
        <v>7</v>
      </c>
      <c r="G158" s="39">
        <v>1700</v>
      </c>
      <c r="H158" s="39" t="s">
        <v>988</v>
      </c>
      <c r="I158" s="39" t="s">
        <v>989</v>
      </c>
      <c r="J158" s="39">
        <v>125</v>
      </c>
      <c r="K158" s="39">
        <v>5</v>
      </c>
      <c r="L158" s="39" t="s">
        <v>1083</v>
      </c>
      <c r="M158" s="39" t="s">
        <v>995</v>
      </c>
      <c r="N158" s="41">
        <v>9.8000000000000007</v>
      </c>
      <c r="O158" s="39" t="s">
        <v>1009</v>
      </c>
      <c r="P158" s="39" t="s">
        <v>1080</v>
      </c>
      <c r="Q158" s="48">
        <v>3</v>
      </c>
      <c r="R158" s="39">
        <v>8</v>
      </c>
      <c r="S158" s="39">
        <v>58.5</v>
      </c>
      <c r="T158" s="39">
        <v>55.5</v>
      </c>
      <c r="U158" s="48">
        <v>19.053639154776953</v>
      </c>
      <c r="V158" s="39">
        <v>1</v>
      </c>
      <c r="W158" s="39">
        <v>4</v>
      </c>
      <c r="X158" s="39">
        <v>2</v>
      </c>
      <c r="Y158" s="39">
        <v>5.4</v>
      </c>
      <c r="Z158" s="39">
        <v>30</v>
      </c>
      <c r="AA158" s="39">
        <v>13</v>
      </c>
      <c r="AB158" s="52"/>
      <c r="AC158" s="39"/>
      <c r="AD158" s="41">
        <v>7</v>
      </c>
      <c r="AE158" s="41"/>
      <c r="AF158" s="68" t="s">
        <v>618</v>
      </c>
      <c r="AG158" s="39" t="str">
        <f>VLOOKUP(B158,$B$1703:$D$1743,2,FALSE)</f>
        <v>Vic</v>
      </c>
      <c r="AH158" s="39" t="str">
        <f>VLOOKUP(B158,$B$1703:$D$1743,3,FALSE)</f>
        <v>-</v>
      </c>
      <c r="AI158" s="69" t="str">
        <f>TRIM(PROPER(L158))</f>
        <v>All Too Huiying</v>
      </c>
      <c r="AJ158" s="39" t="str">
        <f>TEXT(A158, "ddd")</f>
        <v>Sun</v>
      </c>
      <c r="AK158" s="39">
        <f>MONTH(Table2[[#This Row],[Date]])</f>
        <v>4</v>
      </c>
      <c r="AL158" s="39" t="s">
        <v>1361</v>
      </c>
      <c r="AM158" s="39" t="str">
        <f>IF(AND(Table2[[#This Row],[Date]]=A159,Table2[[#This Row],[Track]]=B159,Table2[[#This Row],[Race]]=F159,AL158&lt;&gt;"Neg",AL159&lt;&gt;"Neg"),2,"")</f>
        <v/>
      </c>
      <c r="AN158" s="39" t="str">
        <f>IF(AM158=2,2,IF(AND(AM157=2,Table2[[#This Row],[Negatives]]&lt;&gt;"NEG"),2,""))</f>
        <v/>
      </c>
      <c r="AO158" s="39">
        <f>IF(AND(Table2[[#This Row],[State]]="NSW",Table2[[#This Row],[Rated Order]]=3,AN158=""),100,100)</f>
        <v>100</v>
      </c>
      <c r="AP158" s="39" t="str">
        <f>IF(AC158&lt;&gt;"Won","",AO158*AD158)</f>
        <v/>
      </c>
      <c r="AQ158" s="39">
        <f>IF(AP158="",AO158*-1,AP158-AO158)</f>
        <v>-100</v>
      </c>
      <c r="AR158" s="95" t="str">
        <f>IF(Table2[[#This Row],[Negatives]]="NEG","",IF(AND(Table2[[#This Row],[2 Pro Bets]]="",Table2[[#This Row],[State]]="NSW",Table2[[#This Row],[Rated Order]]=3),"",100))</f>
        <v/>
      </c>
      <c r="AS158" s="47" t="str">
        <f>IF(Table2[[#This Row],[Pro Bet]]="","",IF(Table2[[#This Row],[Lev Ret]]="","",AR158*Table2[[#This Row],[Div]]))</f>
        <v/>
      </c>
      <c r="AT158" s="96" t="str">
        <f>IF(Table2[[#This Row],[Pro Bet]]="","",IF(AS158="",AR158*-1,AS158-AR158))</f>
        <v/>
      </c>
    </row>
    <row r="159" spans="1:46" x14ac:dyDescent="0.25">
      <c r="A159" s="38">
        <v>44317</v>
      </c>
      <c r="B159" s="39" t="s">
        <v>46</v>
      </c>
      <c r="C159" s="40">
        <v>0.51736111111111105</v>
      </c>
      <c r="D159" s="39">
        <v>4</v>
      </c>
      <c r="E159" s="39">
        <v>0</v>
      </c>
      <c r="F159" s="70">
        <v>2</v>
      </c>
      <c r="G159" s="39">
        <v>1500</v>
      </c>
      <c r="H159" s="39" t="s">
        <v>1398</v>
      </c>
      <c r="I159" s="39">
        <v>78</v>
      </c>
      <c r="J159" s="39">
        <v>125</v>
      </c>
      <c r="K159" s="39">
        <v>9</v>
      </c>
      <c r="L159" s="39" t="s">
        <v>721</v>
      </c>
      <c r="M159" s="39" t="s">
        <v>999</v>
      </c>
      <c r="N159" s="41">
        <v>5.0999999999999996</v>
      </c>
      <c r="O159" s="39" t="s">
        <v>1411</v>
      </c>
      <c r="P159" s="39" t="s">
        <v>1273</v>
      </c>
      <c r="Q159" s="48"/>
      <c r="R159" s="39">
        <v>4</v>
      </c>
      <c r="S159" s="39">
        <v>56</v>
      </c>
      <c r="T159" s="39">
        <v>56</v>
      </c>
      <c r="U159" s="48">
        <v>36.001285760205725</v>
      </c>
      <c r="V159" s="39">
        <v>5</v>
      </c>
      <c r="W159" s="39"/>
      <c r="X159" s="39">
        <v>2</v>
      </c>
      <c r="Y159" s="39">
        <v>5</v>
      </c>
      <c r="Z159" s="39">
        <v>20</v>
      </c>
      <c r="AA159" s="39"/>
      <c r="AB159" s="52"/>
      <c r="AC159" s="39" t="s">
        <v>471</v>
      </c>
      <c r="AD159" s="41">
        <v>6.5</v>
      </c>
      <c r="AE159" s="41">
        <v>1.9</v>
      </c>
      <c r="AF159" s="68" t="s">
        <v>619</v>
      </c>
      <c r="AG159" s="39" t="str">
        <f>VLOOKUP(B159,$B$1703:$D$1743,2,FALSE)</f>
        <v>NSW</v>
      </c>
      <c r="AH159" s="39" t="str">
        <f>VLOOKUP(B159,$B$1703:$D$1743,3,FALSE)</f>
        <v>Bush</v>
      </c>
      <c r="AI159" s="69" t="str">
        <f>TRIM(PROPER(L159))</f>
        <v>Steely</v>
      </c>
      <c r="AJ159" s="39" t="str">
        <f>TEXT(A159, "ddd")</f>
        <v>Sat</v>
      </c>
      <c r="AK159" s="39">
        <f>MONTH(Table2[[#This Row],[Date]])</f>
        <v>5</v>
      </c>
      <c r="AL159" s="39"/>
      <c r="AM159" s="39">
        <f>IF(AND(Table2[[#This Row],[Date]]=A160,Table2[[#This Row],[Track]]=B160,Table2[[#This Row],[Race]]=F160,AL159&lt;&gt;"Neg",AL160&lt;&gt;"Neg"),2,"")</f>
        <v>2</v>
      </c>
      <c r="AN159" s="39">
        <f>IF(AM159=2,2,IF(AND(AM158=2,Table2[[#This Row],[Negatives]]&lt;&gt;"NEG"),2,""))</f>
        <v>2</v>
      </c>
      <c r="AO159" s="39">
        <f>IF(AND(Table2[[#This Row],[State]]="NSW",Table2[[#This Row],[Rated Order]]=3,AN159=""),100,100)</f>
        <v>100</v>
      </c>
      <c r="AP159" s="39">
        <f>IF(AC159&lt;&gt;"Won","",AO159*AD159)</f>
        <v>650</v>
      </c>
      <c r="AQ159" s="39">
        <f>IF(AP159="",AO159*-1,AP159-AO159)</f>
        <v>550</v>
      </c>
      <c r="AR159" s="95">
        <f>IF(Table2[[#This Row],[Negatives]]="NEG","",IF(AND(Table2[[#This Row],[2 Pro Bets]]="",Table2[[#This Row],[State]]="NSW",Table2[[#This Row],[Rated Order]]=3),"",100))</f>
        <v>100</v>
      </c>
      <c r="AS159" s="47">
        <f>IF(Table2[[#This Row],[Pro Bet]]="","",IF(Table2[[#This Row],[Lev Ret]]="","",AR159*Table2[[#This Row],[Div]]))</f>
        <v>650</v>
      </c>
      <c r="AT159" s="96">
        <f>IF(Table2[[#This Row],[Pro Bet]]="","",IF(AS159="",AR159*-1,AS159-AR159))</f>
        <v>550</v>
      </c>
    </row>
    <row r="160" spans="1:46" x14ac:dyDescent="0.25">
      <c r="A160" s="38">
        <v>44317</v>
      </c>
      <c r="B160" s="39" t="s">
        <v>46</v>
      </c>
      <c r="C160" s="40">
        <v>0.51736111111111105</v>
      </c>
      <c r="D160" s="39">
        <v>4</v>
      </c>
      <c r="E160" s="39">
        <v>0</v>
      </c>
      <c r="F160" s="70">
        <v>2</v>
      </c>
      <c r="G160" s="39">
        <v>1500</v>
      </c>
      <c r="H160" s="39" t="s">
        <v>1398</v>
      </c>
      <c r="I160" s="39">
        <v>78</v>
      </c>
      <c r="J160" s="39">
        <v>125</v>
      </c>
      <c r="K160" s="39">
        <v>10</v>
      </c>
      <c r="L160" s="39" t="s">
        <v>722</v>
      </c>
      <c r="M160" s="39" t="s">
        <v>1006</v>
      </c>
      <c r="N160" s="41">
        <v>3.8</v>
      </c>
      <c r="O160" s="39" t="s">
        <v>1424</v>
      </c>
      <c r="P160" s="39" t="s">
        <v>1266</v>
      </c>
      <c r="Q160" s="48"/>
      <c r="R160" s="39">
        <v>7</v>
      </c>
      <c r="S160" s="39">
        <v>55.5</v>
      </c>
      <c r="T160" s="39">
        <v>55.5</v>
      </c>
      <c r="U160" s="48">
        <v>36.001285760205725</v>
      </c>
      <c r="V160" s="39"/>
      <c r="W160" s="39"/>
      <c r="X160" s="39">
        <v>3</v>
      </c>
      <c r="Y160" s="39">
        <v>5.0999999999999996</v>
      </c>
      <c r="Z160" s="39">
        <v>20</v>
      </c>
      <c r="AA160" s="39"/>
      <c r="AB160" s="52"/>
      <c r="AC160" s="39"/>
      <c r="AD160" s="41">
        <v>3.6</v>
      </c>
      <c r="AE160" s="41"/>
      <c r="AF160" s="68" t="s">
        <v>619</v>
      </c>
      <c r="AG160" s="39" t="str">
        <f>VLOOKUP(B160,$B$1703:$D$1743,2,FALSE)</f>
        <v>NSW</v>
      </c>
      <c r="AH160" s="39" t="str">
        <f>VLOOKUP(B160,$B$1703:$D$1743,3,FALSE)</f>
        <v>Bush</v>
      </c>
      <c r="AI160" s="69" t="str">
        <f>TRIM(PROPER(L160))</f>
        <v>Ruby Tuesday</v>
      </c>
      <c r="AJ160" s="39" t="str">
        <f>TEXT(A160, "ddd")</f>
        <v>Sat</v>
      </c>
      <c r="AK160" s="39">
        <f>MONTH(Table2[[#This Row],[Date]])</f>
        <v>5</v>
      </c>
      <c r="AL160" s="39"/>
      <c r="AM160" s="39" t="str">
        <f>IF(AND(Table2[[#This Row],[Date]]=A161,Table2[[#This Row],[Track]]=B161,Table2[[#This Row],[Race]]=F161,AL160&lt;&gt;"Neg",AL161&lt;&gt;"Neg"),2,"")</f>
        <v/>
      </c>
      <c r="AN160" s="39">
        <f>IF(AM160=2,2,IF(AND(AM159=2,Table2[[#This Row],[Negatives]]&lt;&gt;"NEG"),2,""))</f>
        <v>2</v>
      </c>
      <c r="AO160" s="39">
        <f>IF(AND(Table2[[#This Row],[State]]="NSW",Table2[[#This Row],[Rated Order]]=3,AN160=""),100,100)</f>
        <v>100</v>
      </c>
      <c r="AP160" s="39" t="str">
        <f>IF(AC160&lt;&gt;"Won","",AO160*AD160)</f>
        <v/>
      </c>
      <c r="AQ160" s="39">
        <f>IF(AP160="",AO160*-1,AP160-AO160)</f>
        <v>-100</v>
      </c>
      <c r="AR160" s="95">
        <f>IF(Table2[[#This Row],[Negatives]]="NEG","",IF(AND(Table2[[#This Row],[2 Pro Bets]]="",Table2[[#This Row],[State]]="NSW",Table2[[#This Row],[Rated Order]]=3),"",100))</f>
        <v>100</v>
      </c>
      <c r="AS160" s="47" t="str">
        <f>IF(Table2[[#This Row],[Pro Bet]]="","",IF(Table2[[#This Row],[Lev Ret]]="","",AR160*Table2[[#This Row],[Div]]))</f>
        <v/>
      </c>
      <c r="AT160" s="96">
        <f>IF(Table2[[#This Row],[Pro Bet]]="","",IF(AS160="",AR160*-1,AS160-AR160))</f>
        <v>-100</v>
      </c>
    </row>
    <row r="161" spans="1:46" x14ac:dyDescent="0.25">
      <c r="A161" s="38">
        <v>44317</v>
      </c>
      <c r="B161" s="39" t="s">
        <v>231</v>
      </c>
      <c r="C161" s="40">
        <v>0.54861111111111105</v>
      </c>
      <c r="D161" s="39">
        <v>3</v>
      </c>
      <c r="E161" s="39">
        <v>0</v>
      </c>
      <c r="F161" s="70">
        <v>3</v>
      </c>
      <c r="G161" s="39">
        <v>1300</v>
      </c>
      <c r="H161" s="39" t="s">
        <v>988</v>
      </c>
      <c r="I161" s="39">
        <v>84</v>
      </c>
      <c r="J161" s="39">
        <v>125</v>
      </c>
      <c r="K161" s="39">
        <v>5</v>
      </c>
      <c r="L161" s="39" t="s">
        <v>1103</v>
      </c>
      <c r="M161" s="39" t="s">
        <v>1024</v>
      </c>
      <c r="N161" s="41">
        <v>2.4</v>
      </c>
      <c r="O161" s="39" t="s">
        <v>1007</v>
      </c>
      <c r="P161" s="39" t="s">
        <v>1023</v>
      </c>
      <c r="Q161" s="48">
        <v>2</v>
      </c>
      <c r="R161" s="39">
        <v>1</v>
      </c>
      <c r="S161" s="39">
        <v>56.5</v>
      </c>
      <c r="T161" s="39">
        <v>54.5</v>
      </c>
      <c r="U161" s="48">
        <v>49.479166666666671</v>
      </c>
      <c r="V161" s="39">
        <v>1</v>
      </c>
      <c r="W161" s="39">
        <v>4</v>
      </c>
      <c r="X161" s="39">
        <v>2</v>
      </c>
      <c r="Y161" s="39">
        <v>4.5999999999999996</v>
      </c>
      <c r="Z161" s="39">
        <v>40</v>
      </c>
      <c r="AA161" s="39">
        <v>9</v>
      </c>
      <c r="AB161" s="52"/>
      <c r="AC161" s="39" t="s">
        <v>2</v>
      </c>
      <c r="AD161" s="41">
        <v>3.1</v>
      </c>
      <c r="AE161" s="41">
        <v>1.6</v>
      </c>
      <c r="AF161" s="68" t="s">
        <v>618</v>
      </c>
      <c r="AG161" s="39" t="str">
        <f>VLOOKUP(B161,$B$1703:$D$1743,2,FALSE)</f>
        <v>Vic</v>
      </c>
      <c r="AH161" s="39" t="str">
        <f>VLOOKUP(B161,$B$1703:$D$1743,3,FALSE)</f>
        <v>-</v>
      </c>
      <c r="AI161" s="69" t="str">
        <f>TRIM(PROPER(L161))</f>
        <v>Cordilla</v>
      </c>
      <c r="AJ161" s="39" t="str">
        <f>TEXT(A161, "ddd")</f>
        <v>Sat</v>
      </c>
      <c r="AK161" s="39">
        <f>MONTH(Table2[[#This Row],[Date]])</f>
        <v>5</v>
      </c>
      <c r="AL161" s="39" t="s">
        <v>1361</v>
      </c>
      <c r="AM161" s="39" t="str">
        <f>IF(AND(Table2[[#This Row],[Date]]=A162,Table2[[#This Row],[Track]]=B162,Table2[[#This Row],[Race]]=F162,AL161&lt;&gt;"Neg",AL162&lt;&gt;"Neg"),2,"")</f>
        <v/>
      </c>
      <c r="AN161" s="39" t="str">
        <f>IF(AM161=2,2,IF(AND(AM160=2,Table2[[#This Row],[Negatives]]&lt;&gt;"NEG"),2,""))</f>
        <v/>
      </c>
      <c r="AO161" s="39">
        <f>IF(AND(Table2[[#This Row],[State]]="NSW",Table2[[#This Row],[Rated Order]]=3,AN161=""),100,100)</f>
        <v>100</v>
      </c>
      <c r="AP161" s="39" t="str">
        <f>IF(AC161&lt;&gt;"Won","",AO161*AD161)</f>
        <v/>
      </c>
      <c r="AQ161" s="39">
        <f>IF(AP161="",AO161*-1,AP161-AO161)</f>
        <v>-100</v>
      </c>
      <c r="AR161" s="95" t="str">
        <f>IF(Table2[[#This Row],[Negatives]]="NEG","",IF(AND(Table2[[#This Row],[2 Pro Bets]]="",Table2[[#This Row],[State]]="NSW",Table2[[#This Row],[Rated Order]]=3),"",100))</f>
        <v/>
      </c>
      <c r="AS161" s="47" t="str">
        <f>IF(Table2[[#This Row],[Pro Bet]]="","",IF(Table2[[#This Row],[Lev Ret]]="","",AR161*Table2[[#This Row],[Div]]))</f>
        <v/>
      </c>
      <c r="AT161" s="96" t="str">
        <f>IF(Table2[[#This Row],[Pro Bet]]="","",IF(AS161="",AR161*-1,AS161-AR161))</f>
        <v/>
      </c>
    </row>
    <row r="162" spans="1:46" x14ac:dyDescent="0.25">
      <c r="A162" s="38">
        <v>44317</v>
      </c>
      <c r="B162" s="39" t="s">
        <v>231</v>
      </c>
      <c r="C162" s="40">
        <v>0.54861111111111105</v>
      </c>
      <c r="D162" s="39">
        <v>3</v>
      </c>
      <c r="E162" s="39">
        <v>0</v>
      </c>
      <c r="F162" s="70">
        <v>3</v>
      </c>
      <c r="G162" s="39">
        <v>1300</v>
      </c>
      <c r="H162" s="39" t="s">
        <v>988</v>
      </c>
      <c r="I162" s="39">
        <v>84</v>
      </c>
      <c r="J162" s="39">
        <v>125</v>
      </c>
      <c r="K162" s="39">
        <v>9</v>
      </c>
      <c r="L162" s="39" t="s">
        <v>1369</v>
      </c>
      <c r="M162" s="39" t="s">
        <v>1030</v>
      </c>
      <c r="N162" s="41">
        <v>3.6</v>
      </c>
      <c r="O162" s="39" t="s">
        <v>1079</v>
      </c>
      <c r="P162" s="39" t="s">
        <v>1104</v>
      </c>
      <c r="Q162" s="48">
        <v>3</v>
      </c>
      <c r="R162" s="39">
        <v>7</v>
      </c>
      <c r="S162" s="39">
        <v>54</v>
      </c>
      <c r="T162" s="39">
        <v>51</v>
      </c>
      <c r="U162" s="48">
        <v>49.479166666666671</v>
      </c>
      <c r="V162" s="39"/>
      <c r="W162" s="39"/>
      <c r="X162" s="39">
        <v>3</v>
      </c>
      <c r="Y162" s="39">
        <v>5.6</v>
      </c>
      <c r="Z162" s="39">
        <v>30</v>
      </c>
      <c r="AA162" s="39">
        <v>9</v>
      </c>
      <c r="AB162" s="52"/>
      <c r="AC162" s="39" t="s">
        <v>617</v>
      </c>
      <c r="AD162" s="41">
        <v>3.2</v>
      </c>
      <c r="AE162" s="41">
        <v>1.8</v>
      </c>
      <c r="AF162" s="68" t="s">
        <v>618</v>
      </c>
      <c r="AG162" s="39" t="str">
        <f>VLOOKUP(B162,$B$1703:$D$1743,2,FALSE)</f>
        <v>Vic</v>
      </c>
      <c r="AH162" s="39" t="str">
        <f>VLOOKUP(B162,$B$1703:$D$1743,3,FALSE)</f>
        <v>-</v>
      </c>
      <c r="AI162" s="69" t="str">
        <f>TRIM(PROPER(L162))</f>
        <v>Altai Ranger</v>
      </c>
      <c r="AJ162" s="39" t="str">
        <f>TEXT(A162, "ddd")</f>
        <v>Sat</v>
      </c>
      <c r="AK162" s="39">
        <f>MONTH(Table2[[#This Row],[Date]])</f>
        <v>5</v>
      </c>
      <c r="AL162" s="39" t="s">
        <v>1361</v>
      </c>
      <c r="AM162" s="39" t="str">
        <f>IF(AND(Table2[[#This Row],[Date]]=A163,Table2[[#This Row],[Track]]=B163,Table2[[#This Row],[Race]]=F163,AL162&lt;&gt;"Neg",AL163&lt;&gt;"Neg"),2,"")</f>
        <v/>
      </c>
      <c r="AN162" s="39" t="str">
        <f>IF(AM162=2,2,IF(AND(AM161=2,Table2[[#This Row],[Negatives]]&lt;&gt;"NEG"),2,""))</f>
        <v/>
      </c>
      <c r="AO162" s="39">
        <f>IF(AND(Table2[[#This Row],[State]]="NSW",Table2[[#This Row],[Rated Order]]=3,AN162=""),100,100)</f>
        <v>100</v>
      </c>
      <c r="AP162" s="39">
        <f>IF(AC162&lt;&gt;"Won","",AO162*AD162)</f>
        <v>320</v>
      </c>
      <c r="AQ162" s="39">
        <f>IF(AP162="",AO162*-1,AP162-AO162)</f>
        <v>220</v>
      </c>
      <c r="AR162" s="95" t="str">
        <f>IF(Table2[[#This Row],[Negatives]]="NEG","",IF(AND(Table2[[#This Row],[2 Pro Bets]]="",Table2[[#This Row],[State]]="NSW",Table2[[#This Row],[Rated Order]]=3),"",100))</f>
        <v/>
      </c>
      <c r="AS162" s="47" t="str">
        <f>IF(Table2[[#This Row],[Pro Bet]]="","",IF(Table2[[#This Row],[Lev Ret]]="","",AR162*Table2[[#This Row],[Div]]))</f>
        <v/>
      </c>
      <c r="AT162" s="96" t="str">
        <f>IF(Table2[[#This Row],[Pro Bet]]="","",IF(AS162="",AR162*-1,AS162-AR162))</f>
        <v/>
      </c>
    </row>
    <row r="163" spans="1:46" x14ac:dyDescent="0.25">
      <c r="A163" s="38">
        <v>44317</v>
      </c>
      <c r="B163" s="39" t="s">
        <v>46</v>
      </c>
      <c r="C163" s="40">
        <v>0.56597222222222199</v>
      </c>
      <c r="D163" s="39">
        <v>4</v>
      </c>
      <c r="E163" s="39">
        <v>0</v>
      </c>
      <c r="F163" s="70">
        <v>4</v>
      </c>
      <c r="G163" s="39">
        <v>1800</v>
      </c>
      <c r="H163" s="39" t="s">
        <v>1398</v>
      </c>
      <c r="I163" s="39">
        <v>78</v>
      </c>
      <c r="J163" s="39">
        <v>125</v>
      </c>
      <c r="K163" s="39">
        <v>12</v>
      </c>
      <c r="L163" s="39" t="s">
        <v>723</v>
      </c>
      <c r="M163" s="39" t="s">
        <v>999</v>
      </c>
      <c r="N163" s="41">
        <v>3.1</v>
      </c>
      <c r="O163" s="39" t="s">
        <v>1091</v>
      </c>
      <c r="P163" s="39" t="s">
        <v>1408</v>
      </c>
      <c r="Q163" s="48"/>
      <c r="R163" s="39">
        <v>2</v>
      </c>
      <c r="S163" s="39">
        <v>52</v>
      </c>
      <c r="T163" s="39">
        <v>52</v>
      </c>
      <c r="U163" s="48" t="s">
        <v>993</v>
      </c>
      <c r="V163" s="39">
        <v>2</v>
      </c>
      <c r="W163" s="39"/>
      <c r="X163" s="39">
        <v>2</v>
      </c>
      <c r="Y163" s="39">
        <v>5.0999999999999996</v>
      </c>
      <c r="Z163" s="39">
        <v>20</v>
      </c>
      <c r="AA163" s="39"/>
      <c r="AB163" s="52"/>
      <c r="AC163" s="39"/>
      <c r="AD163" s="41">
        <v>2.8</v>
      </c>
      <c r="AE163" s="41"/>
      <c r="AF163" s="68" t="s">
        <v>619</v>
      </c>
      <c r="AG163" s="39" t="str">
        <f>VLOOKUP(B163,$B$1703:$D$1743,2,FALSE)</f>
        <v>NSW</v>
      </c>
      <c r="AH163" s="39" t="str">
        <f>VLOOKUP(B163,$B$1703:$D$1743,3,FALSE)</f>
        <v>Bush</v>
      </c>
      <c r="AI163" s="69" t="str">
        <f>TRIM(PROPER(L163))</f>
        <v>Yangtze Rapids</v>
      </c>
      <c r="AJ163" s="39" t="str">
        <f>TEXT(A163, "ddd")</f>
        <v>Sat</v>
      </c>
      <c r="AK163" s="39">
        <f>MONTH(Table2[[#This Row],[Date]])</f>
        <v>5</v>
      </c>
      <c r="AL163" s="39"/>
      <c r="AM163" s="39" t="str">
        <f>IF(AND(Table2[[#This Row],[Date]]=A164,Table2[[#This Row],[Track]]=B164,Table2[[#This Row],[Race]]=F164,AL163&lt;&gt;"Neg",AL164&lt;&gt;"Neg"),2,"")</f>
        <v/>
      </c>
      <c r="AN163" s="39" t="str">
        <f>IF(AM163=2,2,IF(AND(AM162=2,Table2[[#This Row],[Negatives]]&lt;&gt;"NEG"),2,""))</f>
        <v/>
      </c>
      <c r="AO163" s="39">
        <f>IF(AND(Table2[[#This Row],[State]]="NSW",Table2[[#This Row],[Rated Order]]=3,AN163=""),100,100)</f>
        <v>100</v>
      </c>
      <c r="AP163" s="39" t="str">
        <f>IF(AC163&lt;&gt;"Won","",AO163*AD163)</f>
        <v/>
      </c>
      <c r="AQ163" s="39">
        <f>IF(AP163="",AO163*-1,AP163-AO163)</f>
        <v>-100</v>
      </c>
      <c r="AR163" s="95">
        <f>IF(Table2[[#This Row],[Negatives]]="NEG","",IF(AND(Table2[[#This Row],[2 Pro Bets]]="",Table2[[#This Row],[State]]="NSW",Table2[[#This Row],[Rated Order]]=3),"",100))</f>
        <v>100</v>
      </c>
      <c r="AS163" s="47" t="str">
        <f>IF(Table2[[#This Row],[Pro Bet]]="","",IF(Table2[[#This Row],[Lev Ret]]="","",AR163*Table2[[#This Row],[Div]]))</f>
        <v/>
      </c>
      <c r="AT163" s="96">
        <f>IF(Table2[[#This Row],[Pro Bet]]="","",IF(AS163="",AR163*-1,AS163-AR163))</f>
        <v>-100</v>
      </c>
    </row>
    <row r="164" spans="1:46" x14ac:dyDescent="0.25">
      <c r="A164" s="38">
        <v>44317</v>
      </c>
      <c r="B164" s="39" t="s">
        <v>231</v>
      </c>
      <c r="C164" s="40">
        <v>0.57291666666666663</v>
      </c>
      <c r="D164" s="39">
        <v>3</v>
      </c>
      <c r="E164" s="39">
        <v>0</v>
      </c>
      <c r="F164" s="70">
        <v>4</v>
      </c>
      <c r="G164" s="39">
        <v>2400</v>
      </c>
      <c r="H164" s="39" t="s">
        <v>988</v>
      </c>
      <c r="I164" s="39">
        <v>84</v>
      </c>
      <c r="J164" s="39">
        <v>135</v>
      </c>
      <c r="K164" s="39">
        <v>5</v>
      </c>
      <c r="L164" s="39" t="s">
        <v>1105</v>
      </c>
      <c r="M164" s="39" t="s">
        <v>1006</v>
      </c>
      <c r="N164" s="41">
        <v>6.7</v>
      </c>
      <c r="O164" s="39" t="s">
        <v>1091</v>
      </c>
      <c r="P164" s="39" t="s">
        <v>1099</v>
      </c>
      <c r="Q164" s="48"/>
      <c r="R164" s="39">
        <v>7</v>
      </c>
      <c r="S164" s="39">
        <v>56.5</v>
      </c>
      <c r="T164" s="39">
        <v>56.5</v>
      </c>
      <c r="U164" s="48">
        <v>38.181187087816731</v>
      </c>
      <c r="V164" s="39">
        <v>4</v>
      </c>
      <c r="W164" s="39">
        <v>2</v>
      </c>
      <c r="X164" s="39">
        <v>2</v>
      </c>
      <c r="Y164" s="39">
        <v>5.2</v>
      </c>
      <c r="Z164" s="39">
        <v>30</v>
      </c>
      <c r="AA164" s="39">
        <v>8</v>
      </c>
      <c r="AB164" s="52"/>
      <c r="AC164" s="39"/>
      <c r="AD164" s="41">
        <v>9</v>
      </c>
      <c r="AE164" s="41"/>
      <c r="AF164" s="68" t="s">
        <v>618</v>
      </c>
      <c r="AG164" s="39" t="str">
        <f>VLOOKUP(B164,$B$1703:$D$1743,2,FALSE)</f>
        <v>Vic</v>
      </c>
      <c r="AH164" s="39" t="str">
        <f>VLOOKUP(B164,$B$1703:$D$1743,3,FALSE)</f>
        <v>-</v>
      </c>
      <c r="AI164" s="69" t="str">
        <f>TRIM(PROPER(L164))</f>
        <v>Miyake</v>
      </c>
      <c r="AJ164" s="39" t="str">
        <f>TEXT(A164, "ddd")</f>
        <v>Sat</v>
      </c>
      <c r="AK164" s="39">
        <f>MONTH(Table2[[#This Row],[Date]])</f>
        <v>5</v>
      </c>
      <c r="AL164" s="39" t="s">
        <v>1362</v>
      </c>
      <c r="AM164" s="39" t="str">
        <f>IF(AND(Table2[[#This Row],[Date]]=A165,Table2[[#This Row],[Track]]=B165,Table2[[#This Row],[Race]]=F165,AL164&lt;&gt;"Neg",AL165&lt;&gt;"Neg"),2,"")</f>
        <v/>
      </c>
      <c r="AN164" s="39" t="str">
        <f>IF(AM164=2,2,IF(AND(AM163=2,Table2[[#This Row],[Negatives]]&lt;&gt;"NEG"),2,""))</f>
        <v/>
      </c>
      <c r="AO164" s="39">
        <f>IF(AND(Table2[[#This Row],[State]]="NSW",Table2[[#This Row],[Rated Order]]=3,AN164=""),100,100)</f>
        <v>100</v>
      </c>
      <c r="AP164" s="39" t="str">
        <f>IF(AC164&lt;&gt;"Won","",AO164*AD164)</f>
        <v/>
      </c>
      <c r="AQ164" s="39">
        <f>IF(AP164="",AO164*-1,AP164-AO164)</f>
        <v>-100</v>
      </c>
      <c r="AR164" s="95" t="str">
        <f>IF(Table2[[#This Row],[Negatives]]="NEG","",IF(AND(Table2[[#This Row],[2 Pro Bets]]="",Table2[[#This Row],[State]]="NSW",Table2[[#This Row],[Rated Order]]=3),"",100))</f>
        <v/>
      </c>
      <c r="AS164" s="47" t="str">
        <f>IF(Table2[[#This Row],[Pro Bet]]="","",IF(Table2[[#This Row],[Lev Ret]]="","",AR164*Table2[[#This Row],[Div]]))</f>
        <v/>
      </c>
      <c r="AT164" s="96" t="str">
        <f>IF(Table2[[#This Row],[Pro Bet]]="","",IF(AS164="",AR164*-1,AS164-AR164))</f>
        <v/>
      </c>
    </row>
    <row r="165" spans="1:46" x14ac:dyDescent="0.25">
      <c r="A165" s="38">
        <v>44317</v>
      </c>
      <c r="B165" s="39" t="s">
        <v>231</v>
      </c>
      <c r="C165" s="40">
        <v>0.57291666666666663</v>
      </c>
      <c r="D165" s="39">
        <v>3</v>
      </c>
      <c r="E165" s="39">
        <v>0</v>
      </c>
      <c r="F165" s="70">
        <v>4</v>
      </c>
      <c r="G165" s="39">
        <v>2400</v>
      </c>
      <c r="H165" s="39" t="s">
        <v>988</v>
      </c>
      <c r="I165" s="39">
        <v>84</v>
      </c>
      <c r="J165" s="39">
        <v>135</v>
      </c>
      <c r="K165" s="39">
        <v>3</v>
      </c>
      <c r="L165" s="39" t="s">
        <v>80</v>
      </c>
      <c r="M165" s="39" t="s">
        <v>995</v>
      </c>
      <c r="N165" s="41">
        <v>2.4</v>
      </c>
      <c r="O165" s="39" t="s">
        <v>1003</v>
      </c>
      <c r="P165" s="39" t="s">
        <v>1013</v>
      </c>
      <c r="Q165" s="48"/>
      <c r="R165" s="39">
        <v>4</v>
      </c>
      <c r="S165" s="39">
        <v>58</v>
      </c>
      <c r="T165" s="39">
        <v>58</v>
      </c>
      <c r="U165" s="48">
        <v>38.181187087816731</v>
      </c>
      <c r="V165" s="39">
        <v>1</v>
      </c>
      <c r="W165" s="39">
        <v>1</v>
      </c>
      <c r="X165" s="39">
        <v>3</v>
      </c>
      <c r="Y165" s="39">
        <v>5.5</v>
      </c>
      <c r="Z165" s="39">
        <v>30</v>
      </c>
      <c r="AA165" s="39">
        <v>8</v>
      </c>
      <c r="AB165" s="52"/>
      <c r="AC165" s="39" t="s">
        <v>617</v>
      </c>
      <c r="AD165" s="41">
        <v>2.25</v>
      </c>
      <c r="AE165" s="41">
        <v>1.2</v>
      </c>
      <c r="AF165" s="68" t="s">
        <v>618</v>
      </c>
      <c r="AG165" s="39" t="str">
        <f>VLOOKUP(B165,$B$1703:$D$1743,2,FALSE)</f>
        <v>Vic</v>
      </c>
      <c r="AH165" s="39" t="str">
        <f>VLOOKUP(B165,$B$1703:$D$1743,3,FALSE)</f>
        <v>-</v>
      </c>
      <c r="AI165" s="69" t="str">
        <f>TRIM(PROPER(L165))</f>
        <v>Grand Promenade</v>
      </c>
      <c r="AJ165" s="39" t="str">
        <f>TEXT(A165, "ddd")</f>
        <v>Sat</v>
      </c>
      <c r="AK165" s="39">
        <f>MONTH(Table2[[#This Row],[Date]])</f>
        <v>5</v>
      </c>
      <c r="AL165" s="39" t="s">
        <v>1361</v>
      </c>
      <c r="AM165" s="39" t="str">
        <f>IF(AND(Table2[[#This Row],[Date]]=A166,Table2[[#This Row],[Track]]=B166,Table2[[#This Row],[Race]]=F166,AL165&lt;&gt;"Neg",AL166&lt;&gt;"Neg"),2,"")</f>
        <v/>
      </c>
      <c r="AN165" s="39" t="str">
        <f>IF(AM165=2,2,IF(AND(AM164=2,Table2[[#This Row],[Negatives]]&lt;&gt;"NEG"),2,""))</f>
        <v/>
      </c>
      <c r="AO165" s="39">
        <f>IF(AND(Table2[[#This Row],[State]]="NSW",Table2[[#This Row],[Rated Order]]=3,AN165=""),100,100)</f>
        <v>100</v>
      </c>
      <c r="AP165" s="39">
        <f>IF(AC165&lt;&gt;"Won","",AO165*AD165)</f>
        <v>225</v>
      </c>
      <c r="AQ165" s="39">
        <f>IF(AP165="",AO165*-1,AP165-AO165)</f>
        <v>125</v>
      </c>
      <c r="AR165" s="95" t="str">
        <f>IF(Table2[[#This Row],[Negatives]]="NEG","",IF(AND(Table2[[#This Row],[2 Pro Bets]]="",Table2[[#This Row],[State]]="NSW",Table2[[#This Row],[Rated Order]]=3),"",100))</f>
        <v/>
      </c>
      <c r="AS165" s="47" t="str">
        <f>IF(Table2[[#This Row],[Pro Bet]]="","",IF(Table2[[#This Row],[Lev Ret]]="","",AR165*Table2[[#This Row],[Div]]))</f>
        <v/>
      </c>
      <c r="AT165" s="96" t="str">
        <f>IF(Table2[[#This Row],[Pro Bet]]="","",IF(AS165="",AR165*-1,AS165-AR165))</f>
        <v/>
      </c>
    </row>
    <row r="166" spans="1:46" x14ac:dyDescent="0.25">
      <c r="A166" s="38">
        <v>44317</v>
      </c>
      <c r="B166" s="39" t="s">
        <v>46</v>
      </c>
      <c r="C166" s="40">
        <v>0.59027777777777801</v>
      </c>
      <c r="D166" s="39">
        <v>4</v>
      </c>
      <c r="E166" s="39">
        <v>0</v>
      </c>
      <c r="F166" s="70">
        <v>5</v>
      </c>
      <c r="G166" s="39">
        <v>1300</v>
      </c>
      <c r="H166" s="39" t="s">
        <v>1422</v>
      </c>
      <c r="I166" s="39" t="s">
        <v>1423</v>
      </c>
      <c r="J166" s="39">
        <v>175</v>
      </c>
      <c r="K166" s="39">
        <v>5</v>
      </c>
      <c r="L166" s="39" t="s">
        <v>724</v>
      </c>
      <c r="M166" s="39" t="s">
        <v>999</v>
      </c>
      <c r="N166" s="41">
        <v>2.9</v>
      </c>
      <c r="O166" s="39" t="s">
        <v>1068</v>
      </c>
      <c r="P166" s="39" t="s">
        <v>1273</v>
      </c>
      <c r="Q166" s="48"/>
      <c r="R166" s="39">
        <v>1</v>
      </c>
      <c r="S166" s="39">
        <v>57</v>
      </c>
      <c r="T166" s="39">
        <v>57</v>
      </c>
      <c r="U166" s="48">
        <v>60.123784261715301</v>
      </c>
      <c r="V166" s="39">
        <v>2</v>
      </c>
      <c r="W166" s="39">
        <v>2</v>
      </c>
      <c r="X166" s="39">
        <v>2</v>
      </c>
      <c r="Y166" s="39">
        <v>4.2</v>
      </c>
      <c r="Z166" s="39">
        <v>30</v>
      </c>
      <c r="AA166" s="39"/>
      <c r="AB166" s="52"/>
      <c r="AC166" s="39"/>
      <c r="AD166" s="41">
        <v>2.9</v>
      </c>
      <c r="AE166" s="41"/>
      <c r="AF166" s="68" t="s">
        <v>619</v>
      </c>
      <c r="AG166" s="39" t="str">
        <f>VLOOKUP(B166,$B$1703:$D$1743,2,FALSE)</f>
        <v>NSW</v>
      </c>
      <c r="AH166" s="39" t="str">
        <f>VLOOKUP(B166,$B$1703:$D$1743,3,FALSE)</f>
        <v>Bush</v>
      </c>
      <c r="AI166" s="69" t="str">
        <f>TRIM(PROPER(L166))</f>
        <v>Athiri</v>
      </c>
      <c r="AJ166" s="39" t="str">
        <f>TEXT(A166, "ddd")</f>
        <v>Sat</v>
      </c>
      <c r="AK166" s="39">
        <f>MONTH(Table2[[#This Row],[Date]])</f>
        <v>5</v>
      </c>
      <c r="AL166" s="39"/>
      <c r="AM166" s="39" t="str">
        <f>IF(AND(Table2[[#This Row],[Date]]=A167,Table2[[#This Row],[Track]]=B167,Table2[[#This Row],[Race]]=F167,AL166&lt;&gt;"Neg",AL167&lt;&gt;"Neg"),2,"")</f>
        <v/>
      </c>
      <c r="AN166" s="39" t="str">
        <f>IF(AM166=2,2,IF(AND(AM165=2,Table2[[#This Row],[Negatives]]&lt;&gt;"NEG"),2,""))</f>
        <v/>
      </c>
      <c r="AO166" s="39">
        <f>IF(AND(Table2[[#This Row],[State]]="NSW",Table2[[#This Row],[Rated Order]]=3,AN166=""),100,100)</f>
        <v>100</v>
      </c>
      <c r="AP166" s="39" t="str">
        <f>IF(AC166&lt;&gt;"Won","",AO166*AD166)</f>
        <v/>
      </c>
      <c r="AQ166" s="39">
        <f>IF(AP166="",AO166*-1,AP166-AO166)</f>
        <v>-100</v>
      </c>
      <c r="AR166" s="95">
        <f>IF(Table2[[#This Row],[Negatives]]="NEG","",IF(AND(Table2[[#This Row],[2 Pro Bets]]="",Table2[[#This Row],[State]]="NSW",Table2[[#This Row],[Rated Order]]=3),"",100))</f>
        <v>100</v>
      </c>
      <c r="AS166" s="47" t="str">
        <f>IF(Table2[[#This Row],[Pro Bet]]="","",IF(Table2[[#This Row],[Lev Ret]]="","",AR166*Table2[[#This Row],[Div]]))</f>
        <v/>
      </c>
      <c r="AT166" s="96">
        <f>IF(Table2[[#This Row],[Pro Bet]]="","",IF(AS166="",AR166*-1,AS166-AR166))</f>
        <v>-100</v>
      </c>
    </row>
    <row r="167" spans="1:46" x14ac:dyDescent="0.25">
      <c r="A167" s="38">
        <v>44317</v>
      </c>
      <c r="B167" s="39" t="s">
        <v>231</v>
      </c>
      <c r="C167" s="40">
        <v>0.59722222222222221</v>
      </c>
      <c r="D167" s="39">
        <v>3</v>
      </c>
      <c r="E167" s="39">
        <v>0</v>
      </c>
      <c r="F167" s="70">
        <v>5</v>
      </c>
      <c r="G167" s="39">
        <v>1400</v>
      </c>
      <c r="H167" s="39" t="s">
        <v>988</v>
      </c>
      <c r="I167" s="39" t="s">
        <v>989</v>
      </c>
      <c r="J167" s="39">
        <v>125</v>
      </c>
      <c r="K167" s="39">
        <v>4</v>
      </c>
      <c r="L167" s="39" t="s">
        <v>494</v>
      </c>
      <c r="M167" s="39" t="s">
        <v>1024</v>
      </c>
      <c r="N167" s="41">
        <v>8.5</v>
      </c>
      <c r="O167" s="39" t="s">
        <v>1106</v>
      </c>
      <c r="P167" s="39" t="s">
        <v>1099</v>
      </c>
      <c r="Q167" s="48"/>
      <c r="R167" s="39">
        <v>3</v>
      </c>
      <c r="S167" s="39">
        <v>55</v>
      </c>
      <c r="T167" s="39">
        <v>55</v>
      </c>
      <c r="U167" s="48">
        <v>28.43137254901961</v>
      </c>
      <c r="V167" s="39">
        <v>5</v>
      </c>
      <c r="W167" s="39"/>
      <c r="X167" s="39">
        <v>2</v>
      </c>
      <c r="Y167" s="39">
        <v>5.2</v>
      </c>
      <c r="Z167" s="39">
        <v>30</v>
      </c>
      <c r="AA167" s="39">
        <v>8</v>
      </c>
      <c r="AB167" s="52"/>
      <c r="AC167" s="39"/>
      <c r="AD167" s="41">
        <v>12</v>
      </c>
      <c r="AE167" s="41"/>
      <c r="AF167" s="68" t="s">
        <v>618</v>
      </c>
      <c r="AG167" s="39" t="str">
        <f>VLOOKUP(B167,$B$1703:$D$1743,2,FALSE)</f>
        <v>Vic</v>
      </c>
      <c r="AH167" s="39" t="str">
        <f>VLOOKUP(B167,$B$1703:$D$1743,3,FALSE)</f>
        <v>-</v>
      </c>
      <c r="AI167" s="69" t="str">
        <f>TRIM(PROPER(L167))</f>
        <v>Lim'S Cruiser</v>
      </c>
      <c r="AJ167" s="39" t="str">
        <f>TEXT(A167, "ddd")</f>
        <v>Sat</v>
      </c>
      <c r="AK167" s="39">
        <f>MONTH(Table2[[#This Row],[Date]])</f>
        <v>5</v>
      </c>
      <c r="AL167" s="39"/>
      <c r="AM167" s="39">
        <f>IF(AND(Table2[[#This Row],[Date]]=A168,Table2[[#This Row],[Track]]=B168,Table2[[#This Row],[Race]]=F168,AL167&lt;&gt;"Neg",AL168&lt;&gt;"Neg"),2,"")</f>
        <v>2</v>
      </c>
      <c r="AN167" s="39">
        <f>IF(AM167=2,2,IF(AND(AM166=2,Table2[[#This Row],[Negatives]]&lt;&gt;"NEG"),2,""))</f>
        <v>2</v>
      </c>
      <c r="AO167" s="39">
        <f>IF(AND(Table2[[#This Row],[State]]="NSW",Table2[[#This Row],[Rated Order]]=3,AN167=""),100,100)</f>
        <v>100</v>
      </c>
      <c r="AP167" s="39" t="str">
        <f>IF(AC167&lt;&gt;"Won","",AO167*AD167)</f>
        <v/>
      </c>
      <c r="AQ167" s="39">
        <f>IF(AP167="",AO167*-1,AP167-AO167)</f>
        <v>-100</v>
      </c>
      <c r="AR167" s="95">
        <f>IF(Table2[[#This Row],[Negatives]]="NEG","",IF(AND(Table2[[#This Row],[2 Pro Bets]]="",Table2[[#This Row],[State]]="NSW",Table2[[#This Row],[Rated Order]]=3),"",100))</f>
        <v>100</v>
      </c>
      <c r="AS167" s="47" t="str">
        <f>IF(Table2[[#This Row],[Pro Bet]]="","",IF(Table2[[#This Row],[Lev Ret]]="","",AR167*Table2[[#This Row],[Div]]))</f>
        <v/>
      </c>
      <c r="AT167" s="96">
        <f>IF(Table2[[#This Row],[Pro Bet]]="","",IF(AS167="",AR167*-1,AS167-AR167))</f>
        <v>-100</v>
      </c>
    </row>
    <row r="168" spans="1:46" x14ac:dyDescent="0.25">
      <c r="A168" s="38">
        <v>44317</v>
      </c>
      <c r="B168" s="39" t="s">
        <v>231</v>
      </c>
      <c r="C168" s="40">
        <v>0.59722222222222221</v>
      </c>
      <c r="D168" s="39">
        <v>3</v>
      </c>
      <c r="E168" s="39">
        <v>0</v>
      </c>
      <c r="F168" s="70">
        <v>5</v>
      </c>
      <c r="G168" s="39">
        <v>1400</v>
      </c>
      <c r="H168" s="39" t="s">
        <v>988</v>
      </c>
      <c r="I168" s="39" t="s">
        <v>989</v>
      </c>
      <c r="J168" s="39">
        <v>125</v>
      </c>
      <c r="K168" s="39">
        <v>7</v>
      </c>
      <c r="L168" s="39" t="s">
        <v>495</v>
      </c>
      <c r="M168" s="39" t="s">
        <v>990</v>
      </c>
      <c r="N168" s="41">
        <v>3.3</v>
      </c>
      <c r="O168" s="39" t="s">
        <v>1050</v>
      </c>
      <c r="P168" s="39" t="s">
        <v>1107</v>
      </c>
      <c r="Q168" s="48"/>
      <c r="R168" s="39">
        <v>6</v>
      </c>
      <c r="S168" s="39">
        <v>54</v>
      </c>
      <c r="T168" s="39">
        <v>54</v>
      </c>
      <c r="U168" s="48">
        <v>28.43137254901961</v>
      </c>
      <c r="V168" s="39">
        <v>4</v>
      </c>
      <c r="W168" s="39">
        <v>1</v>
      </c>
      <c r="X168" s="39">
        <v>3</v>
      </c>
      <c r="Y168" s="39">
        <v>5.5</v>
      </c>
      <c r="Z168" s="39">
        <v>30</v>
      </c>
      <c r="AA168" s="39">
        <v>8</v>
      </c>
      <c r="AB168" s="52"/>
      <c r="AC168" s="39" t="s">
        <v>617</v>
      </c>
      <c r="AD168" s="41">
        <v>3</v>
      </c>
      <c r="AE168" s="41">
        <v>1.4</v>
      </c>
      <c r="AF168" s="68" t="s">
        <v>618</v>
      </c>
      <c r="AG168" s="39" t="str">
        <f>VLOOKUP(B168,$B$1703:$D$1743,2,FALSE)</f>
        <v>Vic</v>
      </c>
      <c r="AH168" s="39" t="str">
        <f>VLOOKUP(B168,$B$1703:$D$1743,3,FALSE)</f>
        <v>-</v>
      </c>
      <c r="AI168" s="69" t="str">
        <f>TRIM(PROPER(L168))</f>
        <v>Dice Roll</v>
      </c>
      <c r="AJ168" s="39" t="str">
        <f>TEXT(A168, "ddd")</f>
        <v>Sat</v>
      </c>
      <c r="AK168" s="39">
        <f>MONTH(Table2[[#This Row],[Date]])</f>
        <v>5</v>
      </c>
      <c r="AL168" s="39"/>
      <c r="AM168" s="39" t="str">
        <f>IF(AND(Table2[[#This Row],[Date]]=A169,Table2[[#This Row],[Track]]=B169,Table2[[#This Row],[Race]]=F169,AL168&lt;&gt;"Neg",AL169&lt;&gt;"Neg"),2,"")</f>
        <v/>
      </c>
      <c r="AN168" s="39">
        <f>IF(AM168=2,2,IF(AND(AM167=2,Table2[[#This Row],[Negatives]]&lt;&gt;"NEG"),2,""))</f>
        <v>2</v>
      </c>
      <c r="AO168" s="39">
        <f>IF(AND(Table2[[#This Row],[State]]="NSW",Table2[[#This Row],[Rated Order]]=3,AN168=""),100,100)</f>
        <v>100</v>
      </c>
      <c r="AP168" s="39">
        <f>IF(AC168&lt;&gt;"Won","",AO168*AD168)</f>
        <v>300</v>
      </c>
      <c r="AQ168" s="39">
        <f>IF(AP168="",AO168*-1,AP168-AO168)</f>
        <v>200</v>
      </c>
      <c r="AR168" s="95">
        <f>IF(Table2[[#This Row],[Negatives]]="NEG","",IF(AND(Table2[[#This Row],[2 Pro Bets]]="",Table2[[#This Row],[State]]="NSW",Table2[[#This Row],[Rated Order]]=3),"",100))</f>
        <v>100</v>
      </c>
      <c r="AS168" s="47">
        <f>IF(Table2[[#This Row],[Pro Bet]]="","",IF(Table2[[#This Row],[Lev Ret]]="","",AR168*Table2[[#This Row],[Div]]))</f>
        <v>300</v>
      </c>
      <c r="AT168" s="96">
        <f>IF(Table2[[#This Row],[Pro Bet]]="","",IF(AS168="",AR168*-1,AS168-AR168))</f>
        <v>200</v>
      </c>
    </row>
    <row r="169" spans="1:46" x14ac:dyDescent="0.25">
      <c r="A169" s="38">
        <v>44317</v>
      </c>
      <c r="B169" s="39" t="s">
        <v>46</v>
      </c>
      <c r="C169" s="40">
        <v>0.61458333333333304</v>
      </c>
      <c r="D169" s="39">
        <v>4</v>
      </c>
      <c r="E169" s="39">
        <v>0</v>
      </c>
      <c r="F169" s="70">
        <v>6</v>
      </c>
      <c r="G169" s="39">
        <v>1100</v>
      </c>
      <c r="H169" s="39" t="s">
        <v>1398</v>
      </c>
      <c r="I169" s="39"/>
      <c r="J169" s="39">
        <v>140</v>
      </c>
      <c r="K169" s="39">
        <v>8</v>
      </c>
      <c r="L169" s="39" t="s">
        <v>528</v>
      </c>
      <c r="M169" s="39" t="s">
        <v>999</v>
      </c>
      <c r="N169" s="41">
        <v>3.8</v>
      </c>
      <c r="O169" s="39" t="s">
        <v>1068</v>
      </c>
      <c r="P169" s="39" t="s">
        <v>1421</v>
      </c>
      <c r="Q169" s="48"/>
      <c r="R169" s="39">
        <v>5</v>
      </c>
      <c r="S169" s="39">
        <v>53.5</v>
      </c>
      <c r="T169" s="39">
        <v>53.5</v>
      </c>
      <c r="U169" s="48" t="s">
        <v>993</v>
      </c>
      <c r="V169" s="39">
        <v>5</v>
      </c>
      <c r="W169" s="39"/>
      <c r="X169" s="39">
        <v>2</v>
      </c>
      <c r="Y169" s="39">
        <v>5.2</v>
      </c>
      <c r="Z169" s="39">
        <v>20</v>
      </c>
      <c r="AA169" s="39"/>
      <c r="AB169" s="52"/>
      <c r="AC169" s="39"/>
      <c r="AD169" s="41">
        <v>6.5</v>
      </c>
      <c r="AE169" s="41"/>
      <c r="AF169" s="68" t="s">
        <v>619</v>
      </c>
      <c r="AG169" s="39" t="str">
        <f>VLOOKUP(B169,$B$1703:$D$1743,2,FALSE)</f>
        <v>NSW</v>
      </c>
      <c r="AH169" s="39" t="str">
        <f>VLOOKUP(B169,$B$1703:$D$1743,3,FALSE)</f>
        <v>Bush</v>
      </c>
      <c r="AI169" s="69" t="str">
        <f>TRIM(PROPER(L169))</f>
        <v>Varda</v>
      </c>
      <c r="AJ169" s="39" t="str">
        <f>TEXT(A169, "ddd")</f>
        <v>Sat</v>
      </c>
      <c r="AK169" s="39">
        <f>MONTH(Table2[[#This Row],[Date]])</f>
        <v>5</v>
      </c>
      <c r="AL169" s="39"/>
      <c r="AM169" s="39" t="str">
        <f>IF(AND(Table2[[#This Row],[Date]]=A170,Table2[[#This Row],[Track]]=B170,Table2[[#This Row],[Race]]=F170,AL169&lt;&gt;"Neg",AL170&lt;&gt;"Neg"),2,"")</f>
        <v/>
      </c>
      <c r="AN169" s="39" t="str">
        <f>IF(AM169=2,2,IF(AND(AM168=2,Table2[[#This Row],[Negatives]]&lt;&gt;"NEG"),2,""))</f>
        <v/>
      </c>
      <c r="AO169" s="39">
        <f>IF(AND(Table2[[#This Row],[State]]="NSW",Table2[[#This Row],[Rated Order]]=3,AN169=""),100,100)</f>
        <v>100</v>
      </c>
      <c r="AP169" s="39" t="str">
        <f>IF(AC169&lt;&gt;"Won","",AO169*AD169)</f>
        <v/>
      </c>
      <c r="AQ169" s="39">
        <f>IF(AP169="",AO169*-1,AP169-AO169)</f>
        <v>-100</v>
      </c>
      <c r="AR169" s="95">
        <f>IF(Table2[[#This Row],[Negatives]]="NEG","",IF(AND(Table2[[#This Row],[2 Pro Bets]]="",Table2[[#This Row],[State]]="NSW",Table2[[#This Row],[Rated Order]]=3),"",100))</f>
        <v>100</v>
      </c>
      <c r="AS169" s="47" t="str">
        <f>IF(Table2[[#This Row],[Pro Bet]]="","",IF(Table2[[#This Row],[Lev Ret]]="","",AR169*Table2[[#This Row],[Div]]))</f>
        <v/>
      </c>
      <c r="AT169" s="96">
        <f>IF(Table2[[#This Row],[Pro Bet]]="","",IF(AS169="",AR169*-1,AS169-AR169))</f>
        <v>-100</v>
      </c>
    </row>
    <row r="170" spans="1:46" x14ac:dyDescent="0.25">
      <c r="A170" s="38">
        <v>44317</v>
      </c>
      <c r="B170" s="39" t="s">
        <v>46</v>
      </c>
      <c r="C170" s="40">
        <v>0.67013888888888895</v>
      </c>
      <c r="D170" s="39">
        <v>4</v>
      </c>
      <c r="E170" s="39">
        <v>0</v>
      </c>
      <c r="F170" s="70">
        <v>8</v>
      </c>
      <c r="G170" s="39">
        <v>1600</v>
      </c>
      <c r="H170" s="39" t="s">
        <v>1398</v>
      </c>
      <c r="I170" s="39"/>
      <c r="J170" s="39">
        <v>200</v>
      </c>
      <c r="K170" s="39">
        <v>7</v>
      </c>
      <c r="L170" s="39" t="s">
        <v>725</v>
      </c>
      <c r="M170" s="39" t="s">
        <v>1006</v>
      </c>
      <c r="N170" s="41">
        <v>3</v>
      </c>
      <c r="O170" s="39" t="s">
        <v>1431</v>
      </c>
      <c r="P170" s="39" t="s">
        <v>1407</v>
      </c>
      <c r="Q170" s="48"/>
      <c r="R170" s="39">
        <v>4</v>
      </c>
      <c r="S170" s="39">
        <v>55</v>
      </c>
      <c r="T170" s="39">
        <v>55</v>
      </c>
      <c r="U170" s="48">
        <v>50.877192982456137</v>
      </c>
      <c r="V170" s="39">
        <v>4</v>
      </c>
      <c r="W170" s="39">
        <v>2</v>
      </c>
      <c r="X170" s="39">
        <v>2</v>
      </c>
      <c r="Y170" s="39">
        <v>4.9000000000000004</v>
      </c>
      <c r="Z170" s="39">
        <v>30</v>
      </c>
      <c r="AA170" s="39"/>
      <c r="AB170" s="52"/>
      <c r="AC170" s="39" t="s">
        <v>2</v>
      </c>
      <c r="AD170" s="41">
        <v>3</v>
      </c>
      <c r="AE170" s="41">
        <v>1.6</v>
      </c>
      <c r="AF170" s="68" t="s">
        <v>619</v>
      </c>
      <c r="AG170" s="39" t="str">
        <f>VLOOKUP(B170,$B$1703:$D$1743,2,FALSE)</f>
        <v>NSW</v>
      </c>
      <c r="AH170" s="39" t="str">
        <f>VLOOKUP(B170,$B$1703:$D$1743,3,FALSE)</f>
        <v>Bush</v>
      </c>
      <c r="AI170" s="69" t="str">
        <f>TRIM(PROPER(L170))</f>
        <v>Royal Celebration</v>
      </c>
      <c r="AJ170" s="39" t="str">
        <f>TEXT(A170, "ddd")</f>
        <v>Sat</v>
      </c>
      <c r="AK170" s="39">
        <f>MONTH(Table2[[#This Row],[Date]])</f>
        <v>5</v>
      </c>
      <c r="AL170" s="39"/>
      <c r="AM170" s="39" t="str">
        <f>IF(AND(Table2[[#This Row],[Date]]=A171,Table2[[#This Row],[Track]]=B171,Table2[[#This Row],[Race]]=F171,AL170&lt;&gt;"Neg",AL171&lt;&gt;"Neg"),2,"")</f>
        <v/>
      </c>
      <c r="AN170" s="39" t="str">
        <f>IF(AM170=2,2,IF(AND(AM169=2,Table2[[#This Row],[Negatives]]&lt;&gt;"NEG"),2,""))</f>
        <v/>
      </c>
      <c r="AO170" s="39">
        <f>IF(AND(Table2[[#This Row],[State]]="NSW",Table2[[#This Row],[Rated Order]]=3,AN170=""),100,100)</f>
        <v>100</v>
      </c>
      <c r="AP170" s="39" t="str">
        <f>IF(AC170&lt;&gt;"Won","",AO170*AD170)</f>
        <v/>
      </c>
      <c r="AQ170" s="39">
        <f>IF(AP170="",AO170*-1,AP170-AO170)</f>
        <v>-100</v>
      </c>
      <c r="AR170" s="95">
        <f>IF(Table2[[#This Row],[Negatives]]="NEG","",IF(AND(Table2[[#This Row],[2 Pro Bets]]="",Table2[[#This Row],[State]]="NSW",Table2[[#This Row],[Rated Order]]=3),"",100))</f>
        <v>100</v>
      </c>
      <c r="AS170" s="47" t="str">
        <f>IF(Table2[[#This Row],[Pro Bet]]="","",IF(Table2[[#This Row],[Lev Ret]]="","",AR170*Table2[[#This Row],[Div]]))</f>
        <v/>
      </c>
      <c r="AT170" s="96">
        <f>IF(Table2[[#This Row],[Pro Bet]]="","",IF(AS170="",AR170*-1,AS170-AR170))</f>
        <v>-100</v>
      </c>
    </row>
    <row r="171" spans="1:46" x14ac:dyDescent="0.25">
      <c r="A171" s="38">
        <v>44324</v>
      </c>
      <c r="B171" s="39" t="s">
        <v>47</v>
      </c>
      <c r="C171" s="40">
        <v>0.51388888888888895</v>
      </c>
      <c r="D171" s="39">
        <v>8</v>
      </c>
      <c r="E171" s="39">
        <v>0</v>
      </c>
      <c r="F171" s="70">
        <v>2</v>
      </c>
      <c r="G171" s="39">
        <v>1200</v>
      </c>
      <c r="H171" s="39" t="s">
        <v>1398</v>
      </c>
      <c r="I171" s="39">
        <v>78</v>
      </c>
      <c r="J171" s="39">
        <v>125</v>
      </c>
      <c r="K171" s="39">
        <v>4</v>
      </c>
      <c r="L171" s="39" t="s">
        <v>726</v>
      </c>
      <c r="M171" s="39" t="s">
        <v>999</v>
      </c>
      <c r="N171" s="41">
        <v>4</v>
      </c>
      <c r="O171" s="39" t="s">
        <v>1432</v>
      </c>
      <c r="P171" s="39" t="s">
        <v>1421</v>
      </c>
      <c r="Q171" s="48"/>
      <c r="R171" s="39">
        <v>5</v>
      </c>
      <c r="S171" s="39">
        <v>55.5</v>
      </c>
      <c r="T171" s="39">
        <v>55.5</v>
      </c>
      <c r="U171" s="48">
        <v>45</v>
      </c>
      <c r="V171" s="39"/>
      <c r="W171" s="39">
        <v>2</v>
      </c>
      <c r="X171" s="39">
        <v>2</v>
      </c>
      <c r="Y171" s="39">
        <v>5</v>
      </c>
      <c r="Z171" s="39">
        <v>20</v>
      </c>
      <c r="AA171" s="39"/>
      <c r="AB171" s="52"/>
      <c r="AC171" s="39" t="s">
        <v>1</v>
      </c>
      <c r="AD171" s="41">
        <v>3</v>
      </c>
      <c r="AE171" s="41">
        <v>1.7</v>
      </c>
      <c r="AF171" s="68" t="s">
        <v>619</v>
      </c>
      <c r="AG171" s="39" t="str">
        <f>VLOOKUP(B171,$B$1703:$D$1743,2,FALSE)</f>
        <v>NSW</v>
      </c>
      <c r="AH171" s="39" t="str">
        <f>VLOOKUP(B171,$B$1703:$D$1743,3,FALSE)</f>
        <v>Bush</v>
      </c>
      <c r="AI171" s="69" t="str">
        <f>TRIM(PROPER(L171))</f>
        <v>Henschel</v>
      </c>
      <c r="AJ171" s="39" t="str">
        <f>TEXT(A171, "ddd")</f>
        <v>Sat</v>
      </c>
      <c r="AK171" s="39">
        <f>MONTH(Table2[[#This Row],[Date]])</f>
        <v>5</v>
      </c>
      <c r="AL171" s="39"/>
      <c r="AM171" s="39" t="str">
        <f>IF(AND(Table2[[#This Row],[Date]]=A172,Table2[[#This Row],[Track]]=B172,Table2[[#This Row],[Race]]=F172,AL171&lt;&gt;"Neg",AL172&lt;&gt;"Neg"),2,"")</f>
        <v/>
      </c>
      <c r="AN171" s="39" t="str">
        <f>IF(AM171=2,2,IF(AND(AM170=2,Table2[[#This Row],[Negatives]]&lt;&gt;"NEG"),2,""))</f>
        <v/>
      </c>
      <c r="AO171" s="39">
        <f>IF(AND(Table2[[#This Row],[State]]="NSW",Table2[[#This Row],[Rated Order]]=3,AN171=""),100,100)</f>
        <v>100</v>
      </c>
      <c r="AP171" s="39" t="str">
        <f>IF(AC171&lt;&gt;"Won","",AO171*AD171)</f>
        <v/>
      </c>
      <c r="AQ171" s="39">
        <f>IF(AP171="",AO171*-1,AP171-AO171)</f>
        <v>-100</v>
      </c>
      <c r="AR171" s="95">
        <f>IF(Table2[[#This Row],[Negatives]]="NEG","",IF(AND(Table2[[#This Row],[2 Pro Bets]]="",Table2[[#This Row],[State]]="NSW",Table2[[#This Row],[Rated Order]]=3),"",100))</f>
        <v>100</v>
      </c>
      <c r="AS171" s="47" t="str">
        <f>IF(Table2[[#This Row],[Pro Bet]]="","",IF(Table2[[#This Row],[Lev Ret]]="","",AR171*Table2[[#This Row],[Div]]))</f>
        <v/>
      </c>
      <c r="AT171" s="96">
        <f>IF(Table2[[#This Row],[Pro Bet]]="","",IF(AS171="",AR171*-1,AS171-AR171))</f>
        <v>-100</v>
      </c>
    </row>
    <row r="172" spans="1:46" x14ac:dyDescent="0.25">
      <c r="A172" s="38">
        <v>44324</v>
      </c>
      <c r="B172" s="39" t="s">
        <v>47</v>
      </c>
      <c r="C172" s="40">
        <v>0.51388888888888895</v>
      </c>
      <c r="D172" s="39">
        <v>8</v>
      </c>
      <c r="E172" s="39">
        <v>0</v>
      </c>
      <c r="F172" s="70">
        <v>2</v>
      </c>
      <c r="G172" s="39">
        <v>1200</v>
      </c>
      <c r="H172" s="39" t="s">
        <v>1398</v>
      </c>
      <c r="I172" s="39">
        <v>78</v>
      </c>
      <c r="J172" s="39">
        <v>125</v>
      </c>
      <c r="K172" s="39">
        <v>5</v>
      </c>
      <c r="L172" s="39" t="s">
        <v>1605</v>
      </c>
      <c r="M172" s="39" t="s">
        <v>1018</v>
      </c>
      <c r="N172" s="41">
        <v>5.7</v>
      </c>
      <c r="O172" s="39" t="s">
        <v>1411</v>
      </c>
      <c r="P172" s="39" t="s">
        <v>1433</v>
      </c>
      <c r="Q172" s="48"/>
      <c r="R172" s="39">
        <v>1</v>
      </c>
      <c r="S172" s="39">
        <v>55.5</v>
      </c>
      <c r="T172" s="39">
        <v>55.5</v>
      </c>
      <c r="U172" s="48">
        <v>45</v>
      </c>
      <c r="V172" s="39">
        <v>1</v>
      </c>
      <c r="W172" s="39"/>
      <c r="X172" s="39">
        <v>3</v>
      </c>
      <c r="Y172" s="39">
        <v>5.2</v>
      </c>
      <c r="Z172" s="39">
        <v>20</v>
      </c>
      <c r="AA172" s="39"/>
      <c r="AB172" s="52"/>
      <c r="AC172" s="39"/>
      <c r="AD172" s="41">
        <v>9</v>
      </c>
      <c r="AE172" s="41"/>
      <c r="AF172" s="68" t="s">
        <v>619</v>
      </c>
      <c r="AG172" s="39" t="str">
        <f>VLOOKUP(B172,$B$1703:$D$1743,2,FALSE)</f>
        <v>NSW</v>
      </c>
      <c r="AH172" s="39" t="str">
        <f>VLOOKUP(B172,$B$1703:$D$1743,3,FALSE)</f>
        <v>Bush</v>
      </c>
      <c r="AI172" s="69" t="str">
        <f>TRIM(PROPER(L172))</f>
        <v>Rammstein</v>
      </c>
      <c r="AJ172" s="39" t="str">
        <f>TEXT(A172, "ddd")</f>
        <v>Sat</v>
      </c>
      <c r="AK172" s="39">
        <f>MONTH(Table2[[#This Row],[Date]])</f>
        <v>5</v>
      </c>
      <c r="AL172" s="39" t="s">
        <v>1362</v>
      </c>
      <c r="AM172" s="39" t="str">
        <f>IF(AND(Table2[[#This Row],[Date]]=A173,Table2[[#This Row],[Track]]=B173,Table2[[#This Row],[Race]]=F173,AL172&lt;&gt;"Neg",AL173&lt;&gt;"Neg"),2,"")</f>
        <v/>
      </c>
      <c r="AN172" s="39" t="str">
        <f>IF(AM172=2,2,IF(AND(AM171=2,Table2[[#This Row],[Negatives]]&lt;&gt;"NEG"),2,""))</f>
        <v/>
      </c>
      <c r="AO172" s="39">
        <f>IF(AND(Table2[[#This Row],[State]]="NSW",Table2[[#This Row],[Rated Order]]=3,AN172=""),100,100)</f>
        <v>100</v>
      </c>
      <c r="AP172" s="39" t="str">
        <f>IF(AC172&lt;&gt;"Won","",AO172*AD172)</f>
        <v/>
      </c>
      <c r="AQ172" s="39">
        <f>IF(AP172="",AO172*-1,AP172-AO172)</f>
        <v>-100</v>
      </c>
      <c r="AR172" s="95" t="str">
        <f>IF(Table2[[#This Row],[Negatives]]="NEG","",IF(AND(Table2[[#This Row],[2 Pro Bets]]="",Table2[[#This Row],[State]]="NSW",Table2[[#This Row],[Rated Order]]=3),"",100))</f>
        <v/>
      </c>
      <c r="AS172" s="47" t="str">
        <f>IF(Table2[[#This Row],[Pro Bet]]="","",IF(Table2[[#This Row],[Lev Ret]]="","",AR172*Table2[[#This Row],[Div]]))</f>
        <v/>
      </c>
      <c r="AT172" s="96" t="str">
        <f>IF(Table2[[#This Row],[Pro Bet]]="","",IF(AS172="",AR172*-1,AS172-AR172))</f>
        <v/>
      </c>
    </row>
    <row r="173" spans="1:46" x14ac:dyDescent="0.25">
      <c r="A173" s="38">
        <v>44324</v>
      </c>
      <c r="B173" s="39" t="s">
        <v>107</v>
      </c>
      <c r="C173" s="40">
        <v>0.52083333333333337</v>
      </c>
      <c r="D173" s="39">
        <v>4</v>
      </c>
      <c r="E173" s="39">
        <v>12</v>
      </c>
      <c r="F173" s="70">
        <v>2</v>
      </c>
      <c r="G173" s="39">
        <v>2000</v>
      </c>
      <c r="H173" s="39" t="s">
        <v>988</v>
      </c>
      <c r="I173" s="39">
        <v>84</v>
      </c>
      <c r="J173" s="39">
        <v>135</v>
      </c>
      <c r="K173" s="39">
        <v>2</v>
      </c>
      <c r="L173" s="39" t="s">
        <v>1370</v>
      </c>
      <c r="M173" s="39" t="s">
        <v>995</v>
      </c>
      <c r="N173" s="41">
        <v>11.4</v>
      </c>
      <c r="O173" s="39" t="s">
        <v>1003</v>
      </c>
      <c r="P173" s="39" t="s">
        <v>1080</v>
      </c>
      <c r="Q173" s="48">
        <v>3</v>
      </c>
      <c r="R173" s="39">
        <v>1</v>
      </c>
      <c r="S173" s="39">
        <v>59.5</v>
      </c>
      <c r="T173" s="39">
        <v>56.5</v>
      </c>
      <c r="U173" s="48">
        <v>26.315789473684205</v>
      </c>
      <c r="V173" s="39">
        <v>4</v>
      </c>
      <c r="W173" s="39">
        <v>2</v>
      </c>
      <c r="X173" s="39">
        <v>2</v>
      </c>
      <c r="Y173" s="39">
        <v>5</v>
      </c>
      <c r="Z173" s="39">
        <v>30</v>
      </c>
      <c r="AA173" s="39">
        <v>9</v>
      </c>
      <c r="AB173" s="52"/>
      <c r="AC173" s="39"/>
      <c r="AD173" s="41">
        <v>13</v>
      </c>
      <c r="AE173" s="41"/>
      <c r="AF173" s="68" t="s">
        <v>618</v>
      </c>
      <c r="AG173" s="39" t="str">
        <f>VLOOKUP(B173,$B$1703:$D$1743,2,FALSE)</f>
        <v>Vic</v>
      </c>
      <c r="AH173" s="39" t="str">
        <f>VLOOKUP(B173,$B$1703:$D$1743,3,FALSE)</f>
        <v>-</v>
      </c>
      <c r="AI173" s="69" t="str">
        <f>TRIM(PROPER(L173))</f>
        <v>Last Week</v>
      </c>
      <c r="AJ173" s="39" t="str">
        <f>TEXT(A173, "ddd")</f>
        <v>Sat</v>
      </c>
      <c r="AK173" s="39">
        <f>MONTH(Table2[[#This Row],[Date]])</f>
        <v>5</v>
      </c>
      <c r="AL173" s="39" t="s">
        <v>1361</v>
      </c>
      <c r="AM173" s="39" t="str">
        <f>IF(AND(Table2[[#This Row],[Date]]=A174,Table2[[#This Row],[Track]]=B174,Table2[[#This Row],[Race]]=F174,AL173&lt;&gt;"Neg",AL174&lt;&gt;"Neg"),2,"")</f>
        <v/>
      </c>
      <c r="AN173" s="39" t="str">
        <f>IF(AM173=2,2,IF(AND(AM172=2,Table2[[#This Row],[Negatives]]&lt;&gt;"NEG"),2,""))</f>
        <v/>
      </c>
      <c r="AO173" s="39">
        <f>IF(AND(Table2[[#This Row],[State]]="NSW",Table2[[#This Row],[Rated Order]]=3,AN173=""),100,100)</f>
        <v>100</v>
      </c>
      <c r="AP173" s="39" t="str">
        <f>IF(AC173&lt;&gt;"Won","",AO173*AD173)</f>
        <v/>
      </c>
      <c r="AQ173" s="39">
        <f>IF(AP173="",AO173*-1,AP173-AO173)</f>
        <v>-100</v>
      </c>
      <c r="AR173" s="95" t="str">
        <f>IF(Table2[[#This Row],[Negatives]]="NEG","",IF(AND(Table2[[#This Row],[2 Pro Bets]]="",Table2[[#This Row],[State]]="NSW",Table2[[#This Row],[Rated Order]]=3),"",100))</f>
        <v/>
      </c>
      <c r="AS173" s="47" t="str">
        <f>IF(Table2[[#This Row],[Pro Bet]]="","",IF(Table2[[#This Row],[Lev Ret]]="","",AR173*Table2[[#This Row],[Div]]))</f>
        <v/>
      </c>
      <c r="AT173" s="96" t="str">
        <f>IF(Table2[[#This Row],[Pro Bet]]="","",IF(AS173="",AR173*-1,AS173-AR173))</f>
        <v/>
      </c>
    </row>
    <row r="174" spans="1:46" x14ac:dyDescent="0.25">
      <c r="A174" s="38">
        <v>44324</v>
      </c>
      <c r="B174" s="39" t="s">
        <v>107</v>
      </c>
      <c r="C174" s="40">
        <v>0.59375</v>
      </c>
      <c r="D174" s="39">
        <v>4</v>
      </c>
      <c r="E174" s="39">
        <v>12</v>
      </c>
      <c r="F174" s="70">
        <v>5</v>
      </c>
      <c r="G174" s="39">
        <v>1600</v>
      </c>
      <c r="H174" s="39" t="s">
        <v>988</v>
      </c>
      <c r="I174" s="39" t="s">
        <v>989</v>
      </c>
      <c r="J174" s="39">
        <v>125</v>
      </c>
      <c r="K174" s="39">
        <v>3</v>
      </c>
      <c r="L174" s="39" t="s">
        <v>1108</v>
      </c>
      <c r="M174" s="39" t="s">
        <v>1030</v>
      </c>
      <c r="N174" s="41">
        <v>1.9</v>
      </c>
      <c r="O174" s="39" t="s">
        <v>1109</v>
      </c>
      <c r="P174" s="39" t="s">
        <v>1097</v>
      </c>
      <c r="Q174" s="48">
        <v>3</v>
      </c>
      <c r="R174" s="39">
        <v>4</v>
      </c>
      <c r="S174" s="39">
        <v>55.5</v>
      </c>
      <c r="T174" s="39">
        <v>52.5</v>
      </c>
      <c r="U174" s="48">
        <v>68.760611205432937</v>
      </c>
      <c r="V174" s="39">
        <v>1</v>
      </c>
      <c r="W174" s="39">
        <v>5</v>
      </c>
      <c r="X174" s="39">
        <v>2</v>
      </c>
      <c r="Y174" s="39">
        <v>4.5</v>
      </c>
      <c r="Z174" s="39">
        <v>40</v>
      </c>
      <c r="AA174" s="39">
        <v>7</v>
      </c>
      <c r="AB174" s="52"/>
      <c r="AC174" s="39" t="s">
        <v>617</v>
      </c>
      <c r="AD174" s="41">
        <v>2.25</v>
      </c>
      <c r="AE174" s="41">
        <v>1.4</v>
      </c>
      <c r="AF174" s="68" t="s">
        <v>618</v>
      </c>
      <c r="AG174" s="39" t="str">
        <f>VLOOKUP(B174,$B$1703:$D$1743,2,FALSE)</f>
        <v>Vic</v>
      </c>
      <c r="AH174" s="39" t="str">
        <f>VLOOKUP(B174,$B$1703:$D$1743,3,FALSE)</f>
        <v>-</v>
      </c>
      <c r="AI174" s="69" t="str">
        <f>TRIM(PROPER(L174))</f>
        <v>Holbien</v>
      </c>
      <c r="AJ174" s="39" t="str">
        <f>TEXT(A174, "ddd")</f>
        <v>Sat</v>
      </c>
      <c r="AK174" s="39">
        <f>MONTH(Table2[[#This Row],[Date]])</f>
        <v>5</v>
      </c>
      <c r="AL174" s="39" t="s">
        <v>1361</v>
      </c>
      <c r="AM174" s="39" t="str">
        <f>IF(AND(Table2[[#This Row],[Date]]=A175,Table2[[#This Row],[Track]]=B175,Table2[[#This Row],[Race]]=F175,AL174&lt;&gt;"Neg",AL175&lt;&gt;"Neg"),2,"")</f>
        <v/>
      </c>
      <c r="AN174" s="39" t="str">
        <f>IF(AM174=2,2,IF(AND(AM173=2,Table2[[#This Row],[Negatives]]&lt;&gt;"NEG"),2,""))</f>
        <v/>
      </c>
      <c r="AO174" s="39">
        <f>IF(AND(Table2[[#This Row],[State]]="NSW",Table2[[#This Row],[Rated Order]]=3,AN174=""),100,100)</f>
        <v>100</v>
      </c>
      <c r="AP174" s="39">
        <f>IF(AC174&lt;&gt;"Won","",AO174*AD174)</f>
        <v>225</v>
      </c>
      <c r="AQ174" s="39">
        <f>IF(AP174="",AO174*-1,AP174-AO174)</f>
        <v>125</v>
      </c>
      <c r="AR174" s="95" t="str">
        <f>IF(Table2[[#This Row],[Negatives]]="NEG","",IF(AND(Table2[[#This Row],[2 Pro Bets]]="",Table2[[#This Row],[State]]="NSW",Table2[[#This Row],[Rated Order]]=3),"",100))</f>
        <v/>
      </c>
      <c r="AS174" s="47" t="str">
        <f>IF(Table2[[#This Row],[Pro Bet]]="","",IF(Table2[[#This Row],[Lev Ret]]="","",AR174*Table2[[#This Row],[Div]]))</f>
        <v/>
      </c>
      <c r="AT174" s="96" t="str">
        <f>IF(Table2[[#This Row],[Pro Bet]]="","",IF(AS174="",AR174*-1,AS174-AR174))</f>
        <v/>
      </c>
    </row>
    <row r="175" spans="1:46" x14ac:dyDescent="0.25">
      <c r="A175" s="38">
        <v>44324</v>
      </c>
      <c r="B175" s="39" t="s">
        <v>47</v>
      </c>
      <c r="C175" s="40">
        <v>0.61111111111111105</v>
      </c>
      <c r="D175" s="39">
        <v>8</v>
      </c>
      <c r="E175" s="39">
        <v>0</v>
      </c>
      <c r="F175" s="70">
        <v>6</v>
      </c>
      <c r="G175" s="39">
        <v>1200</v>
      </c>
      <c r="H175" s="39" t="s">
        <v>1398</v>
      </c>
      <c r="I175" s="39"/>
      <c r="J175" s="39">
        <v>150</v>
      </c>
      <c r="K175" s="39">
        <v>2</v>
      </c>
      <c r="L175" s="39" t="s">
        <v>1606</v>
      </c>
      <c r="M175" s="39" t="s">
        <v>1018</v>
      </c>
      <c r="N175" s="41">
        <v>2.8</v>
      </c>
      <c r="O175" s="39" t="s">
        <v>1427</v>
      </c>
      <c r="P175" s="39" t="s">
        <v>1273</v>
      </c>
      <c r="Q175" s="48"/>
      <c r="R175" s="39">
        <v>5</v>
      </c>
      <c r="S175" s="39">
        <v>58</v>
      </c>
      <c r="T175" s="39">
        <v>58</v>
      </c>
      <c r="U175" s="48">
        <v>60.829493087557609</v>
      </c>
      <c r="V175" s="39">
        <v>3</v>
      </c>
      <c r="W175" s="39">
        <v>3</v>
      </c>
      <c r="X175" s="39">
        <v>3</v>
      </c>
      <c r="Y175" s="39">
        <v>5</v>
      </c>
      <c r="Z175" s="39">
        <v>20</v>
      </c>
      <c r="AA175" s="39"/>
      <c r="AB175" s="52"/>
      <c r="AC175" s="39" t="s">
        <v>7</v>
      </c>
      <c r="AD175" s="41">
        <v>3</v>
      </c>
      <c r="AE175" s="41"/>
      <c r="AF175" s="68" t="s">
        <v>619</v>
      </c>
      <c r="AG175" s="39" t="str">
        <f>VLOOKUP(B175,$B$1703:$D$1743,2,FALSE)</f>
        <v>NSW</v>
      </c>
      <c r="AH175" s="39" t="str">
        <f>VLOOKUP(B175,$B$1703:$D$1743,3,FALSE)</f>
        <v>Bush</v>
      </c>
      <c r="AI175" s="69" t="str">
        <f>TRIM(PROPER(L175))</f>
        <v>Easy Eddie</v>
      </c>
      <c r="AJ175" s="39" t="str">
        <f>TEXT(A175, "ddd")</f>
        <v>Sat</v>
      </c>
      <c r="AK175" s="39">
        <f>MONTH(Table2[[#This Row],[Date]])</f>
        <v>5</v>
      </c>
      <c r="AL175" s="39" t="s">
        <v>1362</v>
      </c>
      <c r="AM175" s="39" t="str">
        <f>IF(AND(Table2[[#This Row],[Date]]=A176,Table2[[#This Row],[Track]]=B176,Table2[[#This Row],[Race]]=F176,AL175&lt;&gt;"Neg",AL176&lt;&gt;"Neg"),2,"")</f>
        <v/>
      </c>
      <c r="AN175" s="39" t="str">
        <f>IF(AM175=2,2,IF(AND(AM174=2,Table2[[#This Row],[Negatives]]&lt;&gt;"NEG"),2,""))</f>
        <v/>
      </c>
      <c r="AO175" s="39">
        <f>IF(AND(Table2[[#This Row],[State]]="NSW",Table2[[#This Row],[Rated Order]]=3,AN175=""),100,100)</f>
        <v>100</v>
      </c>
      <c r="AP175" s="39" t="str">
        <f>IF(AC175&lt;&gt;"Won","",AO175*AD175)</f>
        <v/>
      </c>
      <c r="AQ175" s="39">
        <f>IF(AP175="",AO175*-1,AP175-AO175)</f>
        <v>-100</v>
      </c>
      <c r="AR175" s="95" t="str">
        <f>IF(Table2[[#This Row],[Negatives]]="NEG","",IF(AND(Table2[[#This Row],[2 Pro Bets]]="",Table2[[#This Row],[State]]="NSW",Table2[[#This Row],[Rated Order]]=3),"",100))</f>
        <v/>
      </c>
      <c r="AS175" s="47" t="str">
        <f>IF(Table2[[#This Row],[Pro Bet]]="","",IF(Table2[[#This Row],[Lev Ret]]="","",AR175*Table2[[#This Row],[Div]]))</f>
        <v/>
      </c>
      <c r="AT175" s="96" t="str">
        <f>IF(Table2[[#This Row],[Pro Bet]]="","",IF(AS175="",AR175*-1,AS175-AR175))</f>
        <v/>
      </c>
    </row>
    <row r="176" spans="1:46" x14ac:dyDescent="0.25">
      <c r="A176" s="38">
        <v>44324</v>
      </c>
      <c r="B176" s="39" t="s">
        <v>107</v>
      </c>
      <c r="C176" s="40">
        <v>0.62152777777777779</v>
      </c>
      <c r="D176" s="39">
        <v>4</v>
      </c>
      <c r="E176" s="39">
        <v>12</v>
      </c>
      <c r="F176" s="70">
        <v>6</v>
      </c>
      <c r="G176" s="39">
        <v>1100</v>
      </c>
      <c r="H176" s="39" t="s">
        <v>988</v>
      </c>
      <c r="I176" s="39" t="s">
        <v>989</v>
      </c>
      <c r="J176" s="39">
        <v>125</v>
      </c>
      <c r="K176" s="39">
        <v>2</v>
      </c>
      <c r="L176" s="39" t="s">
        <v>1110</v>
      </c>
      <c r="M176" s="39" t="s">
        <v>995</v>
      </c>
      <c r="N176" s="41">
        <v>11.8</v>
      </c>
      <c r="O176" s="39" t="s">
        <v>1111</v>
      </c>
      <c r="P176" s="39" t="s">
        <v>1112</v>
      </c>
      <c r="Q176" s="48">
        <v>3</v>
      </c>
      <c r="R176" s="39">
        <v>4</v>
      </c>
      <c r="S176" s="39">
        <v>57</v>
      </c>
      <c r="T176" s="39">
        <v>54</v>
      </c>
      <c r="U176" s="48">
        <v>31.730390224674814</v>
      </c>
      <c r="V176" s="39">
        <v>3</v>
      </c>
      <c r="W176" s="39"/>
      <c r="X176" s="39">
        <v>2</v>
      </c>
      <c r="Y176" s="39">
        <v>5.4</v>
      </c>
      <c r="Z176" s="39">
        <v>30</v>
      </c>
      <c r="AA176" s="39">
        <v>8</v>
      </c>
      <c r="AB176" s="52"/>
      <c r="AC176" s="39"/>
      <c r="AD176" s="41">
        <v>12</v>
      </c>
      <c r="AE176" s="41"/>
      <c r="AF176" s="68" t="s">
        <v>618</v>
      </c>
      <c r="AG176" s="39" t="str">
        <f>VLOOKUP(B176,$B$1703:$D$1743,2,FALSE)</f>
        <v>Vic</v>
      </c>
      <c r="AH176" s="39" t="str">
        <f>VLOOKUP(B176,$B$1703:$D$1743,3,FALSE)</f>
        <v>-</v>
      </c>
      <c r="AI176" s="69" t="str">
        <f>TRIM(PROPER(L176))</f>
        <v>Ashlor</v>
      </c>
      <c r="AJ176" s="39" t="str">
        <f>TEXT(A176, "ddd")</f>
        <v>Sat</v>
      </c>
      <c r="AK176" s="39">
        <f>MONTH(Table2[[#This Row],[Date]])</f>
        <v>5</v>
      </c>
      <c r="AL176" s="39" t="s">
        <v>1361</v>
      </c>
      <c r="AM176" s="39" t="str">
        <f>IF(AND(Table2[[#This Row],[Date]]=A177,Table2[[#This Row],[Track]]=B177,Table2[[#This Row],[Race]]=F177,AL176&lt;&gt;"Neg",AL177&lt;&gt;"Neg"),2,"")</f>
        <v/>
      </c>
      <c r="AN176" s="39" t="str">
        <f>IF(AM176=2,2,IF(AND(AM175=2,Table2[[#This Row],[Negatives]]&lt;&gt;"NEG"),2,""))</f>
        <v/>
      </c>
      <c r="AO176" s="39">
        <f>IF(AND(Table2[[#This Row],[State]]="NSW",Table2[[#This Row],[Rated Order]]=3,AN176=""),100,100)</f>
        <v>100</v>
      </c>
      <c r="AP176" s="39" t="str">
        <f>IF(AC176&lt;&gt;"Won","",AO176*AD176)</f>
        <v/>
      </c>
      <c r="AQ176" s="39">
        <f>IF(AP176="",AO176*-1,AP176-AO176)</f>
        <v>-100</v>
      </c>
      <c r="AR176" s="95" t="str">
        <f>IF(Table2[[#This Row],[Negatives]]="NEG","",IF(AND(Table2[[#This Row],[2 Pro Bets]]="",Table2[[#This Row],[State]]="NSW",Table2[[#This Row],[Rated Order]]=3),"",100))</f>
        <v/>
      </c>
      <c r="AS176" s="47" t="str">
        <f>IF(Table2[[#This Row],[Pro Bet]]="","",IF(Table2[[#This Row],[Lev Ret]]="","",AR176*Table2[[#This Row],[Div]]))</f>
        <v/>
      </c>
      <c r="AT176" s="96" t="str">
        <f>IF(Table2[[#This Row],[Pro Bet]]="","",IF(AS176="",AR176*-1,AS176-AR176))</f>
        <v/>
      </c>
    </row>
    <row r="177" spans="1:46" x14ac:dyDescent="0.25">
      <c r="A177" s="38">
        <v>44324</v>
      </c>
      <c r="B177" s="39" t="s">
        <v>47</v>
      </c>
      <c r="C177" s="40">
        <v>0.63888888888888895</v>
      </c>
      <c r="D177" s="39">
        <v>8</v>
      </c>
      <c r="E177" s="39">
        <v>0</v>
      </c>
      <c r="F177" s="70">
        <v>7</v>
      </c>
      <c r="G177" s="39">
        <v>2100</v>
      </c>
      <c r="H177" s="39" t="s">
        <v>1398</v>
      </c>
      <c r="I177" s="39"/>
      <c r="J177" s="39">
        <v>250</v>
      </c>
      <c r="K177" s="39">
        <v>9</v>
      </c>
      <c r="L177" s="39" t="s">
        <v>727</v>
      </c>
      <c r="M177" s="39" t="s">
        <v>1006</v>
      </c>
      <c r="N177" s="41">
        <v>3.2</v>
      </c>
      <c r="O177" s="39" t="s">
        <v>1091</v>
      </c>
      <c r="P177" s="39" t="s">
        <v>1416</v>
      </c>
      <c r="Q177" s="48"/>
      <c r="R177" s="39">
        <v>7</v>
      </c>
      <c r="S177" s="39">
        <v>54.5</v>
      </c>
      <c r="T177" s="39">
        <v>54.5</v>
      </c>
      <c r="U177" s="48">
        <v>37.916666666666664</v>
      </c>
      <c r="V177" s="39">
        <v>3</v>
      </c>
      <c r="W177" s="39">
        <v>1</v>
      </c>
      <c r="X177" s="39">
        <v>2</v>
      </c>
      <c r="Y177" s="39">
        <v>5.8</v>
      </c>
      <c r="Z177" s="39">
        <v>20</v>
      </c>
      <c r="AA177" s="39"/>
      <c r="AB177" s="52"/>
      <c r="AC177" s="39" t="s">
        <v>471</v>
      </c>
      <c r="AD177" s="41">
        <v>2.8</v>
      </c>
      <c r="AE177" s="41">
        <v>1.5</v>
      </c>
      <c r="AF177" s="68" t="s">
        <v>619</v>
      </c>
      <c r="AG177" s="39" t="str">
        <f>VLOOKUP(B177,$B$1703:$D$1743,2,FALSE)</f>
        <v>NSW</v>
      </c>
      <c r="AH177" s="39" t="str">
        <f>VLOOKUP(B177,$B$1703:$D$1743,3,FALSE)</f>
        <v>Bush</v>
      </c>
      <c r="AI177" s="69" t="str">
        <f>TRIM(PROPER(L177))</f>
        <v>Polly Grey</v>
      </c>
      <c r="AJ177" s="39" t="str">
        <f>TEXT(A177, "ddd")</f>
        <v>Sat</v>
      </c>
      <c r="AK177" s="39">
        <f>MONTH(Table2[[#This Row],[Date]])</f>
        <v>5</v>
      </c>
      <c r="AL177" s="39"/>
      <c r="AM177" s="39">
        <f>IF(AND(Table2[[#This Row],[Date]]=A178,Table2[[#This Row],[Track]]=B178,Table2[[#This Row],[Race]]=F178,AL177&lt;&gt;"Neg",AL178&lt;&gt;"Neg"),2,"")</f>
        <v>2</v>
      </c>
      <c r="AN177" s="39">
        <f>IF(AM177=2,2,IF(AND(AM176=2,Table2[[#This Row],[Negatives]]&lt;&gt;"NEG"),2,""))</f>
        <v>2</v>
      </c>
      <c r="AO177" s="39">
        <f>IF(AND(Table2[[#This Row],[State]]="NSW",Table2[[#This Row],[Rated Order]]=3,AN177=""),100,100)</f>
        <v>100</v>
      </c>
      <c r="AP177" s="39">
        <f>IF(AC177&lt;&gt;"Won","",AO177*AD177)</f>
        <v>280</v>
      </c>
      <c r="AQ177" s="39">
        <f>IF(AP177="",AO177*-1,AP177-AO177)</f>
        <v>180</v>
      </c>
      <c r="AR177" s="95">
        <f>IF(Table2[[#This Row],[Negatives]]="NEG","",IF(AND(Table2[[#This Row],[2 Pro Bets]]="",Table2[[#This Row],[State]]="NSW",Table2[[#This Row],[Rated Order]]=3),"",100))</f>
        <v>100</v>
      </c>
      <c r="AS177" s="47">
        <f>IF(Table2[[#This Row],[Pro Bet]]="","",IF(Table2[[#This Row],[Lev Ret]]="","",AR177*Table2[[#This Row],[Div]]))</f>
        <v>280</v>
      </c>
      <c r="AT177" s="96">
        <f>IF(Table2[[#This Row],[Pro Bet]]="","",IF(AS177="",AR177*-1,AS177-AR177))</f>
        <v>180</v>
      </c>
    </row>
    <row r="178" spans="1:46" x14ac:dyDescent="0.25">
      <c r="A178" s="38">
        <v>44324</v>
      </c>
      <c r="B178" s="39" t="s">
        <v>47</v>
      </c>
      <c r="C178" s="40">
        <v>0.63888888888888895</v>
      </c>
      <c r="D178" s="39">
        <v>8</v>
      </c>
      <c r="E178" s="39">
        <v>0</v>
      </c>
      <c r="F178" s="70">
        <v>7</v>
      </c>
      <c r="G178" s="39">
        <v>2100</v>
      </c>
      <c r="H178" s="39" t="s">
        <v>1398</v>
      </c>
      <c r="I178" s="39"/>
      <c r="J178" s="39">
        <v>250</v>
      </c>
      <c r="K178" s="39">
        <v>6</v>
      </c>
      <c r="L178" s="39" t="s">
        <v>718</v>
      </c>
      <c r="M178" s="39" t="s">
        <v>999</v>
      </c>
      <c r="N178" s="41">
        <v>5.5</v>
      </c>
      <c r="O178" s="39" t="s">
        <v>1406</v>
      </c>
      <c r="P178" s="39" t="s">
        <v>1266</v>
      </c>
      <c r="Q178" s="48"/>
      <c r="R178" s="39">
        <v>1</v>
      </c>
      <c r="S178" s="39">
        <v>56</v>
      </c>
      <c r="T178" s="39">
        <v>56</v>
      </c>
      <c r="U178" s="48">
        <v>37.916666666666664</v>
      </c>
      <c r="V178" s="39">
        <v>1</v>
      </c>
      <c r="W178" s="39"/>
      <c r="X178" s="39">
        <v>3</v>
      </c>
      <c r="Y178" s="39">
        <v>5.9</v>
      </c>
      <c r="Z178" s="39">
        <v>20</v>
      </c>
      <c r="AA178" s="39"/>
      <c r="AB178" s="52"/>
      <c r="AC178" s="39"/>
      <c r="AD178" s="41">
        <v>9</v>
      </c>
      <c r="AE178" s="41"/>
      <c r="AF178" s="68" t="s">
        <v>619</v>
      </c>
      <c r="AG178" s="39" t="str">
        <f>VLOOKUP(B178,$B$1703:$D$1743,2,FALSE)</f>
        <v>NSW</v>
      </c>
      <c r="AH178" s="39" t="str">
        <f>VLOOKUP(B178,$B$1703:$D$1743,3,FALSE)</f>
        <v>Bush</v>
      </c>
      <c r="AI178" s="69" t="str">
        <f>TRIM(PROPER(L178))</f>
        <v>Entente</v>
      </c>
      <c r="AJ178" s="39" t="str">
        <f>TEXT(A178, "ddd")</f>
        <v>Sat</v>
      </c>
      <c r="AK178" s="39">
        <f>MONTH(Table2[[#This Row],[Date]])</f>
        <v>5</v>
      </c>
      <c r="AL178" s="39"/>
      <c r="AM178" s="39" t="str">
        <f>IF(AND(Table2[[#This Row],[Date]]=A179,Table2[[#This Row],[Track]]=B179,Table2[[#This Row],[Race]]=F179,AL178&lt;&gt;"Neg",AL179&lt;&gt;"Neg"),2,"")</f>
        <v/>
      </c>
      <c r="AN178" s="39">
        <f>IF(AM178=2,2,IF(AND(AM177=2,Table2[[#This Row],[Negatives]]&lt;&gt;"NEG"),2,""))</f>
        <v>2</v>
      </c>
      <c r="AO178" s="39">
        <f>IF(AND(Table2[[#This Row],[State]]="NSW",Table2[[#This Row],[Rated Order]]=3,AN178=""),100,100)</f>
        <v>100</v>
      </c>
      <c r="AP178" s="39" t="str">
        <f>IF(AC178&lt;&gt;"Won","",AO178*AD178)</f>
        <v/>
      </c>
      <c r="AQ178" s="39">
        <f>IF(AP178="",AO178*-1,AP178-AO178)</f>
        <v>-100</v>
      </c>
      <c r="AR178" s="95">
        <f>IF(Table2[[#This Row],[Negatives]]="NEG","",IF(AND(Table2[[#This Row],[2 Pro Bets]]="",Table2[[#This Row],[State]]="NSW",Table2[[#This Row],[Rated Order]]=3),"",100))</f>
        <v>100</v>
      </c>
      <c r="AS178" s="47" t="str">
        <f>IF(Table2[[#This Row],[Pro Bet]]="","",IF(Table2[[#This Row],[Lev Ret]]="","",AR178*Table2[[#This Row],[Div]]))</f>
        <v/>
      </c>
      <c r="AT178" s="96">
        <f>IF(Table2[[#This Row],[Pro Bet]]="","",IF(AS178="",AR178*-1,AS178-AR178))</f>
        <v>-100</v>
      </c>
    </row>
    <row r="179" spans="1:46" x14ac:dyDescent="0.25">
      <c r="A179" s="38">
        <v>44324</v>
      </c>
      <c r="B179" s="39" t="s">
        <v>47</v>
      </c>
      <c r="C179" s="40">
        <v>0.66666666666666696</v>
      </c>
      <c r="D179" s="39">
        <v>8</v>
      </c>
      <c r="E179" s="39">
        <v>0</v>
      </c>
      <c r="F179" s="70">
        <v>8</v>
      </c>
      <c r="G179" s="39">
        <v>1600</v>
      </c>
      <c r="H179" s="39" t="s">
        <v>1398</v>
      </c>
      <c r="I179" s="39"/>
      <c r="J179" s="39">
        <v>500</v>
      </c>
      <c r="K179" s="39">
        <v>3</v>
      </c>
      <c r="L179" s="39" t="s">
        <v>1607</v>
      </c>
      <c r="M179" s="39" t="s">
        <v>1006</v>
      </c>
      <c r="N179" s="41">
        <v>6</v>
      </c>
      <c r="O179" s="39" t="s">
        <v>1096</v>
      </c>
      <c r="P179" s="39" t="s">
        <v>1407</v>
      </c>
      <c r="Q179" s="48"/>
      <c r="R179" s="39">
        <v>1</v>
      </c>
      <c r="S179" s="39">
        <v>56.5</v>
      </c>
      <c r="T179" s="39">
        <v>56.5</v>
      </c>
      <c r="U179" s="48">
        <v>27.192982456140353</v>
      </c>
      <c r="V179" s="39">
        <v>4</v>
      </c>
      <c r="W179" s="39">
        <v>1</v>
      </c>
      <c r="X179" s="39">
        <v>2</v>
      </c>
      <c r="Y179" s="39">
        <v>5.5</v>
      </c>
      <c r="Z179" s="39">
        <v>20</v>
      </c>
      <c r="AA179" s="39"/>
      <c r="AB179" s="52"/>
      <c r="AC179" s="39"/>
      <c r="AD179" s="41">
        <v>7</v>
      </c>
      <c r="AE179" s="41"/>
      <c r="AF179" s="68" t="s">
        <v>619</v>
      </c>
      <c r="AG179" s="39" t="str">
        <f>VLOOKUP(B179,$B$1703:$D$1743,2,FALSE)</f>
        <v>NSW</v>
      </c>
      <c r="AH179" s="39" t="str">
        <f>VLOOKUP(B179,$B$1703:$D$1743,3,FALSE)</f>
        <v>Bush</v>
      </c>
      <c r="AI179" s="69" t="str">
        <f>TRIM(PROPER(L179))</f>
        <v>All Saints' Eve</v>
      </c>
      <c r="AJ179" s="39" t="str">
        <f>TEXT(A179, "ddd")</f>
        <v>Sat</v>
      </c>
      <c r="AK179" s="39">
        <f>MONTH(Table2[[#This Row],[Date]])</f>
        <v>5</v>
      </c>
      <c r="AL179" s="39" t="s">
        <v>1362</v>
      </c>
      <c r="AM179" s="39" t="str">
        <f>IF(AND(Table2[[#This Row],[Date]]=A180,Table2[[#This Row],[Track]]=B180,Table2[[#This Row],[Race]]=F180,AL179&lt;&gt;"Neg",AL180&lt;&gt;"Neg"),2,"")</f>
        <v/>
      </c>
      <c r="AN179" s="39" t="str">
        <f>IF(AM179=2,2,IF(AND(AM178=2,Table2[[#This Row],[Negatives]]&lt;&gt;"NEG"),2,""))</f>
        <v/>
      </c>
      <c r="AO179" s="39">
        <f>IF(AND(Table2[[#This Row],[State]]="NSW",Table2[[#This Row],[Rated Order]]=3,AN179=""),100,100)</f>
        <v>100</v>
      </c>
      <c r="AP179" s="39" t="str">
        <f>IF(AC179&lt;&gt;"Won","",AO179*AD179)</f>
        <v/>
      </c>
      <c r="AQ179" s="39">
        <f>IF(AP179="",AO179*-1,AP179-AO179)</f>
        <v>-100</v>
      </c>
      <c r="AR179" s="95" t="str">
        <f>IF(Table2[[#This Row],[Negatives]]="NEG","",IF(AND(Table2[[#This Row],[2 Pro Bets]]="",Table2[[#This Row],[State]]="NSW",Table2[[#This Row],[Rated Order]]=3),"",100))</f>
        <v/>
      </c>
      <c r="AS179" s="47" t="str">
        <f>IF(Table2[[#This Row],[Pro Bet]]="","",IF(Table2[[#This Row],[Lev Ret]]="","",AR179*Table2[[#This Row],[Div]]))</f>
        <v/>
      </c>
      <c r="AT179" s="96" t="str">
        <f>IF(Table2[[#This Row],[Pro Bet]]="","",IF(AS179="",AR179*-1,AS179-AR179))</f>
        <v/>
      </c>
    </row>
    <row r="180" spans="1:46" x14ac:dyDescent="0.25">
      <c r="A180" s="38">
        <v>44324</v>
      </c>
      <c r="B180" s="39" t="s">
        <v>47</v>
      </c>
      <c r="C180" s="40">
        <v>0.66666666666666696</v>
      </c>
      <c r="D180" s="39">
        <v>8</v>
      </c>
      <c r="E180" s="39">
        <v>0</v>
      </c>
      <c r="F180" s="70">
        <v>8</v>
      </c>
      <c r="G180" s="39">
        <v>1600</v>
      </c>
      <c r="H180" s="39" t="s">
        <v>1398</v>
      </c>
      <c r="I180" s="39"/>
      <c r="J180" s="39">
        <v>500</v>
      </c>
      <c r="K180" s="39">
        <v>1</v>
      </c>
      <c r="L180" s="39" t="s">
        <v>520</v>
      </c>
      <c r="M180" s="39" t="s">
        <v>1018</v>
      </c>
      <c r="N180" s="41">
        <v>6.5</v>
      </c>
      <c r="O180" s="39" t="s">
        <v>1054</v>
      </c>
      <c r="P180" s="39" t="s">
        <v>1175</v>
      </c>
      <c r="Q180" s="48"/>
      <c r="R180" s="39">
        <v>9</v>
      </c>
      <c r="S180" s="39">
        <v>59</v>
      </c>
      <c r="T180" s="39">
        <v>59</v>
      </c>
      <c r="U180" s="48">
        <v>27.192982456140353</v>
      </c>
      <c r="V180" s="39">
        <v>1</v>
      </c>
      <c r="W180" s="39"/>
      <c r="X180" s="39">
        <v>3</v>
      </c>
      <c r="Y180" s="39">
        <v>5.8</v>
      </c>
      <c r="Z180" s="39">
        <v>20</v>
      </c>
      <c r="AA180" s="39"/>
      <c r="AB180" s="52"/>
      <c r="AC180" s="39"/>
      <c r="AD180" s="41">
        <v>8.5</v>
      </c>
      <c r="AE180" s="41"/>
      <c r="AF180" s="68" t="s">
        <v>619</v>
      </c>
      <c r="AG180" s="39" t="str">
        <f>VLOOKUP(B180,$B$1703:$D$1743,2,FALSE)</f>
        <v>NSW</v>
      </c>
      <c r="AH180" s="39" t="str">
        <f>VLOOKUP(B180,$B$1703:$D$1743,3,FALSE)</f>
        <v>Bush</v>
      </c>
      <c r="AI180" s="69" t="str">
        <f>TRIM(PROPER(L180))</f>
        <v>Nimalee</v>
      </c>
      <c r="AJ180" s="39" t="str">
        <f>TEXT(A180, "ddd")</f>
        <v>Sat</v>
      </c>
      <c r="AK180" s="39">
        <f>MONTH(Table2[[#This Row],[Date]])</f>
        <v>5</v>
      </c>
      <c r="AL180" s="39" t="s">
        <v>1362</v>
      </c>
      <c r="AM180" s="39" t="str">
        <f>IF(AND(Table2[[#This Row],[Date]]=A181,Table2[[#This Row],[Track]]=B181,Table2[[#This Row],[Race]]=F181,AL180&lt;&gt;"Neg",AL181&lt;&gt;"Neg"),2,"")</f>
        <v/>
      </c>
      <c r="AN180" s="39" t="str">
        <f>IF(AM180=2,2,IF(AND(AM179=2,Table2[[#This Row],[Negatives]]&lt;&gt;"NEG"),2,""))</f>
        <v/>
      </c>
      <c r="AO180" s="39">
        <f>IF(AND(Table2[[#This Row],[State]]="NSW",Table2[[#This Row],[Rated Order]]=3,AN180=""),100,100)</f>
        <v>100</v>
      </c>
      <c r="AP180" s="39" t="str">
        <f>IF(AC180&lt;&gt;"Won","",AO180*AD180)</f>
        <v/>
      </c>
      <c r="AQ180" s="39">
        <f>IF(AP180="",AO180*-1,AP180-AO180)</f>
        <v>-100</v>
      </c>
      <c r="AR180" s="95" t="str">
        <f>IF(Table2[[#This Row],[Negatives]]="NEG","",IF(AND(Table2[[#This Row],[2 Pro Bets]]="",Table2[[#This Row],[State]]="NSW",Table2[[#This Row],[Rated Order]]=3),"",100))</f>
        <v/>
      </c>
      <c r="AS180" s="47" t="str">
        <f>IF(Table2[[#This Row],[Pro Bet]]="","",IF(Table2[[#This Row],[Lev Ret]]="","",AR180*Table2[[#This Row],[Div]]))</f>
        <v/>
      </c>
      <c r="AT180" s="96" t="str">
        <f>IF(Table2[[#This Row],[Pro Bet]]="","",IF(AS180="",AR180*-1,AS180-AR180))</f>
        <v/>
      </c>
    </row>
    <row r="181" spans="1:46" x14ac:dyDescent="0.25">
      <c r="A181" s="38">
        <v>44331</v>
      </c>
      <c r="B181" s="39" t="s">
        <v>45</v>
      </c>
      <c r="C181" s="40">
        <v>0.52777777777777801</v>
      </c>
      <c r="D181" s="39">
        <v>7</v>
      </c>
      <c r="E181" s="39">
        <v>0</v>
      </c>
      <c r="F181" s="70">
        <v>3</v>
      </c>
      <c r="G181" s="39">
        <v>2000</v>
      </c>
      <c r="H181" s="39" t="s">
        <v>1398</v>
      </c>
      <c r="I181" s="39">
        <v>78</v>
      </c>
      <c r="J181" s="39">
        <v>125</v>
      </c>
      <c r="K181" s="39">
        <v>9</v>
      </c>
      <c r="L181" s="39" t="s">
        <v>566</v>
      </c>
      <c r="M181" s="39" t="s">
        <v>999</v>
      </c>
      <c r="N181" s="41">
        <v>5.4</v>
      </c>
      <c r="O181" s="39" t="s">
        <v>1434</v>
      </c>
      <c r="P181" s="39" t="s">
        <v>1175</v>
      </c>
      <c r="Q181" s="48"/>
      <c r="R181" s="39">
        <v>10</v>
      </c>
      <c r="S181" s="39">
        <v>55.5</v>
      </c>
      <c r="T181" s="39">
        <v>55.5</v>
      </c>
      <c r="U181" s="48">
        <v>39.351851851851855</v>
      </c>
      <c r="V181" s="39">
        <v>4</v>
      </c>
      <c r="W181" s="39"/>
      <c r="X181" s="39">
        <v>2</v>
      </c>
      <c r="Y181" s="39">
        <v>5.2</v>
      </c>
      <c r="Z181" s="39">
        <v>20</v>
      </c>
      <c r="AA181" s="39"/>
      <c r="AB181" s="52"/>
      <c r="AC181" s="39"/>
      <c r="AD181" s="41">
        <v>6</v>
      </c>
      <c r="AE181" s="41"/>
      <c r="AF181" s="68" t="s">
        <v>619</v>
      </c>
      <c r="AG181" s="39" t="str">
        <f>VLOOKUP(B181,$B$1703:$D$1743,2,FALSE)</f>
        <v>NSW</v>
      </c>
      <c r="AH181" s="39" t="str">
        <f>VLOOKUP(B181,$B$1703:$D$1743,3,FALSE)</f>
        <v>-</v>
      </c>
      <c r="AI181" s="69" t="str">
        <f>TRIM(PROPER(L181))</f>
        <v>Blaze A Trail</v>
      </c>
      <c r="AJ181" s="39" t="str">
        <f>TEXT(A181, "ddd")</f>
        <v>Sat</v>
      </c>
      <c r="AK181" s="39">
        <f>MONTH(Table2[[#This Row],[Date]])</f>
        <v>5</v>
      </c>
      <c r="AL181" s="39"/>
      <c r="AM181" s="39" t="str">
        <f>IF(AND(Table2[[#This Row],[Date]]=A182,Table2[[#This Row],[Track]]=B182,Table2[[#This Row],[Race]]=F182,AL181&lt;&gt;"Neg",AL182&lt;&gt;"Neg"),2,"")</f>
        <v/>
      </c>
      <c r="AN181" s="39" t="str">
        <f>IF(AM181=2,2,IF(AND(AM180=2,Table2[[#This Row],[Negatives]]&lt;&gt;"NEG"),2,""))</f>
        <v/>
      </c>
      <c r="AO181" s="39">
        <f>IF(AND(Table2[[#This Row],[State]]="NSW",Table2[[#This Row],[Rated Order]]=3,AN181=""),100,100)</f>
        <v>100</v>
      </c>
      <c r="AP181" s="39" t="str">
        <f>IF(AC181&lt;&gt;"Won","",AO181*AD181)</f>
        <v/>
      </c>
      <c r="AQ181" s="39">
        <f>IF(AP181="",AO181*-1,AP181-AO181)</f>
        <v>-100</v>
      </c>
      <c r="AR181" s="95">
        <f>IF(Table2[[#This Row],[Negatives]]="NEG","",IF(AND(Table2[[#This Row],[2 Pro Bets]]="",Table2[[#This Row],[State]]="NSW",Table2[[#This Row],[Rated Order]]=3),"",100))</f>
        <v>100</v>
      </c>
      <c r="AS181" s="47" t="str">
        <f>IF(Table2[[#This Row],[Pro Bet]]="","",IF(Table2[[#This Row],[Lev Ret]]="","",AR181*Table2[[#This Row],[Div]]))</f>
        <v/>
      </c>
      <c r="AT181" s="96">
        <f>IF(Table2[[#This Row],[Pro Bet]]="","",IF(AS181="",AR181*-1,AS181-AR181))</f>
        <v>-100</v>
      </c>
    </row>
    <row r="182" spans="1:46" x14ac:dyDescent="0.25">
      <c r="A182" s="38">
        <v>44331</v>
      </c>
      <c r="B182" s="39" t="s">
        <v>225</v>
      </c>
      <c r="C182" s="40">
        <v>0.5625</v>
      </c>
      <c r="D182" s="39">
        <v>7</v>
      </c>
      <c r="E182" s="39">
        <v>2</v>
      </c>
      <c r="F182" s="70">
        <v>4</v>
      </c>
      <c r="G182" s="39">
        <v>2000</v>
      </c>
      <c r="H182" s="39" t="s">
        <v>988</v>
      </c>
      <c r="I182" s="39" t="s">
        <v>989</v>
      </c>
      <c r="J182" s="39">
        <v>135</v>
      </c>
      <c r="K182" s="39">
        <v>1</v>
      </c>
      <c r="L182" s="39" t="s">
        <v>627</v>
      </c>
      <c r="M182" s="39" t="s">
        <v>1006</v>
      </c>
      <c r="N182" s="41">
        <v>3.5</v>
      </c>
      <c r="O182" s="39" t="s">
        <v>1091</v>
      </c>
      <c r="P182" s="39" t="s">
        <v>1099</v>
      </c>
      <c r="Q182" s="48"/>
      <c r="R182" s="39">
        <v>1</v>
      </c>
      <c r="S182" s="39">
        <v>60</v>
      </c>
      <c r="T182" s="39">
        <v>60</v>
      </c>
      <c r="U182" s="48">
        <v>60.829493087557609</v>
      </c>
      <c r="V182" s="39">
        <v>2</v>
      </c>
      <c r="W182" s="39">
        <v>2</v>
      </c>
      <c r="X182" s="39">
        <v>2</v>
      </c>
      <c r="Y182" s="39">
        <v>5.2</v>
      </c>
      <c r="Z182" s="39">
        <v>30</v>
      </c>
      <c r="AA182" s="39">
        <v>8</v>
      </c>
      <c r="AB182" s="52"/>
      <c r="AC182" s="39"/>
      <c r="AD182" s="41">
        <v>5.5</v>
      </c>
      <c r="AE182" s="41"/>
      <c r="AF182" s="68" t="s">
        <v>618</v>
      </c>
      <c r="AG182" s="39" t="str">
        <f>VLOOKUP(B182,$B$1703:$D$1743,2,FALSE)</f>
        <v>Vic</v>
      </c>
      <c r="AH182" s="39" t="str">
        <f>VLOOKUP(B182,$B$1703:$D$1743,3,FALSE)</f>
        <v>-</v>
      </c>
      <c r="AI182" s="69" t="str">
        <f>TRIM(PROPER(L182))</f>
        <v>Brimham Rocks</v>
      </c>
      <c r="AJ182" s="39" t="str">
        <f>TEXT(A182, "ddd")</f>
        <v>Sat</v>
      </c>
      <c r="AK182" s="39">
        <f>MONTH(Table2[[#This Row],[Date]])</f>
        <v>5</v>
      </c>
      <c r="AL182" s="39"/>
      <c r="AM182" s="39" t="str">
        <f>IF(AND(Table2[[#This Row],[Date]]=A183,Table2[[#This Row],[Track]]=B183,Table2[[#This Row],[Race]]=F183,AL182&lt;&gt;"Neg",AL183&lt;&gt;"Neg"),2,"")</f>
        <v/>
      </c>
      <c r="AN182" s="39" t="str">
        <f>IF(AM182=2,2,IF(AND(AM181=2,Table2[[#This Row],[Negatives]]&lt;&gt;"NEG"),2,""))</f>
        <v/>
      </c>
      <c r="AO182" s="39">
        <f>IF(AND(Table2[[#This Row],[State]]="NSW",Table2[[#This Row],[Rated Order]]=3,AN182=""),100,100)</f>
        <v>100</v>
      </c>
      <c r="AP182" s="39" t="str">
        <f>IF(AC182&lt;&gt;"Won","",AO182*AD182)</f>
        <v/>
      </c>
      <c r="AQ182" s="39">
        <f>IF(AP182="",AO182*-1,AP182-AO182)</f>
        <v>-100</v>
      </c>
      <c r="AR182" s="95">
        <f>IF(Table2[[#This Row],[Negatives]]="NEG","",IF(AND(Table2[[#This Row],[2 Pro Bets]]="",Table2[[#This Row],[State]]="NSW",Table2[[#This Row],[Rated Order]]=3),"",100))</f>
        <v>100</v>
      </c>
      <c r="AS182" s="47" t="str">
        <f>IF(Table2[[#This Row],[Pro Bet]]="","",IF(Table2[[#This Row],[Lev Ret]]="","",AR182*Table2[[#This Row],[Div]]))</f>
        <v/>
      </c>
      <c r="AT182" s="96">
        <f>IF(Table2[[#This Row],[Pro Bet]]="","",IF(AS182="",AR182*-1,AS182-AR182))</f>
        <v>-100</v>
      </c>
    </row>
    <row r="183" spans="1:46" x14ac:dyDescent="0.25">
      <c r="A183" s="38">
        <v>44331</v>
      </c>
      <c r="B183" s="39" t="s">
        <v>225</v>
      </c>
      <c r="C183" s="40">
        <v>0.59027777777777779</v>
      </c>
      <c r="D183" s="39">
        <v>7</v>
      </c>
      <c r="E183" s="39">
        <v>2</v>
      </c>
      <c r="F183" s="70">
        <v>5</v>
      </c>
      <c r="G183" s="39">
        <v>1200</v>
      </c>
      <c r="H183" s="39" t="s">
        <v>1021</v>
      </c>
      <c r="I183" s="39">
        <v>84</v>
      </c>
      <c r="J183" s="39">
        <v>125</v>
      </c>
      <c r="K183" s="39">
        <v>6</v>
      </c>
      <c r="L183" s="39" t="s">
        <v>1371</v>
      </c>
      <c r="M183" s="39" t="s">
        <v>1018</v>
      </c>
      <c r="N183" s="41">
        <v>15.4</v>
      </c>
      <c r="O183" s="39" t="s">
        <v>1113</v>
      </c>
      <c r="P183" s="39" t="s">
        <v>1114</v>
      </c>
      <c r="Q183" s="48"/>
      <c r="R183" s="39">
        <v>8</v>
      </c>
      <c r="S183" s="39">
        <v>56</v>
      </c>
      <c r="T183" s="39">
        <v>56</v>
      </c>
      <c r="U183" s="48">
        <v>51.948051948051948</v>
      </c>
      <c r="V183" s="39">
        <v>3</v>
      </c>
      <c r="W183" s="39">
        <v>4</v>
      </c>
      <c r="X183" s="39">
        <v>2</v>
      </c>
      <c r="Y183" s="39">
        <v>5.4</v>
      </c>
      <c r="Z183" s="39">
        <v>30</v>
      </c>
      <c r="AA183" s="39">
        <v>9</v>
      </c>
      <c r="AB183" s="52"/>
      <c r="AC183" s="39"/>
      <c r="AD183" s="41">
        <v>19</v>
      </c>
      <c r="AE183" s="41"/>
      <c r="AF183" s="68" t="s">
        <v>618</v>
      </c>
      <c r="AG183" s="39" t="str">
        <f>VLOOKUP(B183,$B$1703:$D$1743,2,FALSE)</f>
        <v>Vic</v>
      </c>
      <c r="AH183" s="39" t="str">
        <f>VLOOKUP(B183,$B$1703:$D$1743,3,FALSE)</f>
        <v>-</v>
      </c>
      <c r="AI183" s="69" t="str">
        <f>TRIM(PROPER(L183))</f>
        <v>The Stylist</v>
      </c>
      <c r="AJ183" s="39" t="str">
        <f>TEXT(A183, "ddd")</f>
        <v>Sat</v>
      </c>
      <c r="AK183" s="39">
        <f>MONTH(Table2[[#This Row],[Date]])</f>
        <v>5</v>
      </c>
      <c r="AL183" s="39" t="s">
        <v>1361</v>
      </c>
      <c r="AM183" s="39" t="str">
        <f>IF(AND(Table2[[#This Row],[Date]]=A184,Table2[[#This Row],[Track]]=B184,Table2[[#This Row],[Race]]=F184,AL183&lt;&gt;"Neg",AL184&lt;&gt;"Neg"),2,"")</f>
        <v/>
      </c>
      <c r="AN183" s="39" t="str">
        <f>IF(AM183=2,2,IF(AND(AM182=2,Table2[[#This Row],[Negatives]]&lt;&gt;"NEG"),2,""))</f>
        <v/>
      </c>
      <c r="AO183" s="39">
        <f>IF(AND(Table2[[#This Row],[State]]="NSW",Table2[[#This Row],[Rated Order]]=3,AN183=""),100,100)</f>
        <v>100</v>
      </c>
      <c r="AP183" s="39" t="str">
        <f>IF(AC183&lt;&gt;"Won","",AO183*AD183)</f>
        <v/>
      </c>
      <c r="AQ183" s="39">
        <f>IF(AP183="",AO183*-1,AP183-AO183)</f>
        <v>-100</v>
      </c>
      <c r="AR183" s="95" t="str">
        <f>IF(Table2[[#This Row],[Negatives]]="NEG","",IF(AND(Table2[[#This Row],[2 Pro Bets]]="",Table2[[#This Row],[State]]="NSW",Table2[[#This Row],[Rated Order]]=3),"",100))</f>
        <v/>
      </c>
      <c r="AS183" s="47" t="str">
        <f>IF(Table2[[#This Row],[Pro Bet]]="","",IF(Table2[[#This Row],[Lev Ret]]="","",AR183*Table2[[#This Row],[Div]]))</f>
        <v/>
      </c>
      <c r="AT183" s="96" t="str">
        <f>IF(Table2[[#This Row],[Pro Bet]]="","",IF(AS183="",AR183*-1,AS183-AR183))</f>
        <v/>
      </c>
    </row>
    <row r="184" spans="1:46" x14ac:dyDescent="0.25">
      <c r="A184" s="38">
        <v>44331</v>
      </c>
      <c r="B184" s="39" t="s">
        <v>45</v>
      </c>
      <c r="C184" s="40">
        <v>0.60416666666666696</v>
      </c>
      <c r="D184" s="39">
        <v>7</v>
      </c>
      <c r="E184" s="39">
        <v>0</v>
      </c>
      <c r="F184" s="70">
        <v>6</v>
      </c>
      <c r="G184" s="39">
        <v>1300</v>
      </c>
      <c r="H184" s="39" t="s">
        <v>1398</v>
      </c>
      <c r="I184" s="39"/>
      <c r="J184" s="39">
        <v>140</v>
      </c>
      <c r="K184" s="39">
        <v>1</v>
      </c>
      <c r="L184" s="39" t="s">
        <v>728</v>
      </c>
      <c r="M184" s="39" t="s">
        <v>999</v>
      </c>
      <c r="N184" s="41">
        <v>5.0999999999999996</v>
      </c>
      <c r="O184" s="39" t="s">
        <v>1402</v>
      </c>
      <c r="P184" s="39" t="s">
        <v>1435</v>
      </c>
      <c r="Q184" s="48"/>
      <c r="R184" s="39">
        <v>4</v>
      </c>
      <c r="S184" s="39">
        <v>58.5</v>
      </c>
      <c r="T184" s="39">
        <v>58.5</v>
      </c>
      <c r="U184" s="48">
        <v>91.036414565826334</v>
      </c>
      <c r="V184" s="39">
        <v>2</v>
      </c>
      <c r="W184" s="39">
        <v>1</v>
      </c>
      <c r="X184" s="39">
        <v>2</v>
      </c>
      <c r="Y184" s="39">
        <v>4</v>
      </c>
      <c r="Z184" s="39">
        <v>30</v>
      </c>
      <c r="AA184" s="39"/>
      <c r="AB184" s="52"/>
      <c r="AC184" s="39"/>
      <c r="AD184" s="41">
        <v>6</v>
      </c>
      <c r="AE184" s="41"/>
      <c r="AF184" s="68" t="s">
        <v>619</v>
      </c>
      <c r="AG184" s="39" t="str">
        <f>VLOOKUP(B184,$B$1703:$D$1743,2,FALSE)</f>
        <v>NSW</v>
      </c>
      <c r="AH184" s="39" t="str">
        <f>VLOOKUP(B184,$B$1703:$D$1743,3,FALSE)</f>
        <v>-</v>
      </c>
      <c r="AI184" s="69" t="str">
        <f>TRIM(PROPER(L184))</f>
        <v>Eleven Eleven</v>
      </c>
      <c r="AJ184" s="39" t="str">
        <f>TEXT(A184, "ddd")</f>
        <v>Sat</v>
      </c>
      <c r="AK184" s="39">
        <f>MONTH(Table2[[#This Row],[Date]])</f>
        <v>5</v>
      </c>
      <c r="AL184" s="39"/>
      <c r="AM184" s="39" t="str">
        <f>IF(AND(Table2[[#This Row],[Date]]=A185,Table2[[#This Row],[Track]]=B185,Table2[[#This Row],[Race]]=F185,AL184&lt;&gt;"Neg",AL185&lt;&gt;"Neg"),2,"")</f>
        <v/>
      </c>
      <c r="AN184" s="39" t="str">
        <f>IF(AM184=2,2,IF(AND(AM183=2,Table2[[#This Row],[Negatives]]&lt;&gt;"NEG"),2,""))</f>
        <v/>
      </c>
      <c r="AO184" s="39">
        <f>IF(AND(Table2[[#This Row],[State]]="NSW",Table2[[#This Row],[Rated Order]]=3,AN184=""),100,100)</f>
        <v>100</v>
      </c>
      <c r="AP184" s="39" t="str">
        <f>IF(AC184&lt;&gt;"Won","",AO184*AD184)</f>
        <v/>
      </c>
      <c r="AQ184" s="39">
        <f>IF(AP184="",AO184*-1,AP184-AO184)</f>
        <v>-100</v>
      </c>
      <c r="AR184" s="95">
        <f>IF(Table2[[#This Row],[Negatives]]="NEG","",IF(AND(Table2[[#This Row],[2 Pro Bets]]="",Table2[[#This Row],[State]]="NSW",Table2[[#This Row],[Rated Order]]=3),"",100))</f>
        <v>100</v>
      </c>
      <c r="AS184" s="47" t="str">
        <f>IF(Table2[[#This Row],[Pro Bet]]="","",IF(Table2[[#This Row],[Lev Ret]]="","",AR184*Table2[[#This Row],[Div]]))</f>
        <v/>
      </c>
      <c r="AT184" s="96">
        <f>IF(Table2[[#This Row],[Pro Bet]]="","",IF(AS184="",AR184*-1,AS184-AR184))</f>
        <v>-100</v>
      </c>
    </row>
    <row r="185" spans="1:46" x14ac:dyDescent="0.25">
      <c r="A185" s="38">
        <v>44331</v>
      </c>
      <c r="B185" s="39" t="s">
        <v>45</v>
      </c>
      <c r="C185" s="40">
        <v>0.63194444444444398</v>
      </c>
      <c r="D185" s="39">
        <v>7</v>
      </c>
      <c r="E185" s="39">
        <v>0</v>
      </c>
      <c r="F185" s="70">
        <v>7</v>
      </c>
      <c r="G185" s="39">
        <v>1100</v>
      </c>
      <c r="H185" s="39" t="s">
        <v>1398</v>
      </c>
      <c r="I185" s="39"/>
      <c r="J185" s="39">
        <v>140</v>
      </c>
      <c r="K185" s="39">
        <v>5</v>
      </c>
      <c r="L185" s="39" t="s">
        <v>1608</v>
      </c>
      <c r="M185" s="39" t="s">
        <v>1018</v>
      </c>
      <c r="N185" s="41">
        <v>2.9</v>
      </c>
      <c r="O185" s="39" t="s">
        <v>1406</v>
      </c>
      <c r="P185" s="39" t="s">
        <v>1266</v>
      </c>
      <c r="Q185" s="48"/>
      <c r="R185" s="39">
        <v>5</v>
      </c>
      <c r="S185" s="39">
        <v>55</v>
      </c>
      <c r="T185" s="39">
        <v>55</v>
      </c>
      <c r="U185" s="48" t="s">
        <v>993</v>
      </c>
      <c r="V185" s="39">
        <v>1</v>
      </c>
      <c r="W185" s="39"/>
      <c r="X185" s="39">
        <v>2</v>
      </c>
      <c r="Y185" s="39">
        <v>3.1</v>
      </c>
      <c r="Z185" s="39">
        <v>20</v>
      </c>
      <c r="AA185" s="39"/>
      <c r="AB185" s="52"/>
      <c r="AC185" s="39"/>
      <c r="AD185" s="41">
        <v>2.8</v>
      </c>
      <c r="AE185" s="41"/>
      <c r="AF185" s="68" t="s">
        <v>619</v>
      </c>
      <c r="AG185" s="39" t="str">
        <f>VLOOKUP(B185,$B$1703:$D$1743,2,FALSE)</f>
        <v>NSW</v>
      </c>
      <c r="AH185" s="39" t="str">
        <f>VLOOKUP(B185,$B$1703:$D$1743,3,FALSE)</f>
        <v>-</v>
      </c>
      <c r="AI185" s="69" t="str">
        <f>TRIM(PROPER(L185))</f>
        <v>Embracer</v>
      </c>
      <c r="AJ185" s="39" t="str">
        <f>TEXT(A185, "ddd")</f>
        <v>Sat</v>
      </c>
      <c r="AK185" s="39">
        <f>MONTH(Table2[[#This Row],[Date]])</f>
        <v>5</v>
      </c>
      <c r="AL185" s="39" t="s">
        <v>1362</v>
      </c>
      <c r="AM185" s="39" t="str">
        <f>IF(AND(Table2[[#This Row],[Date]]=A186,Table2[[#This Row],[Track]]=B186,Table2[[#This Row],[Race]]=F186,AL185&lt;&gt;"Neg",AL186&lt;&gt;"Neg"),2,"")</f>
        <v/>
      </c>
      <c r="AN185" s="39" t="str">
        <f>IF(AM185=2,2,IF(AND(AM184=2,Table2[[#This Row],[Negatives]]&lt;&gt;"NEG"),2,""))</f>
        <v/>
      </c>
      <c r="AO185" s="39">
        <f>IF(AND(Table2[[#This Row],[State]]="NSW",Table2[[#This Row],[Rated Order]]=3,AN185=""),100,100)</f>
        <v>100</v>
      </c>
      <c r="AP185" s="39" t="str">
        <f>IF(AC185&lt;&gt;"Won","",AO185*AD185)</f>
        <v/>
      </c>
      <c r="AQ185" s="39">
        <f>IF(AP185="",AO185*-1,AP185-AO185)</f>
        <v>-100</v>
      </c>
      <c r="AR185" s="95" t="str">
        <f>IF(Table2[[#This Row],[Negatives]]="NEG","",IF(AND(Table2[[#This Row],[2 Pro Bets]]="",Table2[[#This Row],[State]]="NSW",Table2[[#This Row],[Rated Order]]=3),"",100))</f>
        <v/>
      </c>
      <c r="AS185" s="47" t="str">
        <f>IF(Table2[[#This Row],[Pro Bet]]="","",IF(Table2[[#This Row],[Lev Ret]]="","",AR185*Table2[[#This Row],[Div]]))</f>
        <v/>
      </c>
      <c r="AT185" s="96" t="str">
        <f>IF(Table2[[#This Row],[Pro Bet]]="","",IF(AS185="",AR185*-1,AS185-AR185))</f>
        <v/>
      </c>
    </row>
    <row r="186" spans="1:46" x14ac:dyDescent="0.25">
      <c r="A186" s="38">
        <v>44331</v>
      </c>
      <c r="B186" s="39" t="s">
        <v>45</v>
      </c>
      <c r="C186" s="40">
        <v>0.65972222222222199</v>
      </c>
      <c r="D186" s="39">
        <v>7</v>
      </c>
      <c r="E186" s="39">
        <v>0</v>
      </c>
      <c r="F186" s="70">
        <v>8</v>
      </c>
      <c r="G186" s="39">
        <v>1100</v>
      </c>
      <c r="H186" s="39" t="s">
        <v>1398</v>
      </c>
      <c r="I186" s="39">
        <v>78</v>
      </c>
      <c r="J186" s="39">
        <v>125</v>
      </c>
      <c r="K186" s="39">
        <v>3</v>
      </c>
      <c r="L186" s="39" t="s">
        <v>729</v>
      </c>
      <c r="M186" s="39" t="s">
        <v>995</v>
      </c>
      <c r="N186" s="41">
        <v>4.7</v>
      </c>
      <c r="O186" s="39" t="s">
        <v>1411</v>
      </c>
      <c r="P186" s="39" t="s">
        <v>1436</v>
      </c>
      <c r="Q186" s="48">
        <v>3</v>
      </c>
      <c r="R186" s="39">
        <v>5</v>
      </c>
      <c r="S186" s="39">
        <v>59</v>
      </c>
      <c r="T186" s="39">
        <v>56</v>
      </c>
      <c r="U186" s="48">
        <v>66.7311411992263</v>
      </c>
      <c r="V186" s="39">
        <v>5</v>
      </c>
      <c r="W186" s="39">
        <v>3</v>
      </c>
      <c r="X186" s="39">
        <v>2</v>
      </c>
      <c r="Y186" s="39">
        <v>5.2</v>
      </c>
      <c r="Z186" s="39">
        <v>20</v>
      </c>
      <c r="AA186" s="39"/>
      <c r="AB186" s="52"/>
      <c r="AC186" s="39"/>
      <c r="AD186" s="41">
        <v>5.5</v>
      </c>
      <c r="AE186" s="41"/>
      <c r="AF186" s="68" t="s">
        <v>619</v>
      </c>
      <c r="AG186" s="39" t="str">
        <f>VLOOKUP(B186,$B$1703:$D$1743,2,FALSE)</f>
        <v>NSW</v>
      </c>
      <c r="AH186" s="39" t="str">
        <f>VLOOKUP(B186,$B$1703:$D$1743,3,FALSE)</f>
        <v>-</v>
      </c>
      <c r="AI186" s="69" t="str">
        <f>TRIM(PROPER(L186))</f>
        <v>Mr Mosaic</v>
      </c>
      <c r="AJ186" s="39" t="str">
        <f>TEXT(A186, "ddd")</f>
        <v>Sat</v>
      </c>
      <c r="AK186" s="39">
        <f>MONTH(Table2[[#This Row],[Date]])</f>
        <v>5</v>
      </c>
      <c r="AL186" s="39"/>
      <c r="AM186" s="39" t="str">
        <f>IF(AND(Table2[[#This Row],[Date]]=A187,Table2[[#This Row],[Track]]=B187,Table2[[#This Row],[Race]]=F187,AL186&lt;&gt;"Neg",AL187&lt;&gt;"Neg"),2,"")</f>
        <v/>
      </c>
      <c r="AN186" s="39" t="str">
        <f>IF(AM186=2,2,IF(AND(AM185=2,Table2[[#This Row],[Negatives]]&lt;&gt;"NEG"),2,""))</f>
        <v/>
      </c>
      <c r="AO186" s="39">
        <f>IF(AND(Table2[[#This Row],[State]]="NSW",Table2[[#This Row],[Rated Order]]=3,AN186=""),100,100)</f>
        <v>100</v>
      </c>
      <c r="AP186" s="39" t="str">
        <f>IF(AC186&lt;&gt;"Won","",AO186*AD186)</f>
        <v/>
      </c>
      <c r="AQ186" s="39">
        <f>IF(AP186="",AO186*-1,AP186-AO186)</f>
        <v>-100</v>
      </c>
      <c r="AR186" s="95">
        <f>IF(Table2[[#This Row],[Negatives]]="NEG","",IF(AND(Table2[[#This Row],[2 Pro Bets]]="",Table2[[#This Row],[State]]="NSW",Table2[[#This Row],[Rated Order]]=3),"",100))</f>
        <v>100</v>
      </c>
      <c r="AS186" s="47" t="str">
        <f>IF(Table2[[#This Row],[Pro Bet]]="","",IF(Table2[[#This Row],[Lev Ret]]="","",AR186*Table2[[#This Row],[Div]]))</f>
        <v/>
      </c>
      <c r="AT186" s="96">
        <f>IF(Table2[[#This Row],[Pro Bet]]="","",IF(AS186="",AR186*-1,AS186-AR186))</f>
        <v>-100</v>
      </c>
    </row>
    <row r="187" spans="1:46" x14ac:dyDescent="0.25">
      <c r="A187" s="38">
        <v>44331</v>
      </c>
      <c r="B187" s="39" t="s">
        <v>225</v>
      </c>
      <c r="C187" s="40">
        <v>0.67222222222222217</v>
      </c>
      <c r="D187" s="39">
        <v>7</v>
      </c>
      <c r="E187" s="39">
        <v>2</v>
      </c>
      <c r="F187" s="70">
        <v>8</v>
      </c>
      <c r="G187" s="39">
        <v>1400</v>
      </c>
      <c r="H187" s="39" t="s">
        <v>988</v>
      </c>
      <c r="I187" s="39" t="s">
        <v>989</v>
      </c>
      <c r="J187" s="39">
        <v>125</v>
      </c>
      <c r="K187" s="39">
        <v>7</v>
      </c>
      <c r="L187" s="39" t="s">
        <v>1115</v>
      </c>
      <c r="M187" s="39" t="s">
        <v>995</v>
      </c>
      <c r="N187" s="41">
        <v>3.3</v>
      </c>
      <c r="O187" s="39" t="s">
        <v>1003</v>
      </c>
      <c r="P187" s="39" t="s">
        <v>1060</v>
      </c>
      <c r="Q187" s="48"/>
      <c r="R187" s="39">
        <v>7</v>
      </c>
      <c r="S187" s="39">
        <v>56.5</v>
      </c>
      <c r="T187" s="39">
        <v>56.5</v>
      </c>
      <c r="U187" s="48">
        <v>46.432062561094824</v>
      </c>
      <c r="V187" s="39">
        <v>2</v>
      </c>
      <c r="W187" s="39">
        <v>2</v>
      </c>
      <c r="X187" s="39">
        <v>2</v>
      </c>
      <c r="Y187" s="39">
        <v>4.8</v>
      </c>
      <c r="Z187" s="39">
        <v>30</v>
      </c>
      <c r="AA187" s="39">
        <v>8</v>
      </c>
      <c r="AB187" s="52"/>
      <c r="AC187" s="39" t="s">
        <v>617</v>
      </c>
      <c r="AD187" s="41">
        <v>3.7</v>
      </c>
      <c r="AE187" s="41">
        <v>1.4</v>
      </c>
      <c r="AF187" s="68" t="s">
        <v>618</v>
      </c>
      <c r="AG187" s="39" t="str">
        <f>VLOOKUP(B187,$B$1703:$D$1743,2,FALSE)</f>
        <v>Vic</v>
      </c>
      <c r="AH187" s="39" t="str">
        <f>VLOOKUP(B187,$B$1703:$D$1743,3,FALSE)</f>
        <v>-</v>
      </c>
      <c r="AI187" s="69" t="str">
        <f>TRIM(PROPER(L187))</f>
        <v>Yulong January</v>
      </c>
      <c r="AJ187" s="39" t="str">
        <f>TEXT(A187, "ddd")</f>
        <v>Sat</v>
      </c>
      <c r="AK187" s="39">
        <f>MONTH(Table2[[#This Row],[Date]])</f>
        <v>5</v>
      </c>
      <c r="AL187" s="39" t="s">
        <v>1361</v>
      </c>
      <c r="AM187" s="39" t="str">
        <f>IF(AND(Table2[[#This Row],[Date]]=A188,Table2[[#This Row],[Track]]=B188,Table2[[#This Row],[Race]]=F188,AL187&lt;&gt;"Neg",AL188&lt;&gt;"Neg"),2,"")</f>
        <v/>
      </c>
      <c r="AN187" s="39" t="str">
        <f>IF(AM187=2,2,IF(AND(AM186=2,Table2[[#This Row],[Negatives]]&lt;&gt;"NEG"),2,""))</f>
        <v/>
      </c>
      <c r="AO187" s="39">
        <f>IF(AND(Table2[[#This Row],[State]]="NSW",Table2[[#This Row],[Rated Order]]=3,AN187=""),100,100)</f>
        <v>100</v>
      </c>
      <c r="AP187" s="39">
        <f>IF(AC187&lt;&gt;"Won","",AO187*AD187)</f>
        <v>370</v>
      </c>
      <c r="AQ187" s="39">
        <f>IF(AP187="",AO187*-1,AP187-AO187)</f>
        <v>270</v>
      </c>
      <c r="AR187" s="95" t="str">
        <f>IF(Table2[[#This Row],[Negatives]]="NEG","",IF(AND(Table2[[#This Row],[2 Pro Bets]]="",Table2[[#This Row],[State]]="NSW",Table2[[#This Row],[Rated Order]]=3),"",100))</f>
        <v/>
      </c>
      <c r="AS187" s="47" t="str">
        <f>IF(Table2[[#This Row],[Pro Bet]]="","",IF(Table2[[#This Row],[Lev Ret]]="","",AR187*Table2[[#This Row],[Div]]))</f>
        <v/>
      </c>
      <c r="AT187" s="96" t="str">
        <f>IF(Table2[[#This Row],[Pro Bet]]="","",IF(AS187="",AR187*-1,AS187-AR187))</f>
        <v/>
      </c>
    </row>
    <row r="188" spans="1:46" x14ac:dyDescent="0.25">
      <c r="A188" s="38">
        <v>44338</v>
      </c>
      <c r="B188" s="39" t="s">
        <v>225</v>
      </c>
      <c r="C188" s="40">
        <v>0.5625</v>
      </c>
      <c r="D188" s="39">
        <v>4</v>
      </c>
      <c r="E188" s="39">
        <v>5</v>
      </c>
      <c r="F188" s="70">
        <v>4</v>
      </c>
      <c r="G188" s="39">
        <v>2500</v>
      </c>
      <c r="H188" s="39" t="s">
        <v>988</v>
      </c>
      <c r="I188" s="39">
        <v>84</v>
      </c>
      <c r="J188" s="39">
        <v>135</v>
      </c>
      <c r="K188" s="39">
        <v>3</v>
      </c>
      <c r="L188" s="39" t="s">
        <v>540</v>
      </c>
      <c r="M188" s="39" t="s">
        <v>1024</v>
      </c>
      <c r="N188" s="41">
        <v>4.2</v>
      </c>
      <c r="O188" s="39" t="s">
        <v>1007</v>
      </c>
      <c r="P188" s="39" t="s">
        <v>1008</v>
      </c>
      <c r="Q188" s="48"/>
      <c r="R188" s="39">
        <v>3</v>
      </c>
      <c r="S188" s="39">
        <v>57.5</v>
      </c>
      <c r="T188" s="39">
        <v>57.5</v>
      </c>
      <c r="U188" s="48">
        <v>40.476190476190482</v>
      </c>
      <c r="V188" s="39">
        <v>2</v>
      </c>
      <c r="W188" s="39">
        <v>1</v>
      </c>
      <c r="X188" s="39">
        <v>2</v>
      </c>
      <c r="Y188" s="39">
        <v>4.5999999999999996</v>
      </c>
      <c r="Z188" s="39">
        <v>35</v>
      </c>
      <c r="AA188" s="39">
        <v>8</v>
      </c>
      <c r="AB188" s="52"/>
      <c r="AC188" s="39"/>
      <c r="AD188" s="41">
        <v>4.8</v>
      </c>
      <c r="AE188" s="41"/>
      <c r="AF188" s="68" t="s">
        <v>618</v>
      </c>
      <c r="AG188" s="39" t="str">
        <f>VLOOKUP(B188,$B$1703:$D$1743,2,FALSE)</f>
        <v>Vic</v>
      </c>
      <c r="AH188" s="39" t="str">
        <f>VLOOKUP(B188,$B$1703:$D$1743,3,FALSE)</f>
        <v>-</v>
      </c>
      <c r="AI188" s="69" t="str">
        <f>TRIM(PROPER(L188))</f>
        <v>Wyclif</v>
      </c>
      <c r="AJ188" s="39" t="str">
        <f>TEXT(A188, "ddd")</f>
        <v>Sat</v>
      </c>
      <c r="AK188" s="39">
        <f>MONTH(Table2[[#This Row],[Date]])</f>
        <v>5</v>
      </c>
      <c r="AL188" s="39"/>
      <c r="AM188" s="39" t="str">
        <f>IF(AND(Table2[[#This Row],[Date]]=A189,Table2[[#This Row],[Track]]=B189,Table2[[#This Row],[Race]]=F189,AL188&lt;&gt;"Neg",AL189&lt;&gt;"Neg"),2,"")</f>
        <v/>
      </c>
      <c r="AN188" s="39" t="str">
        <f>IF(AM188=2,2,IF(AND(AM187=2,Table2[[#This Row],[Negatives]]&lt;&gt;"NEG"),2,""))</f>
        <v/>
      </c>
      <c r="AO188" s="39">
        <f>IF(AND(Table2[[#This Row],[State]]="NSW",Table2[[#This Row],[Rated Order]]=3,AN188=""),100,100)</f>
        <v>100</v>
      </c>
      <c r="AP188" s="39" t="str">
        <f>IF(AC188&lt;&gt;"Won","",AO188*AD188)</f>
        <v/>
      </c>
      <c r="AQ188" s="39">
        <f>IF(AP188="",AO188*-1,AP188-AO188)</f>
        <v>-100</v>
      </c>
      <c r="AR188" s="95">
        <f>IF(Table2[[#This Row],[Negatives]]="NEG","",IF(AND(Table2[[#This Row],[2 Pro Bets]]="",Table2[[#This Row],[State]]="NSW",Table2[[#This Row],[Rated Order]]=3),"",100))</f>
        <v>100</v>
      </c>
      <c r="AS188" s="47" t="str">
        <f>IF(Table2[[#This Row],[Pro Bet]]="","",IF(Table2[[#This Row],[Lev Ret]]="","",AR188*Table2[[#This Row],[Div]]))</f>
        <v/>
      </c>
      <c r="AT188" s="96">
        <f>IF(Table2[[#This Row],[Pro Bet]]="","",IF(AS188="",AR188*-1,AS188-AR188))</f>
        <v>-100</v>
      </c>
    </row>
    <row r="189" spans="1:46" x14ac:dyDescent="0.25">
      <c r="A189" s="38">
        <v>44338</v>
      </c>
      <c r="B189" s="39" t="s">
        <v>45</v>
      </c>
      <c r="C189" s="40">
        <v>0.57291666666666663</v>
      </c>
      <c r="D189" s="39">
        <v>5</v>
      </c>
      <c r="E189" s="39">
        <v>3</v>
      </c>
      <c r="F189" s="70">
        <v>5</v>
      </c>
      <c r="G189" s="39">
        <v>1200</v>
      </c>
      <c r="H189" s="39" t="s">
        <v>1021</v>
      </c>
      <c r="I189" s="39">
        <v>78</v>
      </c>
      <c r="J189" s="39">
        <v>125</v>
      </c>
      <c r="K189" s="39">
        <v>10</v>
      </c>
      <c r="L189" s="39" t="s">
        <v>730</v>
      </c>
      <c r="M189" s="39" t="s">
        <v>1006</v>
      </c>
      <c r="N189" s="41">
        <v>5.2</v>
      </c>
      <c r="O189" s="39" t="s">
        <v>1417</v>
      </c>
      <c r="P189" s="39" t="s">
        <v>1175</v>
      </c>
      <c r="Q189" s="48"/>
      <c r="R189" s="39">
        <v>8</v>
      </c>
      <c r="S189" s="39">
        <v>55.5</v>
      </c>
      <c r="T189" s="39">
        <v>55.5</v>
      </c>
      <c r="U189" s="48">
        <v>28.002699055330631</v>
      </c>
      <c r="V189" s="39">
        <v>4</v>
      </c>
      <c r="W189" s="39"/>
      <c r="X189" s="39">
        <v>2</v>
      </c>
      <c r="Y189" s="39">
        <v>5.6</v>
      </c>
      <c r="Z189" s="39">
        <v>20</v>
      </c>
      <c r="AA189" s="39"/>
      <c r="AB189" s="52"/>
      <c r="AC189" s="39"/>
      <c r="AD189" s="41">
        <v>6.5</v>
      </c>
      <c r="AE189" s="41"/>
      <c r="AF189" s="68" t="s">
        <v>619</v>
      </c>
      <c r="AG189" s="39" t="str">
        <f>VLOOKUP(B189,$B$1703:$D$1743,2,FALSE)</f>
        <v>NSW</v>
      </c>
      <c r="AH189" s="39" t="str">
        <f>VLOOKUP(B189,$B$1703:$D$1743,3,FALSE)</f>
        <v>-</v>
      </c>
      <c r="AI189" s="69" t="str">
        <f>TRIM(PROPER(L189))</f>
        <v>Sahra</v>
      </c>
      <c r="AJ189" s="39" t="str">
        <f>TEXT(A189, "ddd")</f>
        <v>Sat</v>
      </c>
      <c r="AK189" s="39">
        <f>MONTH(Table2[[#This Row],[Date]])</f>
        <v>5</v>
      </c>
      <c r="AL189" s="39"/>
      <c r="AM189" s="39" t="str">
        <f>IF(AND(Table2[[#This Row],[Date]]=A190,Table2[[#This Row],[Track]]=B190,Table2[[#This Row],[Race]]=F190,AL189&lt;&gt;"Neg",AL190&lt;&gt;"Neg"),2,"")</f>
        <v/>
      </c>
      <c r="AN189" s="39" t="str">
        <f>IF(AM189=2,2,IF(AND(AM188=2,Table2[[#This Row],[Negatives]]&lt;&gt;"NEG"),2,""))</f>
        <v/>
      </c>
      <c r="AO189" s="39">
        <f>IF(AND(Table2[[#This Row],[State]]="NSW",Table2[[#This Row],[Rated Order]]=3,AN189=""),100,100)</f>
        <v>100</v>
      </c>
      <c r="AP189" s="39" t="str">
        <f>IF(AC189&lt;&gt;"Won","",AO189*AD189)</f>
        <v/>
      </c>
      <c r="AQ189" s="39">
        <f>IF(AP189="",AO189*-1,AP189-AO189)</f>
        <v>-100</v>
      </c>
      <c r="AR189" s="95">
        <f>IF(Table2[[#This Row],[Negatives]]="NEG","",IF(AND(Table2[[#This Row],[2 Pro Bets]]="",Table2[[#This Row],[State]]="NSW",Table2[[#This Row],[Rated Order]]=3),"",100))</f>
        <v>100</v>
      </c>
      <c r="AS189" s="47" t="str">
        <f>IF(Table2[[#This Row],[Pro Bet]]="","",IF(Table2[[#This Row],[Lev Ret]]="","",AR189*Table2[[#This Row],[Div]]))</f>
        <v/>
      </c>
      <c r="AT189" s="96">
        <f>IF(Table2[[#This Row],[Pro Bet]]="","",IF(AS189="",AR189*-1,AS189-AR189))</f>
        <v>-100</v>
      </c>
    </row>
    <row r="190" spans="1:46" x14ac:dyDescent="0.25">
      <c r="A190" s="38">
        <v>44338</v>
      </c>
      <c r="B190" s="39" t="s">
        <v>45</v>
      </c>
      <c r="C190" s="40">
        <v>0.62847222222222221</v>
      </c>
      <c r="D190" s="39">
        <v>5</v>
      </c>
      <c r="E190" s="39">
        <v>3</v>
      </c>
      <c r="F190" s="70">
        <v>7</v>
      </c>
      <c r="G190" s="39">
        <v>2000</v>
      </c>
      <c r="H190" s="39" t="s">
        <v>1398</v>
      </c>
      <c r="I190" s="39"/>
      <c r="J190" s="39">
        <v>150</v>
      </c>
      <c r="K190" s="39">
        <v>13</v>
      </c>
      <c r="L190" s="39" t="s">
        <v>1609</v>
      </c>
      <c r="M190" s="39" t="s">
        <v>1018</v>
      </c>
      <c r="N190" s="41">
        <v>7.4</v>
      </c>
      <c r="O190" s="39" t="s">
        <v>1406</v>
      </c>
      <c r="P190" s="39" t="s">
        <v>1266</v>
      </c>
      <c r="Q190" s="48"/>
      <c r="R190" s="39">
        <v>9</v>
      </c>
      <c r="S190" s="39">
        <v>53.5</v>
      </c>
      <c r="T190" s="39">
        <v>53.5</v>
      </c>
      <c r="U190" s="48">
        <v>42.084942084942085</v>
      </c>
      <c r="V190" s="39"/>
      <c r="W190" s="39">
        <v>2</v>
      </c>
      <c r="X190" s="39">
        <v>2</v>
      </c>
      <c r="Y190" s="39">
        <v>6</v>
      </c>
      <c r="Z190" s="39">
        <v>20</v>
      </c>
      <c r="AA190" s="39"/>
      <c r="AB190" s="52"/>
      <c r="AC190" s="39"/>
      <c r="AD190" s="41">
        <v>7</v>
      </c>
      <c r="AE190" s="41"/>
      <c r="AF190" s="68" t="s">
        <v>619</v>
      </c>
      <c r="AG190" s="39" t="str">
        <f>VLOOKUP(B190,$B$1703:$D$1743,2,FALSE)</f>
        <v>NSW</v>
      </c>
      <c r="AH190" s="39" t="str">
        <f>VLOOKUP(B190,$B$1703:$D$1743,3,FALSE)</f>
        <v>-</v>
      </c>
      <c r="AI190" s="69" t="str">
        <f>TRIM(PROPER(L190))</f>
        <v>Knights Order</v>
      </c>
      <c r="AJ190" s="39" t="str">
        <f>TEXT(A190, "ddd")</f>
        <v>Sat</v>
      </c>
      <c r="AK190" s="39">
        <f>MONTH(Table2[[#This Row],[Date]])</f>
        <v>5</v>
      </c>
      <c r="AL190" s="39" t="s">
        <v>1362</v>
      </c>
      <c r="AM190" s="39" t="str">
        <f>IF(AND(Table2[[#This Row],[Date]]=A191,Table2[[#This Row],[Track]]=B191,Table2[[#This Row],[Race]]=F191,AL190&lt;&gt;"Neg",AL191&lt;&gt;"Neg"),2,"")</f>
        <v/>
      </c>
      <c r="AN190" s="39" t="str">
        <f>IF(AM190=2,2,IF(AND(AM189=2,Table2[[#This Row],[Negatives]]&lt;&gt;"NEG"),2,""))</f>
        <v/>
      </c>
      <c r="AO190" s="39">
        <f>IF(AND(Table2[[#This Row],[State]]="NSW",Table2[[#This Row],[Rated Order]]=3,AN190=""),100,100)</f>
        <v>100</v>
      </c>
      <c r="AP190" s="39" t="str">
        <f>IF(AC190&lt;&gt;"Won","",AO190*AD190)</f>
        <v/>
      </c>
      <c r="AQ190" s="39">
        <f>IF(AP190="",AO190*-1,AP190-AO190)</f>
        <v>-100</v>
      </c>
      <c r="AR190" s="95" t="str">
        <f>IF(Table2[[#This Row],[Negatives]]="NEG","",IF(AND(Table2[[#This Row],[2 Pro Bets]]="",Table2[[#This Row],[State]]="NSW",Table2[[#This Row],[Rated Order]]=3),"",100))</f>
        <v/>
      </c>
      <c r="AS190" s="47" t="str">
        <f>IF(Table2[[#This Row],[Pro Bet]]="","",IF(Table2[[#This Row],[Lev Ret]]="","",AR190*Table2[[#This Row],[Div]]))</f>
        <v/>
      </c>
      <c r="AT190" s="96" t="str">
        <f>IF(Table2[[#This Row],[Pro Bet]]="","",IF(AS190="",AR190*-1,AS190-AR190))</f>
        <v/>
      </c>
    </row>
    <row r="191" spans="1:46" x14ac:dyDescent="0.25">
      <c r="A191" s="38">
        <v>44345</v>
      </c>
      <c r="B191" s="39" t="s">
        <v>44</v>
      </c>
      <c r="C191" s="40">
        <v>0.52430555555555602</v>
      </c>
      <c r="D191" s="39">
        <v>5</v>
      </c>
      <c r="E191" s="39">
        <v>0</v>
      </c>
      <c r="F191" s="70">
        <v>3</v>
      </c>
      <c r="G191" s="39">
        <v>2400</v>
      </c>
      <c r="H191" s="39" t="s">
        <v>1398</v>
      </c>
      <c r="I191" s="39">
        <v>78</v>
      </c>
      <c r="J191" s="39">
        <v>125</v>
      </c>
      <c r="K191" s="39">
        <v>10</v>
      </c>
      <c r="L191" s="39" t="s">
        <v>671</v>
      </c>
      <c r="M191" s="39" t="s">
        <v>999</v>
      </c>
      <c r="N191" s="41">
        <v>3.4</v>
      </c>
      <c r="O191" s="39" t="s">
        <v>1091</v>
      </c>
      <c r="P191" s="39" t="s">
        <v>1416</v>
      </c>
      <c r="Q191" s="48"/>
      <c r="R191" s="39">
        <v>11</v>
      </c>
      <c r="S191" s="39">
        <v>54</v>
      </c>
      <c r="T191" s="39">
        <v>54</v>
      </c>
      <c r="U191" s="48">
        <v>47.593582887700535</v>
      </c>
      <c r="V191" s="39">
        <v>4</v>
      </c>
      <c r="W191" s="39"/>
      <c r="X191" s="39">
        <v>2</v>
      </c>
      <c r="Y191" s="39">
        <v>5</v>
      </c>
      <c r="Z191" s="39">
        <v>20</v>
      </c>
      <c r="AA191" s="39"/>
      <c r="AB191" s="52"/>
      <c r="AC191" s="39" t="s">
        <v>471</v>
      </c>
      <c r="AD191" s="41">
        <v>2.6</v>
      </c>
      <c r="AE191" s="41">
        <v>1.5</v>
      </c>
      <c r="AF191" s="68" t="s">
        <v>619</v>
      </c>
      <c r="AG191" s="39" t="str">
        <f>VLOOKUP(B191,$B$1703:$D$1743,2,FALSE)</f>
        <v>NSW</v>
      </c>
      <c r="AH191" s="39" t="str">
        <f>VLOOKUP(B191,$B$1703:$D$1743,3,FALSE)</f>
        <v>-</v>
      </c>
      <c r="AI191" s="69" t="str">
        <f>TRIM(PROPER(L191))</f>
        <v>No Compromise</v>
      </c>
      <c r="AJ191" s="39" t="str">
        <f>TEXT(A191, "ddd")</f>
        <v>Sat</v>
      </c>
      <c r="AK191" s="39">
        <f>MONTH(Table2[[#This Row],[Date]])</f>
        <v>5</v>
      </c>
      <c r="AL191" s="39"/>
      <c r="AM191" s="39">
        <f>IF(AND(Table2[[#This Row],[Date]]=A192,Table2[[#This Row],[Track]]=B192,Table2[[#This Row],[Race]]=F192,AL191&lt;&gt;"Neg",AL192&lt;&gt;"Neg"),2,"")</f>
        <v>2</v>
      </c>
      <c r="AN191" s="39">
        <f>IF(AM191=2,2,IF(AND(AM190=2,Table2[[#This Row],[Negatives]]&lt;&gt;"NEG"),2,""))</f>
        <v>2</v>
      </c>
      <c r="AO191" s="39">
        <f>IF(AND(Table2[[#This Row],[State]]="NSW",Table2[[#This Row],[Rated Order]]=3,AN191=""),100,100)</f>
        <v>100</v>
      </c>
      <c r="AP191" s="39">
        <f>IF(AC191&lt;&gt;"Won","",AO191*AD191)</f>
        <v>260</v>
      </c>
      <c r="AQ191" s="39">
        <f>IF(AP191="",AO191*-1,AP191-AO191)</f>
        <v>160</v>
      </c>
      <c r="AR191" s="95">
        <f>IF(Table2[[#This Row],[Negatives]]="NEG","",IF(AND(Table2[[#This Row],[2 Pro Bets]]="",Table2[[#This Row],[State]]="NSW",Table2[[#This Row],[Rated Order]]=3),"",100))</f>
        <v>100</v>
      </c>
      <c r="AS191" s="47">
        <f>IF(Table2[[#This Row],[Pro Bet]]="","",IF(Table2[[#This Row],[Lev Ret]]="","",AR191*Table2[[#This Row],[Div]]))</f>
        <v>260</v>
      </c>
      <c r="AT191" s="96">
        <f>IF(Table2[[#This Row],[Pro Bet]]="","",IF(AS191="",AR191*-1,AS191-AR191))</f>
        <v>160</v>
      </c>
    </row>
    <row r="192" spans="1:46" x14ac:dyDescent="0.25">
      <c r="A192" s="38">
        <v>44345</v>
      </c>
      <c r="B192" s="39" t="s">
        <v>44</v>
      </c>
      <c r="C192" s="40">
        <v>0.52430555555555602</v>
      </c>
      <c r="D192" s="39">
        <v>5</v>
      </c>
      <c r="E192" s="39">
        <v>0</v>
      </c>
      <c r="F192" s="70">
        <v>3</v>
      </c>
      <c r="G192" s="39">
        <v>2400</v>
      </c>
      <c r="H192" s="39" t="s">
        <v>1398</v>
      </c>
      <c r="I192" s="39">
        <v>78</v>
      </c>
      <c r="J192" s="39">
        <v>125</v>
      </c>
      <c r="K192" s="39">
        <v>1</v>
      </c>
      <c r="L192" s="39" t="s">
        <v>731</v>
      </c>
      <c r="M192" s="39" t="s">
        <v>1006</v>
      </c>
      <c r="N192" s="41">
        <v>4.5999999999999996</v>
      </c>
      <c r="O192" s="39" t="s">
        <v>1427</v>
      </c>
      <c r="P192" s="39" t="s">
        <v>1407</v>
      </c>
      <c r="Q192" s="48"/>
      <c r="R192" s="39">
        <v>4</v>
      </c>
      <c r="S192" s="39">
        <v>60.5</v>
      </c>
      <c r="T192" s="39">
        <v>60.5</v>
      </c>
      <c r="U192" s="48">
        <v>47.593582887700535</v>
      </c>
      <c r="V192" s="39">
        <v>3</v>
      </c>
      <c r="W192" s="39">
        <v>1</v>
      </c>
      <c r="X192" s="39">
        <v>3</v>
      </c>
      <c r="Y192" s="39">
        <v>5.9</v>
      </c>
      <c r="Z192" s="39">
        <v>20</v>
      </c>
      <c r="AA192" s="39"/>
      <c r="AB192" s="52"/>
      <c r="AC192" s="39" t="s">
        <v>2</v>
      </c>
      <c r="AD192" s="41">
        <v>5.5</v>
      </c>
      <c r="AE192" s="41">
        <v>1.9</v>
      </c>
      <c r="AF192" s="68" t="s">
        <v>619</v>
      </c>
      <c r="AG192" s="39" t="str">
        <f>VLOOKUP(B192,$B$1703:$D$1743,2,FALSE)</f>
        <v>NSW</v>
      </c>
      <c r="AH192" s="39" t="str">
        <f>VLOOKUP(B192,$B$1703:$D$1743,3,FALSE)</f>
        <v>-</v>
      </c>
      <c r="AI192" s="69" t="str">
        <f>TRIM(PROPER(L192))</f>
        <v>Stockman</v>
      </c>
      <c r="AJ192" s="39" t="str">
        <f>TEXT(A192, "ddd")</f>
        <v>Sat</v>
      </c>
      <c r="AK192" s="39">
        <f>MONTH(Table2[[#This Row],[Date]])</f>
        <v>5</v>
      </c>
      <c r="AL192" s="39"/>
      <c r="AM192" s="39" t="str">
        <f>IF(AND(Table2[[#This Row],[Date]]=A193,Table2[[#This Row],[Track]]=B193,Table2[[#This Row],[Race]]=F193,AL192&lt;&gt;"Neg",AL193&lt;&gt;"Neg"),2,"")</f>
        <v/>
      </c>
      <c r="AN192" s="39">
        <f>IF(AM192=2,2,IF(AND(AM191=2,Table2[[#This Row],[Negatives]]&lt;&gt;"NEG"),2,""))</f>
        <v>2</v>
      </c>
      <c r="AO192" s="39">
        <f>IF(AND(Table2[[#This Row],[State]]="NSW",Table2[[#This Row],[Rated Order]]=3,AN192=""),100,100)</f>
        <v>100</v>
      </c>
      <c r="AP192" s="39" t="str">
        <f>IF(AC192&lt;&gt;"Won","",AO192*AD192)</f>
        <v/>
      </c>
      <c r="AQ192" s="39">
        <f>IF(AP192="",AO192*-1,AP192-AO192)</f>
        <v>-100</v>
      </c>
      <c r="AR192" s="95">
        <f>IF(Table2[[#This Row],[Negatives]]="NEG","",IF(AND(Table2[[#This Row],[2 Pro Bets]]="",Table2[[#This Row],[State]]="NSW",Table2[[#This Row],[Rated Order]]=3),"",100))</f>
        <v>100</v>
      </c>
      <c r="AS192" s="47" t="str">
        <f>IF(Table2[[#This Row],[Pro Bet]]="","",IF(Table2[[#This Row],[Lev Ret]]="","",AR192*Table2[[#This Row],[Div]]))</f>
        <v/>
      </c>
      <c r="AT192" s="96">
        <f>IF(Table2[[#This Row],[Pro Bet]]="","",IF(AS192="",AR192*-1,AS192-AR192))</f>
        <v>-100</v>
      </c>
    </row>
    <row r="193" spans="1:46" x14ac:dyDescent="0.25">
      <c r="A193" s="38">
        <v>44345</v>
      </c>
      <c r="B193" s="39" t="s">
        <v>44</v>
      </c>
      <c r="C193" s="40">
        <v>0.54861111111111105</v>
      </c>
      <c r="D193" s="39">
        <v>5</v>
      </c>
      <c r="E193" s="39">
        <v>0</v>
      </c>
      <c r="F193" s="70">
        <v>4</v>
      </c>
      <c r="G193" s="39">
        <v>1400</v>
      </c>
      <c r="H193" s="39" t="s">
        <v>1021</v>
      </c>
      <c r="I193" s="39">
        <v>78</v>
      </c>
      <c r="J193" s="39">
        <v>125</v>
      </c>
      <c r="K193" s="39">
        <v>11</v>
      </c>
      <c r="L193" s="39" t="s">
        <v>732</v>
      </c>
      <c r="M193" s="39" t="s">
        <v>1006</v>
      </c>
      <c r="N193" s="41">
        <v>5.6</v>
      </c>
      <c r="O193" s="39" t="s">
        <v>1437</v>
      </c>
      <c r="P193" s="39" t="s">
        <v>1436</v>
      </c>
      <c r="Q193" s="48">
        <v>3</v>
      </c>
      <c r="R193" s="39">
        <v>4</v>
      </c>
      <c r="S193" s="39">
        <v>53.5</v>
      </c>
      <c r="T193" s="39">
        <v>50.5</v>
      </c>
      <c r="U193" s="48">
        <v>33.00865800865801</v>
      </c>
      <c r="V193" s="39"/>
      <c r="W193" s="39"/>
      <c r="X193" s="39">
        <v>2</v>
      </c>
      <c r="Y193" s="39">
        <v>5.4</v>
      </c>
      <c r="Z193" s="39">
        <v>20</v>
      </c>
      <c r="AA193" s="39"/>
      <c r="AB193" s="52"/>
      <c r="AC193" s="39" t="s">
        <v>2</v>
      </c>
      <c r="AD193" s="41">
        <v>5.5</v>
      </c>
      <c r="AE193" s="41">
        <v>2.5</v>
      </c>
      <c r="AF193" s="68" t="s">
        <v>619</v>
      </c>
      <c r="AG193" s="39" t="str">
        <f>VLOOKUP(B193,$B$1703:$D$1743,2,FALSE)</f>
        <v>NSW</v>
      </c>
      <c r="AH193" s="39" t="str">
        <f>VLOOKUP(B193,$B$1703:$D$1743,3,FALSE)</f>
        <v>-</v>
      </c>
      <c r="AI193" s="69" t="str">
        <f>TRIM(PROPER(L193))</f>
        <v>Bright Rubick</v>
      </c>
      <c r="AJ193" s="39" t="str">
        <f>TEXT(A193, "ddd")</f>
        <v>Sat</v>
      </c>
      <c r="AK193" s="39">
        <f>MONTH(Table2[[#This Row],[Date]])</f>
        <v>5</v>
      </c>
      <c r="AL193" s="39"/>
      <c r="AM193" s="39">
        <f>IF(AND(Table2[[#This Row],[Date]]=A194,Table2[[#This Row],[Track]]=B194,Table2[[#This Row],[Race]]=F194,AL193&lt;&gt;"Neg",AL194&lt;&gt;"Neg"),2,"")</f>
        <v>2</v>
      </c>
      <c r="AN193" s="39">
        <f>IF(AM193=2,2,IF(AND(AM192=2,Table2[[#This Row],[Negatives]]&lt;&gt;"NEG"),2,""))</f>
        <v>2</v>
      </c>
      <c r="AO193" s="39">
        <f>IF(AND(Table2[[#This Row],[State]]="NSW",Table2[[#This Row],[Rated Order]]=3,AN193=""),100,100)</f>
        <v>100</v>
      </c>
      <c r="AP193" s="39" t="str">
        <f>IF(AC193&lt;&gt;"Won","",AO193*AD193)</f>
        <v/>
      </c>
      <c r="AQ193" s="39">
        <f>IF(AP193="",AO193*-1,AP193-AO193)</f>
        <v>-100</v>
      </c>
      <c r="AR193" s="95">
        <f>IF(Table2[[#This Row],[Negatives]]="NEG","",IF(AND(Table2[[#This Row],[2 Pro Bets]]="",Table2[[#This Row],[State]]="NSW",Table2[[#This Row],[Rated Order]]=3),"",100))</f>
        <v>100</v>
      </c>
      <c r="AS193" s="47" t="str">
        <f>IF(Table2[[#This Row],[Pro Bet]]="","",IF(Table2[[#This Row],[Lev Ret]]="","",AR193*Table2[[#This Row],[Div]]))</f>
        <v/>
      </c>
      <c r="AT193" s="96">
        <f>IF(Table2[[#This Row],[Pro Bet]]="","",IF(AS193="",AR193*-1,AS193-AR193))</f>
        <v>-100</v>
      </c>
    </row>
    <row r="194" spans="1:46" x14ac:dyDescent="0.25">
      <c r="A194" s="38">
        <v>44345</v>
      </c>
      <c r="B194" s="39" t="s">
        <v>44</v>
      </c>
      <c r="C194" s="40">
        <v>0.54861111111111105</v>
      </c>
      <c r="D194" s="39">
        <v>5</v>
      </c>
      <c r="E194" s="39">
        <v>0</v>
      </c>
      <c r="F194" s="70">
        <v>4</v>
      </c>
      <c r="G194" s="39">
        <v>1400</v>
      </c>
      <c r="H194" s="39" t="s">
        <v>1021</v>
      </c>
      <c r="I194" s="39">
        <v>78</v>
      </c>
      <c r="J194" s="39">
        <v>125</v>
      </c>
      <c r="K194" s="39">
        <v>2</v>
      </c>
      <c r="L194" s="39" t="s">
        <v>733</v>
      </c>
      <c r="M194" s="39" t="s">
        <v>1006</v>
      </c>
      <c r="N194" s="41">
        <v>3.7</v>
      </c>
      <c r="O194" s="39" t="s">
        <v>1425</v>
      </c>
      <c r="P194" s="39" t="s">
        <v>1435</v>
      </c>
      <c r="Q194" s="48"/>
      <c r="R194" s="39">
        <v>9</v>
      </c>
      <c r="S194" s="39">
        <v>59.5</v>
      </c>
      <c r="T194" s="39">
        <v>59.5</v>
      </c>
      <c r="U194" s="48">
        <v>33.00865800865801</v>
      </c>
      <c r="V194" s="39">
        <v>2</v>
      </c>
      <c r="W194" s="39">
        <v>2</v>
      </c>
      <c r="X194" s="39">
        <v>3</v>
      </c>
      <c r="Y194" s="39">
        <v>5.5</v>
      </c>
      <c r="Z194" s="39">
        <v>20</v>
      </c>
      <c r="AA194" s="39"/>
      <c r="AB194" s="52"/>
      <c r="AC194" s="39"/>
      <c r="AD194" s="41">
        <v>3.7</v>
      </c>
      <c r="AE194" s="41"/>
      <c r="AF194" s="68" t="s">
        <v>619</v>
      </c>
      <c r="AG194" s="39" t="str">
        <f>VLOOKUP(B194,$B$1703:$D$1743,2,FALSE)</f>
        <v>NSW</v>
      </c>
      <c r="AH194" s="39" t="str">
        <f>VLOOKUP(B194,$B$1703:$D$1743,3,FALSE)</f>
        <v>-</v>
      </c>
      <c r="AI194" s="69" t="str">
        <f>TRIM(PROPER(L194))</f>
        <v>More Prophets</v>
      </c>
      <c r="AJ194" s="39" t="str">
        <f>TEXT(A194, "ddd")</f>
        <v>Sat</v>
      </c>
      <c r="AK194" s="39">
        <f>MONTH(Table2[[#This Row],[Date]])</f>
        <v>5</v>
      </c>
      <c r="AL194" s="39"/>
      <c r="AM194" s="39" t="str">
        <f>IF(AND(Table2[[#This Row],[Date]]=A195,Table2[[#This Row],[Track]]=B195,Table2[[#This Row],[Race]]=F195,AL194&lt;&gt;"Neg",AL195&lt;&gt;"Neg"),2,"")</f>
        <v/>
      </c>
      <c r="AN194" s="39">
        <f>IF(AM194=2,2,IF(AND(AM193=2,Table2[[#This Row],[Negatives]]&lt;&gt;"NEG"),2,""))</f>
        <v>2</v>
      </c>
      <c r="AO194" s="39">
        <f>IF(AND(Table2[[#This Row],[State]]="NSW",Table2[[#This Row],[Rated Order]]=3,AN194=""),100,100)</f>
        <v>100</v>
      </c>
      <c r="AP194" s="39" t="str">
        <f>IF(AC194&lt;&gt;"Won","",AO194*AD194)</f>
        <v/>
      </c>
      <c r="AQ194" s="39">
        <f>IF(AP194="",AO194*-1,AP194-AO194)</f>
        <v>-100</v>
      </c>
      <c r="AR194" s="95">
        <f>IF(Table2[[#This Row],[Negatives]]="NEG","",IF(AND(Table2[[#This Row],[2 Pro Bets]]="",Table2[[#This Row],[State]]="NSW",Table2[[#This Row],[Rated Order]]=3),"",100))</f>
        <v>100</v>
      </c>
      <c r="AS194" s="47" t="str">
        <f>IF(Table2[[#This Row],[Pro Bet]]="","",IF(Table2[[#This Row],[Lev Ret]]="","",AR194*Table2[[#This Row],[Div]]))</f>
        <v/>
      </c>
      <c r="AT194" s="96">
        <f>IF(Table2[[#This Row],[Pro Bet]]="","",IF(AS194="",AR194*-1,AS194-AR194))</f>
        <v>-100</v>
      </c>
    </row>
    <row r="195" spans="1:46" x14ac:dyDescent="0.25">
      <c r="A195" s="38">
        <v>44345</v>
      </c>
      <c r="B195" s="39" t="s">
        <v>107</v>
      </c>
      <c r="C195" s="40">
        <v>0.5625</v>
      </c>
      <c r="D195" s="39">
        <v>4</v>
      </c>
      <c r="E195" s="39">
        <v>3</v>
      </c>
      <c r="F195" s="70">
        <v>4</v>
      </c>
      <c r="G195" s="39">
        <v>1200</v>
      </c>
      <c r="H195" s="39" t="s">
        <v>1021</v>
      </c>
      <c r="I195" s="39">
        <v>84</v>
      </c>
      <c r="J195" s="39">
        <v>125</v>
      </c>
      <c r="K195" s="39">
        <v>3</v>
      </c>
      <c r="L195" s="39" t="s">
        <v>496</v>
      </c>
      <c r="M195" s="39" t="s">
        <v>1006</v>
      </c>
      <c r="N195" s="41">
        <v>7</v>
      </c>
      <c r="O195" s="39" t="s">
        <v>1012</v>
      </c>
      <c r="P195" s="39" t="s">
        <v>1116</v>
      </c>
      <c r="Q195" s="48"/>
      <c r="R195" s="39">
        <v>13</v>
      </c>
      <c r="S195" s="39">
        <v>58.5</v>
      </c>
      <c r="T195" s="39">
        <v>58.5</v>
      </c>
      <c r="U195" s="48">
        <v>38.405797101449281</v>
      </c>
      <c r="V195" s="39">
        <v>1</v>
      </c>
      <c r="W195" s="39">
        <v>3</v>
      </c>
      <c r="X195" s="39">
        <v>3</v>
      </c>
      <c r="Y195" s="39">
        <v>5.5</v>
      </c>
      <c r="Z195" s="39">
        <v>30</v>
      </c>
      <c r="AA195" s="39">
        <v>14</v>
      </c>
      <c r="AB195" s="52"/>
      <c r="AC195" s="39"/>
      <c r="AD195" s="41">
        <v>5.5</v>
      </c>
      <c r="AE195" s="41"/>
      <c r="AF195" s="68" t="s">
        <v>618</v>
      </c>
      <c r="AG195" s="39" t="str">
        <f>VLOOKUP(B195,$B$1703:$D$1743,2,FALSE)</f>
        <v>Vic</v>
      </c>
      <c r="AH195" s="39" t="str">
        <f>VLOOKUP(B195,$B$1703:$D$1743,3,FALSE)</f>
        <v>-</v>
      </c>
      <c r="AI195" s="69" t="str">
        <f>TRIM(PROPER(L195))</f>
        <v>Bons Abroad</v>
      </c>
      <c r="AJ195" s="39" t="str">
        <f>TEXT(A195, "ddd")</f>
        <v>Sat</v>
      </c>
      <c r="AK195" s="39">
        <f>MONTH(Table2[[#This Row],[Date]])</f>
        <v>5</v>
      </c>
      <c r="AL195" s="39"/>
      <c r="AM195" s="39" t="str">
        <f>IF(AND(Table2[[#This Row],[Date]]=A196,Table2[[#This Row],[Track]]=B196,Table2[[#This Row],[Race]]=F196,AL195&lt;&gt;"Neg",AL196&lt;&gt;"Neg"),2,"")</f>
        <v/>
      </c>
      <c r="AN195" s="39" t="str">
        <f>IF(AM195=2,2,IF(AND(AM194=2,Table2[[#This Row],[Negatives]]&lt;&gt;"NEG"),2,""))</f>
        <v/>
      </c>
      <c r="AO195" s="39">
        <f>IF(AND(Table2[[#This Row],[State]]="NSW",Table2[[#This Row],[Rated Order]]=3,AN195=""),100,100)</f>
        <v>100</v>
      </c>
      <c r="AP195" s="39" t="str">
        <f>IF(AC195&lt;&gt;"Won","",AO195*AD195)</f>
        <v/>
      </c>
      <c r="AQ195" s="39">
        <f>IF(AP195="",AO195*-1,AP195-AO195)</f>
        <v>-100</v>
      </c>
      <c r="AR195" s="95">
        <f>IF(Table2[[#This Row],[Negatives]]="NEG","",IF(AND(Table2[[#This Row],[2 Pro Bets]]="",Table2[[#This Row],[State]]="NSW",Table2[[#This Row],[Rated Order]]=3),"",100))</f>
        <v>100</v>
      </c>
      <c r="AS195" s="47" t="str">
        <f>IF(Table2[[#This Row],[Pro Bet]]="","",IF(Table2[[#This Row],[Lev Ret]]="","",AR195*Table2[[#This Row],[Div]]))</f>
        <v/>
      </c>
      <c r="AT195" s="96">
        <f>IF(Table2[[#This Row],[Pro Bet]]="","",IF(AS195="",AR195*-1,AS195-AR195))</f>
        <v>-100</v>
      </c>
    </row>
    <row r="196" spans="1:46" x14ac:dyDescent="0.25">
      <c r="A196" s="38">
        <v>44345</v>
      </c>
      <c r="B196" s="39" t="s">
        <v>107</v>
      </c>
      <c r="C196" s="40">
        <v>0.59027777777777779</v>
      </c>
      <c r="D196" s="39">
        <v>4</v>
      </c>
      <c r="E196" s="39">
        <v>3</v>
      </c>
      <c r="F196" s="70">
        <v>5</v>
      </c>
      <c r="G196" s="39">
        <v>1400</v>
      </c>
      <c r="H196" s="39" t="s">
        <v>988</v>
      </c>
      <c r="I196" s="39">
        <v>84</v>
      </c>
      <c r="J196" s="39">
        <v>125</v>
      </c>
      <c r="K196" s="39">
        <v>6</v>
      </c>
      <c r="L196" s="39" t="s">
        <v>628</v>
      </c>
      <c r="M196" s="39" t="s">
        <v>1024</v>
      </c>
      <c r="N196" s="41">
        <v>8.5</v>
      </c>
      <c r="O196" s="39" t="s">
        <v>1000</v>
      </c>
      <c r="P196" s="39" t="s">
        <v>1114</v>
      </c>
      <c r="Q196" s="48"/>
      <c r="R196" s="39">
        <v>1</v>
      </c>
      <c r="S196" s="39">
        <v>60</v>
      </c>
      <c r="T196" s="39">
        <v>60</v>
      </c>
      <c r="U196" s="48">
        <v>31.764705882352942</v>
      </c>
      <c r="V196" s="39">
        <v>1</v>
      </c>
      <c r="W196" s="39"/>
      <c r="X196" s="39">
        <v>2</v>
      </c>
      <c r="Y196" s="39">
        <v>5</v>
      </c>
      <c r="Z196" s="39">
        <v>35</v>
      </c>
      <c r="AA196" s="39">
        <v>14</v>
      </c>
      <c r="AB196" s="52"/>
      <c r="AC196" s="39" t="s">
        <v>617</v>
      </c>
      <c r="AD196" s="41">
        <v>13</v>
      </c>
      <c r="AE196" s="41">
        <v>3.7</v>
      </c>
      <c r="AF196" s="68" t="s">
        <v>618</v>
      </c>
      <c r="AG196" s="39" t="str">
        <f>VLOOKUP(B196,$B$1703:$D$1743,2,FALSE)</f>
        <v>Vic</v>
      </c>
      <c r="AH196" s="39" t="str">
        <f>VLOOKUP(B196,$B$1703:$D$1743,3,FALSE)</f>
        <v>-</v>
      </c>
      <c r="AI196" s="69" t="str">
        <f>TRIM(PROPER(L196))</f>
        <v>Biometric</v>
      </c>
      <c r="AJ196" s="39" t="str">
        <f>TEXT(A196, "ddd")</f>
        <v>Sat</v>
      </c>
      <c r="AK196" s="39">
        <f>MONTH(Table2[[#This Row],[Date]])</f>
        <v>5</v>
      </c>
      <c r="AL196" s="39"/>
      <c r="AM196" s="39" t="str">
        <f>IF(AND(Table2[[#This Row],[Date]]=A197,Table2[[#This Row],[Track]]=B197,Table2[[#This Row],[Race]]=F197,AL196&lt;&gt;"Neg",AL197&lt;&gt;"Neg"),2,"")</f>
        <v/>
      </c>
      <c r="AN196" s="39" t="str">
        <f>IF(AM196=2,2,IF(AND(AM195=2,Table2[[#This Row],[Negatives]]&lt;&gt;"NEG"),2,""))</f>
        <v/>
      </c>
      <c r="AO196" s="39">
        <f>IF(AND(Table2[[#This Row],[State]]="NSW",Table2[[#This Row],[Rated Order]]=3,AN196=""),100,100)</f>
        <v>100</v>
      </c>
      <c r="AP196" s="39">
        <f>IF(AC196&lt;&gt;"Won","",AO196*AD196)</f>
        <v>1300</v>
      </c>
      <c r="AQ196" s="39">
        <f>IF(AP196="",AO196*-1,AP196-AO196)</f>
        <v>1200</v>
      </c>
      <c r="AR196" s="95">
        <f>IF(Table2[[#This Row],[Negatives]]="NEG","",IF(AND(Table2[[#This Row],[2 Pro Bets]]="",Table2[[#This Row],[State]]="NSW",Table2[[#This Row],[Rated Order]]=3),"",100))</f>
        <v>100</v>
      </c>
      <c r="AS196" s="47">
        <f>IF(Table2[[#This Row],[Pro Bet]]="","",IF(Table2[[#This Row],[Lev Ret]]="","",AR196*Table2[[#This Row],[Div]]))</f>
        <v>1300</v>
      </c>
      <c r="AT196" s="96">
        <f>IF(Table2[[#This Row],[Pro Bet]]="","",IF(AS196="",AR196*-1,AS196-AR196))</f>
        <v>1200</v>
      </c>
    </row>
    <row r="197" spans="1:46" x14ac:dyDescent="0.25">
      <c r="A197" s="38">
        <v>44345</v>
      </c>
      <c r="B197" s="39" t="s">
        <v>44</v>
      </c>
      <c r="C197" s="40">
        <v>0.60069444444444398</v>
      </c>
      <c r="D197" s="39">
        <v>5</v>
      </c>
      <c r="E197" s="39">
        <v>0</v>
      </c>
      <c r="F197" s="70">
        <v>6</v>
      </c>
      <c r="G197" s="39">
        <v>1100</v>
      </c>
      <c r="H197" s="39" t="s">
        <v>1398</v>
      </c>
      <c r="I197" s="39"/>
      <c r="J197" s="39">
        <v>125</v>
      </c>
      <c r="K197" s="39">
        <v>8</v>
      </c>
      <c r="L197" s="39" t="s">
        <v>1610</v>
      </c>
      <c r="M197" s="39" t="s">
        <v>1018</v>
      </c>
      <c r="N197" s="41">
        <v>2.8</v>
      </c>
      <c r="O197" s="39" t="s">
        <v>1063</v>
      </c>
      <c r="P197" s="39" t="s">
        <v>1175</v>
      </c>
      <c r="Q197" s="48"/>
      <c r="R197" s="39">
        <v>6</v>
      </c>
      <c r="S197" s="39">
        <v>53.5</v>
      </c>
      <c r="T197" s="39">
        <v>53.5</v>
      </c>
      <c r="U197" s="48" t="s">
        <v>993</v>
      </c>
      <c r="V197" s="39">
        <v>5</v>
      </c>
      <c r="W197" s="39"/>
      <c r="X197" s="39">
        <v>2</v>
      </c>
      <c r="Y197" s="39">
        <v>5.0999999999999996</v>
      </c>
      <c r="Z197" s="39">
        <v>20</v>
      </c>
      <c r="AA197" s="39"/>
      <c r="AB197" s="52"/>
      <c r="AC197" s="39" t="s">
        <v>1</v>
      </c>
      <c r="AD197" s="41">
        <v>2.7</v>
      </c>
      <c r="AE197" s="41">
        <v>1.4</v>
      </c>
      <c r="AF197" s="68" t="s">
        <v>619</v>
      </c>
      <c r="AG197" s="39" t="str">
        <f>VLOOKUP(B197,$B$1703:$D$1743,2,FALSE)</f>
        <v>NSW</v>
      </c>
      <c r="AH197" s="39" t="str">
        <f>VLOOKUP(B197,$B$1703:$D$1743,3,FALSE)</f>
        <v>-</v>
      </c>
      <c r="AI197" s="69" t="str">
        <f>TRIM(PROPER(L197))</f>
        <v>Marway</v>
      </c>
      <c r="AJ197" s="39" t="str">
        <f>TEXT(A197, "ddd")</f>
        <v>Sat</v>
      </c>
      <c r="AK197" s="39">
        <f>MONTH(Table2[[#This Row],[Date]])</f>
        <v>5</v>
      </c>
      <c r="AL197" s="39" t="s">
        <v>1362</v>
      </c>
      <c r="AM197" s="39" t="str">
        <f>IF(AND(Table2[[#This Row],[Date]]=A198,Table2[[#This Row],[Track]]=B198,Table2[[#This Row],[Race]]=F198,AL197&lt;&gt;"Neg",AL198&lt;&gt;"Neg"),2,"")</f>
        <v/>
      </c>
      <c r="AN197" s="39" t="str">
        <f>IF(AM197=2,2,IF(AND(AM196=2,Table2[[#This Row],[Negatives]]&lt;&gt;"NEG"),2,""))</f>
        <v/>
      </c>
      <c r="AO197" s="39">
        <f>IF(AND(Table2[[#This Row],[State]]="NSW",Table2[[#This Row],[Rated Order]]=3,AN197=""),100,100)</f>
        <v>100</v>
      </c>
      <c r="AP197" s="39" t="str">
        <f>IF(AC197&lt;&gt;"Won","",AO197*AD197)</f>
        <v/>
      </c>
      <c r="AQ197" s="39">
        <f>IF(AP197="",AO197*-1,AP197-AO197)</f>
        <v>-100</v>
      </c>
      <c r="AR197" s="95" t="str">
        <f>IF(Table2[[#This Row],[Negatives]]="NEG","",IF(AND(Table2[[#This Row],[2 Pro Bets]]="",Table2[[#This Row],[State]]="NSW",Table2[[#This Row],[Rated Order]]=3),"",100))</f>
        <v/>
      </c>
      <c r="AS197" s="47" t="str">
        <f>IF(Table2[[#This Row],[Pro Bet]]="","",IF(Table2[[#This Row],[Lev Ret]]="","",AR197*Table2[[#This Row],[Div]]))</f>
        <v/>
      </c>
      <c r="AT197" s="96" t="str">
        <f>IF(Table2[[#This Row],[Pro Bet]]="","",IF(AS197="",AR197*-1,AS197-AR197))</f>
        <v/>
      </c>
    </row>
    <row r="198" spans="1:46" x14ac:dyDescent="0.25">
      <c r="A198" s="38">
        <v>44345</v>
      </c>
      <c r="B198" s="39" t="s">
        <v>44</v>
      </c>
      <c r="C198" s="40">
        <v>0.60069444444444398</v>
      </c>
      <c r="D198" s="39">
        <v>5</v>
      </c>
      <c r="E198" s="39">
        <v>0</v>
      </c>
      <c r="F198" s="70">
        <v>6</v>
      </c>
      <c r="G198" s="39">
        <v>1100</v>
      </c>
      <c r="H198" s="39" t="s">
        <v>1398</v>
      </c>
      <c r="I198" s="39"/>
      <c r="J198" s="39">
        <v>125</v>
      </c>
      <c r="K198" s="39">
        <v>9</v>
      </c>
      <c r="L198" s="39" t="s">
        <v>740</v>
      </c>
      <c r="M198" s="39" t="s">
        <v>1018</v>
      </c>
      <c r="N198" s="41">
        <v>9.3000000000000007</v>
      </c>
      <c r="O198" s="39" t="s">
        <v>1089</v>
      </c>
      <c r="P198" s="39" t="s">
        <v>1433</v>
      </c>
      <c r="Q198" s="48"/>
      <c r="R198" s="39">
        <v>8</v>
      </c>
      <c r="S198" s="39">
        <v>53</v>
      </c>
      <c r="T198" s="39">
        <v>53</v>
      </c>
      <c r="U198" s="48" t="s">
        <v>993</v>
      </c>
      <c r="V198" s="39"/>
      <c r="W198" s="39">
        <v>3</v>
      </c>
      <c r="X198" s="39">
        <v>3</v>
      </c>
      <c r="Y198" s="39">
        <v>5.8</v>
      </c>
      <c r="Z198" s="39">
        <v>20</v>
      </c>
      <c r="AA198" s="39"/>
      <c r="AB198" s="52"/>
      <c r="AC198" s="39" t="s">
        <v>471</v>
      </c>
      <c r="AD198" s="41">
        <v>12</v>
      </c>
      <c r="AE198" s="41">
        <v>2.7</v>
      </c>
      <c r="AF198" s="68" t="s">
        <v>619</v>
      </c>
      <c r="AG198" s="39" t="str">
        <f>VLOOKUP(B198,$B$1703:$D$1743,2,FALSE)</f>
        <v>NSW</v>
      </c>
      <c r="AH198" s="39" t="str">
        <f>VLOOKUP(B198,$B$1703:$D$1743,3,FALSE)</f>
        <v>-</v>
      </c>
      <c r="AI198" s="69" t="str">
        <f>TRIM(PROPER(L198))</f>
        <v>Adelong</v>
      </c>
      <c r="AJ198" s="39" t="str">
        <f>TEXT(A198, "ddd")</f>
        <v>Sat</v>
      </c>
      <c r="AK198" s="39">
        <f>MONTH(Table2[[#This Row],[Date]])</f>
        <v>5</v>
      </c>
      <c r="AL198" s="39" t="s">
        <v>1362</v>
      </c>
      <c r="AM198" s="39" t="str">
        <f>IF(AND(Table2[[#This Row],[Date]]=A199,Table2[[#This Row],[Track]]=B199,Table2[[#This Row],[Race]]=F199,AL198&lt;&gt;"Neg",AL199&lt;&gt;"Neg"),2,"")</f>
        <v/>
      </c>
      <c r="AN198" s="39" t="str">
        <f>IF(AM198=2,2,IF(AND(AM197=2,Table2[[#This Row],[Negatives]]&lt;&gt;"NEG"),2,""))</f>
        <v/>
      </c>
      <c r="AO198" s="39">
        <f>IF(AND(Table2[[#This Row],[State]]="NSW",Table2[[#This Row],[Rated Order]]=3,AN198=""),100,100)</f>
        <v>100</v>
      </c>
      <c r="AP198" s="39">
        <f>IF(AC198&lt;&gt;"Won","",AO198*AD198)</f>
        <v>1200</v>
      </c>
      <c r="AQ198" s="39">
        <f>IF(AP198="",AO198*-1,AP198-AO198)</f>
        <v>1100</v>
      </c>
      <c r="AR198" s="95" t="str">
        <f>IF(Table2[[#This Row],[Negatives]]="NEG","",IF(AND(Table2[[#This Row],[2 Pro Bets]]="",Table2[[#This Row],[State]]="NSW",Table2[[#This Row],[Rated Order]]=3),"",100))</f>
        <v/>
      </c>
      <c r="AS198" s="47" t="str">
        <f>IF(Table2[[#This Row],[Pro Bet]]="","",IF(Table2[[#This Row],[Lev Ret]]="","",AR198*Table2[[#This Row],[Div]]))</f>
        <v/>
      </c>
      <c r="AT198" s="96" t="str">
        <f>IF(Table2[[#This Row],[Pro Bet]]="","",IF(AS198="",AR198*-1,AS198-AR198))</f>
        <v/>
      </c>
    </row>
    <row r="199" spans="1:46" x14ac:dyDescent="0.25">
      <c r="A199" s="38">
        <v>44345</v>
      </c>
      <c r="B199" s="39" t="s">
        <v>44</v>
      </c>
      <c r="C199" s="40">
        <v>0.65625</v>
      </c>
      <c r="D199" s="39">
        <v>5</v>
      </c>
      <c r="E199" s="39">
        <v>0</v>
      </c>
      <c r="F199" s="70">
        <v>8</v>
      </c>
      <c r="G199" s="39">
        <v>1400</v>
      </c>
      <c r="H199" s="39" t="s">
        <v>1398</v>
      </c>
      <c r="I199" s="39"/>
      <c r="J199" s="39">
        <v>125</v>
      </c>
      <c r="K199" s="39">
        <v>9</v>
      </c>
      <c r="L199" s="39" t="s">
        <v>734</v>
      </c>
      <c r="M199" s="39" t="s">
        <v>1006</v>
      </c>
      <c r="N199" s="41">
        <v>10.199999999999999</v>
      </c>
      <c r="O199" s="39" t="s">
        <v>1091</v>
      </c>
      <c r="P199" s="39" t="s">
        <v>1412</v>
      </c>
      <c r="Q199" s="48">
        <v>2</v>
      </c>
      <c r="R199" s="39">
        <v>10</v>
      </c>
      <c r="S199" s="39">
        <v>52.5</v>
      </c>
      <c r="T199" s="39">
        <v>50.5</v>
      </c>
      <c r="U199" s="48">
        <v>32.026143790849673</v>
      </c>
      <c r="V199" s="39"/>
      <c r="W199" s="39">
        <v>3</v>
      </c>
      <c r="X199" s="39">
        <v>2</v>
      </c>
      <c r="Y199" s="39">
        <v>5</v>
      </c>
      <c r="Z199" s="39">
        <v>20</v>
      </c>
      <c r="AA199" s="39"/>
      <c r="AB199" s="52"/>
      <c r="AC199" s="39"/>
      <c r="AD199" s="41">
        <v>8.5</v>
      </c>
      <c r="AE199" s="41"/>
      <c r="AF199" s="68" t="s">
        <v>619</v>
      </c>
      <c r="AG199" s="39" t="str">
        <f>VLOOKUP(B199,$B$1703:$D$1743,2,FALSE)</f>
        <v>NSW</v>
      </c>
      <c r="AH199" s="39" t="str">
        <f>VLOOKUP(B199,$B$1703:$D$1743,3,FALSE)</f>
        <v>-</v>
      </c>
      <c r="AI199" s="69" t="str">
        <f>TRIM(PROPER(L199))</f>
        <v>True Detective</v>
      </c>
      <c r="AJ199" s="39" t="str">
        <f>TEXT(A199, "ddd")</f>
        <v>Sat</v>
      </c>
      <c r="AK199" s="39">
        <f>MONTH(Table2[[#This Row],[Date]])</f>
        <v>5</v>
      </c>
      <c r="AL199" s="39"/>
      <c r="AM199" s="39">
        <f>IF(AND(Table2[[#This Row],[Date]]=A200,Table2[[#This Row],[Track]]=B200,Table2[[#This Row],[Race]]=F200,AL199&lt;&gt;"Neg",AL200&lt;&gt;"Neg"),2,"")</f>
        <v>2</v>
      </c>
      <c r="AN199" s="39">
        <f>IF(AM199=2,2,IF(AND(AM198=2,Table2[[#This Row],[Negatives]]&lt;&gt;"NEG"),2,""))</f>
        <v>2</v>
      </c>
      <c r="AO199" s="39">
        <f>IF(AND(Table2[[#This Row],[State]]="NSW",Table2[[#This Row],[Rated Order]]=3,AN199=""),100,100)</f>
        <v>100</v>
      </c>
      <c r="AP199" s="39" t="str">
        <f>IF(AC199&lt;&gt;"Won","",AO199*AD199)</f>
        <v/>
      </c>
      <c r="AQ199" s="39">
        <f>IF(AP199="",AO199*-1,AP199-AO199)</f>
        <v>-100</v>
      </c>
      <c r="AR199" s="95">
        <f>IF(Table2[[#This Row],[Negatives]]="NEG","",IF(AND(Table2[[#This Row],[2 Pro Bets]]="",Table2[[#This Row],[State]]="NSW",Table2[[#This Row],[Rated Order]]=3),"",100))</f>
        <v>100</v>
      </c>
      <c r="AS199" s="47" t="str">
        <f>IF(Table2[[#This Row],[Pro Bet]]="","",IF(Table2[[#This Row],[Lev Ret]]="","",AR199*Table2[[#This Row],[Div]]))</f>
        <v/>
      </c>
      <c r="AT199" s="96">
        <f>IF(Table2[[#This Row],[Pro Bet]]="","",IF(AS199="",AR199*-1,AS199-AR199))</f>
        <v>-100</v>
      </c>
    </row>
    <row r="200" spans="1:46" x14ac:dyDescent="0.25">
      <c r="A200" s="38">
        <v>44345</v>
      </c>
      <c r="B200" s="39" t="s">
        <v>44</v>
      </c>
      <c r="C200" s="40">
        <v>0.65625</v>
      </c>
      <c r="D200" s="39">
        <v>5</v>
      </c>
      <c r="E200" s="39">
        <v>0</v>
      </c>
      <c r="F200" s="70">
        <v>8</v>
      </c>
      <c r="G200" s="39">
        <v>1400</v>
      </c>
      <c r="H200" s="39" t="s">
        <v>1398</v>
      </c>
      <c r="I200" s="39"/>
      <c r="J200" s="39">
        <v>125</v>
      </c>
      <c r="K200" s="39">
        <v>13</v>
      </c>
      <c r="L200" s="39" t="s">
        <v>735</v>
      </c>
      <c r="M200" s="39" t="s">
        <v>995</v>
      </c>
      <c r="N200" s="41">
        <v>4.9000000000000004</v>
      </c>
      <c r="O200" s="39" t="s">
        <v>1091</v>
      </c>
      <c r="P200" s="39" t="s">
        <v>1433</v>
      </c>
      <c r="Q200" s="48"/>
      <c r="R200" s="39">
        <v>1</v>
      </c>
      <c r="S200" s="39">
        <v>52</v>
      </c>
      <c r="T200" s="39">
        <v>52</v>
      </c>
      <c r="U200" s="48">
        <v>32.026143790849673</v>
      </c>
      <c r="V200" s="39">
        <v>2</v>
      </c>
      <c r="W200" s="39">
        <v>4</v>
      </c>
      <c r="X200" s="39">
        <v>3</v>
      </c>
      <c r="Y200" s="39">
        <v>5.2</v>
      </c>
      <c r="Z200" s="39">
        <v>20</v>
      </c>
      <c r="AA200" s="39"/>
      <c r="AB200" s="52"/>
      <c r="AC200" s="39" t="s">
        <v>471</v>
      </c>
      <c r="AD200" s="41">
        <v>5</v>
      </c>
      <c r="AE200" s="41">
        <v>1.7</v>
      </c>
      <c r="AF200" s="68" t="s">
        <v>619</v>
      </c>
      <c r="AG200" s="39" t="str">
        <f>VLOOKUP(B200,$B$1703:$D$1743,2,FALSE)</f>
        <v>NSW</v>
      </c>
      <c r="AH200" s="39" t="str">
        <f>VLOOKUP(B200,$B$1703:$D$1743,3,FALSE)</f>
        <v>-</v>
      </c>
      <c r="AI200" s="69" t="str">
        <f>TRIM(PROPER(L200))</f>
        <v>Lina'S Hero</v>
      </c>
      <c r="AJ200" s="39" t="str">
        <f>TEXT(A200, "ddd")</f>
        <v>Sat</v>
      </c>
      <c r="AK200" s="39">
        <f>MONTH(Table2[[#This Row],[Date]])</f>
        <v>5</v>
      </c>
      <c r="AL200" s="39"/>
      <c r="AM200" s="39" t="str">
        <f>IF(AND(Table2[[#This Row],[Date]]=A201,Table2[[#This Row],[Track]]=B201,Table2[[#This Row],[Race]]=F201,AL200&lt;&gt;"Neg",AL201&lt;&gt;"Neg"),2,"")</f>
        <v/>
      </c>
      <c r="AN200" s="39">
        <f>IF(AM200=2,2,IF(AND(AM199=2,Table2[[#This Row],[Negatives]]&lt;&gt;"NEG"),2,""))</f>
        <v>2</v>
      </c>
      <c r="AO200" s="39">
        <f>IF(AND(Table2[[#This Row],[State]]="NSW",Table2[[#This Row],[Rated Order]]=3,AN200=""),100,100)</f>
        <v>100</v>
      </c>
      <c r="AP200" s="39">
        <f>IF(AC200&lt;&gt;"Won","",AO200*AD200)</f>
        <v>500</v>
      </c>
      <c r="AQ200" s="39">
        <f>IF(AP200="",AO200*-1,AP200-AO200)</f>
        <v>400</v>
      </c>
      <c r="AR200" s="95">
        <f>IF(Table2[[#This Row],[Negatives]]="NEG","",IF(AND(Table2[[#This Row],[2 Pro Bets]]="",Table2[[#This Row],[State]]="NSW",Table2[[#This Row],[Rated Order]]=3),"",100))</f>
        <v>100</v>
      </c>
      <c r="AS200" s="47">
        <f>IF(Table2[[#This Row],[Pro Bet]]="","",IF(Table2[[#This Row],[Lev Ret]]="","",AR200*Table2[[#This Row],[Div]]))</f>
        <v>500</v>
      </c>
      <c r="AT200" s="96">
        <f>IF(Table2[[#This Row],[Pro Bet]]="","",IF(AS200="",AR200*-1,AS200-AR200))</f>
        <v>400</v>
      </c>
    </row>
    <row r="201" spans="1:46" x14ac:dyDescent="0.25">
      <c r="A201" s="38">
        <v>44345</v>
      </c>
      <c r="B201" s="39" t="s">
        <v>44</v>
      </c>
      <c r="C201" s="40">
        <v>0.68402777777777801</v>
      </c>
      <c r="D201" s="39">
        <v>5</v>
      </c>
      <c r="E201" s="39">
        <v>0</v>
      </c>
      <c r="F201" s="70">
        <v>9</v>
      </c>
      <c r="G201" s="39">
        <v>1100</v>
      </c>
      <c r="H201" s="39" t="s">
        <v>1398</v>
      </c>
      <c r="I201" s="39">
        <v>78</v>
      </c>
      <c r="J201" s="39">
        <v>125</v>
      </c>
      <c r="K201" s="39">
        <v>4</v>
      </c>
      <c r="L201" s="39" t="s">
        <v>849</v>
      </c>
      <c r="M201" s="39" t="s">
        <v>1018</v>
      </c>
      <c r="N201" s="41">
        <v>3.5</v>
      </c>
      <c r="O201" s="39" t="s">
        <v>1166</v>
      </c>
      <c r="P201" s="39" t="s">
        <v>1175</v>
      </c>
      <c r="Q201" s="48"/>
      <c r="R201" s="39">
        <v>10</v>
      </c>
      <c r="S201" s="39">
        <v>59.5</v>
      </c>
      <c r="T201" s="39">
        <v>59.5</v>
      </c>
      <c r="U201" s="48">
        <v>33.244325767690256</v>
      </c>
      <c r="V201" s="39">
        <v>2</v>
      </c>
      <c r="W201" s="39">
        <v>1</v>
      </c>
      <c r="X201" s="39">
        <v>2</v>
      </c>
      <c r="Y201" s="39">
        <v>5.3</v>
      </c>
      <c r="Z201" s="39">
        <v>20</v>
      </c>
      <c r="AA201" s="39"/>
      <c r="AB201" s="52"/>
      <c r="AC201" s="39" t="s">
        <v>2</v>
      </c>
      <c r="AD201" s="41">
        <v>4.4000000000000004</v>
      </c>
      <c r="AE201" s="41">
        <v>2</v>
      </c>
      <c r="AF201" s="68" t="s">
        <v>619</v>
      </c>
      <c r="AG201" s="39" t="str">
        <f>VLOOKUP(B201,$B$1703:$D$1743,2,FALSE)</f>
        <v>NSW</v>
      </c>
      <c r="AH201" s="39" t="str">
        <f>VLOOKUP(B201,$B$1703:$D$1743,3,FALSE)</f>
        <v>-</v>
      </c>
      <c r="AI201" s="69" t="str">
        <f>TRIM(PROPER(L201))</f>
        <v>Malkovich</v>
      </c>
      <c r="AJ201" s="39" t="str">
        <f>TEXT(A201, "ddd")</f>
        <v>Sat</v>
      </c>
      <c r="AK201" s="39">
        <f>MONTH(Table2[[#This Row],[Date]])</f>
        <v>5</v>
      </c>
      <c r="AL201" s="39" t="s">
        <v>1362</v>
      </c>
      <c r="AM201" s="39" t="str">
        <f>IF(AND(Table2[[#This Row],[Date]]=A202,Table2[[#This Row],[Track]]=B202,Table2[[#This Row],[Race]]=F202,AL201&lt;&gt;"Neg",AL202&lt;&gt;"Neg"),2,"")</f>
        <v/>
      </c>
      <c r="AN201" s="39" t="str">
        <f>IF(AM201=2,2,IF(AND(AM200=2,Table2[[#This Row],[Negatives]]&lt;&gt;"NEG"),2,""))</f>
        <v/>
      </c>
      <c r="AO201" s="39">
        <f>IF(AND(Table2[[#This Row],[State]]="NSW",Table2[[#This Row],[Rated Order]]=3,AN201=""),100,100)</f>
        <v>100</v>
      </c>
      <c r="AP201" s="39" t="str">
        <f>IF(AC201&lt;&gt;"Won","",AO201*AD201)</f>
        <v/>
      </c>
      <c r="AQ201" s="39">
        <f>IF(AP201="",AO201*-1,AP201-AO201)</f>
        <v>-100</v>
      </c>
      <c r="AR201" s="95" t="str">
        <f>IF(Table2[[#This Row],[Negatives]]="NEG","",IF(AND(Table2[[#This Row],[2 Pro Bets]]="",Table2[[#This Row],[State]]="NSW",Table2[[#This Row],[Rated Order]]=3),"",100))</f>
        <v/>
      </c>
      <c r="AS201" s="47" t="str">
        <f>IF(Table2[[#This Row],[Pro Bet]]="","",IF(Table2[[#This Row],[Lev Ret]]="","",AR201*Table2[[#This Row],[Div]]))</f>
        <v/>
      </c>
      <c r="AT201" s="96" t="str">
        <f>IF(Table2[[#This Row],[Pro Bet]]="","",IF(AS201="",AR201*-1,AS201-AR201))</f>
        <v/>
      </c>
    </row>
    <row r="202" spans="1:46" x14ac:dyDescent="0.25">
      <c r="A202" s="38">
        <v>44345</v>
      </c>
      <c r="B202" s="39" t="s">
        <v>44</v>
      </c>
      <c r="C202" s="40">
        <v>0.68402777777777801</v>
      </c>
      <c r="D202" s="39">
        <v>5</v>
      </c>
      <c r="E202" s="39">
        <v>0</v>
      </c>
      <c r="F202" s="70">
        <v>9</v>
      </c>
      <c r="G202" s="39">
        <v>1100</v>
      </c>
      <c r="H202" s="39" t="s">
        <v>1398</v>
      </c>
      <c r="I202" s="39">
        <v>78</v>
      </c>
      <c r="J202" s="39">
        <v>125</v>
      </c>
      <c r="K202" s="39">
        <v>7</v>
      </c>
      <c r="L202" s="39" t="s">
        <v>736</v>
      </c>
      <c r="M202" s="39" t="s">
        <v>1006</v>
      </c>
      <c r="N202" s="41">
        <v>4.0999999999999996</v>
      </c>
      <c r="O202" s="39" t="s">
        <v>1091</v>
      </c>
      <c r="P202" s="39" t="s">
        <v>1416</v>
      </c>
      <c r="Q202" s="48"/>
      <c r="R202" s="39">
        <v>3</v>
      </c>
      <c r="S202" s="39">
        <v>59</v>
      </c>
      <c r="T202" s="39">
        <v>59</v>
      </c>
      <c r="U202" s="48">
        <v>33.244325767690256</v>
      </c>
      <c r="V202" s="39">
        <v>5</v>
      </c>
      <c r="W202" s="39">
        <v>5</v>
      </c>
      <c r="X202" s="39">
        <v>3</v>
      </c>
      <c r="Y202" s="39">
        <v>5.5</v>
      </c>
      <c r="Z202" s="39">
        <v>20</v>
      </c>
      <c r="AA202" s="39"/>
      <c r="AB202" s="52"/>
      <c r="AC202" s="39"/>
      <c r="AD202" s="41">
        <v>4.4000000000000004</v>
      </c>
      <c r="AE202" s="41"/>
      <c r="AF202" s="68" t="s">
        <v>619</v>
      </c>
      <c r="AG202" s="39" t="str">
        <f>VLOOKUP(B202,$B$1703:$D$1743,2,FALSE)</f>
        <v>NSW</v>
      </c>
      <c r="AH202" s="39" t="str">
        <f>VLOOKUP(B202,$B$1703:$D$1743,3,FALSE)</f>
        <v>-</v>
      </c>
      <c r="AI202" s="69" t="str">
        <f>TRIM(PROPER(L202))</f>
        <v>Hulk</v>
      </c>
      <c r="AJ202" s="39" t="str">
        <f>TEXT(A202, "ddd")</f>
        <v>Sat</v>
      </c>
      <c r="AK202" s="39">
        <f>MONTH(Table2[[#This Row],[Date]])</f>
        <v>5</v>
      </c>
      <c r="AL202" s="79" t="s">
        <v>1361</v>
      </c>
      <c r="AM202" s="39" t="str">
        <f>IF(AND(Table2[[#This Row],[Date]]=A203,Table2[[#This Row],[Track]]=B203,Table2[[#This Row],[Race]]=F203,AL202&lt;&gt;"Neg",AL203&lt;&gt;"Neg"),2,"")</f>
        <v/>
      </c>
      <c r="AN202" s="39" t="str">
        <f>IF(AM202=2,2,IF(AND(AM201=2,Table2[[#This Row],[Negatives]]&lt;&gt;"NEG"),2,""))</f>
        <v/>
      </c>
      <c r="AO202" s="39">
        <f>IF(AND(Table2[[#This Row],[State]]="NSW",Table2[[#This Row],[Rated Order]]=3,AN202=""),100,100)</f>
        <v>100</v>
      </c>
      <c r="AP202" s="39" t="str">
        <f>IF(AC202&lt;&gt;"Won","",AO202*AD202)</f>
        <v/>
      </c>
      <c r="AQ202" s="39">
        <f>IF(AP202="",AO202*-1,AP202-AO202)</f>
        <v>-100</v>
      </c>
      <c r="AR202" s="95" t="str">
        <f>IF(Table2[[#This Row],[Negatives]]="NEG","",IF(AND(Table2[[#This Row],[2 Pro Bets]]="",Table2[[#This Row],[State]]="NSW",Table2[[#This Row],[Rated Order]]=3),"",100))</f>
        <v/>
      </c>
      <c r="AS202" s="47" t="str">
        <f>IF(Table2[[#This Row],[Pro Bet]]="","",IF(Table2[[#This Row],[Lev Ret]]="","",AR202*Table2[[#This Row],[Div]]))</f>
        <v/>
      </c>
      <c r="AT202" s="96" t="str">
        <f>IF(Table2[[#This Row],[Pro Bet]]="","",IF(AS202="",AR202*-1,AS202-AR202))</f>
        <v/>
      </c>
    </row>
    <row r="203" spans="1:46" x14ac:dyDescent="0.25">
      <c r="A203" s="38">
        <v>44345</v>
      </c>
      <c r="B203" s="39" t="s">
        <v>107</v>
      </c>
      <c r="C203" s="40">
        <v>0.69444444444444453</v>
      </c>
      <c r="D203" s="39">
        <v>4</v>
      </c>
      <c r="E203" s="39">
        <v>3</v>
      </c>
      <c r="F203" s="70">
        <v>9</v>
      </c>
      <c r="G203" s="39">
        <v>1100</v>
      </c>
      <c r="H203" s="39" t="s">
        <v>988</v>
      </c>
      <c r="I203" s="39" t="s">
        <v>989</v>
      </c>
      <c r="J203" s="39">
        <v>125</v>
      </c>
      <c r="K203" s="39">
        <v>2</v>
      </c>
      <c r="L203" s="39" t="s">
        <v>497</v>
      </c>
      <c r="M203" s="39" t="s">
        <v>1006</v>
      </c>
      <c r="N203" s="41">
        <v>6.5</v>
      </c>
      <c r="O203" s="39" t="s">
        <v>1106</v>
      </c>
      <c r="P203" s="39" t="s">
        <v>1118</v>
      </c>
      <c r="Q203" s="48"/>
      <c r="R203" s="39">
        <v>5</v>
      </c>
      <c r="S203" s="39">
        <v>59</v>
      </c>
      <c r="T203" s="39">
        <v>59</v>
      </c>
      <c r="U203" s="48">
        <v>39.194139194139197</v>
      </c>
      <c r="V203" s="39">
        <v>4</v>
      </c>
      <c r="W203" s="39">
        <v>3</v>
      </c>
      <c r="X203" s="39">
        <v>2</v>
      </c>
      <c r="Y203" s="39">
        <v>4.5999999999999996</v>
      </c>
      <c r="Z203" s="39">
        <v>35</v>
      </c>
      <c r="AA203" s="39">
        <v>9</v>
      </c>
      <c r="AB203" s="52"/>
      <c r="AC203" s="39"/>
      <c r="AD203" s="41">
        <v>7.5</v>
      </c>
      <c r="AE203" s="41"/>
      <c r="AF203" s="68" t="s">
        <v>618</v>
      </c>
      <c r="AG203" s="39" t="str">
        <f>VLOOKUP(B203,$B$1703:$D$1743,2,FALSE)</f>
        <v>Vic</v>
      </c>
      <c r="AH203" s="39" t="str">
        <f>VLOOKUP(B203,$B$1703:$D$1743,3,FALSE)</f>
        <v>-</v>
      </c>
      <c r="AI203" s="69" t="str">
        <f>TRIM(PROPER(L203))</f>
        <v>The Inevitable</v>
      </c>
      <c r="AJ203" s="39" t="str">
        <f>TEXT(A203, "ddd")</f>
        <v>Sat</v>
      </c>
      <c r="AK203" s="39">
        <f>MONTH(Table2[[#This Row],[Date]])</f>
        <v>5</v>
      </c>
      <c r="AL203" s="39"/>
      <c r="AM203" s="39" t="str">
        <f>IF(AND(Table2[[#This Row],[Date]]=A204,Table2[[#This Row],[Track]]=B204,Table2[[#This Row],[Race]]=F204,AL203&lt;&gt;"Neg",AL204&lt;&gt;"Neg"),2,"")</f>
        <v/>
      </c>
      <c r="AN203" s="39" t="str">
        <f>IF(AM203=2,2,IF(AND(AM202=2,Table2[[#This Row],[Negatives]]&lt;&gt;"NEG"),2,""))</f>
        <v/>
      </c>
      <c r="AO203" s="39">
        <f>IF(AND(Table2[[#This Row],[State]]="NSW",Table2[[#This Row],[Rated Order]]=3,AN203=""),100,100)</f>
        <v>100</v>
      </c>
      <c r="AP203" s="39" t="str">
        <f>IF(AC203&lt;&gt;"Won","",AO203*AD203)</f>
        <v/>
      </c>
      <c r="AQ203" s="39">
        <f>IF(AP203="",AO203*-1,AP203-AO203)</f>
        <v>-100</v>
      </c>
      <c r="AR203" s="95">
        <f>IF(Table2[[#This Row],[Negatives]]="NEG","",IF(AND(Table2[[#This Row],[2 Pro Bets]]="",Table2[[#This Row],[State]]="NSW",Table2[[#This Row],[Rated Order]]=3),"",100))</f>
        <v>100</v>
      </c>
      <c r="AS203" s="47" t="str">
        <f>IF(Table2[[#This Row],[Pro Bet]]="","",IF(Table2[[#This Row],[Lev Ret]]="","",AR203*Table2[[#This Row],[Div]]))</f>
        <v/>
      </c>
      <c r="AT203" s="96">
        <f>IF(Table2[[#This Row],[Pro Bet]]="","",IF(AS203="",AR203*-1,AS203-AR203))</f>
        <v>-100</v>
      </c>
    </row>
    <row r="204" spans="1:46" x14ac:dyDescent="0.25">
      <c r="A204" s="38">
        <v>44345</v>
      </c>
      <c r="B204" s="39" t="s">
        <v>107</v>
      </c>
      <c r="C204" s="40">
        <v>0.70138888888888884</v>
      </c>
      <c r="D204" s="39">
        <v>4</v>
      </c>
      <c r="E204" s="39">
        <v>3</v>
      </c>
      <c r="F204" s="70">
        <v>6</v>
      </c>
      <c r="G204" s="39">
        <v>2000</v>
      </c>
      <c r="H204" s="39" t="s">
        <v>988</v>
      </c>
      <c r="I204" s="39" t="s">
        <v>989</v>
      </c>
      <c r="J204" s="39">
        <v>135</v>
      </c>
      <c r="K204" s="39">
        <v>3</v>
      </c>
      <c r="L204" s="39" t="s">
        <v>629</v>
      </c>
      <c r="M204" s="39" t="s">
        <v>1006</v>
      </c>
      <c r="N204" s="41">
        <v>4</v>
      </c>
      <c r="O204" s="39" t="s">
        <v>1117</v>
      </c>
      <c r="P204" s="39" t="s">
        <v>1084</v>
      </c>
      <c r="Q204" s="48"/>
      <c r="R204" s="39">
        <v>6</v>
      </c>
      <c r="S204" s="39">
        <v>56.5</v>
      </c>
      <c r="T204" s="39">
        <v>56.5</v>
      </c>
      <c r="U204" s="48">
        <v>43.181818181818187</v>
      </c>
      <c r="V204" s="39">
        <v>3</v>
      </c>
      <c r="W204" s="39">
        <v>4</v>
      </c>
      <c r="X204" s="39">
        <v>2</v>
      </c>
      <c r="Y204" s="39">
        <v>4.8</v>
      </c>
      <c r="Z204" s="39">
        <v>30</v>
      </c>
      <c r="AA204" s="39">
        <v>8</v>
      </c>
      <c r="AB204" s="52"/>
      <c r="AC204" s="39"/>
      <c r="AD204" s="41">
        <v>5</v>
      </c>
      <c r="AE204" s="41"/>
      <c r="AF204" s="68" t="s">
        <v>618</v>
      </c>
      <c r="AG204" s="39" t="str">
        <f>VLOOKUP(B204,$B$1703:$D$1743,2,FALSE)</f>
        <v>Vic</v>
      </c>
      <c r="AH204" s="39" t="str">
        <f>VLOOKUP(B204,$B$1703:$D$1743,3,FALSE)</f>
        <v>-</v>
      </c>
      <c r="AI204" s="69" t="str">
        <f>TRIM(PROPER(L204))</f>
        <v>Hypnos</v>
      </c>
      <c r="AJ204" s="39" t="str">
        <f>TEXT(A204, "ddd")</f>
        <v>Sat</v>
      </c>
      <c r="AK204" s="39">
        <f>MONTH(Table2[[#This Row],[Date]])</f>
        <v>5</v>
      </c>
      <c r="AL204" s="39"/>
      <c r="AM204" s="39">
        <f>IF(AND(Table2[[#This Row],[Date]]=A205,Table2[[#This Row],[Track]]=B205,Table2[[#This Row],[Race]]=F205,AL204&lt;&gt;"Neg",AL205&lt;&gt;"Neg"),2,"")</f>
        <v>2</v>
      </c>
      <c r="AN204" s="39">
        <f>IF(AM204=2,2,IF(AND(AM203=2,Table2[[#This Row],[Negatives]]&lt;&gt;"NEG"),2,""))</f>
        <v>2</v>
      </c>
      <c r="AO204" s="39">
        <f>IF(AND(Table2[[#This Row],[State]]="NSW",Table2[[#This Row],[Rated Order]]=3,AN204=""),100,100)</f>
        <v>100</v>
      </c>
      <c r="AP204" s="39" t="str">
        <f>IF(AC204&lt;&gt;"Won","",AO204*AD204)</f>
        <v/>
      </c>
      <c r="AQ204" s="39">
        <f>IF(AP204="",AO204*-1,AP204-AO204)</f>
        <v>-100</v>
      </c>
      <c r="AR204" s="95">
        <f>IF(Table2[[#This Row],[Negatives]]="NEG","",IF(AND(Table2[[#This Row],[2 Pro Bets]]="",Table2[[#This Row],[State]]="NSW",Table2[[#This Row],[Rated Order]]=3),"",100))</f>
        <v>100</v>
      </c>
      <c r="AS204" s="47" t="str">
        <f>IF(Table2[[#This Row],[Pro Bet]]="","",IF(Table2[[#This Row],[Lev Ret]]="","",AR204*Table2[[#This Row],[Div]]))</f>
        <v/>
      </c>
      <c r="AT204" s="96">
        <f>IF(Table2[[#This Row],[Pro Bet]]="","",IF(AS204="",AR204*-1,AS204-AR204))</f>
        <v>-100</v>
      </c>
    </row>
    <row r="205" spans="1:46" x14ac:dyDescent="0.25">
      <c r="A205" s="38">
        <v>44345</v>
      </c>
      <c r="B205" s="39" t="s">
        <v>107</v>
      </c>
      <c r="C205" s="40">
        <v>0.70138888888888884</v>
      </c>
      <c r="D205" s="39">
        <v>4</v>
      </c>
      <c r="E205" s="39">
        <v>3</v>
      </c>
      <c r="F205" s="70">
        <v>6</v>
      </c>
      <c r="G205" s="39">
        <v>2000</v>
      </c>
      <c r="H205" s="39" t="s">
        <v>988</v>
      </c>
      <c r="I205" s="39" t="s">
        <v>989</v>
      </c>
      <c r="J205" s="39">
        <v>135</v>
      </c>
      <c r="K205" s="39">
        <v>4</v>
      </c>
      <c r="L205" s="39" t="s">
        <v>630</v>
      </c>
      <c r="M205" s="39" t="s">
        <v>990</v>
      </c>
      <c r="N205" s="41">
        <v>2.2999999999999998</v>
      </c>
      <c r="O205" s="39" t="s">
        <v>1091</v>
      </c>
      <c r="P205" s="39" t="s">
        <v>1099</v>
      </c>
      <c r="Q205" s="48"/>
      <c r="R205" s="39">
        <v>3</v>
      </c>
      <c r="S205" s="39">
        <v>56.5</v>
      </c>
      <c r="T205" s="39">
        <v>56.5</v>
      </c>
      <c r="U205" s="48">
        <v>43.181818181818187</v>
      </c>
      <c r="V205" s="39">
        <v>1</v>
      </c>
      <c r="W205" s="39">
        <v>2</v>
      </c>
      <c r="X205" s="39">
        <v>3</v>
      </c>
      <c r="Y205" s="39">
        <v>5.2</v>
      </c>
      <c r="Z205" s="39">
        <v>30</v>
      </c>
      <c r="AA205" s="39">
        <v>8</v>
      </c>
      <c r="AB205" s="52"/>
      <c r="AC205" s="39" t="s">
        <v>617</v>
      </c>
      <c r="AD205" s="41">
        <v>2.8</v>
      </c>
      <c r="AE205" s="41">
        <v>1.5</v>
      </c>
      <c r="AF205" s="68" t="s">
        <v>618</v>
      </c>
      <c r="AG205" s="39" t="str">
        <f>VLOOKUP(B205,$B$1703:$D$1743,2,FALSE)</f>
        <v>Vic</v>
      </c>
      <c r="AH205" s="39" t="str">
        <f>VLOOKUP(B205,$B$1703:$D$1743,3,FALSE)</f>
        <v>-</v>
      </c>
      <c r="AI205" s="69" t="str">
        <f>TRIM(PROPER(L205))</f>
        <v>Yonkers</v>
      </c>
      <c r="AJ205" s="39" t="str">
        <f>TEXT(A205, "ddd")</f>
        <v>Sat</v>
      </c>
      <c r="AK205" s="39">
        <f>MONTH(Table2[[#This Row],[Date]])</f>
        <v>5</v>
      </c>
      <c r="AL205" s="39"/>
      <c r="AM205" s="39" t="str">
        <f>IF(AND(Table2[[#This Row],[Date]]=A206,Table2[[#This Row],[Track]]=B206,Table2[[#This Row],[Race]]=F206,AL205&lt;&gt;"Neg",AL206&lt;&gt;"Neg"),2,"")</f>
        <v/>
      </c>
      <c r="AN205" s="39">
        <f>IF(AM205=2,2,IF(AND(AM204=2,Table2[[#This Row],[Negatives]]&lt;&gt;"NEG"),2,""))</f>
        <v>2</v>
      </c>
      <c r="AO205" s="39">
        <f>IF(AND(Table2[[#This Row],[State]]="NSW",Table2[[#This Row],[Rated Order]]=3,AN205=""),100,100)</f>
        <v>100</v>
      </c>
      <c r="AP205" s="39">
        <f>IF(AC205&lt;&gt;"Won","",AO205*AD205)</f>
        <v>280</v>
      </c>
      <c r="AQ205" s="39">
        <f>IF(AP205="",AO205*-1,AP205-AO205)</f>
        <v>180</v>
      </c>
      <c r="AR205" s="95">
        <f>IF(Table2[[#This Row],[Negatives]]="NEG","",IF(AND(Table2[[#This Row],[2 Pro Bets]]="",Table2[[#This Row],[State]]="NSW",Table2[[#This Row],[Rated Order]]=3),"",100))</f>
        <v>100</v>
      </c>
      <c r="AS205" s="47">
        <f>IF(Table2[[#This Row],[Pro Bet]]="","",IF(Table2[[#This Row],[Lev Ret]]="","",AR205*Table2[[#This Row],[Div]]))</f>
        <v>280</v>
      </c>
      <c r="AT205" s="96">
        <f>IF(Table2[[#This Row],[Pro Bet]]="","",IF(AS205="",AR205*-1,AS205-AR205))</f>
        <v>180</v>
      </c>
    </row>
    <row r="206" spans="1:46" x14ac:dyDescent="0.25">
      <c r="A206" s="38">
        <v>44352</v>
      </c>
      <c r="B206" s="39" t="s">
        <v>225</v>
      </c>
      <c r="C206" s="40">
        <v>0.51041666666666663</v>
      </c>
      <c r="D206" s="39">
        <v>4</v>
      </c>
      <c r="E206" s="39">
        <v>8</v>
      </c>
      <c r="F206" s="70">
        <v>2</v>
      </c>
      <c r="G206" s="39">
        <v>1400</v>
      </c>
      <c r="H206" s="39" t="s">
        <v>1021</v>
      </c>
      <c r="I206" s="39">
        <v>84</v>
      </c>
      <c r="J206" s="39">
        <v>125</v>
      </c>
      <c r="K206" s="39">
        <v>2</v>
      </c>
      <c r="L206" s="39" t="s">
        <v>498</v>
      </c>
      <c r="M206" s="39" t="s">
        <v>999</v>
      </c>
      <c r="N206" s="41">
        <v>3.3</v>
      </c>
      <c r="O206" s="39" t="s">
        <v>1019</v>
      </c>
      <c r="P206" s="39" t="s">
        <v>1008</v>
      </c>
      <c r="Q206" s="48"/>
      <c r="R206" s="39">
        <v>5</v>
      </c>
      <c r="S206" s="39">
        <v>57</v>
      </c>
      <c r="T206" s="39">
        <v>57</v>
      </c>
      <c r="U206" s="48">
        <v>67.34006734006735</v>
      </c>
      <c r="V206" s="39">
        <v>2</v>
      </c>
      <c r="W206" s="39"/>
      <c r="X206" s="39">
        <v>2</v>
      </c>
      <c r="Y206" s="39">
        <v>4.5</v>
      </c>
      <c r="Z206" s="39">
        <v>40</v>
      </c>
      <c r="AA206" s="39">
        <v>9</v>
      </c>
      <c r="AB206" s="52"/>
      <c r="AC206" s="39"/>
      <c r="AD206" s="41">
        <v>3.5</v>
      </c>
      <c r="AE206" s="41"/>
      <c r="AF206" s="68" t="s">
        <v>618</v>
      </c>
      <c r="AG206" s="39" t="str">
        <f>VLOOKUP(B206,$B$1703:$D$1743,2,FALSE)</f>
        <v>Vic</v>
      </c>
      <c r="AH206" s="39" t="str">
        <f>VLOOKUP(B206,$B$1703:$D$1743,3,FALSE)</f>
        <v>-</v>
      </c>
      <c r="AI206" s="69" t="str">
        <f>TRIM(PROPER(L206))</f>
        <v>La Vina</v>
      </c>
      <c r="AJ206" s="39" t="str">
        <f>TEXT(A206, "ddd")</f>
        <v>Sat</v>
      </c>
      <c r="AK206" s="39">
        <f>MONTH(Table2[[#This Row],[Date]])</f>
        <v>6</v>
      </c>
      <c r="AL206" s="39"/>
      <c r="AM206" s="39" t="str">
        <f>IF(AND(Table2[[#This Row],[Date]]=A207,Table2[[#This Row],[Track]]=B207,Table2[[#This Row],[Race]]=F207,AL206&lt;&gt;"Neg",AL207&lt;&gt;"Neg"),2,"")</f>
        <v/>
      </c>
      <c r="AN206" s="39" t="str">
        <f>IF(AM206=2,2,IF(AND(AM205=2,Table2[[#This Row],[Negatives]]&lt;&gt;"NEG"),2,""))</f>
        <v/>
      </c>
      <c r="AO206" s="39">
        <f>IF(AND(Table2[[#This Row],[State]]="NSW",Table2[[#This Row],[Rated Order]]=3,AN206=""),100,100)</f>
        <v>100</v>
      </c>
      <c r="AP206" s="39" t="str">
        <f>IF(AC206&lt;&gt;"Won","",AO206*AD206)</f>
        <v/>
      </c>
      <c r="AQ206" s="39">
        <f>IF(AP206="",AO206*-1,AP206-AO206)</f>
        <v>-100</v>
      </c>
      <c r="AR206" s="95">
        <f>IF(Table2[[#This Row],[Negatives]]="NEG","",IF(AND(Table2[[#This Row],[2 Pro Bets]]="",Table2[[#This Row],[State]]="NSW",Table2[[#This Row],[Rated Order]]=3),"",100))</f>
        <v>100</v>
      </c>
      <c r="AS206" s="47" t="str">
        <f>IF(Table2[[#This Row],[Pro Bet]]="","",IF(Table2[[#This Row],[Lev Ret]]="","",AR206*Table2[[#This Row],[Div]]))</f>
        <v/>
      </c>
      <c r="AT206" s="96">
        <f>IF(Table2[[#This Row],[Pro Bet]]="","",IF(AS206="",AR206*-1,AS206-AR206))</f>
        <v>-100</v>
      </c>
    </row>
    <row r="207" spans="1:46" x14ac:dyDescent="0.25">
      <c r="A207" s="38">
        <v>44352</v>
      </c>
      <c r="B207" s="39" t="s">
        <v>45</v>
      </c>
      <c r="C207" s="40">
        <v>0.56944444444444442</v>
      </c>
      <c r="D207" s="39">
        <v>6</v>
      </c>
      <c r="E207" s="39">
        <v>6</v>
      </c>
      <c r="F207" s="70">
        <v>5</v>
      </c>
      <c r="G207" s="39">
        <v>1200</v>
      </c>
      <c r="H207" s="39" t="s">
        <v>1398</v>
      </c>
      <c r="I207" s="39">
        <v>78</v>
      </c>
      <c r="J207" s="39">
        <v>125</v>
      </c>
      <c r="K207" s="39">
        <v>12</v>
      </c>
      <c r="L207" s="39" t="s">
        <v>1605</v>
      </c>
      <c r="M207" s="39" t="s">
        <v>1018</v>
      </c>
      <c r="N207" s="41">
        <v>3.2</v>
      </c>
      <c r="O207" s="39" t="s">
        <v>1411</v>
      </c>
      <c r="P207" s="39" t="s">
        <v>1438</v>
      </c>
      <c r="Q207" s="48">
        <v>1.5</v>
      </c>
      <c r="R207" s="39">
        <v>3</v>
      </c>
      <c r="S207" s="39">
        <v>56</v>
      </c>
      <c r="T207" s="39">
        <v>54.5</v>
      </c>
      <c r="U207" s="48">
        <v>22.988505747126439</v>
      </c>
      <c r="V207" s="39"/>
      <c r="W207" s="39">
        <v>1</v>
      </c>
      <c r="X207" s="39">
        <v>3</v>
      </c>
      <c r="Y207" s="39">
        <v>5.4</v>
      </c>
      <c r="Z207" s="39">
        <v>20</v>
      </c>
      <c r="AA207" s="39"/>
      <c r="AB207" s="52"/>
      <c r="AC207" s="39"/>
      <c r="AD207" s="41">
        <v>3.4</v>
      </c>
      <c r="AE207" s="41"/>
      <c r="AF207" s="68" t="s">
        <v>619</v>
      </c>
      <c r="AG207" s="39" t="str">
        <f>VLOOKUP(B207,$B$1703:$D$1743,2,FALSE)</f>
        <v>NSW</v>
      </c>
      <c r="AH207" s="39" t="str">
        <f>VLOOKUP(B207,$B$1703:$D$1743,3,FALSE)</f>
        <v>-</v>
      </c>
      <c r="AI207" s="69" t="str">
        <f>TRIM(PROPER(L207))</f>
        <v>Rammstein</v>
      </c>
      <c r="AJ207" s="39" t="str">
        <f>TEXT(A207, "ddd")</f>
        <v>Sat</v>
      </c>
      <c r="AK207" s="39">
        <f>MONTH(Table2[[#This Row],[Date]])</f>
        <v>6</v>
      </c>
      <c r="AL207" s="39" t="s">
        <v>1362</v>
      </c>
      <c r="AM207" s="39" t="str">
        <f>IF(AND(Table2[[#This Row],[Date]]=A208,Table2[[#This Row],[Track]]=B208,Table2[[#This Row],[Race]]=F208,AL207&lt;&gt;"Neg",AL208&lt;&gt;"Neg"),2,"")</f>
        <v/>
      </c>
      <c r="AN207" s="39" t="str">
        <f>IF(AM207=2,2,IF(AND(AM206=2,Table2[[#This Row],[Negatives]]&lt;&gt;"NEG"),2,""))</f>
        <v/>
      </c>
      <c r="AO207" s="39">
        <f>IF(AND(Table2[[#This Row],[State]]="NSW",Table2[[#This Row],[Rated Order]]=3,AN207=""),100,100)</f>
        <v>100</v>
      </c>
      <c r="AP207" s="39" t="str">
        <f>IF(AC207&lt;&gt;"Won","",AO207*AD207)</f>
        <v/>
      </c>
      <c r="AQ207" s="39">
        <f>IF(AP207="",AO207*-1,AP207-AO207)</f>
        <v>-100</v>
      </c>
      <c r="AR207" s="95" t="str">
        <f>IF(Table2[[#This Row],[Negatives]]="NEG","",IF(AND(Table2[[#This Row],[2 Pro Bets]]="",Table2[[#This Row],[State]]="NSW",Table2[[#This Row],[Rated Order]]=3),"",100))</f>
        <v/>
      </c>
      <c r="AS207" s="47" t="str">
        <f>IF(Table2[[#This Row],[Pro Bet]]="","",IF(Table2[[#This Row],[Lev Ret]]="","",AR207*Table2[[#This Row],[Div]]))</f>
        <v/>
      </c>
      <c r="AT207" s="96" t="str">
        <f>IF(Table2[[#This Row],[Pro Bet]]="","",IF(AS207="",AR207*-1,AS207-AR207))</f>
        <v/>
      </c>
    </row>
    <row r="208" spans="1:46" x14ac:dyDescent="0.25">
      <c r="A208" s="38">
        <v>44352</v>
      </c>
      <c r="B208" s="39" t="s">
        <v>225</v>
      </c>
      <c r="C208" s="40">
        <v>0.58680555555555558</v>
      </c>
      <c r="D208" s="39">
        <v>4</v>
      </c>
      <c r="E208" s="39">
        <v>8</v>
      </c>
      <c r="F208" s="70">
        <v>5</v>
      </c>
      <c r="G208" s="39">
        <v>1400</v>
      </c>
      <c r="H208" s="39" t="s">
        <v>988</v>
      </c>
      <c r="I208" s="39" t="s">
        <v>989</v>
      </c>
      <c r="J208" s="39">
        <v>125</v>
      </c>
      <c r="K208" s="39">
        <v>6</v>
      </c>
      <c r="L208" s="39" t="s">
        <v>631</v>
      </c>
      <c r="M208" s="39" t="s">
        <v>999</v>
      </c>
      <c r="N208" s="41">
        <v>4.8</v>
      </c>
      <c r="O208" s="39" t="s">
        <v>1028</v>
      </c>
      <c r="P208" s="39" t="s">
        <v>997</v>
      </c>
      <c r="Q208" s="48"/>
      <c r="R208" s="39">
        <v>4</v>
      </c>
      <c r="S208" s="39">
        <v>57.5</v>
      </c>
      <c r="T208" s="39">
        <v>57.5</v>
      </c>
      <c r="U208" s="48">
        <v>55.316091954022994</v>
      </c>
      <c r="V208" s="39">
        <v>2</v>
      </c>
      <c r="W208" s="39"/>
      <c r="X208" s="39">
        <v>2</v>
      </c>
      <c r="Y208" s="39">
        <v>5.2</v>
      </c>
      <c r="Z208" s="39">
        <v>30</v>
      </c>
      <c r="AA208" s="39">
        <v>10</v>
      </c>
      <c r="AB208" s="52"/>
      <c r="AC208" s="39" t="s">
        <v>1</v>
      </c>
      <c r="AD208" s="41">
        <v>6</v>
      </c>
      <c r="AE208" s="41">
        <v>1.8</v>
      </c>
      <c r="AF208" s="68" t="s">
        <v>618</v>
      </c>
      <c r="AG208" s="39" t="str">
        <f>VLOOKUP(B208,$B$1703:$D$1743,2,FALSE)</f>
        <v>Vic</v>
      </c>
      <c r="AH208" s="39" t="str">
        <f>VLOOKUP(B208,$B$1703:$D$1743,3,FALSE)</f>
        <v>-</v>
      </c>
      <c r="AI208" s="69" t="str">
        <f>TRIM(PROPER(L208))</f>
        <v>Odeon</v>
      </c>
      <c r="AJ208" s="39" t="str">
        <f>TEXT(A208, "ddd")</f>
        <v>Sat</v>
      </c>
      <c r="AK208" s="39">
        <f>MONTH(Table2[[#This Row],[Date]])</f>
        <v>6</v>
      </c>
      <c r="AL208" s="39"/>
      <c r="AM208" s="39">
        <f>IF(AND(Table2[[#This Row],[Date]]=A209,Table2[[#This Row],[Track]]=B209,Table2[[#This Row],[Race]]=F209,AL208&lt;&gt;"Neg",AL209&lt;&gt;"Neg"),2,"")</f>
        <v>2</v>
      </c>
      <c r="AN208" s="39">
        <f>IF(AM208=2,2,IF(AND(AM207=2,Table2[[#This Row],[Negatives]]&lt;&gt;"NEG"),2,""))</f>
        <v>2</v>
      </c>
      <c r="AO208" s="39">
        <f>IF(AND(Table2[[#This Row],[State]]="NSW",Table2[[#This Row],[Rated Order]]=3,AN208=""),100,100)</f>
        <v>100</v>
      </c>
      <c r="AP208" s="39" t="str">
        <f>IF(AC208&lt;&gt;"Won","",AO208*AD208)</f>
        <v/>
      </c>
      <c r="AQ208" s="39">
        <f>IF(AP208="",AO208*-1,AP208-AO208)</f>
        <v>-100</v>
      </c>
      <c r="AR208" s="95">
        <f>IF(Table2[[#This Row],[Negatives]]="NEG","",IF(AND(Table2[[#This Row],[2 Pro Bets]]="",Table2[[#This Row],[State]]="NSW",Table2[[#This Row],[Rated Order]]=3),"",100))</f>
        <v>100</v>
      </c>
      <c r="AS208" s="47" t="str">
        <f>IF(Table2[[#This Row],[Pro Bet]]="","",IF(Table2[[#This Row],[Lev Ret]]="","",AR208*Table2[[#This Row],[Div]]))</f>
        <v/>
      </c>
      <c r="AT208" s="96">
        <f>IF(Table2[[#This Row],[Pro Bet]]="","",IF(AS208="",AR208*-1,AS208-AR208))</f>
        <v>-100</v>
      </c>
    </row>
    <row r="209" spans="1:46" x14ac:dyDescent="0.25">
      <c r="A209" s="38">
        <v>44352</v>
      </c>
      <c r="B209" s="39" t="s">
        <v>225</v>
      </c>
      <c r="C209" s="40">
        <v>0.58680555555555558</v>
      </c>
      <c r="D209" s="39">
        <v>4</v>
      </c>
      <c r="E209" s="39">
        <v>8</v>
      </c>
      <c r="F209" s="70">
        <v>5</v>
      </c>
      <c r="G209" s="39">
        <v>1400</v>
      </c>
      <c r="H209" s="39" t="s">
        <v>988</v>
      </c>
      <c r="I209" s="39" t="s">
        <v>989</v>
      </c>
      <c r="J209" s="39">
        <v>125</v>
      </c>
      <c r="K209" s="39">
        <v>4</v>
      </c>
      <c r="L209" s="39" t="s">
        <v>499</v>
      </c>
      <c r="M209" s="39" t="s">
        <v>990</v>
      </c>
      <c r="N209" s="41">
        <v>16</v>
      </c>
      <c r="O209" s="39" t="s">
        <v>1091</v>
      </c>
      <c r="P209" s="39" t="s">
        <v>1099</v>
      </c>
      <c r="Q209" s="48"/>
      <c r="R209" s="39">
        <v>10</v>
      </c>
      <c r="S209" s="39">
        <v>58</v>
      </c>
      <c r="T209" s="39">
        <v>58</v>
      </c>
      <c r="U209" s="48">
        <v>55.316091954022994</v>
      </c>
      <c r="V209" s="39">
        <v>4</v>
      </c>
      <c r="W209" s="39"/>
      <c r="X209" s="39">
        <v>3</v>
      </c>
      <c r="Y209" s="39">
        <v>5.5</v>
      </c>
      <c r="Z209" s="39">
        <v>30</v>
      </c>
      <c r="AA209" s="39">
        <v>10</v>
      </c>
      <c r="AB209" s="52"/>
      <c r="AC209" s="39"/>
      <c r="AD209" s="41">
        <v>21</v>
      </c>
      <c r="AE209" s="41"/>
      <c r="AF209" s="68" t="s">
        <v>618</v>
      </c>
      <c r="AG209" s="39" t="str">
        <f>VLOOKUP(B209,$B$1703:$D$1743,2,FALSE)</f>
        <v>Vic</v>
      </c>
      <c r="AH209" s="39" t="str">
        <f>VLOOKUP(B209,$B$1703:$D$1743,3,FALSE)</f>
        <v>-</v>
      </c>
      <c r="AI209" s="69" t="str">
        <f>TRIM(PROPER(L209))</f>
        <v>Aramayo</v>
      </c>
      <c r="AJ209" s="39" t="str">
        <f>TEXT(A209, "ddd")</f>
        <v>Sat</v>
      </c>
      <c r="AK209" s="39">
        <f>MONTH(Table2[[#This Row],[Date]])</f>
        <v>6</v>
      </c>
      <c r="AL209" s="39"/>
      <c r="AM209" s="39" t="str">
        <f>IF(AND(Table2[[#This Row],[Date]]=A210,Table2[[#This Row],[Track]]=B210,Table2[[#This Row],[Race]]=F210,AL209&lt;&gt;"Neg",AL210&lt;&gt;"Neg"),2,"")</f>
        <v/>
      </c>
      <c r="AN209" s="39">
        <f>IF(AM209=2,2,IF(AND(AM208=2,Table2[[#This Row],[Negatives]]&lt;&gt;"NEG"),2,""))</f>
        <v>2</v>
      </c>
      <c r="AO209" s="39">
        <f>IF(AND(Table2[[#This Row],[State]]="NSW",Table2[[#This Row],[Rated Order]]=3,AN209=""),100,100)</f>
        <v>100</v>
      </c>
      <c r="AP209" s="39" t="str">
        <f>IF(AC209&lt;&gt;"Won","",AO209*AD209)</f>
        <v/>
      </c>
      <c r="AQ209" s="39">
        <f>IF(AP209="",AO209*-1,AP209-AO209)</f>
        <v>-100</v>
      </c>
      <c r="AR209" s="95">
        <f>IF(Table2[[#This Row],[Negatives]]="NEG","",IF(AND(Table2[[#This Row],[2 Pro Bets]]="",Table2[[#This Row],[State]]="NSW",Table2[[#This Row],[Rated Order]]=3),"",100))</f>
        <v>100</v>
      </c>
      <c r="AS209" s="47" t="str">
        <f>IF(Table2[[#This Row],[Pro Bet]]="","",IF(Table2[[#This Row],[Lev Ret]]="","",AR209*Table2[[#This Row],[Div]]))</f>
        <v/>
      </c>
      <c r="AT209" s="96">
        <f>IF(Table2[[#This Row],[Pro Bet]]="","",IF(AS209="",AR209*-1,AS209-AR209))</f>
        <v>-100</v>
      </c>
    </row>
    <row r="210" spans="1:46" x14ac:dyDescent="0.25">
      <c r="A210" s="38">
        <v>44352</v>
      </c>
      <c r="B210" s="39" t="s">
        <v>45</v>
      </c>
      <c r="C210" s="40">
        <v>0.59722222222222199</v>
      </c>
      <c r="D210" s="39">
        <v>6</v>
      </c>
      <c r="E210" s="39">
        <v>6</v>
      </c>
      <c r="F210" s="70">
        <v>6</v>
      </c>
      <c r="G210" s="39">
        <v>1500</v>
      </c>
      <c r="H210" s="39" t="s">
        <v>1398</v>
      </c>
      <c r="I210" s="39">
        <v>78</v>
      </c>
      <c r="J210" s="39">
        <v>125</v>
      </c>
      <c r="K210" s="39">
        <v>11</v>
      </c>
      <c r="L210" s="39" t="s">
        <v>699</v>
      </c>
      <c r="M210" s="39" t="s">
        <v>999</v>
      </c>
      <c r="N210" s="41">
        <v>4</v>
      </c>
      <c r="O210" s="39" t="s">
        <v>1091</v>
      </c>
      <c r="P210" s="39" t="s">
        <v>1407</v>
      </c>
      <c r="Q210" s="48"/>
      <c r="R210" s="39">
        <v>3</v>
      </c>
      <c r="S210" s="39">
        <v>56</v>
      </c>
      <c r="T210" s="39">
        <v>56</v>
      </c>
      <c r="U210" s="48" t="s">
        <v>993</v>
      </c>
      <c r="V210" s="39">
        <v>1</v>
      </c>
      <c r="W210" s="39">
        <v>1</v>
      </c>
      <c r="X210" s="39">
        <v>2</v>
      </c>
      <c r="Y210" s="39">
        <v>4.9000000000000004</v>
      </c>
      <c r="Z210" s="39">
        <v>20</v>
      </c>
      <c r="AA210" s="39"/>
      <c r="AB210" s="52"/>
      <c r="AC210" s="39" t="s">
        <v>1</v>
      </c>
      <c r="AD210" s="41">
        <v>4.4000000000000004</v>
      </c>
      <c r="AE210" s="41">
        <v>1.9</v>
      </c>
      <c r="AF210" s="68" t="s">
        <v>619</v>
      </c>
      <c r="AG210" s="39" t="str">
        <f>VLOOKUP(B210,$B$1703:$D$1743,2,FALSE)</f>
        <v>NSW</v>
      </c>
      <c r="AH210" s="39" t="str">
        <f>VLOOKUP(B210,$B$1703:$D$1743,3,FALSE)</f>
        <v>-</v>
      </c>
      <c r="AI210" s="69" t="str">
        <f>TRIM(PROPER(L210))</f>
        <v>Zing</v>
      </c>
      <c r="AJ210" s="39" t="str">
        <f>TEXT(A210, "ddd")</f>
        <v>Sat</v>
      </c>
      <c r="AK210" s="39">
        <f>MONTH(Table2[[#This Row],[Date]])</f>
        <v>6</v>
      </c>
      <c r="AL210" s="39"/>
      <c r="AM210" s="39" t="str">
        <f>IF(AND(Table2[[#This Row],[Date]]=A211,Table2[[#This Row],[Track]]=B211,Table2[[#This Row],[Race]]=F211,AL210&lt;&gt;"Neg",AL211&lt;&gt;"Neg"),2,"")</f>
        <v/>
      </c>
      <c r="AN210" s="39" t="str">
        <f>IF(AM210=2,2,IF(AND(AM209=2,Table2[[#This Row],[Negatives]]&lt;&gt;"NEG"),2,""))</f>
        <v/>
      </c>
      <c r="AO210" s="39">
        <f>IF(AND(Table2[[#This Row],[State]]="NSW",Table2[[#This Row],[Rated Order]]=3,AN210=""),100,100)</f>
        <v>100</v>
      </c>
      <c r="AP210" s="39" t="str">
        <f>IF(AC210&lt;&gt;"Won","",AO210*AD210)</f>
        <v/>
      </c>
      <c r="AQ210" s="39">
        <f>IF(AP210="",AO210*-1,AP210-AO210)</f>
        <v>-100</v>
      </c>
      <c r="AR210" s="95">
        <f>IF(Table2[[#This Row],[Negatives]]="NEG","",IF(AND(Table2[[#This Row],[2 Pro Bets]]="",Table2[[#This Row],[State]]="NSW",Table2[[#This Row],[Rated Order]]=3),"",100))</f>
        <v>100</v>
      </c>
      <c r="AS210" s="47" t="str">
        <f>IF(Table2[[#This Row],[Pro Bet]]="","",IF(Table2[[#This Row],[Lev Ret]]="","",AR210*Table2[[#This Row],[Div]]))</f>
        <v/>
      </c>
      <c r="AT210" s="96">
        <f>IF(Table2[[#This Row],[Pro Bet]]="","",IF(AS210="",AR210*-1,AS210-AR210))</f>
        <v>-100</v>
      </c>
    </row>
    <row r="211" spans="1:46" x14ac:dyDescent="0.25">
      <c r="A211" s="38">
        <v>44352</v>
      </c>
      <c r="B211" s="39" t="s">
        <v>45</v>
      </c>
      <c r="C211" s="40">
        <v>0.625</v>
      </c>
      <c r="D211" s="39">
        <v>6</v>
      </c>
      <c r="E211" s="39">
        <v>6</v>
      </c>
      <c r="F211" s="70">
        <v>7</v>
      </c>
      <c r="G211" s="39">
        <v>2400</v>
      </c>
      <c r="H211" s="39" t="s">
        <v>1398</v>
      </c>
      <c r="I211" s="39"/>
      <c r="J211" s="39">
        <v>150</v>
      </c>
      <c r="K211" s="39">
        <v>8</v>
      </c>
      <c r="L211" s="39" t="s">
        <v>685</v>
      </c>
      <c r="M211" s="39" t="s">
        <v>1006</v>
      </c>
      <c r="N211" s="41">
        <v>3.1</v>
      </c>
      <c r="O211" s="39" t="s">
        <v>1166</v>
      </c>
      <c r="P211" s="39" t="s">
        <v>1421</v>
      </c>
      <c r="Q211" s="48"/>
      <c r="R211" s="39">
        <v>5</v>
      </c>
      <c r="S211" s="39">
        <v>54</v>
      </c>
      <c r="T211" s="39">
        <v>54</v>
      </c>
      <c r="U211" s="48">
        <v>56.067588325652842</v>
      </c>
      <c r="V211" s="39">
        <v>2</v>
      </c>
      <c r="W211" s="39">
        <v>3</v>
      </c>
      <c r="X211" s="39">
        <v>2</v>
      </c>
      <c r="Y211" s="39">
        <v>4.7</v>
      </c>
      <c r="Z211" s="39">
        <v>20</v>
      </c>
      <c r="AA211" s="39"/>
      <c r="AB211" s="52"/>
      <c r="AC211" s="39" t="s">
        <v>2</v>
      </c>
      <c r="AD211" s="41">
        <v>4.8</v>
      </c>
      <c r="AE211" s="41">
        <v>2</v>
      </c>
      <c r="AF211" s="68" t="s">
        <v>619</v>
      </c>
      <c r="AG211" s="39" t="str">
        <f>VLOOKUP(B211,$B$1703:$D$1743,2,FALSE)</f>
        <v>NSW</v>
      </c>
      <c r="AH211" s="39" t="str">
        <f>VLOOKUP(B211,$B$1703:$D$1743,3,FALSE)</f>
        <v>-</v>
      </c>
      <c r="AI211" s="69" t="str">
        <f>TRIM(PROPER(L211))</f>
        <v>Parry Sound</v>
      </c>
      <c r="AJ211" s="39" t="str">
        <f>TEXT(A211, "ddd")</f>
        <v>Sat</v>
      </c>
      <c r="AK211" s="39">
        <f>MONTH(Table2[[#This Row],[Date]])</f>
        <v>6</v>
      </c>
      <c r="AL211" s="39"/>
      <c r="AM211" s="39" t="str">
        <f>IF(AND(Table2[[#This Row],[Date]]=A212,Table2[[#This Row],[Track]]=B212,Table2[[#This Row],[Race]]=F212,AL211&lt;&gt;"Neg",AL212&lt;&gt;"Neg"),2,"")</f>
        <v/>
      </c>
      <c r="AN211" s="39" t="str">
        <f>IF(AM211=2,2,IF(AND(AM210=2,Table2[[#This Row],[Negatives]]&lt;&gt;"NEG"),2,""))</f>
        <v/>
      </c>
      <c r="AO211" s="39">
        <f>IF(AND(Table2[[#This Row],[State]]="NSW",Table2[[#This Row],[Rated Order]]=3,AN211=""),100,100)</f>
        <v>100</v>
      </c>
      <c r="AP211" s="39" t="str">
        <f>IF(AC211&lt;&gt;"Won","",AO211*AD211)</f>
        <v/>
      </c>
      <c r="AQ211" s="39">
        <f>IF(AP211="",AO211*-1,AP211-AO211)</f>
        <v>-100</v>
      </c>
      <c r="AR211" s="95">
        <f>IF(Table2[[#This Row],[Negatives]]="NEG","",IF(AND(Table2[[#This Row],[2 Pro Bets]]="",Table2[[#This Row],[State]]="NSW",Table2[[#This Row],[Rated Order]]=3),"",100))</f>
        <v>100</v>
      </c>
      <c r="AS211" s="47" t="str">
        <f>IF(Table2[[#This Row],[Pro Bet]]="","",IF(Table2[[#This Row],[Lev Ret]]="","",AR211*Table2[[#This Row],[Div]]))</f>
        <v/>
      </c>
      <c r="AT211" s="96">
        <f>IF(Table2[[#This Row],[Pro Bet]]="","",IF(AS211="",AR211*-1,AS211-AR211))</f>
        <v>-100</v>
      </c>
    </row>
    <row r="212" spans="1:46" x14ac:dyDescent="0.25">
      <c r="A212" s="38">
        <v>44352</v>
      </c>
      <c r="B212" s="39" t="s">
        <v>45</v>
      </c>
      <c r="C212" s="40">
        <v>0.65277777777777801</v>
      </c>
      <c r="D212" s="39">
        <v>6</v>
      </c>
      <c r="E212" s="39">
        <v>6</v>
      </c>
      <c r="F212" s="70">
        <v>8</v>
      </c>
      <c r="G212" s="39">
        <v>1800</v>
      </c>
      <c r="H212" s="39" t="s">
        <v>1398</v>
      </c>
      <c r="I212" s="39">
        <v>94</v>
      </c>
      <c r="J212" s="39">
        <v>125</v>
      </c>
      <c r="K212" s="39">
        <v>6</v>
      </c>
      <c r="L212" s="39" t="s">
        <v>737</v>
      </c>
      <c r="M212" s="39" t="s">
        <v>999</v>
      </c>
      <c r="N212" s="41">
        <v>5.6</v>
      </c>
      <c r="O212" s="39" t="s">
        <v>1418</v>
      </c>
      <c r="P212" s="39" t="s">
        <v>1408</v>
      </c>
      <c r="Q212" s="48"/>
      <c r="R212" s="39">
        <v>11</v>
      </c>
      <c r="S212" s="39">
        <v>55.5</v>
      </c>
      <c r="T212" s="39">
        <v>55.5</v>
      </c>
      <c r="U212" s="48">
        <v>31.941649899396381</v>
      </c>
      <c r="V212" s="39">
        <v>1</v>
      </c>
      <c r="W212" s="39"/>
      <c r="X212" s="39">
        <v>2</v>
      </c>
      <c r="Y212" s="39">
        <v>5</v>
      </c>
      <c r="Z212" s="39">
        <v>20</v>
      </c>
      <c r="AA212" s="39"/>
      <c r="AB212" s="52"/>
      <c r="AC212" s="39"/>
      <c r="AD212" s="41">
        <v>7.5</v>
      </c>
      <c r="AE212" s="41"/>
      <c r="AF212" s="68" t="s">
        <v>619</v>
      </c>
      <c r="AG212" s="39" t="str">
        <f>VLOOKUP(B212,$B$1703:$D$1743,2,FALSE)</f>
        <v>NSW</v>
      </c>
      <c r="AH212" s="39" t="str">
        <f>VLOOKUP(B212,$B$1703:$D$1743,3,FALSE)</f>
        <v>-</v>
      </c>
      <c r="AI212" s="69" t="str">
        <f>TRIM(PROPER(L212))</f>
        <v>Pandano</v>
      </c>
      <c r="AJ212" s="39" t="str">
        <f>TEXT(A212, "ddd")</f>
        <v>Sat</v>
      </c>
      <c r="AK212" s="39">
        <f>MONTH(Table2[[#This Row],[Date]])</f>
        <v>6</v>
      </c>
      <c r="AL212" s="39"/>
      <c r="AM212" s="39" t="str">
        <f>IF(AND(Table2[[#This Row],[Date]]=A213,Table2[[#This Row],[Track]]=B213,Table2[[#This Row],[Race]]=F213,AL212&lt;&gt;"Neg",AL213&lt;&gt;"Neg"),2,"")</f>
        <v/>
      </c>
      <c r="AN212" s="39" t="str">
        <f>IF(AM212=2,2,IF(AND(AM211=2,Table2[[#This Row],[Negatives]]&lt;&gt;"NEG"),2,""))</f>
        <v/>
      </c>
      <c r="AO212" s="39">
        <f>IF(AND(Table2[[#This Row],[State]]="NSW",Table2[[#This Row],[Rated Order]]=3,AN212=""),100,100)</f>
        <v>100</v>
      </c>
      <c r="AP212" s="39" t="str">
        <f>IF(AC212&lt;&gt;"Won","",AO212*AD212)</f>
        <v/>
      </c>
      <c r="AQ212" s="39">
        <f>IF(AP212="",AO212*-1,AP212-AO212)</f>
        <v>-100</v>
      </c>
      <c r="AR212" s="95">
        <f>IF(Table2[[#This Row],[Negatives]]="NEG","",IF(AND(Table2[[#This Row],[2 Pro Bets]]="",Table2[[#This Row],[State]]="NSW",Table2[[#This Row],[Rated Order]]=3),"",100))</f>
        <v>100</v>
      </c>
      <c r="AS212" s="47" t="str">
        <f>IF(Table2[[#This Row],[Pro Bet]]="","",IF(Table2[[#This Row],[Lev Ret]]="","",AR212*Table2[[#This Row],[Div]]))</f>
        <v/>
      </c>
      <c r="AT212" s="96">
        <f>IF(Table2[[#This Row],[Pro Bet]]="","",IF(AS212="",AR212*-1,AS212-AR212))</f>
        <v>-100</v>
      </c>
    </row>
    <row r="213" spans="1:46" x14ac:dyDescent="0.25">
      <c r="A213" s="38">
        <v>44352</v>
      </c>
      <c r="B213" s="39" t="s">
        <v>225</v>
      </c>
      <c r="C213" s="40">
        <v>0.69097222222222221</v>
      </c>
      <c r="D213" s="39">
        <v>4</v>
      </c>
      <c r="E213" s="39">
        <v>8</v>
      </c>
      <c r="F213" s="70">
        <v>9</v>
      </c>
      <c r="G213" s="39">
        <v>2000</v>
      </c>
      <c r="H213" s="39" t="s">
        <v>988</v>
      </c>
      <c r="I213" s="39">
        <v>84</v>
      </c>
      <c r="J213" s="39">
        <v>135</v>
      </c>
      <c r="K213" s="39">
        <v>9</v>
      </c>
      <c r="L213" s="39" t="s">
        <v>500</v>
      </c>
      <c r="M213" s="39" t="s">
        <v>1006</v>
      </c>
      <c r="N213" s="41">
        <v>9</v>
      </c>
      <c r="O213" s="39" t="s">
        <v>1003</v>
      </c>
      <c r="P213" s="39" t="s">
        <v>1080</v>
      </c>
      <c r="Q213" s="48">
        <v>3</v>
      </c>
      <c r="R213" s="39">
        <v>16</v>
      </c>
      <c r="S213" s="39">
        <v>57.5</v>
      </c>
      <c r="T213" s="39">
        <v>54.5</v>
      </c>
      <c r="U213" s="48">
        <v>20.202020202020201</v>
      </c>
      <c r="V213" s="39">
        <v>4</v>
      </c>
      <c r="W213" s="39">
        <v>4</v>
      </c>
      <c r="X213" s="39">
        <v>2</v>
      </c>
      <c r="Y213" s="39">
        <v>5.5</v>
      </c>
      <c r="Z213" s="39">
        <v>30</v>
      </c>
      <c r="AA213" s="39">
        <v>16</v>
      </c>
      <c r="AB213" s="52"/>
      <c r="AC213" s="39"/>
      <c r="AD213" s="41">
        <v>8</v>
      </c>
      <c r="AE213" s="41"/>
      <c r="AF213" s="68" t="s">
        <v>618</v>
      </c>
      <c r="AG213" s="39" t="str">
        <f>VLOOKUP(B213,$B$1703:$D$1743,2,FALSE)</f>
        <v>Vic</v>
      </c>
      <c r="AH213" s="39" t="str">
        <f>VLOOKUP(B213,$B$1703:$D$1743,3,FALSE)</f>
        <v>-</v>
      </c>
      <c r="AI213" s="69" t="str">
        <f>TRIM(PROPER(L213))</f>
        <v>Maserartie Bay</v>
      </c>
      <c r="AJ213" s="39" t="str">
        <f>TEXT(A213, "ddd")</f>
        <v>Sat</v>
      </c>
      <c r="AK213" s="39">
        <f>MONTH(Table2[[#This Row],[Date]])</f>
        <v>6</v>
      </c>
      <c r="AL213" s="39"/>
      <c r="AM213" s="39" t="str">
        <f>IF(AND(Table2[[#This Row],[Date]]=A214,Table2[[#This Row],[Track]]=B214,Table2[[#This Row],[Race]]=F214,AL213&lt;&gt;"Neg",AL214&lt;&gt;"Neg"),2,"")</f>
        <v/>
      </c>
      <c r="AN213" s="39" t="str">
        <f>IF(AM213=2,2,IF(AND(AM212=2,Table2[[#This Row],[Negatives]]&lt;&gt;"NEG"),2,""))</f>
        <v/>
      </c>
      <c r="AO213" s="39">
        <f>IF(AND(Table2[[#This Row],[State]]="NSW",Table2[[#This Row],[Rated Order]]=3,AN213=""),100,100)</f>
        <v>100</v>
      </c>
      <c r="AP213" s="39" t="str">
        <f>IF(AC213&lt;&gt;"Won","",AO213*AD213)</f>
        <v/>
      </c>
      <c r="AQ213" s="39">
        <f>IF(AP213="",AO213*-1,AP213-AO213)</f>
        <v>-100</v>
      </c>
      <c r="AR213" s="95">
        <f>IF(Table2[[#This Row],[Negatives]]="NEG","",IF(AND(Table2[[#This Row],[2 Pro Bets]]="",Table2[[#This Row],[State]]="NSW",Table2[[#This Row],[Rated Order]]=3),"",100))</f>
        <v>100</v>
      </c>
      <c r="AS213" s="47" t="str">
        <f>IF(Table2[[#This Row],[Pro Bet]]="","",IF(Table2[[#This Row],[Lev Ret]]="","",AR213*Table2[[#This Row],[Div]]))</f>
        <v/>
      </c>
      <c r="AT213" s="96">
        <f>IF(Table2[[#This Row],[Pro Bet]]="","",IF(AS213="",AR213*-1,AS213-AR213))</f>
        <v>-100</v>
      </c>
    </row>
    <row r="214" spans="1:46" x14ac:dyDescent="0.25">
      <c r="A214" s="38">
        <v>44359</v>
      </c>
      <c r="B214" s="39" t="s">
        <v>44</v>
      </c>
      <c r="C214" s="40">
        <v>0.52083333333333337</v>
      </c>
      <c r="D214" s="39">
        <v>7</v>
      </c>
      <c r="E214" s="39">
        <v>3</v>
      </c>
      <c r="F214" s="70">
        <v>3</v>
      </c>
      <c r="G214" s="39">
        <v>1000</v>
      </c>
      <c r="H214" s="39" t="s">
        <v>1398</v>
      </c>
      <c r="I214" s="39">
        <v>78</v>
      </c>
      <c r="J214" s="39">
        <v>125</v>
      </c>
      <c r="K214" s="39">
        <v>11</v>
      </c>
      <c r="L214" s="39" t="s">
        <v>738</v>
      </c>
      <c r="M214" s="39" t="s">
        <v>1006</v>
      </c>
      <c r="N214" s="41">
        <v>3.1</v>
      </c>
      <c r="O214" s="39" t="s">
        <v>1439</v>
      </c>
      <c r="P214" s="39" t="s">
        <v>1412</v>
      </c>
      <c r="Q214" s="48">
        <v>2</v>
      </c>
      <c r="R214" s="39">
        <v>5</v>
      </c>
      <c r="S214" s="39">
        <v>54.5</v>
      </c>
      <c r="T214" s="39">
        <v>52.5</v>
      </c>
      <c r="U214" s="48">
        <v>60.829493087557609</v>
      </c>
      <c r="V214" s="39">
        <v>5</v>
      </c>
      <c r="W214" s="39"/>
      <c r="X214" s="39">
        <v>2</v>
      </c>
      <c r="Y214" s="39">
        <v>4.5</v>
      </c>
      <c r="Z214" s="39">
        <v>20</v>
      </c>
      <c r="AA214" s="39"/>
      <c r="AB214" s="52"/>
      <c r="AC214" s="39"/>
      <c r="AD214" s="41">
        <v>5.5</v>
      </c>
      <c r="AE214" s="41"/>
      <c r="AF214" s="68" t="s">
        <v>619</v>
      </c>
      <c r="AG214" s="39" t="str">
        <f>VLOOKUP(B214,$B$1703:$D$1743,2,FALSE)</f>
        <v>NSW</v>
      </c>
      <c r="AH214" s="39" t="str">
        <f>VLOOKUP(B214,$B$1703:$D$1743,3,FALSE)</f>
        <v>-</v>
      </c>
      <c r="AI214" s="69" t="str">
        <f>TRIM(PROPER(L214))</f>
        <v>Ice In Vancouver</v>
      </c>
      <c r="AJ214" s="39" t="str">
        <f>TEXT(A214, "ddd")</f>
        <v>Sat</v>
      </c>
      <c r="AK214" s="39">
        <f>MONTH(Table2[[#This Row],[Date]])</f>
        <v>6</v>
      </c>
      <c r="AL214" s="39"/>
      <c r="AM214" s="39" t="str">
        <f>IF(AND(Table2[[#This Row],[Date]]=A215,Table2[[#This Row],[Track]]=B215,Table2[[#This Row],[Race]]=F215,AL214&lt;&gt;"Neg",AL215&lt;&gt;"Neg"),2,"")</f>
        <v/>
      </c>
      <c r="AN214" s="39" t="str">
        <f>IF(AM214=2,2,IF(AND(AM213=2,Table2[[#This Row],[Negatives]]&lt;&gt;"NEG"),2,""))</f>
        <v/>
      </c>
      <c r="AO214" s="39">
        <f>IF(AND(Table2[[#This Row],[State]]="NSW",Table2[[#This Row],[Rated Order]]=3,AN214=""),100,100)</f>
        <v>100</v>
      </c>
      <c r="AP214" s="39" t="str">
        <f>IF(AC214&lt;&gt;"Won","",AO214*AD214)</f>
        <v/>
      </c>
      <c r="AQ214" s="39">
        <f>IF(AP214="",AO214*-1,AP214-AO214)</f>
        <v>-100</v>
      </c>
      <c r="AR214" s="95">
        <f>IF(Table2[[#This Row],[Negatives]]="NEG","",IF(AND(Table2[[#This Row],[2 Pro Bets]]="",Table2[[#This Row],[State]]="NSW",Table2[[#This Row],[Rated Order]]=3),"",100))</f>
        <v>100</v>
      </c>
      <c r="AS214" s="47" t="str">
        <f>IF(Table2[[#This Row],[Pro Bet]]="","",IF(Table2[[#This Row],[Lev Ret]]="","",AR214*Table2[[#This Row],[Div]]))</f>
        <v/>
      </c>
      <c r="AT214" s="96">
        <f>IF(Table2[[#This Row],[Pro Bet]]="","",IF(AS214="",AR214*-1,AS214-AR214))</f>
        <v>-100</v>
      </c>
    </row>
    <row r="215" spans="1:46" x14ac:dyDescent="0.25">
      <c r="A215" s="38">
        <v>44359</v>
      </c>
      <c r="B215" s="39" t="s">
        <v>44</v>
      </c>
      <c r="C215" s="40">
        <v>0.56944444444444442</v>
      </c>
      <c r="D215" s="39">
        <v>7</v>
      </c>
      <c r="E215" s="39">
        <v>3</v>
      </c>
      <c r="F215" s="70">
        <v>5</v>
      </c>
      <c r="G215" s="39">
        <v>1600</v>
      </c>
      <c r="H215" s="39" t="s">
        <v>1021</v>
      </c>
      <c r="I215" s="39">
        <v>78</v>
      </c>
      <c r="J215" s="39">
        <v>125</v>
      </c>
      <c r="K215" s="39">
        <v>4</v>
      </c>
      <c r="L215" s="39" t="s">
        <v>699</v>
      </c>
      <c r="M215" s="39" t="s">
        <v>1006</v>
      </c>
      <c r="N215" s="41">
        <v>3.6</v>
      </c>
      <c r="O215" s="39" t="s">
        <v>1091</v>
      </c>
      <c r="P215" s="39" t="s">
        <v>1429</v>
      </c>
      <c r="Q215" s="48"/>
      <c r="R215" s="39">
        <v>6</v>
      </c>
      <c r="S215" s="39">
        <v>58.5</v>
      </c>
      <c r="T215" s="39">
        <v>58.5</v>
      </c>
      <c r="U215" s="48">
        <v>37.58169934640523</v>
      </c>
      <c r="V215" s="39">
        <v>3</v>
      </c>
      <c r="W215" s="39">
        <v>1</v>
      </c>
      <c r="X215" s="39">
        <v>2</v>
      </c>
      <c r="Y215" s="39">
        <v>4.8</v>
      </c>
      <c r="Z215" s="39">
        <v>20</v>
      </c>
      <c r="AA215" s="39"/>
      <c r="AB215" s="52"/>
      <c r="AC215" s="39" t="s">
        <v>2</v>
      </c>
      <c r="AD215" s="41">
        <v>2.9</v>
      </c>
      <c r="AE215" s="41">
        <v>1.5</v>
      </c>
      <c r="AF215" s="68" t="s">
        <v>619</v>
      </c>
      <c r="AG215" s="39" t="str">
        <f>VLOOKUP(B215,$B$1703:$D$1743,2,FALSE)</f>
        <v>NSW</v>
      </c>
      <c r="AH215" s="39" t="str">
        <f>VLOOKUP(B215,$B$1703:$D$1743,3,FALSE)</f>
        <v>-</v>
      </c>
      <c r="AI215" s="69" t="str">
        <f>TRIM(PROPER(L215))</f>
        <v>Zing</v>
      </c>
      <c r="AJ215" s="39" t="str">
        <f>TEXT(A215, "ddd")</f>
        <v>Sat</v>
      </c>
      <c r="AK215" s="39">
        <f>MONTH(Table2[[#This Row],[Date]])</f>
        <v>6</v>
      </c>
      <c r="AL215" s="39"/>
      <c r="AM215" s="39">
        <f>IF(AND(Table2[[#This Row],[Date]]=A216,Table2[[#This Row],[Track]]=B216,Table2[[#This Row],[Race]]=F216,AL215&lt;&gt;"Neg",AL216&lt;&gt;"Neg"),2,"")</f>
        <v>2</v>
      </c>
      <c r="AN215" s="39">
        <f>IF(AM215=2,2,IF(AND(AM214=2,Table2[[#This Row],[Negatives]]&lt;&gt;"NEG"),2,""))</f>
        <v>2</v>
      </c>
      <c r="AO215" s="39">
        <f>IF(AND(Table2[[#This Row],[State]]="NSW",Table2[[#This Row],[Rated Order]]=3,AN215=""),100,100)</f>
        <v>100</v>
      </c>
      <c r="AP215" s="39" t="str">
        <f>IF(AC215&lt;&gt;"Won","",AO215*AD215)</f>
        <v/>
      </c>
      <c r="AQ215" s="39">
        <f>IF(AP215="",AO215*-1,AP215-AO215)</f>
        <v>-100</v>
      </c>
      <c r="AR215" s="95">
        <f>IF(Table2[[#This Row],[Negatives]]="NEG","",IF(AND(Table2[[#This Row],[2 Pro Bets]]="",Table2[[#This Row],[State]]="NSW",Table2[[#This Row],[Rated Order]]=3),"",100))</f>
        <v>100</v>
      </c>
      <c r="AS215" s="47" t="str">
        <f>IF(Table2[[#This Row],[Pro Bet]]="","",IF(Table2[[#This Row],[Lev Ret]]="","",AR215*Table2[[#This Row],[Div]]))</f>
        <v/>
      </c>
      <c r="AT215" s="96">
        <f>IF(Table2[[#This Row],[Pro Bet]]="","",IF(AS215="",AR215*-1,AS215-AR215))</f>
        <v>-100</v>
      </c>
    </row>
    <row r="216" spans="1:46" x14ac:dyDescent="0.25">
      <c r="A216" s="38">
        <v>44359</v>
      </c>
      <c r="B216" s="39" t="s">
        <v>44</v>
      </c>
      <c r="C216" s="40">
        <v>0.56944444444444442</v>
      </c>
      <c r="D216" s="39">
        <v>7</v>
      </c>
      <c r="E216" s="39">
        <v>3</v>
      </c>
      <c r="F216" s="70">
        <v>5</v>
      </c>
      <c r="G216" s="39">
        <v>1600</v>
      </c>
      <c r="H216" s="39" t="s">
        <v>1021</v>
      </c>
      <c r="I216" s="39">
        <v>78</v>
      </c>
      <c r="J216" s="39">
        <v>125</v>
      </c>
      <c r="K216" s="39">
        <v>5</v>
      </c>
      <c r="L216" s="39" t="s">
        <v>552</v>
      </c>
      <c r="M216" s="39" t="s">
        <v>999</v>
      </c>
      <c r="N216" s="41">
        <v>3.3</v>
      </c>
      <c r="O216" s="39" t="s">
        <v>1440</v>
      </c>
      <c r="P216" s="39" t="s">
        <v>1403</v>
      </c>
      <c r="Q216" s="48"/>
      <c r="R216" s="39">
        <v>5</v>
      </c>
      <c r="S216" s="39">
        <v>58</v>
      </c>
      <c r="T216" s="39">
        <v>58</v>
      </c>
      <c r="U216" s="48">
        <v>37.58169934640523</v>
      </c>
      <c r="V216" s="39">
        <v>1</v>
      </c>
      <c r="W216" s="39"/>
      <c r="X216" s="39">
        <v>3</v>
      </c>
      <c r="Y216" s="39">
        <v>4.9000000000000004</v>
      </c>
      <c r="Z216" s="39">
        <v>20</v>
      </c>
      <c r="AA216" s="39"/>
      <c r="AB216" s="52"/>
      <c r="AC216" s="39" t="s">
        <v>1</v>
      </c>
      <c r="AD216" s="41">
        <v>3.9</v>
      </c>
      <c r="AE216" s="41">
        <v>2</v>
      </c>
      <c r="AF216" s="68" t="s">
        <v>619</v>
      </c>
      <c r="AG216" s="39" t="str">
        <f>VLOOKUP(B216,$B$1703:$D$1743,2,FALSE)</f>
        <v>NSW</v>
      </c>
      <c r="AH216" s="39" t="str">
        <f>VLOOKUP(B216,$B$1703:$D$1743,3,FALSE)</f>
        <v>-</v>
      </c>
      <c r="AI216" s="69" t="str">
        <f>TRIM(PROPER(L216))</f>
        <v>La Chevalee</v>
      </c>
      <c r="AJ216" s="39" t="str">
        <f>TEXT(A216, "ddd")</f>
        <v>Sat</v>
      </c>
      <c r="AK216" s="39">
        <f>MONTH(Table2[[#This Row],[Date]])</f>
        <v>6</v>
      </c>
      <c r="AL216" s="39"/>
      <c r="AM216" s="39" t="str">
        <f>IF(AND(Table2[[#This Row],[Date]]=A217,Table2[[#This Row],[Track]]=B217,Table2[[#This Row],[Race]]=F217,AL216&lt;&gt;"Neg",AL217&lt;&gt;"Neg"),2,"")</f>
        <v/>
      </c>
      <c r="AN216" s="39">
        <f>IF(AM216=2,2,IF(AND(AM215=2,Table2[[#This Row],[Negatives]]&lt;&gt;"NEG"),2,""))</f>
        <v>2</v>
      </c>
      <c r="AO216" s="39">
        <f>IF(AND(Table2[[#This Row],[State]]="NSW",Table2[[#This Row],[Rated Order]]=3,AN216=""),100,100)</f>
        <v>100</v>
      </c>
      <c r="AP216" s="39" t="str">
        <f>IF(AC216&lt;&gt;"Won","",AO216*AD216)</f>
        <v/>
      </c>
      <c r="AQ216" s="39">
        <f>IF(AP216="",AO216*-1,AP216-AO216)</f>
        <v>-100</v>
      </c>
      <c r="AR216" s="95">
        <f>IF(Table2[[#This Row],[Negatives]]="NEG","",IF(AND(Table2[[#This Row],[2 Pro Bets]]="",Table2[[#This Row],[State]]="NSW",Table2[[#This Row],[Rated Order]]=3),"",100))</f>
        <v>100</v>
      </c>
      <c r="AS216" s="47" t="str">
        <f>IF(Table2[[#This Row],[Pro Bet]]="","",IF(Table2[[#This Row],[Lev Ret]]="","",AR216*Table2[[#This Row],[Div]]))</f>
        <v/>
      </c>
      <c r="AT216" s="96">
        <f>IF(Table2[[#This Row],[Pro Bet]]="","",IF(AS216="",AR216*-1,AS216-AR216))</f>
        <v>-100</v>
      </c>
    </row>
    <row r="217" spans="1:46" x14ac:dyDescent="0.25">
      <c r="A217" s="38">
        <v>44359</v>
      </c>
      <c r="B217" s="39" t="s">
        <v>44</v>
      </c>
      <c r="C217" s="40">
        <v>0.59722222222222221</v>
      </c>
      <c r="D217" s="39">
        <v>7</v>
      </c>
      <c r="E217" s="39">
        <v>3</v>
      </c>
      <c r="F217" s="70">
        <v>6</v>
      </c>
      <c r="G217" s="39">
        <v>1600</v>
      </c>
      <c r="H217" s="39" t="s">
        <v>1398</v>
      </c>
      <c r="I217" s="39"/>
      <c r="J217" s="39">
        <v>125</v>
      </c>
      <c r="K217" s="39">
        <v>13</v>
      </c>
      <c r="L217" s="39" t="s">
        <v>739</v>
      </c>
      <c r="M217" s="39" t="s">
        <v>1006</v>
      </c>
      <c r="N217" s="41">
        <v>9</v>
      </c>
      <c r="O217" s="39" t="s">
        <v>1096</v>
      </c>
      <c r="P217" s="39" t="s">
        <v>1436</v>
      </c>
      <c r="Q217" s="48">
        <v>3</v>
      </c>
      <c r="R217" s="39">
        <v>4</v>
      </c>
      <c r="S217" s="39">
        <v>52</v>
      </c>
      <c r="T217" s="39">
        <v>49</v>
      </c>
      <c r="U217" s="48">
        <v>61.553030303030305</v>
      </c>
      <c r="V217" s="39"/>
      <c r="W217" s="39">
        <v>2</v>
      </c>
      <c r="X217" s="39">
        <v>3</v>
      </c>
      <c r="Y217" s="39">
        <v>4.7</v>
      </c>
      <c r="Z217" s="39">
        <v>20</v>
      </c>
      <c r="AA217" s="39"/>
      <c r="AB217" s="52"/>
      <c r="AC217" s="39" t="s">
        <v>471</v>
      </c>
      <c r="AD217" s="41">
        <v>8.5</v>
      </c>
      <c r="AE217" s="41">
        <v>2.4</v>
      </c>
      <c r="AF217" s="68" t="s">
        <v>619</v>
      </c>
      <c r="AG217" s="39" t="str">
        <f>VLOOKUP(B217,$B$1703:$D$1743,2,FALSE)</f>
        <v>NSW</v>
      </c>
      <c r="AH217" s="39" t="str">
        <f>VLOOKUP(B217,$B$1703:$D$1743,3,FALSE)</f>
        <v>-</v>
      </c>
      <c r="AI217" s="69" t="str">
        <f>TRIM(PROPER(L217))</f>
        <v>Opacity</v>
      </c>
      <c r="AJ217" s="39" t="str">
        <f>TEXT(A217, "ddd")</f>
        <v>Sat</v>
      </c>
      <c r="AK217" s="39">
        <f>MONTH(Table2[[#This Row],[Date]])</f>
        <v>6</v>
      </c>
      <c r="AL217" s="79" t="s">
        <v>1362</v>
      </c>
      <c r="AM217" s="39" t="str">
        <f>IF(AND(Table2[[#This Row],[Date]]=A218,Table2[[#This Row],[Track]]=B218,Table2[[#This Row],[Race]]=F218,AL217&lt;&gt;"Neg",AL218&lt;&gt;"Neg"),2,"")</f>
        <v/>
      </c>
      <c r="AN217" s="39" t="str">
        <f>IF(AM217=2,2,IF(AND(AM216=2,Table2[[#This Row],[Negatives]]&lt;&gt;"NEG"),2,""))</f>
        <v/>
      </c>
      <c r="AO217" s="39">
        <f>IF(AND(Table2[[#This Row],[State]]="NSW",Table2[[#This Row],[Rated Order]]=3,AN217=""),100,100)</f>
        <v>100</v>
      </c>
      <c r="AP217" s="39">
        <f>IF(AC217&lt;&gt;"Won","",AO217*AD217)</f>
        <v>850</v>
      </c>
      <c r="AQ217" s="39">
        <f>IF(AP217="",AO217*-1,AP217-AO217)</f>
        <v>750</v>
      </c>
      <c r="AR217" s="95" t="str">
        <f>IF(Table2[[#This Row],[Negatives]]="NEG","",IF(AND(Table2[[#This Row],[2 Pro Bets]]="",Table2[[#This Row],[State]]="NSW",Table2[[#This Row],[Rated Order]]=3),"",100))</f>
        <v/>
      </c>
      <c r="AS217" s="47" t="str">
        <f>IF(Table2[[#This Row],[Pro Bet]]="","",IF(Table2[[#This Row],[Lev Ret]]="","",AR217*Table2[[#This Row],[Div]]))</f>
        <v/>
      </c>
      <c r="AT217" s="96" t="str">
        <f>IF(Table2[[#This Row],[Pro Bet]]="","",IF(AS217="",AR217*-1,AS217-AR217))</f>
        <v/>
      </c>
    </row>
    <row r="218" spans="1:46" x14ac:dyDescent="0.25">
      <c r="A218" s="38">
        <v>44359</v>
      </c>
      <c r="B218" s="39" t="s">
        <v>44</v>
      </c>
      <c r="C218" s="40">
        <v>0.625</v>
      </c>
      <c r="D218" s="39">
        <v>7</v>
      </c>
      <c r="E218" s="39">
        <v>3</v>
      </c>
      <c r="F218" s="70">
        <v>7</v>
      </c>
      <c r="G218" s="39">
        <v>1100</v>
      </c>
      <c r="H218" s="39" t="s">
        <v>1398</v>
      </c>
      <c r="I218" s="39"/>
      <c r="J218" s="39">
        <v>150</v>
      </c>
      <c r="K218" s="39">
        <v>5</v>
      </c>
      <c r="L218" s="39" t="s">
        <v>740</v>
      </c>
      <c r="M218" s="39" t="s">
        <v>999</v>
      </c>
      <c r="N218" s="41">
        <v>5.5</v>
      </c>
      <c r="O218" s="39" t="s">
        <v>1089</v>
      </c>
      <c r="P218" s="39" t="s">
        <v>1433</v>
      </c>
      <c r="Q218" s="48"/>
      <c r="R218" s="39">
        <v>7</v>
      </c>
      <c r="S218" s="39">
        <v>54</v>
      </c>
      <c r="T218" s="39">
        <v>54</v>
      </c>
      <c r="U218" s="48">
        <v>38.181818181818187</v>
      </c>
      <c r="V218" s="39">
        <v>3</v>
      </c>
      <c r="W218" s="39">
        <v>3</v>
      </c>
      <c r="X218" s="39">
        <v>2</v>
      </c>
      <c r="Y218" s="39">
        <v>5.5</v>
      </c>
      <c r="Z218" s="39">
        <v>20</v>
      </c>
      <c r="AA218" s="39"/>
      <c r="AB218" s="52"/>
      <c r="AC218" s="39" t="s">
        <v>471</v>
      </c>
      <c r="AD218" s="41">
        <v>6.5</v>
      </c>
      <c r="AE218" s="41">
        <v>2</v>
      </c>
      <c r="AF218" s="68" t="s">
        <v>619</v>
      </c>
      <c r="AG218" s="39" t="str">
        <f>VLOOKUP(B218,$B$1703:$D$1743,2,FALSE)</f>
        <v>NSW</v>
      </c>
      <c r="AH218" s="39" t="str">
        <f>VLOOKUP(B218,$B$1703:$D$1743,3,FALSE)</f>
        <v>-</v>
      </c>
      <c r="AI218" s="69" t="str">
        <f>TRIM(PROPER(L218))</f>
        <v>Adelong</v>
      </c>
      <c r="AJ218" s="39" t="str">
        <f>TEXT(A218, "ddd")</f>
        <v>Sat</v>
      </c>
      <c r="AK218" s="39">
        <f>MONTH(Table2[[#This Row],[Date]])</f>
        <v>6</v>
      </c>
      <c r="AL218" s="39"/>
      <c r="AM218" s="39" t="str">
        <f>IF(AND(Table2[[#This Row],[Date]]=A219,Table2[[#This Row],[Track]]=B219,Table2[[#This Row],[Race]]=F219,AL218&lt;&gt;"Neg",AL219&lt;&gt;"Neg"),2,"")</f>
        <v/>
      </c>
      <c r="AN218" s="39" t="str">
        <f>IF(AM218=2,2,IF(AND(AM217=2,Table2[[#This Row],[Negatives]]&lt;&gt;"NEG"),2,""))</f>
        <v/>
      </c>
      <c r="AO218" s="39">
        <f>IF(AND(Table2[[#This Row],[State]]="NSW",Table2[[#This Row],[Rated Order]]=3,AN218=""),100,100)</f>
        <v>100</v>
      </c>
      <c r="AP218" s="39">
        <f>IF(AC218&lt;&gt;"Won","",AO218*AD218)</f>
        <v>650</v>
      </c>
      <c r="AQ218" s="39">
        <f>IF(AP218="",AO218*-1,AP218-AO218)</f>
        <v>550</v>
      </c>
      <c r="AR218" s="95">
        <f>IF(Table2[[#This Row],[Negatives]]="NEG","",IF(AND(Table2[[#This Row],[2 Pro Bets]]="",Table2[[#This Row],[State]]="NSW",Table2[[#This Row],[Rated Order]]=3),"",100))</f>
        <v>100</v>
      </c>
      <c r="AS218" s="47">
        <f>IF(Table2[[#This Row],[Pro Bet]]="","",IF(Table2[[#This Row],[Lev Ret]]="","",AR218*Table2[[#This Row],[Div]]))</f>
        <v>650</v>
      </c>
      <c r="AT218" s="96">
        <f>IF(Table2[[#This Row],[Pro Bet]]="","",IF(AS218="",AR218*-1,AS218-AR218))</f>
        <v>550</v>
      </c>
    </row>
    <row r="219" spans="1:46" x14ac:dyDescent="0.25">
      <c r="A219" s="38">
        <v>44359</v>
      </c>
      <c r="B219" s="39" t="s">
        <v>44</v>
      </c>
      <c r="C219" s="40">
        <v>0.65277777777777779</v>
      </c>
      <c r="D219" s="39">
        <v>7</v>
      </c>
      <c r="E219" s="39">
        <v>3</v>
      </c>
      <c r="F219" s="70">
        <v>8</v>
      </c>
      <c r="G219" s="39">
        <v>1300</v>
      </c>
      <c r="H219" s="39" t="s">
        <v>1398</v>
      </c>
      <c r="I219" s="39">
        <v>94</v>
      </c>
      <c r="J219" s="39">
        <v>125</v>
      </c>
      <c r="K219" s="39">
        <v>7</v>
      </c>
      <c r="L219" s="39" t="s">
        <v>698</v>
      </c>
      <c r="M219" s="39" t="s">
        <v>999</v>
      </c>
      <c r="N219" s="41">
        <v>9.8000000000000007</v>
      </c>
      <c r="O219" s="39" t="s">
        <v>1091</v>
      </c>
      <c r="P219" s="39" t="s">
        <v>1436</v>
      </c>
      <c r="Q219" s="48">
        <v>3</v>
      </c>
      <c r="R219" s="39">
        <v>7</v>
      </c>
      <c r="S219" s="39">
        <v>54</v>
      </c>
      <c r="T219" s="39">
        <v>51</v>
      </c>
      <c r="U219" s="48">
        <v>30.204081632653061</v>
      </c>
      <c r="V219" s="39">
        <v>3</v>
      </c>
      <c r="W219" s="39"/>
      <c r="X219" s="39">
        <v>2</v>
      </c>
      <c r="Y219" s="39">
        <v>5.4</v>
      </c>
      <c r="Z219" s="39">
        <v>20</v>
      </c>
      <c r="AA219" s="39"/>
      <c r="AB219" s="52"/>
      <c r="AC219" s="39" t="s">
        <v>471</v>
      </c>
      <c r="AD219" s="41">
        <v>9</v>
      </c>
      <c r="AE219" s="41">
        <v>2.8</v>
      </c>
      <c r="AF219" s="68" t="s">
        <v>619</v>
      </c>
      <c r="AG219" s="39" t="str">
        <f>VLOOKUP(B219,$B$1703:$D$1743,2,FALSE)</f>
        <v>NSW</v>
      </c>
      <c r="AH219" s="39" t="str">
        <f>VLOOKUP(B219,$B$1703:$D$1743,3,FALSE)</f>
        <v>-</v>
      </c>
      <c r="AI219" s="69" t="str">
        <f>TRIM(PROPER(L219))</f>
        <v>New Arrangement</v>
      </c>
      <c r="AJ219" s="39" t="str">
        <f>TEXT(A219, "ddd")</f>
        <v>Sat</v>
      </c>
      <c r="AK219" s="39">
        <f>MONTH(Table2[[#This Row],[Date]])</f>
        <v>6</v>
      </c>
      <c r="AL219" s="39"/>
      <c r="AM219" s="39">
        <f>IF(AND(Table2[[#This Row],[Date]]=A220,Table2[[#This Row],[Track]]=B220,Table2[[#This Row],[Race]]=F220,AL219&lt;&gt;"Neg",AL220&lt;&gt;"Neg"),2,"")</f>
        <v>2</v>
      </c>
      <c r="AN219" s="39">
        <f>IF(AM219=2,2,IF(AND(AM218=2,Table2[[#This Row],[Negatives]]&lt;&gt;"NEG"),2,""))</f>
        <v>2</v>
      </c>
      <c r="AO219" s="39">
        <f>IF(AND(Table2[[#This Row],[State]]="NSW",Table2[[#This Row],[Rated Order]]=3,AN219=""),100,100)</f>
        <v>100</v>
      </c>
      <c r="AP219" s="39">
        <f>IF(AC219&lt;&gt;"Won","",AO219*AD219)</f>
        <v>900</v>
      </c>
      <c r="AQ219" s="39">
        <f>IF(AP219="",AO219*-1,AP219-AO219)</f>
        <v>800</v>
      </c>
      <c r="AR219" s="95">
        <f>IF(Table2[[#This Row],[Negatives]]="NEG","",IF(AND(Table2[[#This Row],[2 Pro Bets]]="",Table2[[#This Row],[State]]="NSW",Table2[[#This Row],[Rated Order]]=3),"",100))</f>
        <v>100</v>
      </c>
      <c r="AS219" s="47">
        <f>IF(Table2[[#This Row],[Pro Bet]]="","",IF(Table2[[#This Row],[Lev Ret]]="","",AR219*Table2[[#This Row],[Div]]))</f>
        <v>900</v>
      </c>
      <c r="AT219" s="96">
        <f>IF(Table2[[#This Row],[Pro Bet]]="","",IF(AS219="",AR219*-1,AS219-AR219))</f>
        <v>800</v>
      </c>
    </row>
    <row r="220" spans="1:46" x14ac:dyDescent="0.25">
      <c r="A220" s="38">
        <v>44359</v>
      </c>
      <c r="B220" s="39" t="s">
        <v>44</v>
      </c>
      <c r="C220" s="40">
        <v>0.65277777777777779</v>
      </c>
      <c r="D220" s="39">
        <v>7</v>
      </c>
      <c r="E220" s="39">
        <v>3</v>
      </c>
      <c r="F220" s="70">
        <v>8</v>
      </c>
      <c r="G220" s="39">
        <v>1300</v>
      </c>
      <c r="H220" s="39" t="s">
        <v>1398</v>
      </c>
      <c r="I220" s="39">
        <v>94</v>
      </c>
      <c r="J220" s="39">
        <v>125</v>
      </c>
      <c r="K220" s="39">
        <v>12</v>
      </c>
      <c r="L220" s="39" t="s">
        <v>741</v>
      </c>
      <c r="M220" s="39" t="s">
        <v>990</v>
      </c>
      <c r="N220" s="41">
        <v>7.2</v>
      </c>
      <c r="O220" s="39" t="s">
        <v>1417</v>
      </c>
      <c r="P220" s="39" t="s">
        <v>1441</v>
      </c>
      <c r="Q220" s="48"/>
      <c r="R220" s="39">
        <v>10</v>
      </c>
      <c r="S220" s="39">
        <v>52</v>
      </c>
      <c r="T220" s="39">
        <v>52</v>
      </c>
      <c r="U220" s="48">
        <v>30.204081632653061</v>
      </c>
      <c r="V220" s="39">
        <v>1</v>
      </c>
      <c r="W220" s="39">
        <v>5</v>
      </c>
      <c r="X220" s="39">
        <v>3</v>
      </c>
      <c r="Y220" s="39">
        <v>5.6</v>
      </c>
      <c r="Z220" s="39">
        <v>20</v>
      </c>
      <c r="AA220" s="39"/>
      <c r="AB220" s="52"/>
      <c r="AC220" s="39"/>
      <c r="AD220" s="41">
        <v>10</v>
      </c>
      <c r="AE220" s="41"/>
      <c r="AF220" s="68" t="s">
        <v>619</v>
      </c>
      <c r="AG220" s="39" t="str">
        <f>VLOOKUP(B220,$B$1703:$D$1743,2,FALSE)</f>
        <v>NSW</v>
      </c>
      <c r="AH220" s="39" t="str">
        <f>VLOOKUP(B220,$B$1703:$D$1743,3,FALSE)</f>
        <v>-</v>
      </c>
      <c r="AI220" s="69" t="str">
        <f>TRIM(PROPER(L220))</f>
        <v>Mirra Vision</v>
      </c>
      <c r="AJ220" s="39" t="str">
        <f>TEXT(A220, "ddd")</f>
        <v>Sat</v>
      </c>
      <c r="AK220" s="39">
        <f>MONTH(Table2[[#This Row],[Date]])</f>
        <v>6</v>
      </c>
      <c r="AL220" s="39"/>
      <c r="AM220" s="39" t="str">
        <f>IF(AND(Table2[[#This Row],[Date]]=A221,Table2[[#This Row],[Track]]=B221,Table2[[#This Row],[Race]]=F221,AL220&lt;&gt;"Neg",AL221&lt;&gt;"Neg"),2,"")</f>
        <v/>
      </c>
      <c r="AN220" s="39">
        <f>IF(AM220=2,2,IF(AND(AM219=2,Table2[[#This Row],[Negatives]]&lt;&gt;"NEG"),2,""))</f>
        <v>2</v>
      </c>
      <c r="AO220" s="39">
        <f>IF(AND(Table2[[#This Row],[State]]="NSW",Table2[[#This Row],[Rated Order]]=3,AN220=""),100,100)</f>
        <v>100</v>
      </c>
      <c r="AP220" s="39" t="str">
        <f>IF(AC220&lt;&gt;"Won","",AO220*AD220)</f>
        <v/>
      </c>
      <c r="AQ220" s="39">
        <f>IF(AP220="",AO220*-1,AP220-AO220)</f>
        <v>-100</v>
      </c>
      <c r="AR220" s="95">
        <f>IF(Table2[[#This Row],[Negatives]]="NEG","",IF(AND(Table2[[#This Row],[2 Pro Bets]]="",Table2[[#This Row],[State]]="NSW",Table2[[#This Row],[Rated Order]]=3),"",100))</f>
        <v>100</v>
      </c>
      <c r="AS220" s="47" t="str">
        <f>IF(Table2[[#This Row],[Pro Bet]]="","",IF(Table2[[#This Row],[Lev Ret]]="","",AR220*Table2[[#This Row],[Div]]))</f>
        <v/>
      </c>
      <c r="AT220" s="96">
        <f>IF(Table2[[#This Row],[Pro Bet]]="","",IF(AS220="",AR220*-1,AS220-AR220))</f>
        <v>-100</v>
      </c>
    </row>
    <row r="221" spans="1:46" x14ac:dyDescent="0.25">
      <c r="A221" s="38">
        <v>44359</v>
      </c>
      <c r="B221" s="39" t="s">
        <v>44</v>
      </c>
      <c r="C221" s="40">
        <v>0.68055555555555547</v>
      </c>
      <c r="D221" s="39">
        <v>7</v>
      </c>
      <c r="E221" s="39">
        <v>3</v>
      </c>
      <c r="F221" s="70">
        <v>9</v>
      </c>
      <c r="G221" s="39">
        <v>1400</v>
      </c>
      <c r="H221" s="39" t="s">
        <v>1398</v>
      </c>
      <c r="I221" s="39">
        <v>78</v>
      </c>
      <c r="J221" s="39">
        <v>125</v>
      </c>
      <c r="K221" s="39">
        <v>5</v>
      </c>
      <c r="L221" s="39" t="s">
        <v>1595</v>
      </c>
      <c r="M221" s="39" t="s">
        <v>1018</v>
      </c>
      <c r="N221" s="41">
        <v>4.2</v>
      </c>
      <c r="O221" s="39" t="s">
        <v>1166</v>
      </c>
      <c r="P221" s="39" t="s">
        <v>1438</v>
      </c>
      <c r="Q221" s="48">
        <v>1.5</v>
      </c>
      <c r="R221" s="39">
        <v>4</v>
      </c>
      <c r="S221" s="39">
        <v>60</v>
      </c>
      <c r="T221" s="39">
        <v>58.5</v>
      </c>
      <c r="U221" s="48">
        <v>70.321151716500566</v>
      </c>
      <c r="V221" s="39">
        <v>1</v>
      </c>
      <c r="W221" s="39">
        <v>1</v>
      </c>
      <c r="X221" s="39">
        <v>2</v>
      </c>
      <c r="Y221" s="39">
        <v>4.5</v>
      </c>
      <c r="Z221" s="39">
        <v>20</v>
      </c>
      <c r="AA221" s="39"/>
      <c r="AB221" s="52"/>
      <c r="AC221" s="39" t="s">
        <v>2</v>
      </c>
      <c r="AD221" s="41">
        <v>6</v>
      </c>
      <c r="AE221" s="41">
        <v>1.9</v>
      </c>
      <c r="AF221" s="68" t="s">
        <v>619</v>
      </c>
      <c r="AG221" s="39" t="str">
        <f>VLOOKUP(B221,$B$1703:$D$1743,2,FALSE)</f>
        <v>NSW</v>
      </c>
      <c r="AH221" s="39" t="str">
        <f>VLOOKUP(B221,$B$1703:$D$1743,3,FALSE)</f>
        <v>-</v>
      </c>
      <c r="AI221" s="69" t="str">
        <f>TRIM(PROPER(L221))</f>
        <v>Canasta</v>
      </c>
      <c r="AJ221" s="39" t="str">
        <f>TEXT(A221, "ddd")</f>
        <v>Sat</v>
      </c>
      <c r="AK221" s="39">
        <f>MONTH(Table2[[#This Row],[Date]])</f>
        <v>6</v>
      </c>
      <c r="AL221" s="39" t="s">
        <v>1362</v>
      </c>
      <c r="AM221" s="39" t="str">
        <f>IF(AND(Table2[[#This Row],[Date]]=A222,Table2[[#This Row],[Track]]=B222,Table2[[#This Row],[Race]]=F222,AL221&lt;&gt;"Neg",AL222&lt;&gt;"Neg"),2,"")</f>
        <v/>
      </c>
      <c r="AN221" s="39" t="str">
        <f>IF(AM221=2,2,IF(AND(AM220=2,Table2[[#This Row],[Negatives]]&lt;&gt;"NEG"),2,""))</f>
        <v/>
      </c>
      <c r="AO221" s="39">
        <f>IF(AND(Table2[[#This Row],[State]]="NSW",Table2[[#This Row],[Rated Order]]=3,AN221=""),100,100)</f>
        <v>100</v>
      </c>
      <c r="AP221" s="39" t="str">
        <f>IF(AC221&lt;&gt;"Won","",AO221*AD221)</f>
        <v/>
      </c>
      <c r="AQ221" s="39">
        <f>IF(AP221="",AO221*-1,AP221-AO221)</f>
        <v>-100</v>
      </c>
      <c r="AR221" s="95" t="str">
        <f>IF(Table2[[#This Row],[Negatives]]="NEG","",IF(AND(Table2[[#This Row],[2 Pro Bets]]="",Table2[[#This Row],[State]]="NSW",Table2[[#This Row],[Rated Order]]=3),"",100))</f>
        <v/>
      </c>
      <c r="AS221" s="47" t="str">
        <f>IF(Table2[[#This Row],[Pro Bet]]="","",IF(Table2[[#This Row],[Lev Ret]]="","",AR221*Table2[[#This Row],[Div]]))</f>
        <v/>
      </c>
      <c r="AT221" s="96" t="str">
        <f>IF(Table2[[#This Row],[Pro Bet]]="","",IF(AS221="",AR221*-1,AS221-AR221))</f>
        <v/>
      </c>
    </row>
    <row r="222" spans="1:46" x14ac:dyDescent="0.25">
      <c r="A222" s="38">
        <v>44366</v>
      </c>
      <c r="B222" s="39" t="s">
        <v>225</v>
      </c>
      <c r="C222" s="40">
        <v>0.51388888888888895</v>
      </c>
      <c r="D222" s="39">
        <v>7</v>
      </c>
      <c r="E222" s="39">
        <v>11</v>
      </c>
      <c r="F222" s="70">
        <v>2</v>
      </c>
      <c r="G222" s="39">
        <v>2540</v>
      </c>
      <c r="H222" s="39" t="s">
        <v>988</v>
      </c>
      <c r="I222" s="39" t="s">
        <v>989</v>
      </c>
      <c r="J222" s="39">
        <v>135</v>
      </c>
      <c r="K222" s="39">
        <v>1</v>
      </c>
      <c r="L222" s="39" t="s">
        <v>1372</v>
      </c>
      <c r="M222" s="39" t="s">
        <v>999</v>
      </c>
      <c r="N222" s="41">
        <v>10</v>
      </c>
      <c r="O222" s="39" t="s">
        <v>1119</v>
      </c>
      <c r="P222" s="39" t="s">
        <v>1120</v>
      </c>
      <c r="Q222" s="48"/>
      <c r="R222" s="39">
        <v>5</v>
      </c>
      <c r="S222" s="39">
        <v>59</v>
      </c>
      <c r="T222" s="39">
        <v>59</v>
      </c>
      <c r="U222" s="48">
        <v>45.714285714285715</v>
      </c>
      <c r="V222" s="39"/>
      <c r="W222" s="39">
        <v>1</v>
      </c>
      <c r="X222" s="39">
        <v>2</v>
      </c>
      <c r="Y222" s="39">
        <v>5</v>
      </c>
      <c r="Z222" s="39">
        <v>35</v>
      </c>
      <c r="AA222" s="39">
        <v>11</v>
      </c>
      <c r="AB222" s="52"/>
      <c r="AC222" s="39"/>
      <c r="AD222" s="41">
        <v>12</v>
      </c>
      <c r="AE222" s="41"/>
      <c r="AF222" s="68" t="s">
        <v>618</v>
      </c>
      <c r="AG222" s="39" t="str">
        <f>VLOOKUP(B222,$B$1703:$D$1743,2,FALSE)</f>
        <v>Vic</v>
      </c>
      <c r="AH222" s="39" t="str">
        <f>VLOOKUP(B222,$B$1703:$D$1743,3,FALSE)</f>
        <v>-</v>
      </c>
      <c r="AI222" s="69" t="str">
        <f>TRIM(PROPER(L222))</f>
        <v>Haky</v>
      </c>
      <c r="AJ222" s="39" t="str">
        <f>TEXT(A222, "ddd")</f>
        <v>Sat</v>
      </c>
      <c r="AK222" s="39">
        <f>MONTH(Table2[[#This Row],[Date]])</f>
        <v>6</v>
      </c>
      <c r="AL222" s="39" t="s">
        <v>1362</v>
      </c>
      <c r="AM222" s="39" t="str">
        <f>IF(AND(Table2[[#This Row],[Date]]=A223,Table2[[#This Row],[Track]]=B223,Table2[[#This Row],[Race]]=F223,AL222&lt;&gt;"Neg",AL223&lt;&gt;"Neg"),2,"")</f>
        <v/>
      </c>
      <c r="AN222" s="39" t="str">
        <f>IF(AM222=2,2,IF(AND(AM221=2,Table2[[#This Row],[Negatives]]&lt;&gt;"NEG"),2,""))</f>
        <v/>
      </c>
      <c r="AO222" s="39">
        <f>IF(AND(Table2[[#This Row],[State]]="NSW",Table2[[#This Row],[Rated Order]]=3,AN222=""),100,100)</f>
        <v>100</v>
      </c>
      <c r="AP222" s="39" t="str">
        <f>IF(AC222&lt;&gt;"Won","",AO222*AD222)</f>
        <v/>
      </c>
      <c r="AQ222" s="39">
        <f>IF(AP222="",AO222*-1,AP222-AO222)</f>
        <v>-100</v>
      </c>
      <c r="AR222" s="95" t="str">
        <f>IF(Table2[[#This Row],[Negatives]]="NEG","",IF(AND(Table2[[#This Row],[2 Pro Bets]]="",Table2[[#This Row],[State]]="NSW",Table2[[#This Row],[Rated Order]]=3),"",100))</f>
        <v/>
      </c>
      <c r="AS222" s="47" t="str">
        <f>IF(Table2[[#This Row],[Pro Bet]]="","",IF(Table2[[#This Row],[Lev Ret]]="","",AR222*Table2[[#This Row],[Div]]))</f>
        <v/>
      </c>
      <c r="AT222" s="96" t="str">
        <f>IF(Table2[[#This Row],[Pro Bet]]="","",IF(AS222="",AR222*-1,AS222-AR222))</f>
        <v/>
      </c>
    </row>
    <row r="223" spans="1:46" x14ac:dyDescent="0.25">
      <c r="A223" s="38">
        <v>44366</v>
      </c>
      <c r="B223" s="39" t="s">
        <v>225</v>
      </c>
      <c r="C223" s="40">
        <v>0.58680555555555558</v>
      </c>
      <c r="D223" s="39">
        <v>7</v>
      </c>
      <c r="E223" s="39">
        <v>11</v>
      </c>
      <c r="F223" s="70">
        <v>5</v>
      </c>
      <c r="G223" s="39">
        <v>1620</v>
      </c>
      <c r="H223" s="39" t="s">
        <v>988</v>
      </c>
      <c r="I223" s="39">
        <v>90</v>
      </c>
      <c r="J223" s="39">
        <v>125</v>
      </c>
      <c r="K223" s="39">
        <v>6</v>
      </c>
      <c r="L223" s="39" t="s">
        <v>501</v>
      </c>
      <c r="M223" s="39" t="s">
        <v>990</v>
      </c>
      <c r="N223" s="41">
        <v>6.5</v>
      </c>
      <c r="O223" s="39" t="s">
        <v>1000</v>
      </c>
      <c r="P223" s="39" t="s">
        <v>1008</v>
      </c>
      <c r="Q223" s="48"/>
      <c r="R223" s="39">
        <v>2</v>
      </c>
      <c r="S223" s="39">
        <v>55</v>
      </c>
      <c r="T223" s="39">
        <v>55</v>
      </c>
      <c r="U223" s="48">
        <v>74.208144796380097</v>
      </c>
      <c r="V223" s="39">
        <v>2</v>
      </c>
      <c r="W223" s="39"/>
      <c r="X223" s="39">
        <v>2</v>
      </c>
      <c r="Y223" s="39">
        <v>4.5999999999999996</v>
      </c>
      <c r="Z223" s="39">
        <v>40</v>
      </c>
      <c r="AA223" s="39">
        <v>10</v>
      </c>
      <c r="AB223" s="52"/>
      <c r="AC223" s="39" t="s">
        <v>2</v>
      </c>
      <c r="AD223" s="41">
        <v>5</v>
      </c>
      <c r="AE223" s="41">
        <v>1.7</v>
      </c>
      <c r="AF223" s="68" t="s">
        <v>618</v>
      </c>
      <c r="AG223" s="39" t="str">
        <f>VLOOKUP(B223,$B$1703:$D$1743,2,FALSE)</f>
        <v>Vic</v>
      </c>
      <c r="AH223" s="39" t="str">
        <f>VLOOKUP(B223,$B$1703:$D$1743,3,FALSE)</f>
        <v>-</v>
      </c>
      <c r="AI223" s="69" t="str">
        <f>TRIM(PROPER(L223))</f>
        <v>Think 'N' Fly</v>
      </c>
      <c r="AJ223" s="39" t="str">
        <f>TEXT(A223, "ddd")</f>
        <v>Sat</v>
      </c>
      <c r="AK223" s="39">
        <f>MONTH(Table2[[#This Row],[Date]])</f>
        <v>6</v>
      </c>
      <c r="AL223" s="39"/>
      <c r="AM223" s="39" t="str">
        <f>IF(AND(Table2[[#This Row],[Date]]=A224,Table2[[#This Row],[Track]]=B224,Table2[[#This Row],[Race]]=F224,AL223&lt;&gt;"Neg",AL224&lt;&gt;"Neg"),2,"")</f>
        <v/>
      </c>
      <c r="AN223" s="39" t="str">
        <f>IF(AM223=2,2,IF(AND(AM222=2,Table2[[#This Row],[Negatives]]&lt;&gt;"NEG"),2,""))</f>
        <v/>
      </c>
      <c r="AO223" s="39">
        <f>IF(AND(Table2[[#This Row],[State]]="NSW",Table2[[#This Row],[Rated Order]]=3,AN223=""),100,100)</f>
        <v>100</v>
      </c>
      <c r="AP223" s="39" t="str">
        <f>IF(AC223&lt;&gt;"Won","",AO223*AD223)</f>
        <v/>
      </c>
      <c r="AQ223" s="39">
        <f>IF(AP223="",AO223*-1,AP223-AO223)</f>
        <v>-100</v>
      </c>
      <c r="AR223" s="95">
        <f>IF(Table2[[#This Row],[Negatives]]="NEG","",IF(AND(Table2[[#This Row],[2 Pro Bets]]="",Table2[[#This Row],[State]]="NSW",Table2[[#This Row],[Rated Order]]=3),"",100))</f>
        <v>100</v>
      </c>
      <c r="AS223" s="47" t="str">
        <f>IF(Table2[[#This Row],[Pro Bet]]="","",IF(Table2[[#This Row],[Lev Ret]]="","",AR223*Table2[[#This Row],[Div]]))</f>
        <v/>
      </c>
      <c r="AT223" s="96">
        <f>IF(Table2[[#This Row],[Pro Bet]]="","",IF(AS223="",AR223*-1,AS223-AR223))</f>
        <v>-100</v>
      </c>
    </row>
    <row r="224" spans="1:46" x14ac:dyDescent="0.25">
      <c r="A224" s="38">
        <v>44366</v>
      </c>
      <c r="B224" s="39" t="s">
        <v>45</v>
      </c>
      <c r="C224" s="40">
        <v>0.62847222222222199</v>
      </c>
      <c r="D224" s="39">
        <v>8</v>
      </c>
      <c r="E224" s="39">
        <v>7</v>
      </c>
      <c r="F224" s="70">
        <v>7</v>
      </c>
      <c r="G224" s="39">
        <v>2000</v>
      </c>
      <c r="H224" s="39" t="s">
        <v>1398</v>
      </c>
      <c r="I224" s="39"/>
      <c r="J224" s="39">
        <v>150</v>
      </c>
      <c r="K224" s="39">
        <v>8</v>
      </c>
      <c r="L224" s="39" t="s">
        <v>731</v>
      </c>
      <c r="M224" s="39" t="s">
        <v>1006</v>
      </c>
      <c r="N224" s="41">
        <v>5.0999999999999996</v>
      </c>
      <c r="O224" s="39" t="s">
        <v>1427</v>
      </c>
      <c r="P224" s="39" t="s">
        <v>1407</v>
      </c>
      <c r="Q224" s="48"/>
      <c r="R224" s="39">
        <v>1</v>
      </c>
      <c r="S224" s="39">
        <v>54</v>
      </c>
      <c r="T224" s="39">
        <v>54</v>
      </c>
      <c r="U224" s="48">
        <v>56.644880174291941</v>
      </c>
      <c r="V224" s="39"/>
      <c r="W224" s="39">
        <v>2</v>
      </c>
      <c r="X224" s="39">
        <v>2</v>
      </c>
      <c r="Y224" s="39">
        <v>5.5</v>
      </c>
      <c r="Z224" s="39">
        <v>20</v>
      </c>
      <c r="AA224" s="39"/>
      <c r="AB224" s="52"/>
      <c r="AC224" s="39" t="s">
        <v>471</v>
      </c>
      <c r="AD224" s="41">
        <v>4.8</v>
      </c>
      <c r="AE224" s="41">
        <v>1.8</v>
      </c>
      <c r="AF224" s="68" t="s">
        <v>619</v>
      </c>
      <c r="AG224" s="39" t="str">
        <f>VLOOKUP(B224,$B$1703:$D$1743,2,FALSE)</f>
        <v>NSW</v>
      </c>
      <c r="AH224" s="39" t="str">
        <f>VLOOKUP(B224,$B$1703:$D$1743,3,FALSE)</f>
        <v>-</v>
      </c>
      <c r="AI224" s="69" t="str">
        <f>TRIM(PROPER(L224))</f>
        <v>Stockman</v>
      </c>
      <c r="AJ224" s="39" t="str">
        <f>TEXT(A224, "ddd")</f>
        <v>Sat</v>
      </c>
      <c r="AK224" s="39">
        <f>MONTH(Table2[[#This Row],[Date]])</f>
        <v>6</v>
      </c>
      <c r="AL224" s="39"/>
      <c r="AM224" s="39" t="str">
        <f>IF(AND(Table2[[#This Row],[Date]]=A225,Table2[[#This Row],[Track]]=B225,Table2[[#This Row],[Race]]=F225,AL224&lt;&gt;"Neg",AL225&lt;&gt;"Neg"),2,"")</f>
        <v/>
      </c>
      <c r="AN224" s="39" t="str">
        <f>IF(AM224=2,2,IF(AND(AM223=2,Table2[[#This Row],[Negatives]]&lt;&gt;"NEG"),2,""))</f>
        <v/>
      </c>
      <c r="AO224" s="39">
        <f>IF(AND(Table2[[#This Row],[State]]="NSW",Table2[[#This Row],[Rated Order]]=3,AN224=""),100,100)</f>
        <v>100</v>
      </c>
      <c r="AP224" s="39">
        <f>IF(AC224&lt;&gt;"Won","",AO224*AD224)</f>
        <v>480</v>
      </c>
      <c r="AQ224" s="39">
        <f>IF(AP224="",AO224*-1,AP224-AO224)</f>
        <v>380</v>
      </c>
      <c r="AR224" s="95">
        <f>IF(Table2[[#This Row],[Negatives]]="NEG","",IF(AND(Table2[[#This Row],[2 Pro Bets]]="",Table2[[#This Row],[State]]="NSW",Table2[[#This Row],[Rated Order]]=3),"",100))</f>
        <v>100</v>
      </c>
      <c r="AS224" s="47">
        <f>IF(Table2[[#This Row],[Pro Bet]]="","",IF(Table2[[#This Row],[Lev Ret]]="","",AR224*Table2[[#This Row],[Div]]))</f>
        <v>480</v>
      </c>
      <c r="AT224" s="96">
        <f>IF(Table2[[#This Row],[Pro Bet]]="","",IF(AS224="",AR224*-1,AS224-AR224))</f>
        <v>380</v>
      </c>
    </row>
    <row r="225" spans="1:46" x14ac:dyDescent="0.25">
      <c r="A225" s="38">
        <v>44366</v>
      </c>
      <c r="B225" s="39" t="s">
        <v>45</v>
      </c>
      <c r="C225" s="40">
        <v>0.65625</v>
      </c>
      <c r="D225" s="39">
        <v>8</v>
      </c>
      <c r="E225" s="39">
        <v>7</v>
      </c>
      <c r="F225" s="70">
        <v>8</v>
      </c>
      <c r="G225" s="39">
        <v>1300</v>
      </c>
      <c r="H225" s="39" t="s">
        <v>1021</v>
      </c>
      <c r="I225" s="39">
        <v>78</v>
      </c>
      <c r="J225" s="39">
        <v>125</v>
      </c>
      <c r="K225" s="39">
        <v>7</v>
      </c>
      <c r="L225" s="39" t="s">
        <v>742</v>
      </c>
      <c r="M225" s="39" t="s">
        <v>1006</v>
      </c>
      <c r="N225" s="41">
        <v>2.4</v>
      </c>
      <c r="O225" s="39" t="s">
        <v>1068</v>
      </c>
      <c r="P225" s="39" t="s">
        <v>1211</v>
      </c>
      <c r="Q225" s="48"/>
      <c r="R225" s="39">
        <v>7</v>
      </c>
      <c r="S225" s="39">
        <v>59</v>
      </c>
      <c r="T225" s="39">
        <v>59</v>
      </c>
      <c r="U225" s="48">
        <v>59.523809523809533</v>
      </c>
      <c r="V225" s="39">
        <v>1</v>
      </c>
      <c r="W225" s="39"/>
      <c r="X225" s="39">
        <v>2</v>
      </c>
      <c r="Y225" s="39">
        <v>5.0999999999999996</v>
      </c>
      <c r="Z225" s="39">
        <v>20</v>
      </c>
      <c r="AA225" s="39"/>
      <c r="AB225" s="52"/>
      <c r="AC225" s="39"/>
      <c r="AD225" s="41">
        <v>3.1</v>
      </c>
      <c r="AE225" s="41"/>
      <c r="AF225" s="68" t="s">
        <v>619</v>
      </c>
      <c r="AG225" s="39" t="str">
        <f>VLOOKUP(B225,$B$1703:$D$1743,2,FALSE)</f>
        <v>NSW</v>
      </c>
      <c r="AH225" s="39" t="str">
        <f>VLOOKUP(B225,$B$1703:$D$1743,3,FALSE)</f>
        <v>-</v>
      </c>
      <c r="AI225" s="69" t="str">
        <f>TRIM(PROPER(L225))</f>
        <v>Katalin</v>
      </c>
      <c r="AJ225" s="39" t="str">
        <f>TEXT(A225, "ddd")</f>
        <v>Sat</v>
      </c>
      <c r="AK225" s="39">
        <f>MONTH(Table2[[#This Row],[Date]])</f>
        <v>6</v>
      </c>
      <c r="AL225" s="39"/>
      <c r="AM225" s="39" t="str">
        <f>IF(AND(Table2[[#This Row],[Date]]=A226,Table2[[#This Row],[Track]]=B226,Table2[[#This Row],[Race]]=F226,AL225&lt;&gt;"Neg",AL226&lt;&gt;"Neg"),2,"")</f>
        <v/>
      </c>
      <c r="AN225" s="39" t="str">
        <f>IF(AM225=2,2,IF(AND(AM224=2,Table2[[#This Row],[Negatives]]&lt;&gt;"NEG"),2,""))</f>
        <v/>
      </c>
      <c r="AO225" s="39">
        <f>IF(AND(Table2[[#This Row],[State]]="NSW",Table2[[#This Row],[Rated Order]]=3,AN225=""),100,100)</f>
        <v>100</v>
      </c>
      <c r="AP225" s="39" t="str">
        <f>IF(AC225&lt;&gt;"Won","",AO225*AD225)</f>
        <v/>
      </c>
      <c r="AQ225" s="39">
        <f>IF(AP225="",AO225*-1,AP225-AO225)</f>
        <v>-100</v>
      </c>
      <c r="AR225" s="95">
        <f>IF(Table2[[#This Row],[Negatives]]="NEG","",IF(AND(Table2[[#This Row],[2 Pro Bets]]="",Table2[[#This Row],[State]]="NSW",Table2[[#This Row],[Rated Order]]=3),"",100))</f>
        <v>100</v>
      </c>
      <c r="AS225" s="47" t="str">
        <f>IF(Table2[[#This Row],[Pro Bet]]="","",IF(Table2[[#This Row],[Lev Ret]]="","",AR225*Table2[[#This Row],[Div]]))</f>
        <v/>
      </c>
      <c r="AT225" s="96">
        <f>IF(Table2[[#This Row],[Pro Bet]]="","",IF(AS225="",AR225*-1,AS225-AR225))</f>
        <v>-100</v>
      </c>
    </row>
    <row r="226" spans="1:46" x14ac:dyDescent="0.25">
      <c r="A226" s="38">
        <v>44366</v>
      </c>
      <c r="B226" s="39" t="s">
        <v>225</v>
      </c>
      <c r="C226" s="40">
        <v>0.66666666666666663</v>
      </c>
      <c r="D226" s="39">
        <v>7</v>
      </c>
      <c r="E226" s="39">
        <v>11</v>
      </c>
      <c r="F226" s="70">
        <v>8</v>
      </c>
      <c r="G226" s="39">
        <v>1420</v>
      </c>
      <c r="H226" s="39" t="s">
        <v>988</v>
      </c>
      <c r="I226" s="39" t="s">
        <v>989</v>
      </c>
      <c r="J226" s="39">
        <v>125</v>
      </c>
      <c r="K226" s="39">
        <v>13</v>
      </c>
      <c r="L226" s="39" t="s">
        <v>495</v>
      </c>
      <c r="M226" s="39" t="s">
        <v>1024</v>
      </c>
      <c r="N226" s="41">
        <v>2.8</v>
      </c>
      <c r="O226" s="39" t="s">
        <v>1050</v>
      </c>
      <c r="P226" s="39" t="s">
        <v>1121</v>
      </c>
      <c r="Q226" s="48"/>
      <c r="R226" s="39">
        <v>5</v>
      </c>
      <c r="S226" s="39">
        <v>54.5</v>
      </c>
      <c r="T226" s="39">
        <v>54.5</v>
      </c>
      <c r="U226" s="48">
        <v>58.970099667774093</v>
      </c>
      <c r="V226" s="39">
        <v>3</v>
      </c>
      <c r="W226" s="39"/>
      <c r="X226" s="39">
        <v>2</v>
      </c>
      <c r="Y226" s="39">
        <v>4.2</v>
      </c>
      <c r="Z226" s="39">
        <v>40</v>
      </c>
      <c r="AA226" s="39">
        <v>12</v>
      </c>
      <c r="AB226" s="52"/>
      <c r="AC226" s="39" t="s">
        <v>617</v>
      </c>
      <c r="AD226" s="41">
        <v>2.5</v>
      </c>
      <c r="AE226" s="41">
        <v>1.4</v>
      </c>
      <c r="AF226" s="68" t="s">
        <v>618</v>
      </c>
      <c r="AG226" s="39" t="str">
        <f>VLOOKUP(B226,$B$1703:$D$1743,2,FALSE)</f>
        <v>Vic</v>
      </c>
      <c r="AH226" s="39" t="str">
        <f>VLOOKUP(B226,$B$1703:$D$1743,3,FALSE)</f>
        <v>-</v>
      </c>
      <c r="AI226" s="69" t="str">
        <f>TRIM(PROPER(L226))</f>
        <v>Dice Roll</v>
      </c>
      <c r="AJ226" s="39" t="str">
        <f>TEXT(A226, "ddd")</f>
        <v>Sat</v>
      </c>
      <c r="AK226" s="39">
        <f>MONTH(Table2[[#This Row],[Date]])</f>
        <v>6</v>
      </c>
      <c r="AL226" s="39"/>
      <c r="AM226" s="39" t="str">
        <f>IF(AND(Table2[[#This Row],[Date]]=A227,Table2[[#This Row],[Track]]=B227,Table2[[#This Row],[Race]]=F227,AL226&lt;&gt;"Neg",AL227&lt;&gt;"Neg"),2,"")</f>
        <v/>
      </c>
      <c r="AN226" s="39" t="str">
        <f>IF(AM226=2,2,IF(AND(AM225=2,Table2[[#This Row],[Negatives]]&lt;&gt;"NEG"),2,""))</f>
        <v/>
      </c>
      <c r="AO226" s="39">
        <f>IF(AND(Table2[[#This Row],[State]]="NSW",Table2[[#This Row],[Rated Order]]=3,AN226=""),100,100)</f>
        <v>100</v>
      </c>
      <c r="AP226" s="39">
        <f>IF(AC226&lt;&gt;"Won","",AO226*AD226)</f>
        <v>250</v>
      </c>
      <c r="AQ226" s="39">
        <f>IF(AP226="",AO226*-1,AP226-AO226)</f>
        <v>150</v>
      </c>
      <c r="AR226" s="95">
        <f>IF(Table2[[#This Row],[Negatives]]="NEG","",IF(AND(Table2[[#This Row],[2 Pro Bets]]="",Table2[[#This Row],[State]]="NSW",Table2[[#This Row],[Rated Order]]=3),"",100))</f>
        <v>100</v>
      </c>
      <c r="AS226" s="47">
        <f>IF(Table2[[#This Row],[Pro Bet]]="","",IF(Table2[[#This Row],[Lev Ret]]="","",AR226*Table2[[#This Row],[Div]]))</f>
        <v>250</v>
      </c>
      <c r="AT226" s="96">
        <f>IF(Table2[[#This Row],[Pro Bet]]="","",IF(AS226="",AR226*-1,AS226-AR226))</f>
        <v>150</v>
      </c>
    </row>
    <row r="227" spans="1:46" x14ac:dyDescent="0.25">
      <c r="A227" s="38">
        <v>44373</v>
      </c>
      <c r="B227" s="39" t="s">
        <v>45</v>
      </c>
      <c r="C227" s="40">
        <v>0.53125</v>
      </c>
      <c r="D227" s="39">
        <v>7</v>
      </c>
      <c r="E227" s="39">
        <v>0</v>
      </c>
      <c r="F227" s="70">
        <v>3</v>
      </c>
      <c r="G227" s="39">
        <v>3200</v>
      </c>
      <c r="H227" s="39" t="s">
        <v>1398</v>
      </c>
      <c r="I227" s="39">
        <v>90</v>
      </c>
      <c r="J227" s="39">
        <v>125</v>
      </c>
      <c r="K227" s="39">
        <v>1</v>
      </c>
      <c r="L227" s="39" t="s">
        <v>743</v>
      </c>
      <c r="M227" s="39" t="s">
        <v>1006</v>
      </c>
      <c r="N227" s="41">
        <v>3.1</v>
      </c>
      <c r="O227" s="39" t="s">
        <v>1054</v>
      </c>
      <c r="P227" s="39" t="s">
        <v>1429</v>
      </c>
      <c r="Q227" s="48"/>
      <c r="R227" s="39">
        <v>6</v>
      </c>
      <c r="S227" s="39">
        <v>60</v>
      </c>
      <c r="T227" s="39">
        <v>60</v>
      </c>
      <c r="U227" s="48">
        <v>72.258064516129025</v>
      </c>
      <c r="V227" s="39">
        <v>1</v>
      </c>
      <c r="W227" s="39">
        <v>3</v>
      </c>
      <c r="X227" s="39">
        <v>2</v>
      </c>
      <c r="Y227" s="39">
        <v>4.8</v>
      </c>
      <c r="Z227" s="39">
        <v>20</v>
      </c>
      <c r="AA227" s="39"/>
      <c r="AB227" s="52"/>
      <c r="AC227" s="39" t="s">
        <v>471</v>
      </c>
      <c r="AD227" s="41">
        <v>2.6</v>
      </c>
      <c r="AE227" s="41">
        <v>1.9</v>
      </c>
      <c r="AF227" s="68" t="s">
        <v>619</v>
      </c>
      <c r="AG227" s="39" t="str">
        <f>VLOOKUP(B227,$B$1703:$D$1743,2,FALSE)</f>
        <v>NSW</v>
      </c>
      <c r="AH227" s="39" t="str">
        <f>VLOOKUP(B227,$B$1703:$D$1743,3,FALSE)</f>
        <v>-</v>
      </c>
      <c r="AI227" s="69" t="str">
        <f>TRIM(PROPER(L227))</f>
        <v>Sweet Thomas</v>
      </c>
      <c r="AJ227" s="39" t="str">
        <f>TEXT(A227, "ddd")</f>
        <v>Sat</v>
      </c>
      <c r="AK227" s="39">
        <f>MONTH(Table2[[#This Row],[Date]])</f>
        <v>6</v>
      </c>
      <c r="AL227" s="39"/>
      <c r="AM227" s="39" t="str">
        <f>IF(AND(Table2[[#This Row],[Date]]=A228,Table2[[#This Row],[Track]]=B228,Table2[[#This Row],[Race]]=F228,AL227&lt;&gt;"Neg",AL228&lt;&gt;"Neg"),2,"")</f>
        <v/>
      </c>
      <c r="AN227" s="39" t="str">
        <f>IF(AM227=2,2,IF(AND(AM226=2,Table2[[#This Row],[Negatives]]&lt;&gt;"NEG"),2,""))</f>
        <v/>
      </c>
      <c r="AO227" s="39">
        <f>IF(AND(Table2[[#This Row],[State]]="NSW",Table2[[#This Row],[Rated Order]]=3,AN227=""),100,100)</f>
        <v>100</v>
      </c>
      <c r="AP227" s="39">
        <f>IF(AC227&lt;&gt;"Won","",AO227*AD227)</f>
        <v>260</v>
      </c>
      <c r="AQ227" s="39">
        <f>IF(AP227="",AO227*-1,AP227-AO227)</f>
        <v>160</v>
      </c>
      <c r="AR227" s="95">
        <f>IF(Table2[[#This Row],[Negatives]]="NEG","",IF(AND(Table2[[#This Row],[2 Pro Bets]]="",Table2[[#This Row],[State]]="NSW",Table2[[#This Row],[Rated Order]]=3),"",100))</f>
        <v>100</v>
      </c>
      <c r="AS227" s="47">
        <f>IF(Table2[[#This Row],[Pro Bet]]="","",IF(Table2[[#This Row],[Lev Ret]]="","",AR227*Table2[[#This Row],[Div]]))</f>
        <v>260</v>
      </c>
      <c r="AT227" s="96">
        <f>IF(Table2[[#This Row],[Pro Bet]]="","",IF(AS227="",AR227*-1,AS227-AR227))</f>
        <v>160</v>
      </c>
    </row>
    <row r="228" spans="1:46" x14ac:dyDescent="0.25">
      <c r="A228" s="38">
        <v>44373</v>
      </c>
      <c r="B228" s="39" t="s">
        <v>45</v>
      </c>
      <c r="C228" s="40">
        <v>0.57986111111111105</v>
      </c>
      <c r="D228" s="39">
        <v>7</v>
      </c>
      <c r="E228" s="39">
        <v>0</v>
      </c>
      <c r="F228" s="70">
        <v>5</v>
      </c>
      <c r="G228" s="39">
        <v>1600</v>
      </c>
      <c r="H228" s="39" t="s">
        <v>1398</v>
      </c>
      <c r="I228" s="39">
        <v>72</v>
      </c>
      <c r="J228" s="39">
        <v>125</v>
      </c>
      <c r="K228" s="39">
        <v>2</v>
      </c>
      <c r="L228" s="39" t="s">
        <v>1611</v>
      </c>
      <c r="M228" s="39" t="s">
        <v>1018</v>
      </c>
      <c r="N228" s="41">
        <v>8.1999999999999993</v>
      </c>
      <c r="O228" s="39" t="s">
        <v>1442</v>
      </c>
      <c r="P228" s="39" t="s">
        <v>1438</v>
      </c>
      <c r="Q228" s="48">
        <v>1.5</v>
      </c>
      <c r="R228" s="39">
        <v>6</v>
      </c>
      <c r="S228" s="39">
        <v>60.5</v>
      </c>
      <c r="T228" s="39">
        <v>59</v>
      </c>
      <c r="U228" s="48">
        <v>24.390243902439025</v>
      </c>
      <c r="V228" s="39"/>
      <c r="W228" s="39"/>
      <c r="X228" s="39">
        <v>2</v>
      </c>
      <c r="Y228" s="39">
        <v>5.5</v>
      </c>
      <c r="Z228" s="39">
        <v>20</v>
      </c>
      <c r="AA228" s="39"/>
      <c r="AB228" s="52"/>
      <c r="AC228" s="39"/>
      <c r="AD228" s="41">
        <v>9.5</v>
      </c>
      <c r="AE228" s="41"/>
      <c r="AF228" s="68" t="s">
        <v>619</v>
      </c>
      <c r="AG228" s="39" t="str">
        <f>VLOOKUP(B228,$B$1703:$D$1743,2,FALSE)</f>
        <v>NSW</v>
      </c>
      <c r="AH228" s="39" t="str">
        <f>VLOOKUP(B228,$B$1703:$D$1743,3,FALSE)</f>
        <v>-</v>
      </c>
      <c r="AI228" s="69" t="str">
        <f>TRIM(PROPER(L228))</f>
        <v>Knight</v>
      </c>
      <c r="AJ228" s="39" t="str">
        <f>TEXT(A228, "ddd")</f>
        <v>Sat</v>
      </c>
      <c r="AK228" s="39">
        <f>MONTH(Table2[[#This Row],[Date]])</f>
        <v>6</v>
      </c>
      <c r="AL228" s="39" t="s">
        <v>1362</v>
      </c>
      <c r="AM228" s="39" t="str">
        <f>IF(AND(Table2[[#This Row],[Date]]=A229,Table2[[#This Row],[Track]]=B229,Table2[[#This Row],[Race]]=F229,AL228&lt;&gt;"Neg",AL229&lt;&gt;"Neg"),2,"")</f>
        <v/>
      </c>
      <c r="AN228" s="39" t="str">
        <f>IF(AM228=2,2,IF(AND(AM227=2,Table2[[#This Row],[Negatives]]&lt;&gt;"NEG"),2,""))</f>
        <v/>
      </c>
      <c r="AO228" s="39">
        <f>IF(AND(Table2[[#This Row],[State]]="NSW",Table2[[#This Row],[Rated Order]]=3,AN228=""),100,100)</f>
        <v>100</v>
      </c>
      <c r="AP228" s="39" t="str">
        <f>IF(AC228&lt;&gt;"Won","",AO228*AD228)</f>
        <v/>
      </c>
      <c r="AQ228" s="39">
        <f>IF(AP228="",AO228*-1,AP228-AO228)</f>
        <v>-100</v>
      </c>
      <c r="AR228" s="95" t="str">
        <f>IF(Table2[[#This Row],[Negatives]]="NEG","",IF(AND(Table2[[#This Row],[2 Pro Bets]]="",Table2[[#This Row],[State]]="NSW",Table2[[#This Row],[Rated Order]]=3),"",100))</f>
        <v/>
      </c>
      <c r="AS228" s="47" t="str">
        <f>IF(Table2[[#This Row],[Pro Bet]]="","",IF(Table2[[#This Row],[Lev Ret]]="","",AR228*Table2[[#This Row],[Div]]))</f>
        <v/>
      </c>
      <c r="AT228" s="96" t="str">
        <f>IF(Table2[[#This Row],[Pro Bet]]="","",IF(AS228="",AR228*-1,AS228-AR228))</f>
        <v/>
      </c>
    </row>
    <row r="229" spans="1:46" x14ac:dyDescent="0.25">
      <c r="A229" s="38">
        <v>44373</v>
      </c>
      <c r="B229" s="39" t="s">
        <v>45</v>
      </c>
      <c r="C229" s="40">
        <v>0.60416666666666663</v>
      </c>
      <c r="D229" s="39">
        <v>7</v>
      </c>
      <c r="E229" s="39">
        <v>0</v>
      </c>
      <c r="F229" s="70">
        <v>6</v>
      </c>
      <c r="G229" s="39">
        <v>1400</v>
      </c>
      <c r="H229" s="39" t="s">
        <v>1398</v>
      </c>
      <c r="I229" s="39"/>
      <c r="J229" s="39">
        <v>150</v>
      </c>
      <c r="K229" s="39">
        <v>5</v>
      </c>
      <c r="L229" s="39" t="s">
        <v>744</v>
      </c>
      <c r="M229" s="39" t="s">
        <v>1006</v>
      </c>
      <c r="N229" s="41">
        <v>4.9000000000000004</v>
      </c>
      <c r="O229" s="39" t="s">
        <v>1337</v>
      </c>
      <c r="P229" s="39" t="s">
        <v>1443</v>
      </c>
      <c r="Q229" s="48"/>
      <c r="R229" s="39">
        <v>9</v>
      </c>
      <c r="S229" s="39">
        <v>54</v>
      </c>
      <c r="T229" s="39">
        <v>54</v>
      </c>
      <c r="U229" s="48">
        <v>34.297052154195015</v>
      </c>
      <c r="V229" s="39">
        <v>5</v>
      </c>
      <c r="W229" s="39">
        <v>2</v>
      </c>
      <c r="X229" s="39">
        <v>2</v>
      </c>
      <c r="Y229" s="39">
        <v>4.5</v>
      </c>
      <c r="Z229" s="39">
        <v>30</v>
      </c>
      <c r="AA229" s="39"/>
      <c r="AB229" s="52"/>
      <c r="AC229" s="39"/>
      <c r="AD229" s="41">
        <v>7.5</v>
      </c>
      <c r="AE229" s="41"/>
      <c r="AF229" s="68" t="s">
        <v>619</v>
      </c>
      <c r="AG229" s="39" t="str">
        <f>VLOOKUP(B229,$B$1703:$D$1743,2,FALSE)</f>
        <v>NSW</v>
      </c>
      <c r="AH229" s="39" t="str">
        <f>VLOOKUP(B229,$B$1703:$D$1743,3,FALSE)</f>
        <v>-</v>
      </c>
      <c r="AI229" s="69" t="str">
        <f>TRIM(PROPER(L229))</f>
        <v>Wandabaa</v>
      </c>
      <c r="AJ229" s="39" t="str">
        <f>TEXT(A229, "ddd")</f>
        <v>Sat</v>
      </c>
      <c r="AK229" s="39">
        <f>MONTH(Table2[[#This Row],[Date]])</f>
        <v>6</v>
      </c>
      <c r="AL229" s="39"/>
      <c r="AM229" s="39" t="str">
        <f>IF(AND(Table2[[#This Row],[Date]]=A230,Table2[[#This Row],[Track]]=B230,Table2[[#This Row],[Race]]=F230,AL229&lt;&gt;"Neg",AL230&lt;&gt;"Neg"),2,"")</f>
        <v/>
      </c>
      <c r="AN229" s="39" t="str">
        <f>IF(AM229=2,2,IF(AND(AM228=2,Table2[[#This Row],[Negatives]]&lt;&gt;"NEG"),2,""))</f>
        <v/>
      </c>
      <c r="AO229" s="39">
        <f>IF(AND(Table2[[#This Row],[State]]="NSW",Table2[[#This Row],[Rated Order]]=3,AN229=""),100,100)</f>
        <v>100</v>
      </c>
      <c r="AP229" s="39" t="str">
        <f>IF(AC229&lt;&gt;"Won","",AO229*AD229)</f>
        <v/>
      </c>
      <c r="AQ229" s="39">
        <f>IF(AP229="",AO229*-1,AP229-AO229)</f>
        <v>-100</v>
      </c>
      <c r="AR229" s="95">
        <f>IF(Table2[[#This Row],[Negatives]]="NEG","",IF(AND(Table2[[#This Row],[2 Pro Bets]]="",Table2[[#This Row],[State]]="NSW",Table2[[#This Row],[Rated Order]]=3),"",100))</f>
        <v>100</v>
      </c>
      <c r="AS229" s="47" t="str">
        <f>IF(Table2[[#This Row],[Pro Bet]]="","",IF(Table2[[#This Row],[Lev Ret]]="","",AR229*Table2[[#This Row],[Div]]))</f>
        <v/>
      </c>
      <c r="AT229" s="96">
        <f>IF(Table2[[#This Row],[Pro Bet]]="","",IF(AS229="",AR229*-1,AS229-AR229))</f>
        <v>-100</v>
      </c>
    </row>
    <row r="230" spans="1:46" x14ac:dyDescent="0.25">
      <c r="A230" s="38">
        <v>44373</v>
      </c>
      <c r="B230" s="39" t="s">
        <v>107</v>
      </c>
      <c r="C230" s="40">
        <v>0.61805555555555558</v>
      </c>
      <c r="D230" s="39">
        <v>6</v>
      </c>
      <c r="E230" s="39">
        <v>12</v>
      </c>
      <c r="F230" s="70">
        <v>6</v>
      </c>
      <c r="G230" s="39">
        <v>1100</v>
      </c>
      <c r="H230" s="39" t="s">
        <v>1021</v>
      </c>
      <c r="I230" s="39">
        <v>84</v>
      </c>
      <c r="J230" s="39">
        <v>125</v>
      </c>
      <c r="K230" s="39">
        <v>4</v>
      </c>
      <c r="L230" s="39" t="s">
        <v>502</v>
      </c>
      <c r="M230" s="39" t="s">
        <v>1024</v>
      </c>
      <c r="N230" s="41">
        <v>3.1</v>
      </c>
      <c r="O230" s="39" t="s">
        <v>1007</v>
      </c>
      <c r="P230" s="39" t="s">
        <v>1025</v>
      </c>
      <c r="Q230" s="48"/>
      <c r="R230" s="39">
        <v>9</v>
      </c>
      <c r="S230" s="39">
        <v>58</v>
      </c>
      <c r="T230" s="39">
        <v>58</v>
      </c>
      <c r="U230" s="48">
        <v>48.924731182795696</v>
      </c>
      <c r="V230" s="39">
        <v>3</v>
      </c>
      <c r="W230" s="39">
        <v>1</v>
      </c>
      <c r="X230" s="39">
        <v>2</v>
      </c>
      <c r="Y230" s="39">
        <v>5</v>
      </c>
      <c r="Z230" s="39">
        <v>35</v>
      </c>
      <c r="AA230" s="39">
        <v>11</v>
      </c>
      <c r="AB230" s="52"/>
      <c r="AC230" s="39" t="s">
        <v>617</v>
      </c>
      <c r="AD230" s="41">
        <v>3.5</v>
      </c>
      <c r="AE230" s="41">
        <v>1.7</v>
      </c>
      <c r="AF230" s="68" t="s">
        <v>618</v>
      </c>
      <c r="AG230" s="39" t="str">
        <f>VLOOKUP(B230,$B$1703:$D$1743,2,FALSE)</f>
        <v>Vic</v>
      </c>
      <c r="AH230" s="39" t="str">
        <f>VLOOKUP(B230,$B$1703:$D$1743,3,FALSE)</f>
        <v>-</v>
      </c>
      <c r="AI230" s="69" t="str">
        <f>TRIM(PROPER(L230))</f>
        <v>Absolute Flirt</v>
      </c>
      <c r="AJ230" s="39" t="str">
        <f>TEXT(A230, "ddd")</f>
        <v>Sat</v>
      </c>
      <c r="AK230" s="39">
        <f>MONTH(Table2[[#This Row],[Date]])</f>
        <v>6</v>
      </c>
      <c r="AL230" s="39"/>
      <c r="AM230" s="39" t="str">
        <f>IF(AND(Table2[[#This Row],[Date]]=A231,Table2[[#This Row],[Track]]=B231,Table2[[#This Row],[Race]]=F231,AL230&lt;&gt;"Neg",AL231&lt;&gt;"Neg"),2,"")</f>
        <v/>
      </c>
      <c r="AN230" s="39" t="str">
        <f>IF(AM230=2,2,IF(AND(AM229=2,Table2[[#This Row],[Negatives]]&lt;&gt;"NEG"),2,""))</f>
        <v/>
      </c>
      <c r="AO230" s="39">
        <f>IF(AND(Table2[[#This Row],[State]]="NSW",Table2[[#This Row],[Rated Order]]=3,AN230=""),100,100)</f>
        <v>100</v>
      </c>
      <c r="AP230" s="39">
        <f>IF(AC230&lt;&gt;"Won","",AO230*AD230)</f>
        <v>350</v>
      </c>
      <c r="AQ230" s="39">
        <f>IF(AP230="",AO230*-1,AP230-AO230)</f>
        <v>250</v>
      </c>
      <c r="AR230" s="95">
        <f>IF(Table2[[#This Row],[Negatives]]="NEG","",IF(AND(Table2[[#This Row],[2 Pro Bets]]="",Table2[[#This Row],[State]]="NSW",Table2[[#This Row],[Rated Order]]=3),"",100))</f>
        <v>100</v>
      </c>
      <c r="AS230" s="47">
        <f>IF(Table2[[#This Row],[Pro Bet]]="","",IF(Table2[[#This Row],[Lev Ret]]="","",AR230*Table2[[#This Row],[Div]]))</f>
        <v>350</v>
      </c>
      <c r="AT230" s="96">
        <f>IF(Table2[[#This Row],[Pro Bet]]="","",IF(AS230="",AR230*-1,AS230-AR230))</f>
        <v>250</v>
      </c>
    </row>
    <row r="231" spans="1:46" x14ac:dyDescent="0.25">
      <c r="A231" s="38">
        <v>44373</v>
      </c>
      <c r="B231" s="39" t="s">
        <v>107</v>
      </c>
      <c r="C231" s="40">
        <v>0.64583333333333337</v>
      </c>
      <c r="D231" s="39">
        <v>6</v>
      </c>
      <c r="E231" s="39">
        <v>12</v>
      </c>
      <c r="F231" s="70">
        <v>7</v>
      </c>
      <c r="G231" s="39">
        <v>2000</v>
      </c>
      <c r="H231" s="39" t="s">
        <v>988</v>
      </c>
      <c r="I231" s="39" t="s">
        <v>989</v>
      </c>
      <c r="J231" s="39">
        <v>135</v>
      </c>
      <c r="K231" s="39">
        <v>8</v>
      </c>
      <c r="L231" s="39" t="s">
        <v>1370</v>
      </c>
      <c r="M231" s="39" t="s">
        <v>990</v>
      </c>
      <c r="N231" s="41">
        <v>5.5</v>
      </c>
      <c r="O231" s="39" t="s">
        <v>1003</v>
      </c>
      <c r="P231" s="39" t="s">
        <v>1122</v>
      </c>
      <c r="Q231" s="48">
        <v>1.5</v>
      </c>
      <c r="R231" s="39">
        <v>1</v>
      </c>
      <c r="S231" s="39">
        <v>54</v>
      </c>
      <c r="T231" s="39">
        <v>52.5</v>
      </c>
      <c r="U231" s="48">
        <v>50.641025641025642</v>
      </c>
      <c r="V231" s="39">
        <v>5</v>
      </c>
      <c r="W231" s="39"/>
      <c r="X231" s="39">
        <v>3</v>
      </c>
      <c r="Y231" s="39">
        <v>5.5</v>
      </c>
      <c r="Z231" s="39">
        <v>30</v>
      </c>
      <c r="AA231" s="39">
        <v>10</v>
      </c>
      <c r="AB231" s="52"/>
      <c r="AC231" s="39"/>
      <c r="AD231" s="41">
        <v>5.5</v>
      </c>
      <c r="AE231" s="41"/>
      <c r="AF231" s="68" t="s">
        <v>618</v>
      </c>
      <c r="AG231" s="39" t="str">
        <f>VLOOKUP(B231,$B$1703:$D$1743,2,FALSE)</f>
        <v>Vic</v>
      </c>
      <c r="AH231" s="39" t="str">
        <f>VLOOKUP(B231,$B$1703:$D$1743,3,FALSE)</f>
        <v>-</v>
      </c>
      <c r="AI231" s="69" t="str">
        <f>TRIM(PROPER(L231))</f>
        <v>Last Week</v>
      </c>
      <c r="AJ231" s="39" t="str">
        <f>TEXT(A231, "ddd")</f>
        <v>Sat</v>
      </c>
      <c r="AK231" s="39">
        <f>MONTH(Table2[[#This Row],[Date]])</f>
        <v>6</v>
      </c>
      <c r="AL231" s="39" t="s">
        <v>1361</v>
      </c>
      <c r="AM231" s="39" t="str">
        <f>IF(AND(Table2[[#This Row],[Date]]=A232,Table2[[#This Row],[Track]]=B232,Table2[[#This Row],[Race]]=F232,AL231&lt;&gt;"Neg",AL232&lt;&gt;"Neg"),2,"")</f>
        <v/>
      </c>
      <c r="AN231" s="39" t="str">
        <f>IF(AM231=2,2,IF(AND(AM230=2,Table2[[#This Row],[Negatives]]&lt;&gt;"NEG"),2,""))</f>
        <v/>
      </c>
      <c r="AO231" s="39">
        <f>IF(AND(Table2[[#This Row],[State]]="NSW",Table2[[#This Row],[Rated Order]]=3,AN231=""),100,100)</f>
        <v>100</v>
      </c>
      <c r="AP231" s="39" t="str">
        <f>IF(AC231&lt;&gt;"Won","",AO231*AD231)</f>
        <v/>
      </c>
      <c r="AQ231" s="39">
        <f>IF(AP231="",AO231*-1,AP231-AO231)</f>
        <v>-100</v>
      </c>
      <c r="AR231" s="95" t="str">
        <f>IF(Table2[[#This Row],[Negatives]]="NEG","",IF(AND(Table2[[#This Row],[2 Pro Bets]]="",Table2[[#This Row],[State]]="NSW",Table2[[#This Row],[Rated Order]]=3),"",100))</f>
        <v/>
      </c>
      <c r="AS231" s="47" t="str">
        <f>IF(Table2[[#This Row],[Pro Bet]]="","",IF(Table2[[#This Row],[Lev Ret]]="","",AR231*Table2[[#This Row],[Div]]))</f>
        <v/>
      </c>
      <c r="AT231" s="96" t="str">
        <f>IF(Table2[[#This Row],[Pro Bet]]="","",IF(AS231="",AR231*-1,AS231-AR231))</f>
        <v/>
      </c>
    </row>
    <row r="232" spans="1:46" x14ac:dyDescent="0.25">
      <c r="A232" s="38">
        <v>44373</v>
      </c>
      <c r="B232" s="39" t="s">
        <v>45</v>
      </c>
      <c r="C232" s="40">
        <v>0.6875</v>
      </c>
      <c r="D232" s="39">
        <v>7</v>
      </c>
      <c r="E232" s="39">
        <v>0</v>
      </c>
      <c r="F232" s="70">
        <v>9</v>
      </c>
      <c r="G232" s="39">
        <v>1100</v>
      </c>
      <c r="H232" s="39" t="s">
        <v>1398</v>
      </c>
      <c r="I232" s="39">
        <v>78</v>
      </c>
      <c r="J232" s="39">
        <v>125</v>
      </c>
      <c r="K232" s="39">
        <v>1</v>
      </c>
      <c r="L232" s="39" t="s">
        <v>745</v>
      </c>
      <c r="M232" s="39" t="s">
        <v>1006</v>
      </c>
      <c r="N232" s="41">
        <v>5.5</v>
      </c>
      <c r="O232" s="39" t="s">
        <v>1063</v>
      </c>
      <c r="P232" s="39" t="s">
        <v>1444</v>
      </c>
      <c r="Q232" s="48">
        <v>3</v>
      </c>
      <c r="R232" s="39">
        <v>5</v>
      </c>
      <c r="S232" s="39">
        <v>61.5</v>
      </c>
      <c r="T232" s="39">
        <v>58.5</v>
      </c>
      <c r="U232" s="48">
        <v>33.566433566433567</v>
      </c>
      <c r="V232" s="39">
        <v>2</v>
      </c>
      <c r="W232" s="39">
        <v>4</v>
      </c>
      <c r="X232" s="39">
        <v>2</v>
      </c>
      <c r="Y232" s="39">
        <v>5.2</v>
      </c>
      <c r="Z232" s="39">
        <v>20</v>
      </c>
      <c r="AA232" s="39"/>
      <c r="AB232" s="52"/>
      <c r="AC232" s="39"/>
      <c r="AD232" s="41">
        <v>6</v>
      </c>
      <c r="AE232" s="41"/>
      <c r="AF232" s="68" t="s">
        <v>619</v>
      </c>
      <c r="AG232" s="39" t="str">
        <f>VLOOKUP(B232,$B$1703:$D$1743,2,FALSE)</f>
        <v>NSW</v>
      </c>
      <c r="AH232" s="39" t="str">
        <f>VLOOKUP(B232,$B$1703:$D$1743,3,FALSE)</f>
        <v>-</v>
      </c>
      <c r="AI232" s="69" t="str">
        <f>TRIM(PROPER(L232))</f>
        <v>Shadow Crush</v>
      </c>
      <c r="AJ232" s="39" t="str">
        <f>TEXT(A232, "ddd")</f>
        <v>Sat</v>
      </c>
      <c r="AK232" s="39">
        <f>MONTH(Table2[[#This Row],[Date]])</f>
        <v>6</v>
      </c>
      <c r="AL232" s="39"/>
      <c r="AM232" s="39">
        <f>IF(AND(Table2[[#This Row],[Date]]=A233,Table2[[#This Row],[Track]]=B233,Table2[[#This Row],[Race]]=F233,AL232&lt;&gt;"Neg",AL233&lt;&gt;"Neg"),2,"")</f>
        <v>2</v>
      </c>
      <c r="AN232" s="39">
        <f>IF(AM232=2,2,IF(AND(AM231=2,Table2[[#This Row],[Negatives]]&lt;&gt;"NEG"),2,""))</f>
        <v>2</v>
      </c>
      <c r="AO232" s="39">
        <f>IF(AND(Table2[[#This Row],[State]]="NSW",Table2[[#This Row],[Rated Order]]=3,AN232=""),100,100)</f>
        <v>100</v>
      </c>
      <c r="AP232" s="39" t="str">
        <f>IF(AC232&lt;&gt;"Won","",AO232*AD232)</f>
        <v/>
      </c>
      <c r="AQ232" s="39">
        <f>IF(AP232="",AO232*-1,AP232-AO232)</f>
        <v>-100</v>
      </c>
      <c r="AR232" s="95">
        <f>IF(Table2[[#This Row],[Negatives]]="NEG","",IF(AND(Table2[[#This Row],[2 Pro Bets]]="",Table2[[#This Row],[State]]="NSW",Table2[[#This Row],[Rated Order]]=3),"",100))</f>
        <v>100</v>
      </c>
      <c r="AS232" s="47" t="str">
        <f>IF(Table2[[#This Row],[Pro Bet]]="","",IF(Table2[[#This Row],[Lev Ret]]="","",AR232*Table2[[#This Row],[Div]]))</f>
        <v/>
      </c>
      <c r="AT232" s="96">
        <f>IF(Table2[[#This Row],[Pro Bet]]="","",IF(AS232="",AR232*-1,AS232-AR232))</f>
        <v>-100</v>
      </c>
    </row>
    <row r="233" spans="1:46" x14ac:dyDescent="0.25">
      <c r="A233" s="38">
        <v>44373</v>
      </c>
      <c r="B233" s="39" t="s">
        <v>45</v>
      </c>
      <c r="C233" s="40">
        <v>0.6875</v>
      </c>
      <c r="D233" s="39">
        <v>7</v>
      </c>
      <c r="E233" s="39">
        <v>0</v>
      </c>
      <c r="F233" s="70">
        <v>9</v>
      </c>
      <c r="G233" s="39">
        <v>1100</v>
      </c>
      <c r="H233" s="39" t="s">
        <v>1398</v>
      </c>
      <c r="I233" s="39">
        <v>78</v>
      </c>
      <c r="J233" s="39">
        <v>125</v>
      </c>
      <c r="K233" s="39">
        <v>10</v>
      </c>
      <c r="L233" s="39" t="s">
        <v>746</v>
      </c>
      <c r="M233" s="39" t="s">
        <v>999</v>
      </c>
      <c r="N233" s="41">
        <v>6</v>
      </c>
      <c r="O233" s="39" t="s">
        <v>1337</v>
      </c>
      <c r="P233" s="39" t="s">
        <v>1407</v>
      </c>
      <c r="Q233" s="48"/>
      <c r="R233" s="39">
        <v>1</v>
      </c>
      <c r="S233" s="39">
        <v>58</v>
      </c>
      <c r="T233" s="39">
        <v>58</v>
      </c>
      <c r="U233" s="48">
        <v>33.566433566433567</v>
      </c>
      <c r="V233" s="39">
        <v>1</v>
      </c>
      <c r="W233" s="39">
        <v>1</v>
      </c>
      <c r="X233" s="39">
        <v>3</v>
      </c>
      <c r="Y233" s="39">
        <v>5.4</v>
      </c>
      <c r="Z233" s="39">
        <v>20</v>
      </c>
      <c r="AA233" s="39"/>
      <c r="AB233" s="52"/>
      <c r="AC233" s="39" t="s">
        <v>1</v>
      </c>
      <c r="AD233" s="41">
        <v>6.5</v>
      </c>
      <c r="AE233" s="41">
        <v>2.2000000000000002</v>
      </c>
      <c r="AF233" s="68" t="s">
        <v>619</v>
      </c>
      <c r="AG233" s="39" t="str">
        <f>VLOOKUP(B233,$B$1703:$D$1743,2,FALSE)</f>
        <v>NSW</v>
      </c>
      <c r="AH233" s="39" t="str">
        <f>VLOOKUP(B233,$B$1703:$D$1743,3,FALSE)</f>
        <v>-</v>
      </c>
      <c r="AI233" s="69" t="str">
        <f>TRIM(PROPER(L233))</f>
        <v>Triple Ace</v>
      </c>
      <c r="AJ233" s="39" t="str">
        <f>TEXT(A233, "ddd")</f>
        <v>Sat</v>
      </c>
      <c r="AK233" s="39">
        <f>MONTH(Table2[[#This Row],[Date]])</f>
        <v>6</v>
      </c>
      <c r="AL233" s="39"/>
      <c r="AM233" s="39" t="str">
        <f>IF(AND(Table2[[#This Row],[Date]]=A234,Table2[[#This Row],[Track]]=B234,Table2[[#This Row],[Race]]=F234,AL233&lt;&gt;"Neg",AL234&lt;&gt;"Neg"),2,"")</f>
        <v/>
      </c>
      <c r="AN233" s="39">
        <f>IF(AM233=2,2,IF(AND(AM232=2,Table2[[#This Row],[Negatives]]&lt;&gt;"NEG"),2,""))</f>
        <v>2</v>
      </c>
      <c r="AO233" s="39">
        <f>IF(AND(Table2[[#This Row],[State]]="NSW",Table2[[#This Row],[Rated Order]]=3,AN233=""),100,100)</f>
        <v>100</v>
      </c>
      <c r="AP233" s="39" t="str">
        <f>IF(AC233&lt;&gt;"Won","",AO233*AD233)</f>
        <v/>
      </c>
      <c r="AQ233" s="39">
        <f>IF(AP233="",AO233*-1,AP233-AO233)</f>
        <v>-100</v>
      </c>
      <c r="AR233" s="95">
        <f>IF(Table2[[#This Row],[Negatives]]="NEG","",IF(AND(Table2[[#This Row],[2 Pro Bets]]="",Table2[[#This Row],[State]]="NSW",Table2[[#This Row],[Rated Order]]=3),"",100))</f>
        <v>100</v>
      </c>
      <c r="AS233" s="47" t="str">
        <f>IF(Table2[[#This Row],[Pro Bet]]="","",IF(Table2[[#This Row],[Lev Ret]]="","",AR233*Table2[[#This Row],[Div]]))</f>
        <v/>
      </c>
      <c r="AT233" s="96">
        <f>IF(Table2[[#This Row],[Pro Bet]]="","",IF(AS233="",AR233*-1,AS233-AR233))</f>
        <v>-100</v>
      </c>
    </row>
    <row r="234" spans="1:46" x14ac:dyDescent="0.25">
      <c r="A234" s="38">
        <v>44373</v>
      </c>
      <c r="B234" s="39" t="s">
        <v>107</v>
      </c>
      <c r="C234" s="40">
        <v>0.69305555555555554</v>
      </c>
      <c r="D234" s="39">
        <v>6</v>
      </c>
      <c r="E234" s="39">
        <v>12</v>
      </c>
      <c r="F234" s="70">
        <v>9</v>
      </c>
      <c r="G234" s="39">
        <v>1200</v>
      </c>
      <c r="H234" s="39" t="s">
        <v>988</v>
      </c>
      <c r="I234" s="39">
        <v>84</v>
      </c>
      <c r="J234" s="39">
        <v>125</v>
      </c>
      <c r="K234" s="39">
        <v>11</v>
      </c>
      <c r="L234" s="39" t="s">
        <v>1123</v>
      </c>
      <c r="M234" s="39" t="s">
        <v>995</v>
      </c>
      <c r="N234" s="41">
        <v>6.5</v>
      </c>
      <c r="O234" s="39" t="s">
        <v>1009</v>
      </c>
      <c r="P234" s="39" t="s">
        <v>1120</v>
      </c>
      <c r="Q234" s="48"/>
      <c r="R234" s="39">
        <v>6</v>
      </c>
      <c r="S234" s="39">
        <v>57</v>
      </c>
      <c r="T234" s="39">
        <v>57</v>
      </c>
      <c r="U234" s="48">
        <v>45.687645687645691</v>
      </c>
      <c r="V234" s="39">
        <v>2</v>
      </c>
      <c r="W234" s="39">
        <v>3</v>
      </c>
      <c r="X234" s="39">
        <v>2</v>
      </c>
      <c r="Y234" s="39">
        <v>5</v>
      </c>
      <c r="Z234" s="39">
        <v>35</v>
      </c>
      <c r="AA234" s="39">
        <v>14</v>
      </c>
      <c r="AB234" s="52"/>
      <c r="AC234" s="39" t="s">
        <v>2</v>
      </c>
      <c r="AD234" s="41">
        <v>7.5</v>
      </c>
      <c r="AE234" s="41">
        <v>2.1</v>
      </c>
      <c r="AF234" s="68" t="s">
        <v>618</v>
      </c>
      <c r="AG234" s="39" t="str">
        <f>VLOOKUP(B234,$B$1703:$D$1743,2,FALSE)</f>
        <v>Vic</v>
      </c>
      <c r="AH234" s="39" t="str">
        <f>VLOOKUP(B234,$B$1703:$D$1743,3,FALSE)</f>
        <v>-</v>
      </c>
      <c r="AI234" s="69" t="str">
        <f>TRIM(PROPER(L234))</f>
        <v>Whipcracker Way</v>
      </c>
      <c r="AJ234" s="39" t="str">
        <f>TEXT(A234, "ddd")</f>
        <v>Sat</v>
      </c>
      <c r="AK234" s="39">
        <f>MONTH(Table2[[#This Row],[Date]])</f>
        <v>6</v>
      </c>
      <c r="AL234" s="39" t="s">
        <v>1361</v>
      </c>
      <c r="AM234" s="39" t="str">
        <f>IF(AND(Table2[[#This Row],[Date]]=A235,Table2[[#This Row],[Track]]=B235,Table2[[#This Row],[Race]]=F235,AL234&lt;&gt;"Neg",AL235&lt;&gt;"Neg"),2,"")</f>
        <v/>
      </c>
      <c r="AN234" s="39" t="str">
        <f>IF(AM234=2,2,IF(AND(AM233=2,Table2[[#This Row],[Negatives]]&lt;&gt;"NEG"),2,""))</f>
        <v/>
      </c>
      <c r="AO234" s="39">
        <f>IF(AND(Table2[[#This Row],[State]]="NSW",Table2[[#This Row],[Rated Order]]=3,AN234=""),100,100)</f>
        <v>100</v>
      </c>
      <c r="AP234" s="39" t="str">
        <f>IF(AC234&lt;&gt;"Won","",AO234*AD234)</f>
        <v/>
      </c>
      <c r="AQ234" s="39">
        <f>IF(AP234="",AO234*-1,AP234-AO234)</f>
        <v>-100</v>
      </c>
      <c r="AR234" s="95" t="str">
        <f>IF(Table2[[#This Row],[Negatives]]="NEG","",IF(AND(Table2[[#This Row],[2 Pro Bets]]="",Table2[[#This Row],[State]]="NSW",Table2[[#This Row],[Rated Order]]=3),"",100))</f>
        <v/>
      </c>
      <c r="AS234" s="47" t="str">
        <f>IF(Table2[[#This Row],[Pro Bet]]="","",IF(Table2[[#This Row],[Lev Ret]]="","",AR234*Table2[[#This Row],[Div]]))</f>
        <v/>
      </c>
      <c r="AT234" s="96" t="str">
        <f>IF(Table2[[#This Row],[Pro Bet]]="","",IF(AS234="",AR234*-1,AS234-AR234))</f>
        <v/>
      </c>
    </row>
    <row r="235" spans="1:46" x14ac:dyDescent="0.25">
      <c r="A235" s="38">
        <v>44380</v>
      </c>
      <c r="B235" s="39" t="s">
        <v>45</v>
      </c>
      <c r="C235" s="40">
        <v>0.50694444444444442</v>
      </c>
      <c r="D235" s="39">
        <v>8</v>
      </c>
      <c r="E235" s="39">
        <v>3</v>
      </c>
      <c r="F235" s="70">
        <v>3</v>
      </c>
      <c r="G235" s="39">
        <v>2400</v>
      </c>
      <c r="H235" s="39" t="s">
        <v>1398</v>
      </c>
      <c r="I235" s="39">
        <v>78</v>
      </c>
      <c r="J235" s="39">
        <v>130</v>
      </c>
      <c r="K235" s="39">
        <v>2</v>
      </c>
      <c r="L235" s="39" t="s">
        <v>671</v>
      </c>
      <c r="M235" s="39" t="s">
        <v>999</v>
      </c>
      <c r="N235" s="41">
        <v>2.4</v>
      </c>
      <c r="O235" s="39" t="s">
        <v>1091</v>
      </c>
      <c r="P235" s="39" t="s">
        <v>1416</v>
      </c>
      <c r="Q235" s="48"/>
      <c r="R235" s="39">
        <v>4</v>
      </c>
      <c r="S235" s="39">
        <v>60</v>
      </c>
      <c r="T235" s="39">
        <v>60</v>
      </c>
      <c r="U235" s="48">
        <v>59.523809523809533</v>
      </c>
      <c r="V235" s="39">
        <v>1</v>
      </c>
      <c r="W235" s="39"/>
      <c r="X235" s="39">
        <v>2</v>
      </c>
      <c r="Y235" s="39">
        <v>4.4000000000000004</v>
      </c>
      <c r="Z235" s="39">
        <v>20</v>
      </c>
      <c r="AA235" s="39"/>
      <c r="AB235" s="52"/>
      <c r="AC235" s="39" t="s">
        <v>2</v>
      </c>
      <c r="AD235" s="41">
        <v>2.4</v>
      </c>
      <c r="AE235" s="41">
        <v>1.4</v>
      </c>
      <c r="AF235" s="68" t="s">
        <v>619</v>
      </c>
      <c r="AG235" s="39" t="str">
        <f>VLOOKUP(B235,$B$1703:$D$1743,2,FALSE)</f>
        <v>NSW</v>
      </c>
      <c r="AH235" s="39" t="str">
        <f>VLOOKUP(B235,$B$1703:$D$1743,3,FALSE)</f>
        <v>-</v>
      </c>
      <c r="AI235" s="69" t="str">
        <f>TRIM(PROPER(L235))</f>
        <v>No Compromise</v>
      </c>
      <c r="AJ235" s="39" t="str">
        <f>TEXT(A235, "ddd")</f>
        <v>Sat</v>
      </c>
      <c r="AK235" s="39">
        <f>MONTH(Table2[[#This Row],[Date]])</f>
        <v>7</v>
      </c>
      <c r="AL235" s="39"/>
      <c r="AM235" s="39" t="str">
        <f>IF(AND(Table2[[#This Row],[Date]]=A236,Table2[[#This Row],[Track]]=B236,Table2[[#This Row],[Race]]=F236,AL235&lt;&gt;"Neg",AL236&lt;&gt;"Neg"),2,"")</f>
        <v/>
      </c>
      <c r="AN235" s="39" t="str">
        <f>IF(AM235=2,2,IF(AND(AM234=2,Table2[[#This Row],[Negatives]]&lt;&gt;"NEG"),2,""))</f>
        <v/>
      </c>
      <c r="AO235" s="39">
        <f>IF(AND(Table2[[#This Row],[State]]="NSW",Table2[[#This Row],[Rated Order]]=3,AN235=""),100,100)</f>
        <v>100</v>
      </c>
      <c r="AP235" s="39" t="str">
        <f>IF(AC235&lt;&gt;"Won","",AO235*AD235)</f>
        <v/>
      </c>
      <c r="AQ235" s="39">
        <f>IF(AP235="",AO235*-1,AP235-AO235)</f>
        <v>-100</v>
      </c>
      <c r="AR235" s="95">
        <f>IF(Table2[[#This Row],[Negatives]]="NEG","",IF(AND(Table2[[#This Row],[2 Pro Bets]]="",Table2[[#This Row],[State]]="NSW",Table2[[#This Row],[Rated Order]]=3),"",100))</f>
        <v>100</v>
      </c>
      <c r="AS235" s="47" t="str">
        <f>IF(Table2[[#This Row],[Pro Bet]]="","",IF(Table2[[#This Row],[Lev Ret]]="","",AR235*Table2[[#This Row],[Div]]))</f>
        <v/>
      </c>
      <c r="AT235" s="96">
        <f>IF(Table2[[#This Row],[Pro Bet]]="","",IF(AS235="",AR235*-1,AS235-AR235))</f>
        <v>-100</v>
      </c>
    </row>
    <row r="236" spans="1:46" x14ac:dyDescent="0.25">
      <c r="A236" s="38">
        <v>44380</v>
      </c>
      <c r="B236" s="39" t="s">
        <v>45</v>
      </c>
      <c r="C236" s="40">
        <v>0.57986111111111105</v>
      </c>
      <c r="D236" s="39">
        <v>8</v>
      </c>
      <c r="E236" s="39">
        <v>3</v>
      </c>
      <c r="F236" s="70">
        <v>6</v>
      </c>
      <c r="G236" s="39">
        <v>1500</v>
      </c>
      <c r="H236" s="39" t="s">
        <v>1398</v>
      </c>
      <c r="I236" s="39">
        <v>88</v>
      </c>
      <c r="J236" s="39">
        <v>130</v>
      </c>
      <c r="K236" s="39">
        <v>11</v>
      </c>
      <c r="L236" s="39" t="s">
        <v>722</v>
      </c>
      <c r="M236" s="39" t="s">
        <v>1006</v>
      </c>
      <c r="N236" s="41">
        <v>8.6</v>
      </c>
      <c r="O236" s="39" t="s">
        <v>1424</v>
      </c>
      <c r="P236" s="39" t="s">
        <v>1175</v>
      </c>
      <c r="Q236" s="48"/>
      <c r="R236" s="39">
        <v>2</v>
      </c>
      <c r="S236" s="39">
        <v>52</v>
      </c>
      <c r="T236" s="39">
        <v>52</v>
      </c>
      <c r="U236" s="48">
        <v>36.01815087918321</v>
      </c>
      <c r="V236" s="39"/>
      <c r="W236" s="39"/>
      <c r="X236" s="39">
        <v>2</v>
      </c>
      <c r="Y236" s="39">
        <v>4</v>
      </c>
      <c r="Z236" s="39">
        <v>20</v>
      </c>
      <c r="AA236" s="39"/>
      <c r="AB236" s="52"/>
      <c r="AC236" s="39"/>
      <c r="AD236" s="41">
        <v>6.5</v>
      </c>
      <c r="AE236" s="41"/>
      <c r="AF236" s="68" t="s">
        <v>619</v>
      </c>
      <c r="AG236" s="39" t="str">
        <f>VLOOKUP(B236,$B$1703:$D$1743,2,FALSE)</f>
        <v>NSW</v>
      </c>
      <c r="AH236" s="39" t="str">
        <f>VLOOKUP(B236,$B$1703:$D$1743,3,FALSE)</f>
        <v>-</v>
      </c>
      <c r="AI236" s="69" t="str">
        <f>TRIM(PROPER(L236))</f>
        <v>Ruby Tuesday</v>
      </c>
      <c r="AJ236" s="39" t="str">
        <f>TEXT(A236, "ddd")</f>
        <v>Sat</v>
      </c>
      <c r="AK236" s="39">
        <f>MONTH(Table2[[#This Row],[Date]])</f>
        <v>7</v>
      </c>
      <c r="AL236" s="39"/>
      <c r="AM236" s="39" t="str">
        <f>IF(AND(Table2[[#This Row],[Date]]=A237,Table2[[#This Row],[Track]]=B237,Table2[[#This Row],[Race]]=F237,AL236&lt;&gt;"Neg",AL237&lt;&gt;"Neg"),2,"")</f>
        <v/>
      </c>
      <c r="AN236" s="39" t="str">
        <f>IF(AM236=2,2,IF(AND(AM235=2,Table2[[#This Row],[Negatives]]&lt;&gt;"NEG"),2,""))</f>
        <v/>
      </c>
      <c r="AO236" s="39">
        <f>IF(AND(Table2[[#This Row],[State]]="NSW",Table2[[#This Row],[Rated Order]]=3,AN236=""),100,100)</f>
        <v>100</v>
      </c>
      <c r="AP236" s="39" t="str">
        <f>IF(AC236&lt;&gt;"Won","",AO236*AD236)</f>
        <v/>
      </c>
      <c r="AQ236" s="39">
        <f>IF(AP236="",AO236*-1,AP236-AO236)</f>
        <v>-100</v>
      </c>
      <c r="AR236" s="95">
        <f>IF(Table2[[#This Row],[Negatives]]="NEG","",IF(AND(Table2[[#This Row],[2 Pro Bets]]="",Table2[[#This Row],[State]]="NSW",Table2[[#This Row],[Rated Order]]=3),"",100))</f>
        <v>100</v>
      </c>
      <c r="AS236" s="47" t="str">
        <f>IF(Table2[[#This Row],[Pro Bet]]="","",IF(Table2[[#This Row],[Lev Ret]]="","",AR236*Table2[[#This Row],[Div]]))</f>
        <v/>
      </c>
      <c r="AT236" s="96">
        <f>IF(Table2[[#This Row],[Pro Bet]]="","",IF(AS236="",AR236*-1,AS236-AR236))</f>
        <v>-100</v>
      </c>
    </row>
    <row r="237" spans="1:46" x14ac:dyDescent="0.25">
      <c r="A237" s="38">
        <v>44380</v>
      </c>
      <c r="B237" s="39" t="s">
        <v>45</v>
      </c>
      <c r="C237" s="40">
        <v>0.63541666666666696</v>
      </c>
      <c r="D237" s="39">
        <v>8</v>
      </c>
      <c r="E237" s="39">
        <v>3</v>
      </c>
      <c r="F237" s="70">
        <v>8</v>
      </c>
      <c r="G237" s="39">
        <v>1300</v>
      </c>
      <c r="H237" s="39" t="s">
        <v>1398</v>
      </c>
      <c r="I237" s="39">
        <v>78</v>
      </c>
      <c r="J237" s="39">
        <v>130</v>
      </c>
      <c r="K237" s="39">
        <v>6</v>
      </c>
      <c r="L237" s="39" t="s">
        <v>1612</v>
      </c>
      <c r="M237" s="39" t="s">
        <v>1018</v>
      </c>
      <c r="N237" s="41">
        <v>2.4</v>
      </c>
      <c r="O237" s="39" t="s">
        <v>1091</v>
      </c>
      <c r="P237" s="39" t="s">
        <v>1182</v>
      </c>
      <c r="Q237" s="48"/>
      <c r="R237" s="39">
        <v>1</v>
      </c>
      <c r="S237" s="39">
        <v>57.5</v>
      </c>
      <c r="T237" s="39">
        <v>57.5</v>
      </c>
      <c r="U237" s="48">
        <v>42.222222222222221</v>
      </c>
      <c r="V237" s="39">
        <v>1</v>
      </c>
      <c r="W237" s="39">
        <v>1</v>
      </c>
      <c r="X237" s="39">
        <v>3</v>
      </c>
      <c r="Y237" s="39">
        <v>5.8</v>
      </c>
      <c r="Z237" s="39">
        <v>20</v>
      </c>
      <c r="AA237" s="39"/>
      <c r="AB237" s="52"/>
      <c r="AC237" s="39" t="s">
        <v>2</v>
      </c>
      <c r="AD237" s="41">
        <v>3.3</v>
      </c>
      <c r="AE237" s="41">
        <v>1.7</v>
      </c>
      <c r="AF237" s="68" t="s">
        <v>619</v>
      </c>
      <c r="AG237" s="39" t="str">
        <f>VLOOKUP(B237,$B$1703:$D$1743,2,FALSE)</f>
        <v>NSW</v>
      </c>
      <c r="AH237" s="39" t="str">
        <f>VLOOKUP(B237,$B$1703:$D$1743,3,FALSE)</f>
        <v>-</v>
      </c>
      <c r="AI237" s="69" t="str">
        <f>TRIM(PROPER(L237))</f>
        <v>Vitesse</v>
      </c>
      <c r="AJ237" s="39" t="str">
        <f>TEXT(A237, "ddd")</f>
        <v>Sat</v>
      </c>
      <c r="AK237" s="39">
        <f>MONTH(Table2[[#This Row],[Date]])</f>
        <v>7</v>
      </c>
      <c r="AL237" s="39" t="s">
        <v>1362</v>
      </c>
      <c r="AM237" s="39" t="str">
        <f>IF(AND(Table2[[#This Row],[Date]]=A238,Table2[[#This Row],[Track]]=B238,Table2[[#This Row],[Race]]=F238,AL237&lt;&gt;"Neg",AL238&lt;&gt;"Neg"),2,"")</f>
        <v/>
      </c>
      <c r="AN237" s="39" t="str">
        <f>IF(AM237=2,2,IF(AND(AM236=2,Table2[[#This Row],[Negatives]]&lt;&gt;"NEG"),2,""))</f>
        <v/>
      </c>
      <c r="AO237" s="39">
        <f>IF(AND(Table2[[#This Row],[State]]="NSW",Table2[[#This Row],[Rated Order]]=3,AN237=""),100,100)</f>
        <v>100</v>
      </c>
      <c r="AP237" s="39" t="str">
        <f>IF(AC237&lt;&gt;"Won","",AO237*AD237)</f>
        <v/>
      </c>
      <c r="AQ237" s="39">
        <f>IF(AP237="",AO237*-1,AP237-AO237)</f>
        <v>-100</v>
      </c>
      <c r="AR237" s="95" t="str">
        <f>IF(Table2[[#This Row],[Negatives]]="NEG","",IF(AND(Table2[[#This Row],[2 Pro Bets]]="",Table2[[#This Row],[State]]="NSW",Table2[[#This Row],[Rated Order]]=3),"",100))</f>
        <v/>
      </c>
      <c r="AS237" s="47" t="str">
        <f>IF(Table2[[#This Row],[Pro Bet]]="","",IF(Table2[[#This Row],[Lev Ret]]="","",AR237*Table2[[#This Row],[Div]]))</f>
        <v/>
      </c>
      <c r="AT237" s="96" t="str">
        <f>IF(Table2[[#This Row],[Pro Bet]]="","",IF(AS237="",AR237*-1,AS237-AR237))</f>
        <v/>
      </c>
    </row>
    <row r="238" spans="1:46" x14ac:dyDescent="0.25">
      <c r="A238" s="38">
        <v>44380</v>
      </c>
      <c r="B238" s="39" t="s">
        <v>225</v>
      </c>
      <c r="C238" s="40">
        <v>0.67013888888888884</v>
      </c>
      <c r="D238" s="39">
        <v>6</v>
      </c>
      <c r="E238" s="39">
        <v>0</v>
      </c>
      <c r="F238" s="70">
        <v>8</v>
      </c>
      <c r="G238" s="39">
        <v>1200</v>
      </c>
      <c r="H238" s="39" t="s">
        <v>988</v>
      </c>
      <c r="I238" s="39" t="s">
        <v>989</v>
      </c>
      <c r="J238" s="39">
        <v>160</v>
      </c>
      <c r="K238" s="39">
        <v>5</v>
      </c>
      <c r="L238" s="39" t="s">
        <v>1124</v>
      </c>
      <c r="M238" s="39" t="s">
        <v>1030</v>
      </c>
      <c r="N238" s="41">
        <v>4</v>
      </c>
      <c r="O238" s="39" t="s">
        <v>1125</v>
      </c>
      <c r="P238" s="39" t="s">
        <v>1099</v>
      </c>
      <c r="Q238" s="48"/>
      <c r="R238" s="39">
        <v>5</v>
      </c>
      <c r="S238" s="39">
        <v>55</v>
      </c>
      <c r="T238" s="39">
        <v>55</v>
      </c>
      <c r="U238" s="48">
        <v>45.833333333333336</v>
      </c>
      <c r="V238" s="39">
        <v>1</v>
      </c>
      <c r="W238" s="39">
        <v>5</v>
      </c>
      <c r="X238" s="39">
        <v>2</v>
      </c>
      <c r="Y238" s="39">
        <v>4.5999999999999996</v>
      </c>
      <c r="Z238" s="39">
        <v>40</v>
      </c>
      <c r="AA238" s="39">
        <v>11</v>
      </c>
      <c r="AB238" s="52"/>
      <c r="AC238" s="39" t="s">
        <v>617</v>
      </c>
      <c r="AD238" s="41">
        <v>4.4000000000000004</v>
      </c>
      <c r="AE238" s="41">
        <v>1.7</v>
      </c>
      <c r="AF238" s="68" t="s">
        <v>618</v>
      </c>
      <c r="AG238" s="39" t="str">
        <f>VLOOKUP(B238,$B$1703:$D$1743,2,FALSE)</f>
        <v>Vic</v>
      </c>
      <c r="AH238" s="39" t="str">
        <f>VLOOKUP(B238,$B$1703:$D$1743,3,FALSE)</f>
        <v>-</v>
      </c>
      <c r="AI238" s="69" t="str">
        <f>TRIM(PROPER(L238))</f>
        <v>The Astrologist</v>
      </c>
      <c r="AJ238" s="39" t="str">
        <f>TEXT(A238, "ddd")</f>
        <v>Sat</v>
      </c>
      <c r="AK238" s="39">
        <f>MONTH(Table2[[#This Row],[Date]])</f>
        <v>7</v>
      </c>
      <c r="AL238" s="39" t="s">
        <v>1361</v>
      </c>
      <c r="AM238" s="39" t="str">
        <f>IF(AND(Table2[[#This Row],[Date]]=A239,Table2[[#This Row],[Track]]=B239,Table2[[#This Row],[Race]]=F239,AL238&lt;&gt;"Neg",AL239&lt;&gt;"Neg"),2,"")</f>
        <v/>
      </c>
      <c r="AN238" s="39" t="str">
        <f>IF(AM238=2,2,IF(AND(AM237=2,Table2[[#This Row],[Negatives]]&lt;&gt;"NEG"),2,""))</f>
        <v/>
      </c>
      <c r="AO238" s="39">
        <f>IF(AND(Table2[[#This Row],[State]]="NSW",Table2[[#This Row],[Rated Order]]=3,AN238=""),100,100)</f>
        <v>100</v>
      </c>
      <c r="AP238" s="39">
        <f>IF(AC238&lt;&gt;"Won","",AO238*AD238)</f>
        <v>440.00000000000006</v>
      </c>
      <c r="AQ238" s="39">
        <f>IF(AP238="",AO238*-1,AP238-AO238)</f>
        <v>340.00000000000006</v>
      </c>
      <c r="AR238" s="95" t="str">
        <f>IF(Table2[[#This Row],[Negatives]]="NEG","",IF(AND(Table2[[#This Row],[2 Pro Bets]]="",Table2[[#This Row],[State]]="NSW",Table2[[#This Row],[Rated Order]]=3),"",100))</f>
        <v/>
      </c>
      <c r="AS238" s="47" t="str">
        <f>IF(Table2[[#This Row],[Pro Bet]]="","",IF(Table2[[#This Row],[Lev Ret]]="","",AR238*Table2[[#This Row],[Div]]))</f>
        <v/>
      </c>
      <c r="AT238" s="96" t="str">
        <f>IF(Table2[[#This Row],[Pro Bet]]="","",IF(AS238="",AR238*-1,AS238-AR238))</f>
        <v/>
      </c>
    </row>
    <row r="239" spans="1:46" x14ac:dyDescent="0.25">
      <c r="A239" s="38">
        <v>44380</v>
      </c>
      <c r="B239" s="39" t="s">
        <v>45</v>
      </c>
      <c r="C239" s="40">
        <v>0.6875</v>
      </c>
      <c r="D239" s="39">
        <v>8</v>
      </c>
      <c r="E239" s="39">
        <v>3</v>
      </c>
      <c r="F239" s="70">
        <v>10</v>
      </c>
      <c r="G239" s="39">
        <v>1400</v>
      </c>
      <c r="H239" s="39" t="s">
        <v>1021</v>
      </c>
      <c r="I239" s="39">
        <v>78</v>
      </c>
      <c r="J239" s="39">
        <v>130</v>
      </c>
      <c r="K239" s="39">
        <v>2</v>
      </c>
      <c r="L239" s="39" t="s">
        <v>747</v>
      </c>
      <c r="M239" s="39" t="s">
        <v>999</v>
      </c>
      <c r="N239" s="41">
        <v>11.1</v>
      </c>
      <c r="O239" s="39" t="s">
        <v>1445</v>
      </c>
      <c r="P239" s="39" t="s">
        <v>1444</v>
      </c>
      <c r="Q239" s="48">
        <v>3</v>
      </c>
      <c r="R239" s="39">
        <v>2</v>
      </c>
      <c r="S239" s="39">
        <v>59.5</v>
      </c>
      <c r="T239" s="39">
        <v>56.5</v>
      </c>
      <c r="U239" s="48">
        <v>50.675675675675677</v>
      </c>
      <c r="V239" s="39">
        <v>4</v>
      </c>
      <c r="W239" s="39">
        <v>3</v>
      </c>
      <c r="X239" s="39">
        <v>2</v>
      </c>
      <c r="Y239" s="39">
        <v>4.3</v>
      </c>
      <c r="Z239" s="39">
        <v>20</v>
      </c>
      <c r="AA239" s="39"/>
      <c r="AB239" s="52"/>
      <c r="AC239" s="39" t="s">
        <v>2</v>
      </c>
      <c r="AD239" s="41">
        <v>16</v>
      </c>
      <c r="AE239" s="41">
        <v>3.1</v>
      </c>
      <c r="AF239" s="68" t="s">
        <v>619</v>
      </c>
      <c r="AG239" s="39" t="str">
        <f>VLOOKUP(B239,$B$1703:$D$1743,2,FALSE)</f>
        <v>NSW</v>
      </c>
      <c r="AH239" s="39" t="str">
        <f>VLOOKUP(B239,$B$1703:$D$1743,3,FALSE)</f>
        <v>-</v>
      </c>
      <c r="AI239" s="69" t="str">
        <f>TRIM(PROPER(L239))</f>
        <v>Cafe Royal</v>
      </c>
      <c r="AJ239" s="39" t="str">
        <f>TEXT(A239, "ddd")</f>
        <v>Sat</v>
      </c>
      <c r="AK239" s="39">
        <f>MONTH(Table2[[#This Row],[Date]])</f>
        <v>7</v>
      </c>
      <c r="AL239" s="39"/>
      <c r="AM239" s="39" t="str">
        <f>IF(AND(Table2[[#This Row],[Date]]=A240,Table2[[#This Row],[Track]]=B240,Table2[[#This Row],[Race]]=F240,AL239&lt;&gt;"Neg",AL240&lt;&gt;"Neg"),2,"")</f>
        <v/>
      </c>
      <c r="AN239" s="39" t="str">
        <f>IF(AM239=2,2,IF(AND(AM238=2,Table2[[#This Row],[Negatives]]&lt;&gt;"NEG"),2,""))</f>
        <v/>
      </c>
      <c r="AO239" s="39">
        <f>IF(AND(Table2[[#This Row],[State]]="NSW",Table2[[#This Row],[Rated Order]]=3,AN239=""),100,100)</f>
        <v>100</v>
      </c>
      <c r="AP239" s="39" t="str">
        <f>IF(AC239&lt;&gt;"Won","",AO239*AD239)</f>
        <v/>
      </c>
      <c r="AQ239" s="39">
        <f>IF(AP239="",AO239*-1,AP239-AO239)</f>
        <v>-100</v>
      </c>
      <c r="AR239" s="95">
        <f>IF(Table2[[#This Row],[Negatives]]="NEG","",IF(AND(Table2[[#This Row],[2 Pro Bets]]="",Table2[[#This Row],[State]]="NSW",Table2[[#This Row],[Rated Order]]=3),"",100))</f>
        <v>100</v>
      </c>
      <c r="AS239" s="47" t="str">
        <f>IF(Table2[[#This Row],[Pro Bet]]="","",IF(Table2[[#This Row],[Lev Ret]]="","",AR239*Table2[[#This Row],[Div]]))</f>
        <v/>
      </c>
      <c r="AT239" s="96">
        <f>IF(Table2[[#This Row],[Pro Bet]]="","",IF(AS239="",AR239*-1,AS239-AR239))</f>
        <v>-100</v>
      </c>
    </row>
    <row r="240" spans="1:46" x14ac:dyDescent="0.25">
      <c r="A240" s="38">
        <v>44387</v>
      </c>
      <c r="B240" s="39" t="s">
        <v>44</v>
      </c>
      <c r="C240" s="40">
        <v>0.53125</v>
      </c>
      <c r="D240" s="39">
        <v>9</v>
      </c>
      <c r="E240" s="39">
        <v>6</v>
      </c>
      <c r="F240" s="70">
        <v>4</v>
      </c>
      <c r="G240" s="39">
        <v>1100</v>
      </c>
      <c r="H240" s="39" t="s">
        <v>1021</v>
      </c>
      <c r="I240" s="39">
        <v>78</v>
      </c>
      <c r="J240" s="39">
        <v>130</v>
      </c>
      <c r="K240" s="39">
        <v>7</v>
      </c>
      <c r="L240" s="39" t="s">
        <v>748</v>
      </c>
      <c r="M240" s="39" t="s">
        <v>1006</v>
      </c>
      <c r="N240" s="41">
        <v>2.8</v>
      </c>
      <c r="O240" s="39" t="s">
        <v>1166</v>
      </c>
      <c r="P240" s="39" t="s">
        <v>1064</v>
      </c>
      <c r="Q240" s="48"/>
      <c r="R240" s="39">
        <v>5</v>
      </c>
      <c r="S240" s="39">
        <v>57</v>
      </c>
      <c r="T240" s="39">
        <v>57</v>
      </c>
      <c r="U240" s="48">
        <v>67.972350230414747</v>
      </c>
      <c r="V240" s="39">
        <v>3</v>
      </c>
      <c r="W240" s="39">
        <v>2</v>
      </c>
      <c r="X240" s="39">
        <v>2</v>
      </c>
      <c r="Y240" s="39">
        <v>4</v>
      </c>
      <c r="Z240" s="39">
        <v>20</v>
      </c>
      <c r="AA240" s="39"/>
      <c r="AB240" s="52"/>
      <c r="AC240" s="39" t="s">
        <v>471</v>
      </c>
      <c r="AD240" s="41">
        <v>3.7</v>
      </c>
      <c r="AE240" s="41">
        <v>2</v>
      </c>
      <c r="AF240" s="68" t="s">
        <v>619</v>
      </c>
      <c r="AG240" s="39" t="str">
        <f>VLOOKUP(B240,$B$1703:$D$1743,2,FALSE)</f>
        <v>NSW</v>
      </c>
      <c r="AH240" s="39" t="str">
        <f>VLOOKUP(B240,$B$1703:$D$1743,3,FALSE)</f>
        <v>-</v>
      </c>
      <c r="AI240" s="69" t="str">
        <f>TRIM(PROPER(L240))</f>
        <v>Van Giz</v>
      </c>
      <c r="AJ240" s="39" t="str">
        <f>TEXT(A240, "ddd")</f>
        <v>Sat</v>
      </c>
      <c r="AK240" s="39">
        <f>MONTH(Table2[[#This Row],[Date]])</f>
        <v>7</v>
      </c>
      <c r="AL240" s="39"/>
      <c r="AM240" s="39" t="str">
        <f>IF(AND(Table2[[#This Row],[Date]]=A241,Table2[[#This Row],[Track]]=B241,Table2[[#This Row],[Race]]=F241,AL240&lt;&gt;"Neg",AL241&lt;&gt;"Neg"),2,"")</f>
        <v/>
      </c>
      <c r="AN240" s="39" t="str">
        <f>IF(AM240=2,2,IF(AND(AM239=2,Table2[[#This Row],[Negatives]]&lt;&gt;"NEG"),2,""))</f>
        <v/>
      </c>
      <c r="AO240" s="39">
        <f>IF(AND(Table2[[#This Row],[State]]="NSW",Table2[[#This Row],[Rated Order]]=3,AN240=""),100,100)</f>
        <v>100</v>
      </c>
      <c r="AP240" s="39">
        <f>IF(AC240&lt;&gt;"Won","",AO240*AD240)</f>
        <v>370</v>
      </c>
      <c r="AQ240" s="39">
        <f>IF(AP240="",AO240*-1,AP240-AO240)</f>
        <v>270</v>
      </c>
      <c r="AR240" s="95">
        <f>IF(Table2[[#This Row],[Negatives]]="NEG","",IF(AND(Table2[[#This Row],[2 Pro Bets]]="",Table2[[#This Row],[State]]="NSW",Table2[[#This Row],[Rated Order]]=3),"",100))</f>
        <v>100</v>
      </c>
      <c r="AS240" s="47">
        <f>IF(Table2[[#This Row],[Pro Bet]]="","",IF(Table2[[#This Row],[Lev Ret]]="","",AR240*Table2[[#This Row],[Div]]))</f>
        <v>370</v>
      </c>
      <c r="AT240" s="96">
        <f>IF(Table2[[#This Row],[Pro Bet]]="","",IF(AS240="",AR240*-1,AS240-AR240))</f>
        <v>270</v>
      </c>
    </row>
    <row r="241" spans="1:46" x14ac:dyDescent="0.25">
      <c r="A241" s="38">
        <v>44387</v>
      </c>
      <c r="B241" s="39" t="s">
        <v>44</v>
      </c>
      <c r="C241" s="40">
        <v>0.55555555555555602</v>
      </c>
      <c r="D241" s="39">
        <v>9</v>
      </c>
      <c r="E241" s="39">
        <v>6</v>
      </c>
      <c r="F241" s="70">
        <v>5</v>
      </c>
      <c r="G241" s="39">
        <v>2000</v>
      </c>
      <c r="H241" s="39" t="s">
        <v>1398</v>
      </c>
      <c r="I241" s="39">
        <v>78</v>
      </c>
      <c r="J241" s="39">
        <v>130</v>
      </c>
      <c r="K241" s="39">
        <v>3</v>
      </c>
      <c r="L241" s="39" t="s">
        <v>749</v>
      </c>
      <c r="M241" s="39" t="s">
        <v>1006</v>
      </c>
      <c r="N241" s="41">
        <v>2.4</v>
      </c>
      <c r="O241" s="39" t="s">
        <v>1166</v>
      </c>
      <c r="P241" s="39" t="s">
        <v>1175</v>
      </c>
      <c r="Q241" s="48"/>
      <c r="R241" s="39">
        <v>7</v>
      </c>
      <c r="S241" s="39">
        <v>59.5</v>
      </c>
      <c r="T241" s="39">
        <v>59.5</v>
      </c>
      <c r="U241" s="48">
        <v>46.428571428571431</v>
      </c>
      <c r="V241" s="39">
        <v>1</v>
      </c>
      <c r="W241" s="39">
        <v>3</v>
      </c>
      <c r="X241" s="39">
        <v>2</v>
      </c>
      <c r="Y241" s="39">
        <v>5.2</v>
      </c>
      <c r="Z241" s="39">
        <v>20</v>
      </c>
      <c r="AA241" s="39"/>
      <c r="AB241" s="52"/>
      <c r="AC241" s="39" t="s">
        <v>471</v>
      </c>
      <c r="AD241" s="41">
        <v>2.4</v>
      </c>
      <c r="AE241" s="41">
        <v>1.4</v>
      </c>
      <c r="AF241" s="68" t="s">
        <v>619</v>
      </c>
      <c r="AG241" s="39" t="str">
        <f>VLOOKUP(B241,$B$1703:$D$1743,2,FALSE)</f>
        <v>NSW</v>
      </c>
      <c r="AH241" s="39" t="str">
        <f>VLOOKUP(B241,$B$1703:$D$1743,3,FALSE)</f>
        <v>-</v>
      </c>
      <c r="AI241" s="69" t="str">
        <f>TRIM(PROPER(L241))</f>
        <v>Harpo Marx</v>
      </c>
      <c r="AJ241" s="39" t="str">
        <f>TEXT(A241, "ddd")</f>
        <v>Sat</v>
      </c>
      <c r="AK241" s="39">
        <f>MONTH(Table2[[#This Row],[Date]])</f>
        <v>7</v>
      </c>
      <c r="AL241" s="39"/>
      <c r="AM241" s="39" t="str">
        <f>IF(AND(Table2[[#This Row],[Date]]=A242,Table2[[#This Row],[Track]]=B242,Table2[[#This Row],[Race]]=F242,AL241&lt;&gt;"Neg",AL242&lt;&gt;"Neg"),2,"")</f>
        <v/>
      </c>
      <c r="AN241" s="39" t="str">
        <f>IF(AM241=2,2,IF(AND(AM240=2,Table2[[#This Row],[Negatives]]&lt;&gt;"NEG"),2,""))</f>
        <v/>
      </c>
      <c r="AO241" s="39">
        <f>IF(AND(Table2[[#This Row],[State]]="NSW",Table2[[#This Row],[Rated Order]]=3,AN241=""),100,100)</f>
        <v>100</v>
      </c>
      <c r="AP241" s="39">
        <f>IF(AC241&lt;&gt;"Won","",AO241*AD241)</f>
        <v>240</v>
      </c>
      <c r="AQ241" s="39">
        <f>IF(AP241="",AO241*-1,AP241-AO241)</f>
        <v>140</v>
      </c>
      <c r="AR241" s="95">
        <f>IF(Table2[[#This Row],[Negatives]]="NEG","",IF(AND(Table2[[#This Row],[2 Pro Bets]]="",Table2[[#This Row],[State]]="NSW",Table2[[#This Row],[Rated Order]]=3),"",100))</f>
        <v>100</v>
      </c>
      <c r="AS241" s="47">
        <f>IF(Table2[[#This Row],[Pro Bet]]="","",IF(Table2[[#This Row],[Lev Ret]]="","",AR241*Table2[[#This Row],[Div]]))</f>
        <v>240</v>
      </c>
      <c r="AT241" s="96">
        <f>IF(Table2[[#This Row],[Pro Bet]]="","",IF(AS241="",AR241*-1,AS241-AR241))</f>
        <v>140</v>
      </c>
    </row>
    <row r="242" spans="1:46" x14ac:dyDescent="0.25">
      <c r="A242" s="38">
        <v>44387</v>
      </c>
      <c r="B242" s="39" t="s">
        <v>44</v>
      </c>
      <c r="C242" s="40">
        <v>0.57986111111111105</v>
      </c>
      <c r="D242" s="39">
        <v>9</v>
      </c>
      <c r="E242" s="39">
        <v>6</v>
      </c>
      <c r="F242" s="70">
        <v>6</v>
      </c>
      <c r="G242" s="39">
        <v>1100</v>
      </c>
      <c r="H242" s="39" t="s">
        <v>1398</v>
      </c>
      <c r="I242" s="39">
        <v>78</v>
      </c>
      <c r="J242" s="39">
        <v>130</v>
      </c>
      <c r="K242" s="39">
        <v>3</v>
      </c>
      <c r="L242" s="39" t="s">
        <v>736</v>
      </c>
      <c r="M242" s="39" t="s">
        <v>999</v>
      </c>
      <c r="N242" s="41">
        <v>2.2000000000000002</v>
      </c>
      <c r="O242" s="39" t="s">
        <v>1091</v>
      </c>
      <c r="P242" s="39" t="s">
        <v>1211</v>
      </c>
      <c r="Q242" s="48"/>
      <c r="R242" s="39">
        <v>6</v>
      </c>
      <c r="S242" s="39">
        <v>59.5</v>
      </c>
      <c r="T242" s="39">
        <v>59.5</v>
      </c>
      <c r="U242" s="48">
        <v>61.847988077496275</v>
      </c>
      <c r="V242" s="39">
        <v>2</v>
      </c>
      <c r="W242" s="39"/>
      <c r="X242" s="39">
        <v>2</v>
      </c>
      <c r="Y242" s="39">
        <v>4.4000000000000004</v>
      </c>
      <c r="Z242" s="39">
        <v>20</v>
      </c>
      <c r="AA242" s="39"/>
      <c r="AB242" s="52"/>
      <c r="AC242" s="39"/>
      <c r="AD242" s="41">
        <v>3</v>
      </c>
      <c r="AE242" s="41"/>
      <c r="AF242" s="68" t="s">
        <v>619</v>
      </c>
      <c r="AG242" s="39" t="str">
        <f>VLOOKUP(B242,$B$1703:$D$1743,2,FALSE)</f>
        <v>NSW</v>
      </c>
      <c r="AH242" s="39" t="str">
        <f>VLOOKUP(B242,$B$1703:$D$1743,3,FALSE)</f>
        <v>-</v>
      </c>
      <c r="AI242" s="69" t="str">
        <f>TRIM(PROPER(L242))</f>
        <v>Hulk</v>
      </c>
      <c r="AJ242" s="39" t="str">
        <f>TEXT(A242, "ddd")</f>
        <v>Sat</v>
      </c>
      <c r="AK242" s="39">
        <f>MONTH(Table2[[#This Row],[Date]])</f>
        <v>7</v>
      </c>
      <c r="AL242" s="39"/>
      <c r="AM242" s="39" t="str">
        <f>IF(AND(Table2[[#This Row],[Date]]=A243,Table2[[#This Row],[Track]]=B243,Table2[[#This Row],[Race]]=F243,AL242&lt;&gt;"Neg",AL243&lt;&gt;"Neg"),2,"")</f>
        <v/>
      </c>
      <c r="AN242" s="39" t="str">
        <f>IF(AM242=2,2,IF(AND(AM241=2,Table2[[#This Row],[Negatives]]&lt;&gt;"NEG"),2,""))</f>
        <v/>
      </c>
      <c r="AO242" s="39">
        <f>IF(AND(Table2[[#This Row],[State]]="NSW",Table2[[#This Row],[Rated Order]]=3,AN242=""),100,100)</f>
        <v>100</v>
      </c>
      <c r="AP242" s="39" t="str">
        <f>IF(AC242&lt;&gt;"Won","",AO242*AD242)</f>
        <v/>
      </c>
      <c r="AQ242" s="39">
        <f>IF(AP242="",AO242*-1,AP242-AO242)</f>
        <v>-100</v>
      </c>
      <c r="AR242" s="95">
        <f>IF(Table2[[#This Row],[Negatives]]="NEG","",IF(AND(Table2[[#This Row],[2 Pro Bets]]="",Table2[[#This Row],[State]]="NSW",Table2[[#This Row],[Rated Order]]=3),"",100))</f>
        <v>100</v>
      </c>
      <c r="AS242" s="47" t="str">
        <f>IF(Table2[[#This Row],[Pro Bet]]="","",IF(Table2[[#This Row],[Lev Ret]]="","",AR242*Table2[[#This Row],[Div]]))</f>
        <v/>
      </c>
      <c r="AT242" s="96">
        <f>IF(Table2[[#This Row],[Pro Bet]]="","",IF(AS242="",AR242*-1,AS242-AR242))</f>
        <v>-100</v>
      </c>
    </row>
    <row r="243" spans="1:46" x14ac:dyDescent="0.25">
      <c r="A243" s="38">
        <v>44387</v>
      </c>
      <c r="B243" s="39" t="s">
        <v>107</v>
      </c>
      <c r="C243" s="40">
        <v>0.59375</v>
      </c>
      <c r="D243" s="39">
        <v>4</v>
      </c>
      <c r="E243" s="39">
        <v>0</v>
      </c>
      <c r="F243" s="70">
        <v>5</v>
      </c>
      <c r="G243" s="39">
        <v>2000</v>
      </c>
      <c r="H243" s="39" t="s">
        <v>988</v>
      </c>
      <c r="I243" s="39">
        <v>78</v>
      </c>
      <c r="J243" s="39">
        <v>135</v>
      </c>
      <c r="K243" s="39">
        <v>4</v>
      </c>
      <c r="L243" s="39" t="s">
        <v>632</v>
      </c>
      <c r="M243" s="39" t="s">
        <v>1024</v>
      </c>
      <c r="N243" s="41">
        <v>7.3</v>
      </c>
      <c r="O243" s="39" t="s">
        <v>1126</v>
      </c>
      <c r="P243" s="39" t="s">
        <v>1127</v>
      </c>
      <c r="Q243" s="48">
        <v>2</v>
      </c>
      <c r="R243" s="39">
        <v>6</v>
      </c>
      <c r="S243" s="39">
        <v>58.5</v>
      </c>
      <c r="T243" s="39">
        <v>56.5</v>
      </c>
      <c r="U243" s="48">
        <v>24.336928009326726</v>
      </c>
      <c r="V243" s="39">
        <v>3</v>
      </c>
      <c r="W243" s="39">
        <v>1</v>
      </c>
      <c r="X243" s="39">
        <v>2</v>
      </c>
      <c r="Y243" s="39">
        <v>5.2</v>
      </c>
      <c r="Z243" s="39">
        <v>30</v>
      </c>
      <c r="AA243" s="39">
        <v>12</v>
      </c>
      <c r="AB243" s="52"/>
      <c r="AC243" s="39"/>
      <c r="AD243" s="41">
        <v>9</v>
      </c>
      <c r="AE243" s="41"/>
      <c r="AF243" s="68" t="s">
        <v>618</v>
      </c>
      <c r="AG243" s="39" t="str">
        <f>VLOOKUP(B243,$B$1703:$D$1743,2,FALSE)</f>
        <v>Vic</v>
      </c>
      <c r="AH243" s="39" t="str">
        <f>VLOOKUP(B243,$B$1703:$D$1743,3,FALSE)</f>
        <v>-</v>
      </c>
      <c r="AI243" s="69" t="str">
        <f>TRIM(PROPER(L243))</f>
        <v>Excelman</v>
      </c>
      <c r="AJ243" s="39" t="str">
        <f>TEXT(A243, "ddd")</f>
        <v>Sat</v>
      </c>
      <c r="AK243" s="39">
        <f>MONTH(Table2[[#This Row],[Date]])</f>
        <v>7</v>
      </c>
      <c r="AL243" s="39"/>
      <c r="AM243" s="39" t="str">
        <f>IF(AND(Table2[[#This Row],[Date]]=A244,Table2[[#This Row],[Track]]=B244,Table2[[#This Row],[Race]]=F244,AL243&lt;&gt;"Neg",AL244&lt;&gt;"Neg"),2,"")</f>
        <v/>
      </c>
      <c r="AN243" s="39" t="str">
        <f>IF(AM243=2,2,IF(AND(AM242=2,Table2[[#This Row],[Negatives]]&lt;&gt;"NEG"),2,""))</f>
        <v/>
      </c>
      <c r="AO243" s="39">
        <f>IF(AND(Table2[[#This Row],[State]]="NSW",Table2[[#This Row],[Rated Order]]=3,AN243=""),100,100)</f>
        <v>100</v>
      </c>
      <c r="AP243" s="39" t="str">
        <f>IF(AC243&lt;&gt;"Won","",AO243*AD243)</f>
        <v/>
      </c>
      <c r="AQ243" s="39">
        <f>IF(AP243="",AO243*-1,AP243-AO243)</f>
        <v>-100</v>
      </c>
      <c r="AR243" s="95">
        <f>IF(Table2[[#This Row],[Negatives]]="NEG","",IF(AND(Table2[[#This Row],[2 Pro Bets]]="",Table2[[#This Row],[State]]="NSW",Table2[[#This Row],[Rated Order]]=3),"",100))</f>
        <v>100</v>
      </c>
      <c r="AS243" s="47" t="str">
        <f>IF(Table2[[#This Row],[Pro Bet]]="","",IF(Table2[[#This Row],[Lev Ret]]="","",AR243*Table2[[#This Row],[Div]]))</f>
        <v/>
      </c>
      <c r="AT243" s="96">
        <f>IF(Table2[[#This Row],[Pro Bet]]="","",IF(AS243="",AR243*-1,AS243-AR243))</f>
        <v>-100</v>
      </c>
    </row>
    <row r="244" spans="1:46" x14ac:dyDescent="0.25">
      <c r="A244" s="38">
        <v>44387</v>
      </c>
      <c r="B244" s="39" t="s">
        <v>44</v>
      </c>
      <c r="C244" s="40">
        <v>0.60763888888888895</v>
      </c>
      <c r="D244" s="39">
        <v>9</v>
      </c>
      <c r="E244" s="39">
        <v>6</v>
      </c>
      <c r="F244" s="70">
        <v>7</v>
      </c>
      <c r="G244" s="39">
        <v>1300</v>
      </c>
      <c r="H244" s="39" t="s">
        <v>1398</v>
      </c>
      <c r="I244" s="39">
        <v>72</v>
      </c>
      <c r="J244" s="39">
        <v>100</v>
      </c>
      <c r="K244" s="39">
        <v>12</v>
      </c>
      <c r="L244" s="39" t="s">
        <v>1613</v>
      </c>
      <c r="M244" s="39" t="s">
        <v>1018</v>
      </c>
      <c r="N244" s="41">
        <v>6.7</v>
      </c>
      <c r="O244" s="39" t="s">
        <v>1446</v>
      </c>
      <c r="P244" s="39" t="s">
        <v>1403</v>
      </c>
      <c r="Q244" s="48"/>
      <c r="R244" s="39">
        <v>4</v>
      </c>
      <c r="S244" s="39">
        <v>54.5</v>
      </c>
      <c r="T244" s="39">
        <v>54.5</v>
      </c>
      <c r="U244" s="48">
        <v>34.92537313432836</v>
      </c>
      <c r="V244" s="39">
        <v>2</v>
      </c>
      <c r="W244" s="39"/>
      <c r="X244" s="39">
        <v>2</v>
      </c>
      <c r="Y244" s="39">
        <v>5.5</v>
      </c>
      <c r="Z244" s="39">
        <v>20</v>
      </c>
      <c r="AA244" s="39"/>
      <c r="AB244" s="52"/>
      <c r="AC244" s="39" t="s">
        <v>471</v>
      </c>
      <c r="AD244" s="41">
        <v>9</v>
      </c>
      <c r="AE244" s="41">
        <v>2.6</v>
      </c>
      <c r="AF244" s="68" t="s">
        <v>619</v>
      </c>
      <c r="AG244" s="39" t="str">
        <f>VLOOKUP(B244,$B$1703:$D$1743,2,FALSE)</f>
        <v>NSW</v>
      </c>
      <c r="AH244" s="39" t="str">
        <f>VLOOKUP(B244,$B$1703:$D$1743,3,FALSE)</f>
        <v>-</v>
      </c>
      <c r="AI244" s="69" t="str">
        <f>TRIM(PROPER(L244))</f>
        <v>Zorocat</v>
      </c>
      <c r="AJ244" s="39" t="str">
        <f>TEXT(A244, "ddd")</f>
        <v>Sat</v>
      </c>
      <c r="AK244" s="39">
        <f>MONTH(Table2[[#This Row],[Date]])</f>
        <v>7</v>
      </c>
      <c r="AL244" s="39" t="s">
        <v>1362</v>
      </c>
      <c r="AM244" s="39" t="str">
        <f>IF(AND(Table2[[#This Row],[Date]]=A245,Table2[[#This Row],[Track]]=B245,Table2[[#This Row],[Race]]=F245,AL244&lt;&gt;"Neg",AL245&lt;&gt;"Neg"),2,"")</f>
        <v/>
      </c>
      <c r="AN244" s="39" t="str">
        <f>IF(AM244=2,2,IF(AND(AM243=2,Table2[[#This Row],[Negatives]]&lt;&gt;"NEG"),2,""))</f>
        <v/>
      </c>
      <c r="AO244" s="39">
        <f>IF(AND(Table2[[#This Row],[State]]="NSW",Table2[[#This Row],[Rated Order]]=3,AN244=""),100,100)</f>
        <v>100</v>
      </c>
      <c r="AP244" s="39">
        <f>IF(AC244&lt;&gt;"Won","",AO244*AD244)</f>
        <v>900</v>
      </c>
      <c r="AQ244" s="39">
        <f>IF(AP244="",AO244*-1,AP244-AO244)</f>
        <v>800</v>
      </c>
      <c r="AR244" s="95" t="str">
        <f>IF(Table2[[#This Row],[Negatives]]="NEG","",IF(AND(Table2[[#This Row],[2 Pro Bets]]="",Table2[[#This Row],[State]]="NSW",Table2[[#This Row],[Rated Order]]=3),"",100))</f>
        <v/>
      </c>
      <c r="AS244" s="47" t="str">
        <f>IF(Table2[[#This Row],[Pro Bet]]="","",IF(Table2[[#This Row],[Lev Ret]]="","",AR244*Table2[[#This Row],[Div]]))</f>
        <v/>
      </c>
      <c r="AT244" s="96" t="str">
        <f>IF(Table2[[#This Row],[Pro Bet]]="","",IF(AS244="",AR244*-1,AS244-AR244))</f>
        <v/>
      </c>
    </row>
    <row r="245" spans="1:46" x14ac:dyDescent="0.25">
      <c r="A245" s="38">
        <v>44387</v>
      </c>
      <c r="B245" s="39" t="s">
        <v>44</v>
      </c>
      <c r="C245" s="40">
        <v>0.60763888888888895</v>
      </c>
      <c r="D245" s="39">
        <v>9</v>
      </c>
      <c r="E245" s="39">
        <v>6</v>
      </c>
      <c r="F245" s="70">
        <v>7</v>
      </c>
      <c r="G245" s="39">
        <v>1300</v>
      </c>
      <c r="H245" s="39" t="s">
        <v>1398</v>
      </c>
      <c r="I245" s="39">
        <v>72</v>
      </c>
      <c r="J245" s="39">
        <v>100</v>
      </c>
      <c r="K245" s="39">
        <v>1</v>
      </c>
      <c r="L245" s="39" t="s">
        <v>750</v>
      </c>
      <c r="M245" s="39" t="s">
        <v>1006</v>
      </c>
      <c r="N245" s="41">
        <v>7.7</v>
      </c>
      <c r="O245" s="39" t="s">
        <v>1424</v>
      </c>
      <c r="P245" s="39" t="s">
        <v>1447</v>
      </c>
      <c r="Q245" s="48">
        <v>3</v>
      </c>
      <c r="R245" s="39">
        <v>9</v>
      </c>
      <c r="S245" s="39">
        <v>62.5</v>
      </c>
      <c r="T245" s="39">
        <v>59.5</v>
      </c>
      <c r="U245" s="48">
        <v>34.92537313432836</v>
      </c>
      <c r="V245" s="39"/>
      <c r="W245" s="39">
        <v>1</v>
      </c>
      <c r="X245" s="39">
        <v>3</v>
      </c>
      <c r="Y245" s="39">
        <v>7.4</v>
      </c>
      <c r="Z245" s="39">
        <v>20</v>
      </c>
      <c r="AA245" s="39"/>
      <c r="AB245" s="52"/>
      <c r="AC245" s="39"/>
      <c r="AD245" s="41">
        <v>6</v>
      </c>
      <c r="AE245" s="41"/>
      <c r="AF245" s="68" t="s">
        <v>619</v>
      </c>
      <c r="AG245" s="39" t="str">
        <f>VLOOKUP(B245,$B$1703:$D$1743,2,FALSE)</f>
        <v>NSW</v>
      </c>
      <c r="AH245" s="39" t="str">
        <f>VLOOKUP(B245,$B$1703:$D$1743,3,FALSE)</f>
        <v>-</v>
      </c>
      <c r="AI245" s="69" t="str">
        <f>TRIM(PROPER(L245))</f>
        <v>Not Feint Hearted</v>
      </c>
      <c r="AJ245" s="39" t="str">
        <f>TEXT(A245, "ddd")</f>
        <v>Sat</v>
      </c>
      <c r="AK245" s="39">
        <f>MONTH(Table2[[#This Row],[Date]])</f>
        <v>7</v>
      </c>
      <c r="AL245" s="79" t="s">
        <v>1362</v>
      </c>
      <c r="AM245" s="39" t="str">
        <f>IF(AND(Table2[[#This Row],[Date]]=A246,Table2[[#This Row],[Track]]=B246,Table2[[#This Row],[Race]]=F246,AL245&lt;&gt;"Neg",AL246&lt;&gt;"Neg"),2,"")</f>
        <v/>
      </c>
      <c r="AN245" s="39" t="str">
        <f>IF(AM245=2,2,IF(AND(AM244=2,Table2[[#This Row],[Negatives]]&lt;&gt;"NEG"),2,""))</f>
        <v/>
      </c>
      <c r="AO245" s="39">
        <f>IF(AND(Table2[[#This Row],[State]]="NSW",Table2[[#This Row],[Rated Order]]=3,AN245=""),100,100)</f>
        <v>100</v>
      </c>
      <c r="AP245" s="39" t="str">
        <f>IF(AC245&lt;&gt;"Won","",AO245*AD245)</f>
        <v/>
      </c>
      <c r="AQ245" s="39">
        <f>IF(AP245="",AO245*-1,AP245-AO245)</f>
        <v>-100</v>
      </c>
      <c r="AR245" s="95" t="str">
        <f>IF(Table2[[#This Row],[Negatives]]="NEG","",IF(AND(Table2[[#This Row],[2 Pro Bets]]="",Table2[[#This Row],[State]]="NSW",Table2[[#This Row],[Rated Order]]=3),"",100))</f>
        <v/>
      </c>
      <c r="AS245" s="47" t="str">
        <f>IF(Table2[[#This Row],[Pro Bet]]="","",IF(Table2[[#This Row],[Lev Ret]]="","",AR245*Table2[[#This Row],[Div]]))</f>
        <v/>
      </c>
      <c r="AT245" s="96" t="str">
        <f>IF(Table2[[#This Row],[Pro Bet]]="","",IF(AS245="",AR245*-1,AS245-AR245))</f>
        <v/>
      </c>
    </row>
    <row r="246" spans="1:46" x14ac:dyDescent="0.25">
      <c r="A246" s="38">
        <v>44387</v>
      </c>
      <c r="B246" s="39" t="s">
        <v>44</v>
      </c>
      <c r="C246" s="40">
        <v>0.63541666666666696</v>
      </c>
      <c r="D246" s="39">
        <v>9</v>
      </c>
      <c r="E246" s="39">
        <v>6</v>
      </c>
      <c r="F246" s="70">
        <v>8</v>
      </c>
      <c r="G246" s="39">
        <v>1400</v>
      </c>
      <c r="H246" s="39" t="s">
        <v>1398</v>
      </c>
      <c r="I246" s="39"/>
      <c r="J246" s="39">
        <v>150</v>
      </c>
      <c r="K246" s="39">
        <v>6</v>
      </c>
      <c r="L246" s="39" t="s">
        <v>751</v>
      </c>
      <c r="M246" s="39" t="s">
        <v>1006</v>
      </c>
      <c r="N246" s="41">
        <v>3.6</v>
      </c>
      <c r="O246" s="39" t="s">
        <v>1160</v>
      </c>
      <c r="P246" s="39" t="s">
        <v>1182</v>
      </c>
      <c r="Q246" s="48"/>
      <c r="R246" s="39">
        <v>9</v>
      </c>
      <c r="S246" s="39">
        <v>56</v>
      </c>
      <c r="T246" s="39">
        <v>56</v>
      </c>
      <c r="U246" s="48">
        <v>44.444444444444443</v>
      </c>
      <c r="V246" s="39">
        <v>2</v>
      </c>
      <c r="W246" s="39"/>
      <c r="X246" s="39">
        <v>2</v>
      </c>
      <c r="Y246" s="39">
        <v>4.3</v>
      </c>
      <c r="Z246" s="39">
        <v>30</v>
      </c>
      <c r="AA246" s="39"/>
      <c r="AB246" s="52"/>
      <c r="AC246" s="39"/>
      <c r="AD246" s="41">
        <v>3.2</v>
      </c>
      <c r="AE246" s="41"/>
      <c r="AF246" s="68" t="s">
        <v>619</v>
      </c>
      <c r="AG246" s="39" t="str">
        <f>VLOOKUP(B246,$B$1703:$D$1743,2,FALSE)</f>
        <v>NSW</v>
      </c>
      <c r="AH246" s="39" t="str">
        <f>VLOOKUP(B246,$B$1703:$D$1743,3,FALSE)</f>
        <v>-</v>
      </c>
      <c r="AI246" s="69" t="str">
        <f>TRIM(PROPER(L246))</f>
        <v>Rubisaki</v>
      </c>
      <c r="AJ246" s="39" t="str">
        <f>TEXT(A246, "ddd")</f>
        <v>Sat</v>
      </c>
      <c r="AK246" s="39">
        <f>MONTH(Table2[[#This Row],[Date]])</f>
        <v>7</v>
      </c>
      <c r="AL246" s="39"/>
      <c r="AM246" s="39" t="str">
        <f>IF(AND(Table2[[#This Row],[Date]]=A247,Table2[[#This Row],[Track]]=B247,Table2[[#This Row],[Race]]=F247,AL246&lt;&gt;"Neg",AL247&lt;&gt;"Neg"),2,"")</f>
        <v/>
      </c>
      <c r="AN246" s="39" t="str">
        <f>IF(AM246=2,2,IF(AND(AM245=2,Table2[[#This Row],[Negatives]]&lt;&gt;"NEG"),2,""))</f>
        <v/>
      </c>
      <c r="AO246" s="39">
        <f>IF(AND(Table2[[#This Row],[State]]="NSW",Table2[[#This Row],[Rated Order]]=3,AN246=""),100,100)</f>
        <v>100</v>
      </c>
      <c r="AP246" s="39" t="str">
        <f>IF(AC246&lt;&gt;"Won","",AO246*AD246)</f>
        <v/>
      </c>
      <c r="AQ246" s="39">
        <f>IF(AP246="",AO246*-1,AP246-AO246)</f>
        <v>-100</v>
      </c>
      <c r="AR246" s="95">
        <f>IF(Table2[[#This Row],[Negatives]]="NEG","",IF(AND(Table2[[#This Row],[2 Pro Bets]]="",Table2[[#This Row],[State]]="NSW",Table2[[#This Row],[Rated Order]]=3),"",100))</f>
        <v>100</v>
      </c>
      <c r="AS246" s="47" t="str">
        <f>IF(Table2[[#This Row],[Pro Bet]]="","",IF(Table2[[#This Row],[Lev Ret]]="","",AR246*Table2[[#This Row],[Div]]))</f>
        <v/>
      </c>
      <c r="AT246" s="96">
        <f>IF(Table2[[#This Row],[Pro Bet]]="","",IF(AS246="",AR246*-1,AS246-AR246))</f>
        <v>-100</v>
      </c>
    </row>
    <row r="247" spans="1:46" x14ac:dyDescent="0.25">
      <c r="A247" s="38">
        <v>44387</v>
      </c>
      <c r="B247" s="39" t="s">
        <v>107</v>
      </c>
      <c r="C247" s="40">
        <v>0.64930555555555558</v>
      </c>
      <c r="D247" s="39">
        <v>4</v>
      </c>
      <c r="E247" s="39">
        <v>0</v>
      </c>
      <c r="F247" s="70">
        <v>7</v>
      </c>
      <c r="G247" s="39">
        <v>1700</v>
      </c>
      <c r="H247" s="39" t="s">
        <v>988</v>
      </c>
      <c r="I247" s="39">
        <v>84</v>
      </c>
      <c r="J247" s="39">
        <v>125</v>
      </c>
      <c r="K247" s="39">
        <v>3</v>
      </c>
      <c r="L247" s="39" t="s">
        <v>501</v>
      </c>
      <c r="M247" s="39" t="s">
        <v>990</v>
      </c>
      <c r="N247" s="41">
        <v>3.7</v>
      </c>
      <c r="O247" s="39" t="s">
        <v>1000</v>
      </c>
      <c r="P247" s="39" t="s">
        <v>1008</v>
      </c>
      <c r="Q247" s="48"/>
      <c r="R247" s="39">
        <v>5</v>
      </c>
      <c r="S247" s="39">
        <v>58</v>
      </c>
      <c r="T247" s="39">
        <v>58</v>
      </c>
      <c r="U247" s="48">
        <v>60.36036036036036</v>
      </c>
      <c r="V247" s="39">
        <v>2</v>
      </c>
      <c r="W247" s="39">
        <v>3</v>
      </c>
      <c r="X247" s="39">
        <v>2</v>
      </c>
      <c r="Y247" s="39">
        <v>4.4000000000000004</v>
      </c>
      <c r="Z247" s="39">
        <v>40</v>
      </c>
      <c r="AA247" s="39">
        <v>9</v>
      </c>
      <c r="AB247" s="52"/>
      <c r="AC247" s="39"/>
      <c r="AD247" s="41">
        <v>3.9</v>
      </c>
      <c r="AE247" s="41"/>
      <c r="AF247" s="68" t="s">
        <v>618</v>
      </c>
      <c r="AG247" s="39" t="str">
        <f>VLOOKUP(B247,$B$1703:$D$1743,2,FALSE)</f>
        <v>Vic</v>
      </c>
      <c r="AH247" s="39" t="str">
        <f>VLOOKUP(B247,$B$1703:$D$1743,3,FALSE)</f>
        <v>-</v>
      </c>
      <c r="AI247" s="69" t="str">
        <f>TRIM(PROPER(L247))</f>
        <v>Think 'N' Fly</v>
      </c>
      <c r="AJ247" s="39" t="str">
        <f>TEXT(A247, "ddd")</f>
        <v>Sat</v>
      </c>
      <c r="AK247" s="39">
        <f>MONTH(Table2[[#This Row],[Date]])</f>
        <v>7</v>
      </c>
      <c r="AL247" s="39"/>
      <c r="AM247" s="39" t="str">
        <f>IF(AND(Table2[[#This Row],[Date]]=A248,Table2[[#This Row],[Track]]=B248,Table2[[#This Row],[Race]]=F248,AL247&lt;&gt;"Neg",AL248&lt;&gt;"Neg"),2,"")</f>
        <v/>
      </c>
      <c r="AN247" s="39" t="str">
        <f>IF(AM247=2,2,IF(AND(AM246=2,Table2[[#This Row],[Negatives]]&lt;&gt;"NEG"),2,""))</f>
        <v/>
      </c>
      <c r="AO247" s="39">
        <f>IF(AND(Table2[[#This Row],[State]]="NSW",Table2[[#This Row],[Rated Order]]=3,AN247=""),100,100)</f>
        <v>100</v>
      </c>
      <c r="AP247" s="39" t="str">
        <f>IF(AC247&lt;&gt;"Won","",AO247*AD247)</f>
        <v/>
      </c>
      <c r="AQ247" s="39">
        <f>IF(AP247="",AO247*-1,AP247-AO247)</f>
        <v>-100</v>
      </c>
      <c r="AR247" s="95">
        <f>IF(Table2[[#This Row],[Negatives]]="NEG","",IF(AND(Table2[[#This Row],[2 Pro Bets]]="",Table2[[#This Row],[State]]="NSW",Table2[[#This Row],[Rated Order]]=3),"",100))</f>
        <v>100</v>
      </c>
      <c r="AS247" s="47" t="str">
        <f>IF(Table2[[#This Row],[Pro Bet]]="","",IF(Table2[[#This Row],[Lev Ret]]="","",AR247*Table2[[#This Row],[Div]]))</f>
        <v/>
      </c>
      <c r="AT247" s="96">
        <f>IF(Table2[[#This Row],[Pro Bet]]="","",IF(AS247="",AR247*-1,AS247-AR247))</f>
        <v>-100</v>
      </c>
    </row>
    <row r="248" spans="1:46" x14ac:dyDescent="0.25">
      <c r="A248" s="38">
        <v>44394</v>
      </c>
      <c r="B248" s="39" t="s">
        <v>44</v>
      </c>
      <c r="C248" s="40">
        <v>0.55902777777777779</v>
      </c>
      <c r="D248" s="39">
        <v>8</v>
      </c>
      <c r="E248" s="39">
        <v>9</v>
      </c>
      <c r="F248" s="70">
        <v>5</v>
      </c>
      <c r="G248" s="39">
        <v>1600</v>
      </c>
      <c r="H248" s="39" t="s">
        <v>1398</v>
      </c>
      <c r="I248" s="39">
        <v>78</v>
      </c>
      <c r="J248" s="39">
        <v>130</v>
      </c>
      <c r="K248" s="39">
        <v>4</v>
      </c>
      <c r="L248" s="39" t="s">
        <v>752</v>
      </c>
      <c r="M248" s="39" t="s">
        <v>999</v>
      </c>
      <c r="N248" s="41">
        <v>3.9</v>
      </c>
      <c r="O248" s="39" t="s">
        <v>1091</v>
      </c>
      <c r="P248" s="39" t="s">
        <v>1064</v>
      </c>
      <c r="Q248" s="48"/>
      <c r="R248" s="39">
        <v>8</v>
      </c>
      <c r="S248" s="39">
        <v>59.5</v>
      </c>
      <c r="T248" s="39">
        <v>59.5</v>
      </c>
      <c r="U248" s="48">
        <v>45.641025641025642</v>
      </c>
      <c r="V248" s="39">
        <v>1</v>
      </c>
      <c r="W248" s="39">
        <v>1</v>
      </c>
      <c r="X248" s="39">
        <v>2</v>
      </c>
      <c r="Y248" s="39">
        <v>4.9000000000000004</v>
      </c>
      <c r="Z248" s="39">
        <v>20</v>
      </c>
      <c r="AA248" s="39"/>
      <c r="AB248" s="52"/>
      <c r="AC248" s="39" t="s">
        <v>1</v>
      </c>
      <c r="AD248" s="41">
        <v>5</v>
      </c>
      <c r="AE248" s="41">
        <v>2.2000000000000002</v>
      </c>
      <c r="AF248" s="68" t="s">
        <v>619</v>
      </c>
      <c r="AG248" s="39" t="str">
        <f>VLOOKUP(B248,$B$1703:$D$1743,2,FALSE)</f>
        <v>NSW</v>
      </c>
      <c r="AH248" s="39" t="str">
        <f>VLOOKUP(B248,$B$1703:$D$1743,3,FALSE)</f>
        <v>-</v>
      </c>
      <c r="AI248" s="69" t="str">
        <f>TRIM(PROPER(L248))</f>
        <v>Papal Warrior</v>
      </c>
      <c r="AJ248" s="39" t="str">
        <f>TEXT(A248, "ddd")</f>
        <v>Sat</v>
      </c>
      <c r="AK248" s="39">
        <f>MONTH(Table2[[#This Row],[Date]])</f>
        <v>7</v>
      </c>
      <c r="AL248" s="39"/>
      <c r="AM248" s="39" t="str">
        <f>IF(AND(Table2[[#This Row],[Date]]=A249,Table2[[#This Row],[Track]]=B249,Table2[[#This Row],[Race]]=F249,AL248&lt;&gt;"Neg",AL249&lt;&gt;"Neg"),2,"")</f>
        <v/>
      </c>
      <c r="AN248" s="39" t="str">
        <f>IF(AM248=2,2,IF(AND(AM247=2,Table2[[#This Row],[Negatives]]&lt;&gt;"NEG"),2,""))</f>
        <v/>
      </c>
      <c r="AO248" s="39">
        <f>IF(AND(Table2[[#This Row],[State]]="NSW",Table2[[#This Row],[Rated Order]]=3,AN248=""),100,100)</f>
        <v>100</v>
      </c>
      <c r="AP248" s="39" t="str">
        <f>IF(AC248&lt;&gt;"Won","",AO248*AD248)</f>
        <v/>
      </c>
      <c r="AQ248" s="39">
        <f>IF(AP248="",AO248*-1,AP248-AO248)</f>
        <v>-100</v>
      </c>
      <c r="AR248" s="95">
        <f>IF(Table2[[#This Row],[Negatives]]="NEG","",IF(AND(Table2[[#This Row],[2 Pro Bets]]="",Table2[[#This Row],[State]]="NSW",Table2[[#This Row],[Rated Order]]=3),"",100))</f>
        <v>100</v>
      </c>
      <c r="AS248" s="47" t="str">
        <f>IF(Table2[[#This Row],[Pro Bet]]="","",IF(Table2[[#This Row],[Lev Ret]]="","",AR248*Table2[[#This Row],[Div]]))</f>
        <v/>
      </c>
      <c r="AT248" s="96">
        <f>IF(Table2[[#This Row],[Pro Bet]]="","",IF(AS248="",AR248*-1,AS248-AR248))</f>
        <v>-100</v>
      </c>
    </row>
    <row r="249" spans="1:46" x14ac:dyDescent="0.25">
      <c r="A249" s="38">
        <v>44394</v>
      </c>
      <c r="B249" s="39" t="s">
        <v>225</v>
      </c>
      <c r="C249" s="40">
        <v>0.56944444444444442</v>
      </c>
      <c r="D249" s="39">
        <v>6</v>
      </c>
      <c r="E249" s="39">
        <v>3</v>
      </c>
      <c r="F249" s="70">
        <v>4</v>
      </c>
      <c r="G249" s="39">
        <v>2000</v>
      </c>
      <c r="H249" s="39" t="s">
        <v>988</v>
      </c>
      <c r="I249" s="39" t="s">
        <v>989</v>
      </c>
      <c r="J249" s="39">
        <v>135</v>
      </c>
      <c r="K249" s="39">
        <v>11</v>
      </c>
      <c r="L249" s="39" t="s">
        <v>1128</v>
      </c>
      <c r="M249" s="39" t="s">
        <v>1018</v>
      </c>
      <c r="N249" s="41">
        <v>4</v>
      </c>
      <c r="O249" s="39" t="s">
        <v>1129</v>
      </c>
      <c r="P249" s="39" t="s">
        <v>992</v>
      </c>
      <c r="Q249" s="48"/>
      <c r="R249" s="39">
        <v>1</v>
      </c>
      <c r="S249" s="39">
        <v>54</v>
      </c>
      <c r="T249" s="39">
        <v>54</v>
      </c>
      <c r="U249" s="48">
        <v>41.666666666666671</v>
      </c>
      <c r="V249" s="39">
        <v>1</v>
      </c>
      <c r="W249" s="39">
        <v>5</v>
      </c>
      <c r="X249" s="39">
        <v>2</v>
      </c>
      <c r="Y249" s="39">
        <v>5.5</v>
      </c>
      <c r="Z249" s="39">
        <v>30</v>
      </c>
      <c r="AA249" s="39">
        <v>13</v>
      </c>
      <c r="AB249" s="52"/>
      <c r="AC249" s="39"/>
      <c r="AD249" s="41">
        <v>4</v>
      </c>
      <c r="AE249" s="41"/>
      <c r="AF249" s="68" t="s">
        <v>618</v>
      </c>
      <c r="AG249" s="39" t="str">
        <f>VLOOKUP(B249,$B$1703:$D$1743,2,FALSE)</f>
        <v>Vic</v>
      </c>
      <c r="AH249" s="39" t="str">
        <f>VLOOKUP(B249,$B$1703:$D$1743,3,FALSE)</f>
        <v>-</v>
      </c>
      <c r="AI249" s="69" t="str">
        <f>TRIM(PROPER(L249))</f>
        <v>Vegas Knight</v>
      </c>
      <c r="AJ249" s="39" t="str">
        <f>TEXT(A249, "ddd")</f>
        <v>Sat</v>
      </c>
      <c r="AK249" s="39">
        <f>MONTH(Table2[[#This Row],[Date]])</f>
        <v>7</v>
      </c>
      <c r="AL249" s="39" t="s">
        <v>1361</v>
      </c>
      <c r="AM249" s="39" t="str">
        <f>IF(AND(Table2[[#This Row],[Date]]=A250,Table2[[#This Row],[Track]]=B250,Table2[[#This Row],[Race]]=F250,AL249&lt;&gt;"Neg",AL250&lt;&gt;"Neg"),2,"")</f>
        <v/>
      </c>
      <c r="AN249" s="39" t="str">
        <f>IF(AM249=2,2,IF(AND(AM248=2,Table2[[#This Row],[Negatives]]&lt;&gt;"NEG"),2,""))</f>
        <v/>
      </c>
      <c r="AO249" s="39">
        <f>IF(AND(Table2[[#This Row],[State]]="NSW",Table2[[#This Row],[Rated Order]]=3,AN249=""),100,100)</f>
        <v>100</v>
      </c>
      <c r="AP249" s="39" t="str">
        <f>IF(AC249&lt;&gt;"Won","",AO249*AD249)</f>
        <v/>
      </c>
      <c r="AQ249" s="39">
        <f>IF(AP249="",AO249*-1,AP249-AO249)</f>
        <v>-100</v>
      </c>
      <c r="AR249" s="95" t="str">
        <f>IF(Table2[[#This Row],[Negatives]]="NEG","",IF(AND(Table2[[#This Row],[2 Pro Bets]]="",Table2[[#This Row],[State]]="NSW",Table2[[#This Row],[Rated Order]]=3),"",100))</f>
        <v/>
      </c>
      <c r="AS249" s="47" t="str">
        <f>IF(Table2[[#This Row],[Pro Bet]]="","",IF(Table2[[#This Row],[Lev Ret]]="","",AR249*Table2[[#This Row],[Div]]))</f>
        <v/>
      </c>
      <c r="AT249" s="96" t="str">
        <f>IF(Table2[[#This Row],[Pro Bet]]="","",IF(AS249="",AR249*-1,AS249-AR249))</f>
        <v/>
      </c>
    </row>
    <row r="250" spans="1:46" x14ac:dyDescent="0.25">
      <c r="A250" s="38">
        <v>44394</v>
      </c>
      <c r="B250" s="39" t="s">
        <v>225</v>
      </c>
      <c r="C250" s="40">
        <v>0.625</v>
      </c>
      <c r="D250" s="39">
        <v>6</v>
      </c>
      <c r="E250" s="39">
        <v>3</v>
      </c>
      <c r="F250" s="70">
        <v>6</v>
      </c>
      <c r="G250" s="39">
        <v>1600</v>
      </c>
      <c r="H250" s="39" t="s">
        <v>988</v>
      </c>
      <c r="I250" s="39" t="s">
        <v>989</v>
      </c>
      <c r="J250" s="39">
        <v>125</v>
      </c>
      <c r="K250" s="39">
        <v>7</v>
      </c>
      <c r="L250" s="39" t="s">
        <v>633</v>
      </c>
      <c r="M250" s="39" t="s">
        <v>1006</v>
      </c>
      <c r="N250" s="41">
        <v>20.8</v>
      </c>
      <c r="O250" s="39" t="s">
        <v>1003</v>
      </c>
      <c r="P250" s="39" t="s">
        <v>1069</v>
      </c>
      <c r="Q250" s="48">
        <v>1.5</v>
      </c>
      <c r="R250" s="39">
        <v>4</v>
      </c>
      <c r="S250" s="39">
        <v>54</v>
      </c>
      <c r="T250" s="39">
        <v>52.5</v>
      </c>
      <c r="U250" s="48">
        <v>13.50334448160535</v>
      </c>
      <c r="V250" s="39">
        <v>4</v>
      </c>
      <c r="W250" s="39">
        <v>3</v>
      </c>
      <c r="X250" s="39">
        <v>2</v>
      </c>
      <c r="Y250" s="39">
        <v>5.2</v>
      </c>
      <c r="Z250" s="39">
        <v>30</v>
      </c>
      <c r="AA250" s="39">
        <v>10</v>
      </c>
      <c r="AB250" s="52"/>
      <c r="AC250" s="39" t="s">
        <v>617</v>
      </c>
      <c r="AD250" s="41">
        <v>26</v>
      </c>
      <c r="AE250" s="41">
        <v>4.8</v>
      </c>
      <c r="AF250" s="68" t="s">
        <v>618</v>
      </c>
      <c r="AG250" s="39" t="str">
        <f>VLOOKUP(B250,$B$1703:$D$1743,2,FALSE)</f>
        <v>Vic</v>
      </c>
      <c r="AH250" s="39" t="str">
        <f>VLOOKUP(B250,$B$1703:$D$1743,3,FALSE)</f>
        <v>-</v>
      </c>
      <c r="AI250" s="69" t="str">
        <f>TRIM(PROPER(L250))</f>
        <v>Bartholomeu Dias</v>
      </c>
      <c r="AJ250" s="39" t="str">
        <f>TEXT(A250, "ddd")</f>
        <v>Sat</v>
      </c>
      <c r="AK250" s="39">
        <f>MONTH(Table2[[#This Row],[Date]])</f>
        <v>7</v>
      </c>
      <c r="AL250" s="39"/>
      <c r="AM250" s="39">
        <f>IF(AND(Table2[[#This Row],[Date]]=A251,Table2[[#This Row],[Track]]=B251,Table2[[#This Row],[Race]]=F251,AL250&lt;&gt;"Neg",AL251&lt;&gt;"Neg"),2,"")</f>
        <v>2</v>
      </c>
      <c r="AN250" s="39">
        <f>IF(AM250=2,2,IF(AND(AM249=2,Table2[[#This Row],[Negatives]]&lt;&gt;"NEG"),2,""))</f>
        <v>2</v>
      </c>
      <c r="AO250" s="39">
        <f>IF(AND(Table2[[#This Row],[State]]="NSW",Table2[[#This Row],[Rated Order]]=3,AN250=""),100,100)</f>
        <v>100</v>
      </c>
      <c r="AP250" s="39">
        <f>IF(AC250&lt;&gt;"Won","",AO250*AD250)</f>
        <v>2600</v>
      </c>
      <c r="AQ250" s="39">
        <f>IF(AP250="",AO250*-1,AP250-AO250)</f>
        <v>2500</v>
      </c>
      <c r="AR250" s="95">
        <f>IF(Table2[[#This Row],[Negatives]]="NEG","",IF(AND(Table2[[#This Row],[2 Pro Bets]]="",Table2[[#This Row],[State]]="NSW",Table2[[#This Row],[Rated Order]]=3),"",100))</f>
        <v>100</v>
      </c>
      <c r="AS250" s="47">
        <f>IF(Table2[[#This Row],[Pro Bet]]="","",IF(Table2[[#This Row],[Lev Ret]]="","",AR250*Table2[[#This Row],[Div]]))</f>
        <v>2600</v>
      </c>
      <c r="AT250" s="96">
        <f>IF(Table2[[#This Row],[Pro Bet]]="","",IF(AS250="",AR250*-1,AS250-AR250))</f>
        <v>2500</v>
      </c>
    </row>
    <row r="251" spans="1:46" x14ac:dyDescent="0.25">
      <c r="A251" s="38">
        <v>44394</v>
      </c>
      <c r="B251" s="39" t="s">
        <v>225</v>
      </c>
      <c r="C251" s="40">
        <v>0.625</v>
      </c>
      <c r="D251" s="39">
        <v>6</v>
      </c>
      <c r="E251" s="39">
        <v>3</v>
      </c>
      <c r="F251" s="70">
        <v>6</v>
      </c>
      <c r="G251" s="39">
        <v>1600</v>
      </c>
      <c r="H251" s="39" t="s">
        <v>988</v>
      </c>
      <c r="I251" s="39" t="s">
        <v>989</v>
      </c>
      <c r="J251" s="39">
        <v>125</v>
      </c>
      <c r="K251" s="39">
        <v>2</v>
      </c>
      <c r="L251" s="39" t="s">
        <v>495</v>
      </c>
      <c r="M251" s="39" t="s">
        <v>1006</v>
      </c>
      <c r="N251" s="41">
        <v>3</v>
      </c>
      <c r="O251" s="39" t="s">
        <v>1050</v>
      </c>
      <c r="P251" s="39" t="s">
        <v>1121</v>
      </c>
      <c r="Q251" s="48"/>
      <c r="R251" s="39">
        <v>9</v>
      </c>
      <c r="S251" s="39">
        <v>59</v>
      </c>
      <c r="T251" s="39">
        <v>59</v>
      </c>
      <c r="U251" s="48">
        <v>13.50334448160535</v>
      </c>
      <c r="V251" s="39">
        <v>1</v>
      </c>
      <c r="W251" s="39"/>
      <c r="X251" s="39">
        <v>3</v>
      </c>
      <c r="Y251" s="39">
        <v>5.5</v>
      </c>
      <c r="Z251" s="39">
        <v>30</v>
      </c>
      <c r="AA251" s="39">
        <v>10</v>
      </c>
      <c r="AB251" s="52"/>
      <c r="AC251" s="39" t="s">
        <v>1</v>
      </c>
      <c r="AD251" s="41">
        <v>3.8</v>
      </c>
      <c r="AE251" s="41">
        <v>1.8</v>
      </c>
      <c r="AF251" s="68" t="s">
        <v>618</v>
      </c>
      <c r="AG251" s="39" t="str">
        <f>VLOOKUP(B251,$B$1703:$D$1743,2,FALSE)</f>
        <v>Vic</v>
      </c>
      <c r="AH251" s="39" t="str">
        <f>VLOOKUP(B251,$B$1703:$D$1743,3,FALSE)</f>
        <v>-</v>
      </c>
      <c r="AI251" s="69" t="str">
        <f>TRIM(PROPER(L251))</f>
        <v>Dice Roll</v>
      </c>
      <c r="AJ251" s="39" t="str">
        <f>TEXT(A251, "ddd")</f>
        <v>Sat</v>
      </c>
      <c r="AK251" s="39">
        <f>MONTH(Table2[[#This Row],[Date]])</f>
        <v>7</v>
      </c>
      <c r="AL251" s="39"/>
      <c r="AM251" s="39" t="str">
        <f>IF(AND(Table2[[#This Row],[Date]]=A252,Table2[[#This Row],[Track]]=B252,Table2[[#This Row],[Race]]=F252,AL251&lt;&gt;"Neg",AL252&lt;&gt;"Neg"),2,"")</f>
        <v/>
      </c>
      <c r="AN251" s="39">
        <f>IF(AM251=2,2,IF(AND(AM250=2,Table2[[#This Row],[Negatives]]&lt;&gt;"NEG"),2,""))</f>
        <v>2</v>
      </c>
      <c r="AO251" s="39">
        <f>IF(AND(Table2[[#This Row],[State]]="NSW",Table2[[#This Row],[Rated Order]]=3,AN251=""),100,100)</f>
        <v>100</v>
      </c>
      <c r="AP251" s="39" t="str">
        <f>IF(AC251&lt;&gt;"Won","",AO251*AD251)</f>
        <v/>
      </c>
      <c r="AQ251" s="39">
        <f>IF(AP251="",AO251*-1,AP251-AO251)</f>
        <v>-100</v>
      </c>
      <c r="AR251" s="95">
        <f>IF(Table2[[#This Row],[Negatives]]="NEG","",IF(AND(Table2[[#This Row],[2 Pro Bets]]="",Table2[[#This Row],[State]]="NSW",Table2[[#This Row],[Rated Order]]=3),"",100))</f>
        <v>100</v>
      </c>
      <c r="AS251" s="47" t="str">
        <f>IF(Table2[[#This Row],[Pro Bet]]="","",IF(Table2[[#This Row],[Lev Ret]]="","",AR251*Table2[[#This Row],[Div]]))</f>
        <v/>
      </c>
      <c r="AT251" s="96">
        <f>IF(Table2[[#This Row],[Pro Bet]]="","",IF(AS251="",AR251*-1,AS251-AR251))</f>
        <v>-100</v>
      </c>
    </row>
    <row r="252" spans="1:46" x14ac:dyDescent="0.25">
      <c r="A252" s="38">
        <v>44394</v>
      </c>
      <c r="B252" s="39" t="s">
        <v>225</v>
      </c>
      <c r="C252" s="40">
        <v>0.67708333333333337</v>
      </c>
      <c r="D252" s="39">
        <v>6</v>
      </c>
      <c r="E252" s="39">
        <v>3</v>
      </c>
      <c r="F252" s="70">
        <v>8</v>
      </c>
      <c r="G252" s="39">
        <v>2800</v>
      </c>
      <c r="H252" s="39" t="s">
        <v>988</v>
      </c>
      <c r="I252" s="39" t="s">
        <v>989</v>
      </c>
      <c r="J252" s="39">
        <v>150</v>
      </c>
      <c r="K252" s="39">
        <v>3</v>
      </c>
      <c r="L252" s="39" t="s">
        <v>634</v>
      </c>
      <c r="M252" s="39" t="s">
        <v>990</v>
      </c>
      <c r="N252" s="41">
        <v>2.0499999999999998</v>
      </c>
      <c r="O252" s="39" t="s">
        <v>1003</v>
      </c>
      <c r="P252" s="39" t="s">
        <v>997</v>
      </c>
      <c r="Q252" s="48"/>
      <c r="R252" s="39">
        <v>12</v>
      </c>
      <c r="S252" s="39">
        <v>59</v>
      </c>
      <c r="T252" s="39">
        <v>59</v>
      </c>
      <c r="U252" s="48">
        <v>64.165103189493436</v>
      </c>
      <c r="V252" s="39">
        <v>1</v>
      </c>
      <c r="W252" s="39">
        <v>2</v>
      </c>
      <c r="X252" s="39">
        <v>2</v>
      </c>
      <c r="Y252" s="39">
        <v>4.4000000000000004</v>
      </c>
      <c r="Z252" s="39">
        <v>45</v>
      </c>
      <c r="AA252" s="39">
        <v>13</v>
      </c>
      <c r="AB252" s="52"/>
      <c r="AC252" s="39"/>
      <c r="AD252" s="41">
        <v>2.15</v>
      </c>
      <c r="AE252" s="41"/>
      <c r="AF252" s="68" t="s">
        <v>618</v>
      </c>
      <c r="AG252" s="39" t="str">
        <f>VLOOKUP(B252,$B$1703:$D$1743,2,FALSE)</f>
        <v>Vic</v>
      </c>
      <c r="AH252" s="39" t="str">
        <f>VLOOKUP(B252,$B$1703:$D$1743,3,FALSE)</f>
        <v>-</v>
      </c>
      <c r="AI252" s="69" t="str">
        <f>TRIM(PROPER(L252))</f>
        <v>South Pacific</v>
      </c>
      <c r="AJ252" s="39" t="str">
        <f>TEXT(A252, "ddd")</f>
        <v>Sat</v>
      </c>
      <c r="AK252" s="39">
        <f>MONTH(Table2[[#This Row],[Date]])</f>
        <v>7</v>
      </c>
      <c r="AL252" s="39"/>
      <c r="AM252" s="39" t="str">
        <f>IF(AND(Table2[[#This Row],[Date]]=A253,Table2[[#This Row],[Track]]=B253,Table2[[#This Row],[Race]]=F253,AL252&lt;&gt;"Neg",AL253&lt;&gt;"Neg"),2,"")</f>
        <v/>
      </c>
      <c r="AN252" s="39" t="str">
        <f>IF(AM252=2,2,IF(AND(AM251=2,Table2[[#This Row],[Negatives]]&lt;&gt;"NEG"),2,""))</f>
        <v/>
      </c>
      <c r="AO252" s="39">
        <f>IF(AND(Table2[[#This Row],[State]]="NSW",Table2[[#This Row],[Rated Order]]=3,AN252=""),100,100)</f>
        <v>100</v>
      </c>
      <c r="AP252" s="39" t="str">
        <f>IF(AC252&lt;&gt;"Won","",AO252*AD252)</f>
        <v/>
      </c>
      <c r="AQ252" s="39">
        <f>IF(AP252="",AO252*-1,AP252-AO252)</f>
        <v>-100</v>
      </c>
      <c r="AR252" s="95">
        <f>IF(Table2[[#This Row],[Negatives]]="NEG","",IF(AND(Table2[[#This Row],[2 Pro Bets]]="",Table2[[#This Row],[State]]="NSW",Table2[[#This Row],[Rated Order]]=3),"",100))</f>
        <v>100</v>
      </c>
      <c r="AS252" s="47" t="str">
        <f>IF(Table2[[#This Row],[Pro Bet]]="","",IF(Table2[[#This Row],[Lev Ret]]="","",AR252*Table2[[#This Row],[Div]]))</f>
        <v/>
      </c>
      <c r="AT252" s="96">
        <f>IF(Table2[[#This Row],[Pro Bet]]="","",IF(AS252="",AR252*-1,AS252-AR252))</f>
        <v>-100</v>
      </c>
    </row>
    <row r="253" spans="1:46" x14ac:dyDescent="0.25">
      <c r="A253" s="38">
        <v>44394</v>
      </c>
      <c r="B253" s="39" t="s">
        <v>44</v>
      </c>
      <c r="C253" s="40">
        <v>0.69097222222222221</v>
      </c>
      <c r="D253" s="39">
        <v>8</v>
      </c>
      <c r="E253" s="39">
        <v>9</v>
      </c>
      <c r="F253" s="70">
        <v>10</v>
      </c>
      <c r="G253" s="39">
        <v>1000</v>
      </c>
      <c r="H253" s="39" t="s">
        <v>1398</v>
      </c>
      <c r="I253" s="39">
        <v>78</v>
      </c>
      <c r="J253" s="39">
        <v>130</v>
      </c>
      <c r="K253" s="39">
        <v>9</v>
      </c>
      <c r="L253" s="39" t="s">
        <v>748</v>
      </c>
      <c r="M253" s="39" t="s">
        <v>1006</v>
      </c>
      <c r="N253" s="41">
        <v>4.5999999999999996</v>
      </c>
      <c r="O253" s="39" t="s">
        <v>1166</v>
      </c>
      <c r="P253" s="39" t="s">
        <v>1064</v>
      </c>
      <c r="Q253" s="48"/>
      <c r="R253" s="39">
        <v>6</v>
      </c>
      <c r="S253" s="39">
        <v>57</v>
      </c>
      <c r="T253" s="39">
        <v>57</v>
      </c>
      <c r="U253" s="48">
        <v>39.920948616600796</v>
      </c>
      <c r="V253" s="39">
        <v>3</v>
      </c>
      <c r="W253" s="39">
        <v>1</v>
      </c>
      <c r="X253" s="39">
        <v>2</v>
      </c>
      <c r="Y253" s="39">
        <v>5</v>
      </c>
      <c r="Z253" s="39">
        <v>20</v>
      </c>
      <c r="AA253" s="39"/>
      <c r="AB253" s="52"/>
      <c r="AC253" s="39"/>
      <c r="AD253" s="41">
        <v>4.5999999999999996</v>
      </c>
      <c r="AE253" s="41"/>
      <c r="AF253" s="68" t="s">
        <v>619</v>
      </c>
      <c r="AG253" s="39" t="str">
        <f>VLOOKUP(B253,$B$1703:$D$1743,2,FALSE)</f>
        <v>NSW</v>
      </c>
      <c r="AH253" s="39" t="str">
        <f>VLOOKUP(B253,$B$1703:$D$1743,3,FALSE)</f>
        <v>-</v>
      </c>
      <c r="AI253" s="69" t="str">
        <f>TRIM(PROPER(L253))</f>
        <v>Van Giz</v>
      </c>
      <c r="AJ253" s="39" t="str">
        <f>TEXT(A253, "ddd")</f>
        <v>Sat</v>
      </c>
      <c r="AK253" s="39">
        <f>MONTH(Table2[[#This Row],[Date]])</f>
        <v>7</v>
      </c>
      <c r="AL253" s="39"/>
      <c r="AM253" s="39">
        <f>IF(AND(Table2[[#This Row],[Date]]=A254,Table2[[#This Row],[Track]]=B254,Table2[[#This Row],[Race]]=F254,AL253&lt;&gt;"Neg",AL254&lt;&gt;"Neg"),2,"")</f>
        <v>2</v>
      </c>
      <c r="AN253" s="39">
        <f>IF(AM253=2,2,IF(AND(AM252=2,Table2[[#This Row],[Negatives]]&lt;&gt;"NEG"),2,""))</f>
        <v>2</v>
      </c>
      <c r="AO253" s="39">
        <f>IF(AND(Table2[[#This Row],[State]]="NSW",Table2[[#This Row],[Rated Order]]=3,AN253=""),100,100)</f>
        <v>100</v>
      </c>
      <c r="AP253" s="39" t="str">
        <f>IF(AC253&lt;&gt;"Won","",AO253*AD253)</f>
        <v/>
      </c>
      <c r="AQ253" s="39">
        <f>IF(AP253="",AO253*-1,AP253-AO253)</f>
        <v>-100</v>
      </c>
      <c r="AR253" s="95">
        <f>IF(Table2[[#This Row],[Negatives]]="NEG","",IF(AND(Table2[[#This Row],[2 Pro Bets]]="",Table2[[#This Row],[State]]="NSW",Table2[[#This Row],[Rated Order]]=3),"",100))</f>
        <v>100</v>
      </c>
      <c r="AS253" s="47" t="str">
        <f>IF(Table2[[#This Row],[Pro Bet]]="","",IF(Table2[[#This Row],[Lev Ret]]="","",AR253*Table2[[#This Row],[Div]]))</f>
        <v/>
      </c>
      <c r="AT253" s="96">
        <f>IF(Table2[[#This Row],[Pro Bet]]="","",IF(AS253="",AR253*-1,AS253-AR253))</f>
        <v>-100</v>
      </c>
    </row>
    <row r="254" spans="1:46" x14ac:dyDescent="0.25">
      <c r="A254" s="38">
        <v>44394</v>
      </c>
      <c r="B254" s="39" t="s">
        <v>44</v>
      </c>
      <c r="C254" s="40">
        <v>0.69097222222222221</v>
      </c>
      <c r="D254" s="39">
        <v>8</v>
      </c>
      <c r="E254" s="39">
        <v>9</v>
      </c>
      <c r="F254" s="70">
        <v>10</v>
      </c>
      <c r="G254" s="39">
        <v>1000</v>
      </c>
      <c r="H254" s="39" t="s">
        <v>1398</v>
      </c>
      <c r="I254" s="39">
        <v>78</v>
      </c>
      <c r="J254" s="39">
        <v>130</v>
      </c>
      <c r="K254" s="39">
        <v>8</v>
      </c>
      <c r="L254" s="39" t="s">
        <v>687</v>
      </c>
      <c r="M254" s="39" t="s">
        <v>990</v>
      </c>
      <c r="N254" s="41">
        <v>3.9</v>
      </c>
      <c r="O254" s="39" t="s">
        <v>1402</v>
      </c>
      <c r="P254" s="39" t="s">
        <v>1416</v>
      </c>
      <c r="Q254" s="48"/>
      <c r="R254" s="39">
        <v>8</v>
      </c>
      <c r="S254" s="39">
        <v>57</v>
      </c>
      <c r="T254" s="39">
        <v>57</v>
      </c>
      <c r="U254" s="48">
        <v>39.920948616600796</v>
      </c>
      <c r="V254" s="39">
        <v>2</v>
      </c>
      <c r="W254" s="39">
        <v>2</v>
      </c>
      <c r="X254" s="39">
        <v>3</v>
      </c>
      <c r="Y254" s="39">
        <v>5.0999999999999996</v>
      </c>
      <c r="Z254" s="39">
        <v>20</v>
      </c>
      <c r="AA254" s="39"/>
      <c r="AB254" s="52"/>
      <c r="AC254" s="39" t="s">
        <v>471</v>
      </c>
      <c r="AD254" s="41">
        <v>5.5</v>
      </c>
      <c r="AE254" s="41">
        <v>1.8</v>
      </c>
      <c r="AF254" s="68" t="s">
        <v>619</v>
      </c>
      <c r="AG254" s="39" t="str">
        <f>VLOOKUP(B254,$B$1703:$D$1743,2,FALSE)</f>
        <v>NSW</v>
      </c>
      <c r="AH254" s="39" t="str">
        <f>VLOOKUP(B254,$B$1703:$D$1743,3,FALSE)</f>
        <v>-</v>
      </c>
      <c r="AI254" s="69" t="str">
        <f>TRIM(PROPER(L254))</f>
        <v>Our Bellagio Miss</v>
      </c>
      <c r="AJ254" s="39" t="str">
        <f>TEXT(A254, "ddd")</f>
        <v>Sat</v>
      </c>
      <c r="AK254" s="39">
        <f>MONTH(Table2[[#This Row],[Date]])</f>
        <v>7</v>
      </c>
      <c r="AL254" s="39"/>
      <c r="AM254" s="39" t="str">
        <f>IF(AND(Table2[[#This Row],[Date]]=A255,Table2[[#This Row],[Track]]=B255,Table2[[#This Row],[Race]]=F255,AL254&lt;&gt;"Neg",AL255&lt;&gt;"Neg"),2,"")</f>
        <v/>
      </c>
      <c r="AN254" s="39">
        <f>IF(AM254=2,2,IF(AND(AM253=2,Table2[[#This Row],[Negatives]]&lt;&gt;"NEG"),2,""))</f>
        <v>2</v>
      </c>
      <c r="AO254" s="39">
        <f>IF(AND(Table2[[#This Row],[State]]="NSW",Table2[[#This Row],[Rated Order]]=3,AN254=""),100,100)</f>
        <v>100</v>
      </c>
      <c r="AP254" s="39">
        <f>IF(AC254&lt;&gt;"Won","",AO254*AD254)</f>
        <v>550</v>
      </c>
      <c r="AQ254" s="39">
        <f>IF(AP254="",AO254*-1,AP254-AO254)</f>
        <v>450</v>
      </c>
      <c r="AR254" s="95">
        <f>IF(Table2[[#This Row],[Negatives]]="NEG","",IF(AND(Table2[[#This Row],[2 Pro Bets]]="",Table2[[#This Row],[State]]="NSW",Table2[[#This Row],[Rated Order]]=3),"",100))</f>
        <v>100</v>
      </c>
      <c r="AS254" s="47">
        <f>IF(Table2[[#This Row],[Pro Bet]]="","",IF(Table2[[#This Row],[Lev Ret]]="","",AR254*Table2[[#This Row],[Div]]))</f>
        <v>550</v>
      </c>
      <c r="AT254" s="96">
        <f>IF(Table2[[#This Row],[Pro Bet]]="","",IF(AS254="",AR254*-1,AS254-AR254))</f>
        <v>450</v>
      </c>
    </row>
    <row r="255" spans="1:46" x14ac:dyDescent="0.25">
      <c r="A255" s="38">
        <v>44401</v>
      </c>
      <c r="B255" s="39" t="s">
        <v>45</v>
      </c>
      <c r="C255" s="40">
        <v>0.54166666666666663</v>
      </c>
      <c r="D255" s="39">
        <v>5</v>
      </c>
      <c r="E255" s="39">
        <v>8</v>
      </c>
      <c r="F255" s="70">
        <v>4</v>
      </c>
      <c r="G255" s="39">
        <v>1100</v>
      </c>
      <c r="H255" s="39" t="s">
        <v>1398</v>
      </c>
      <c r="I255" s="39"/>
      <c r="J255" s="39">
        <v>130</v>
      </c>
      <c r="K255" s="39">
        <v>5</v>
      </c>
      <c r="L255" s="39" t="s">
        <v>753</v>
      </c>
      <c r="M255" s="39" t="s">
        <v>999</v>
      </c>
      <c r="N255" s="41">
        <v>1.9</v>
      </c>
      <c r="O255" s="39" t="s">
        <v>1430</v>
      </c>
      <c r="P255" s="39" t="s">
        <v>1064</v>
      </c>
      <c r="Q255" s="48"/>
      <c r="R255" s="39">
        <v>4</v>
      </c>
      <c r="S255" s="39">
        <v>53</v>
      </c>
      <c r="T255" s="39">
        <v>53</v>
      </c>
      <c r="U255" s="48">
        <v>67.783094098883581</v>
      </c>
      <c r="V255" s="39">
        <v>1</v>
      </c>
      <c r="W255" s="39">
        <v>1</v>
      </c>
      <c r="X255" s="39">
        <v>2</v>
      </c>
      <c r="Y255" s="39">
        <v>3.9</v>
      </c>
      <c r="Z255" s="39">
        <v>20</v>
      </c>
      <c r="AA255" s="39"/>
      <c r="AB255" s="52"/>
      <c r="AC255" s="39" t="s">
        <v>2</v>
      </c>
      <c r="AD255" s="41">
        <v>2.5</v>
      </c>
      <c r="AE255" s="41">
        <v>1.7</v>
      </c>
      <c r="AF255" s="68" t="s">
        <v>619</v>
      </c>
      <c r="AG255" s="39" t="str">
        <f>VLOOKUP(B255,$B$1703:$D$1743,2,FALSE)</f>
        <v>NSW</v>
      </c>
      <c r="AH255" s="39" t="str">
        <f>VLOOKUP(B255,$B$1703:$D$1743,3,FALSE)</f>
        <v>-</v>
      </c>
      <c r="AI255" s="69" t="str">
        <f>TRIM(PROPER(L255))</f>
        <v>All Time Legend</v>
      </c>
      <c r="AJ255" s="39" t="str">
        <f>TEXT(A255, "ddd")</f>
        <v>Sat</v>
      </c>
      <c r="AK255" s="39">
        <f>MONTH(Table2[[#This Row],[Date]])</f>
        <v>7</v>
      </c>
      <c r="AL255" s="39"/>
      <c r="AM255" s="39" t="str">
        <f>IF(AND(Table2[[#This Row],[Date]]=A256,Table2[[#This Row],[Track]]=B256,Table2[[#This Row],[Race]]=F256,AL255&lt;&gt;"Neg",AL256&lt;&gt;"Neg"),2,"")</f>
        <v/>
      </c>
      <c r="AN255" s="39" t="str">
        <f>IF(AM255=2,2,IF(AND(AM254=2,Table2[[#This Row],[Negatives]]&lt;&gt;"NEG"),2,""))</f>
        <v/>
      </c>
      <c r="AO255" s="39">
        <f>IF(AND(Table2[[#This Row],[State]]="NSW",Table2[[#This Row],[Rated Order]]=3,AN255=""),100,100)</f>
        <v>100</v>
      </c>
      <c r="AP255" s="39" t="str">
        <f>IF(AC255&lt;&gt;"Won","",AO255*AD255)</f>
        <v/>
      </c>
      <c r="AQ255" s="39">
        <f>IF(AP255="",AO255*-1,AP255-AO255)</f>
        <v>-100</v>
      </c>
      <c r="AR255" s="95">
        <f>IF(Table2[[#This Row],[Negatives]]="NEG","",IF(AND(Table2[[#This Row],[2 Pro Bets]]="",Table2[[#This Row],[State]]="NSW",Table2[[#This Row],[Rated Order]]=3),"",100))</f>
        <v>100</v>
      </c>
      <c r="AS255" s="47" t="str">
        <f>IF(Table2[[#This Row],[Pro Bet]]="","",IF(Table2[[#This Row],[Lev Ret]]="","",AR255*Table2[[#This Row],[Div]]))</f>
        <v/>
      </c>
      <c r="AT255" s="96">
        <f>IF(Table2[[#This Row],[Pro Bet]]="","",IF(AS255="",AR255*-1,AS255-AR255))</f>
        <v>-100</v>
      </c>
    </row>
    <row r="256" spans="1:46" x14ac:dyDescent="0.25">
      <c r="A256" s="38">
        <v>44401</v>
      </c>
      <c r="B256" s="39" t="s">
        <v>45</v>
      </c>
      <c r="C256" s="40">
        <v>0.61458333333333337</v>
      </c>
      <c r="D256" s="39">
        <v>5</v>
      </c>
      <c r="E256" s="39">
        <v>8</v>
      </c>
      <c r="F256" s="70">
        <v>7</v>
      </c>
      <c r="G256" s="39">
        <v>1500</v>
      </c>
      <c r="H256" s="39" t="s">
        <v>1398</v>
      </c>
      <c r="I256" s="39"/>
      <c r="J256" s="39">
        <v>150</v>
      </c>
      <c r="K256" s="39">
        <v>4</v>
      </c>
      <c r="L256" s="39" t="s">
        <v>1614</v>
      </c>
      <c r="M256" s="39" t="s">
        <v>1018</v>
      </c>
      <c r="N256" s="41">
        <v>5.2</v>
      </c>
      <c r="O256" s="39" t="s">
        <v>1068</v>
      </c>
      <c r="P256" s="39" t="s">
        <v>1273</v>
      </c>
      <c r="Q256" s="48"/>
      <c r="R256" s="39">
        <v>9</v>
      </c>
      <c r="S256" s="39">
        <v>56</v>
      </c>
      <c r="T256" s="39">
        <v>56</v>
      </c>
      <c r="U256" s="48">
        <v>36.472148541114059</v>
      </c>
      <c r="V256" s="39"/>
      <c r="W256" s="39"/>
      <c r="X256" s="39">
        <v>2</v>
      </c>
      <c r="Y256" s="39">
        <v>5.0999999999999996</v>
      </c>
      <c r="Z256" s="39">
        <v>20</v>
      </c>
      <c r="AA256" s="39"/>
      <c r="AB256" s="52"/>
      <c r="AC256" s="39" t="s">
        <v>2</v>
      </c>
      <c r="AD256" s="41">
        <v>6</v>
      </c>
      <c r="AE256" s="41">
        <v>2.2000000000000002</v>
      </c>
      <c r="AF256" s="68" t="s">
        <v>619</v>
      </c>
      <c r="AG256" s="39" t="str">
        <f>VLOOKUP(B256,$B$1703:$D$1743,2,FALSE)</f>
        <v>NSW</v>
      </c>
      <c r="AH256" s="39" t="str">
        <f>VLOOKUP(B256,$B$1703:$D$1743,3,FALSE)</f>
        <v>-</v>
      </c>
      <c r="AI256" s="69" t="str">
        <f>TRIM(PROPER(L256))</f>
        <v>Ziegfeld</v>
      </c>
      <c r="AJ256" s="39" t="str">
        <f>TEXT(A256, "ddd")</f>
        <v>Sat</v>
      </c>
      <c r="AK256" s="39">
        <f>MONTH(Table2[[#This Row],[Date]])</f>
        <v>7</v>
      </c>
      <c r="AL256" s="39" t="s">
        <v>1362</v>
      </c>
      <c r="AM256" s="39" t="str">
        <f>IF(AND(Table2[[#This Row],[Date]]=A257,Table2[[#This Row],[Track]]=B257,Table2[[#This Row],[Race]]=F257,AL256&lt;&gt;"Neg",AL257&lt;&gt;"Neg"),2,"")</f>
        <v/>
      </c>
      <c r="AN256" s="39" t="str">
        <f>IF(AM256=2,2,IF(AND(AM255=2,Table2[[#This Row],[Negatives]]&lt;&gt;"NEG"),2,""))</f>
        <v/>
      </c>
      <c r="AO256" s="39">
        <f>IF(AND(Table2[[#This Row],[State]]="NSW",Table2[[#This Row],[Rated Order]]=3,AN256=""),100,100)</f>
        <v>100</v>
      </c>
      <c r="AP256" s="39" t="str">
        <f>IF(AC256&lt;&gt;"Won","",AO256*AD256)</f>
        <v/>
      </c>
      <c r="AQ256" s="39">
        <f>IF(AP256="",AO256*-1,AP256-AO256)</f>
        <v>-100</v>
      </c>
      <c r="AR256" s="95" t="str">
        <f>IF(Table2[[#This Row],[Negatives]]="NEG","",IF(AND(Table2[[#This Row],[2 Pro Bets]]="",Table2[[#This Row],[State]]="NSW",Table2[[#This Row],[Rated Order]]=3),"",100))</f>
        <v/>
      </c>
      <c r="AS256" s="47" t="str">
        <f>IF(Table2[[#This Row],[Pro Bet]]="","",IF(Table2[[#This Row],[Lev Ret]]="","",AR256*Table2[[#This Row],[Div]]))</f>
        <v/>
      </c>
      <c r="AT256" s="96" t="str">
        <f>IF(Table2[[#This Row],[Pro Bet]]="","",IF(AS256="",AR256*-1,AS256-AR256))</f>
        <v/>
      </c>
    </row>
    <row r="257" spans="1:46" x14ac:dyDescent="0.25">
      <c r="A257" s="38">
        <v>44401</v>
      </c>
      <c r="B257" s="39" t="s">
        <v>45</v>
      </c>
      <c r="C257" s="40">
        <v>0.64236111111111105</v>
      </c>
      <c r="D257" s="39">
        <v>5</v>
      </c>
      <c r="E257" s="39">
        <v>8</v>
      </c>
      <c r="F257" s="70">
        <v>8</v>
      </c>
      <c r="G257" s="39">
        <v>1500</v>
      </c>
      <c r="H257" s="39" t="s">
        <v>1398</v>
      </c>
      <c r="I257" s="39">
        <v>72</v>
      </c>
      <c r="J257" s="39">
        <v>100</v>
      </c>
      <c r="K257" s="39">
        <v>1</v>
      </c>
      <c r="L257" s="39" t="s">
        <v>754</v>
      </c>
      <c r="M257" s="39" t="s">
        <v>995</v>
      </c>
      <c r="N257" s="41">
        <v>3.3</v>
      </c>
      <c r="O257" s="39" t="s">
        <v>1054</v>
      </c>
      <c r="P257" s="39" t="s">
        <v>1429</v>
      </c>
      <c r="Q257" s="48"/>
      <c r="R257" s="39">
        <v>3</v>
      </c>
      <c r="S257" s="39">
        <v>59.5</v>
      </c>
      <c r="T257" s="39">
        <v>59.5</v>
      </c>
      <c r="U257" s="48">
        <v>58.080808080808083</v>
      </c>
      <c r="V257" s="39">
        <v>1</v>
      </c>
      <c r="W257" s="39"/>
      <c r="X257" s="39">
        <v>2</v>
      </c>
      <c r="Y257" s="39">
        <v>4.4000000000000004</v>
      </c>
      <c r="Z257" s="39">
        <v>30</v>
      </c>
      <c r="AA257" s="39"/>
      <c r="AB257" s="52"/>
      <c r="AC257" s="39"/>
      <c r="AD257" s="41">
        <v>3</v>
      </c>
      <c r="AE257" s="41"/>
      <c r="AF257" s="68" t="s">
        <v>619</v>
      </c>
      <c r="AG257" s="39" t="str">
        <f>VLOOKUP(B257,$B$1703:$D$1743,2,FALSE)</f>
        <v>NSW</v>
      </c>
      <c r="AH257" s="39" t="str">
        <f>VLOOKUP(B257,$B$1703:$D$1743,3,FALSE)</f>
        <v>-</v>
      </c>
      <c r="AI257" s="69" t="str">
        <f>TRIM(PROPER(L257))</f>
        <v>Ashim</v>
      </c>
      <c r="AJ257" s="39" t="str">
        <f>TEXT(A257, "ddd")</f>
        <v>Sat</v>
      </c>
      <c r="AK257" s="39">
        <f>MONTH(Table2[[#This Row],[Date]])</f>
        <v>7</v>
      </c>
      <c r="AL257" s="39"/>
      <c r="AM257" s="39" t="str">
        <f>IF(AND(Table2[[#This Row],[Date]]=A258,Table2[[#This Row],[Track]]=B258,Table2[[#This Row],[Race]]=F258,AL257&lt;&gt;"Neg",AL258&lt;&gt;"Neg"),2,"")</f>
        <v/>
      </c>
      <c r="AN257" s="39" t="str">
        <f>IF(AM257=2,2,IF(AND(AM256=2,Table2[[#This Row],[Negatives]]&lt;&gt;"NEG"),2,""))</f>
        <v/>
      </c>
      <c r="AO257" s="39">
        <f>IF(AND(Table2[[#This Row],[State]]="NSW",Table2[[#This Row],[Rated Order]]=3,AN257=""),100,100)</f>
        <v>100</v>
      </c>
      <c r="AP257" s="39" t="str">
        <f>IF(AC257&lt;&gt;"Won","",AO257*AD257)</f>
        <v/>
      </c>
      <c r="AQ257" s="39">
        <f>IF(AP257="",AO257*-1,AP257-AO257)</f>
        <v>-100</v>
      </c>
      <c r="AR257" s="95">
        <f>IF(Table2[[#This Row],[Negatives]]="NEG","",IF(AND(Table2[[#This Row],[2 Pro Bets]]="",Table2[[#This Row],[State]]="NSW",Table2[[#This Row],[Rated Order]]=3),"",100))</f>
        <v>100</v>
      </c>
      <c r="AS257" s="47" t="str">
        <f>IF(Table2[[#This Row],[Pro Bet]]="","",IF(Table2[[#This Row],[Lev Ret]]="","",AR257*Table2[[#This Row],[Div]]))</f>
        <v/>
      </c>
      <c r="AT257" s="96">
        <f>IF(Table2[[#This Row],[Pro Bet]]="","",IF(AS257="",AR257*-1,AS257-AR257))</f>
        <v>-100</v>
      </c>
    </row>
    <row r="258" spans="1:46" x14ac:dyDescent="0.25">
      <c r="A258" s="38">
        <v>44401</v>
      </c>
      <c r="B258" s="39" t="s">
        <v>45</v>
      </c>
      <c r="C258" s="40">
        <v>0.69791666666666663</v>
      </c>
      <c r="D258" s="39">
        <v>5</v>
      </c>
      <c r="E258" s="39">
        <v>8</v>
      </c>
      <c r="F258" s="70">
        <v>10</v>
      </c>
      <c r="G258" s="39">
        <v>1300</v>
      </c>
      <c r="H258" s="39" t="s">
        <v>1398</v>
      </c>
      <c r="I258" s="39">
        <v>88</v>
      </c>
      <c r="J258" s="39">
        <v>130</v>
      </c>
      <c r="K258" s="39">
        <v>6</v>
      </c>
      <c r="L258" s="39" t="s">
        <v>755</v>
      </c>
      <c r="M258" s="39" t="s">
        <v>1024</v>
      </c>
      <c r="N258" s="41">
        <v>5.2</v>
      </c>
      <c r="O258" s="39" t="s">
        <v>1337</v>
      </c>
      <c r="P258" s="39" t="s">
        <v>1429</v>
      </c>
      <c r="Q258" s="48"/>
      <c r="R258" s="39">
        <v>5</v>
      </c>
      <c r="S258" s="39">
        <v>57</v>
      </c>
      <c r="T258" s="39">
        <v>57</v>
      </c>
      <c r="U258" s="48">
        <v>62.709030100334445</v>
      </c>
      <c r="V258" s="39">
        <v>1</v>
      </c>
      <c r="W258" s="39"/>
      <c r="X258" s="39">
        <v>2</v>
      </c>
      <c r="Y258" s="39">
        <v>4.4000000000000004</v>
      </c>
      <c r="Z258" s="39">
        <v>20</v>
      </c>
      <c r="AA258" s="39"/>
      <c r="AB258" s="52"/>
      <c r="AC258" s="39"/>
      <c r="AD258" s="41">
        <v>8</v>
      </c>
      <c r="AE258" s="41"/>
      <c r="AF258" s="68" t="s">
        <v>619</v>
      </c>
      <c r="AG258" s="39" t="str">
        <f>VLOOKUP(B258,$B$1703:$D$1743,2,FALSE)</f>
        <v>NSW</v>
      </c>
      <c r="AH258" s="39" t="str">
        <f>VLOOKUP(B258,$B$1703:$D$1743,3,FALSE)</f>
        <v>-</v>
      </c>
      <c r="AI258" s="69" t="str">
        <f>TRIM(PROPER(L258))</f>
        <v>Ventura Ocean</v>
      </c>
      <c r="AJ258" s="39" t="str">
        <f>TEXT(A258, "ddd")</f>
        <v>Sat</v>
      </c>
      <c r="AK258" s="39">
        <f>MONTH(Table2[[#This Row],[Date]])</f>
        <v>7</v>
      </c>
      <c r="AL258" s="39"/>
      <c r="AM258" s="39" t="str">
        <f>IF(AND(Table2[[#This Row],[Date]]=A259,Table2[[#This Row],[Track]]=B259,Table2[[#This Row],[Race]]=F259,AL258&lt;&gt;"Neg",AL259&lt;&gt;"Neg"),2,"")</f>
        <v/>
      </c>
      <c r="AN258" s="39" t="str">
        <f>IF(AM258=2,2,IF(AND(AM257=2,Table2[[#This Row],[Negatives]]&lt;&gt;"NEG"),2,""))</f>
        <v/>
      </c>
      <c r="AO258" s="39">
        <f>IF(AND(Table2[[#This Row],[State]]="NSW",Table2[[#This Row],[Rated Order]]=3,AN258=""),100,100)</f>
        <v>100</v>
      </c>
      <c r="AP258" s="39" t="str">
        <f>IF(AC258&lt;&gt;"Won","",AO258*AD258)</f>
        <v/>
      </c>
      <c r="AQ258" s="39">
        <f>IF(AP258="",AO258*-1,AP258-AO258)</f>
        <v>-100</v>
      </c>
      <c r="AR258" s="95">
        <f>IF(Table2[[#This Row],[Negatives]]="NEG","",IF(AND(Table2[[#This Row],[2 Pro Bets]]="",Table2[[#This Row],[State]]="NSW",Table2[[#This Row],[Rated Order]]=3),"",100))</f>
        <v>100</v>
      </c>
      <c r="AS258" s="47" t="str">
        <f>IF(Table2[[#This Row],[Pro Bet]]="","",IF(Table2[[#This Row],[Lev Ret]]="","",AR258*Table2[[#This Row],[Div]]))</f>
        <v/>
      </c>
      <c r="AT258" s="96">
        <f>IF(Table2[[#This Row],[Pro Bet]]="","",IF(AS258="",AR258*-1,AS258-AR258))</f>
        <v>-100</v>
      </c>
    </row>
    <row r="259" spans="1:46" x14ac:dyDescent="0.25">
      <c r="A259" s="38">
        <v>44408</v>
      </c>
      <c r="B259" s="39" t="s">
        <v>125</v>
      </c>
      <c r="C259" s="40">
        <v>0.57986111111111105</v>
      </c>
      <c r="D259" s="39">
        <v>5</v>
      </c>
      <c r="E259" s="39">
        <v>3</v>
      </c>
      <c r="F259" s="70">
        <v>3</v>
      </c>
      <c r="G259" s="39">
        <v>1600</v>
      </c>
      <c r="H259" s="39" t="s">
        <v>988</v>
      </c>
      <c r="I259" s="39" t="s">
        <v>989</v>
      </c>
      <c r="J259" s="39">
        <v>125</v>
      </c>
      <c r="K259" s="39">
        <v>3</v>
      </c>
      <c r="L259" s="39" t="s">
        <v>1130</v>
      </c>
      <c r="M259" s="39" t="s">
        <v>1018</v>
      </c>
      <c r="N259" s="41">
        <v>2.9</v>
      </c>
      <c r="O259" s="39" t="s">
        <v>1131</v>
      </c>
      <c r="P259" s="39" t="s">
        <v>1104</v>
      </c>
      <c r="Q259" s="48">
        <v>3</v>
      </c>
      <c r="R259" s="39">
        <v>2</v>
      </c>
      <c r="S259" s="39">
        <v>55</v>
      </c>
      <c r="T259" s="39">
        <v>52</v>
      </c>
      <c r="U259" s="48">
        <v>64.785788923719963</v>
      </c>
      <c r="V259" s="39">
        <v>1</v>
      </c>
      <c r="W259" s="39">
        <v>1</v>
      </c>
      <c r="X259" s="39">
        <v>2</v>
      </c>
      <c r="Y259" s="39">
        <v>4.5</v>
      </c>
      <c r="Z259" s="39">
        <v>40</v>
      </c>
      <c r="AA259" s="39">
        <v>8</v>
      </c>
      <c r="AB259" s="52"/>
      <c r="AC259" s="39" t="s">
        <v>2</v>
      </c>
      <c r="AD259" s="41">
        <v>3.7</v>
      </c>
      <c r="AE259" s="41">
        <v>1.6</v>
      </c>
      <c r="AF259" s="68" t="s">
        <v>618</v>
      </c>
      <c r="AG259" s="39" t="str">
        <f>VLOOKUP(B259,$B$1703:$D$1743,2,FALSE)</f>
        <v>Vic</v>
      </c>
      <c r="AH259" s="39" t="str">
        <f>VLOOKUP(B259,$B$1703:$D$1743,3,FALSE)</f>
        <v>-</v>
      </c>
      <c r="AI259" s="69" t="str">
        <f>TRIM(PROPER(L259))</f>
        <v>No Effort</v>
      </c>
      <c r="AJ259" s="39" t="str">
        <f>TEXT(A259, "ddd")</f>
        <v>Sat</v>
      </c>
      <c r="AK259" s="39">
        <f>MONTH(Table2[[#This Row],[Date]])</f>
        <v>7</v>
      </c>
      <c r="AL259" s="39" t="s">
        <v>1361</v>
      </c>
      <c r="AM259" s="39" t="str">
        <f>IF(AND(Table2[[#This Row],[Date]]=A260,Table2[[#This Row],[Track]]=B260,Table2[[#This Row],[Race]]=F260,AL259&lt;&gt;"Neg",AL260&lt;&gt;"Neg"),2,"")</f>
        <v/>
      </c>
      <c r="AN259" s="39" t="str">
        <f>IF(AM259=2,2,IF(AND(AM258=2,Table2[[#This Row],[Negatives]]&lt;&gt;"NEG"),2,""))</f>
        <v/>
      </c>
      <c r="AO259" s="39">
        <f>IF(AND(Table2[[#This Row],[State]]="NSW",Table2[[#This Row],[Rated Order]]=3,AN259=""),100,100)</f>
        <v>100</v>
      </c>
      <c r="AP259" s="39" t="str">
        <f>IF(AC259&lt;&gt;"Won","",AO259*AD259)</f>
        <v/>
      </c>
      <c r="AQ259" s="39">
        <f>IF(AP259="",AO259*-1,AP259-AO259)</f>
        <v>-100</v>
      </c>
      <c r="AR259" s="95" t="str">
        <f>IF(Table2[[#This Row],[Negatives]]="NEG","",IF(AND(Table2[[#This Row],[2 Pro Bets]]="",Table2[[#This Row],[State]]="NSW",Table2[[#This Row],[Rated Order]]=3),"",100))</f>
        <v/>
      </c>
      <c r="AS259" s="47" t="str">
        <f>IF(Table2[[#This Row],[Pro Bet]]="","",IF(Table2[[#This Row],[Lev Ret]]="","",AR259*Table2[[#This Row],[Div]]))</f>
        <v/>
      </c>
      <c r="AT259" s="96" t="str">
        <f>IF(Table2[[#This Row],[Pro Bet]]="","",IF(AS259="",AR259*-1,AS259-AR259))</f>
        <v/>
      </c>
    </row>
    <row r="260" spans="1:46" x14ac:dyDescent="0.25">
      <c r="A260" s="38">
        <v>44408</v>
      </c>
      <c r="B260" s="39" t="s">
        <v>125</v>
      </c>
      <c r="C260" s="40">
        <v>0.57986111111111105</v>
      </c>
      <c r="D260" s="39">
        <v>5</v>
      </c>
      <c r="E260" s="39">
        <v>3</v>
      </c>
      <c r="F260" s="70">
        <v>3</v>
      </c>
      <c r="G260" s="39">
        <v>1600</v>
      </c>
      <c r="H260" s="39" t="s">
        <v>988</v>
      </c>
      <c r="I260" s="39" t="s">
        <v>989</v>
      </c>
      <c r="J260" s="39">
        <v>125</v>
      </c>
      <c r="K260" s="39">
        <v>1</v>
      </c>
      <c r="L260" s="39" t="s">
        <v>635</v>
      </c>
      <c r="M260" s="39" t="s">
        <v>1006</v>
      </c>
      <c r="N260" s="41">
        <v>8.5</v>
      </c>
      <c r="O260" s="39" t="s">
        <v>1003</v>
      </c>
      <c r="P260" s="39" t="s">
        <v>1132</v>
      </c>
      <c r="Q260" s="48">
        <v>2</v>
      </c>
      <c r="R260" s="39">
        <v>5</v>
      </c>
      <c r="S260" s="39">
        <v>60</v>
      </c>
      <c r="T260" s="39">
        <v>58</v>
      </c>
      <c r="U260" s="48">
        <v>64.785788923719963</v>
      </c>
      <c r="V260" s="39"/>
      <c r="W260" s="39">
        <v>2</v>
      </c>
      <c r="X260" s="39">
        <v>3</v>
      </c>
      <c r="Y260" s="39">
        <v>5.5</v>
      </c>
      <c r="Z260" s="39">
        <v>30</v>
      </c>
      <c r="AA260" s="39">
        <v>8</v>
      </c>
      <c r="AB260" s="52"/>
      <c r="AC260" s="39"/>
      <c r="AD260" s="41">
        <v>9.5</v>
      </c>
      <c r="AE260" s="41"/>
      <c r="AF260" s="68" t="s">
        <v>618</v>
      </c>
      <c r="AG260" s="39" t="str">
        <f>VLOOKUP(B260,$B$1703:$D$1743,2,FALSE)</f>
        <v>Vic</v>
      </c>
      <c r="AH260" s="39" t="str">
        <f>VLOOKUP(B260,$B$1703:$D$1743,3,FALSE)</f>
        <v>-</v>
      </c>
      <c r="AI260" s="69" t="str">
        <f>TRIM(PROPER(L260))</f>
        <v>Al Galayel</v>
      </c>
      <c r="AJ260" s="39" t="str">
        <f>TEXT(A260, "ddd")</f>
        <v>Sat</v>
      </c>
      <c r="AK260" s="39">
        <f>MONTH(Table2[[#This Row],[Date]])</f>
        <v>7</v>
      </c>
      <c r="AL260" s="39"/>
      <c r="AM260" s="39" t="str">
        <f>IF(AND(Table2[[#This Row],[Date]]=A261,Table2[[#This Row],[Track]]=B261,Table2[[#This Row],[Race]]=F261,AL260&lt;&gt;"Neg",AL261&lt;&gt;"Neg"),2,"")</f>
        <v/>
      </c>
      <c r="AN260" s="39" t="str">
        <f>IF(AM260=2,2,IF(AND(AM259=2,Table2[[#This Row],[Negatives]]&lt;&gt;"NEG"),2,""))</f>
        <v/>
      </c>
      <c r="AO260" s="39">
        <f>IF(AND(Table2[[#This Row],[State]]="NSW",Table2[[#This Row],[Rated Order]]=3,AN260=""),100,100)</f>
        <v>100</v>
      </c>
      <c r="AP260" s="39" t="str">
        <f>IF(AC260&lt;&gt;"Won","",AO260*AD260)</f>
        <v/>
      </c>
      <c r="AQ260" s="39">
        <f>IF(AP260="",AO260*-1,AP260-AO260)</f>
        <v>-100</v>
      </c>
      <c r="AR260" s="95">
        <f>IF(Table2[[#This Row],[Negatives]]="NEG","",IF(AND(Table2[[#This Row],[2 Pro Bets]]="",Table2[[#This Row],[State]]="NSW",Table2[[#This Row],[Rated Order]]=3),"",100))</f>
        <v>100</v>
      </c>
      <c r="AS260" s="47" t="str">
        <f>IF(Table2[[#This Row],[Pro Bet]]="","",IF(Table2[[#This Row],[Lev Ret]]="","",AR260*Table2[[#This Row],[Div]]))</f>
        <v/>
      </c>
      <c r="AT260" s="96">
        <f>IF(Table2[[#This Row],[Pro Bet]]="","",IF(AS260="",AR260*-1,AS260-AR260))</f>
        <v>-100</v>
      </c>
    </row>
    <row r="261" spans="1:46" x14ac:dyDescent="0.25">
      <c r="A261" s="38">
        <v>44408</v>
      </c>
      <c r="B261" s="39" t="s">
        <v>44</v>
      </c>
      <c r="C261" s="40">
        <v>0.61805555555555558</v>
      </c>
      <c r="D261" s="39">
        <v>4</v>
      </c>
      <c r="E261" s="39">
        <v>12</v>
      </c>
      <c r="F261" s="70">
        <v>7</v>
      </c>
      <c r="G261" s="39">
        <v>1400</v>
      </c>
      <c r="H261" s="39" t="s">
        <v>1398</v>
      </c>
      <c r="I261" s="39">
        <v>88</v>
      </c>
      <c r="J261" s="39">
        <v>130</v>
      </c>
      <c r="K261" s="39">
        <v>9</v>
      </c>
      <c r="L261" s="39" t="s">
        <v>756</v>
      </c>
      <c r="M261" s="39" t="s">
        <v>1024</v>
      </c>
      <c r="N261" s="41">
        <v>3.6</v>
      </c>
      <c r="O261" s="39" t="s">
        <v>1430</v>
      </c>
      <c r="P261" s="39" t="s">
        <v>1064</v>
      </c>
      <c r="Q261" s="48"/>
      <c r="R261" s="39">
        <v>7</v>
      </c>
      <c r="S261" s="39">
        <v>55</v>
      </c>
      <c r="T261" s="39">
        <v>55</v>
      </c>
      <c r="U261" s="48">
        <v>47.385620915032682</v>
      </c>
      <c r="V261" s="39"/>
      <c r="W261" s="39">
        <v>5</v>
      </c>
      <c r="X261" s="39">
        <v>2</v>
      </c>
      <c r="Y261" s="39">
        <v>4.9000000000000004</v>
      </c>
      <c r="Z261" s="39">
        <v>20</v>
      </c>
      <c r="AA261" s="39"/>
      <c r="AB261" s="52"/>
      <c r="AC261" s="39" t="s">
        <v>1</v>
      </c>
      <c r="AD261" s="41">
        <v>4.4000000000000004</v>
      </c>
      <c r="AE261" s="41">
        <v>2.1</v>
      </c>
      <c r="AF261" s="68" t="s">
        <v>619</v>
      </c>
      <c r="AG261" s="39" t="str">
        <f>VLOOKUP(B261,$B$1703:$D$1743,2,FALSE)</f>
        <v>NSW</v>
      </c>
      <c r="AH261" s="39" t="str">
        <f>VLOOKUP(B261,$B$1703:$D$1743,3,FALSE)</f>
        <v>-</v>
      </c>
      <c r="AI261" s="69" t="str">
        <f>TRIM(PROPER(L261))</f>
        <v>Madam Legend</v>
      </c>
      <c r="AJ261" s="39" t="str">
        <f>TEXT(A261, "ddd")</f>
        <v>Sat</v>
      </c>
      <c r="AK261" s="39">
        <f>MONTH(Table2[[#This Row],[Date]])</f>
        <v>7</v>
      </c>
      <c r="AL261" s="39"/>
      <c r="AM261" s="39" t="str">
        <f>IF(AND(Table2[[#This Row],[Date]]=A262,Table2[[#This Row],[Track]]=B262,Table2[[#This Row],[Race]]=F262,AL261&lt;&gt;"Neg",AL262&lt;&gt;"Neg"),2,"")</f>
        <v/>
      </c>
      <c r="AN261" s="39" t="str">
        <f>IF(AM261=2,2,IF(AND(AM260=2,Table2[[#This Row],[Negatives]]&lt;&gt;"NEG"),2,""))</f>
        <v/>
      </c>
      <c r="AO261" s="39">
        <f>IF(AND(Table2[[#This Row],[State]]="NSW",Table2[[#This Row],[Rated Order]]=3,AN261=""),100,100)</f>
        <v>100</v>
      </c>
      <c r="AP261" s="39" t="str">
        <f>IF(AC261&lt;&gt;"Won","",AO261*AD261)</f>
        <v/>
      </c>
      <c r="AQ261" s="39">
        <f>IF(AP261="",AO261*-1,AP261-AO261)</f>
        <v>-100</v>
      </c>
      <c r="AR261" s="95">
        <f>IF(Table2[[#This Row],[Negatives]]="NEG","",IF(AND(Table2[[#This Row],[2 Pro Bets]]="",Table2[[#This Row],[State]]="NSW",Table2[[#This Row],[Rated Order]]=3),"",100))</f>
        <v>100</v>
      </c>
      <c r="AS261" s="47" t="str">
        <f>IF(Table2[[#This Row],[Pro Bet]]="","",IF(Table2[[#This Row],[Lev Ret]]="","",AR261*Table2[[#This Row],[Div]]))</f>
        <v/>
      </c>
      <c r="AT261" s="96">
        <f>IF(Table2[[#This Row],[Pro Bet]]="","",IF(AS261="",AR261*-1,AS261-AR261))</f>
        <v>-100</v>
      </c>
    </row>
    <row r="262" spans="1:46" x14ac:dyDescent="0.25">
      <c r="A262" s="38">
        <v>44408</v>
      </c>
      <c r="B262" s="39" t="s">
        <v>44</v>
      </c>
      <c r="C262" s="40">
        <v>0.61805555555555558</v>
      </c>
      <c r="D262" s="39">
        <v>4</v>
      </c>
      <c r="E262" s="39">
        <v>12</v>
      </c>
      <c r="F262" s="70">
        <v>7</v>
      </c>
      <c r="G262" s="39">
        <v>1400</v>
      </c>
      <c r="H262" s="39" t="s">
        <v>1398</v>
      </c>
      <c r="I262" s="39">
        <v>88</v>
      </c>
      <c r="J262" s="39">
        <v>130</v>
      </c>
      <c r="K262" s="39">
        <v>2</v>
      </c>
      <c r="L262" s="39" t="s">
        <v>1615</v>
      </c>
      <c r="M262" s="39" t="s">
        <v>1018</v>
      </c>
      <c r="N262" s="41">
        <v>3.9</v>
      </c>
      <c r="O262" s="39" t="s">
        <v>1406</v>
      </c>
      <c r="P262" s="39" t="s">
        <v>1266</v>
      </c>
      <c r="Q262" s="48"/>
      <c r="R262" s="39">
        <v>6</v>
      </c>
      <c r="S262" s="39">
        <v>59</v>
      </c>
      <c r="T262" s="39">
        <v>59</v>
      </c>
      <c r="U262" s="48">
        <v>47.385620915032682</v>
      </c>
      <c r="V262" s="39">
        <v>5</v>
      </c>
      <c r="W262" s="39"/>
      <c r="X262" s="39">
        <v>3</v>
      </c>
      <c r="Y262" s="39">
        <v>5.4</v>
      </c>
      <c r="Z262" s="39">
        <v>20</v>
      </c>
      <c r="AA262" s="39"/>
      <c r="AB262" s="52"/>
      <c r="AC262" s="39"/>
      <c r="AD262" s="41">
        <v>5</v>
      </c>
      <c r="AE262" s="41"/>
      <c r="AF262" s="68" t="s">
        <v>619</v>
      </c>
      <c r="AG262" s="39" t="str">
        <f>VLOOKUP(B262,$B$1703:$D$1743,2,FALSE)</f>
        <v>NSW</v>
      </c>
      <c r="AH262" s="39" t="str">
        <f>VLOOKUP(B262,$B$1703:$D$1743,3,FALSE)</f>
        <v>-</v>
      </c>
      <c r="AI262" s="69" t="str">
        <f>TRIM(PROPER(L262))</f>
        <v>Surf Dancer</v>
      </c>
      <c r="AJ262" s="39" t="str">
        <f>TEXT(A262, "ddd")</f>
        <v>Sat</v>
      </c>
      <c r="AK262" s="39">
        <f>MONTH(Table2[[#This Row],[Date]])</f>
        <v>7</v>
      </c>
      <c r="AL262" s="39" t="s">
        <v>1362</v>
      </c>
      <c r="AM262" s="39" t="str">
        <f>IF(AND(Table2[[#This Row],[Date]]=A263,Table2[[#This Row],[Track]]=B263,Table2[[#This Row],[Race]]=F263,AL262&lt;&gt;"Neg",AL263&lt;&gt;"Neg"),2,"")</f>
        <v/>
      </c>
      <c r="AN262" s="39" t="str">
        <f>IF(AM262=2,2,IF(AND(AM261=2,Table2[[#This Row],[Negatives]]&lt;&gt;"NEG"),2,""))</f>
        <v/>
      </c>
      <c r="AO262" s="39">
        <f>IF(AND(Table2[[#This Row],[State]]="NSW",Table2[[#This Row],[Rated Order]]=3,AN262=""),100,100)</f>
        <v>100</v>
      </c>
      <c r="AP262" s="39" t="str">
        <f>IF(AC262&lt;&gt;"Won","",AO262*AD262)</f>
        <v/>
      </c>
      <c r="AQ262" s="39">
        <f>IF(AP262="",AO262*-1,AP262-AO262)</f>
        <v>-100</v>
      </c>
      <c r="AR262" s="95" t="str">
        <f>IF(Table2[[#This Row],[Negatives]]="NEG","",IF(AND(Table2[[#This Row],[2 Pro Bets]]="",Table2[[#This Row],[State]]="NSW",Table2[[#This Row],[Rated Order]]=3),"",100))</f>
        <v/>
      </c>
      <c r="AS262" s="47" t="str">
        <f>IF(Table2[[#This Row],[Pro Bet]]="","",IF(Table2[[#This Row],[Lev Ret]]="","",AR262*Table2[[#This Row],[Div]]))</f>
        <v/>
      </c>
      <c r="AT262" s="96" t="str">
        <f>IF(Table2[[#This Row],[Pro Bet]]="","",IF(AS262="",AR262*-1,AS262-AR262))</f>
        <v/>
      </c>
    </row>
    <row r="263" spans="1:46" x14ac:dyDescent="0.25">
      <c r="A263" s="38">
        <v>44408</v>
      </c>
      <c r="B263" s="39" t="s">
        <v>125</v>
      </c>
      <c r="C263" s="40">
        <v>0.65972222222222221</v>
      </c>
      <c r="D263" s="39">
        <v>5</v>
      </c>
      <c r="E263" s="39">
        <v>3</v>
      </c>
      <c r="F263" s="70">
        <v>6</v>
      </c>
      <c r="G263" s="39">
        <v>1600</v>
      </c>
      <c r="H263" s="39" t="s">
        <v>1021</v>
      </c>
      <c r="I263" s="39">
        <v>78</v>
      </c>
      <c r="J263" s="39">
        <v>125</v>
      </c>
      <c r="K263" s="39">
        <v>2</v>
      </c>
      <c r="L263" s="39" t="s">
        <v>503</v>
      </c>
      <c r="M263" s="39" t="s">
        <v>990</v>
      </c>
      <c r="N263" s="41">
        <v>8.5</v>
      </c>
      <c r="O263" s="39" t="s">
        <v>1019</v>
      </c>
      <c r="P263" s="39" t="s">
        <v>1098</v>
      </c>
      <c r="Q263" s="48">
        <v>2</v>
      </c>
      <c r="R263" s="39">
        <v>5</v>
      </c>
      <c r="S263" s="39">
        <v>61.5</v>
      </c>
      <c r="T263" s="39">
        <v>59.5</v>
      </c>
      <c r="U263" s="48">
        <v>27.149321266968329</v>
      </c>
      <c r="V263" s="39">
        <v>3</v>
      </c>
      <c r="W263" s="39"/>
      <c r="X263" s="39">
        <v>2</v>
      </c>
      <c r="Y263" s="39">
        <v>5.2</v>
      </c>
      <c r="Z263" s="39">
        <v>30</v>
      </c>
      <c r="AA263" s="39">
        <v>14</v>
      </c>
      <c r="AB263" s="52"/>
      <c r="AC263" s="39"/>
      <c r="AD263" s="41">
        <v>12</v>
      </c>
      <c r="AE263" s="41"/>
      <c r="AF263" s="68" t="s">
        <v>618</v>
      </c>
      <c r="AG263" s="39" t="str">
        <f>VLOOKUP(B263,$B$1703:$D$1743,2,FALSE)</f>
        <v>Vic</v>
      </c>
      <c r="AH263" s="39" t="str">
        <f>VLOOKUP(B263,$B$1703:$D$1743,3,FALSE)</f>
        <v>-</v>
      </c>
      <c r="AI263" s="69" t="str">
        <f>TRIM(PROPER(L263))</f>
        <v>Why Choose Her</v>
      </c>
      <c r="AJ263" s="39" t="str">
        <f>TEXT(A263, "ddd")</f>
        <v>Sat</v>
      </c>
      <c r="AK263" s="39">
        <f>MONTH(Table2[[#This Row],[Date]])</f>
        <v>7</v>
      </c>
      <c r="AL263" s="39"/>
      <c r="AM263" s="39" t="str">
        <f>IF(AND(Table2[[#This Row],[Date]]=A264,Table2[[#This Row],[Track]]=B264,Table2[[#This Row],[Race]]=F264,AL263&lt;&gt;"Neg",AL264&lt;&gt;"Neg"),2,"")</f>
        <v/>
      </c>
      <c r="AN263" s="39" t="str">
        <f>IF(AM263=2,2,IF(AND(AM262=2,Table2[[#This Row],[Negatives]]&lt;&gt;"NEG"),2,""))</f>
        <v/>
      </c>
      <c r="AO263" s="39">
        <f>IF(AND(Table2[[#This Row],[State]]="NSW",Table2[[#This Row],[Rated Order]]=3,AN263=""),100,100)</f>
        <v>100</v>
      </c>
      <c r="AP263" s="39" t="str">
        <f>IF(AC263&lt;&gt;"Won","",AO263*AD263)</f>
        <v/>
      </c>
      <c r="AQ263" s="39">
        <f>IF(AP263="",AO263*-1,AP263-AO263)</f>
        <v>-100</v>
      </c>
      <c r="AR263" s="95">
        <f>IF(Table2[[#This Row],[Negatives]]="NEG","",IF(AND(Table2[[#This Row],[2 Pro Bets]]="",Table2[[#This Row],[State]]="NSW",Table2[[#This Row],[Rated Order]]=3),"",100))</f>
        <v>100</v>
      </c>
      <c r="AS263" s="47" t="str">
        <f>IF(Table2[[#This Row],[Pro Bet]]="","",IF(Table2[[#This Row],[Lev Ret]]="","",AR263*Table2[[#This Row],[Div]]))</f>
        <v/>
      </c>
      <c r="AT263" s="96">
        <f>IF(Table2[[#This Row],[Pro Bet]]="","",IF(AS263="",AR263*-1,AS263-AR263))</f>
        <v>-100</v>
      </c>
    </row>
    <row r="264" spans="1:46" x14ac:dyDescent="0.25">
      <c r="A264" s="38">
        <v>44408</v>
      </c>
      <c r="B264" s="39" t="s">
        <v>44</v>
      </c>
      <c r="C264" s="40">
        <v>0.67361111111111116</v>
      </c>
      <c r="D264" s="39">
        <v>4</v>
      </c>
      <c r="E264" s="39">
        <v>12</v>
      </c>
      <c r="F264" s="70">
        <v>9</v>
      </c>
      <c r="G264" s="39">
        <v>1100</v>
      </c>
      <c r="H264" s="39" t="s">
        <v>1398</v>
      </c>
      <c r="I264" s="39">
        <v>88</v>
      </c>
      <c r="J264" s="39">
        <v>130</v>
      </c>
      <c r="K264" s="39">
        <v>1</v>
      </c>
      <c r="L264" s="39" t="s">
        <v>707</v>
      </c>
      <c r="M264" s="39" t="s">
        <v>999</v>
      </c>
      <c r="N264" s="41">
        <v>4.2</v>
      </c>
      <c r="O264" s="39" t="s">
        <v>1424</v>
      </c>
      <c r="P264" s="39" t="s">
        <v>1447</v>
      </c>
      <c r="Q264" s="48">
        <v>3</v>
      </c>
      <c r="R264" s="39">
        <v>8</v>
      </c>
      <c r="S264" s="39">
        <v>59</v>
      </c>
      <c r="T264" s="39">
        <v>56</v>
      </c>
      <c r="U264" s="48">
        <v>39.682539682539684</v>
      </c>
      <c r="V264" s="39">
        <v>5</v>
      </c>
      <c r="W264" s="39">
        <v>2</v>
      </c>
      <c r="X264" s="39">
        <v>2</v>
      </c>
      <c r="Y264" s="39">
        <v>4.9000000000000004</v>
      </c>
      <c r="Z264" s="39">
        <v>20</v>
      </c>
      <c r="AA264" s="39"/>
      <c r="AB264" s="52"/>
      <c r="AC264" s="39" t="s">
        <v>2</v>
      </c>
      <c r="AD264" s="41">
        <v>5.5</v>
      </c>
      <c r="AE264" s="41">
        <v>2.4</v>
      </c>
      <c r="AF264" s="68" t="s">
        <v>619</v>
      </c>
      <c r="AG264" s="39" t="str">
        <f>VLOOKUP(B264,$B$1703:$D$1743,2,FALSE)</f>
        <v>NSW</v>
      </c>
      <c r="AH264" s="39" t="str">
        <f>VLOOKUP(B264,$B$1703:$D$1743,3,FALSE)</f>
        <v>-</v>
      </c>
      <c r="AI264" s="69" t="str">
        <f>TRIM(PROPER(L264))</f>
        <v>Spaceboy</v>
      </c>
      <c r="AJ264" s="39" t="str">
        <f>TEXT(A264, "ddd")</f>
        <v>Sat</v>
      </c>
      <c r="AK264" s="39">
        <f>MONTH(Table2[[#This Row],[Date]])</f>
        <v>7</v>
      </c>
      <c r="AL264" s="39"/>
      <c r="AM264" s="39">
        <f>IF(AND(Table2[[#This Row],[Date]]=A265,Table2[[#This Row],[Track]]=B265,Table2[[#This Row],[Race]]=F265,AL264&lt;&gt;"Neg",AL265&lt;&gt;"Neg"),2,"")</f>
        <v>2</v>
      </c>
      <c r="AN264" s="39">
        <f>IF(AM264=2,2,IF(AND(AM263=2,Table2[[#This Row],[Negatives]]&lt;&gt;"NEG"),2,""))</f>
        <v>2</v>
      </c>
      <c r="AO264" s="39">
        <f>IF(AND(Table2[[#This Row],[State]]="NSW",Table2[[#This Row],[Rated Order]]=3,AN264=""),100,100)</f>
        <v>100</v>
      </c>
      <c r="AP264" s="39" t="str">
        <f>IF(AC264&lt;&gt;"Won","",AO264*AD264)</f>
        <v/>
      </c>
      <c r="AQ264" s="39">
        <f>IF(AP264="",AO264*-1,AP264-AO264)</f>
        <v>-100</v>
      </c>
      <c r="AR264" s="95">
        <f>IF(Table2[[#This Row],[Negatives]]="NEG","",IF(AND(Table2[[#This Row],[2 Pro Bets]]="",Table2[[#This Row],[State]]="NSW",Table2[[#This Row],[Rated Order]]=3),"",100))</f>
        <v>100</v>
      </c>
      <c r="AS264" s="47" t="str">
        <f>IF(Table2[[#This Row],[Pro Bet]]="","",IF(Table2[[#This Row],[Lev Ret]]="","",AR264*Table2[[#This Row],[Div]]))</f>
        <v/>
      </c>
      <c r="AT264" s="96">
        <f>IF(Table2[[#This Row],[Pro Bet]]="","",IF(AS264="",AR264*-1,AS264-AR264))</f>
        <v>-100</v>
      </c>
    </row>
    <row r="265" spans="1:46" x14ac:dyDescent="0.25">
      <c r="A265" s="38">
        <v>44408</v>
      </c>
      <c r="B265" s="39" t="s">
        <v>44</v>
      </c>
      <c r="C265" s="40">
        <v>0.67361111111111116</v>
      </c>
      <c r="D265" s="39">
        <v>4</v>
      </c>
      <c r="E265" s="39">
        <v>12</v>
      </c>
      <c r="F265" s="70">
        <v>9</v>
      </c>
      <c r="G265" s="39">
        <v>1100</v>
      </c>
      <c r="H265" s="39" t="s">
        <v>1398</v>
      </c>
      <c r="I265" s="39">
        <v>88</v>
      </c>
      <c r="J265" s="39">
        <v>130</v>
      </c>
      <c r="K265" s="39">
        <v>6</v>
      </c>
      <c r="L265" s="39" t="s">
        <v>687</v>
      </c>
      <c r="M265" s="39" t="s">
        <v>1006</v>
      </c>
      <c r="N265" s="41">
        <v>5.3</v>
      </c>
      <c r="O265" s="39" t="s">
        <v>1402</v>
      </c>
      <c r="P265" s="39" t="s">
        <v>1416</v>
      </c>
      <c r="Q265" s="48"/>
      <c r="R265" s="39">
        <v>1</v>
      </c>
      <c r="S265" s="39">
        <v>55</v>
      </c>
      <c r="T265" s="39">
        <v>55</v>
      </c>
      <c r="U265" s="48">
        <v>39.682539682539684</v>
      </c>
      <c r="V265" s="39">
        <v>2</v>
      </c>
      <c r="W265" s="39"/>
      <c r="X265" s="39">
        <v>3</v>
      </c>
      <c r="Y265" s="39">
        <v>5.0999999999999996</v>
      </c>
      <c r="Z265" s="39">
        <v>20</v>
      </c>
      <c r="AA265" s="39"/>
      <c r="AB265" s="52"/>
      <c r="AC265" s="39"/>
      <c r="AD265" s="41">
        <v>9</v>
      </c>
      <c r="AE265" s="41"/>
      <c r="AF265" s="68" t="s">
        <v>619</v>
      </c>
      <c r="AG265" s="39" t="str">
        <f>VLOOKUP(B265,$B$1703:$D$1743,2,FALSE)</f>
        <v>NSW</v>
      </c>
      <c r="AH265" s="39" t="str">
        <f>VLOOKUP(B265,$B$1703:$D$1743,3,FALSE)</f>
        <v>-</v>
      </c>
      <c r="AI265" s="69" t="str">
        <f>TRIM(PROPER(L265))</f>
        <v>Our Bellagio Miss</v>
      </c>
      <c r="AJ265" s="39" t="str">
        <f>TEXT(A265, "ddd")</f>
        <v>Sat</v>
      </c>
      <c r="AK265" s="39">
        <f>MONTH(Table2[[#This Row],[Date]])</f>
        <v>7</v>
      </c>
      <c r="AL265" s="39"/>
      <c r="AM265" s="39" t="str">
        <f>IF(AND(Table2[[#This Row],[Date]]=A266,Table2[[#This Row],[Track]]=B266,Table2[[#This Row],[Race]]=F266,AL265&lt;&gt;"Neg",AL266&lt;&gt;"Neg"),2,"")</f>
        <v/>
      </c>
      <c r="AN265" s="39">
        <f>IF(AM265=2,2,IF(AND(AM264=2,Table2[[#This Row],[Negatives]]&lt;&gt;"NEG"),2,""))</f>
        <v>2</v>
      </c>
      <c r="AO265" s="39">
        <f>IF(AND(Table2[[#This Row],[State]]="NSW",Table2[[#This Row],[Rated Order]]=3,AN265=""),100,100)</f>
        <v>100</v>
      </c>
      <c r="AP265" s="39" t="str">
        <f>IF(AC265&lt;&gt;"Won","",AO265*AD265)</f>
        <v/>
      </c>
      <c r="AQ265" s="39">
        <f>IF(AP265="",AO265*-1,AP265-AO265)</f>
        <v>-100</v>
      </c>
      <c r="AR265" s="95">
        <f>IF(Table2[[#This Row],[Negatives]]="NEG","",IF(AND(Table2[[#This Row],[2 Pro Bets]]="",Table2[[#This Row],[State]]="NSW",Table2[[#This Row],[Rated Order]]=3),"",100))</f>
        <v>100</v>
      </c>
      <c r="AS265" s="47" t="str">
        <f>IF(Table2[[#This Row],[Pro Bet]]="","",IF(Table2[[#This Row],[Lev Ret]]="","",AR265*Table2[[#This Row],[Div]]))</f>
        <v/>
      </c>
      <c r="AT265" s="96">
        <f>IF(Table2[[#This Row],[Pro Bet]]="","",IF(AS265="",AR265*-1,AS265-AR265))</f>
        <v>-100</v>
      </c>
    </row>
    <row r="266" spans="1:46" x14ac:dyDescent="0.25">
      <c r="A266" s="38">
        <v>44408</v>
      </c>
      <c r="B266" s="39" t="s">
        <v>44</v>
      </c>
      <c r="C266" s="40">
        <v>0.70138888888888884</v>
      </c>
      <c r="D266" s="39">
        <v>4</v>
      </c>
      <c r="E266" s="39">
        <v>12</v>
      </c>
      <c r="F266" s="70">
        <v>10</v>
      </c>
      <c r="G266" s="39">
        <v>1300</v>
      </c>
      <c r="H266" s="39" t="s">
        <v>1398</v>
      </c>
      <c r="I266" s="39">
        <v>78</v>
      </c>
      <c r="J266" s="39">
        <v>130</v>
      </c>
      <c r="K266" s="39">
        <v>8</v>
      </c>
      <c r="L266" s="39" t="s">
        <v>757</v>
      </c>
      <c r="M266" s="39" t="s">
        <v>999</v>
      </c>
      <c r="N266" s="41">
        <v>4.8</v>
      </c>
      <c r="O266" s="39" t="s">
        <v>1417</v>
      </c>
      <c r="P266" s="39" t="s">
        <v>1416</v>
      </c>
      <c r="Q266" s="48"/>
      <c r="R266" s="39">
        <v>10</v>
      </c>
      <c r="S266" s="39">
        <v>57</v>
      </c>
      <c r="T266" s="39">
        <v>57</v>
      </c>
      <c r="U266" s="48">
        <v>27.777777777777779</v>
      </c>
      <c r="V266" s="39">
        <v>4</v>
      </c>
      <c r="W266" s="39"/>
      <c r="X266" s="39">
        <v>3</v>
      </c>
      <c r="Y266" s="39">
        <v>5.9</v>
      </c>
      <c r="Z266" s="39">
        <v>20</v>
      </c>
      <c r="AA266" s="39"/>
      <c r="AB266" s="52"/>
      <c r="AC266" s="39" t="s">
        <v>2</v>
      </c>
      <c r="AD266" s="41">
        <v>7</v>
      </c>
      <c r="AE266" s="41">
        <v>2.2999999999999998</v>
      </c>
      <c r="AF266" s="68" t="s">
        <v>619</v>
      </c>
      <c r="AG266" s="39" t="str">
        <f>VLOOKUP(B266,$B$1703:$D$1743,2,FALSE)</f>
        <v>NSW</v>
      </c>
      <c r="AH266" s="39" t="str">
        <f>VLOOKUP(B266,$B$1703:$D$1743,3,FALSE)</f>
        <v>-</v>
      </c>
      <c r="AI266" s="69" t="str">
        <f>TRIM(PROPER(L266))</f>
        <v>Ranges</v>
      </c>
      <c r="AJ266" s="39" t="str">
        <f>TEXT(A266, "ddd")</f>
        <v>Sat</v>
      </c>
      <c r="AK266" s="39">
        <f>MONTH(Table2[[#This Row],[Date]])</f>
        <v>7</v>
      </c>
      <c r="AL266" s="79" t="s">
        <v>1362</v>
      </c>
      <c r="AM266" s="39" t="str">
        <f>IF(AND(Table2[[#This Row],[Date]]=A267,Table2[[#This Row],[Track]]=B267,Table2[[#This Row],[Race]]=F267,AL266&lt;&gt;"Neg",AL267&lt;&gt;"Neg"),2,"")</f>
        <v/>
      </c>
      <c r="AN266" s="39" t="str">
        <f>IF(AM266=2,2,IF(AND(AM265=2,Table2[[#This Row],[Negatives]]&lt;&gt;"NEG"),2,""))</f>
        <v/>
      </c>
      <c r="AO266" s="39">
        <f>IF(AND(Table2[[#This Row],[State]]="NSW",Table2[[#This Row],[Rated Order]]=3,AN266=""),100,100)</f>
        <v>100</v>
      </c>
      <c r="AP266" s="39" t="str">
        <f>IF(AC266&lt;&gt;"Won","",AO266*AD266)</f>
        <v/>
      </c>
      <c r="AQ266" s="39">
        <f>IF(AP266="",AO266*-1,AP266-AO266)</f>
        <v>-100</v>
      </c>
      <c r="AR266" s="95" t="str">
        <f>IF(Table2[[#This Row],[Negatives]]="NEG","",IF(AND(Table2[[#This Row],[2 Pro Bets]]="",Table2[[#This Row],[State]]="NSW",Table2[[#This Row],[Rated Order]]=3),"",100))</f>
        <v/>
      </c>
      <c r="AS266" s="47" t="str">
        <f>IF(Table2[[#This Row],[Pro Bet]]="","",IF(Table2[[#This Row],[Lev Ret]]="","",AR266*Table2[[#This Row],[Div]]))</f>
        <v/>
      </c>
      <c r="AT266" s="96" t="str">
        <f>IF(Table2[[#This Row],[Pro Bet]]="","",IF(AS266="",AR266*-1,AS266-AR266))</f>
        <v/>
      </c>
    </row>
    <row r="267" spans="1:46" x14ac:dyDescent="0.25">
      <c r="A267" s="38">
        <v>44415</v>
      </c>
      <c r="B267" s="39" t="s">
        <v>225</v>
      </c>
      <c r="C267" s="40">
        <v>0.50347222222222221</v>
      </c>
      <c r="D267" s="39">
        <v>4</v>
      </c>
      <c r="E267" s="39">
        <v>10</v>
      </c>
      <c r="F267" s="70">
        <v>1</v>
      </c>
      <c r="G267" s="39">
        <v>2530</v>
      </c>
      <c r="H267" s="39" t="s">
        <v>988</v>
      </c>
      <c r="I267" s="39" t="s">
        <v>989</v>
      </c>
      <c r="J267" s="39">
        <v>130</v>
      </c>
      <c r="K267" s="39">
        <v>1</v>
      </c>
      <c r="L267" s="39" t="s">
        <v>1373</v>
      </c>
      <c r="M267" s="39" t="s">
        <v>999</v>
      </c>
      <c r="N267" s="41">
        <v>4.4000000000000004</v>
      </c>
      <c r="O267" s="39" t="s">
        <v>1003</v>
      </c>
      <c r="P267" s="39" t="s">
        <v>1133</v>
      </c>
      <c r="Q267" s="48">
        <v>3</v>
      </c>
      <c r="R267" s="39">
        <v>8</v>
      </c>
      <c r="S267" s="39">
        <v>60</v>
      </c>
      <c r="T267" s="39">
        <v>57</v>
      </c>
      <c r="U267" s="48">
        <v>39.194139194139197</v>
      </c>
      <c r="V267" s="39">
        <v>4</v>
      </c>
      <c r="W267" s="39"/>
      <c r="X267" s="39">
        <v>3</v>
      </c>
      <c r="Y267" s="39">
        <v>5.2</v>
      </c>
      <c r="Z267" s="39">
        <v>30</v>
      </c>
      <c r="AA267" s="39">
        <v>8</v>
      </c>
      <c r="AB267" s="52"/>
      <c r="AC267" s="39"/>
      <c r="AD267" s="41">
        <v>6.5</v>
      </c>
      <c r="AE267" s="41"/>
      <c r="AF267" s="68" t="s">
        <v>618</v>
      </c>
      <c r="AG267" s="39" t="str">
        <f>VLOOKUP(B267,$B$1703:$D$1743,2,FALSE)</f>
        <v>Vic</v>
      </c>
      <c r="AH267" s="39" t="str">
        <f>VLOOKUP(B267,$B$1703:$D$1743,3,FALSE)</f>
        <v>-</v>
      </c>
      <c r="AI267" s="69" t="str">
        <f>TRIM(PROPER(L267))</f>
        <v>Dr Drill</v>
      </c>
      <c r="AJ267" s="39" t="str">
        <f>TEXT(A267, "ddd")</f>
        <v>Sat</v>
      </c>
      <c r="AK267" s="39">
        <f>MONTH(Table2[[#This Row],[Date]])</f>
        <v>8</v>
      </c>
      <c r="AL267" s="39" t="s">
        <v>1362</v>
      </c>
      <c r="AM267" s="39" t="str">
        <f>IF(AND(Table2[[#This Row],[Date]]=A268,Table2[[#This Row],[Track]]=B268,Table2[[#This Row],[Race]]=F268,AL267&lt;&gt;"Neg",AL268&lt;&gt;"Neg"),2,"")</f>
        <v/>
      </c>
      <c r="AN267" s="39" t="str">
        <f>IF(AM267=2,2,IF(AND(AM266=2,Table2[[#This Row],[Negatives]]&lt;&gt;"NEG"),2,""))</f>
        <v/>
      </c>
      <c r="AO267" s="39">
        <f>IF(AND(Table2[[#This Row],[State]]="NSW",Table2[[#This Row],[Rated Order]]=3,AN267=""),100,100)</f>
        <v>100</v>
      </c>
      <c r="AP267" s="39" t="str">
        <f>IF(AC267&lt;&gt;"Won","",AO267*AD267)</f>
        <v/>
      </c>
      <c r="AQ267" s="39">
        <f>IF(AP267="",AO267*-1,AP267-AO267)</f>
        <v>-100</v>
      </c>
      <c r="AR267" s="95" t="str">
        <f>IF(Table2[[#This Row],[Negatives]]="NEG","",IF(AND(Table2[[#This Row],[2 Pro Bets]]="",Table2[[#This Row],[State]]="NSW",Table2[[#This Row],[Rated Order]]=3),"",100))</f>
        <v/>
      </c>
      <c r="AS267" s="47" t="str">
        <f>IF(Table2[[#This Row],[Pro Bet]]="","",IF(Table2[[#This Row],[Lev Ret]]="","",AR267*Table2[[#This Row],[Div]]))</f>
        <v/>
      </c>
      <c r="AT267" s="96" t="str">
        <f>IF(Table2[[#This Row],[Pro Bet]]="","",IF(AS267="",AR267*-1,AS267-AR267))</f>
        <v/>
      </c>
    </row>
    <row r="268" spans="1:46" x14ac:dyDescent="0.25">
      <c r="A268" s="38">
        <v>44415</v>
      </c>
      <c r="B268" s="39" t="s">
        <v>44</v>
      </c>
      <c r="C268" s="40">
        <v>0.54166666666666663</v>
      </c>
      <c r="D268" s="39">
        <v>4</v>
      </c>
      <c r="E268" s="39">
        <v>5</v>
      </c>
      <c r="F268" s="70">
        <v>4</v>
      </c>
      <c r="G268" s="39">
        <v>1500</v>
      </c>
      <c r="H268" s="39" t="s">
        <v>1398</v>
      </c>
      <c r="I268" s="39">
        <v>78</v>
      </c>
      <c r="J268" s="39">
        <v>130</v>
      </c>
      <c r="K268" s="39">
        <v>9</v>
      </c>
      <c r="L268" s="39" t="s">
        <v>758</v>
      </c>
      <c r="M268" s="39" t="s">
        <v>999</v>
      </c>
      <c r="N268" s="41">
        <v>3.3</v>
      </c>
      <c r="O268" s="39" t="s">
        <v>1091</v>
      </c>
      <c r="P268" s="39" t="s">
        <v>1211</v>
      </c>
      <c r="Q268" s="48"/>
      <c r="R268" s="39">
        <v>8</v>
      </c>
      <c r="S268" s="39">
        <v>57</v>
      </c>
      <c r="T268" s="39">
        <v>57</v>
      </c>
      <c r="U268" s="48">
        <v>45.228403437358665</v>
      </c>
      <c r="V268" s="39">
        <v>1</v>
      </c>
      <c r="W268" s="39">
        <v>4</v>
      </c>
      <c r="X268" s="39">
        <v>2</v>
      </c>
      <c r="Y268" s="39">
        <v>4.7</v>
      </c>
      <c r="Z268" s="39">
        <v>20</v>
      </c>
      <c r="AA268" s="39"/>
      <c r="AB268" s="52"/>
      <c r="AC268" s="39" t="s">
        <v>1</v>
      </c>
      <c r="AD268" s="41">
        <v>3.6</v>
      </c>
      <c r="AE268" s="41">
        <v>1.8</v>
      </c>
      <c r="AF268" s="68" t="s">
        <v>619</v>
      </c>
      <c r="AG268" s="39" t="str">
        <f>VLOOKUP(B268,$B$1703:$D$1743,2,FALSE)</f>
        <v>NSW</v>
      </c>
      <c r="AH268" s="39" t="str">
        <f>VLOOKUP(B268,$B$1703:$D$1743,3,FALSE)</f>
        <v>-</v>
      </c>
      <c r="AI268" s="69" t="str">
        <f>TRIM(PROPER(L268))</f>
        <v>Loveplanet</v>
      </c>
      <c r="AJ268" s="39" t="str">
        <f>TEXT(A268, "ddd")</f>
        <v>Sat</v>
      </c>
      <c r="AK268" s="39">
        <f>MONTH(Table2[[#This Row],[Date]])</f>
        <v>8</v>
      </c>
      <c r="AL268" s="39"/>
      <c r="AM268" s="39" t="str">
        <f>IF(AND(Table2[[#This Row],[Date]]=A269,Table2[[#This Row],[Track]]=B269,Table2[[#This Row],[Race]]=F269,AL268&lt;&gt;"Neg",AL269&lt;&gt;"Neg"),2,"")</f>
        <v/>
      </c>
      <c r="AN268" s="39" t="str">
        <f>IF(AM268=2,2,IF(AND(AM267=2,Table2[[#This Row],[Negatives]]&lt;&gt;"NEG"),2,""))</f>
        <v/>
      </c>
      <c r="AO268" s="39">
        <f>IF(AND(Table2[[#This Row],[State]]="NSW",Table2[[#This Row],[Rated Order]]=3,AN268=""),100,100)</f>
        <v>100</v>
      </c>
      <c r="AP268" s="39" t="str">
        <f>IF(AC268&lt;&gt;"Won","",AO268*AD268)</f>
        <v/>
      </c>
      <c r="AQ268" s="39">
        <f>IF(AP268="",AO268*-1,AP268-AO268)</f>
        <v>-100</v>
      </c>
      <c r="AR268" s="95">
        <f>IF(Table2[[#This Row],[Negatives]]="NEG","",IF(AND(Table2[[#This Row],[2 Pro Bets]]="",Table2[[#This Row],[State]]="NSW",Table2[[#This Row],[Rated Order]]=3),"",100))</f>
        <v>100</v>
      </c>
      <c r="AS268" s="47" t="str">
        <f>IF(Table2[[#This Row],[Pro Bet]]="","",IF(Table2[[#This Row],[Lev Ret]]="","",AR268*Table2[[#This Row],[Div]]))</f>
        <v/>
      </c>
      <c r="AT268" s="96">
        <f>IF(Table2[[#This Row],[Pro Bet]]="","",IF(AS268="",AR268*-1,AS268-AR268))</f>
        <v>-100</v>
      </c>
    </row>
    <row r="269" spans="1:46" x14ac:dyDescent="0.25">
      <c r="A269" s="38">
        <v>44415</v>
      </c>
      <c r="B269" s="39" t="s">
        <v>44</v>
      </c>
      <c r="C269" s="40">
        <v>0.54166666666666663</v>
      </c>
      <c r="D269" s="39">
        <v>4</v>
      </c>
      <c r="E269" s="39">
        <v>5</v>
      </c>
      <c r="F269" s="70">
        <v>4</v>
      </c>
      <c r="G269" s="39">
        <v>1500</v>
      </c>
      <c r="H269" s="39" t="s">
        <v>1398</v>
      </c>
      <c r="I269" s="39">
        <v>78</v>
      </c>
      <c r="J269" s="39">
        <v>130</v>
      </c>
      <c r="K269" s="39">
        <v>6</v>
      </c>
      <c r="L269" s="39" t="s">
        <v>1616</v>
      </c>
      <c r="M269" s="39" t="s">
        <v>1018</v>
      </c>
      <c r="N269" s="41">
        <v>4.0999999999999996</v>
      </c>
      <c r="O269" s="39" t="s">
        <v>1427</v>
      </c>
      <c r="P269" s="39" t="s">
        <v>1429</v>
      </c>
      <c r="Q269" s="48"/>
      <c r="R269" s="39">
        <v>7</v>
      </c>
      <c r="S269" s="39">
        <v>59</v>
      </c>
      <c r="T269" s="39">
        <v>59</v>
      </c>
      <c r="U269" s="48">
        <v>45.228403437358665</v>
      </c>
      <c r="V269" s="39"/>
      <c r="W269" s="39">
        <v>3</v>
      </c>
      <c r="X269" s="39">
        <v>3</v>
      </c>
      <c r="Y269" s="39">
        <v>4.9000000000000004</v>
      </c>
      <c r="Z269" s="39">
        <v>20</v>
      </c>
      <c r="AA269" s="39"/>
      <c r="AB269" s="52"/>
      <c r="AC269" s="39" t="s">
        <v>2</v>
      </c>
      <c r="AD269" s="41">
        <v>4.4000000000000004</v>
      </c>
      <c r="AE269" s="41">
        <v>2</v>
      </c>
      <c r="AF269" s="68" t="s">
        <v>619</v>
      </c>
      <c r="AG269" s="39" t="str">
        <f>VLOOKUP(B269,$B$1703:$D$1743,2,FALSE)</f>
        <v>NSW</v>
      </c>
      <c r="AH269" s="39" t="str">
        <f>VLOOKUP(B269,$B$1703:$D$1743,3,FALSE)</f>
        <v>-</v>
      </c>
      <c r="AI269" s="69" t="str">
        <f>TRIM(PROPER(L269))</f>
        <v>Invinciano</v>
      </c>
      <c r="AJ269" s="39" t="str">
        <f>TEXT(A269, "ddd")</f>
        <v>Sat</v>
      </c>
      <c r="AK269" s="39">
        <f>MONTH(Table2[[#This Row],[Date]])</f>
        <v>8</v>
      </c>
      <c r="AL269" s="39" t="s">
        <v>1362</v>
      </c>
      <c r="AM269" s="39" t="str">
        <f>IF(AND(Table2[[#This Row],[Date]]=A270,Table2[[#This Row],[Track]]=B270,Table2[[#This Row],[Race]]=F270,AL269&lt;&gt;"Neg",AL270&lt;&gt;"Neg"),2,"")</f>
        <v/>
      </c>
      <c r="AN269" s="39" t="str">
        <f>IF(AM269=2,2,IF(AND(AM268=2,Table2[[#This Row],[Negatives]]&lt;&gt;"NEG"),2,""))</f>
        <v/>
      </c>
      <c r="AO269" s="39">
        <f>IF(AND(Table2[[#This Row],[State]]="NSW",Table2[[#This Row],[Rated Order]]=3,AN269=""),100,100)</f>
        <v>100</v>
      </c>
      <c r="AP269" s="39" t="str">
        <f>IF(AC269&lt;&gt;"Won","",AO269*AD269)</f>
        <v/>
      </c>
      <c r="AQ269" s="39">
        <f>IF(AP269="",AO269*-1,AP269-AO269)</f>
        <v>-100</v>
      </c>
      <c r="AR269" s="95" t="str">
        <f>IF(Table2[[#This Row],[Negatives]]="NEG","",IF(AND(Table2[[#This Row],[2 Pro Bets]]="",Table2[[#This Row],[State]]="NSW",Table2[[#This Row],[Rated Order]]=3),"",100))</f>
        <v/>
      </c>
      <c r="AS269" s="47" t="str">
        <f>IF(Table2[[#This Row],[Pro Bet]]="","",IF(Table2[[#This Row],[Lev Ret]]="","",AR269*Table2[[#This Row],[Div]]))</f>
        <v/>
      </c>
      <c r="AT269" s="96" t="str">
        <f>IF(Table2[[#This Row],[Pro Bet]]="","",IF(AS269="",AR269*-1,AS269-AR269))</f>
        <v/>
      </c>
    </row>
    <row r="270" spans="1:46" x14ac:dyDescent="0.25">
      <c r="A270" s="38">
        <v>44415</v>
      </c>
      <c r="B270" s="39" t="s">
        <v>44</v>
      </c>
      <c r="C270" s="40">
        <v>0.56597222222222221</v>
      </c>
      <c r="D270" s="39">
        <v>4</v>
      </c>
      <c r="E270" s="39">
        <v>5</v>
      </c>
      <c r="F270" s="70">
        <v>5</v>
      </c>
      <c r="G270" s="39">
        <v>1800</v>
      </c>
      <c r="H270" s="39" t="s">
        <v>1398</v>
      </c>
      <c r="I270" s="39">
        <v>72</v>
      </c>
      <c r="J270" s="39">
        <v>100</v>
      </c>
      <c r="K270" s="39">
        <v>10</v>
      </c>
      <c r="L270" s="39" t="s">
        <v>759</v>
      </c>
      <c r="M270" s="39" t="s">
        <v>1006</v>
      </c>
      <c r="N270" s="41">
        <v>5.7</v>
      </c>
      <c r="O270" s="39" t="s">
        <v>1448</v>
      </c>
      <c r="P270" s="39" t="s">
        <v>1266</v>
      </c>
      <c r="Q270" s="48"/>
      <c r="R270" s="39">
        <v>4</v>
      </c>
      <c r="S270" s="39">
        <v>56.5</v>
      </c>
      <c r="T270" s="39">
        <v>56.5</v>
      </c>
      <c r="U270" s="48">
        <v>25.543859649122805</v>
      </c>
      <c r="V270" s="39"/>
      <c r="W270" s="39">
        <v>4</v>
      </c>
      <c r="X270" s="39">
        <v>2</v>
      </c>
      <c r="Y270" s="39">
        <v>5.5</v>
      </c>
      <c r="Z270" s="39">
        <v>20</v>
      </c>
      <c r="AA270" s="39"/>
      <c r="AB270" s="52"/>
      <c r="AC270" s="39"/>
      <c r="AD270" s="41">
        <v>6</v>
      </c>
      <c r="AE270" s="41"/>
      <c r="AF270" s="68" t="s">
        <v>619</v>
      </c>
      <c r="AG270" s="39" t="str">
        <f>VLOOKUP(B270,$B$1703:$D$1743,2,FALSE)</f>
        <v>NSW</v>
      </c>
      <c r="AH270" s="39" t="str">
        <f>VLOOKUP(B270,$B$1703:$D$1743,3,FALSE)</f>
        <v>-</v>
      </c>
      <c r="AI270" s="69" t="str">
        <f>TRIM(PROPER(L270))</f>
        <v>Savvy Crown</v>
      </c>
      <c r="AJ270" s="39" t="str">
        <f>TEXT(A270, "ddd")</f>
        <v>Sat</v>
      </c>
      <c r="AK270" s="39">
        <f>MONTH(Table2[[#This Row],[Date]])</f>
        <v>8</v>
      </c>
      <c r="AL270" s="39"/>
      <c r="AM270" s="39" t="str">
        <f>IF(AND(Table2[[#This Row],[Date]]=A271,Table2[[#This Row],[Track]]=B271,Table2[[#This Row],[Race]]=F271,AL270&lt;&gt;"Neg",AL271&lt;&gt;"Neg"),2,"")</f>
        <v/>
      </c>
      <c r="AN270" s="39" t="str">
        <f>IF(AM270=2,2,IF(AND(AM269=2,Table2[[#This Row],[Negatives]]&lt;&gt;"NEG"),2,""))</f>
        <v/>
      </c>
      <c r="AO270" s="39">
        <f>IF(AND(Table2[[#This Row],[State]]="NSW",Table2[[#This Row],[Rated Order]]=3,AN270=""),100,100)</f>
        <v>100</v>
      </c>
      <c r="AP270" s="39" t="str">
        <f>IF(AC270&lt;&gt;"Won","",AO270*AD270)</f>
        <v/>
      </c>
      <c r="AQ270" s="39">
        <f>IF(AP270="",AO270*-1,AP270-AO270)</f>
        <v>-100</v>
      </c>
      <c r="AR270" s="95">
        <f>IF(Table2[[#This Row],[Negatives]]="NEG","",IF(AND(Table2[[#This Row],[2 Pro Bets]]="",Table2[[#This Row],[State]]="NSW",Table2[[#This Row],[Rated Order]]=3),"",100))</f>
        <v>100</v>
      </c>
      <c r="AS270" s="47" t="str">
        <f>IF(Table2[[#This Row],[Pro Bet]]="","",IF(Table2[[#This Row],[Lev Ret]]="","",AR270*Table2[[#This Row],[Div]]))</f>
        <v/>
      </c>
      <c r="AT270" s="96">
        <f>IF(Table2[[#This Row],[Pro Bet]]="","",IF(AS270="",AR270*-1,AS270-AR270))</f>
        <v>-100</v>
      </c>
    </row>
    <row r="271" spans="1:46" x14ac:dyDescent="0.25">
      <c r="A271" s="38">
        <v>44415</v>
      </c>
      <c r="B271" s="39" t="s">
        <v>44</v>
      </c>
      <c r="C271" s="40">
        <v>0.59375</v>
      </c>
      <c r="D271" s="39">
        <v>4</v>
      </c>
      <c r="E271" s="39">
        <v>5</v>
      </c>
      <c r="F271" s="70">
        <v>6</v>
      </c>
      <c r="G271" s="39">
        <v>1200</v>
      </c>
      <c r="H271" s="39" t="s">
        <v>1021</v>
      </c>
      <c r="I271" s="39">
        <v>78</v>
      </c>
      <c r="J271" s="39">
        <v>130</v>
      </c>
      <c r="K271" s="39">
        <v>5</v>
      </c>
      <c r="L271" s="39" t="s">
        <v>1617</v>
      </c>
      <c r="M271" s="39" t="s">
        <v>1018</v>
      </c>
      <c r="N271" s="41">
        <v>6.6</v>
      </c>
      <c r="O271" s="39" t="s">
        <v>1166</v>
      </c>
      <c r="P271" s="39" t="s">
        <v>1273</v>
      </c>
      <c r="Q271" s="48"/>
      <c r="R271" s="39">
        <v>2</v>
      </c>
      <c r="S271" s="39">
        <v>58.5</v>
      </c>
      <c r="T271" s="39">
        <v>58.5</v>
      </c>
      <c r="U271" s="48">
        <v>28.138528138528137</v>
      </c>
      <c r="V271" s="39">
        <v>4</v>
      </c>
      <c r="W271" s="39"/>
      <c r="X271" s="39">
        <v>2</v>
      </c>
      <c r="Y271" s="39">
        <v>5.5</v>
      </c>
      <c r="Z271" s="39">
        <v>20</v>
      </c>
      <c r="AA271" s="39"/>
      <c r="AB271" s="52"/>
      <c r="AC271" s="39" t="s">
        <v>2</v>
      </c>
      <c r="AD271" s="41">
        <v>8</v>
      </c>
      <c r="AE271" s="41">
        <v>2.6</v>
      </c>
      <c r="AF271" s="68" t="s">
        <v>619</v>
      </c>
      <c r="AG271" s="39" t="str">
        <f>VLOOKUP(B271,$B$1703:$D$1743,2,FALSE)</f>
        <v>NSW</v>
      </c>
      <c r="AH271" s="39" t="str">
        <f>VLOOKUP(B271,$B$1703:$D$1743,3,FALSE)</f>
        <v>-</v>
      </c>
      <c r="AI271" s="69" t="str">
        <f>TRIM(PROPER(L271))</f>
        <v>Turnstyle</v>
      </c>
      <c r="AJ271" s="39" t="str">
        <f>TEXT(A271, "ddd")</f>
        <v>Sat</v>
      </c>
      <c r="AK271" s="39">
        <f>MONTH(Table2[[#This Row],[Date]])</f>
        <v>8</v>
      </c>
      <c r="AL271" s="39" t="s">
        <v>1362</v>
      </c>
      <c r="AM271" s="39" t="str">
        <f>IF(AND(Table2[[#This Row],[Date]]=A272,Table2[[#This Row],[Track]]=B272,Table2[[#This Row],[Race]]=F272,AL271&lt;&gt;"Neg",AL272&lt;&gt;"Neg"),2,"")</f>
        <v/>
      </c>
      <c r="AN271" s="39" t="str">
        <f>IF(AM271=2,2,IF(AND(AM270=2,Table2[[#This Row],[Negatives]]&lt;&gt;"NEG"),2,""))</f>
        <v/>
      </c>
      <c r="AO271" s="39">
        <f>IF(AND(Table2[[#This Row],[State]]="NSW",Table2[[#This Row],[Rated Order]]=3,AN271=""),100,100)</f>
        <v>100</v>
      </c>
      <c r="AP271" s="39" t="str">
        <f>IF(AC271&lt;&gt;"Won","",AO271*AD271)</f>
        <v/>
      </c>
      <c r="AQ271" s="39">
        <f>IF(AP271="",AO271*-1,AP271-AO271)</f>
        <v>-100</v>
      </c>
      <c r="AR271" s="95" t="str">
        <f>IF(Table2[[#This Row],[Negatives]]="NEG","",IF(AND(Table2[[#This Row],[2 Pro Bets]]="",Table2[[#This Row],[State]]="NSW",Table2[[#This Row],[Rated Order]]=3),"",100))</f>
        <v/>
      </c>
      <c r="AS271" s="47" t="str">
        <f>IF(Table2[[#This Row],[Pro Bet]]="","",IF(Table2[[#This Row],[Lev Ret]]="","",AR271*Table2[[#This Row],[Div]]))</f>
        <v/>
      </c>
      <c r="AT271" s="96" t="str">
        <f>IF(Table2[[#This Row],[Pro Bet]]="","",IF(AS271="",AR271*-1,AS271-AR271))</f>
        <v/>
      </c>
    </row>
    <row r="272" spans="1:46" x14ac:dyDescent="0.25">
      <c r="A272" s="38">
        <v>44415</v>
      </c>
      <c r="B272" s="39" t="s">
        <v>225</v>
      </c>
      <c r="C272" s="40">
        <v>0.60763888888888895</v>
      </c>
      <c r="D272" s="39">
        <v>4</v>
      </c>
      <c r="E272" s="39">
        <v>10</v>
      </c>
      <c r="F272" s="70">
        <v>5</v>
      </c>
      <c r="G272" s="39">
        <v>1100</v>
      </c>
      <c r="H272" s="39" t="s">
        <v>988</v>
      </c>
      <c r="I272" s="39">
        <v>84</v>
      </c>
      <c r="J272" s="39">
        <v>130</v>
      </c>
      <c r="K272" s="39">
        <v>2</v>
      </c>
      <c r="L272" s="39" t="s">
        <v>1134</v>
      </c>
      <c r="M272" s="39" t="s">
        <v>1030</v>
      </c>
      <c r="N272" s="41">
        <v>4.4000000000000004</v>
      </c>
      <c r="O272" s="39" t="s">
        <v>1074</v>
      </c>
      <c r="P272" s="39" t="s">
        <v>1075</v>
      </c>
      <c r="Q272" s="48"/>
      <c r="R272" s="39">
        <v>1</v>
      </c>
      <c r="S272" s="39">
        <v>58.5</v>
      </c>
      <c r="T272" s="39">
        <v>58.5</v>
      </c>
      <c r="U272" s="48">
        <v>47.727272727272727</v>
      </c>
      <c r="V272" s="39">
        <v>2</v>
      </c>
      <c r="W272" s="39">
        <v>1</v>
      </c>
      <c r="X272" s="39">
        <v>2</v>
      </c>
      <c r="Y272" s="39">
        <v>5.4</v>
      </c>
      <c r="Z272" s="39">
        <v>30</v>
      </c>
      <c r="AA272" s="39">
        <v>14</v>
      </c>
      <c r="AB272" s="52"/>
      <c r="AC272" s="39" t="s">
        <v>2</v>
      </c>
      <c r="AD272" s="41">
        <v>6.5</v>
      </c>
      <c r="AE272" s="41">
        <v>2.5</v>
      </c>
      <c r="AF272" s="68" t="s">
        <v>618</v>
      </c>
      <c r="AG272" s="39" t="str">
        <f>VLOOKUP(B272,$B$1703:$D$1743,2,FALSE)</f>
        <v>Vic</v>
      </c>
      <c r="AH272" s="39" t="str">
        <f>VLOOKUP(B272,$B$1703:$D$1743,3,FALSE)</f>
        <v>-</v>
      </c>
      <c r="AI272" s="69" t="str">
        <f>TRIM(PROPER(L272))</f>
        <v>Oxley Road</v>
      </c>
      <c r="AJ272" s="39" t="str">
        <f>TEXT(A272, "ddd")</f>
        <v>Sat</v>
      </c>
      <c r="AK272" s="39">
        <f>MONTH(Table2[[#This Row],[Date]])</f>
        <v>8</v>
      </c>
      <c r="AL272" s="39" t="s">
        <v>1361</v>
      </c>
      <c r="AM272" s="39" t="str">
        <f>IF(AND(Table2[[#This Row],[Date]]=A273,Table2[[#This Row],[Track]]=B273,Table2[[#This Row],[Race]]=F273,AL272&lt;&gt;"Neg",AL273&lt;&gt;"Neg"),2,"")</f>
        <v/>
      </c>
      <c r="AN272" s="39" t="str">
        <f>IF(AM272=2,2,IF(AND(AM271=2,Table2[[#This Row],[Negatives]]&lt;&gt;"NEG"),2,""))</f>
        <v/>
      </c>
      <c r="AO272" s="39">
        <f>IF(AND(Table2[[#This Row],[State]]="NSW",Table2[[#This Row],[Rated Order]]=3,AN272=""),100,100)</f>
        <v>100</v>
      </c>
      <c r="AP272" s="39" t="str">
        <f>IF(AC272&lt;&gt;"Won","",AO272*AD272)</f>
        <v/>
      </c>
      <c r="AQ272" s="39">
        <f>IF(AP272="",AO272*-1,AP272-AO272)</f>
        <v>-100</v>
      </c>
      <c r="AR272" s="95" t="str">
        <f>IF(Table2[[#This Row],[Negatives]]="NEG","",IF(AND(Table2[[#This Row],[2 Pro Bets]]="",Table2[[#This Row],[State]]="NSW",Table2[[#This Row],[Rated Order]]=3),"",100))</f>
        <v/>
      </c>
      <c r="AS272" s="47" t="str">
        <f>IF(Table2[[#This Row],[Pro Bet]]="","",IF(Table2[[#This Row],[Lev Ret]]="","",AR272*Table2[[#This Row],[Div]]))</f>
        <v/>
      </c>
      <c r="AT272" s="96" t="str">
        <f>IF(Table2[[#This Row],[Pro Bet]]="","",IF(AS272="",AR272*-1,AS272-AR272))</f>
        <v/>
      </c>
    </row>
    <row r="273" spans="1:46" x14ac:dyDescent="0.25">
      <c r="A273" s="38">
        <v>44415</v>
      </c>
      <c r="B273" s="39" t="s">
        <v>225</v>
      </c>
      <c r="C273" s="40">
        <v>0.60763888888888895</v>
      </c>
      <c r="D273" s="39">
        <v>4</v>
      </c>
      <c r="E273" s="39">
        <v>10</v>
      </c>
      <c r="F273" s="70">
        <v>5</v>
      </c>
      <c r="G273" s="39">
        <v>1100</v>
      </c>
      <c r="H273" s="39" t="s">
        <v>988</v>
      </c>
      <c r="I273" s="39">
        <v>84</v>
      </c>
      <c r="J273" s="39">
        <v>130</v>
      </c>
      <c r="K273" s="39">
        <v>8</v>
      </c>
      <c r="L273" s="39" t="s">
        <v>504</v>
      </c>
      <c r="M273" s="39" t="s">
        <v>990</v>
      </c>
      <c r="N273" s="41">
        <v>7.5</v>
      </c>
      <c r="O273" s="39" t="s">
        <v>1012</v>
      </c>
      <c r="P273" s="39" t="s">
        <v>1122</v>
      </c>
      <c r="Q273" s="48">
        <v>1.5</v>
      </c>
      <c r="R273" s="39">
        <v>13</v>
      </c>
      <c r="S273" s="39">
        <v>57.5</v>
      </c>
      <c r="T273" s="39">
        <v>56</v>
      </c>
      <c r="U273" s="48">
        <v>47.727272727272727</v>
      </c>
      <c r="V273" s="39">
        <v>3</v>
      </c>
      <c r="W273" s="39">
        <v>4</v>
      </c>
      <c r="X273" s="39">
        <v>3</v>
      </c>
      <c r="Y273" s="39">
        <v>5.6</v>
      </c>
      <c r="Z273" s="39">
        <v>30</v>
      </c>
      <c r="AA273" s="39">
        <v>14</v>
      </c>
      <c r="AB273" s="52"/>
      <c r="AC273" s="39"/>
      <c r="AD273" s="41">
        <v>8.5</v>
      </c>
      <c r="AE273" s="41"/>
      <c r="AF273" s="68" t="s">
        <v>618</v>
      </c>
      <c r="AG273" s="39" t="str">
        <f>VLOOKUP(B273,$B$1703:$D$1743,2,FALSE)</f>
        <v>Vic</v>
      </c>
      <c r="AH273" s="39" t="str">
        <f>VLOOKUP(B273,$B$1703:$D$1743,3,FALSE)</f>
        <v>-</v>
      </c>
      <c r="AI273" s="69" t="str">
        <f>TRIM(PROPER(L273))</f>
        <v>Kalkarni Royale</v>
      </c>
      <c r="AJ273" s="39" t="str">
        <f>TEXT(A273, "ddd")</f>
        <v>Sat</v>
      </c>
      <c r="AK273" s="39">
        <f>MONTH(Table2[[#This Row],[Date]])</f>
        <v>8</v>
      </c>
      <c r="AL273" s="39"/>
      <c r="AM273" s="39" t="str">
        <f>IF(AND(Table2[[#This Row],[Date]]=A274,Table2[[#This Row],[Track]]=B274,Table2[[#This Row],[Race]]=F274,AL273&lt;&gt;"Neg",AL274&lt;&gt;"Neg"),2,"")</f>
        <v/>
      </c>
      <c r="AN273" s="39" t="str">
        <f>IF(AM273=2,2,IF(AND(AM272=2,Table2[[#This Row],[Negatives]]&lt;&gt;"NEG"),2,""))</f>
        <v/>
      </c>
      <c r="AO273" s="39">
        <f>IF(AND(Table2[[#This Row],[State]]="NSW",Table2[[#This Row],[Rated Order]]=3,AN273=""),100,100)</f>
        <v>100</v>
      </c>
      <c r="AP273" s="39" t="str">
        <f>IF(AC273&lt;&gt;"Won","",AO273*AD273)</f>
        <v/>
      </c>
      <c r="AQ273" s="39">
        <f>IF(AP273="",AO273*-1,AP273-AO273)</f>
        <v>-100</v>
      </c>
      <c r="AR273" s="95">
        <f>IF(Table2[[#This Row],[Negatives]]="NEG","",IF(AND(Table2[[#This Row],[2 Pro Bets]]="",Table2[[#This Row],[State]]="NSW",Table2[[#This Row],[Rated Order]]=3),"",100))</f>
        <v>100</v>
      </c>
      <c r="AS273" s="47" t="str">
        <f>IF(Table2[[#This Row],[Pro Bet]]="","",IF(Table2[[#This Row],[Lev Ret]]="","",AR273*Table2[[#This Row],[Div]]))</f>
        <v/>
      </c>
      <c r="AT273" s="96">
        <f>IF(Table2[[#This Row],[Pro Bet]]="","",IF(AS273="",AR273*-1,AS273-AR273))</f>
        <v>-100</v>
      </c>
    </row>
    <row r="274" spans="1:46" x14ac:dyDescent="0.25">
      <c r="A274" s="38">
        <v>44415</v>
      </c>
      <c r="B274" s="39" t="s">
        <v>44</v>
      </c>
      <c r="C274" s="40">
        <v>0.62152777777777779</v>
      </c>
      <c r="D274" s="39">
        <v>4</v>
      </c>
      <c r="E274" s="39">
        <v>5</v>
      </c>
      <c r="F274" s="70">
        <v>7</v>
      </c>
      <c r="G274" s="39">
        <v>1200</v>
      </c>
      <c r="H274" s="39" t="s">
        <v>1398</v>
      </c>
      <c r="I274" s="39" t="s">
        <v>1052</v>
      </c>
      <c r="J274" s="39">
        <v>200</v>
      </c>
      <c r="K274" s="39">
        <v>7</v>
      </c>
      <c r="L274" s="39" t="s">
        <v>716</v>
      </c>
      <c r="M274" s="39" t="s">
        <v>1018</v>
      </c>
      <c r="N274" s="41">
        <v>2.6</v>
      </c>
      <c r="O274" s="39" t="s">
        <v>1427</v>
      </c>
      <c r="P274" s="39" t="s">
        <v>1429</v>
      </c>
      <c r="Q274" s="48"/>
      <c r="R274" s="39">
        <v>1</v>
      </c>
      <c r="S274" s="39">
        <v>55.5</v>
      </c>
      <c r="T274" s="39">
        <v>55.5</v>
      </c>
      <c r="U274" s="48">
        <v>53.613053613053609</v>
      </c>
      <c r="V274" s="39">
        <v>2</v>
      </c>
      <c r="W274" s="39">
        <v>2</v>
      </c>
      <c r="X274" s="39">
        <v>2</v>
      </c>
      <c r="Y274" s="39">
        <v>4</v>
      </c>
      <c r="Z274" s="39">
        <v>20</v>
      </c>
      <c r="AA274" s="39"/>
      <c r="AB274" s="52"/>
      <c r="AC274" s="39" t="s">
        <v>7</v>
      </c>
      <c r="AD274" s="41">
        <v>3.3</v>
      </c>
      <c r="AE274" s="41"/>
      <c r="AF274" s="68" t="s">
        <v>619</v>
      </c>
      <c r="AG274" s="39" t="str">
        <f>VLOOKUP(B274,$B$1703:$D$1743,2,FALSE)</f>
        <v>NSW</v>
      </c>
      <c r="AH274" s="39" t="str">
        <f>VLOOKUP(B274,$B$1703:$D$1743,3,FALSE)</f>
        <v>-</v>
      </c>
      <c r="AI274" s="69" t="str">
        <f>TRIM(PROPER(L274))</f>
        <v>Fasika</v>
      </c>
      <c r="AJ274" s="39" t="str">
        <f>TEXT(A274, "ddd")</f>
        <v>Sat</v>
      </c>
      <c r="AK274" s="39">
        <f>MONTH(Table2[[#This Row],[Date]])</f>
        <v>8</v>
      </c>
      <c r="AL274" s="39" t="s">
        <v>1362</v>
      </c>
      <c r="AM274" s="39" t="str">
        <f>IF(AND(Table2[[#This Row],[Date]]=A275,Table2[[#This Row],[Track]]=B275,Table2[[#This Row],[Race]]=F275,AL274&lt;&gt;"Neg",AL275&lt;&gt;"Neg"),2,"")</f>
        <v/>
      </c>
      <c r="AN274" s="39" t="str">
        <f>IF(AM274=2,2,IF(AND(AM273=2,Table2[[#This Row],[Negatives]]&lt;&gt;"NEG"),2,""))</f>
        <v/>
      </c>
      <c r="AO274" s="39">
        <f>IF(AND(Table2[[#This Row],[State]]="NSW",Table2[[#This Row],[Rated Order]]=3,AN274=""),100,100)</f>
        <v>100</v>
      </c>
      <c r="AP274" s="39" t="str">
        <f>IF(AC274&lt;&gt;"Won","",AO274*AD274)</f>
        <v/>
      </c>
      <c r="AQ274" s="39">
        <f>IF(AP274="",AO274*-1,AP274-AO274)</f>
        <v>-100</v>
      </c>
      <c r="AR274" s="95" t="str">
        <f>IF(Table2[[#This Row],[Negatives]]="NEG","",IF(AND(Table2[[#This Row],[2 Pro Bets]]="",Table2[[#This Row],[State]]="NSW",Table2[[#This Row],[Rated Order]]=3),"",100))</f>
        <v/>
      </c>
      <c r="AS274" s="47" t="str">
        <f>IF(Table2[[#This Row],[Pro Bet]]="","",IF(Table2[[#This Row],[Lev Ret]]="","",AR274*Table2[[#This Row],[Div]]))</f>
        <v/>
      </c>
      <c r="AT274" s="96" t="str">
        <f>IF(Table2[[#This Row],[Pro Bet]]="","",IF(AS274="",AR274*-1,AS274-AR274))</f>
        <v/>
      </c>
    </row>
    <row r="275" spans="1:46" x14ac:dyDescent="0.25">
      <c r="A275" s="38">
        <v>44415</v>
      </c>
      <c r="B275" s="39" t="s">
        <v>225</v>
      </c>
      <c r="C275" s="40">
        <v>0.63541666666666663</v>
      </c>
      <c r="D275" s="39">
        <v>4</v>
      </c>
      <c r="E275" s="39">
        <v>10</v>
      </c>
      <c r="F275" s="70">
        <v>6</v>
      </c>
      <c r="G275" s="39">
        <v>1410</v>
      </c>
      <c r="H275" s="39" t="s">
        <v>988</v>
      </c>
      <c r="I275" s="39" t="s">
        <v>989</v>
      </c>
      <c r="J275" s="39">
        <v>130</v>
      </c>
      <c r="K275" s="39">
        <v>7</v>
      </c>
      <c r="L275" s="39" t="s">
        <v>30</v>
      </c>
      <c r="M275" s="39" t="s">
        <v>1006</v>
      </c>
      <c r="N275" s="41">
        <v>2.9</v>
      </c>
      <c r="O275" s="39" t="s">
        <v>998</v>
      </c>
      <c r="P275" s="39" t="s">
        <v>1135</v>
      </c>
      <c r="Q275" s="48">
        <v>3</v>
      </c>
      <c r="R275" s="39">
        <v>6</v>
      </c>
      <c r="S275" s="39">
        <v>54.5</v>
      </c>
      <c r="T275" s="39">
        <v>51.5</v>
      </c>
      <c r="U275" s="48">
        <v>59.482758620689658</v>
      </c>
      <c r="V275" s="39">
        <v>2</v>
      </c>
      <c r="W275" s="39">
        <v>1</v>
      </c>
      <c r="X275" s="39">
        <v>2</v>
      </c>
      <c r="Y275" s="39">
        <v>4.5999999999999996</v>
      </c>
      <c r="Z275" s="39">
        <v>40</v>
      </c>
      <c r="AA275" s="39">
        <v>9</v>
      </c>
      <c r="AB275" s="52"/>
      <c r="AC275" s="39" t="s">
        <v>2</v>
      </c>
      <c r="AD275" s="41">
        <v>2.9</v>
      </c>
      <c r="AE275" s="41">
        <v>1.4</v>
      </c>
      <c r="AF275" s="68" t="s">
        <v>618</v>
      </c>
      <c r="AG275" s="39" t="str">
        <f>VLOOKUP(B275,$B$1703:$D$1743,2,FALSE)</f>
        <v>Vic</v>
      </c>
      <c r="AH275" s="39" t="str">
        <f>VLOOKUP(B275,$B$1703:$D$1743,3,FALSE)</f>
        <v>-</v>
      </c>
      <c r="AI275" s="69" t="str">
        <f>TRIM(PROPER(L275))</f>
        <v>King Magnus</v>
      </c>
      <c r="AJ275" s="39" t="str">
        <f>TEXT(A275, "ddd")</f>
        <v>Sat</v>
      </c>
      <c r="AK275" s="39">
        <f>MONTH(Table2[[#This Row],[Date]])</f>
        <v>8</v>
      </c>
      <c r="AL275" s="39"/>
      <c r="AM275" s="39" t="str">
        <f>IF(AND(Table2[[#This Row],[Date]]=A276,Table2[[#This Row],[Track]]=B276,Table2[[#This Row],[Race]]=F276,AL275&lt;&gt;"Neg",AL276&lt;&gt;"Neg"),2,"")</f>
        <v/>
      </c>
      <c r="AN275" s="39" t="str">
        <f>IF(AM275=2,2,IF(AND(AM274=2,Table2[[#This Row],[Negatives]]&lt;&gt;"NEG"),2,""))</f>
        <v/>
      </c>
      <c r="AO275" s="39">
        <f>IF(AND(Table2[[#This Row],[State]]="NSW",Table2[[#This Row],[Rated Order]]=3,AN275=""),100,100)</f>
        <v>100</v>
      </c>
      <c r="AP275" s="39" t="str">
        <f>IF(AC275&lt;&gt;"Won","",AO275*AD275)</f>
        <v/>
      </c>
      <c r="AQ275" s="39">
        <f>IF(AP275="",AO275*-1,AP275-AO275)</f>
        <v>-100</v>
      </c>
      <c r="AR275" s="95">
        <f>IF(Table2[[#This Row],[Negatives]]="NEG","",IF(AND(Table2[[#This Row],[2 Pro Bets]]="",Table2[[#This Row],[State]]="NSW",Table2[[#This Row],[Rated Order]]=3),"",100))</f>
        <v>100</v>
      </c>
      <c r="AS275" s="47" t="str">
        <f>IF(Table2[[#This Row],[Pro Bet]]="","",IF(Table2[[#This Row],[Lev Ret]]="","",AR275*Table2[[#This Row],[Div]]))</f>
        <v/>
      </c>
      <c r="AT275" s="96">
        <f>IF(Table2[[#This Row],[Pro Bet]]="","",IF(AS275="",AR275*-1,AS275-AR275))</f>
        <v>-100</v>
      </c>
    </row>
    <row r="276" spans="1:46" x14ac:dyDescent="0.25">
      <c r="A276" s="38">
        <v>44415</v>
      </c>
      <c r="B276" s="39" t="s">
        <v>225</v>
      </c>
      <c r="C276" s="40">
        <v>0.63541666666666663</v>
      </c>
      <c r="D276" s="39">
        <v>4</v>
      </c>
      <c r="E276" s="39">
        <v>10</v>
      </c>
      <c r="F276" s="70">
        <v>6</v>
      </c>
      <c r="G276" s="39">
        <v>1410</v>
      </c>
      <c r="H276" s="39" t="s">
        <v>988</v>
      </c>
      <c r="I276" s="39" t="s">
        <v>989</v>
      </c>
      <c r="J276" s="39">
        <v>130</v>
      </c>
      <c r="K276" s="39">
        <v>3</v>
      </c>
      <c r="L276" s="39" t="s">
        <v>1136</v>
      </c>
      <c r="M276" s="39" t="s">
        <v>995</v>
      </c>
      <c r="N276" s="41">
        <v>3.4</v>
      </c>
      <c r="O276" s="39" t="s">
        <v>1035</v>
      </c>
      <c r="P276" s="39" t="s">
        <v>1025</v>
      </c>
      <c r="Q276" s="48"/>
      <c r="R276" s="39">
        <v>5</v>
      </c>
      <c r="S276" s="39">
        <v>58.5</v>
      </c>
      <c r="T276" s="39">
        <v>58.5</v>
      </c>
      <c r="U276" s="48">
        <v>59.482758620689658</v>
      </c>
      <c r="V276" s="39">
        <v>3</v>
      </c>
      <c r="W276" s="39">
        <v>2</v>
      </c>
      <c r="X276" s="39">
        <v>3</v>
      </c>
      <c r="Y276" s="39">
        <v>5</v>
      </c>
      <c r="Z276" s="39">
        <v>30</v>
      </c>
      <c r="AA276" s="39">
        <v>9</v>
      </c>
      <c r="AB276" s="52"/>
      <c r="AC276" s="39" t="s">
        <v>617</v>
      </c>
      <c r="AD276" s="41">
        <v>4.5999999999999996</v>
      </c>
      <c r="AE276" s="41">
        <v>1.6</v>
      </c>
      <c r="AF276" s="68" t="s">
        <v>618</v>
      </c>
      <c r="AG276" s="39" t="str">
        <f>VLOOKUP(B276,$B$1703:$D$1743,2,FALSE)</f>
        <v>Vic</v>
      </c>
      <c r="AH276" s="39" t="str">
        <f>VLOOKUP(B276,$B$1703:$D$1743,3,FALSE)</f>
        <v>-</v>
      </c>
      <c r="AI276" s="69" t="str">
        <f>TRIM(PROPER(L276))</f>
        <v>Groundswell</v>
      </c>
      <c r="AJ276" s="39" t="str">
        <f>TEXT(A276, "ddd")</f>
        <v>Sat</v>
      </c>
      <c r="AK276" s="39">
        <f>MONTH(Table2[[#This Row],[Date]])</f>
        <v>8</v>
      </c>
      <c r="AL276" s="39" t="s">
        <v>1361</v>
      </c>
      <c r="AM276" s="39" t="str">
        <f>IF(AND(Table2[[#This Row],[Date]]=A277,Table2[[#This Row],[Track]]=B277,Table2[[#This Row],[Race]]=F277,AL276&lt;&gt;"Neg",AL277&lt;&gt;"Neg"),2,"")</f>
        <v/>
      </c>
      <c r="AN276" s="39" t="str">
        <f>IF(AM276=2,2,IF(AND(AM275=2,Table2[[#This Row],[Negatives]]&lt;&gt;"NEG"),2,""))</f>
        <v/>
      </c>
      <c r="AO276" s="39">
        <f>IF(AND(Table2[[#This Row],[State]]="NSW",Table2[[#This Row],[Rated Order]]=3,AN276=""),100,100)</f>
        <v>100</v>
      </c>
      <c r="AP276" s="39">
        <f>IF(AC276&lt;&gt;"Won","",AO276*AD276)</f>
        <v>459.99999999999994</v>
      </c>
      <c r="AQ276" s="39">
        <f>IF(AP276="",AO276*-1,AP276-AO276)</f>
        <v>359.99999999999994</v>
      </c>
      <c r="AR276" s="95" t="str">
        <f>IF(Table2[[#This Row],[Negatives]]="NEG","",IF(AND(Table2[[#This Row],[2 Pro Bets]]="",Table2[[#This Row],[State]]="NSW",Table2[[#This Row],[Rated Order]]=3),"",100))</f>
        <v/>
      </c>
      <c r="AS276" s="47" t="str">
        <f>IF(Table2[[#This Row],[Pro Bet]]="","",IF(Table2[[#This Row],[Lev Ret]]="","",AR276*Table2[[#This Row],[Div]]))</f>
        <v/>
      </c>
      <c r="AT276" s="96" t="str">
        <f>IF(Table2[[#This Row],[Pro Bet]]="","",IF(AS276="",AR276*-1,AS276-AR276))</f>
        <v/>
      </c>
    </row>
    <row r="277" spans="1:46" x14ac:dyDescent="0.25">
      <c r="A277" s="38">
        <v>44415</v>
      </c>
      <c r="B277" s="39" t="s">
        <v>225</v>
      </c>
      <c r="C277" s="40">
        <v>0.6875</v>
      </c>
      <c r="D277" s="39">
        <v>4</v>
      </c>
      <c r="E277" s="39">
        <v>10</v>
      </c>
      <c r="F277" s="70">
        <v>8</v>
      </c>
      <c r="G277" s="39">
        <v>1200</v>
      </c>
      <c r="H277" s="39" t="s">
        <v>988</v>
      </c>
      <c r="I277" s="39" t="s">
        <v>989</v>
      </c>
      <c r="J277" s="39">
        <v>200</v>
      </c>
      <c r="K277" s="39">
        <v>2</v>
      </c>
      <c r="L277" s="39" t="s">
        <v>505</v>
      </c>
      <c r="M277" s="39" t="s">
        <v>1006</v>
      </c>
      <c r="N277" s="41">
        <v>8</v>
      </c>
      <c r="O277" s="39" t="s">
        <v>1007</v>
      </c>
      <c r="P277" s="39" t="s">
        <v>992</v>
      </c>
      <c r="Q277" s="48"/>
      <c r="R277" s="39">
        <v>5</v>
      </c>
      <c r="S277" s="39">
        <v>58.5</v>
      </c>
      <c r="T277" s="39">
        <v>58.5</v>
      </c>
      <c r="U277" s="48">
        <v>33.333333333333336</v>
      </c>
      <c r="V277" s="39">
        <v>2</v>
      </c>
      <c r="W277" s="39">
        <v>2</v>
      </c>
      <c r="X277" s="39">
        <v>2</v>
      </c>
      <c r="Y277" s="39">
        <v>5.2</v>
      </c>
      <c r="Z277" s="39">
        <v>35</v>
      </c>
      <c r="AA277" s="39">
        <v>15</v>
      </c>
      <c r="AB277" s="52"/>
      <c r="AC277" s="39"/>
      <c r="AD277" s="41">
        <v>10</v>
      </c>
      <c r="AE277" s="41"/>
      <c r="AF277" s="68" t="s">
        <v>618</v>
      </c>
      <c r="AG277" s="39" t="str">
        <f>VLOOKUP(B277,$B$1703:$D$1743,2,FALSE)</f>
        <v>Vic</v>
      </c>
      <c r="AH277" s="39" t="str">
        <f>VLOOKUP(B277,$B$1703:$D$1743,3,FALSE)</f>
        <v>-</v>
      </c>
      <c r="AI277" s="69" t="str">
        <f>TRIM(PROPER(L277))</f>
        <v>Order Of Command</v>
      </c>
      <c r="AJ277" s="39" t="str">
        <f>TEXT(A277, "ddd")</f>
        <v>Sat</v>
      </c>
      <c r="AK277" s="39">
        <f>MONTH(Table2[[#This Row],[Date]])</f>
        <v>8</v>
      </c>
      <c r="AL277" s="39"/>
      <c r="AM277" s="39">
        <f>IF(AND(Table2[[#This Row],[Date]]=A278,Table2[[#This Row],[Track]]=B278,Table2[[#This Row],[Race]]=F278,AL277&lt;&gt;"Neg",AL278&lt;&gt;"Neg"),2,"")</f>
        <v>2</v>
      </c>
      <c r="AN277" s="39">
        <f>IF(AM277=2,2,IF(AND(AM276=2,Table2[[#This Row],[Negatives]]&lt;&gt;"NEG"),2,""))</f>
        <v>2</v>
      </c>
      <c r="AO277" s="39">
        <f>IF(AND(Table2[[#This Row],[State]]="NSW",Table2[[#This Row],[Rated Order]]=3,AN277=""),100,100)</f>
        <v>100</v>
      </c>
      <c r="AP277" s="39" t="str">
        <f>IF(AC277&lt;&gt;"Won","",AO277*AD277)</f>
        <v/>
      </c>
      <c r="AQ277" s="39">
        <f>IF(AP277="",AO277*-1,AP277-AO277)</f>
        <v>-100</v>
      </c>
      <c r="AR277" s="95">
        <f>IF(Table2[[#This Row],[Negatives]]="NEG","",IF(AND(Table2[[#This Row],[2 Pro Bets]]="",Table2[[#This Row],[State]]="NSW",Table2[[#This Row],[Rated Order]]=3),"",100))</f>
        <v>100</v>
      </c>
      <c r="AS277" s="47" t="str">
        <f>IF(Table2[[#This Row],[Pro Bet]]="","",IF(Table2[[#This Row],[Lev Ret]]="","",AR277*Table2[[#This Row],[Div]]))</f>
        <v/>
      </c>
      <c r="AT277" s="96">
        <f>IF(Table2[[#This Row],[Pro Bet]]="","",IF(AS277="",AR277*-1,AS277-AR277))</f>
        <v>-100</v>
      </c>
    </row>
    <row r="278" spans="1:46" x14ac:dyDescent="0.25">
      <c r="A278" s="38">
        <v>44415</v>
      </c>
      <c r="B278" s="39" t="s">
        <v>225</v>
      </c>
      <c r="C278" s="40">
        <v>0.6875</v>
      </c>
      <c r="D278" s="39">
        <v>4</v>
      </c>
      <c r="E278" s="39">
        <v>10</v>
      </c>
      <c r="F278" s="70">
        <v>8</v>
      </c>
      <c r="G278" s="39">
        <v>1200</v>
      </c>
      <c r="H278" s="39" t="s">
        <v>988</v>
      </c>
      <c r="I278" s="39" t="s">
        <v>989</v>
      </c>
      <c r="J278" s="39">
        <v>200</v>
      </c>
      <c r="K278" s="39">
        <v>8</v>
      </c>
      <c r="L278" s="39" t="s">
        <v>506</v>
      </c>
      <c r="M278" s="39" t="s">
        <v>1024</v>
      </c>
      <c r="N278" s="41">
        <v>7.5</v>
      </c>
      <c r="O278" s="39" t="s">
        <v>1007</v>
      </c>
      <c r="P278" s="39" t="s">
        <v>1025</v>
      </c>
      <c r="Q278" s="48"/>
      <c r="R278" s="39">
        <v>3</v>
      </c>
      <c r="S278" s="39">
        <v>55.5</v>
      </c>
      <c r="T278" s="39">
        <v>55.5</v>
      </c>
      <c r="U278" s="48">
        <v>33.333333333333336</v>
      </c>
      <c r="V278" s="39">
        <v>3</v>
      </c>
      <c r="W278" s="39"/>
      <c r="X278" s="39">
        <v>3</v>
      </c>
      <c r="Y278" s="39">
        <v>5.6</v>
      </c>
      <c r="Z278" s="39">
        <v>30</v>
      </c>
      <c r="AA278" s="39">
        <v>15</v>
      </c>
      <c r="AB278" s="52"/>
      <c r="AC278" s="39"/>
      <c r="AD278" s="41">
        <v>8</v>
      </c>
      <c r="AE278" s="41"/>
      <c r="AF278" s="68" t="s">
        <v>618</v>
      </c>
      <c r="AG278" s="39" t="str">
        <f>VLOOKUP(B278,$B$1703:$D$1743,2,FALSE)</f>
        <v>Vic</v>
      </c>
      <c r="AH278" s="39" t="str">
        <f>VLOOKUP(B278,$B$1703:$D$1743,3,FALSE)</f>
        <v>-</v>
      </c>
      <c r="AI278" s="69" t="str">
        <f>TRIM(PROPER(L278))</f>
        <v>Banquo</v>
      </c>
      <c r="AJ278" s="39" t="str">
        <f>TEXT(A278, "ddd")</f>
        <v>Sat</v>
      </c>
      <c r="AK278" s="39">
        <f>MONTH(Table2[[#This Row],[Date]])</f>
        <v>8</v>
      </c>
      <c r="AL278" s="39"/>
      <c r="AM278" s="39" t="str">
        <f>IF(AND(Table2[[#This Row],[Date]]=A279,Table2[[#This Row],[Track]]=B279,Table2[[#This Row],[Race]]=F279,AL278&lt;&gt;"Neg",AL279&lt;&gt;"Neg"),2,"")</f>
        <v/>
      </c>
      <c r="AN278" s="39">
        <f>IF(AM278=2,2,IF(AND(AM277=2,Table2[[#This Row],[Negatives]]&lt;&gt;"NEG"),2,""))</f>
        <v>2</v>
      </c>
      <c r="AO278" s="39">
        <f>IF(AND(Table2[[#This Row],[State]]="NSW",Table2[[#This Row],[Rated Order]]=3,AN278=""),100,100)</f>
        <v>100</v>
      </c>
      <c r="AP278" s="39" t="str">
        <f>IF(AC278&lt;&gt;"Won","",AO278*AD278)</f>
        <v/>
      </c>
      <c r="AQ278" s="39">
        <f>IF(AP278="",AO278*-1,AP278-AO278)</f>
        <v>-100</v>
      </c>
      <c r="AR278" s="95">
        <f>IF(Table2[[#This Row],[Negatives]]="NEG","",IF(AND(Table2[[#This Row],[2 Pro Bets]]="",Table2[[#This Row],[State]]="NSW",Table2[[#This Row],[Rated Order]]=3),"",100))</f>
        <v>100</v>
      </c>
      <c r="AS278" s="47" t="str">
        <f>IF(Table2[[#This Row],[Pro Bet]]="","",IF(Table2[[#This Row],[Lev Ret]]="","",AR278*Table2[[#This Row],[Div]]))</f>
        <v/>
      </c>
      <c r="AT278" s="96">
        <f>IF(Table2[[#This Row],[Pro Bet]]="","",IF(AS278="",AR278*-1,AS278-AR278))</f>
        <v>-100</v>
      </c>
    </row>
    <row r="279" spans="1:46" x14ac:dyDescent="0.25">
      <c r="A279" s="38">
        <v>44415</v>
      </c>
      <c r="B279" s="39" t="s">
        <v>44</v>
      </c>
      <c r="C279" s="40">
        <v>0.70486111111111116</v>
      </c>
      <c r="D279" s="39">
        <v>4</v>
      </c>
      <c r="E279" s="39">
        <v>5</v>
      </c>
      <c r="F279" s="70">
        <v>10</v>
      </c>
      <c r="G279" s="39">
        <v>1300</v>
      </c>
      <c r="H279" s="39" t="s">
        <v>1398</v>
      </c>
      <c r="I279" s="39">
        <v>78</v>
      </c>
      <c r="J279" s="39">
        <v>130</v>
      </c>
      <c r="K279" s="39">
        <v>4</v>
      </c>
      <c r="L279" s="39" t="s">
        <v>760</v>
      </c>
      <c r="M279" s="39" t="s">
        <v>1024</v>
      </c>
      <c r="N279" s="41">
        <v>3.9</v>
      </c>
      <c r="O279" s="39" t="s">
        <v>1091</v>
      </c>
      <c r="P279" s="39" t="s">
        <v>1211</v>
      </c>
      <c r="Q279" s="48"/>
      <c r="R279" s="39">
        <v>9</v>
      </c>
      <c r="S279" s="39">
        <v>59.5</v>
      </c>
      <c r="T279" s="39">
        <v>59.5</v>
      </c>
      <c r="U279" s="48">
        <v>57.899090157154674</v>
      </c>
      <c r="V279" s="39">
        <v>1</v>
      </c>
      <c r="W279" s="39">
        <v>1</v>
      </c>
      <c r="X279" s="39">
        <v>2</v>
      </c>
      <c r="Y279" s="39">
        <v>5</v>
      </c>
      <c r="Z279" s="39">
        <v>30</v>
      </c>
      <c r="AA279" s="39"/>
      <c r="AB279" s="52"/>
      <c r="AC279" s="39" t="s">
        <v>1</v>
      </c>
      <c r="AD279" s="41">
        <v>3.5</v>
      </c>
      <c r="AE279" s="41">
        <v>1.5</v>
      </c>
      <c r="AF279" s="68" t="s">
        <v>619</v>
      </c>
      <c r="AG279" s="39" t="str">
        <f>VLOOKUP(B279,$B$1703:$D$1743,2,FALSE)</f>
        <v>NSW</v>
      </c>
      <c r="AH279" s="39" t="str">
        <f>VLOOKUP(B279,$B$1703:$D$1743,3,FALSE)</f>
        <v>-</v>
      </c>
      <c r="AI279" s="69" t="str">
        <f>TRIM(PROPER(L279))</f>
        <v>Tycoonist</v>
      </c>
      <c r="AJ279" s="39" t="str">
        <f>TEXT(A279, "ddd")</f>
        <v>Sat</v>
      </c>
      <c r="AK279" s="39">
        <f>MONTH(Table2[[#This Row],[Date]])</f>
        <v>8</v>
      </c>
      <c r="AL279" s="39"/>
      <c r="AM279" s="39" t="str">
        <f>IF(AND(Table2[[#This Row],[Date]]=A280,Table2[[#This Row],[Track]]=B280,Table2[[#This Row],[Race]]=F280,AL279&lt;&gt;"Neg",AL280&lt;&gt;"Neg"),2,"")</f>
        <v/>
      </c>
      <c r="AN279" s="39" t="str">
        <f>IF(AM279=2,2,IF(AND(AM278=2,Table2[[#This Row],[Negatives]]&lt;&gt;"NEG"),2,""))</f>
        <v/>
      </c>
      <c r="AO279" s="39">
        <f>IF(AND(Table2[[#This Row],[State]]="NSW",Table2[[#This Row],[Rated Order]]=3,AN279=""),100,100)</f>
        <v>100</v>
      </c>
      <c r="AP279" s="39" t="str">
        <f>IF(AC279&lt;&gt;"Won","",AO279*AD279)</f>
        <v/>
      </c>
      <c r="AQ279" s="39">
        <f>IF(AP279="",AO279*-1,AP279-AO279)</f>
        <v>-100</v>
      </c>
      <c r="AR279" s="95">
        <f>IF(Table2[[#This Row],[Negatives]]="NEG","",IF(AND(Table2[[#This Row],[2 Pro Bets]]="",Table2[[#This Row],[State]]="NSW",Table2[[#This Row],[Rated Order]]=3),"",100))</f>
        <v>100</v>
      </c>
      <c r="AS279" s="47" t="str">
        <f>IF(Table2[[#This Row],[Pro Bet]]="","",IF(Table2[[#This Row],[Lev Ret]]="","",AR279*Table2[[#This Row],[Div]]))</f>
        <v/>
      </c>
      <c r="AT279" s="96">
        <f>IF(Table2[[#This Row],[Pro Bet]]="","",IF(AS279="",AR279*-1,AS279-AR279))</f>
        <v>-100</v>
      </c>
    </row>
    <row r="280" spans="1:46" x14ac:dyDescent="0.25">
      <c r="A280" s="38">
        <v>44422</v>
      </c>
      <c r="B280" s="39" t="s">
        <v>48</v>
      </c>
      <c r="C280" s="40">
        <v>0.49305555555555558</v>
      </c>
      <c r="D280" s="39">
        <v>4</v>
      </c>
      <c r="E280" s="39">
        <v>3</v>
      </c>
      <c r="F280" s="70">
        <v>2</v>
      </c>
      <c r="G280" s="39">
        <v>1200</v>
      </c>
      <c r="H280" s="39" t="s">
        <v>1398</v>
      </c>
      <c r="I280" s="39">
        <v>88</v>
      </c>
      <c r="J280" s="39">
        <v>130</v>
      </c>
      <c r="K280" s="39">
        <v>1</v>
      </c>
      <c r="L280" s="39" t="s">
        <v>142</v>
      </c>
      <c r="M280" s="39" t="s">
        <v>1018</v>
      </c>
      <c r="N280" s="41">
        <v>3</v>
      </c>
      <c r="O280" s="39" t="s">
        <v>1063</v>
      </c>
      <c r="P280" s="39" t="s">
        <v>1273</v>
      </c>
      <c r="Q280" s="48"/>
      <c r="R280" s="39">
        <v>1</v>
      </c>
      <c r="S280" s="39">
        <v>61</v>
      </c>
      <c r="T280" s="39">
        <v>61</v>
      </c>
      <c r="U280" s="48">
        <v>67.816091954022994</v>
      </c>
      <c r="V280" s="39"/>
      <c r="W280" s="39">
        <v>5</v>
      </c>
      <c r="X280" s="39">
        <v>2</v>
      </c>
      <c r="Y280" s="39">
        <v>4.5999999999999996</v>
      </c>
      <c r="Z280" s="39">
        <v>20</v>
      </c>
      <c r="AA280" s="39"/>
      <c r="AB280" s="52"/>
      <c r="AC280" s="39" t="s">
        <v>471</v>
      </c>
      <c r="AD280" s="41">
        <v>3.1</v>
      </c>
      <c r="AE280" s="41">
        <v>1.9</v>
      </c>
      <c r="AF280" s="68" t="s">
        <v>619</v>
      </c>
      <c r="AG280" s="39" t="str">
        <f>VLOOKUP(B280,$B$1703:$D$1743,2,FALSE)</f>
        <v>NSW</v>
      </c>
      <c r="AH280" s="39" t="str">
        <f>VLOOKUP(B280,$B$1703:$D$1743,3,FALSE)</f>
        <v>Bush</v>
      </c>
      <c r="AI280" s="69" t="str">
        <f>TRIM(PROPER(L280))</f>
        <v>Big Parade</v>
      </c>
      <c r="AJ280" s="39" t="str">
        <f>TEXT(A280, "ddd")</f>
        <v>Sat</v>
      </c>
      <c r="AK280" s="39">
        <f>MONTH(Table2[[#This Row],[Date]])</f>
        <v>8</v>
      </c>
      <c r="AL280" s="39" t="s">
        <v>1362</v>
      </c>
      <c r="AM280" s="39" t="str">
        <f>IF(AND(Table2[[#This Row],[Date]]=A281,Table2[[#This Row],[Track]]=B281,Table2[[#This Row],[Race]]=F281,AL280&lt;&gt;"Neg",AL281&lt;&gt;"Neg"),2,"")</f>
        <v/>
      </c>
      <c r="AN280" s="39" t="str">
        <f>IF(AM280=2,2,IF(AND(AM279=2,Table2[[#This Row],[Negatives]]&lt;&gt;"NEG"),2,""))</f>
        <v/>
      </c>
      <c r="AO280" s="39">
        <f>IF(AND(Table2[[#This Row],[State]]="NSW",Table2[[#This Row],[Rated Order]]=3,AN280=""),100,100)</f>
        <v>100</v>
      </c>
      <c r="AP280" s="39">
        <f>IF(AC280&lt;&gt;"Won","",AO280*AD280)</f>
        <v>310</v>
      </c>
      <c r="AQ280" s="39">
        <f>IF(AP280="",AO280*-1,AP280-AO280)</f>
        <v>210</v>
      </c>
      <c r="AR280" s="95" t="str">
        <f>IF(Table2[[#This Row],[Negatives]]="NEG","",IF(AND(Table2[[#This Row],[2 Pro Bets]]="",Table2[[#This Row],[State]]="NSW",Table2[[#This Row],[Rated Order]]=3),"",100))</f>
        <v/>
      </c>
      <c r="AS280" s="47" t="str">
        <f>IF(Table2[[#This Row],[Pro Bet]]="","",IF(Table2[[#This Row],[Lev Ret]]="","",AR280*Table2[[#This Row],[Div]]))</f>
        <v/>
      </c>
      <c r="AT280" s="96" t="str">
        <f>IF(Table2[[#This Row],[Pro Bet]]="","",IF(AS280="",AR280*-1,AS280-AR280))</f>
        <v/>
      </c>
    </row>
    <row r="281" spans="1:46" x14ac:dyDescent="0.25">
      <c r="A281" s="38">
        <v>44422</v>
      </c>
      <c r="B281" s="39" t="s">
        <v>48</v>
      </c>
      <c r="C281" s="40">
        <v>0.51736111111111105</v>
      </c>
      <c r="D281" s="39">
        <v>4</v>
      </c>
      <c r="E281" s="39">
        <v>3</v>
      </c>
      <c r="F281" s="70">
        <v>3</v>
      </c>
      <c r="G281" s="39">
        <v>2000</v>
      </c>
      <c r="H281" s="39" t="s">
        <v>1398</v>
      </c>
      <c r="I281" s="39"/>
      <c r="J281" s="39">
        <v>130</v>
      </c>
      <c r="K281" s="39">
        <v>3</v>
      </c>
      <c r="L281" s="39" t="s">
        <v>1614</v>
      </c>
      <c r="M281" s="39" t="s">
        <v>1018</v>
      </c>
      <c r="N281" s="41">
        <v>2.2000000000000002</v>
      </c>
      <c r="O281" s="39" t="s">
        <v>1068</v>
      </c>
      <c r="P281" s="39" t="s">
        <v>1211</v>
      </c>
      <c r="Q281" s="48"/>
      <c r="R281" s="39">
        <v>4</v>
      </c>
      <c r="S281" s="39">
        <v>57.5</v>
      </c>
      <c r="T281" s="39">
        <v>57.5</v>
      </c>
      <c r="U281" s="48">
        <v>67.676767676767668</v>
      </c>
      <c r="V281" s="39">
        <v>4</v>
      </c>
      <c r="W281" s="39"/>
      <c r="X281" s="39">
        <v>2</v>
      </c>
      <c r="Y281" s="39">
        <v>4.3</v>
      </c>
      <c r="Z281" s="39">
        <v>20</v>
      </c>
      <c r="AA281" s="39"/>
      <c r="AB281" s="52"/>
      <c r="AC281" s="39"/>
      <c r="AD281" s="41">
        <v>2.2999999999999998</v>
      </c>
      <c r="AE281" s="41"/>
      <c r="AF281" s="68" t="s">
        <v>619</v>
      </c>
      <c r="AG281" s="39" t="str">
        <f>VLOOKUP(B281,$B$1703:$D$1743,2,FALSE)</f>
        <v>NSW</v>
      </c>
      <c r="AH281" s="39" t="str">
        <f>VLOOKUP(B281,$B$1703:$D$1743,3,FALSE)</f>
        <v>Bush</v>
      </c>
      <c r="AI281" s="69" t="str">
        <f>TRIM(PROPER(L281))</f>
        <v>Ziegfeld</v>
      </c>
      <c r="AJ281" s="39" t="str">
        <f>TEXT(A281, "ddd")</f>
        <v>Sat</v>
      </c>
      <c r="AK281" s="39">
        <f>MONTH(Table2[[#This Row],[Date]])</f>
        <v>8</v>
      </c>
      <c r="AL281" s="39" t="s">
        <v>1362</v>
      </c>
      <c r="AM281" s="39" t="str">
        <f>IF(AND(Table2[[#This Row],[Date]]=A282,Table2[[#This Row],[Track]]=B282,Table2[[#This Row],[Race]]=F282,AL281&lt;&gt;"Neg",AL282&lt;&gt;"Neg"),2,"")</f>
        <v/>
      </c>
      <c r="AN281" s="39" t="str">
        <f>IF(AM281=2,2,IF(AND(AM280=2,Table2[[#This Row],[Negatives]]&lt;&gt;"NEG"),2,""))</f>
        <v/>
      </c>
      <c r="AO281" s="39">
        <f>IF(AND(Table2[[#This Row],[State]]="NSW",Table2[[#This Row],[Rated Order]]=3,AN281=""),100,100)</f>
        <v>100</v>
      </c>
      <c r="AP281" s="39" t="str">
        <f>IF(AC281&lt;&gt;"Won","",AO281*AD281)</f>
        <v/>
      </c>
      <c r="AQ281" s="39">
        <f>IF(AP281="",AO281*-1,AP281-AO281)</f>
        <v>-100</v>
      </c>
      <c r="AR281" s="95" t="str">
        <f>IF(Table2[[#This Row],[Negatives]]="NEG","",IF(AND(Table2[[#This Row],[2 Pro Bets]]="",Table2[[#This Row],[State]]="NSW",Table2[[#This Row],[Rated Order]]=3),"",100))</f>
        <v/>
      </c>
      <c r="AS281" s="47" t="str">
        <f>IF(Table2[[#This Row],[Pro Bet]]="","",IF(Table2[[#This Row],[Lev Ret]]="","",AR281*Table2[[#This Row],[Div]]))</f>
        <v/>
      </c>
      <c r="AT281" s="96" t="str">
        <f>IF(Table2[[#This Row],[Pro Bet]]="","",IF(AS281="",AR281*-1,AS281-AR281))</f>
        <v/>
      </c>
    </row>
    <row r="282" spans="1:46" x14ac:dyDescent="0.25">
      <c r="A282" s="38">
        <v>44422</v>
      </c>
      <c r="B282" s="39" t="s">
        <v>107</v>
      </c>
      <c r="C282" s="40">
        <v>0.52777777777777779</v>
      </c>
      <c r="D282" s="39">
        <v>4</v>
      </c>
      <c r="E282" s="39">
        <v>8</v>
      </c>
      <c r="F282" s="70">
        <v>2</v>
      </c>
      <c r="G282" s="39">
        <v>1600</v>
      </c>
      <c r="H282" s="39" t="s">
        <v>988</v>
      </c>
      <c r="I282" s="39" t="s">
        <v>989</v>
      </c>
      <c r="J282" s="39">
        <v>130</v>
      </c>
      <c r="K282" s="39">
        <v>1</v>
      </c>
      <c r="L282" s="39" t="s">
        <v>1368</v>
      </c>
      <c r="M282" s="39" t="s">
        <v>995</v>
      </c>
      <c r="N282" s="41">
        <v>10</v>
      </c>
      <c r="O282" s="39" t="s">
        <v>1100</v>
      </c>
      <c r="P282" s="39" t="s">
        <v>1038</v>
      </c>
      <c r="Q282" s="48"/>
      <c r="R282" s="39">
        <v>7</v>
      </c>
      <c r="S282" s="39">
        <v>59.5</v>
      </c>
      <c r="T282" s="39">
        <v>59.5</v>
      </c>
      <c r="U282" s="48">
        <v>50</v>
      </c>
      <c r="V282" s="39">
        <v>3</v>
      </c>
      <c r="W282" s="39">
        <v>2</v>
      </c>
      <c r="X282" s="39">
        <v>2</v>
      </c>
      <c r="Y282" s="39">
        <v>5</v>
      </c>
      <c r="Z282" s="39">
        <v>35</v>
      </c>
      <c r="AA282" s="39">
        <v>7</v>
      </c>
      <c r="AB282" s="52"/>
      <c r="AC282" s="39"/>
      <c r="AD282" s="41">
        <v>11</v>
      </c>
      <c r="AE282" s="41"/>
      <c r="AF282" s="68" t="s">
        <v>618</v>
      </c>
      <c r="AG282" s="39" t="str">
        <f>VLOOKUP(B282,$B$1703:$D$1743,2,FALSE)</f>
        <v>Vic</v>
      </c>
      <c r="AH282" s="39" t="str">
        <f>VLOOKUP(B282,$B$1703:$D$1743,3,FALSE)</f>
        <v>-</v>
      </c>
      <c r="AI282" s="69" t="str">
        <f>TRIM(PROPER(L282))</f>
        <v>Inverloch</v>
      </c>
      <c r="AJ282" s="39" t="str">
        <f>TEXT(A282, "ddd")</f>
        <v>Sat</v>
      </c>
      <c r="AK282" s="39">
        <f>MONTH(Table2[[#This Row],[Date]])</f>
        <v>8</v>
      </c>
      <c r="AL282" s="39" t="s">
        <v>1361</v>
      </c>
      <c r="AM282" s="39" t="str">
        <f>IF(AND(Table2[[#This Row],[Date]]=A283,Table2[[#This Row],[Track]]=B283,Table2[[#This Row],[Race]]=F283,AL282&lt;&gt;"Neg",AL283&lt;&gt;"Neg"),2,"")</f>
        <v/>
      </c>
      <c r="AN282" s="39" t="str">
        <f>IF(AM282=2,2,IF(AND(AM281=2,Table2[[#This Row],[Negatives]]&lt;&gt;"NEG"),2,""))</f>
        <v/>
      </c>
      <c r="AO282" s="39">
        <f>IF(AND(Table2[[#This Row],[State]]="NSW",Table2[[#This Row],[Rated Order]]=3,AN282=""),100,100)</f>
        <v>100</v>
      </c>
      <c r="AP282" s="39" t="str">
        <f>IF(AC282&lt;&gt;"Won","",AO282*AD282)</f>
        <v/>
      </c>
      <c r="AQ282" s="39">
        <f>IF(AP282="",AO282*-1,AP282-AO282)</f>
        <v>-100</v>
      </c>
      <c r="AR282" s="95" t="str">
        <f>IF(Table2[[#This Row],[Negatives]]="NEG","",IF(AND(Table2[[#This Row],[2 Pro Bets]]="",Table2[[#This Row],[State]]="NSW",Table2[[#This Row],[Rated Order]]=3),"",100))</f>
        <v/>
      </c>
      <c r="AS282" s="47" t="str">
        <f>IF(Table2[[#This Row],[Pro Bet]]="","",IF(Table2[[#This Row],[Lev Ret]]="","",AR282*Table2[[#This Row],[Div]]))</f>
        <v/>
      </c>
      <c r="AT282" s="96" t="str">
        <f>IF(Table2[[#This Row],[Pro Bet]]="","",IF(AS282="",AR282*-1,AS282-AR282))</f>
        <v/>
      </c>
    </row>
    <row r="283" spans="1:46" x14ac:dyDescent="0.25">
      <c r="A283" s="38">
        <v>44422</v>
      </c>
      <c r="B283" s="39" t="s">
        <v>48</v>
      </c>
      <c r="C283" s="40">
        <v>0.56597222222222221</v>
      </c>
      <c r="D283" s="39">
        <v>4</v>
      </c>
      <c r="E283" s="39">
        <v>3</v>
      </c>
      <c r="F283" s="70">
        <v>5</v>
      </c>
      <c r="G283" s="39">
        <v>1200</v>
      </c>
      <c r="H283" s="39" t="s">
        <v>1398</v>
      </c>
      <c r="I283" s="39">
        <v>72</v>
      </c>
      <c r="J283" s="39">
        <v>100</v>
      </c>
      <c r="K283" s="39">
        <v>11</v>
      </c>
      <c r="L283" s="39" t="s">
        <v>761</v>
      </c>
      <c r="M283" s="39" t="s">
        <v>999</v>
      </c>
      <c r="N283" s="41">
        <v>5.5</v>
      </c>
      <c r="O283" s="39" t="s">
        <v>1449</v>
      </c>
      <c r="P283" s="39" t="s">
        <v>1266</v>
      </c>
      <c r="Q283" s="48"/>
      <c r="R283" s="39">
        <v>10</v>
      </c>
      <c r="S283" s="39">
        <v>57</v>
      </c>
      <c r="T283" s="39">
        <v>57</v>
      </c>
      <c r="U283" s="48">
        <v>33.566433566433567</v>
      </c>
      <c r="V283" s="39">
        <v>4</v>
      </c>
      <c r="W283" s="39"/>
      <c r="X283" s="39">
        <v>2</v>
      </c>
      <c r="Y283" s="39">
        <v>5.7</v>
      </c>
      <c r="Z283" s="39">
        <v>20</v>
      </c>
      <c r="AA283" s="39"/>
      <c r="AB283" s="52"/>
      <c r="AC283" s="39" t="s">
        <v>471</v>
      </c>
      <c r="AD283" s="41">
        <v>6</v>
      </c>
      <c r="AE283" s="41">
        <v>2.2000000000000002</v>
      </c>
      <c r="AF283" s="68" t="s">
        <v>619</v>
      </c>
      <c r="AG283" s="39" t="str">
        <f>VLOOKUP(B283,$B$1703:$D$1743,2,FALSE)</f>
        <v>NSW</v>
      </c>
      <c r="AH283" s="39" t="str">
        <f>VLOOKUP(B283,$B$1703:$D$1743,3,FALSE)</f>
        <v>Bush</v>
      </c>
      <c r="AI283" s="69" t="str">
        <f>TRIM(PROPER(L283))</f>
        <v>Prince Invincible</v>
      </c>
      <c r="AJ283" s="39" t="str">
        <f>TEXT(A283, "ddd")</f>
        <v>Sat</v>
      </c>
      <c r="AK283" s="39">
        <f>MONTH(Table2[[#This Row],[Date]])</f>
        <v>8</v>
      </c>
      <c r="AL283" s="39"/>
      <c r="AM283" s="39" t="str">
        <f>IF(AND(Table2[[#This Row],[Date]]=A284,Table2[[#This Row],[Track]]=B284,Table2[[#This Row],[Race]]=F284,AL283&lt;&gt;"Neg",AL284&lt;&gt;"Neg"),2,"")</f>
        <v/>
      </c>
      <c r="AN283" s="39" t="str">
        <f>IF(AM283=2,2,IF(AND(AM282=2,Table2[[#This Row],[Negatives]]&lt;&gt;"NEG"),2,""))</f>
        <v/>
      </c>
      <c r="AO283" s="39">
        <f>IF(AND(Table2[[#This Row],[State]]="NSW",Table2[[#This Row],[Rated Order]]=3,AN283=""),100,100)</f>
        <v>100</v>
      </c>
      <c r="AP283" s="39">
        <f>IF(AC283&lt;&gt;"Won","",AO283*AD283)</f>
        <v>600</v>
      </c>
      <c r="AQ283" s="39">
        <f>IF(AP283="",AO283*-1,AP283-AO283)</f>
        <v>500</v>
      </c>
      <c r="AR283" s="95">
        <f>IF(Table2[[#This Row],[Negatives]]="NEG","",IF(AND(Table2[[#This Row],[2 Pro Bets]]="",Table2[[#This Row],[State]]="NSW",Table2[[#This Row],[Rated Order]]=3),"",100))</f>
        <v>100</v>
      </c>
      <c r="AS283" s="47">
        <f>IF(Table2[[#This Row],[Pro Bet]]="","",IF(Table2[[#This Row],[Lev Ret]]="","",AR283*Table2[[#This Row],[Div]]))</f>
        <v>600</v>
      </c>
      <c r="AT283" s="96">
        <f>IF(Table2[[#This Row],[Pro Bet]]="","",IF(AS283="",AR283*-1,AS283-AR283))</f>
        <v>500</v>
      </c>
    </row>
    <row r="284" spans="1:46" x14ac:dyDescent="0.25">
      <c r="A284" s="38">
        <v>44422</v>
      </c>
      <c r="B284" s="39" t="s">
        <v>48</v>
      </c>
      <c r="C284" s="40">
        <v>0.59375</v>
      </c>
      <c r="D284" s="39">
        <v>4</v>
      </c>
      <c r="E284" s="39">
        <v>3</v>
      </c>
      <c r="F284" s="70">
        <v>6</v>
      </c>
      <c r="G284" s="39">
        <v>2000</v>
      </c>
      <c r="H284" s="39" t="s">
        <v>1398</v>
      </c>
      <c r="I284" s="39">
        <v>78</v>
      </c>
      <c r="J284" s="39">
        <v>130</v>
      </c>
      <c r="K284" s="39">
        <v>16</v>
      </c>
      <c r="L284" s="39" t="s">
        <v>762</v>
      </c>
      <c r="M284" s="39" t="s">
        <v>995</v>
      </c>
      <c r="N284" s="41">
        <v>9.9</v>
      </c>
      <c r="O284" s="39" t="s">
        <v>1417</v>
      </c>
      <c r="P284" s="39" t="s">
        <v>1408</v>
      </c>
      <c r="Q284" s="48"/>
      <c r="R284" s="39">
        <v>5</v>
      </c>
      <c r="S284" s="39">
        <v>52</v>
      </c>
      <c r="T284" s="39">
        <v>52</v>
      </c>
      <c r="U284" s="48">
        <v>27.644869750132905</v>
      </c>
      <c r="V284" s="39"/>
      <c r="W284" s="39"/>
      <c r="X284" s="39">
        <v>2</v>
      </c>
      <c r="Y284" s="39">
        <v>6.2</v>
      </c>
      <c r="Z284" s="39">
        <v>20</v>
      </c>
      <c r="AA284" s="39"/>
      <c r="AB284" s="52"/>
      <c r="AC284" s="39"/>
      <c r="AD284" s="41">
        <v>10</v>
      </c>
      <c r="AE284" s="41"/>
      <c r="AF284" s="68" t="s">
        <v>619</v>
      </c>
      <c r="AG284" s="39" t="str">
        <f>VLOOKUP(B284,$B$1703:$D$1743,2,FALSE)</f>
        <v>NSW</v>
      </c>
      <c r="AH284" s="39" t="str">
        <f>VLOOKUP(B284,$B$1703:$D$1743,3,FALSE)</f>
        <v>Bush</v>
      </c>
      <c r="AI284" s="69" t="str">
        <f>TRIM(PROPER(L284))</f>
        <v>My Demetra</v>
      </c>
      <c r="AJ284" s="39" t="str">
        <f>TEXT(A284, "ddd")</f>
        <v>Sat</v>
      </c>
      <c r="AK284" s="39">
        <f>MONTH(Table2[[#This Row],[Date]])</f>
        <v>8</v>
      </c>
      <c r="AL284" s="39"/>
      <c r="AM284" s="39" t="str">
        <f>IF(AND(Table2[[#This Row],[Date]]=A285,Table2[[#This Row],[Track]]=B285,Table2[[#This Row],[Race]]=F285,AL284&lt;&gt;"Neg",AL285&lt;&gt;"Neg"),2,"")</f>
        <v/>
      </c>
      <c r="AN284" s="39" t="str">
        <f>IF(AM284=2,2,IF(AND(AM283=2,Table2[[#This Row],[Negatives]]&lt;&gt;"NEG"),2,""))</f>
        <v/>
      </c>
      <c r="AO284" s="39">
        <f>IF(AND(Table2[[#This Row],[State]]="NSW",Table2[[#This Row],[Rated Order]]=3,AN284=""),100,100)</f>
        <v>100</v>
      </c>
      <c r="AP284" s="39" t="str">
        <f>IF(AC284&lt;&gt;"Won","",AO284*AD284)</f>
        <v/>
      </c>
      <c r="AQ284" s="39">
        <f>IF(AP284="",AO284*-1,AP284-AO284)</f>
        <v>-100</v>
      </c>
      <c r="AR284" s="95">
        <f>IF(Table2[[#This Row],[Negatives]]="NEG","",IF(AND(Table2[[#This Row],[2 Pro Bets]]="",Table2[[#This Row],[State]]="NSW",Table2[[#This Row],[Rated Order]]=3),"",100))</f>
        <v>100</v>
      </c>
      <c r="AS284" s="47" t="str">
        <f>IF(Table2[[#This Row],[Pro Bet]]="","",IF(Table2[[#This Row],[Lev Ret]]="","",AR284*Table2[[#This Row],[Div]]))</f>
        <v/>
      </c>
      <c r="AT284" s="96">
        <f>IF(Table2[[#This Row],[Pro Bet]]="","",IF(AS284="",AR284*-1,AS284-AR284))</f>
        <v>-100</v>
      </c>
    </row>
    <row r="285" spans="1:46" x14ac:dyDescent="0.25">
      <c r="A285" s="38">
        <v>44422</v>
      </c>
      <c r="B285" s="39" t="s">
        <v>107</v>
      </c>
      <c r="C285" s="40">
        <v>0.60763888888888895</v>
      </c>
      <c r="D285" s="39">
        <v>4</v>
      </c>
      <c r="E285" s="39">
        <v>8</v>
      </c>
      <c r="F285" s="70">
        <v>5</v>
      </c>
      <c r="G285" s="39">
        <v>1400</v>
      </c>
      <c r="H285" s="39" t="s">
        <v>988</v>
      </c>
      <c r="I285" s="39">
        <v>84</v>
      </c>
      <c r="J285" s="39">
        <v>130</v>
      </c>
      <c r="K285" s="39">
        <v>11</v>
      </c>
      <c r="L285" s="39" t="s">
        <v>636</v>
      </c>
      <c r="M285" s="39" t="s">
        <v>990</v>
      </c>
      <c r="N285" s="41">
        <v>3.7</v>
      </c>
      <c r="O285" s="39" t="s">
        <v>1137</v>
      </c>
      <c r="P285" s="39" t="s">
        <v>1025</v>
      </c>
      <c r="Q285" s="48"/>
      <c r="R285" s="39">
        <v>2</v>
      </c>
      <c r="S285" s="39">
        <v>56</v>
      </c>
      <c r="T285" s="39">
        <v>56</v>
      </c>
      <c r="U285" s="48">
        <v>50.836550836550835</v>
      </c>
      <c r="V285" s="39">
        <v>2</v>
      </c>
      <c r="W285" s="39">
        <v>3</v>
      </c>
      <c r="X285" s="39">
        <v>2</v>
      </c>
      <c r="Y285" s="39">
        <v>4.5</v>
      </c>
      <c r="Z285" s="39">
        <v>40</v>
      </c>
      <c r="AA285" s="39">
        <v>14</v>
      </c>
      <c r="AB285" s="52"/>
      <c r="AC285" s="39" t="s">
        <v>617</v>
      </c>
      <c r="AD285" s="41">
        <v>4.2</v>
      </c>
      <c r="AE285" s="41">
        <v>1.9</v>
      </c>
      <c r="AF285" s="68" t="s">
        <v>618</v>
      </c>
      <c r="AG285" s="39" t="str">
        <f>VLOOKUP(B285,$B$1703:$D$1743,2,FALSE)</f>
        <v>Vic</v>
      </c>
      <c r="AH285" s="39" t="str">
        <f>VLOOKUP(B285,$B$1703:$D$1743,3,FALSE)</f>
        <v>-</v>
      </c>
      <c r="AI285" s="69" t="str">
        <f>TRIM(PROPER(L285))</f>
        <v>Elephant</v>
      </c>
      <c r="AJ285" s="39" t="str">
        <f>TEXT(A285, "ddd")</f>
        <v>Sat</v>
      </c>
      <c r="AK285" s="39">
        <f>MONTH(Table2[[#This Row],[Date]])</f>
        <v>8</v>
      </c>
      <c r="AL285" s="39"/>
      <c r="AM285" s="39" t="str">
        <f>IF(AND(Table2[[#This Row],[Date]]=A286,Table2[[#This Row],[Track]]=B286,Table2[[#This Row],[Race]]=F286,AL285&lt;&gt;"Neg",AL286&lt;&gt;"Neg"),2,"")</f>
        <v/>
      </c>
      <c r="AN285" s="39" t="str">
        <f>IF(AM285=2,2,IF(AND(AM284=2,Table2[[#This Row],[Negatives]]&lt;&gt;"NEG"),2,""))</f>
        <v/>
      </c>
      <c r="AO285" s="39">
        <f>IF(AND(Table2[[#This Row],[State]]="NSW",Table2[[#This Row],[Rated Order]]=3,AN285=""),100,100)</f>
        <v>100</v>
      </c>
      <c r="AP285" s="39">
        <f>IF(AC285&lt;&gt;"Won","",AO285*AD285)</f>
        <v>420</v>
      </c>
      <c r="AQ285" s="39">
        <f>IF(AP285="",AO285*-1,AP285-AO285)</f>
        <v>320</v>
      </c>
      <c r="AR285" s="95">
        <f>IF(Table2[[#This Row],[Negatives]]="NEG","",IF(AND(Table2[[#This Row],[2 Pro Bets]]="",Table2[[#This Row],[State]]="NSW",Table2[[#This Row],[Rated Order]]=3),"",100))</f>
        <v>100</v>
      </c>
      <c r="AS285" s="47">
        <f>IF(Table2[[#This Row],[Pro Bet]]="","",IF(Table2[[#This Row],[Lev Ret]]="","",AR285*Table2[[#This Row],[Div]]))</f>
        <v>420</v>
      </c>
      <c r="AT285" s="96">
        <f>IF(Table2[[#This Row],[Pro Bet]]="","",IF(AS285="",AR285*-1,AS285-AR285))</f>
        <v>320</v>
      </c>
    </row>
    <row r="286" spans="1:46" x14ac:dyDescent="0.25">
      <c r="A286" s="38">
        <v>44422</v>
      </c>
      <c r="B286" s="39" t="s">
        <v>48</v>
      </c>
      <c r="C286" s="40">
        <v>0.62152777777777779</v>
      </c>
      <c r="D286" s="39">
        <v>4</v>
      </c>
      <c r="E286" s="39">
        <v>3</v>
      </c>
      <c r="F286" s="70">
        <v>7</v>
      </c>
      <c r="G286" s="39">
        <v>1400</v>
      </c>
      <c r="H286" s="39" t="s">
        <v>1398</v>
      </c>
      <c r="I286" s="39"/>
      <c r="J286" s="39">
        <v>130</v>
      </c>
      <c r="K286" s="39">
        <v>5</v>
      </c>
      <c r="L286" s="39" t="s">
        <v>1596</v>
      </c>
      <c r="M286" s="39" t="s">
        <v>1018</v>
      </c>
      <c r="N286" s="41">
        <v>3.7</v>
      </c>
      <c r="O286" s="39" t="s">
        <v>1166</v>
      </c>
      <c r="P286" s="39" t="s">
        <v>1273</v>
      </c>
      <c r="Q286" s="48"/>
      <c r="R286" s="39">
        <v>7</v>
      </c>
      <c r="S286" s="39">
        <v>55.5</v>
      </c>
      <c r="T286" s="39">
        <v>55.5</v>
      </c>
      <c r="U286" s="48">
        <v>46.634870164281928</v>
      </c>
      <c r="V286" s="39">
        <v>1</v>
      </c>
      <c r="W286" s="39">
        <v>2</v>
      </c>
      <c r="X286" s="39">
        <v>2</v>
      </c>
      <c r="Y286" s="39">
        <v>5.2</v>
      </c>
      <c r="Z286" s="39">
        <v>20</v>
      </c>
      <c r="AA286" s="39"/>
      <c r="AB286" s="52"/>
      <c r="AC286" s="39" t="s">
        <v>471</v>
      </c>
      <c r="AD286" s="41">
        <v>4.0999999999999996</v>
      </c>
      <c r="AE286" s="41">
        <v>1.8</v>
      </c>
      <c r="AF286" s="68" t="s">
        <v>619</v>
      </c>
      <c r="AG286" s="39" t="str">
        <f>VLOOKUP(B286,$B$1703:$D$1743,2,FALSE)</f>
        <v>NSW</v>
      </c>
      <c r="AH286" s="39" t="str">
        <f>VLOOKUP(B286,$B$1703:$D$1743,3,FALSE)</f>
        <v>Bush</v>
      </c>
      <c r="AI286" s="69" t="str">
        <f>TRIM(PROPER(L286))</f>
        <v>Frosty Rocks</v>
      </c>
      <c r="AJ286" s="39" t="str">
        <f>TEXT(A286, "ddd")</f>
        <v>Sat</v>
      </c>
      <c r="AK286" s="39">
        <f>MONTH(Table2[[#This Row],[Date]])</f>
        <v>8</v>
      </c>
      <c r="AL286" s="39" t="s">
        <v>1362</v>
      </c>
      <c r="AM286" s="39" t="str">
        <f>IF(AND(Table2[[#This Row],[Date]]=A287,Table2[[#This Row],[Track]]=B287,Table2[[#This Row],[Race]]=F287,AL286&lt;&gt;"Neg",AL287&lt;&gt;"Neg"),2,"")</f>
        <v/>
      </c>
      <c r="AN286" s="39" t="str">
        <f>IF(AM286=2,2,IF(AND(AM285=2,Table2[[#This Row],[Negatives]]&lt;&gt;"NEG"),2,""))</f>
        <v/>
      </c>
      <c r="AO286" s="39">
        <f>IF(AND(Table2[[#This Row],[State]]="NSW",Table2[[#This Row],[Rated Order]]=3,AN286=""),100,100)</f>
        <v>100</v>
      </c>
      <c r="AP286" s="39">
        <f>IF(AC286&lt;&gt;"Won","",AO286*AD286)</f>
        <v>409.99999999999994</v>
      </c>
      <c r="AQ286" s="39">
        <f>IF(AP286="",AO286*-1,AP286-AO286)</f>
        <v>309.99999999999994</v>
      </c>
      <c r="AR286" s="95" t="str">
        <f>IF(Table2[[#This Row],[Negatives]]="NEG","",IF(AND(Table2[[#This Row],[2 Pro Bets]]="",Table2[[#This Row],[State]]="NSW",Table2[[#This Row],[Rated Order]]=3),"",100))</f>
        <v/>
      </c>
      <c r="AS286" s="47" t="str">
        <f>IF(Table2[[#This Row],[Pro Bet]]="","",IF(Table2[[#This Row],[Lev Ret]]="","",AR286*Table2[[#This Row],[Div]]))</f>
        <v/>
      </c>
      <c r="AT286" s="96" t="str">
        <f>IF(Table2[[#This Row],[Pro Bet]]="","",IF(AS286="",AR286*-1,AS286-AR286))</f>
        <v/>
      </c>
    </row>
    <row r="287" spans="1:46" x14ac:dyDescent="0.25">
      <c r="A287" s="38">
        <v>44422</v>
      </c>
      <c r="B287" s="39" t="s">
        <v>48</v>
      </c>
      <c r="C287" s="40">
        <v>0.67708333333333337</v>
      </c>
      <c r="D287" s="39">
        <v>4</v>
      </c>
      <c r="E287" s="39">
        <v>3</v>
      </c>
      <c r="F287" s="70">
        <v>9</v>
      </c>
      <c r="G287" s="39">
        <v>1400</v>
      </c>
      <c r="H287" s="39" t="s">
        <v>1021</v>
      </c>
      <c r="I287" s="39">
        <v>78</v>
      </c>
      <c r="J287" s="39">
        <v>130</v>
      </c>
      <c r="K287" s="39">
        <v>1</v>
      </c>
      <c r="L287" s="39" t="s">
        <v>763</v>
      </c>
      <c r="M287" s="39" t="s">
        <v>1006</v>
      </c>
      <c r="N287" s="41">
        <v>5</v>
      </c>
      <c r="O287" s="39" t="s">
        <v>1166</v>
      </c>
      <c r="P287" s="39" t="s">
        <v>1183</v>
      </c>
      <c r="Q287" s="48"/>
      <c r="R287" s="39">
        <v>3</v>
      </c>
      <c r="S287" s="39">
        <v>60</v>
      </c>
      <c r="T287" s="39">
        <v>60</v>
      </c>
      <c r="U287" s="48">
        <v>32.048192771084338</v>
      </c>
      <c r="V287" s="39">
        <v>2</v>
      </c>
      <c r="W287" s="39"/>
      <c r="X287" s="39">
        <v>2</v>
      </c>
      <c r="Y287" s="39">
        <v>5.2</v>
      </c>
      <c r="Z287" s="39">
        <v>20</v>
      </c>
      <c r="AA287" s="39"/>
      <c r="AB287" s="52"/>
      <c r="AC287" s="39" t="s">
        <v>471</v>
      </c>
      <c r="AD287" s="41">
        <v>5.0999999999999996</v>
      </c>
      <c r="AE287" s="41">
        <v>2.1</v>
      </c>
      <c r="AF287" s="68" t="s">
        <v>619</v>
      </c>
      <c r="AG287" s="39" t="str">
        <f>VLOOKUP(B287,$B$1703:$D$1743,2,FALSE)</f>
        <v>NSW</v>
      </c>
      <c r="AH287" s="39" t="str">
        <f>VLOOKUP(B287,$B$1703:$D$1743,3,FALSE)</f>
        <v>Bush</v>
      </c>
      <c r="AI287" s="69" t="str">
        <f>TRIM(PROPER(L287))</f>
        <v>Bring The Ransom</v>
      </c>
      <c r="AJ287" s="39" t="str">
        <f>TEXT(A287, "ddd")</f>
        <v>Sat</v>
      </c>
      <c r="AK287" s="39">
        <f>MONTH(Table2[[#This Row],[Date]])</f>
        <v>8</v>
      </c>
      <c r="AL287" s="39"/>
      <c r="AM287" s="39" t="str">
        <f>IF(AND(Table2[[#This Row],[Date]]=A288,Table2[[#This Row],[Track]]=B288,Table2[[#This Row],[Race]]=F288,AL287&lt;&gt;"Neg",AL288&lt;&gt;"Neg"),2,"")</f>
        <v/>
      </c>
      <c r="AN287" s="39" t="str">
        <f>IF(AM287=2,2,IF(AND(AM286=2,Table2[[#This Row],[Negatives]]&lt;&gt;"NEG"),2,""))</f>
        <v/>
      </c>
      <c r="AO287" s="39">
        <f>IF(AND(Table2[[#This Row],[State]]="NSW",Table2[[#This Row],[Rated Order]]=3,AN287=""),100,100)</f>
        <v>100</v>
      </c>
      <c r="AP287" s="39">
        <f>IF(AC287&lt;&gt;"Won","",AO287*AD287)</f>
        <v>509.99999999999994</v>
      </c>
      <c r="AQ287" s="39">
        <f>IF(AP287="",AO287*-1,AP287-AO287)</f>
        <v>409.99999999999994</v>
      </c>
      <c r="AR287" s="95">
        <f>IF(Table2[[#This Row],[Negatives]]="NEG","",IF(AND(Table2[[#This Row],[2 Pro Bets]]="",Table2[[#This Row],[State]]="NSW",Table2[[#This Row],[Rated Order]]=3),"",100))</f>
        <v>100</v>
      </c>
      <c r="AS287" s="47">
        <f>IF(Table2[[#This Row],[Pro Bet]]="","",IF(Table2[[#This Row],[Lev Ret]]="","",AR287*Table2[[#This Row],[Div]]))</f>
        <v>509.99999999999994</v>
      </c>
      <c r="AT287" s="96">
        <f>IF(Table2[[#This Row],[Pro Bet]]="","",IF(AS287="",AR287*-1,AS287-AR287))</f>
        <v>409.99999999999994</v>
      </c>
    </row>
    <row r="288" spans="1:46" x14ac:dyDescent="0.25">
      <c r="A288" s="38">
        <v>44422</v>
      </c>
      <c r="B288" s="39" t="s">
        <v>48</v>
      </c>
      <c r="C288" s="40">
        <v>0.70486111111111116</v>
      </c>
      <c r="D288" s="39">
        <v>4</v>
      </c>
      <c r="E288" s="39">
        <v>3</v>
      </c>
      <c r="F288" s="70">
        <v>10</v>
      </c>
      <c r="G288" s="39">
        <v>1400</v>
      </c>
      <c r="H288" s="39" t="s">
        <v>1398</v>
      </c>
      <c r="I288" s="39">
        <v>78</v>
      </c>
      <c r="J288" s="39">
        <v>130</v>
      </c>
      <c r="K288" s="39">
        <v>10</v>
      </c>
      <c r="L288" s="39" t="s">
        <v>764</v>
      </c>
      <c r="M288" s="39" t="s">
        <v>1006</v>
      </c>
      <c r="N288" s="41">
        <v>4.8</v>
      </c>
      <c r="O288" s="39" t="s">
        <v>1142</v>
      </c>
      <c r="P288" s="39" t="s">
        <v>1416</v>
      </c>
      <c r="Q288" s="48"/>
      <c r="R288" s="39">
        <v>5</v>
      </c>
      <c r="S288" s="39">
        <v>57</v>
      </c>
      <c r="T288" s="39">
        <v>57</v>
      </c>
      <c r="U288" s="48">
        <v>25.935374149659864</v>
      </c>
      <c r="V288" s="39">
        <v>5</v>
      </c>
      <c r="W288" s="39"/>
      <c r="X288" s="39">
        <v>2</v>
      </c>
      <c r="Y288" s="39">
        <v>5.6</v>
      </c>
      <c r="Z288" s="39">
        <v>20</v>
      </c>
      <c r="AA288" s="39"/>
      <c r="AB288" s="52"/>
      <c r="AC288" s="39"/>
      <c r="AD288" s="41">
        <v>7</v>
      </c>
      <c r="AE288" s="41"/>
      <c r="AF288" s="68" t="s">
        <v>619</v>
      </c>
      <c r="AG288" s="39" t="str">
        <f>VLOOKUP(B288,$B$1703:$D$1743,2,FALSE)</f>
        <v>NSW</v>
      </c>
      <c r="AH288" s="39" t="str">
        <f>VLOOKUP(B288,$B$1703:$D$1743,3,FALSE)</f>
        <v>Bush</v>
      </c>
      <c r="AI288" s="69" t="str">
        <f>TRIM(PROPER(L288))</f>
        <v>Pale King</v>
      </c>
      <c r="AJ288" s="39" t="str">
        <f>TEXT(A288, "ddd")</f>
        <v>Sat</v>
      </c>
      <c r="AK288" s="39">
        <f>MONTH(Table2[[#This Row],[Date]])</f>
        <v>8</v>
      </c>
      <c r="AL288" s="39"/>
      <c r="AM288" s="39" t="str">
        <f>IF(AND(Table2[[#This Row],[Date]]=A289,Table2[[#This Row],[Track]]=B289,Table2[[#This Row],[Race]]=F289,AL288&lt;&gt;"Neg",AL289&lt;&gt;"Neg"),2,"")</f>
        <v/>
      </c>
      <c r="AN288" s="39" t="str">
        <f>IF(AM288=2,2,IF(AND(AM287=2,Table2[[#This Row],[Negatives]]&lt;&gt;"NEG"),2,""))</f>
        <v/>
      </c>
      <c r="AO288" s="39">
        <f>IF(AND(Table2[[#This Row],[State]]="NSW",Table2[[#This Row],[Rated Order]]=3,AN288=""),100,100)</f>
        <v>100</v>
      </c>
      <c r="AP288" s="39" t="str">
        <f>IF(AC288&lt;&gt;"Won","",AO288*AD288)</f>
        <v/>
      </c>
      <c r="AQ288" s="39">
        <f>IF(AP288="",AO288*-1,AP288-AO288)</f>
        <v>-100</v>
      </c>
      <c r="AR288" s="95">
        <f>IF(Table2[[#This Row],[Negatives]]="NEG","",IF(AND(Table2[[#This Row],[2 Pro Bets]]="",Table2[[#This Row],[State]]="NSW",Table2[[#This Row],[Rated Order]]=3),"",100))</f>
        <v>100</v>
      </c>
      <c r="AS288" s="47" t="str">
        <f>IF(Table2[[#This Row],[Pro Bet]]="","",IF(Table2[[#This Row],[Lev Ret]]="","",AR288*Table2[[#This Row],[Div]]))</f>
        <v/>
      </c>
      <c r="AT288" s="96">
        <f>IF(Table2[[#This Row],[Pro Bet]]="","",IF(AS288="",AR288*-1,AS288-AR288))</f>
        <v>-100</v>
      </c>
    </row>
    <row r="289" spans="1:46" x14ac:dyDescent="0.25">
      <c r="A289" s="38">
        <v>44422</v>
      </c>
      <c r="B289" s="39" t="s">
        <v>48</v>
      </c>
      <c r="C289" s="40">
        <v>0.70486111111111116</v>
      </c>
      <c r="D289" s="39">
        <v>4</v>
      </c>
      <c r="E289" s="39">
        <v>3</v>
      </c>
      <c r="F289" s="70">
        <v>10</v>
      </c>
      <c r="G289" s="39">
        <v>1400</v>
      </c>
      <c r="H289" s="39" t="s">
        <v>1398</v>
      </c>
      <c r="I289" s="39">
        <v>78</v>
      </c>
      <c r="J289" s="39">
        <v>130</v>
      </c>
      <c r="K289" s="39">
        <v>4</v>
      </c>
      <c r="L289" s="39" t="s">
        <v>1618</v>
      </c>
      <c r="M289" s="39" t="s">
        <v>1018</v>
      </c>
      <c r="N289" s="41">
        <v>6.2</v>
      </c>
      <c r="O289" s="39" t="s">
        <v>1442</v>
      </c>
      <c r="P289" s="39" t="s">
        <v>1182</v>
      </c>
      <c r="Q289" s="48"/>
      <c r="R289" s="39">
        <v>4</v>
      </c>
      <c r="S289" s="39">
        <v>60.5</v>
      </c>
      <c r="T289" s="39">
        <v>60.5</v>
      </c>
      <c r="U289" s="48">
        <v>25.935374149659864</v>
      </c>
      <c r="V289" s="39">
        <v>2</v>
      </c>
      <c r="W289" s="39">
        <v>3</v>
      </c>
      <c r="X289" s="39">
        <v>3</v>
      </c>
      <c r="Y289" s="39">
        <v>5.8</v>
      </c>
      <c r="Z289" s="39">
        <v>20</v>
      </c>
      <c r="AA289" s="39"/>
      <c r="AB289" s="52"/>
      <c r="AC289" s="39"/>
      <c r="AD289" s="41">
        <v>6</v>
      </c>
      <c r="AE289" s="41"/>
      <c r="AF289" s="68" t="s">
        <v>619</v>
      </c>
      <c r="AG289" s="39" t="str">
        <f>VLOOKUP(B289,$B$1703:$D$1743,2,FALSE)</f>
        <v>NSW</v>
      </c>
      <c r="AH289" s="39" t="str">
        <f>VLOOKUP(B289,$B$1703:$D$1743,3,FALSE)</f>
        <v>Bush</v>
      </c>
      <c r="AI289" s="69" t="str">
        <f>TRIM(PROPER(L289))</f>
        <v>Ashman</v>
      </c>
      <c r="AJ289" s="39" t="str">
        <f>TEXT(A289, "ddd")</f>
        <v>Sat</v>
      </c>
      <c r="AK289" s="39">
        <f>MONTH(Table2[[#This Row],[Date]])</f>
        <v>8</v>
      </c>
      <c r="AL289" s="39" t="s">
        <v>1362</v>
      </c>
      <c r="AM289" s="39" t="str">
        <f>IF(AND(Table2[[#This Row],[Date]]=A290,Table2[[#This Row],[Track]]=B290,Table2[[#This Row],[Race]]=F290,AL289&lt;&gt;"Neg",AL290&lt;&gt;"Neg"),2,"")</f>
        <v/>
      </c>
      <c r="AN289" s="39" t="str">
        <f>IF(AM289=2,2,IF(AND(AM288=2,Table2[[#This Row],[Negatives]]&lt;&gt;"NEG"),2,""))</f>
        <v/>
      </c>
      <c r="AO289" s="39">
        <f>IF(AND(Table2[[#This Row],[State]]="NSW",Table2[[#This Row],[Rated Order]]=3,AN289=""),100,100)</f>
        <v>100</v>
      </c>
      <c r="AP289" s="39" t="str">
        <f>IF(AC289&lt;&gt;"Won","",AO289*AD289)</f>
        <v/>
      </c>
      <c r="AQ289" s="39">
        <f>IF(AP289="",AO289*-1,AP289-AO289)</f>
        <v>-100</v>
      </c>
      <c r="AR289" s="95" t="str">
        <f>IF(Table2[[#This Row],[Negatives]]="NEG","",IF(AND(Table2[[#This Row],[2 Pro Bets]]="",Table2[[#This Row],[State]]="NSW",Table2[[#This Row],[Rated Order]]=3),"",100))</f>
        <v/>
      </c>
      <c r="AS289" s="47" t="str">
        <f>IF(Table2[[#This Row],[Pro Bet]]="","",IF(Table2[[#This Row],[Lev Ret]]="","",AR289*Table2[[#This Row],[Div]]))</f>
        <v/>
      </c>
      <c r="AT289" s="96" t="str">
        <f>IF(Table2[[#This Row],[Pro Bet]]="","",IF(AS289="",AR289*-1,AS289-AR289))</f>
        <v/>
      </c>
    </row>
    <row r="290" spans="1:46" x14ac:dyDescent="0.25">
      <c r="A290" s="38">
        <v>44422</v>
      </c>
      <c r="B290" s="39" t="s">
        <v>107</v>
      </c>
      <c r="C290" s="40">
        <v>0.71527777777777779</v>
      </c>
      <c r="D290" s="39">
        <v>4</v>
      </c>
      <c r="E290" s="39">
        <v>8</v>
      </c>
      <c r="F290" s="70">
        <v>9</v>
      </c>
      <c r="G290" s="39">
        <v>1200</v>
      </c>
      <c r="H290" s="39" t="s">
        <v>988</v>
      </c>
      <c r="I290" s="39" t="s">
        <v>989</v>
      </c>
      <c r="J290" s="39">
        <v>160</v>
      </c>
      <c r="K290" s="39">
        <v>2</v>
      </c>
      <c r="L290" s="39" t="s">
        <v>507</v>
      </c>
      <c r="M290" s="39" t="s">
        <v>1024</v>
      </c>
      <c r="N290" s="41">
        <v>5</v>
      </c>
      <c r="O290" s="39" t="s">
        <v>1138</v>
      </c>
      <c r="P290" s="39" t="s">
        <v>1025</v>
      </c>
      <c r="Q290" s="48"/>
      <c r="R290" s="39">
        <v>10</v>
      </c>
      <c r="S290" s="39">
        <v>59</v>
      </c>
      <c r="T290" s="39">
        <v>59</v>
      </c>
      <c r="U290" s="48">
        <v>35.384615384615387</v>
      </c>
      <c r="V290" s="39">
        <v>1</v>
      </c>
      <c r="W290" s="39">
        <v>3</v>
      </c>
      <c r="X290" s="39">
        <v>2</v>
      </c>
      <c r="Y290" s="39">
        <v>5.4</v>
      </c>
      <c r="Z290" s="39">
        <v>30</v>
      </c>
      <c r="AA290" s="39">
        <v>10</v>
      </c>
      <c r="AB290" s="52"/>
      <c r="AC290" s="39"/>
      <c r="AD290" s="41">
        <v>4.8</v>
      </c>
      <c r="AE290" s="41"/>
      <c r="AF290" s="68" t="s">
        <v>618</v>
      </c>
      <c r="AG290" s="39" t="str">
        <f>VLOOKUP(B290,$B$1703:$D$1743,2,FALSE)</f>
        <v>Vic</v>
      </c>
      <c r="AH290" s="39" t="str">
        <f>VLOOKUP(B290,$B$1703:$D$1743,3,FALSE)</f>
        <v>-</v>
      </c>
      <c r="AI290" s="69" t="str">
        <f>TRIM(PROPER(L290))</f>
        <v>The Inferno</v>
      </c>
      <c r="AJ290" s="39" t="str">
        <f>TEXT(A290, "ddd")</f>
        <v>Sat</v>
      </c>
      <c r="AK290" s="39">
        <f>MONTH(Table2[[#This Row],[Date]])</f>
        <v>8</v>
      </c>
      <c r="AL290" s="39"/>
      <c r="AM290" s="39" t="str">
        <f>IF(AND(Table2[[#This Row],[Date]]=A291,Table2[[#This Row],[Track]]=B291,Table2[[#This Row],[Race]]=F291,AL290&lt;&gt;"Neg",AL291&lt;&gt;"Neg"),2,"")</f>
        <v/>
      </c>
      <c r="AN290" s="39" t="str">
        <f>IF(AM290=2,2,IF(AND(AM289=2,Table2[[#This Row],[Negatives]]&lt;&gt;"NEG"),2,""))</f>
        <v/>
      </c>
      <c r="AO290" s="39">
        <f>IF(AND(Table2[[#This Row],[State]]="NSW",Table2[[#This Row],[Rated Order]]=3,AN290=""),100,100)</f>
        <v>100</v>
      </c>
      <c r="AP290" s="39" t="str">
        <f>IF(AC290&lt;&gt;"Won","",AO290*AD290)</f>
        <v/>
      </c>
      <c r="AQ290" s="39">
        <f>IF(AP290="",AO290*-1,AP290-AO290)</f>
        <v>-100</v>
      </c>
      <c r="AR290" s="95">
        <f>IF(Table2[[#This Row],[Negatives]]="NEG","",IF(AND(Table2[[#This Row],[2 Pro Bets]]="",Table2[[#This Row],[State]]="NSW",Table2[[#This Row],[Rated Order]]=3),"",100))</f>
        <v>100</v>
      </c>
      <c r="AS290" s="47" t="str">
        <f>IF(Table2[[#This Row],[Pro Bet]]="","",IF(Table2[[#This Row],[Lev Ret]]="","",AR290*Table2[[#This Row],[Div]]))</f>
        <v/>
      </c>
      <c r="AT290" s="96">
        <f>IF(Table2[[#This Row],[Pro Bet]]="","",IF(AS290="",AR290*-1,AS290-AR290))</f>
        <v>-100</v>
      </c>
    </row>
    <row r="291" spans="1:46" x14ac:dyDescent="0.25">
      <c r="A291" s="38">
        <v>44429</v>
      </c>
      <c r="B291" s="39" t="s">
        <v>44</v>
      </c>
      <c r="C291" s="40">
        <v>0.49652777777777773</v>
      </c>
      <c r="D291" s="39">
        <v>4</v>
      </c>
      <c r="E291" s="39">
        <v>0</v>
      </c>
      <c r="F291" s="70">
        <v>2</v>
      </c>
      <c r="G291" s="39">
        <v>2400</v>
      </c>
      <c r="H291" s="39" t="s">
        <v>1398</v>
      </c>
      <c r="I291" s="39">
        <v>78</v>
      </c>
      <c r="J291" s="39">
        <v>130</v>
      </c>
      <c r="K291" s="39">
        <v>9</v>
      </c>
      <c r="L291" s="39" t="s">
        <v>765</v>
      </c>
      <c r="M291" s="39" t="s">
        <v>999</v>
      </c>
      <c r="N291" s="41">
        <v>6</v>
      </c>
      <c r="O291" s="39" t="s">
        <v>1450</v>
      </c>
      <c r="P291" s="39" t="s">
        <v>1416</v>
      </c>
      <c r="Q291" s="48"/>
      <c r="R291" s="39">
        <v>3</v>
      </c>
      <c r="S291" s="39">
        <v>54</v>
      </c>
      <c r="T291" s="39">
        <v>54</v>
      </c>
      <c r="U291" s="48">
        <v>46.969696969696969</v>
      </c>
      <c r="V291" s="39"/>
      <c r="W291" s="39">
        <v>5</v>
      </c>
      <c r="X291" s="39">
        <v>2</v>
      </c>
      <c r="Y291" s="39">
        <v>5.2</v>
      </c>
      <c r="Z291" s="39">
        <v>20</v>
      </c>
      <c r="AA291" s="39"/>
      <c r="AB291" s="52"/>
      <c r="AC291" s="39" t="s">
        <v>2</v>
      </c>
      <c r="AD291" s="41">
        <v>7</v>
      </c>
      <c r="AE291" s="41">
        <v>2.1</v>
      </c>
      <c r="AF291" s="68" t="s">
        <v>619</v>
      </c>
      <c r="AG291" s="39" t="str">
        <f>VLOOKUP(B291,$B$1703:$D$1743,2,FALSE)</f>
        <v>NSW</v>
      </c>
      <c r="AH291" s="39" t="str">
        <f>VLOOKUP(B291,$B$1703:$D$1743,3,FALSE)</f>
        <v>-</v>
      </c>
      <c r="AI291" s="69" t="str">
        <f>TRIM(PROPER(L291))</f>
        <v>Terwilliker</v>
      </c>
      <c r="AJ291" s="39" t="str">
        <f>TEXT(A291, "ddd")</f>
        <v>Sat</v>
      </c>
      <c r="AK291" s="39">
        <f>MONTH(Table2[[#This Row],[Date]])</f>
        <v>8</v>
      </c>
      <c r="AL291" s="39"/>
      <c r="AM291" s="39">
        <f>IF(AND(Table2[[#This Row],[Date]]=A292,Table2[[#This Row],[Track]]=B292,Table2[[#This Row],[Race]]=F292,AL291&lt;&gt;"Neg",AL292&lt;&gt;"Neg"),2,"")</f>
        <v>2</v>
      </c>
      <c r="AN291" s="39">
        <f>IF(AM291=2,2,IF(AND(AM290=2,Table2[[#This Row],[Negatives]]&lt;&gt;"NEG"),2,""))</f>
        <v>2</v>
      </c>
      <c r="AO291" s="39">
        <f>IF(AND(Table2[[#This Row],[State]]="NSW",Table2[[#This Row],[Rated Order]]=3,AN291=""),100,100)</f>
        <v>100</v>
      </c>
      <c r="AP291" s="39" t="str">
        <f>IF(AC291&lt;&gt;"Won","",AO291*AD291)</f>
        <v/>
      </c>
      <c r="AQ291" s="39">
        <f>IF(AP291="",AO291*-1,AP291-AO291)</f>
        <v>-100</v>
      </c>
      <c r="AR291" s="95">
        <f>IF(Table2[[#This Row],[Negatives]]="NEG","",IF(AND(Table2[[#This Row],[2 Pro Bets]]="",Table2[[#This Row],[State]]="NSW",Table2[[#This Row],[Rated Order]]=3),"",100))</f>
        <v>100</v>
      </c>
      <c r="AS291" s="47" t="str">
        <f>IF(Table2[[#This Row],[Pro Bet]]="","",IF(Table2[[#This Row],[Lev Ret]]="","",AR291*Table2[[#This Row],[Div]]))</f>
        <v/>
      </c>
      <c r="AT291" s="96">
        <f>IF(Table2[[#This Row],[Pro Bet]]="","",IF(AS291="",AR291*-1,AS291-AR291))</f>
        <v>-100</v>
      </c>
    </row>
    <row r="292" spans="1:46" x14ac:dyDescent="0.25">
      <c r="A292" s="38">
        <v>44429</v>
      </c>
      <c r="B292" s="39" t="s">
        <v>44</v>
      </c>
      <c r="C292" s="40">
        <v>0.49652777777777773</v>
      </c>
      <c r="D292" s="39">
        <v>4</v>
      </c>
      <c r="E292" s="39">
        <v>0</v>
      </c>
      <c r="F292" s="70">
        <v>2</v>
      </c>
      <c r="G292" s="39">
        <v>2400</v>
      </c>
      <c r="H292" s="39" t="s">
        <v>1398</v>
      </c>
      <c r="I292" s="39">
        <v>78</v>
      </c>
      <c r="J292" s="39">
        <v>130</v>
      </c>
      <c r="K292" s="39">
        <v>5</v>
      </c>
      <c r="L292" s="39" t="s">
        <v>61</v>
      </c>
      <c r="M292" s="39" t="s">
        <v>1006</v>
      </c>
      <c r="N292" s="41">
        <v>81</v>
      </c>
      <c r="O292" s="39" t="s">
        <v>1451</v>
      </c>
      <c r="P292" s="39" t="s">
        <v>1447</v>
      </c>
      <c r="Q292" s="48">
        <v>3</v>
      </c>
      <c r="R292" s="39">
        <v>1</v>
      </c>
      <c r="S292" s="39">
        <v>55.5</v>
      </c>
      <c r="T292" s="39">
        <v>52.5</v>
      </c>
      <c r="U292" s="48">
        <v>46.969696969696969</v>
      </c>
      <c r="V292" s="39"/>
      <c r="W292" s="39"/>
      <c r="X292" s="39">
        <v>3</v>
      </c>
      <c r="Y292" s="39">
        <v>6</v>
      </c>
      <c r="Z292" s="39">
        <v>20</v>
      </c>
      <c r="AA292" s="39"/>
      <c r="AB292" s="52"/>
      <c r="AC292" s="39" t="s">
        <v>471</v>
      </c>
      <c r="AD292" s="41">
        <v>35.299999999999997</v>
      </c>
      <c r="AE292" s="41">
        <v>6.1</v>
      </c>
      <c r="AF292" s="68" t="s">
        <v>619</v>
      </c>
      <c r="AG292" s="39" t="str">
        <f>VLOOKUP(B292,$B$1703:$D$1743,2,FALSE)</f>
        <v>NSW</v>
      </c>
      <c r="AH292" s="39" t="str">
        <f>VLOOKUP(B292,$B$1703:$D$1743,3,FALSE)</f>
        <v>-</v>
      </c>
      <c r="AI292" s="69" t="str">
        <f>TRIM(PROPER(L292))</f>
        <v>Torrens</v>
      </c>
      <c r="AJ292" s="39" t="str">
        <f>TEXT(A292, "ddd")</f>
        <v>Sat</v>
      </c>
      <c r="AK292" s="39">
        <f>MONTH(Table2[[#This Row],[Date]])</f>
        <v>8</v>
      </c>
      <c r="AL292" s="39"/>
      <c r="AM292" s="39" t="str">
        <f>IF(AND(Table2[[#This Row],[Date]]=A293,Table2[[#This Row],[Track]]=B293,Table2[[#This Row],[Race]]=F293,AL292&lt;&gt;"Neg",AL293&lt;&gt;"Neg"),2,"")</f>
        <v/>
      </c>
      <c r="AN292" s="39">
        <f>IF(AM292=2,2,IF(AND(AM291=2,Table2[[#This Row],[Negatives]]&lt;&gt;"NEG"),2,""))</f>
        <v>2</v>
      </c>
      <c r="AO292" s="39">
        <f>IF(AND(Table2[[#This Row],[State]]="NSW",Table2[[#This Row],[Rated Order]]=3,AN292=""),100,100)</f>
        <v>100</v>
      </c>
      <c r="AP292" s="39">
        <f>IF(AC292&lt;&gt;"Won","",AO292*AD292)</f>
        <v>3529.9999999999995</v>
      </c>
      <c r="AQ292" s="39">
        <f>IF(AP292="",AO292*-1,AP292-AO292)</f>
        <v>3429.9999999999995</v>
      </c>
      <c r="AR292" s="95">
        <f>IF(Table2[[#This Row],[Negatives]]="NEG","",IF(AND(Table2[[#This Row],[2 Pro Bets]]="",Table2[[#This Row],[State]]="NSW",Table2[[#This Row],[Rated Order]]=3),"",100))</f>
        <v>100</v>
      </c>
      <c r="AS292" s="47">
        <f>IF(Table2[[#This Row],[Pro Bet]]="","",IF(Table2[[#This Row],[Lev Ret]]="","",AR292*Table2[[#This Row],[Div]]))</f>
        <v>3529.9999999999995</v>
      </c>
      <c r="AT292" s="96">
        <f>IF(Table2[[#This Row],[Pro Bet]]="","",IF(AS292="",AR292*-1,AS292-AR292))</f>
        <v>3429.9999999999995</v>
      </c>
    </row>
    <row r="293" spans="1:46" x14ac:dyDescent="0.25">
      <c r="A293" s="38">
        <v>44429</v>
      </c>
      <c r="B293" s="39" t="s">
        <v>44</v>
      </c>
      <c r="C293" s="40">
        <v>0.52083333333333337</v>
      </c>
      <c r="D293" s="39">
        <v>4</v>
      </c>
      <c r="E293" s="39">
        <v>0</v>
      </c>
      <c r="F293" s="70">
        <v>3</v>
      </c>
      <c r="G293" s="39">
        <v>1600</v>
      </c>
      <c r="H293" s="39" t="s">
        <v>1398</v>
      </c>
      <c r="I293" s="39">
        <v>72</v>
      </c>
      <c r="J293" s="39">
        <v>100</v>
      </c>
      <c r="K293" s="39">
        <v>4</v>
      </c>
      <c r="L293" s="39" t="s">
        <v>766</v>
      </c>
      <c r="M293" s="39" t="s">
        <v>1006</v>
      </c>
      <c r="N293" s="41">
        <v>4.4000000000000004</v>
      </c>
      <c r="O293" s="39" t="s">
        <v>1424</v>
      </c>
      <c r="P293" s="39" t="s">
        <v>1416</v>
      </c>
      <c r="Q293" s="48"/>
      <c r="R293" s="39">
        <v>3</v>
      </c>
      <c r="S293" s="39">
        <v>58</v>
      </c>
      <c r="T293" s="39">
        <v>58</v>
      </c>
      <c r="U293" s="48">
        <v>37.652645861601087</v>
      </c>
      <c r="V293" s="39">
        <v>2</v>
      </c>
      <c r="W293" s="39">
        <v>3</v>
      </c>
      <c r="X293" s="39">
        <v>2</v>
      </c>
      <c r="Y293" s="39">
        <v>5.2</v>
      </c>
      <c r="Z293" s="39">
        <v>20</v>
      </c>
      <c r="AA293" s="39"/>
      <c r="AB293" s="52"/>
      <c r="AC293" s="39"/>
      <c r="AD293" s="41">
        <v>5.5</v>
      </c>
      <c r="AE293" s="41"/>
      <c r="AF293" s="68" t="s">
        <v>619</v>
      </c>
      <c r="AG293" s="39" t="str">
        <f>VLOOKUP(B293,$B$1703:$D$1743,2,FALSE)</f>
        <v>NSW</v>
      </c>
      <c r="AH293" s="39" t="str">
        <f>VLOOKUP(B293,$B$1703:$D$1743,3,FALSE)</f>
        <v>-</v>
      </c>
      <c r="AI293" s="69" t="str">
        <f>TRIM(PROPER(L293))</f>
        <v>Arctic Thunder</v>
      </c>
      <c r="AJ293" s="39" t="str">
        <f>TEXT(A293, "ddd")</f>
        <v>Sat</v>
      </c>
      <c r="AK293" s="39">
        <f>MONTH(Table2[[#This Row],[Date]])</f>
        <v>8</v>
      </c>
      <c r="AL293" s="39"/>
      <c r="AM293" s="39" t="str">
        <f>IF(AND(Table2[[#This Row],[Date]]=A294,Table2[[#This Row],[Track]]=B294,Table2[[#This Row],[Race]]=F294,AL293&lt;&gt;"Neg",AL294&lt;&gt;"Neg"),2,"")</f>
        <v/>
      </c>
      <c r="AN293" s="39" t="str">
        <f>IF(AM293=2,2,IF(AND(AM292=2,Table2[[#This Row],[Negatives]]&lt;&gt;"NEG"),2,""))</f>
        <v/>
      </c>
      <c r="AO293" s="39">
        <f>IF(AND(Table2[[#This Row],[State]]="NSW",Table2[[#This Row],[Rated Order]]=3,AN293=""),100,100)</f>
        <v>100</v>
      </c>
      <c r="AP293" s="39" t="str">
        <f>IF(AC293&lt;&gt;"Won","",AO293*AD293)</f>
        <v/>
      </c>
      <c r="AQ293" s="39">
        <f>IF(AP293="",AO293*-1,AP293-AO293)</f>
        <v>-100</v>
      </c>
      <c r="AR293" s="95">
        <f>IF(Table2[[#This Row],[Negatives]]="NEG","",IF(AND(Table2[[#This Row],[2 Pro Bets]]="",Table2[[#This Row],[State]]="NSW",Table2[[#This Row],[Rated Order]]=3),"",100))</f>
        <v>100</v>
      </c>
      <c r="AS293" s="47" t="str">
        <f>IF(Table2[[#This Row],[Pro Bet]]="","",IF(Table2[[#This Row],[Lev Ret]]="","",AR293*Table2[[#This Row],[Div]]))</f>
        <v/>
      </c>
      <c r="AT293" s="96">
        <f>IF(Table2[[#This Row],[Pro Bet]]="","",IF(AS293="",AR293*-1,AS293-AR293))</f>
        <v>-100</v>
      </c>
    </row>
    <row r="294" spans="1:46" x14ac:dyDescent="0.25">
      <c r="A294" s="38">
        <v>44429</v>
      </c>
      <c r="B294" s="39" t="s">
        <v>44</v>
      </c>
      <c r="C294" s="40">
        <v>0.54861111111111105</v>
      </c>
      <c r="D294" s="39">
        <v>4</v>
      </c>
      <c r="E294" s="39">
        <v>0</v>
      </c>
      <c r="F294" s="70">
        <v>4</v>
      </c>
      <c r="G294" s="39">
        <v>1600</v>
      </c>
      <c r="H294" s="39" t="s">
        <v>1398</v>
      </c>
      <c r="I294" s="39">
        <v>78</v>
      </c>
      <c r="J294" s="39">
        <v>130</v>
      </c>
      <c r="K294" s="39">
        <v>11</v>
      </c>
      <c r="L294" s="39" t="s">
        <v>758</v>
      </c>
      <c r="M294" s="39" t="s">
        <v>1018</v>
      </c>
      <c r="N294" s="41">
        <v>2.4500000000000002</v>
      </c>
      <c r="O294" s="39" t="s">
        <v>1091</v>
      </c>
      <c r="P294" s="39" t="s">
        <v>1211</v>
      </c>
      <c r="Q294" s="48"/>
      <c r="R294" s="39">
        <v>2</v>
      </c>
      <c r="S294" s="39">
        <v>57.5</v>
      </c>
      <c r="T294" s="39">
        <v>57.5</v>
      </c>
      <c r="U294" s="48">
        <v>49.14965986394558</v>
      </c>
      <c r="V294" s="39">
        <v>1</v>
      </c>
      <c r="W294" s="39"/>
      <c r="X294" s="39">
        <v>2</v>
      </c>
      <c r="Y294" s="39">
        <v>4.5999999999999996</v>
      </c>
      <c r="Z294" s="39">
        <v>20</v>
      </c>
      <c r="AA294" s="39"/>
      <c r="AB294" s="52"/>
      <c r="AC294" s="39" t="s">
        <v>2</v>
      </c>
      <c r="AD294" s="41">
        <v>2.4</v>
      </c>
      <c r="AE294" s="41">
        <v>1.5</v>
      </c>
      <c r="AF294" s="68" t="s">
        <v>619</v>
      </c>
      <c r="AG294" s="39" t="str">
        <f>VLOOKUP(B294,$B$1703:$D$1743,2,FALSE)</f>
        <v>NSW</v>
      </c>
      <c r="AH294" s="39" t="str">
        <f>VLOOKUP(B294,$B$1703:$D$1743,3,FALSE)</f>
        <v>-</v>
      </c>
      <c r="AI294" s="69" t="str">
        <f>TRIM(PROPER(L294))</f>
        <v>Loveplanet</v>
      </c>
      <c r="AJ294" s="39" t="str">
        <f>TEXT(A294, "ddd")</f>
        <v>Sat</v>
      </c>
      <c r="AK294" s="39">
        <f>MONTH(Table2[[#This Row],[Date]])</f>
        <v>8</v>
      </c>
      <c r="AL294" s="39" t="s">
        <v>1362</v>
      </c>
      <c r="AM294" s="39" t="str">
        <f>IF(AND(Table2[[#This Row],[Date]]=A295,Table2[[#This Row],[Track]]=B295,Table2[[#This Row],[Race]]=F295,AL294&lt;&gt;"Neg",AL295&lt;&gt;"Neg"),2,"")</f>
        <v/>
      </c>
      <c r="AN294" s="39" t="str">
        <f>IF(AM294=2,2,IF(AND(AM293=2,Table2[[#This Row],[Negatives]]&lt;&gt;"NEG"),2,""))</f>
        <v/>
      </c>
      <c r="AO294" s="39">
        <f>IF(AND(Table2[[#This Row],[State]]="NSW",Table2[[#This Row],[Rated Order]]=3,AN294=""),100,100)</f>
        <v>100</v>
      </c>
      <c r="AP294" s="39" t="str">
        <f>IF(AC294&lt;&gt;"Won","",AO294*AD294)</f>
        <v/>
      </c>
      <c r="AQ294" s="39">
        <f>IF(AP294="",AO294*-1,AP294-AO294)</f>
        <v>-100</v>
      </c>
      <c r="AR294" s="95" t="str">
        <f>IF(Table2[[#This Row],[Negatives]]="NEG","",IF(AND(Table2[[#This Row],[2 Pro Bets]]="",Table2[[#This Row],[State]]="NSW",Table2[[#This Row],[Rated Order]]=3),"",100))</f>
        <v/>
      </c>
      <c r="AS294" s="47" t="str">
        <f>IF(Table2[[#This Row],[Pro Bet]]="","",IF(Table2[[#This Row],[Lev Ret]]="","",AR294*Table2[[#This Row],[Div]]))</f>
        <v/>
      </c>
      <c r="AT294" s="96" t="str">
        <f>IF(Table2[[#This Row],[Pro Bet]]="","",IF(AS294="",AR294*-1,AS294-AR294))</f>
        <v/>
      </c>
    </row>
    <row r="295" spans="1:46" x14ac:dyDescent="0.25">
      <c r="A295" s="38">
        <v>44429</v>
      </c>
      <c r="B295" s="39" t="s">
        <v>125</v>
      </c>
      <c r="C295" s="40">
        <v>0.55902777777777779</v>
      </c>
      <c r="D295" s="39">
        <v>4</v>
      </c>
      <c r="E295" s="39">
        <v>0</v>
      </c>
      <c r="F295" s="70">
        <v>2</v>
      </c>
      <c r="G295" s="39">
        <v>1200</v>
      </c>
      <c r="H295" s="39" t="s">
        <v>1021</v>
      </c>
      <c r="I295" s="39">
        <v>84</v>
      </c>
      <c r="J295" s="39">
        <v>130</v>
      </c>
      <c r="K295" s="39">
        <v>1</v>
      </c>
      <c r="L295" s="39" t="s">
        <v>1139</v>
      </c>
      <c r="M295" s="39" t="s">
        <v>999</v>
      </c>
      <c r="N295" s="41">
        <v>3.1</v>
      </c>
      <c r="O295" s="39" t="s">
        <v>1076</v>
      </c>
      <c r="P295" s="39" t="s">
        <v>1140</v>
      </c>
      <c r="Q295" s="48"/>
      <c r="R295" s="39">
        <v>7</v>
      </c>
      <c r="S295" s="39">
        <v>58.5</v>
      </c>
      <c r="T295" s="39">
        <v>58.5</v>
      </c>
      <c r="U295" s="48">
        <v>56.067588325652842</v>
      </c>
      <c r="V295" s="39">
        <v>3</v>
      </c>
      <c r="W295" s="39">
        <v>2</v>
      </c>
      <c r="X295" s="39">
        <v>2</v>
      </c>
      <c r="Y295" s="39">
        <v>4.5</v>
      </c>
      <c r="Z295" s="39">
        <v>40</v>
      </c>
      <c r="AA295" s="39">
        <v>7</v>
      </c>
      <c r="AB295" s="52"/>
      <c r="AC295" s="39"/>
      <c r="AD295" s="41">
        <v>3.2</v>
      </c>
      <c r="AE295" s="41"/>
      <c r="AF295" s="68" t="s">
        <v>618</v>
      </c>
      <c r="AG295" s="39" t="str">
        <f>VLOOKUP(B295,$B$1703:$D$1743,2,FALSE)</f>
        <v>Vic</v>
      </c>
      <c r="AH295" s="39" t="str">
        <f>VLOOKUP(B295,$B$1703:$D$1743,3,FALSE)</f>
        <v>-</v>
      </c>
      <c r="AI295" s="69" t="str">
        <f>TRIM(PROPER(L295))</f>
        <v>Malicorne</v>
      </c>
      <c r="AJ295" s="39" t="str">
        <f>TEXT(A295, "ddd")</f>
        <v>Sat</v>
      </c>
      <c r="AK295" s="39">
        <f>MONTH(Table2[[#This Row],[Date]])</f>
        <v>8</v>
      </c>
      <c r="AL295" s="39" t="s">
        <v>1361</v>
      </c>
      <c r="AM295" s="39" t="str">
        <f>IF(AND(Table2[[#This Row],[Date]]=A296,Table2[[#This Row],[Track]]=B296,Table2[[#This Row],[Race]]=F296,AL295&lt;&gt;"Neg",AL296&lt;&gt;"Neg"),2,"")</f>
        <v/>
      </c>
      <c r="AN295" s="39" t="str">
        <f>IF(AM295=2,2,IF(AND(AM294=2,Table2[[#This Row],[Negatives]]&lt;&gt;"NEG"),2,""))</f>
        <v/>
      </c>
      <c r="AO295" s="39">
        <f>IF(AND(Table2[[#This Row],[State]]="NSW",Table2[[#This Row],[Rated Order]]=3,AN295=""),100,100)</f>
        <v>100</v>
      </c>
      <c r="AP295" s="39" t="str">
        <f>IF(AC295&lt;&gt;"Won","",AO295*AD295)</f>
        <v/>
      </c>
      <c r="AQ295" s="39">
        <f>IF(AP295="",AO295*-1,AP295-AO295)</f>
        <v>-100</v>
      </c>
      <c r="AR295" s="95" t="str">
        <f>IF(Table2[[#This Row],[Negatives]]="NEG","",IF(AND(Table2[[#This Row],[2 Pro Bets]]="",Table2[[#This Row],[State]]="NSW",Table2[[#This Row],[Rated Order]]=3),"",100))</f>
        <v/>
      </c>
      <c r="AS295" s="47" t="str">
        <f>IF(Table2[[#This Row],[Pro Bet]]="","",IF(Table2[[#This Row],[Lev Ret]]="","",AR295*Table2[[#This Row],[Div]]))</f>
        <v/>
      </c>
      <c r="AT295" s="96" t="str">
        <f>IF(Table2[[#This Row],[Pro Bet]]="","",IF(AS295="",AR295*-1,AS295-AR295))</f>
        <v/>
      </c>
    </row>
    <row r="296" spans="1:46" x14ac:dyDescent="0.25">
      <c r="A296" s="38">
        <v>44429</v>
      </c>
      <c r="B296" s="39" t="s">
        <v>125</v>
      </c>
      <c r="C296" s="40">
        <v>0.58680555555555558</v>
      </c>
      <c r="D296" s="39">
        <v>4</v>
      </c>
      <c r="E296" s="39">
        <v>0</v>
      </c>
      <c r="F296" s="70">
        <v>3</v>
      </c>
      <c r="G296" s="39">
        <v>1200</v>
      </c>
      <c r="H296" s="39" t="s">
        <v>988</v>
      </c>
      <c r="I296" s="39">
        <v>90</v>
      </c>
      <c r="J296" s="39">
        <v>130</v>
      </c>
      <c r="K296" s="39">
        <v>4</v>
      </c>
      <c r="L296" s="39" t="s">
        <v>170</v>
      </c>
      <c r="M296" s="39" t="s">
        <v>1030</v>
      </c>
      <c r="N296" s="41">
        <v>3.3</v>
      </c>
      <c r="O296" s="39" t="s">
        <v>1141</v>
      </c>
      <c r="P296" s="39" t="s">
        <v>1001</v>
      </c>
      <c r="Q296" s="48">
        <v>2</v>
      </c>
      <c r="R296" s="39">
        <v>3</v>
      </c>
      <c r="S296" s="39">
        <v>58</v>
      </c>
      <c r="T296" s="39">
        <v>56</v>
      </c>
      <c r="U296" s="48">
        <v>50.886524822695037</v>
      </c>
      <c r="V296" s="39">
        <v>3</v>
      </c>
      <c r="W296" s="39">
        <v>1</v>
      </c>
      <c r="X296" s="39">
        <v>3</v>
      </c>
      <c r="Y296" s="39">
        <v>5.5</v>
      </c>
      <c r="Z296" s="39">
        <v>30</v>
      </c>
      <c r="AA296" s="39">
        <v>7</v>
      </c>
      <c r="AB296" s="52"/>
      <c r="AC296" s="39"/>
      <c r="AD296" s="41">
        <v>4.8</v>
      </c>
      <c r="AE296" s="41"/>
      <c r="AF296" s="68" t="s">
        <v>618</v>
      </c>
      <c r="AG296" s="39" t="str">
        <f>VLOOKUP(B296,$B$1703:$D$1743,2,FALSE)</f>
        <v>Vic</v>
      </c>
      <c r="AH296" s="39" t="str">
        <f>VLOOKUP(B296,$B$1703:$D$1743,3,FALSE)</f>
        <v>-</v>
      </c>
      <c r="AI296" s="69" t="str">
        <f>TRIM(PROPER(L296))</f>
        <v>Front Page</v>
      </c>
      <c r="AJ296" s="39" t="str">
        <f>TEXT(A296, "ddd")</f>
        <v>Sat</v>
      </c>
      <c r="AK296" s="39">
        <f>MONTH(Table2[[#This Row],[Date]])</f>
        <v>8</v>
      </c>
      <c r="AL296" s="39" t="s">
        <v>1361</v>
      </c>
      <c r="AM296" s="39" t="str">
        <f>IF(AND(Table2[[#This Row],[Date]]=A297,Table2[[#This Row],[Track]]=B297,Table2[[#This Row],[Race]]=F297,AL296&lt;&gt;"Neg",AL297&lt;&gt;"Neg"),2,"")</f>
        <v/>
      </c>
      <c r="AN296" s="39" t="str">
        <f>IF(AM296=2,2,IF(AND(AM295=2,Table2[[#This Row],[Negatives]]&lt;&gt;"NEG"),2,""))</f>
        <v/>
      </c>
      <c r="AO296" s="39">
        <f>IF(AND(Table2[[#This Row],[State]]="NSW",Table2[[#This Row],[Rated Order]]=3,AN296=""),100,100)</f>
        <v>100</v>
      </c>
      <c r="AP296" s="39" t="str">
        <f>IF(AC296&lt;&gt;"Won","",AO296*AD296)</f>
        <v/>
      </c>
      <c r="AQ296" s="39">
        <f>IF(AP296="",AO296*-1,AP296-AO296)</f>
        <v>-100</v>
      </c>
      <c r="AR296" s="95" t="str">
        <f>IF(Table2[[#This Row],[Negatives]]="NEG","",IF(AND(Table2[[#This Row],[2 Pro Bets]]="",Table2[[#This Row],[State]]="NSW",Table2[[#This Row],[Rated Order]]=3),"",100))</f>
        <v/>
      </c>
      <c r="AS296" s="47" t="str">
        <f>IF(Table2[[#This Row],[Pro Bet]]="","",IF(Table2[[#This Row],[Lev Ret]]="","",AR296*Table2[[#This Row],[Div]]))</f>
        <v/>
      </c>
      <c r="AT296" s="96" t="str">
        <f>IF(Table2[[#This Row],[Pro Bet]]="","",IF(AS296="",AR296*-1,AS296-AR296))</f>
        <v/>
      </c>
    </row>
    <row r="297" spans="1:46" x14ac:dyDescent="0.25">
      <c r="A297" s="38">
        <v>44429</v>
      </c>
      <c r="B297" s="39" t="s">
        <v>44</v>
      </c>
      <c r="C297" s="40">
        <v>0.62847222222222221</v>
      </c>
      <c r="D297" s="39">
        <v>4</v>
      </c>
      <c r="E297" s="39">
        <v>0</v>
      </c>
      <c r="F297" s="70">
        <v>7</v>
      </c>
      <c r="G297" s="39">
        <v>1200</v>
      </c>
      <c r="H297" s="39" t="s">
        <v>1398</v>
      </c>
      <c r="I297" s="39"/>
      <c r="J297" s="39">
        <v>160</v>
      </c>
      <c r="K297" s="39">
        <v>5</v>
      </c>
      <c r="L297" s="39" t="s">
        <v>767</v>
      </c>
      <c r="M297" s="39" t="s">
        <v>1006</v>
      </c>
      <c r="N297" s="41">
        <v>6</v>
      </c>
      <c r="O297" s="39" t="s">
        <v>1425</v>
      </c>
      <c r="P297" s="39" t="s">
        <v>1183</v>
      </c>
      <c r="Q297" s="48"/>
      <c r="R297" s="39">
        <v>3</v>
      </c>
      <c r="S297" s="39">
        <v>56</v>
      </c>
      <c r="T297" s="39">
        <v>56</v>
      </c>
      <c r="U297" s="48">
        <v>21.428571428571431</v>
      </c>
      <c r="V297" s="39">
        <v>3</v>
      </c>
      <c r="W297" s="39">
        <v>3</v>
      </c>
      <c r="X297" s="39">
        <v>2</v>
      </c>
      <c r="Y297" s="39">
        <v>5.2</v>
      </c>
      <c r="Z297" s="39">
        <v>20</v>
      </c>
      <c r="AA297" s="39"/>
      <c r="AB297" s="52"/>
      <c r="AC297" s="39"/>
      <c r="AD297" s="41">
        <v>6.5</v>
      </c>
      <c r="AE297" s="41"/>
      <c r="AF297" s="68" t="s">
        <v>619</v>
      </c>
      <c r="AG297" s="39" t="str">
        <f>VLOOKUP(B297,$B$1703:$D$1743,2,FALSE)</f>
        <v>NSW</v>
      </c>
      <c r="AH297" s="39" t="str">
        <f>VLOOKUP(B297,$B$1703:$D$1743,3,FALSE)</f>
        <v>-</v>
      </c>
      <c r="AI297" s="69" t="str">
        <f>TRIM(PROPER(L297))</f>
        <v>Chat</v>
      </c>
      <c r="AJ297" s="39" t="str">
        <f>TEXT(A297, "ddd")</f>
        <v>Sat</v>
      </c>
      <c r="AK297" s="39">
        <f>MONTH(Table2[[#This Row],[Date]])</f>
        <v>8</v>
      </c>
      <c r="AL297" s="39"/>
      <c r="AM297" s="39">
        <f>IF(AND(Table2[[#This Row],[Date]]=A298,Table2[[#This Row],[Track]]=B298,Table2[[#This Row],[Race]]=F298,AL297&lt;&gt;"Neg",AL298&lt;&gt;"Neg"),2,"")</f>
        <v>2</v>
      </c>
      <c r="AN297" s="39">
        <f>IF(AM297=2,2,IF(AND(AM296=2,Table2[[#This Row],[Negatives]]&lt;&gt;"NEG"),2,""))</f>
        <v>2</v>
      </c>
      <c r="AO297" s="39">
        <f>IF(AND(Table2[[#This Row],[State]]="NSW",Table2[[#This Row],[Rated Order]]=3,AN297=""),100,100)</f>
        <v>100</v>
      </c>
      <c r="AP297" s="39" t="str">
        <f>IF(AC297&lt;&gt;"Won","",AO297*AD297)</f>
        <v/>
      </c>
      <c r="AQ297" s="39">
        <f>IF(AP297="",AO297*-1,AP297-AO297)</f>
        <v>-100</v>
      </c>
      <c r="AR297" s="95">
        <f>IF(Table2[[#This Row],[Negatives]]="NEG","",IF(AND(Table2[[#This Row],[2 Pro Bets]]="",Table2[[#This Row],[State]]="NSW",Table2[[#This Row],[Rated Order]]=3),"",100))</f>
        <v>100</v>
      </c>
      <c r="AS297" s="47" t="str">
        <f>IF(Table2[[#This Row],[Pro Bet]]="","",IF(Table2[[#This Row],[Lev Ret]]="","",AR297*Table2[[#This Row],[Div]]))</f>
        <v/>
      </c>
      <c r="AT297" s="96">
        <f>IF(Table2[[#This Row],[Pro Bet]]="","",IF(AS297="",AR297*-1,AS297-AR297))</f>
        <v>-100</v>
      </c>
    </row>
    <row r="298" spans="1:46" x14ac:dyDescent="0.25">
      <c r="A298" s="38">
        <v>44429</v>
      </c>
      <c r="B298" s="39" t="s">
        <v>44</v>
      </c>
      <c r="C298" s="40">
        <v>0.62847222222222221</v>
      </c>
      <c r="D298" s="39">
        <v>4</v>
      </c>
      <c r="E298" s="39">
        <v>0</v>
      </c>
      <c r="F298" s="70">
        <v>7</v>
      </c>
      <c r="G298" s="39">
        <v>1200</v>
      </c>
      <c r="H298" s="39" t="s">
        <v>1398</v>
      </c>
      <c r="I298" s="39"/>
      <c r="J298" s="39">
        <v>160</v>
      </c>
      <c r="K298" s="39">
        <v>6</v>
      </c>
      <c r="L298" s="39" t="s">
        <v>768</v>
      </c>
      <c r="M298" s="39" t="s">
        <v>1006</v>
      </c>
      <c r="N298" s="41">
        <v>4.8</v>
      </c>
      <c r="O298" s="39" t="s">
        <v>1413</v>
      </c>
      <c r="P298" s="39" t="s">
        <v>1403</v>
      </c>
      <c r="Q298" s="48"/>
      <c r="R298" s="39">
        <v>9</v>
      </c>
      <c r="S298" s="39">
        <v>55.5</v>
      </c>
      <c r="T298" s="39">
        <v>55.5</v>
      </c>
      <c r="U298" s="48">
        <v>21.428571428571431</v>
      </c>
      <c r="V298" s="39"/>
      <c r="W298" s="39"/>
      <c r="X298" s="39">
        <v>3</v>
      </c>
      <c r="Y298" s="39">
        <v>5.6</v>
      </c>
      <c r="Z298" s="39">
        <v>20</v>
      </c>
      <c r="AA298" s="39"/>
      <c r="AB298" s="52"/>
      <c r="AC298" s="39"/>
      <c r="AD298" s="41">
        <v>11</v>
      </c>
      <c r="AE298" s="41"/>
      <c r="AF298" s="68" t="s">
        <v>619</v>
      </c>
      <c r="AG298" s="39" t="str">
        <f>VLOOKUP(B298,$B$1703:$D$1743,2,FALSE)</f>
        <v>NSW</v>
      </c>
      <c r="AH298" s="39" t="str">
        <f>VLOOKUP(B298,$B$1703:$D$1743,3,FALSE)</f>
        <v>-</v>
      </c>
      <c r="AI298" s="69" t="str">
        <f>TRIM(PROPER(L298))</f>
        <v>Prime Star</v>
      </c>
      <c r="AJ298" s="39" t="str">
        <f>TEXT(A298, "ddd")</f>
        <v>Sat</v>
      </c>
      <c r="AK298" s="39">
        <f>MONTH(Table2[[#This Row],[Date]])</f>
        <v>8</v>
      </c>
      <c r="AL298" s="39"/>
      <c r="AM298" s="39" t="str">
        <f>IF(AND(Table2[[#This Row],[Date]]=A299,Table2[[#This Row],[Track]]=B299,Table2[[#This Row],[Race]]=F299,AL298&lt;&gt;"Neg",AL299&lt;&gt;"Neg"),2,"")</f>
        <v/>
      </c>
      <c r="AN298" s="39">
        <f>IF(AM298=2,2,IF(AND(AM297=2,Table2[[#This Row],[Negatives]]&lt;&gt;"NEG"),2,""))</f>
        <v>2</v>
      </c>
      <c r="AO298" s="39">
        <f>IF(AND(Table2[[#This Row],[State]]="NSW",Table2[[#This Row],[Rated Order]]=3,AN298=""),100,100)</f>
        <v>100</v>
      </c>
      <c r="AP298" s="39" t="str">
        <f>IF(AC298&lt;&gt;"Won","",AO298*AD298)</f>
        <v/>
      </c>
      <c r="AQ298" s="39">
        <f>IF(AP298="",AO298*-1,AP298-AO298)</f>
        <v>-100</v>
      </c>
      <c r="AR298" s="95">
        <f>IF(Table2[[#This Row],[Negatives]]="NEG","",IF(AND(Table2[[#This Row],[2 Pro Bets]]="",Table2[[#This Row],[State]]="NSW",Table2[[#This Row],[Rated Order]]=3),"",100))</f>
        <v>100</v>
      </c>
      <c r="AS298" s="47" t="str">
        <f>IF(Table2[[#This Row],[Pro Bet]]="","",IF(Table2[[#This Row],[Lev Ret]]="","",AR298*Table2[[#This Row],[Div]]))</f>
        <v/>
      </c>
      <c r="AT298" s="96">
        <f>IF(Table2[[#This Row],[Pro Bet]]="","",IF(AS298="",AR298*-1,AS298-AR298))</f>
        <v>-100</v>
      </c>
    </row>
    <row r="299" spans="1:46" x14ac:dyDescent="0.25">
      <c r="A299" s="38">
        <v>44429</v>
      </c>
      <c r="B299" s="39" t="s">
        <v>44</v>
      </c>
      <c r="C299" s="40">
        <v>0.68402777777777779</v>
      </c>
      <c r="D299" s="39">
        <v>4</v>
      </c>
      <c r="E299" s="39">
        <v>0</v>
      </c>
      <c r="F299" s="70">
        <v>9</v>
      </c>
      <c r="G299" s="39">
        <v>1100</v>
      </c>
      <c r="H299" s="39" t="s">
        <v>1021</v>
      </c>
      <c r="I299" s="39"/>
      <c r="J299" s="39">
        <v>160</v>
      </c>
      <c r="K299" s="39">
        <v>14</v>
      </c>
      <c r="L299" s="39" t="s">
        <v>713</v>
      </c>
      <c r="M299" s="39" t="s">
        <v>999</v>
      </c>
      <c r="N299" s="41">
        <v>18.600000000000001</v>
      </c>
      <c r="O299" s="39" t="s">
        <v>1068</v>
      </c>
      <c r="P299" s="39" t="s">
        <v>1452</v>
      </c>
      <c r="Q299" s="48"/>
      <c r="R299" s="39">
        <v>7</v>
      </c>
      <c r="S299" s="39">
        <v>53</v>
      </c>
      <c r="T299" s="39">
        <v>53</v>
      </c>
      <c r="U299" s="48">
        <v>24.607113316790734</v>
      </c>
      <c r="V299" s="39"/>
      <c r="W299" s="39"/>
      <c r="X299" s="39">
        <v>2</v>
      </c>
      <c r="Y299" s="39">
        <v>5.9</v>
      </c>
      <c r="Z299" s="39">
        <v>20</v>
      </c>
      <c r="AA299" s="39"/>
      <c r="AB299" s="52"/>
      <c r="AC299" s="39"/>
      <c r="AD299" s="41">
        <v>31</v>
      </c>
      <c r="AE299" s="41"/>
      <c r="AF299" s="68" t="s">
        <v>619</v>
      </c>
      <c r="AG299" s="39" t="str">
        <f>VLOOKUP(B299,$B$1703:$D$1743,2,FALSE)</f>
        <v>NSW</v>
      </c>
      <c r="AH299" s="39" t="str">
        <f>VLOOKUP(B299,$B$1703:$D$1743,3,FALSE)</f>
        <v>-</v>
      </c>
      <c r="AI299" s="69" t="str">
        <f>TRIM(PROPER(L299))</f>
        <v>Emanate</v>
      </c>
      <c r="AJ299" s="39" t="str">
        <f>TEXT(A299, "ddd")</f>
        <v>Sat</v>
      </c>
      <c r="AK299" s="39">
        <f>MONTH(Table2[[#This Row],[Date]])</f>
        <v>8</v>
      </c>
      <c r="AL299" s="39"/>
      <c r="AM299" s="39" t="str">
        <f>IF(AND(Table2[[#This Row],[Date]]=A300,Table2[[#This Row],[Track]]=B300,Table2[[#This Row],[Race]]=F300,AL299&lt;&gt;"Neg",AL300&lt;&gt;"Neg"),2,"")</f>
        <v/>
      </c>
      <c r="AN299" s="39" t="str">
        <f>IF(AM299=2,2,IF(AND(AM298=2,Table2[[#This Row],[Negatives]]&lt;&gt;"NEG"),2,""))</f>
        <v/>
      </c>
      <c r="AO299" s="39">
        <f>IF(AND(Table2[[#This Row],[State]]="NSW",Table2[[#This Row],[Rated Order]]=3,AN299=""),100,100)</f>
        <v>100</v>
      </c>
      <c r="AP299" s="39" t="str">
        <f>IF(AC299&lt;&gt;"Won","",AO299*AD299)</f>
        <v/>
      </c>
      <c r="AQ299" s="39">
        <f>IF(AP299="",AO299*-1,AP299-AO299)</f>
        <v>-100</v>
      </c>
      <c r="AR299" s="95">
        <f>IF(Table2[[#This Row],[Negatives]]="NEG","",IF(AND(Table2[[#This Row],[2 Pro Bets]]="",Table2[[#This Row],[State]]="NSW",Table2[[#This Row],[Rated Order]]=3),"",100))</f>
        <v>100</v>
      </c>
      <c r="AS299" s="47" t="str">
        <f>IF(Table2[[#This Row],[Pro Bet]]="","",IF(Table2[[#This Row],[Lev Ret]]="","",AR299*Table2[[#This Row],[Div]]))</f>
        <v/>
      </c>
      <c r="AT299" s="96">
        <f>IF(Table2[[#This Row],[Pro Bet]]="","",IF(AS299="",AR299*-1,AS299-AR299))</f>
        <v>-100</v>
      </c>
    </row>
    <row r="300" spans="1:46" x14ac:dyDescent="0.25">
      <c r="A300" s="38">
        <v>44429</v>
      </c>
      <c r="B300" s="39" t="s">
        <v>44</v>
      </c>
      <c r="C300" s="40">
        <v>0.68402777777777779</v>
      </c>
      <c r="D300" s="39">
        <v>4</v>
      </c>
      <c r="E300" s="39">
        <v>0</v>
      </c>
      <c r="F300" s="70">
        <v>9</v>
      </c>
      <c r="G300" s="39">
        <v>1100</v>
      </c>
      <c r="H300" s="39" t="s">
        <v>1021</v>
      </c>
      <c r="I300" s="39"/>
      <c r="J300" s="39">
        <v>160</v>
      </c>
      <c r="K300" s="39">
        <v>12</v>
      </c>
      <c r="L300" s="39" t="s">
        <v>1592</v>
      </c>
      <c r="M300" s="39" t="s">
        <v>1018</v>
      </c>
      <c r="N300" s="41">
        <v>19.600000000000001</v>
      </c>
      <c r="O300" s="39" t="s">
        <v>1096</v>
      </c>
      <c r="P300" s="39" t="s">
        <v>1453</v>
      </c>
      <c r="Q300" s="48"/>
      <c r="R300" s="39">
        <v>9</v>
      </c>
      <c r="S300" s="39">
        <v>53</v>
      </c>
      <c r="T300" s="39">
        <v>53</v>
      </c>
      <c r="U300" s="48">
        <v>24.607113316790734</v>
      </c>
      <c r="V300" s="39">
        <v>2</v>
      </c>
      <c r="W300" s="39">
        <v>4</v>
      </c>
      <c r="X300" s="39">
        <v>3</v>
      </c>
      <c r="Y300" s="39">
        <v>6</v>
      </c>
      <c r="Z300" s="39">
        <v>20</v>
      </c>
      <c r="AA300" s="39"/>
      <c r="AB300" s="52"/>
      <c r="AC300" s="39"/>
      <c r="AD300" s="41">
        <v>21</v>
      </c>
      <c r="AE300" s="41"/>
      <c r="AF300" s="68" t="s">
        <v>619</v>
      </c>
      <c r="AG300" s="39" t="str">
        <f>VLOOKUP(B300,$B$1703:$D$1743,2,FALSE)</f>
        <v>NSW</v>
      </c>
      <c r="AH300" s="39" t="str">
        <f>VLOOKUP(B300,$B$1703:$D$1743,3,FALSE)</f>
        <v>-</v>
      </c>
      <c r="AI300" s="69" t="str">
        <f>TRIM(PROPER(L300))</f>
        <v>Lillemor</v>
      </c>
      <c r="AJ300" s="39" t="str">
        <f>TEXT(A300, "ddd")</f>
        <v>Sat</v>
      </c>
      <c r="AK300" s="39">
        <f>MONTH(Table2[[#This Row],[Date]])</f>
        <v>8</v>
      </c>
      <c r="AL300" s="39" t="s">
        <v>1362</v>
      </c>
      <c r="AM300" s="39" t="str">
        <f>IF(AND(Table2[[#This Row],[Date]]=A301,Table2[[#This Row],[Track]]=B301,Table2[[#This Row],[Race]]=F301,AL300&lt;&gt;"Neg",AL301&lt;&gt;"Neg"),2,"")</f>
        <v/>
      </c>
      <c r="AN300" s="39" t="str">
        <f>IF(AM300=2,2,IF(AND(AM299=2,Table2[[#This Row],[Negatives]]&lt;&gt;"NEG"),2,""))</f>
        <v/>
      </c>
      <c r="AO300" s="39">
        <f>IF(AND(Table2[[#This Row],[State]]="NSW",Table2[[#This Row],[Rated Order]]=3,AN300=""),100,100)</f>
        <v>100</v>
      </c>
      <c r="AP300" s="39" t="str">
        <f>IF(AC300&lt;&gt;"Won","",AO300*AD300)</f>
        <v/>
      </c>
      <c r="AQ300" s="39">
        <f>IF(AP300="",AO300*-1,AP300-AO300)</f>
        <v>-100</v>
      </c>
      <c r="AR300" s="95" t="str">
        <f>IF(Table2[[#This Row],[Negatives]]="NEG","",IF(AND(Table2[[#This Row],[2 Pro Bets]]="",Table2[[#This Row],[State]]="NSW",Table2[[#This Row],[Rated Order]]=3),"",100))</f>
        <v/>
      </c>
      <c r="AS300" s="47" t="str">
        <f>IF(Table2[[#This Row],[Pro Bet]]="","",IF(Table2[[#This Row],[Lev Ret]]="","",AR300*Table2[[#This Row],[Div]]))</f>
        <v/>
      </c>
      <c r="AT300" s="96" t="str">
        <f>IF(Table2[[#This Row],[Pro Bet]]="","",IF(AS300="",AR300*-1,AS300-AR300))</f>
        <v/>
      </c>
    </row>
    <row r="301" spans="1:46" x14ac:dyDescent="0.25">
      <c r="A301" s="38">
        <v>44429</v>
      </c>
      <c r="B301" s="39" t="s">
        <v>125</v>
      </c>
      <c r="C301" s="40">
        <v>0.69444444444444453</v>
      </c>
      <c r="D301" s="39">
        <v>4</v>
      </c>
      <c r="E301" s="39">
        <v>0</v>
      </c>
      <c r="F301" s="70">
        <v>7</v>
      </c>
      <c r="G301" s="39">
        <v>2040</v>
      </c>
      <c r="H301" s="39" t="s">
        <v>988</v>
      </c>
      <c r="I301" s="39" t="s">
        <v>989</v>
      </c>
      <c r="J301" s="39">
        <v>130</v>
      </c>
      <c r="K301" s="39">
        <v>4</v>
      </c>
      <c r="L301" s="39" t="s">
        <v>508</v>
      </c>
      <c r="M301" s="39" t="s">
        <v>1024</v>
      </c>
      <c r="N301" s="41">
        <v>10</v>
      </c>
      <c r="O301" s="39" t="s">
        <v>1050</v>
      </c>
      <c r="P301" s="39" t="s">
        <v>1051</v>
      </c>
      <c r="Q301" s="48"/>
      <c r="R301" s="39">
        <v>9</v>
      </c>
      <c r="S301" s="39">
        <v>57.5</v>
      </c>
      <c r="T301" s="39">
        <v>57.5</v>
      </c>
      <c r="U301" s="48">
        <v>25.384615384615387</v>
      </c>
      <c r="V301" s="39">
        <v>2</v>
      </c>
      <c r="W301" s="39">
        <v>2</v>
      </c>
      <c r="X301" s="39">
        <v>2</v>
      </c>
      <c r="Y301" s="39">
        <v>5.4</v>
      </c>
      <c r="Z301" s="39">
        <v>30</v>
      </c>
      <c r="AA301" s="39">
        <v>10</v>
      </c>
      <c r="AB301" s="52"/>
      <c r="AC301" s="39"/>
      <c r="AD301" s="41">
        <v>8.5</v>
      </c>
      <c r="AE301" s="41"/>
      <c r="AF301" s="68" t="s">
        <v>618</v>
      </c>
      <c r="AG301" s="39" t="str">
        <f>VLOOKUP(B301,$B$1703:$D$1743,2,FALSE)</f>
        <v>Vic</v>
      </c>
      <c r="AH301" s="39" t="str">
        <f>VLOOKUP(B301,$B$1703:$D$1743,3,FALSE)</f>
        <v>-</v>
      </c>
      <c r="AI301" s="69" t="str">
        <f>TRIM(PROPER(L301))</f>
        <v>Mahamedeis</v>
      </c>
      <c r="AJ301" s="39" t="str">
        <f>TEXT(A301, "ddd")</f>
        <v>Sat</v>
      </c>
      <c r="AK301" s="39">
        <f>MONTH(Table2[[#This Row],[Date]])</f>
        <v>8</v>
      </c>
      <c r="AL301" s="39"/>
      <c r="AM301" s="39" t="str">
        <f>IF(AND(Table2[[#This Row],[Date]]=A302,Table2[[#This Row],[Track]]=B302,Table2[[#This Row],[Race]]=F302,AL301&lt;&gt;"Neg",AL302&lt;&gt;"Neg"),2,"")</f>
        <v/>
      </c>
      <c r="AN301" s="39" t="str">
        <f>IF(AM301=2,2,IF(AND(AM300=2,Table2[[#This Row],[Negatives]]&lt;&gt;"NEG"),2,""))</f>
        <v/>
      </c>
      <c r="AO301" s="39">
        <f>IF(AND(Table2[[#This Row],[State]]="NSW",Table2[[#This Row],[Rated Order]]=3,AN301=""),100,100)</f>
        <v>100</v>
      </c>
      <c r="AP301" s="39" t="str">
        <f>IF(AC301&lt;&gt;"Won","",AO301*AD301)</f>
        <v/>
      </c>
      <c r="AQ301" s="39">
        <f>IF(AP301="",AO301*-1,AP301-AO301)</f>
        <v>-100</v>
      </c>
      <c r="AR301" s="95">
        <f>IF(Table2[[#This Row],[Negatives]]="NEG","",IF(AND(Table2[[#This Row],[2 Pro Bets]]="",Table2[[#This Row],[State]]="NSW",Table2[[#This Row],[Rated Order]]=3),"",100))</f>
        <v>100</v>
      </c>
      <c r="AS301" s="47" t="str">
        <f>IF(Table2[[#This Row],[Pro Bet]]="","",IF(Table2[[#This Row],[Lev Ret]]="","",AR301*Table2[[#This Row],[Div]]))</f>
        <v/>
      </c>
      <c r="AT301" s="96">
        <f>IF(Table2[[#This Row],[Pro Bet]]="","",IF(AS301="",AR301*-1,AS301-AR301))</f>
        <v>-100</v>
      </c>
    </row>
    <row r="302" spans="1:46" x14ac:dyDescent="0.25">
      <c r="A302" s="38">
        <v>44429</v>
      </c>
      <c r="B302" s="39" t="s">
        <v>125</v>
      </c>
      <c r="C302" s="40">
        <v>0.69444444444444453</v>
      </c>
      <c r="D302" s="39">
        <v>4</v>
      </c>
      <c r="E302" s="39">
        <v>0</v>
      </c>
      <c r="F302" s="70">
        <v>7</v>
      </c>
      <c r="G302" s="39">
        <v>2040</v>
      </c>
      <c r="H302" s="39" t="s">
        <v>988</v>
      </c>
      <c r="I302" s="39" t="s">
        <v>989</v>
      </c>
      <c r="J302" s="39">
        <v>130</v>
      </c>
      <c r="K302" s="39">
        <v>6</v>
      </c>
      <c r="L302" s="39" t="s">
        <v>1374</v>
      </c>
      <c r="M302" s="39" t="s">
        <v>999</v>
      </c>
      <c r="N302" s="41">
        <v>6</v>
      </c>
      <c r="O302" s="39" t="s">
        <v>1003</v>
      </c>
      <c r="P302" s="39" t="s">
        <v>1049</v>
      </c>
      <c r="Q302" s="48"/>
      <c r="R302" s="39">
        <v>2</v>
      </c>
      <c r="S302" s="39">
        <v>54</v>
      </c>
      <c r="T302" s="39">
        <v>54</v>
      </c>
      <c r="U302" s="48">
        <v>25.384615384615387</v>
      </c>
      <c r="V302" s="39">
        <v>4</v>
      </c>
      <c r="W302" s="39"/>
      <c r="X302" s="39">
        <v>3</v>
      </c>
      <c r="Y302" s="39">
        <v>5.8</v>
      </c>
      <c r="Z302" s="39">
        <v>30</v>
      </c>
      <c r="AA302" s="39">
        <v>10</v>
      </c>
      <c r="AB302" s="52"/>
      <c r="AC302" s="39"/>
      <c r="AD302" s="41">
        <v>4.4000000000000004</v>
      </c>
      <c r="AE302" s="41"/>
      <c r="AF302" s="68" t="s">
        <v>618</v>
      </c>
      <c r="AG302" s="39" t="str">
        <f>VLOOKUP(B302,$B$1703:$D$1743,2,FALSE)</f>
        <v>Vic</v>
      </c>
      <c r="AH302" s="39" t="str">
        <f>VLOOKUP(B302,$B$1703:$D$1743,3,FALSE)</f>
        <v>-</v>
      </c>
      <c r="AI302" s="69" t="str">
        <f>TRIM(PROPER(L302))</f>
        <v>High Emocean</v>
      </c>
      <c r="AJ302" s="39" t="str">
        <f>TEXT(A302, "ddd")</f>
        <v>Sat</v>
      </c>
      <c r="AK302" s="39">
        <f>MONTH(Table2[[#This Row],[Date]])</f>
        <v>8</v>
      </c>
      <c r="AL302" s="39" t="s">
        <v>1362</v>
      </c>
      <c r="AM302" s="39" t="str">
        <f>IF(AND(Table2[[#This Row],[Date]]=A303,Table2[[#This Row],[Track]]=B303,Table2[[#This Row],[Race]]=F303,AL302&lt;&gt;"Neg",AL303&lt;&gt;"Neg"),2,"")</f>
        <v/>
      </c>
      <c r="AN302" s="39" t="str">
        <f>IF(AM302=2,2,IF(AND(AM301=2,Table2[[#This Row],[Negatives]]&lt;&gt;"NEG"),2,""))</f>
        <v/>
      </c>
      <c r="AO302" s="39">
        <f>IF(AND(Table2[[#This Row],[State]]="NSW",Table2[[#This Row],[Rated Order]]=3,AN302=""),100,100)</f>
        <v>100</v>
      </c>
      <c r="AP302" s="39" t="str">
        <f>IF(AC302&lt;&gt;"Won","",AO302*AD302)</f>
        <v/>
      </c>
      <c r="AQ302" s="39">
        <f>IF(AP302="",AO302*-1,AP302-AO302)</f>
        <v>-100</v>
      </c>
      <c r="AR302" s="95" t="str">
        <f>IF(Table2[[#This Row],[Negatives]]="NEG","",IF(AND(Table2[[#This Row],[2 Pro Bets]]="",Table2[[#This Row],[State]]="NSW",Table2[[#This Row],[Rated Order]]=3),"",100))</f>
        <v/>
      </c>
      <c r="AS302" s="47" t="str">
        <f>IF(Table2[[#This Row],[Pro Bet]]="","",IF(Table2[[#This Row],[Lev Ret]]="","",AR302*Table2[[#This Row],[Div]]))</f>
        <v/>
      </c>
      <c r="AT302" s="96" t="str">
        <f>IF(Table2[[#This Row],[Pro Bet]]="","",IF(AS302="",AR302*-1,AS302-AR302))</f>
        <v/>
      </c>
    </row>
    <row r="303" spans="1:46" x14ac:dyDescent="0.25">
      <c r="A303" s="38">
        <v>44429</v>
      </c>
      <c r="B303" s="39" t="s">
        <v>44</v>
      </c>
      <c r="C303" s="40">
        <v>0.70833333333333337</v>
      </c>
      <c r="D303" s="39">
        <v>4</v>
      </c>
      <c r="E303" s="39">
        <v>0</v>
      </c>
      <c r="F303" s="70">
        <v>10</v>
      </c>
      <c r="G303" s="39">
        <v>1400</v>
      </c>
      <c r="H303" s="39" t="s">
        <v>1398</v>
      </c>
      <c r="I303" s="39">
        <v>88</v>
      </c>
      <c r="J303" s="39">
        <v>130</v>
      </c>
      <c r="K303" s="39">
        <v>8</v>
      </c>
      <c r="L303" s="39" t="s">
        <v>777</v>
      </c>
      <c r="M303" s="39" t="s">
        <v>1018</v>
      </c>
      <c r="N303" s="41">
        <v>3.9</v>
      </c>
      <c r="O303" s="39" t="s">
        <v>1091</v>
      </c>
      <c r="P303" s="39" t="s">
        <v>1211</v>
      </c>
      <c r="Q303" s="48"/>
      <c r="R303" s="39">
        <v>2</v>
      </c>
      <c r="S303" s="39">
        <v>57</v>
      </c>
      <c r="T303" s="39">
        <v>57</v>
      </c>
      <c r="U303" s="48">
        <v>38.798920377867745</v>
      </c>
      <c r="V303" s="39">
        <v>2</v>
      </c>
      <c r="W303" s="39">
        <v>2</v>
      </c>
      <c r="X303" s="39">
        <v>2</v>
      </c>
      <c r="Y303" s="39">
        <v>5.6</v>
      </c>
      <c r="Z303" s="39">
        <v>20</v>
      </c>
      <c r="AA303" s="39"/>
      <c r="AB303" s="52"/>
      <c r="AC303" s="39"/>
      <c r="AD303" s="41">
        <v>4.5999999999999996</v>
      </c>
      <c r="AE303" s="41"/>
      <c r="AF303" s="68" t="s">
        <v>619</v>
      </c>
      <c r="AG303" s="39" t="str">
        <f>VLOOKUP(B303,$B$1703:$D$1743,2,FALSE)</f>
        <v>NSW</v>
      </c>
      <c r="AH303" s="39" t="str">
        <f>VLOOKUP(B303,$B$1703:$D$1743,3,FALSE)</f>
        <v>-</v>
      </c>
      <c r="AI303" s="69" t="str">
        <f>TRIM(PROPER(L303))</f>
        <v>Bigboyroy</v>
      </c>
      <c r="AJ303" s="39" t="str">
        <f>TEXT(A303, "ddd")</f>
        <v>Sat</v>
      </c>
      <c r="AK303" s="39">
        <f>MONTH(Table2[[#This Row],[Date]])</f>
        <v>8</v>
      </c>
      <c r="AL303" s="39" t="s">
        <v>1362</v>
      </c>
      <c r="AM303" s="39" t="str">
        <f>IF(AND(Table2[[#This Row],[Date]]=A304,Table2[[#This Row],[Track]]=B304,Table2[[#This Row],[Race]]=F304,AL303&lt;&gt;"Neg",AL304&lt;&gt;"Neg"),2,"")</f>
        <v/>
      </c>
      <c r="AN303" s="39" t="str">
        <f>IF(AM303=2,2,IF(AND(AM302=2,Table2[[#This Row],[Negatives]]&lt;&gt;"NEG"),2,""))</f>
        <v/>
      </c>
      <c r="AO303" s="39">
        <f>IF(AND(Table2[[#This Row],[State]]="NSW",Table2[[#This Row],[Rated Order]]=3,AN303=""),100,100)</f>
        <v>100</v>
      </c>
      <c r="AP303" s="39" t="str">
        <f>IF(AC303&lt;&gt;"Won","",AO303*AD303)</f>
        <v/>
      </c>
      <c r="AQ303" s="39">
        <f>IF(AP303="",AO303*-1,AP303-AO303)</f>
        <v>-100</v>
      </c>
      <c r="AR303" s="95" t="str">
        <f>IF(Table2[[#This Row],[Negatives]]="NEG","",IF(AND(Table2[[#This Row],[2 Pro Bets]]="",Table2[[#This Row],[State]]="NSW",Table2[[#This Row],[Rated Order]]=3),"",100))</f>
        <v/>
      </c>
      <c r="AS303" s="47" t="str">
        <f>IF(Table2[[#This Row],[Pro Bet]]="","",IF(Table2[[#This Row],[Lev Ret]]="","",AR303*Table2[[#This Row],[Div]]))</f>
        <v/>
      </c>
      <c r="AT303" s="96" t="str">
        <f>IF(Table2[[#This Row],[Pro Bet]]="","",IF(AS303="",AR303*-1,AS303-AR303))</f>
        <v/>
      </c>
    </row>
    <row r="304" spans="1:46" x14ac:dyDescent="0.25">
      <c r="A304" s="38">
        <v>44429</v>
      </c>
      <c r="B304" s="39" t="s">
        <v>125</v>
      </c>
      <c r="C304" s="40">
        <v>0.71875</v>
      </c>
      <c r="D304" s="39">
        <v>4</v>
      </c>
      <c r="E304" s="39">
        <v>0</v>
      </c>
      <c r="F304" s="70">
        <v>8</v>
      </c>
      <c r="G304" s="39">
        <v>1000</v>
      </c>
      <c r="H304" s="39" t="s">
        <v>988</v>
      </c>
      <c r="I304" s="39" t="s">
        <v>1052</v>
      </c>
      <c r="J304" s="39">
        <v>160</v>
      </c>
      <c r="K304" s="39">
        <v>3</v>
      </c>
      <c r="L304" s="39" t="s">
        <v>509</v>
      </c>
      <c r="M304" s="39" t="s">
        <v>999</v>
      </c>
      <c r="N304" s="41">
        <v>5.5</v>
      </c>
      <c r="O304" s="39" t="s">
        <v>1142</v>
      </c>
      <c r="P304" s="39" t="s">
        <v>992</v>
      </c>
      <c r="Q304" s="48"/>
      <c r="R304" s="39">
        <v>8</v>
      </c>
      <c r="S304" s="39">
        <v>57</v>
      </c>
      <c r="T304" s="39">
        <v>57</v>
      </c>
      <c r="U304" s="48">
        <v>43.181818181818187</v>
      </c>
      <c r="V304" s="39">
        <v>5</v>
      </c>
      <c r="W304" s="39"/>
      <c r="X304" s="39">
        <v>2</v>
      </c>
      <c r="Y304" s="39">
        <v>5.4</v>
      </c>
      <c r="Z304" s="39">
        <v>30</v>
      </c>
      <c r="AA304" s="39">
        <v>8</v>
      </c>
      <c r="AB304" s="52"/>
      <c r="AC304" s="39"/>
      <c r="AD304" s="41">
        <v>7</v>
      </c>
      <c r="AE304" s="41"/>
      <c r="AF304" s="68" t="s">
        <v>618</v>
      </c>
      <c r="AG304" s="39" t="str">
        <f>VLOOKUP(B304,$B$1703:$D$1743,2,FALSE)</f>
        <v>Vic</v>
      </c>
      <c r="AH304" s="39" t="str">
        <f>VLOOKUP(B304,$B$1703:$D$1743,3,FALSE)</f>
        <v>-</v>
      </c>
      <c r="AI304" s="69" t="str">
        <f>TRIM(PROPER(L304))</f>
        <v>Greyworm</v>
      </c>
      <c r="AJ304" s="39" t="str">
        <f>TEXT(A304, "ddd")</f>
        <v>Sat</v>
      </c>
      <c r="AK304" s="39">
        <f>MONTH(Table2[[#This Row],[Date]])</f>
        <v>8</v>
      </c>
      <c r="AL304" s="39"/>
      <c r="AM304" s="39" t="str">
        <f>IF(AND(Table2[[#This Row],[Date]]=A305,Table2[[#This Row],[Track]]=B305,Table2[[#This Row],[Race]]=F305,AL304&lt;&gt;"Neg",AL305&lt;&gt;"Neg"),2,"")</f>
        <v/>
      </c>
      <c r="AN304" s="39" t="str">
        <f>IF(AM304=2,2,IF(AND(AM303=2,Table2[[#This Row],[Negatives]]&lt;&gt;"NEG"),2,""))</f>
        <v/>
      </c>
      <c r="AO304" s="39">
        <f>IF(AND(Table2[[#This Row],[State]]="NSW",Table2[[#This Row],[Rated Order]]=3,AN304=""),100,100)</f>
        <v>100</v>
      </c>
      <c r="AP304" s="39" t="str">
        <f>IF(AC304&lt;&gt;"Won","",AO304*AD304)</f>
        <v/>
      </c>
      <c r="AQ304" s="39">
        <f>IF(AP304="",AO304*-1,AP304-AO304)</f>
        <v>-100</v>
      </c>
      <c r="AR304" s="95">
        <f>IF(Table2[[#This Row],[Negatives]]="NEG","",IF(AND(Table2[[#This Row],[2 Pro Bets]]="",Table2[[#This Row],[State]]="NSW",Table2[[#This Row],[Rated Order]]=3),"",100))</f>
        <v>100</v>
      </c>
      <c r="AS304" s="47" t="str">
        <f>IF(Table2[[#This Row],[Pro Bet]]="","",IF(Table2[[#This Row],[Lev Ret]]="","",AR304*Table2[[#This Row],[Div]]))</f>
        <v/>
      </c>
      <c r="AT304" s="96">
        <f>IF(Table2[[#This Row],[Pro Bet]]="","",IF(AS304="",AR304*-1,AS304-AR304))</f>
        <v>-100</v>
      </c>
    </row>
    <row r="305" spans="1:46" x14ac:dyDescent="0.25">
      <c r="A305" s="38">
        <v>44429</v>
      </c>
      <c r="B305" s="39" t="s">
        <v>125</v>
      </c>
      <c r="C305" s="40">
        <v>0.71875</v>
      </c>
      <c r="D305" s="39">
        <v>4</v>
      </c>
      <c r="E305" s="39">
        <v>0</v>
      </c>
      <c r="F305" s="70">
        <v>8</v>
      </c>
      <c r="G305" s="39">
        <v>1000</v>
      </c>
      <c r="H305" s="39" t="s">
        <v>988</v>
      </c>
      <c r="I305" s="39" t="s">
        <v>1052</v>
      </c>
      <c r="J305" s="39">
        <v>160</v>
      </c>
      <c r="K305" s="39">
        <v>1</v>
      </c>
      <c r="L305" s="39" t="s">
        <v>1070</v>
      </c>
      <c r="M305" s="39" t="s">
        <v>995</v>
      </c>
      <c r="N305" s="41">
        <v>3.2</v>
      </c>
      <c r="O305" s="39" t="s">
        <v>1009</v>
      </c>
      <c r="P305" s="39" t="s">
        <v>1071</v>
      </c>
      <c r="Q305" s="48"/>
      <c r="R305" s="39">
        <v>7</v>
      </c>
      <c r="S305" s="39">
        <v>58</v>
      </c>
      <c r="T305" s="39">
        <v>58</v>
      </c>
      <c r="U305" s="48">
        <v>43.181818181818187</v>
      </c>
      <c r="V305" s="39">
        <v>4</v>
      </c>
      <c r="W305" s="39">
        <v>1</v>
      </c>
      <c r="X305" s="39">
        <v>3</v>
      </c>
      <c r="Y305" s="39">
        <v>5.6</v>
      </c>
      <c r="Z305" s="39">
        <v>30</v>
      </c>
      <c r="AA305" s="39">
        <v>8</v>
      </c>
      <c r="AB305" s="52"/>
      <c r="AC305" s="39"/>
      <c r="AD305" s="41">
        <v>5.5</v>
      </c>
      <c r="AE305" s="41"/>
      <c r="AF305" s="68" t="s">
        <v>618</v>
      </c>
      <c r="AG305" s="39" t="str">
        <f>VLOOKUP(B305,$B$1703:$D$1743,2,FALSE)</f>
        <v>Vic</v>
      </c>
      <c r="AH305" s="39" t="str">
        <f>VLOOKUP(B305,$B$1703:$D$1743,3,FALSE)</f>
        <v>-</v>
      </c>
      <c r="AI305" s="69" t="str">
        <f>TRIM(PROPER(L305))</f>
        <v>Ancestry</v>
      </c>
      <c r="AJ305" s="39" t="str">
        <f>TEXT(A305, "ddd")</f>
        <v>Sat</v>
      </c>
      <c r="AK305" s="39">
        <f>MONTH(Table2[[#This Row],[Date]])</f>
        <v>8</v>
      </c>
      <c r="AL305" s="39" t="s">
        <v>1361</v>
      </c>
      <c r="AM305" s="39" t="str">
        <f>IF(AND(Table2[[#This Row],[Date]]=A306,Table2[[#This Row],[Track]]=B306,Table2[[#This Row],[Race]]=F306,AL305&lt;&gt;"Neg",AL306&lt;&gt;"Neg"),2,"")</f>
        <v/>
      </c>
      <c r="AN305" s="39" t="str">
        <f>IF(AM305=2,2,IF(AND(AM304=2,Table2[[#This Row],[Negatives]]&lt;&gt;"NEG"),2,""))</f>
        <v/>
      </c>
      <c r="AO305" s="39">
        <f>IF(AND(Table2[[#This Row],[State]]="NSW",Table2[[#This Row],[Rated Order]]=3,AN305=""),100,100)</f>
        <v>100</v>
      </c>
      <c r="AP305" s="39" t="str">
        <f>IF(AC305&lt;&gt;"Won","",AO305*AD305)</f>
        <v/>
      </c>
      <c r="AQ305" s="39">
        <f>IF(AP305="",AO305*-1,AP305-AO305)</f>
        <v>-100</v>
      </c>
      <c r="AR305" s="95" t="str">
        <f>IF(Table2[[#This Row],[Negatives]]="NEG","",IF(AND(Table2[[#This Row],[2 Pro Bets]]="",Table2[[#This Row],[State]]="NSW",Table2[[#This Row],[Rated Order]]=3),"",100))</f>
        <v/>
      </c>
      <c r="AS305" s="47" t="str">
        <f>IF(Table2[[#This Row],[Pro Bet]]="","",IF(Table2[[#This Row],[Lev Ret]]="","",AR305*Table2[[#This Row],[Div]]))</f>
        <v/>
      </c>
      <c r="AT305" s="96" t="str">
        <f>IF(Table2[[#This Row],[Pro Bet]]="","",IF(AS305="",AR305*-1,AS305-AR305))</f>
        <v/>
      </c>
    </row>
    <row r="306" spans="1:46" x14ac:dyDescent="0.25">
      <c r="A306" s="38">
        <v>44436</v>
      </c>
      <c r="B306" s="39" t="s">
        <v>48</v>
      </c>
      <c r="C306" s="40">
        <v>0.50347222222222221</v>
      </c>
      <c r="D306" s="39">
        <v>7</v>
      </c>
      <c r="E306" s="39">
        <v>4</v>
      </c>
      <c r="F306" s="70">
        <v>2</v>
      </c>
      <c r="G306" s="39">
        <v>1300</v>
      </c>
      <c r="H306" s="39" t="s">
        <v>1398</v>
      </c>
      <c r="I306" s="39">
        <v>72</v>
      </c>
      <c r="J306" s="39">
        <v>100</v>
      </c>
      <c r="K306" s="39">
        <v>14</v>
      </c>
      <c r="L306" s="39" t="s">
        <v>769</v>
      </c>
      <c r="M306" s="39" t="s">
        <v>1006</v>
      </c>
      <c r="N306" s="41">
        <v>43.2</v>
      </c>
      <c r="O306" s="39" t="s">
        <v>1409</v>
      </c>
      <c r="P306" s="39" t="s">
        <v>1441</v>
      </c>
      <c r="Q306" s="48"/>
      <c r="R306" s="39">
        <v>4</v>
      </c>
      <c r="S306" s="39">
        <v>52</v>
      </c>
      <c r="T306" s="39">
        <v>52</v>
      </c>
      <c r="U306" s="48">
        <v>49.933862433862437</v>
      </c>
      <c r="V306" s="39"/>
      <c r="W306" s="39"/>
      <c r="X306" s="39">
        <v>2</v>
      </c>
      <c r="Y306" s="39">
        <v>6</v>
      </c>
      <c r="Z306" s="39">
        <v>20</v>
      </c>
      <c r="AA306" s="39"/>
      <c r="AB306" s="52"/>
      <c r="AC306" s="39"/>
      <c r="AD306" s="41">
        <v>41</v>
      </c>
      <c r="AE306" s="41"/>
      <c r="AF306" s="68" t="s">
        <v>619</v>
      </c>
      <c r="AG306" s="39" t="str">
        <f>VLOOKUP(B306,$B$1703:$D$1743,2,FALSE)</f>
        <v>NSW</v>
      </c>
      <c r="AH306" s="39" t="str">
        <f>VLOOKUP(B306,$B$1703:$D$1743,3,FALSE)</f>
        <v>Bush</v>
      </c>
      <c r="AI306" s="69" t="str">
        <f>TRIM(PROPER(L306))</f>
        <v>Yugosphere</v>
      </c>
      <c r="AJ306" s="39" t="str">
        <f>TEXT(A306, "ddd")</f>
        <v>Sat</v>
      </c>
      <c r="AK306" s="39">
        <f>MONTH(Table2[[#This Row],[Date]])</f>
        <v>8</v>
      </c>
      <c r="AL306" s="39"/>
      <c r="AM306" s="39" t="str">
        <f>IF(AND(Table2[[#This Row],[Date]]=A307,Table2[[#This Row],[Track]]=B307,Table2[[#This Row],[Race]]=F307,AL306&lt;&gt;"Neg",AL307&lt;&gt;"Neg"),2,"")</f>
        <v/>
      </c>
      <c r="AN306" s="39" t="str">
        <f>IF(AM306=2,2,IF(AND(AM305=2,Table2[[#This Row],[Negatives]]&lt;&gt;"NEG"),2,""))</f>
        <v/>
      </c>
      <c r="AO306" s="39">
        <f>IF(AND(Table2[[#This Row],[State]]="NSW",Table2[[#This Row],[Rated Order]]=3,AN306=""),100,100)</f>
        <v>100</v>
      </c>
      <c r="AP306" s="39" t="str">
        <f>IF(AC306&lt;&gt;"Won","",AO306*AD306)</f>
        <v/>
      </c>
      <c r="AQ306" s="39">
        <f>IF(AP306="",AO306*-1,AP306-AO306)</f>
        <v>-100</v>
      </c>
      <c r="AR306" s="95">
        <f>IF(Table2[[#This Row],[Negatives]]="NEG","",IF(AND(Table2[[#This Row],[2 Pro Bets]]="",Table2[[#This Row],[State]]="NSW",Table2[[#This Row],[Rated Order]]=3),"",100))</f>
        <v>100</v>
      </c>
      <c r="AS306" s="47" t="str">
        <f>IF(Table2[[#This Row],[Pro Bet]]="","",IF(Table2[[#This Row],[Lev Ret]]="","",AR306*Table2[[#This Row],[Div]]))</f>
        <v/>
      </c>
      <c r="AT306" s="96">
        <f>IF(Table2[[#This Row],[Pro Bet]]="","",IF(AS306="",AR306*-1,AS306-AR306))</f>
        <v>-100</v>
      </c>
    </row>
    <row r="307" spans="1:46" x14ac:dyDescent="0.25">
      <c r="A307" s="38">
        <v>44436</v>
      </c>
      <c r="B307" s="39" t="s">
        <v>107</v>
      </c>
      <c r="C307" s="40">
        <v>0.51388888888888895</v>
      </c>
      <c r="D307" s="39">
        <v>4</v>
      </c>
      <c r="E307" s="39">
        <v>0</v>
      </c>
      <c r="F307" s="70">
        <v>1</v>
      </c>
      <c r="G307" s="39">
        <v>2400</v>
      </c>
      <c r="H307" s="39" t="s">
        <v>988</v>
      </c>
      <c r="I307" s="39" t="s">
        <v>989</v>
      </c>
      <c r="J307" s="39">
        <v>130</v>
      </c>
      <c r="K307" s="39">
        <v>1</v>
      </c>
      <c r="L307" s="39" t="s">
        <v>508</v>
      </c>
      <c r="M307" s="39" t="s">
        <v>990</v>
      </c>
      <c r="N307" s="41">
        <v>5.5</v>
      </c>
      <c r="O307" s="39" t="s">
        <v>1050</v>
      </c>
      <c r="P307" s="39" t="s">
        <v>1133</v>
      </c>
      <c r="Q307" s="48">
        <v>3</v>
      </c>
      <c r="R307" s="39">
        <v>3</v>
      </c>
      <c r="S307" s="39">
        <v>60</v>
      </c>
      <c r="T307" s="39">
        <v>57</v>
      </c>
      <c r="U307" s="48">
        <v>45.555555555555557</v>
      </c>
      <c r="V307" s="39">
        <v>1</v>
      </c>
      <c r="W307" s="39">
        <v>1</v>
      </c>
      <c r="X307" s="39">
        <v>3</v>
      </c>
      <c r="Y307" s="39">
        <v>5</v>
      </c>
      <c r="Z307" s="39">
        <v>30</v>
      </c>
      <c r="AA307" s="39">
        <v>7</v>
      </c>
      <c r="AB307" s="52"/>
      <c r="AC307" s="39" t="s">
        <v>7</v>
      </c>
      <c r="AD307" s="41">
        <v>8.5</v>
      </c>
      <c r="AE307" s="41"/>
      <c r="AF307" s="68" t="s">
        <v>618</v>
      </c>
      <c r="AG307" s="39" t="str">
        <f>VLOOKUP(B307,$B$1703:$D$1743,2,FALSE)</f>
        <v>Vic</v>
      </c>
      <c r="AH307" s="39" t="str">
        <f>VLOOKUP(B307,$B$1703:$D$1743,3,FALSE)</f>
        <v>-</v>
      </c>
      <c r="AI307" s="69" t="str">
        <f>TRIM(PROPER(L307))</f>
        <v>Mahamedeis</v>
      </c>
      <c r="AJ307" s="39" t="str">
        <f>TEXT(A307, "ddd")</f>
        <v>Sat</v>
      </c>
      <c r="AK307" s="39">
        <f>MONTH(Table2[[#This Row],[Date]])</f>
        <v>8</v>
      </c>
      <c r="AL307" s="39"/>
      <c r="AM307" s="39" t="str">
        <f>IF(AND(Table2[[#This Row],[Date]]=A308,Table2[[#This Row],[Track]]=B308,Table2[[#This Row],[Race]]=F308,AL307&lt;&gt;"Neg",AL308&lt;&gt;"Neg"),2,"")</f>
        <v/>
      </c>
      <c r="AN307" s="39" t="str">
        <f>IF(AM307=2,2,IF(AND(AM306=2,Table2[[#This Row],[Negatives]]&lt;&gt;"NEG"),2,""))</f>
        <v/>
      </c>
      <c r="AO307" s="39">
        <f>IF(AND(Table2[[#This Row],[State]]="NSW",Table2[[#This Row],[Rated Order]]=3,AN307=""),100,100)</f>
        <v>100</v>
      </c>
      <c r="AP307" s="39" t="str">
        <f>IF(AC307&lt;&gt;"Won","",AO307*AD307)</f>
        <v/>
      </c>
      <c r="AQ307" s="39">
        <f>IF(AP307="",AO307*-1,AP307-AO307)</f>
        <v>-100</v>
      </c>
      <c r="AR307" s="95">
        <f>IF(Table2[[#This Row],[Negatives]]="NEG","",IF(AND(Table2[[#This Row],[2 Pro Bets]]="",Table2[[#This Row],[State]]="NSW",Table2[[#This Row],[Rated Order]]=3),"",100))</f>
        <v>100</v>
      </c>
      <c r="AS307" s="47" t="str">
        <f>IF(Table2[[#This Row],[Pro Bet]]="","",IF(Table2[[#This Row],[Lev Ret]]="","",AR307*Table2[[#This Row],[Div]]))</f>
        <v/>
      </c>
      <c r="AT307" s="96">
        <f>IF(Table2[[#This Row],[Pro Bet]]="","",IF(AS307="",AR307*-1,AS307-AR307))</f>
        <v>-100</v>
      </c>
    </row>
    <row r="308" spans="1:46" x14ac:dyDescent="0.25">
      <c r="A308" s="38">
        <v>44436</v>
      </c>
      <c r="B308" s="39" t="s">
        <v>48</v>
      </c>
      <c r="C308" s="40">
        <v>0.52777777777777779</v>
      </c>
      <c r="D308" s="39">
        <v>7</v>
      </c>
      <c r="E308" s="39">
        <v>4</v>
      </c>
      <c r="F308" s="70">
        <v>3</v>
      </c>
      <c r="G308" s="39">
        <v>1500</v>
      </c>
      <c r="H308" s="39" t="s">
        <v>1021</v>
      </c>
      <c r="I308" s="39">
        <v>78</v>
      </c>
      <c r="J308" s="39">
        <v>130</v>
      </c>
      <c r="K308" s="39">
        <v>12</v>
      </c>
      <c r="L308" s="39" t="s">
        <v>770</v>
      </c>
      <c r="M308" s="39" t="s">
        <v>999</v>
      </c>
      <c r="N308" s="41">
        <v>6</v>
      </c>
      <c r="O308" s="39" t="s">
        <v>1068</v>
      </c>
      <c r="P308" s="39" t="s">
        <v>1416</v>
      </c>
      <c r="Q308" s="48"/>
      <c r="R308" s="39">
        <v>5</v>
      </c>
      <c r="S308" s="39">
        <v>54</v>
      </c>
      <c r="T308" s="39">
        <v>54</v>
      </c>
      <c r="U308" s="48">
        <v>41.666666666666671</v>
      </c>
      <c r="V308" s="39"/>
      <c r="W308" s="39"/>
      <c r="X308" s="39">
        <v>2</v>
      </c>
      <c r="Y308" s="39">
        <v>5.4</v>
      </c>
      <c r="Z308" s="39">
        <v>20</v>
      </c>
      <c r="AA308" s="39"/>
      <c r="AB308" s="52"/>
      <c r="AC308" s="39"/>
      <c r="AD308" s="41">
        <v>5.5</v>
      </c>
      <c r="AE308" s="41"/>
      <c r="AF308" s="68" t="s">
        <v>619</v>
      </c>
      <c r="AG308" s="39" t="str">
        <f>VLOOKUP(B308,$B$1703:$D$1743,2,FALSE)</f>
        <v>NSW</v>
      </c>
      <c r="AH308" s="39" t="str">
        <f>VLOOKUP(B308,$B$1703:$D$1743,3,FALSE)</f>
        <v>Bush</v>
      </c>
      <c r="AI308" s="69" t="str">
        <f>TRIM(PROPER(L308))</f>
        <v>Pensato</v>
      </c>
      <c r="AJ308" s="39" t="str">
        <f>TEXT(A308, "ddd")</f>
        <v>Sat</v>
      </c>
      <c r="AK308" s="39">
        <f>MONTH(Table2[[#This Row],[Date]])</f>
        <v>8</v>
      </c>
      <c r="AL308" s="39"/>
      <c r="AM308" s="39" t="str">
        <f>IF(AND(Table2[[#This Row],[Date]]=A309,Table2[[#This Row],[Track]]=B309,Table2[[#This Row],[Race]]=F309,AL308&lt;&gt;"Neg",AL309&lt;&gt;"Neg"),2,"")</f>
        <v/>
      </c>
      <c r="AN308" s="39" t="str">
        <f>IF(AM308=2,2,IF(AND(AM307=2,Table2[[#This Row],[Negatives]]&lt;&gt;"NEG"),2,""))</f>
        <v/>
      </c>
      <c r="AO308" s="39">
        <f>IF(AND(Table2[[#This Row],[State]]="NSW",Table2[[#This Row],[Rated Order]]=3,AN308=""),100,100)</f>
        <v>100</v>
      </c>
      <c r="AP308" s="39" t="str">
        <f>IF(AC308&lt;&gt;"Won","",AO308*AD308)</f>
        <v/>
      </c>
      <c r="AQ308" s="39">
        <f>IF(AP308="",AO308*-1,AP308-AO308)</f>
        <v>-100</v>
      </c>
      <c r="AR308" s="95">
        <f>IF(Table2[[#This Row],[Negatives]]="NEG","",IF(AND(Table2[[#This Row],[2 Pro Bets]]="",Table2[[#This Row],[State]]="NSW",Table2[[#This Row],[Rated Order]]=3),"",100))</f>
        <v>100</v>
      </c>
      <c r="AS308" s="47" t="str">
        <f>IF(Table2[[#This Row],[Pro Bet]]="","",IF(Table2[[#This Row],[Lev Ret]]="","",AR308*Table2[[#This Row],[Div]]))</f>
        <v/>
      </c>
      <c r="AT308" s="96">
        <f>IF(Table2[[#This Row],[Pro Bet]]="","",IF(AS308="",AR308*-1,AS308-AR308))</f>
        <v>-100</v>
      </c>
    </row>
    <row r="309" spans="1:46" x14ac:dyDescent="0.25">
      <c r="A309" s="38">
        <v>44436</v>
      </c>
      <c r="B309" s="39" t="s">
        <v>48</v>
      </c>
      <c r="C309" s="40">
        <v>0.52777777777777779</v>
      </c>
      <c r="D309" s="39">
        <v>7</v>
      </c>
      <c r="E309" s="39">
        <v>4</v>
      </c>
      <c r="F309" s="70">
        <v>3</v>
      </c>
      <c r="G309" s="39">
        <v>1500</v>
      </c>
      <c r="H309" s="39" t="s">
        <v>1021</v>
      </c>
      <c r="I309" s="39">
        <v>78</v>
      </c>
      <c r="J309" s="39">
        <v>130</v>
      </c>
      <c r="K309" s="39">
        <v>1</v>
      </c>
      <c r="L309" s="39" t="s">
        <v>1619</v>
      </c>
      <c r="M309" s="39" t="s">
        <v>1018</v>
      </c>
      <c r="N309" s="41">
        <v>7.5</v>
      </c>
      <c r="O309" s="39" t="s">
        <v>1063</v>
      </c>
      <c r="P309" s="39" t="s">
        <v>1399</v>
      </c>
      <c r="Q309" s="48">
        <v>2</v>
      </c>
      <c r="R309" s="39">
        <v>8</v>
      </c>
      <c r="S309" s="39">
        <v>61</v>
      </c>
      <c r="T309" s="39">
        <v>59</v>
      </c>
      <c r="U309" s="48">
        <v>41.666666666666671</v>
      </c>
      <c r="V309" s="39"/>
      <c r="W309" s="39"/>
      <c r="X309" s="39">
        <v>3</v>
      </c>
      <c r="Y309" s="39">
        <v>5.6</v>
      </c>
      <c r="Z309" s="39">
        <v>20</v>
      </c>
      <c r="AA309" s="39"/>
      <c r="AB309" s="52"/>
      <c r="AC309" s="39"/>
      <c r="AD309" s="41">
        <v>8</v>
      </c>
      <c r="AE309" s="41"/>
      <c r="AF309" s="68" t="s">
        <v>619</v>
      </c>
      <c r="AG309" s="39" t="str">
        <f>VLOOKUP(B309,$B$1703:$D$1743,2,FALSE)</f>
        <v>NSW</v>
      </c>
      <c r="AH309" s="39" t="str">
        <f>VLOOKUP(B309,$B$1703:$D$1743,3,FALSE)</f>
        <v>Bush</v>
      </c>
      <c r="AI309" s="69" t="str">
        <f>TRIM(PROPER(L309))</f>
        <v>Celestial Falls</v>
      </c>
      <c r="AJ309" s="39" t="str">
        <f>TEXT(A309, "ddd")</f>
        <v>Sat</v>
      </c>
      <c r="AK309" s="39">
        <f>MONTH(Table2[[#This Row],[Date]])</f>
        <v>8</v>
      </c>
      <c r="AL309" s="39" t="s">
        <v>1362</v>
      </c>
      <c r="AM309" s="39" t="str">
        <f>IF(AND(Table2[[#This Row],[Date]]=A310,Table2[[#This Row],[Track]]=B310,Table2[[#This Row],[Race]]=F310,AL309&lt;&gt;"Neg",AL310&lt;&gt;"Neg"),2,"")</f>
        <v/>
      </c>
      <c r="AN309" s="39" t="str">
        <f>IF(AM309=2,2,IF(AND(AM308=2,Table2[[#This Row],[Negatives]]&lt;&gt;"NEG"),2,""))</f>
        <v/>
      </c>
      <c r="AO309" s="39">
        <f>IF(AND(Table2[[#This Row],[State]]="NSW",Table2[[#This Row],[Rated Order]]=3,AN309=""),100,100)</f>
        <v>100</v>
      </c>
      <c r="AP309" s="39" t="str">
        <f>IF(AC309&lt;&gt;"Won","",AO309*AD309)</f>
        <v/>
      </c>
      <c r="AQ309" s="39">
        <f>IF(AP309="",AO309*-1,AP309-AO309)</f>
        <v>-100</v>
      </c>
      <c r="AR309" s="95" t="str">
        <f>IF(Table2[[#This Row],[Negatives]]="NEG","",IF(AND(Table2[[#This Row],[2 Pro Bets]]="",Table2[[#This Row],[State]]="NSW",Table2[[#This Row],[Rated Order]]=3),"",100))</f>
        <v/>
      </c>
      <c r="AS309" s="47" t="str">
        <f>IF(Table2[[#This Row],[Pro Bet]]="","",IF(Table2[[#This Row],[Lev Ret]]="","",AR309*Table2[[#This Row],[Div]]))</f>
        <v/>
      </c>
      <c r="AT309" s="96" t="str">
        <f>IF(Table2[[#This Row],[Pro Bet]]="","",IF(AS309="",AR309*-1,AS309-AR309))</f>
        <v/>
      </c>
    </row>
    <row r="310" spans="1:46" x14ac:dyDescent="0.25">
      <c r="A310" s="38">
        <v>44436</v>
      </c>
      <c r="B310" s="39" t="s">
        <v>107</v>
      </c>
      <c r="C310" s="40">
        <v>0.61805555555555558</v>
      </c>
      <c r="D310" s="39">
        <v>4</v>
      </c>
      <c r="E310" s="39">
        <v>0</v>
      </c>
      <c r="F310" s="70">
        <v>5</v>
      </c>
      <c r="G310" s="39">
        <v>1100</v>
      </c>
      <c r="H310" s="39" t="s">
        <v>988</v>
      </c>
      <c r="I310" s="39" t="s">
        <v>1052</v>
      </c>
      <c r="J310" s="39">
        <v>200</v>
      </c>
      <c r="K310" s="39">
        <v>5</v>
      </c>
      <c r="L310" s="39" t="s">
        <v>510</v>
      </c>
      <c r="M310" s="39" t="s">
        <v>1006</v>
      </c>
      <c r="N310" s="41">
        <v>11</v>
      </c>
      <c r="O310" s="39" t="s">
        <v>1068</v>
      </c>
      <c r="P310" s="39" t="s">
        <v>1008</v>
      </c>
      <c r="Q310" s="48"/>
      <c r="R310" s="39">
        <v>5</v>
      </c>
      <c r="S310" s="39">
        <v>58</v>
      </c>
      <c r="T310" s="39">
        <v>58</v>
      </c>
      <c r="U310" s="48">
        <v>66.233766233766232</v>
      </c>
      <c r="V310" s="39">
        <v>3</v>
      </c>
      <c r="W310" s="39">
        <v>4</v>
      </c>
      <c r="X310" s="39">
        <v>2</v>
      </c>
      <c r="Y310" s="39">
        <v>4.8</v>
      </c>
      <c r="Z310" s="39">
        <v>35</v>
      </c>
      <c r="AA310" s="39">
        <v>11</v>
      </c>
      <c r="AB310" s="52"/>
      <c r="AC310" s="39"/>
      <c r="AD310" s="41">
        <v>11</v>
      </c>
      <c r="AE310" s="41"/>
      <c r="AF310" s="68" t="s">
        <v>618</v>
      </c>
      <c r="AG310" s="39" t="str">
        <f>VLOOKUP(B310,$B$1703:$D$1743,2,FALSE)</f>
        <v>Vic</v>
      </c>
      <c r="AH310" s="39" t="str">
        <f>VLOOKUP(B310,$B$1703:$D$1743,3,FALSE)</f>
        <v>-</v>
      </c>
      <c r="AI310" s="69" t="str">
        <f>TRIM(PROPER(L310))</f>
        <v>Viridine</v>
      </c>
      <c r="AJ310" s="39" t="str">
        <f>TEXT(A310, "ddd")</f>
        <v>Sat</v>
      </c>
      <c r="AK310" s="39">
        <f>MONTH(Table2[[#This Row],[Date]])</f>
        <v>8</v>
      </c>
      <c r="AL310" s="39"/>
      <c r="AM310" s="39" t="str">
        <f>IF(AND(Table2[[#This Row],[Date]]=A311,Table2[[#This Row],[Track]]=B311,Table2[[#This Row],[Race]]=F311,AL310&lt;&gt;"Neg",AL311&lt;&gt;"Neg"),2,"")</f>
        <v/>
      </c>
      <c r="AN310" s="39" t="str">
        <f>IF(AM310=2,2,IF(AND(AM309=2,Table2[[#This Row],[Negatives]]&lt;&gt;"NEG"),2,""))</f>
        <v/>
      </c>
      <c r="AO310" s="39">
        <f>IF(AND(Table2[[#This Row],[State]]="NSW",Table2[[#This Row],[Rated Order]]=3,AN310=""),100,100)</f>
        <v>100</v>
      </c>
      <c r="AP310" s="39" t="str">
        <f>IF(AC310&lt;&gt;"Won","",AO310*AD310)</f>
        <v/>
      </c>
      <c r="AQ310" s="39">
        <f>IF(AP310="",AO310*-1,AP310-AO310)</f>
        <v>-100</v>
      </c>
      <c r="AR310" s="95">
        <f>IF(Table2[[#This Row],[Negatives]]="NEG","",IF(AND(Table2[[#This Row],[2 Pro Bets]]="",Table2[[#This Row],[State]]="NSW",Table2[[#This Row],[Rated Order]]=3),"",100))</f>
        <v>100</v>
      </c>
      <c r="AS310" s="47" t="str">
        <f>IF(Table2[[#This Row],[Pro Bet]]="","",IF(Table2[[#This Row],[Lev Ret]]="","",AR310*Table2[[#This Row],[Div]]))</f>
        <v/>
      </c>
      <c r="AT310" s="96">
        <f>IF(Table2[[#This Row],[Pro Bet]]="","",IF(AS310="",AR310*-1,AS310-AR310))</f>
        <v>-100</v>
      </c>
    </row>
    <row r="311" spans="1:46" x14ac:dyDescent="0.25">
      <c r="A311" s="38">
        <v>44436</v>
      </c>
      <c r="B311" s="39" t="s">
        <v>107</v>
      </c>
      <c r="C311" s="40">
        <v>0.64583333333333337</v>
      </c>
      <c r="D311" s="39">
        <v>4</v>
      </c>
      <c r="E311" s="39">
        <v>0</v>
      </c>
      <c r="F311" s="70">
        <v>6</v>
      </c>
      <c r="G311" s="39">
        <v>1200</v>
      </c>
      <c r="H311" s="39" t="s">
        <v>1021</v>
      </c>
      <c r="I311" s="39" t="s">
        <v>1061</v>
      </c>
      <c r="J311" s="39">
        <v>200</v>
      </c>
      <c r="K311" s="39">
        <v>10</v>
      </c>
      <c r="L311" s="39" t="s">
        <v>1143</v>
      </c>
      <c r="M311" s="39" t="s">
        <v>1018</v>
      </c>
      <c r="N311" s="41">
        <v>21</v>
      </c>
      <c r="O311" s="39" t="s">
        <v>1074</v>
      </c>
      <c r="P311" s="39" t="s">
        <v>1116</v>
      </c>
      <c r="Q311" s="48"/>
      <c r="R311" s="39">
        <v>6</v>
      </c>
      <c r="S311" s="39">
        <v>56</v>
      </c>
      <c r="T311" s="39">
        <v>56</v>
      </c>
      <c r="U311" s="48">
        <v>54.761904761904759</v>
      </c>
      <c r="V311" s="39"/>
      <c r="W311" s="39">
        <v>3</v>
      </c>
      <c r="X311" s="39">
        <v>2</v>
      </c>
      <c r="Y311" s="39">
        <v>5.5</v>
      </c>
      <c r="Z311" s="39">
        <v>30</v>
      </c>
      <c r="AA311" s="39">
        <v>9</v>
      </c>
      <c r="AB311" s="52"/>
      <c r="AC311" s="39"/>
      <c r="AD311" s="41">
        <v>21</v>
      </c>
      <c r="AE311" s="41"/>
      <c r="AF311" s="68" t="s">
        <v>618</v>
      </c>
      <c r="AG311" s="39" t="str">
        <f>VLOOKUP(B311,$B$1703:$D$1743,2,FALSE)</f>
        <v>Vic</v>
      </c>
      <c r="AH311" s="39" t="str">
        <f>VLOOKUP(B311,$B$1703:$D$1743,3,FALSE)</f>
        <v>-</v>
      </c>
      <c r="AI311" s="69" t="str">
        <f>TRIM(PROPER(L311))</f>
        <v>Diamonds Inthe Sky</v>
      </c>
      <c r="AJ311" s="39" t="str">
        <f>TEXT(A311, "ddd")</f>
        <v>Sat</v>
      </c>
      <c r="AK311" s="39">
        <f>MONTH(Table2[[#This Row],[Date]])</f>
        <v>8</v>
      </c>
      <c r="AL311" s="39" t="s">
        <v>1361</v>
      </c>
      <c r="AM311" s="39" t="str">
        <f>IF(AND(Table2[[#This Row],[Date]]=A312,Table2[[#This Row],[Track]]=B312,Table2[[#This Row],[Race]]=F312,AL311&lt;&gt;"Neg",AL312&lt;&gt;"Neg"),2,"")</f>
        <v/>
      </c>
      <c r="AN311" s="39" t="str">
        <f>IF(AM311=2,2,IF(AND(AM310=2,Table2[[#This Row],[Negatives]]&lt;&gt;"NEG"),2,""))</f>
        <v/>
      </c>
      <c r="AO311" s="39">
        <f>IF(AND(Table2[[#This Row],[State]]="NSW",Table2[[#This Row],[Rated Order]]=3,AN311=""),100,100)</f>
        <v>100</v>
      </c>
      <c r="AP311" s="39" t="str">
        <f>IF(AC311&lt;&gt;"Won","",AO311*AD311)</f>
        <v/>
      </c>
      <c r="AQ311" s="39">
        <f>IF(AP311="",AO311*-1,AP311-AO311)</f>
        <v>-100</v>
      </c>
      <c r="AR311" s="95" t="str">
        <f>IF(Table2[[#This Row],[Negatives]]="NEG","",IF(AND(Table2[[#This Row],[2 Pro Bets]]="",Table2[[#This Row],[State]]="NSW",Table2[[#This Row],[Rated Order]]=3),"",100))</f>
        <v/>
      </c>
      <c r="AS311" s="47" t="str">
        <f>IF(Table2[[#This Row],[Pro Bet]]="","",IF(Table2[[#This Row],[Lev Ret]]="","",AR311*Table2[[#This Row],[Div]]))</f>
        <v/>
      </c>
      <c r="AT311" s="96" t="str">
        <f>IF(Table2[[#This Row],[Pro Bet]]="","",IF(AS311="",AR311*-1,AS311-AR311))</f>
        <v/>
      </c>
    </row>
    <row r="312" spans="1:46" x14ac:dyDescent="0.25">
      <c r="A312" s="38">
        <v>44436</v>
      </c>
      <c r="B312" s="39" t="s">
        <v>48</v>
      </c>
      <c r="C312" s="40">
        <v>0.65972222222222221</v>
      </c>
      <c r="D312" s="39">
        <v>7</v>
      </c>
      <c r="E312" s="39">
        <v>4</v>
      </c>
      <c r="F312" s="70">
        <v>8</v>
      </c>
      <c r="G312" s="39">
        <v>1200</v>
      </c>
      <c r="H312" s="39" t="s">
        <v>1398</v>
      </c>
      <c r="I312" s="39">
        <v>88</v>
      </c>
      <c r="J312" s="39">
        <v>130</v>
      </c>
      <c r="K312" s="39">
        <v>7</v>
      </c>
      <c r="L312" s="39" t="s">
        <v>760</v>
      </c>
      <c r="M312" s="39" t="s">
        <v>1006</v>
      </c>
      <c r="N312" s="41">
        <v>2.6</v>
      </c>
      <c r="O312" s="39" t="s">
        <v>1091</v>
      </c>
      <c r="P312" s="39" t="s">
        <v>1211</v>
      </c>
      <c r="Q312" s="48"/>
      <c r="R312" s="39">
        <v>3</v>
      </c>
      <c r="S312" s="39">
        <v>54.5</v>
      </c>
      <c r="T312" s="39">
        <v>54.5</v>
      </c>
      <c r="U312" s="48">
        <v>56.318681318681314</v>
      </c>
      <c r="V312" s="39">
        <v>2</v>
      </c>
      <c r="W312" s="39"/>
      <c r="X312" s="39">
        <v>2</v>
      </c>
      <c r="Y312" s="39">
        <v>4.9000000000000004</v>
      </c>
      <c r="Z312" s="39">
        <v>20</v>
      </c>
      <c r="AA312" s="39"/>
      <c r="AB312" s="52"/>
      <c r="AC312" s="39"/>
      <c r="AD312" s="41">
        <v>3.2</v>
      </c>
      <c r="AE312" s="41"/>
      <c r="AF312" s="68" t="s">
        <v>619</v>
      </c>
      <c r="AG312" s="39" t="str">
        <f>VLOOKUP(B312,$B$1703:$D$1743,2,FALSE)</f>
        <v>NSW</v>
      </c>
      <c r="AH312" s="39" t="str">
        <f>VLOOKUP(B312,$B$1703:$D$1743,3,FALSE)</f>
        <v>Bush</v>
      </c>
      <c r="AI312" s="69" t="str">
        <f>TRIM(PROPER(L312))</f>
        <v>Tycoonist</v>
      </c>
      <c r="AJ312" s="39" t="str">
        <f>TEXT(A312, "ddd")</f>
        <v>Sat</v>
      </c>
      <c r="AK312" s="39">
        <f>MONTH(Table2[[#This Row],[Date]])</f>
        <v>8</v>
      </c>
      <c r="AL312" s="39"/>
      <c r="AM312" s="39">
        <f>IF(AND(Table2[[#This Row],[Date]]=A313,Table2[[#This Row],[Track]]=B313,Table2[[#This Row],[Race]]=F313,AL312&lt;&gt;"Neg",AL313&lt;&gt;"Neg"),2,"")</f>
        <v>2</v>
      </c>
      <c r="AN312" s="39">
        <f>IF(AM312=2,2,IF(AND(AM311=2,Table2[[#This Row],[Negatives]]&lt;&gt;"NEG"),2,""))</f>
        <v>2</v>
      </c>
      <c r="AO312" s="39">
        <f>IF(AND(Table2[[#This Row],[State]]="NSW",Table2[[#This Row],[Rated Order]]=3,AN312=""),100,100)</f>
        <v>100</v>
      </c>
      <c r="AP312" s="39" t="str">
        <f>IF(AC312&lt;&gt;"Won","",AO312*AD312)</f>
        <v/>
      </c>
      <c r="AQ312" s="39">
        <f>IF(AP312="",AO312*-1,AP312-AO312)</f>
        <v>-100</v>
      </c>
      <c r="AR312" s="95">
        <f>IF(Table2[[#This Row],[Negatives]]="NEG","",IF(AND(Table2[[#This Row],[2 Pro Bets]]="",Table2[[#This Row],[State]]="NSW",Table2[[#This Row],[Rated Order]]=3),"",100))</f>
        <v>100</v>
      </c>
      <c r="AS312" s="47" t="str">
        <f>IF(Table2[[#This Row],[Pro Bet]]="","",IF(Table2[[#This Row],[Lev Ret]]="","",AR312*Table2[[#This Row],[Div]]))</f>
        <v/>
      </c>
      <c r="AT312" s="96">
        <f>IF(Table2[[#This Row],[Pro Bet]]="","",IF(AS312="",AR312*-1,AS312-AR312))</f>
        <v>-100</v>
      </c>
    </row>
    <row r="313" spans="1:46" x14ac:dyDescent="0.25">
      <c r="A313" s="38">
        <v>44436</v>
      </c>
      <c r="B313" s="39" t="s">
        <v>48</v>
      </c>
      <c r="C313" s="40">
        <v>0.65972222222222221</v>
      </c>
      <c r="D313" s="39">
        <v>7</v>
      </c>
      <c r="E313" s="39">
        <v>4</v>
      </c>
      <c r="F313" s="70">
        <v>8</v>
      </c>
      <c r="G313" s="39">
        <v>1200</v>
      </c>
      <c r="H313" s="39" t="s">
        <v>1398</v>
      </c>
      <c r="I313" s="39">
        <v>88</v>
      </c>
      <c r="J313" s="39">
        <v>130</v>
      </c>
      <c r="K313" s="39">
        <v>3</v>
      </c>
      <c r="L313" s="39" t="s">
        <v>756</v>
      </c>
      <c r="M313" s="39" t="s">
        <v>1006</v>
      </c>
      <c r="N313" s="41">
        <v>6.7</v>
      </c>
      <c r="O313" s="39" t="s">
        <v>1430</v>
      </c>
      <c r="P313" s="39" t="s">
        <v>1454</v>
      </c>
      <c r="Q313" s="48">
        <v>2</v>
      </c>
      <c r="R313" s="39">
        <v>8</v>
      </c>
      <c r="S313" s="39">
        <v>55.5</v>
      </c>
      <c r="T313" s="39">
        <v>53.5</v>
      </c>
      <c r="U313" s="48">
        <v>56.318681318681314</v>
      </c>
      <c r="V313" s="39">
        <v>3</v>
      </c>
      <c r="W313" s="39">
        <v>1</v>
      </c>
      <c r="X313" s="39">
        <v>3</v>
      </c>
      <c r="Y313" s="39">
        <v>6</v>
      </c>
      <c r="Z313" s="39">
        <v>20</v>
      </c>
      <c r="AA313" s="39"/>
      <c r="AB313" s="52"/>
      <c r="AC313" s="39" t="s">
        <v>471</v>
      </c>
      <c r="AD313" s="41">
        <v>6.2</v>
      </c>
      <c r="AE313" s="41">
        <v>2.2000000000000002</v>
      </c>
      <c r="AF313" s="68" t="s">
        <v>619</v>
      </c>
      <c r="AG313" s="39" t="str">
        <f>VLOOKUP(B313,$B$1703:$D$1743,2,FALSE)</f>
        <v>NSW</v>
      </c>
      <c r="AH313" s="39" t="str">
        <f>VLOOKUP(B313,$B$1703:$D$1743,3,FALSE)</f>
        <v>Bush</v>
      </c>
      <c r="AI313" s="69" t="str">
        <f>TRIM(PROPER(L313))</f>
        <v>Madam Legend</v>
      </c>
      <c r="AJ313" s="39" t="str">
        <f>TEXT(A313, "ddd")</f>
        <v>Sat</v>
      </c>
      <c r="AK313" s="39">
        <f>MONTH(Table2[[#This Row],[Date]])</f>
        <v>8</v>
      </c>
      <c r="AL313" s="39"/>
      <c r="AM313" s="39" t="str">
        <f>IF(AND(Table2[[#This Row],[Date]]=A314,Table2[[#This Row],[Track]]=B314,Table2[[#This Row],[Race]]=F314,AL313&lt;&gt;"Neg",AL314&lt;&gt;"Neg"),2,"")</f>
        <v/>
      </c>
      <c r="AN313" s="39">
        <f>IF(AM313=2,2,IF(AND(AM312=2,Table2[[#This Row],[Negatives]]&lt;&gt;"NEG"),2,""))</f>
        <v>2</v>
      </c>
      <c r="AO313" s="39">
        <f>IF(AND(Table2[[#This Row],[State]]="NSW",Table2[[#This Row],[Rated Order]]=3,AN313=""),100,100)</f>
        <v>100</v>
      </c>
      <c r="AP313" s="39">
        <f>IF(AC313&lt;&gt;"Won","",AO313*AD313)</f>
        <v>620</v>
      </c>
      <c r="AQ313" s="39">
        <f>IF(AP313="",AO313*-1,AP313-AO313)</f>
        <v>520</v>
      </c>
      <c r="AR313" s="95">
        <f>IF(Table2[[#This Row],[Negatives]]="NEG","",IF(AND(Table2[[#This Row],[2 Pro Bets]]="",Table2[[#This Row],[State]]="NSW",Table2[[#This Row],[Rated Order]]=3),"",100))</f>
        <v>100</v>
      </c>
      <c r="AS313" s="47">
        <f>IF(Table2[[#This Row],[Pro Bet]]="","",IF(Table2[[#This Row],[Lev Ret]]="","",AR313*Table2[[#This Row],[Div]]))</f>
        <v>620</v>
      </c>
      <c r="AT313" s="96">
        <f>IF(Table2[[#This Row],[Pro Bet]]="","",IF(AS313="",AR313*-1,AS313-AR313))</f>
        <v>520</v>
      </c>
    </row>
    <row r="314" spans="1:46" x14ac:dyDescent="0.25">
      <c r="A314" s="38">
        <v>44436</v>
      </c>
      <c r="B314" s="39" t="s">
        <v>107</v>
      </c>
      <c r="C314" s="40">
        <v>0.67361111111111116</v>
      </c>
      <c r="D314" s="39">
        <v>4</v>
      </c>
      <c r="E314" s="39">
        <v>0</v>
      </c>
      <c r="F314" s="70">
        <v>7</v>
      </c>
      <c r="G314" s="39">
        <v>1700</v>
      </c>
      <c r="H314" s="39" t="s">
        <v>988</v>
      </c>
      <c r="I314" s="39" t="s">
        <v>989</v>
      </c>
      <c r="J314" s="39">
        <v>160</v>
      </c>
      <c r="K314" s="39">
        <v>12</v>
      </c>
      <c r="L314" s="39" t="s">
        <v>633</v>
      </c>
      <c r="M314" s="39" t="s">
        <v>1006</v>
      </c>
      <c r="N314" s="41">
        <v>6</v>
      </c>
      <c r="O314" s="39" t="s">
        <v>1003</v>
      </c>
      <c r="P314" s="39" t="s">
        <v>1144</v>
      </c>
      <c r="Q314" s="48"/>
      <c r="R314" s="39">
        <v>2</v>
      </c>
      <c r="S314" s="39">
        <v>54</v>
      </c>
      <c r="T314" s="39">
        <v>54</v>
      </c>
      <c r="U314" s="48">
        <v>24.358974358974361</v>
      </c>
      <c r="V314" s="39">
        <v>2</v>
      </c>
      <c r="W314" s="39">
        <v>3</v>
      </c>
      <c r="X314" s="39">
        <v>2</v>
      </c>
      <c r="Y314" s="39">
        <v>5.5</v>
      </c>
      <c r="Z314" s="39">
        <v>30</v>
      </c>
      <c r="AA314" s="39">
        <v>15</v>
      </c>
      <c r="AB314" s="52"/>
      <c r="AC314" s="39"/>
      <c r="AD314" s="41">
        <v>6.5</v>
      </c>
      <c r="AE314" s="41"/>
      <c r="AF314" s="68" t="s">
        <v>618</v>
      </c>
      <c r="AG314" s="39" t="str">
        <f>VLOOKUP(B314,$B$1703:$D$1743,2,FALSE)</f>
        <v>Vic</v>
      </c>
      <c r="AH314" s="39" t="str">
        <f>VLOOKUP(B314,$B$1703:$D$1743,3,FALSE)</f>
        <v>-</v>
      </c>
      <c r="AI314" s="69" t="str">
        <f>TRIM(PROPER(L314))</f>
        <v>Bartholomeu Dias</v>
      </c>
      <c r="AJ314" s="39" t="str">
        <f>TEXT(A314, "ddd")</f>
        <v>Sat</v>
      </c>
      <c r="AK314" s="39">
        <f>MONTH(Table2[[#This Row],[Date]])</f>
        <v>8</v>
      </c>
      <c r="AL314" s="39"/>
      <c r="AM314" s="39" t="str">
        <f>IF(AND(Table2[[#This Row],[Date]]=A315,Table2[[#This Row],[Track]]=B315,Table2[[#This Row],[Race]]=F315,AL314&lt;&gt;"Neg",AL315&lt;&gt;"Neg"),2,"")</f>
        <v/>
      </c>
      <c r="AN314" s="39" t="str">
        <f>IF(AM314=2,2,IF(AND(AM313=2,Table2[[#This Row],[Negatives]]&lt;&gt;"NEG"),2,""))</f>
        <v/>
      </c>
      <c r="AO314" s="39">
        <f>IF(AND(Table2[[#This Row],[State]]="NSW",Table2[[#This Row],[Rated Order]]=3,AN314=""),100,100)</f>
        <v>100</v>
      </c>
      <c r="AP314" s="39" t="str">
        <f>IF(AC314&lt;&gt;"Won","",AO314*AD314)</f>
        <v/>
      </c>
      <c r="AQ314" s="39">
        <f>IF(AP314="",AO314*-1,AP314-AO314)</f>
        <v>-100</v>
      </c>
      <c r="AR314" s="95">
        <f>IF(Table2[[#This Row],[Negatives]]="NEG","",IF(AND(Table2[[#This Row],[2 Pro Bets]]="",Table2[[#This Row],[State]]="NSW",Table2[[#This Row],[Rated Order]]=3),"",100))</f>
        <v>100</v>
      </c>
      <c r="AS314" s="47" t="str">
        <f>IF(Table2[[#This Row],[Pro Bet]]="","",IF(Table2[[#This Row],[Lev Ret]]="","",AR314*Table2[[#This Row],[Div]]))</f>
        <v/>
      </c>
      <c r="AT314" s="96">
        <f>IF(Table2[[#This Row],[Pro Bet]]="","",IF(AS314="",AR314*-1,AS314-AR314))</f>
        <v>-100</v>
      </c>
    </row>
    <row r="315" spans="1:46" x14ac:dyDescent="0.25">
      <c r="A315" s="38">
        <v>44436</v>
      </c>
      <c r="B315" s="39" t="s">
        <v>48</v>
      </c>
      <c r="C315" s="40">
        <v>0.6875</v>
      </c>
      <c r="D315" s="39">
        <v>7</v>
      </c>
      <c r="E315" s="39">
        <v>4</v>
      </c>
      <c r="F315" s="70">
        <v>9</v>
      </c>
      <c r="G315" s="39">
        <v>1000</v>
      </c>
      <c r="H315" s="39" t="s">
        <v>1398</v>
      </c>
      <c r="I315" s="39">
        <v>78</v>
      </c>
      <c r="J315" s="39">
        <v>130</v>
      </c>
      <c r="K315" s="39">
        <v>6</v>
      </c>
      <c r="L315" s="39" t="s">
        <v>771</v>
      </c>
      <c r="M315" s="39" t="s">
        <v>1006</v>
      </c>
      <c r="N315" s="41">
        <v>2.6</v>
      </c>
      <c r="O315" s="39" t="s">
        <v>1068</v>
      </c>
      <c r="P315" s="39" t="s">
        <v>1211</v>
      </c>
      <c r="Q315" s="48"/>
      <c r="R315" s="39">
        <v>7</v>
      </c>
      <c r="S315" s="39">
        <v>58.5</v>
      </c>
      <c r="T315" s="39">
        <v>58.5</v>
      </c>
      <c r="U315" s="48">
        <v>63.46153846153846</v>
      </c>
      <c r="V315" s="39"/>
      <c r="W315" s="39"/>
      <c r="X315" s="39">
        <v>2</v>
      </c>
      <c r="Y315" s="39">
        <v>4.5</v>
      </c>
      <c r="Z315" s="39">
        <v>20</v>
      </c>
      <c r="AA315" s="39"/>
      <c r="AB315" s="52"/>
      <c r="AC315" s="39" t="s">
        <v>471</v>
      </c>
      <c r="AD315" s="41">
        <v>2.8</v>
      </c>
      <c r="AE315" s="41">
        <v>1.6</v>
      </c>
      <c r="AF315" s="68" t="s">
        <v>619</v>
      </c>
      <c r="AG315" s="39" t="str">
        <f>VLOOKUP(B315,$B$1703:$D$1743,2,FALSE)</f>
        <v>NSW</v>
      </c>
      <c r="AH315" s="39" t="str">
        <f>VLOOKUP(B315,$B$1703:$D$1743,3,FALSE)</f>
        <v>Bush</v>
      </c>
      <c r="AI315" s="69" t="str">
        <f>TRIM(PROPER(L315))</f>
        <v>Andermatt</v>
      </c>
      <c r="AJ315" s="39" t="str">
        <f>TEXT(A315, "ddd")</f>
        <v>Sat</v>
      </c>
      <c r="AK315" s="39">
        <f>MONTH(Table2[[#This Row],[Date]])</f>
        <v>8</v>
      </c>
      <c r="AL315" s="39"/>
      <c r="AM315" s="39" t="str">
        <f>IF(AND(Table2[[#This Row],[Date]]=A316,Table2[[#This Row],[Track]]=B316,Table2[[#This Row],[Race]]=F316,AL315&lt;&gt;"Neg",AL316&lt;&gt;"Neg"),2,"")</f>
        <v/>
      </c>
      <c r="AN315" s="39" t="str">
        <f>IF(AM315=2,2,IF(AND(AM314=2,Table2[[#This Row],[Negatives]]&lt;&gt;"NEG"),2,""))</f>
        <v/>
      </c>
      <c r="AO315" s="39">
        <f>IF(AND(Table2[[#This Row],[State]]="NSW",Table2[[#This Row],[Rated Order]]=3,AN315=""),100,100)</f>
        <v>100</v>
      </c>
      <c r="AP315" s="39">
        <f>IF(AC315&lt;&gt;"Won","",AO315*AD315)</f>
        <v>280</v>
      </c>
      <c r="AQ315" s="39">
        <f>IF(AP315="",AO315*-1,AP315-AO315)</f>
        <v>180</v>
      </c>
      <c r="AR315" s="95">
        <f>IF(Table2[[#This Row],[Negatives]]="NEG","",IF(AND(Table2[[#This Row],[2 Pro Bets]]="",Table2[[#This Row],[State]]="NSW",Table2[[#This Row],[Rated Order]]=3),"",100))</f>
        <v>100</v>
      </c>
      <c r="AS315" s="47">
        <f>IF(Table2[[#This Row],[Pro Bet]]="","",IF(Table2[[#This Row],[Lev Ret]]="","",AR315*Table2[[#This Row],[Div]]))</f>
        <v>280</v>
      </c>
      <c r="AT315" s="96">
        <f>IF(Table2[[#This Row],[Pro Bet]]="","",IF(AS315="",AR315*-1,AS315-AR315))</f>
        <v>180</v>
      </c>
    </row>
    <row r="316" spans="1:46" x14ac:dyDescent="0.25">
      <c r="A316" s="38">
        <v>44436</v>
      </c>
      <c r="B316" s="39" t="s">
        <v>48</v>
      </c>
      <c r="C316" s="40">
        <v>0.71527777777777779</v>
      </c>
      <c r="D316" s="39">
        <v>7</v>
      </c>
      <c r="E316" s="39">
        <v>4</v>
      </c>
      <c r="F316" s="70">
        <v>10</v>
      </c>
      <c r="G316" s="39">
        <v>1500</v>
      </c>
      <c r="H316" s="39" t="s">
        <v>1398</v>
      </c>
      <c r="I316" s="39">
        <v>78</v>
      </c>
      <c r="J316" s="39">
        <v>130</v>
      </c>
      <c r="K316" s="39">
        <v>13</v>
      </c>
      <c r="L316" s="39" t="s">
        <v>772</v>
      </c>
      <c r="M316" s="39" t="s">
        <v>999</v>
      </c>
      <c r="N316" s="41">
        <v>4</v>
      </c>
      <c r="O316" s="39" t="s">
        <v>1091</v>
      </c>
      <c r="P316" s="39" t="s">
        <v>1211</v>
      </c>
      <c r="Q316" s="48"/>
      <c r="R316" s="39">
        <v>5</v>
      </c>
      <c r="S316" s="39">
        <v>56</v>
      </c>
      <c r="T316" s="39">
        <v>56</v>
      </c>
      <c r="U316" s="48">
        <v>51.315789473684212</v>
      </c>
      <c r="V316" s="39">
        <v>2</v>
      </c>
      <c r="W316" s="39"/>
      <c r="X316" s="39">
        <v>2</v>
      </c>
      <c r="Y316" s="39">
        <v>4.7</v>
      </c>
      <c r="Z316" s="39">
        <v>20</v>
      </c>
      <c r="AA316" s="39"/>
      <c r="AB316" s="52"/>
      <c r="AC316" s="39" t="s">
        <v>2</v>
      </c>
      <c r="AD316" s="41">
        <v>3.6</v>
      </c>
      <c r="AE316" s="41">
        <v>1.7</v>
      </c>
      <c r="AF316" s="68" t="s">
        <v>619</v>
      </c>
      <c r="AG316" s="39" t="str">
        <f>VLOOKUP(B316,$B$1703:$D$1743,2,FALSE)</f>
        <v>NSW</v>
      </c>
      <c r="AH316" s="39" t="str">
        <f>VLOOKUP(B316,$B$1703:$D$1743,3,FALSE)</f>
        <v>Bush</v>
      </c>
      <c r="AI316" s="69" t="str">
        <f>TRIM(PROPER(L316))</f>
        <v>Yiyi</v>
      </c>
      <c r="AJ316" s="39" t="str">
        <f>TEXT(A316, "ddd")</f>
        <v>Sat</v>
      </c>
      <c r="AK316" s="39">
        <f>MONTH(Table2[[#This Row],[Date]])</f>
        <v>8</v>
      </c>
      <c r="AL316" s="39"/>
      <c r="AM316" s="39" t="str">
        <f>IF(AND(Table2[[#This Row],[Date]]=A317,Table2[[#This Row],[Track]]=B317,Table2[[#This Row],[Race]]=F317,AL316&lt;&gt;"Neg",AL317&lt;&gt;"Neg"),2,"")</f>
        <v/>
      </c>
      <c r="AN316" s="39" t="str">
        <f>IF(AM316=2,2,IF(AND(AM315=2,Table2[[#This Row],[Negatives]]&lt;&gt;"NEG"),2,""))</f>
        <v/>
      </c>
      <c r="AO316" s="39">
        <f>IF(AND(Table2[[#This Row],[State]]="NSW",Table2[[#This Row],[Rated Order]]=3,AN316=""),100,100)</f>
        <v>100</v>
      </c>
      <c r="AP316" s="39" t="str">
        <f>IF(AC316&lt;&gt;"Won","",AO316*AD316)</f>
        <v/>
      </c>
      <c r="AQ316" s="39">
        <f>IF(AP316="",AO316*-1,AP316-AO316)</f>
        <v>-100</v>
      </c>
      <c r="AR316" s="95">
        <f>IF(Table2[[#This Row],[Negatives]]="NEG","",IF(AND(Table2[[#This Row],[2 Pro Bets]]="",Table2[[#This Row],[State]]="NSW",Table2[[#This Row],[Rated Order]]=3),"",100))</f>
        <v>100</v>
      </c>
      <c r="AS316" s="47" t="str">
        <f>IF(Table2[[#This Row],[Pro Bet]]="","",IF(Table2[[#This Row],[Lev Ret]]="","",AR316*Table2[[#This Row],[Div]]))</f>
        <v/>
      </c>
      <c r="AT316" s="96">
        <f>IF(Table2[[#This Row],[Pro Bet]]="","",IF(AS316="",AR316*-1,AS316-AR316))</f>
        <v>-100</v>
      </c>
    </row>
    <row r="317" spans="1:46" x14ac:dyDescent="0.25">
      <c r="A317" s="38">
        <v>44436</v>
      </c>
      <c r="B317" s="39" t="s">
        <v>107</v>
      </c>
      <c r="C317" s="40">
        <v>0.72222222222222221</v>
      </c>
      <c r="D317" s="39">
        <v>4</v>
      </c>
      <c r="E317" s="39">
        <v>0</v>
      </c>
      <c r="F317" s="70">
        <v>9</v>
      </c>
      <c r="G317" s="39">
        <v>1400</v>
      </c>
      <c r="H317" s="39" t="s">
        <v>988</v>
      </c>
      <c r="I317" s="39" t="s">
        <v>989</v>
      </c>
      <c r="J317" s="39">
        <v>130</v>
      </c>
      <c r="K317" s="39">
        <v>11</v>
      </c>
      <c r="L317" s="39" t="s">
        <v>169</v>
      </c>
      <c r="M317" s="39" t="s">
        <v>999</v>
      </c>
      <c r="N317" s="41">
        <v>2.15</v>
      </c>
      <c r="O317" s="39" t="s">
        <v>1145</v>
      </c>
      <c r="P317" s="39" t="s">
        <v>1013</v>
      </c>
      <c r="Q317" s="48"/>
      <c r="R317" s="39">
        <v>9</v>
      </c>
      <c r="S317" s="39">
        <v>55</v>
      </c>
      <c r="T317" s="39">
        <v>55</v>
      </c>
      <c r="U317" s="48">
        <v>52.761627906976749</v>
      </c>
      <c r="V317" s="39">
        <v>1</v>
      </c>
      <c r="W317" s="39">
        <v>1</v>
      </c>
      <c r="X317" s="39">
        <v>2</v>
      </c>
      <c r="Y317" s="39">
        <v>4.8</v>
      </c>
      <c r="Z317" s="39">
        <v>35</v>
      </c>
      <c r="AA317" s="39">
        <v>11</v>
      </c>
      <c r="AB317" s="52"/>
      <c r="AC317" s="39" t="s">
        <v>617</v>
      </c>
      <c r="AD317" s="41">
        <v>1.8</v>
      </c>
      <c r="AE317" s="41">
        <v>1.3</v>
      </c>
      <c r="AF317" s="68" t="s">
        <v>618</v>
      </c>
      <c r="AG317" s="39" t="str">
        <f>VLOOKUP(B317,$B$1703:$D$1743,2,FALSE)</f>
        <v>Vic</v>
      </c>
      <c r="AH317" s="39" t="str">
        <f>VLOOKUP(B317,$B$1703:$D$1743,3,FALSE)</f>
        <v>-</v>
      </c>
      <c r="AI317" s="69" t="str">
        <f>TRIM(PROPER(L317))</f>
        <v>Ayrton</v>
      </c>
      <c r="AJ317" s="39" t="str">
        <f>TEXT(A317, "ddd")</f>
        <v>Sat</v>
      </c>
      <c r="AK317" s="39">
        <f>MONTH(Table2[[#This Row],[Date]])</f>
        <v>8</v>
      </c>
      <c r="AL317" s="39"/>
      <c r="AM317" s="39" t="str">
        <f>IF(AND(Table2[[#This Row],[Date]]=A318,Table2[[#This Row],[Track]]=B318,Table2[[#This Row],[Race]]=F318,AL317&lt;&gt;"Neg",AL318&lt;&gt;"Neg"),2,"")</f>
        <v/>
      </c>
      <c r="AN317" s="39" t="str">
        <f>IF(AM317=2,2,IF(AND(AM316=2,Table2[[#This Row],[Negatives]]&lt;&gt;"NEG"),2,""))</f>
        <v/>
      </c>
      <c r="AO317" s="39">
        <f>IF(AND(Table2[[#This Row],[State]]="NSW",Table2[[#This Row],[Rated Order]]=3,AN317=""),100,100)</f>
        <v>100</v>
      </c>
      <c r="AP317" s="39">
        <f>IF(AC317&lt;&gt;"Won","",AO317*AD317)</f>
        <v>180</v>
      </c>
      <c r="AQ317" s="39">
        <f>IF(AP317="",AO317*-1,AP317-AO317)</f>
        <v>80</v>
      </c>
      <c r="AR317" s="95">
        <f>IF(Table2[[#This Row],[Negatives]]="NEG","",IF(AND(Table2[[#This Row],[2 Pro Bets]]="",Table2[[#This Row],[State]]="NSW",Table2[[#This Row],[Rated Order]]=3),"",100))</f>
        <v>100</v>
      </c>
      <c r="AS317" s="47">
        <f>IF(Table2[[#This Row],[Pro Bet]]="","",IF(Table2[[#This Row],[Lev Ret]]="","",AR317*Table2[[#This Row],[Div]]))</f>
        <v>180</v>
      </c>
      <c r="AT317" s="96">
        <f>IF(Table2[[#This Row],[Pro Bet]]="","",IF(AS317="",AR317*-1,AS317-AR317))</f>
        <v>80</v>
      </c>
    </row>
    <row r="318" spans="1:46" x14ac:dyDescent="0.25">
      <c r="A318" s="38">
        <v>44436</v>
      </c>
      <c r="B318" s="39" t="s">
        <v>107</v>
      </c>
      <c r="C318" s="40">
        <v>0.72222222222222221</v>
      </c>
      <c r="D318" s="39">
        <v>4</v>
      </c>
      <c r="E318" s="39">
        <v>0</v>
      </c>
      <c r="F318" s="70">
        <v>9</v>
      </c>
      <c r="G318" s="39">
        <v>1400</v>
      </c>
      <c r="H318" s="39" t="s">
        <v>988</v>
      </c>
      <c r="I318" s="39" t="s">
        <v>989</v>
      </c>
      <c r="J318" s="39">
        <v>130</v>
      </c>
      <c r="K318" s="39">
        <v>12</v>
      </c>
      <c r="L318" s="39" t="s">
        <v>30</v>
      </c>
      <c r="M318" s="39" t="s">
        <v>990</v>
      </c>
      <c r="N318" s="41">
        <v>8.5</v>
      </c>
      <c r="O318" s="39" t="s">
        <v>1146</v>
      </c>
      <c r="P318" s="39" t="s">
        <v>1135</v>
      </c>
      <c r="Q318" s="48">
        <v>3</v>
      </c>
      <c r="R318" s="39">
        <v>1</v>
      </c>
      <c r="S318" s="39">
        <v>54.5</v>
      </c>
      <c r="T318" s="39">
        <v>51.5</v>
      </c>
      <c r="U318" s="48">
        <v>52.761627906976749</v>
      </c>
      <c r="V318" s="39">
        <v>2</v>
      </c>
      <c r="W318" s="39">
        <v>5</v>
      </c>
      <c r="X318" s="39">
        <v>3</v>
      </c>
      <c r="Y318" s="39">
        <v>5.2</v>
      </c>
      <c r="Z318" s="39">
        <v>35</v>
      </c>
      <c r="AA318" s="39">
        <v>11</v>
      </c>
      <c r="AB318" s="52"/>
      <c r="AC318" s="39" t="s">
        <v>2</v>
      </c>
      <c r="AD318" s="41">
        <v>9.5</v>
      </c>
      <c r="AE318" s="41">
        <v>2.6</v>
      </c>
      <c r="AF318" s="68" t="s">
        <v>618</v>
      </c>
      <c r="AG318" s="39" t="str">
        <f>VLOOKUP(B318,$B$1703:$D$1743,2,FALSE)</f>
        <v>Vic</v>
      </c>
      <c r="AH318" s="39" t="str">
        <f>VLOOKUP(B318,$B$1703:$D$1743,3,FALSE)</f>
        <v>-</v>
      </c>
      <c r="AI318" s="69" t="str">
        <f>TRIM(PROPER(L318))</f>
        <v>King Magnus</v>
      </c>
      <c r="AJ318" s="39" t="str">
        <f>TEXT(A318, "ddd")</f>
        <v>Sat</v>
      </c>
      <c r="AK318" s="39">
        <f>MONTH(Table2[[#This Row],[Date]])</f>
        <v>8</v>
      </c>
      <c r="AL318" s="39" t="s">
        <v>1361</v>
      </c>
      <c r="AM318" s="39" t="str">
        <f>IF(AND(Table2[[#This Row],[Date]]=A319,Table2[[#This Row],[Track]]=B319,Table2[[#This Row],[Race]]=F319,AL318&lt;&gt;"Neg",AL319&lt;&gt;"Neg"),2,"")</f>
        <v/>
      </c>
      <c r="AN318" s="39" t="str">
        <f>IF(AM318=2,2,IF(AND(AM317=2,Table2[[#This Row],[Negatives]]&lt;&gt;"NEG"),2,""))</f>
        <v/>
      </c>
      <c r="AO318" s="39">
        <f>IF(AND(Table2[[#This Row],[State]]="NSW",Table2[[#This Row],[Rated Order]]=3,AN318=""),100,100)</f>
        <v>100</v>
      </c>
      <c r="AP318" s="39" t="str">
        <f>IF(AC318&lt;&gt;"Won","",AO318*AD318)</f>
        <v/>
      </c>
      <c r="AQ318" s="39">
        <f>IF(AP318="",AO318*-1,AP318-AO318)</f>
        <v>-100</v>
      </c>
      <c r="AR318" s="95" t="str">
        <f>IF(Table2[[#This Row],[Negatives]]="NEG","",IF(AND(Table2[[#This Row],[2 Pro Bets]]="",Table2[[#This Row],[State]]="NSW",Table2[[#This Row],[Rated Order]]=3),"",100))</f>
        <v/>
      </c>
      <c r="AS318" s="47" t="str">
        <f>IF(Table2[[#This Row],[Pro Bet]]="","",IF(Table2[[#This Row],[Lev Ret]]="","",AR318*Table2[[#This Row],[Div]]))</f>
        <v/>
      </c>
      <c r="AT318" s="96" t="str">
        <f>IF(Table2[[#This Row],[Pro Bet]]="","",IF(AS318="",AR318*-1,AS318-AR318))</f>
        <v/>
      </c>
    </row>
    <row r="319" spans="1:46" x14ac:dyDescent="0.25">
      <c r="A319" s="38">
        <v>44443</v>
      </c>
      <c r="B319" s="39" t="s">
        <v>44</v>
      </c>
      <c r="C319" s="40">
        <v>0.53472222222222221</v>
      </c>
      <c r="D319" s="39">
        <v>5</v>
      </c>
      <c r="E319" s="39">
        <v>4</v>
      </c>
      <c r="F319" s="70">
        <v>3</v>
      </c>
      <c r="G319" s="39">
        <v>1800</v>
      </c>
      <c r="H319" s="39" t="s">
        <v>1398</v>
      </c>
      <c r="I319" s="39">
        <v>72</v>
      </c>
      <c r="J319" s="39">
        <v>100</v>
      </c>
      <c r="K319" s="39">
        <v>10</v>
      </c>
      <c r="L319" s="39" t="s">
        <v>759</v>
      </c>
      <c r="M319" s="39" t="s">
        <v>1006</v>
      </c>
      <c r="N319" s="41">
        <v>6.7</v>
      </c>
      <c r="O319" s="39" t="s">
        <v>1448</v>
      </c>
      <c r="P319" s="39" t="s">
        <v>1399</v>
      </c>
      <c r="Q319" s="48">
        <v>2</v>
      </c>
      <c r="R319" s="39">
        <v>5</v>
      </c>
      <c r="S319" s="39">
        <v>56.5</v>
      </c>
      <c r="T319" s="39">
        <v>54.5</v>
      </c>
      <c r="U319" s="48">
        <v>26.41962600789158</v>
      </c>
      <c r="V319" s="39">
        <v>2</v>
      </c>
      <c r="W319" s="39"/>
      <c r="X319" s="39">
        <v>2</v>
      </c>
      <c r="Y319" s="39">
        <v>5.8</v>
      </c>
      <c r="Z319" s="39">
        <v>20</v>
      </c>
      <c r="AA319" s="39"/>
      <c r="AB319" s="52"/>
      <c r="AC319" s="39"/>
      <c r="AD319" s="41">
        <v>9</v>
      </c>
      <c r="AE319" s="41"/>
      <c r="AF319" s="68" t="s">
        <v>619</v>
      </c>
      <c r="AG319" s="39" t="str">
        <f>VLOOKUP(B319,$B$1703:$D$1743,2,FALSE)</f>
        <v>NSW</v>
      </c>
      <c r="AH319" s="39" t="str">
        <f>VLOOKUP(B319,$B$1703:$D$1743,3,FALSE)</f>
        <v>-</v>
      </c>
      <c r="AI319" s="69" t="str">
        <f>TRIM(PROPER(L319))</f>
        <v>Savvy Crown</v>
      </c>
      <c r="AJ319" s="39" t="str">
        <f>TEXT(A319, "ddd")</f>
        <v>Sat</v>
      </c>
      <c r="AK319" s="39">
        <f>MONTH(Table2[[#This Row],[Date]])</f>
        <v>9</v>
      </c>
      <c r="AL319" s="39"/>
      <c r="AM319" s="39">
        <f>IF(AND(Table2[[#This Row],[Date]]=A320,Table2[[#This Row],[Track]]=B320,Table2[[#This Row],[Race]]=F320,AL319&lt;&gt;"Neg",AL320&lt;&gt;"Neg"),2,"")</f>
        <v>2</v>
      </c>
      <c r="AN319" s="39">
        <f>IF(AM319=2,2,IF(AND(AM318=2,Table2[[#This Row],[Negatives]]&lt;&gt;"NEG"),2,""))</f>
        <v>2</v>
      </c>
      <c r="AO319" s="39">
        <f>IF(AND(Table2[[#This Row],[State]]="NSW",Table2[[#This Row],[Rated Order]]=3,AN319=""),100,100)</f>
        <v>100</v>
      </c>
      <c r="AP319" s="39" t="str">
        <f>IF(AC319&lt;&gt;"Won","",AO319*AD319)</f>
        <v/>
      </c>
      <c r="AQ319" s="39">
        <f>IF(AP319="",AO319*-1,AP319-AO319)</f>
        <v>-100</v>
      </c>
      <c r="AR319" s="95">
        <f>IF(Table2[[#This Row],[Negatives]]="NEG","",IF(AND(Table2[[#This Row],[2 Pro Bets]]="",Table2[[#This Row],[State]]="NSW",Table2[[#This Row],[Rated Order]]=3),"",100))</f>
        <v>100</v>
      </c>
      <c r="AS319" s="47" t="str">
        <f>IF(Table2[[#This Row],[Pro Bet]]="","",IF(Table2[[#This Row],[Lev Ret]]="","",AR319*Table2[[#This Row],[Div]]))</f>
        <v/>
      </c>
      <c r="AT319" s="96">
        <f>IF(Table2[[#This Row],[Pro Bet]]="","",IF(AS319="",AR319*-1,AS319-AR319))</f>
        <v>-100</v>
      </c>
    </row>
    <row r="320" spans="1:46" x14ac:dyDescent="0.25">
      <c r="A320" s="38">
        <v>44443</v>
      </c>
      <c r="B320" s="39" t="s">
        <v>44</v>
      </c>
      <c r="C320" s="40">
        <v>0.53472222222222221</v>
      </c>
      <c r="D320" s="39">
        <v>5</v>
      </c>
      <c r="E320" s="39">
        <v>4</v>
      </c>
      <c r="F320" s="70">
        <v>3</v>
      </c>
      <c r="G320" s="39">
        <v>1800</v>
      </c>
      <c r="H320" s="39" t="s">
        <v>1398</v>
      </c>
      <c r="I320" s="39">
        <v>72</v>
      </c>
      <c r="J320" s="39">
        <v>100</v>
      </c>
      <c r="K320" s="39">
        <v>3</v>
      </c>
      <c r="L320" s="39" t="s">
        <v>773</v>
      </c>
      <c r="M320" s="39" t="s">
        <v>1006</v>
      </c>
      <c r="N320" s="41">
        <v>4.0999999999999996</v>
      </c>
      <c r="O320" s="39" t="s">
        <v>1449</v>
      </c>
      <c r="P320" s="39" t="s">
        <v>1266</v>
      </c>
      <c r="Q320" s="48"/>
      <c r="R320" s="39">
        <v>4</v>
      </c>
      <c r="S320" s="39">
        <v>59</v>
      </c>
      <c r="T320" s="39">
        <v>59</v>
      </c>
      <c r="U320" s="48">
        <v>26.41962600789158</v>
      </c>
      <c r="V320" s="39">
        <v>3</v>
      </c>
      <c r="W320" s="39"/>
      <c r="X320" s="39">
        <v>3</v>
      </c>
      <c r="Y320" s="39">
        <v>6</v>
      </c>
      <c r="Z320" s="39">
        <v>20</v>
      </c>
      <c r="AA320" s="39"/>
      <c r="AB320" s="52"/>
      <c r="AC320" s="39"/>
      <c r="AD320" s="41">
        <v>4</v>
      </c>
      <c r="AE320" s="41"/>
      <c r="AF320" s="68" t="s">
        <v>619</v>
      </c>
      <c r="AG320" s="39" t="str">
        <f>VLOOKUP(B320,$B$1703:$D$1743,2,FALSE)</f>
        <v>NSW</v>
      </c>
      <c r="AH320" s="39" t="str">
        <f>VLOOKUP(B320,$B$1703:$D$1743,3,FALSE)</f>
        <v>-</v>
      </c>
      <c r="AI320" s="69" t="str">
        <f>TRIM(PROPER(L320))</f>
        <v>Always Sure</v>
      </c>
      <c r="AJ320" s="39" t="str">
        <f>TEXT(A320, "ddd")</f>
        <v>Sat</v>
      </c>
      <c r="AK320" s="39">
        <f>MONTH(Table2[[#This Row],[Date]])</f>
        <v>9</v>
      </c>
      <c r="AL320" s="39"/>
      <c r="AM320" s="39" t="str">
        <f>IF(AND(Table2[[#This Row],[Date]]=A321,Table2[[#This Row],[Track]]=B321,Table2[[#This Row],[Race]]=F321,AL320&lt;&gt;"Neg",AL321&lt;&gt;"Neg"),2,"")</f>
        <v/>
      </c>
      <c r="AN320" s="39">
        <f>IF(AM320=2,2,IF(AND(AM319=2,Table2[[#This Row],[Negatives]]&lt;&gt;"NEG"),2,""))</f>
        <v>2</v>
      </c>
      <c r="AO320" s="39">
        <f>IF(AND(Table2[[#This Row],[State]]="NSW",Table2[[#This Row],[Rated Order]]=3,AN320=""),100,100)</f>
        <v>100</v>
      </c>
      <c r="AP320" s="39" t="str">
        <f>IF(AC320&lt;&gt;"Won","",AO320*AD320)</f>
        <v/>
      </c>
      <c r="AQ320" s="39">
        <f>IF(AP320="",AO320*-1,AP320-AO320)</f>
        <v>-100</v>
      </c>
      <c r="AR320" s="95">
        <f>IF(Table2[[#This Row],[Negatives]]="NEG","",IF(AND(Table2[[#This Row],[2 Pro Bets]]="",Table2[[#This Row],[State]]="NSW",Table2[[#This Row],[Rated Order]]=3),"",100))</f>
        <v>100</v>
      </c>
      <c r="AS320" s="47" t="str">
        <f>IF(Table2[[#This Row],[Pro Bet]]="","",IF(Table2[[#This Row],[Lev Ret]]="","",AR320*Table2[[#This Row],[Div]]))</f>
        <v/>
      </c>
      <c r="AT320" s="96">
        <f>IF(Table2[[#This Row],[Pro Bet]]="","",IF(AS320="",AR320*-1,AS320-AR320))</f>
        <v>-100</v>
      </c>
    </row>
    <row r="321" spans="1:46" x14ac:dyDescent="0.25">
      <c r="A321" s="38">
        <v>44443</v>
      </c>
      <c r="B321" s="39" t="s">
        <v>125</v>
      </c>
      <c r="C321" s="40">
        <v>0.60763888888888895</v>
      </c>
      <c r="D321" s="39">
        <v>7</v>
      </c>
      <c r="E321" s="39">
        <v>0</v>
      </c>
      <c r="F321" s="70">
        <v>4</v>
      </c>
      <c r="G321" s="39">
        <v>2040</v>
      </c>
      <c r="H321" s="39" t="s">
        <v>988</v>
      </c>
      <c r="I321" s="39" t="s">
        <v>989</v>
      </c>
      <c r="J321" s="39">
        <v>130</v>
      </c>
      <c r="K321" s="39">
        <v>4</v>
      </c>
      <c r="L321" s="39" t="s">
        <v>542</v>
      </c>
      <c r="M321" s="39" t="s">
        <v>999</v>
      </c>
      <c r="N321" s="41">
        <v>26</v>
      </c>
      <c r="O321" s="39" t="s">
        <v>1000</v>
      </c>
      <c r="P321" s="39" t="s">
        <v>1077</v>
      </c>
      <c r="Q321" s="48"/>
      <c r="R321" s="39">
        <v>1</v>
      </c>
      <c r="S321" s="39">
        <v>58</v>
      </c>
      <c r="T321" s="39">
        <v>58</v>
      </c>
      <c r="U321" s="48">
        <v>31.623931623931625</v>
      </c>
      <c r="V321" s="39"/>
      <c r="W321" s="39"/>
      <c r="X321" s="39">
        <v>2</v>
      </c>
      <c r="Y321" s="39">
        <v>5.2</v>
      </c>
      <c r="Z321" s="39">
        <v>30</v>
      </c>
      <c r="AA321" s="39">
        <v>12</v>
      </c>
      <c r="AB321" s="52"/>
      <c r="AC321" s="39"/>
      <c r="AD321" s="41">
        <v>26</v>
      </c>
      <c r="AE321" s="41"/>
      <c r="AF321" s="68" t="s">
        <v>618</v>
      </c>
      <c r="AG321" s="39" t="str">
        <f>VLOOKUP(B321,$B$1703:$D$1743,2,FALSE)</f>
        <v>Vic</v>
      </c>
      <c r="AH321" s="39" t="str">
        <f>VLOOKUP(B321,$B$1703:$D$1743,3,FALSE)</f>
        <v>-</v>
      </c>
      <c r="AI321" s="69" t="str">
        <f>TRIM(PROPER(L321))</f>
        <v>Dark Dream</v>
      </c>
      <c r="AJ321" s="39" t="str">
        <f>TEXT(A321, "ddd")</f>
        <v>Sat</v>
      </c>
      <c r="AK321" s="39">
        <f>MONTH(Table2[[#This Row],[Date]])</f>
        <v>9</v>
      </c>
      <c r="AL321" s="39" t="s">
        <v>1362</v>
      </c>
      <c r="AM321" s="39" t="str">
        <f>IF(AND(Table2[[#This Row],[Date]]=A322,Table2[[#This Row],[Track]]=B322,Table2[[#This Row],[Race]]=F322,AL321&lt;&gt;"Neg",AL322&lt;&gt;"Neg"),2,"")</f>
        <v/>
      </c>
      <c r="AN321" s="39" t="str">
        <f>IF(AM321=2,2,IF(AND(AM320=2,Table2[[#This Row],[Negatives]]&lt;&gt;"NEG"),2,""))</f>
        <v/>
      </c>
      <c r="AO321" s="39">
        <f>IF(AND(Table2[[#This Row],[State]]="NSW",Table2[[#This Row],[Rated Order]]=3,AN321=""),100,100)</f>
        <v>100</v>
      </c>
      <c r="AP321" s="39" t="str">
        <f>IF(AC321&lt;&gt;"Won","",AO321*AD321)</f>
        <v/>
      </c>
      <c r="AQ321" s="39">
        <f>IF(AP321="",AO321*-1,AP321-AO321)</f>
        <v>-100</v>
      </c>
      <c r="AR321" s="95" t="str">
        <f>IF(Table2[[#This Row],[Negatives]]="NEG","",IF(AND(Table2[[#This Row],[2 Pro Bets]]="",Table2[[#This Row],[State]]="NSW",Table2[[#This Row],[Rated Order]]=3),"",100))</f>
        <v/>
      </c>
      <c r="AS321" s="47" t="str">
        <f>IF(Table2[[#This Row],[Pro Bet]]="","",IF(Table2[[#This Row],[Lev Ret]]="","",AR321*Table2[[#This Row],[Div]]))</f>
        <v/>
      </c>
      <c r="AT321" s="96" t="str">
        <f>IF(Table2[[#This Row],[Pro Bet]]="","",IF(AS321="",AR321*-1,AS321-AR321))</f>
        <v/>
      </c>
    </row>
    <row r="322" spans="1:46" x14ac:dyDescent="0.25">
      <c r="A322" s="38">
        <v>44443</v>
      </c>
      <c r="B322" s="39" t="s">
        <v>125</v>
      </c>
      <c r="C322" s="40">
        <v>0.60763888888888895</v>
      </c>
      <c r="D322" s="39">
        <v>7</v>
      </c>
      <c r="E322" s="39">
        <v>0</v>
      </c>
      <c r="F322" s="70">
        <v>4</v>
      </c>
      <c r="G322" s="39">
        <v>2040</v>
      </c>
      <c r="H322" s="39" t="s">
        <v>988</v>
      </c>
      <c r="I322" s="39" t="s">
        <v>989</v>
      </c>
      <c r="J322" s="39">
        <v>130</v>
      </c>
      <c r="K322" s="39">
        <v>5</v>
      </c>
      <c r="L322" s="39" t="s">
        <v>511</v>
      </c>
      <c r="M322" s="39" t="s">
        <v>999</v>
      </c>
      <c r="N322" s="41">
        <v>6</v>
      </c>
      <c r="O322" s="39" t="s">
        <v>1091</v>
      </c>
      <c r="P322" s="39" t="s">
        <v>992</v>
      </c>
      <c r="Q322" s="48"/>
      <c r="R322" s="39">
        <v>8</v>
      </c>
      <c r="S322" s="39">
        <v>56</v>
      </c>
      <c r="T322" s="39">
        <v>56</v>
      </c>
      <c r="U322" s="48">
        <v>31.623931623931625</v>
      </c>
      <c r="V322" s="39">
        <v>1</v>
      </c>
      <c r="W322" s="39">
        <v>4</v>
      </c>
      <c r="X322" s="39">
        <v>3</v>
      </c>
      <c r="Y322" s="39">
        <v>5.5</v>
      </c>
      <c r="Z322" s="39">
        <v>30</v>
      </c>
      <c r="AA322" s="39">
        <v>12</v>
      </c>
      <c r="AB322" s="52"/>
      <c r="AC322" s="39"/>
      <c r="AD322" s="41">
        <v>5</v>
      </c>
      <c r="AE322" s="41"/>
      <c r="AF322" s="68" t="s">
        <v>618</v>
      </c>
      <c r="AG322" s="39" t="str">
        <f>VLOOKUP(B322,$B$1703:$D$1743,2,FALSE)</f>
        <v>Vic</v>
      </c>
      <c r="AH322" s="39" t="str">
        <f>VLOOKUP(B322,$B$1703:$D$1743,3,FALSE)</f>
        <v>-</v>
      </c>
      <c r="AI322" s="69" t="str">
        <f>TRIM(PROPER(L322))</f>
        <v>Pancho</v>
      </c>
      <c r="AJ322" s="39" t="str">
        <f>TEXT(A322, "ddd")</f>
        <v>Sat</v>
      </c>
      <c r="AK322" s="39">
        <f>MONTH(Table2[[#This Row],[Date]])</f>
        <v>9</v>
      </c>
      <c r="AL322" s="39"/>
      <c r="AM322" s="39" t="str">
        <f>IF(AND(Table2[[#This Row],[Date]]=A323,Table2[[#This Row],[Track]]=B323,Table2[[#This Row],[Race]]=F323,AL322&lt;&gt;"Neg",AL323&lt;&gt;"Neg"),2,"")</f>
        <v/>
      </c>
      <c r="AN322" s="39" t="str">
        <f>IF(AM322=2,2,IF(AND(AM321=2,Table2[[#This Row],[Negatives]]&lt;&gt;"NEG"),2,""))</f>
        <v/>
      </c>
      <c r="AO322" s="39">
        <f>IF(AND(Table2[[#This Row],[State]]="NSW",Table2[[#This Row],[Rated Order]]=3,AN322=""),100,100)</f>
        <v>100</v>
      </c>
      <c r="AP322" s="39" t="str">
        <f>IF(AC322&lt;&gt;"Won","",AO322*AD322)</f>
        <v/>
      </c>
      <c r="AQ322" s="39">
        <f>IF(AP322="",AO322*-1,AP322-AO322)</f>
        <v>-100</v>
      </c>
      <c r="AR322" s="95">
        <f>IF(Table2[[#This Row],[Negatives]]="NEG","",IF(AND(Table2[[#This Row],[2 Pro Bets]]="",Table2[[#This Row],[State]]="NSW",Table2[[#This Row],[Rated Order]]=3),"",100))</f>
        <v>100</v>
      </c>
      <c r="AS322" s="47" t="str">
        <f>IF(Table2[[#This Row],[Pro Bet]]="","",IF(Table2[[#This Row],[Lev Ret]]="","",AR322*Table2[[#This Row],[Div]]))</f>
        <v/>
      </c>
      <c r="AT322" s="96">
        <f>IF(Table2[[#This Row],[Pro Bet]]="","",IF(AS322="",AR322*-1,AS322-AR322))</f>
        <v>-100</v>
      </c>
    </row>
    <row r="323" spans="1:46" x14ac:dyDescent="0.25">
      <c r="A323" s="38">
        <v>44443</v>
      </c>
      <c r="B323" s="39" t="s">
        <v>125</v>
      </c>
      <c r="C323" s="40">
        <v>0.67361111111111116</v>
      </c>
      <c r="D323" s="39">
        <v>7</v>
      </c>
      <c r="E323" s="39">
        <v>0</v>
      </c>
      <c r="F323" s="70">
        <v>7</v>
      </c>
      <c r="G323" s="39">
        <v>1200</v>
      </c>
      <c r="H323" s="39" t="s">
        <v>988</v>
      </c>
      <c r="I323" s="39" t="s">
        <v>989</v>
      </c>
      <c r="J323" s="39">
        <v>160</v>
      </c>
      <c r="K323" s="39">
        <v>6</v>
      </c>
      <c r="L323" s="39" t="s">
        <v>1070</v>
      </c>
      <c r="M323" s="39" t="s">
        <v>995</v>
      </c>
      <c r="N323" s="41">
        <v>7</v>
      </c>
      <c r="O323" s="39" t="s">
        <v>1009</v>
      </c>
      <c r="P323" s="39" t="s">
        <v>1116</v>
      </c>
      <c r="Q323" s="48"/>
      <c r="R323" s="39">
        <v>11</v>
      </c>
      <c r="S323" s="39">
        <v>55.5</v>
      </c>
      <c r="T323" s="39">
        <v>55.5</v>
      </c>
      <c r="U323" s="48">
        <v>21.428571428571431</v>
      </c>
      <c r="V323" s="39">
        <v>2</v>
      </c>
      <c r="W323" s="39"/>
      <c r="X323" s="39">
        <v>2</v>
      </c>
      <c r="Y323" s="39">
        <v>5.4</v>
      </c>
      <c r="Z323" s="39">
        <v>30</v>
      </c>
      <c r="AA323" s="39">
        <v>14</v>
      </c>
      <c r="AB323" s="52"/>
      <c r="AC323" s="39"/>
      <c r="AD323" s="41">
        <v>8</v>
      </c>
      <c r="AE323" s="41"/>
      <c r="AF323" s="68" t="s">
        <v>618</v>
      </c>
      <c r="AG323" s="39" t="str">
        <f>VLOOKUP(B323,$B$1703:$D$1743,2,FALSE)</f>
        <v>Vic</v>
      </c>
      <c r="AH323" s="39" t="str">
        <f>VLOOKUP(B323,$B$1703:$D$1743,3,FALSE)</f>
        <v>-</v>
      </c>
      <c r="AI323" s="69" t="str">
        <f>TRIM(PROPER(L323))</f>
        <v>Ancestry</v>
      </c>
      <c r="AJ323" s="39" t="str">
        <f>TEXT(A323, "ddd")</f>
        <v>Sat</v>
      </c>
      <c r="AK323" s="39">
        <f>MONTH(Table2[[#This Row],[Date]])</f>
        <v>9</v>
      </c>
      <c r="AL323" s="39" t="s">
        <v>1361</v>
      </c>
      <c r="AM323" s="39" t="str">
        <f>IF(AND(Table2[[#This Row],[Date]]=A324,Table2[[#This Row],[Track]]=B324,Table2[[#This Row],[Race]]=F324,AL323&lt;&gt;"Neg",AL324&lt;&gt;"Neg"),2,"")</f>
        <v/>
      </c>
      <c r="AN323" s="39" t="str">
        <f>IF(AM323=2,2,IF(AND(AM322=2,Table2[[#This Row],[Negatives]]&lt;&gt;"NEG"),2,""))</f>
        <v/>
      </c>
      <c r="AO323" s="39">
        <f>IF(AND(Table2[[#This Row],[State]]="NSW",Table2[[#This Row],[Rated Order]]=3,AN323=""),100,100)</f>
        <v>100</v>
      </c>
      <c r="AP323" s="39" t="str">
        <f>IF(AC323&lt;&gt;"Won","",AO323*AD323)</f>
        <v/>
      </c>
      <c r="AQ323" s="39">
        <f>IF(AP323="",AO323*-1,AP323-AO323)</f>
        <v>-100</v>
      </c>
      <c r="AR323" s="95" t="str">
        <f>IF(Table2[[#This Row],[Negatives]]="NEG","",IF(AND(Table2[[#This Row],[2 Pro Bets]]="",Table2[[#This Row],[State]]="NSW",Table2[[#This Row],[Rated Order]]=3),"",100))</f>
        <v/>
      </c>
      <c r="AS323" s="47" t="str">
        <f>IF(Table2[[#This Row],[Pro Bet]]="","",IF(Table2[[#This Row],[Lev Ret]]="","",AR323*Table2[[#This Row],[Div]]))</f>
        <v/>
      </c>
      <c r="AT323" s="96" t="str">
        <f>IF(Table2[[#This Row],[Pro Bet]]="","",IF(AS323="",AR323*-1,AS323-AR323))</f>
        <v/>
      </c>
    </row>
    <row r="324" spans="1:46" x14ac:dyDescent="0.25">
      <c r="A324" s="38">
        <v>44443</v>
      </c>
      <c r="B324" s="39" t="s">
        <v>44</v>
      </c>
      <c r="C324" s="40">
        <v>0.71527777777777779</v>
      </c>
      <c r="D324" s="39">
        <v>5</v>
      </c>
      <c r="E324" s="39">
        <v>4</v>
      </c>
      <c r="F324" s="70">
        <v>10</v>
      </c>
      <c r="G324" s="39">
        <v>1500</v>
      </c>
      <c r="H324" s="39" t="s">
        <v>1398</v>
      </c>
      <c r="I324" s="39">
        <v>94</v>
      </c>
      <c r="J324" s="39">
        <v>130</v>
      </c>
      <c r="K324" s="39">
        <v>13</v>
      </c>
      <c r="L324" s="39" t="s">
        <v>774</v>
      </c>
      <c r="M324" s="39" t="s">
        <v>1006</v>
      </c>
      <c r="N324" s="41">
        <v>3.1</v>
      </c>
      <c r="O324" s="39" t="s">
        <v>1091</v>
      </c>
      <c r="P324" s="39" t="s">
        <v>1064</v>
      </c>
      <c r="Q324" s="48"/>
      <c r="R324" s="39">
        <v>11</v>
      </c>
      <c r="S324" s="39">
        <v>55.5</v>
      </c>
      <c r="T324" s="39">
        <v>55.5</v>
      </c>
      <c r="U324" s="48">
        <v>45.591397849462368</v>
      </c>
      <c r="V324" s="39">
        <v>3</v>
      </c>
      <c r="W324" s="39"/>
      <c r="X324" s="39">
        <v>2</v>
      </c>
      <c r="Y324" s="39">
        <v>3.9</v>
      </c>
      <c r="Z324" s="39">
        <v>30</v>
      </c>
      <c r="AA324" s="39"/>
      <c r="AB324" s="52"/>
      <c r="AC324" s="39"/>
      <c r="AD324" s="41">
        <v>2.8</v>
      </c>
      <c r="AE324" s="41"/>
      <c r="AF324" s="68" t="s">
        <v>619</v>
      </c>
      <c r="AG324" s="39" t="str">
        <f>VLOOKUP(B324,$B$1703:$D$1743,2,FALSE)</f>
        <v>NSW</v>
      </c>
      <c r="AH324" s="39" t="str">
        <f>VLOOKUP(B324,$B$1703:$D$1743,3,FALSE)</f>
        <v>-</v>
      </c>
      <c r="AI324" s="69" t="str">
        <f>TRIM(PROPER(L324))</f>
        <v>Atishu</v>
      </c>
      <c r="AJ324" s="39" t="str">
        <f>TEXT(A324, "ddd")</f>
        <v>Sat</v>
      </c>
      <c r="AK324" s="39">
        <f>MONTH(Table2[[#This Row],[Date]])</f>
        <v>9</v>
      </c>
      <c r="AL324" s="39"/>
      <c r="AM324" s="39" t="str">
        <f>IF(AND(Table2[[#This Row],[Date]]=A325,Table2[[#This Row],[Track]]=B325,Table2[[#This Row],[Race]]=F325,AL324&lt;&gt;"Neg",AL325&lt;&gt;"Neg"),2,"")</f>
        <v/>
      </c>
      <c r="AN324" s="39" t="str">
        <f>IF(AM324=2,2,IF(AND(AM323=2,Table2[[#This Row],[Negatives]]&lt;&gt;"NEG"),2,""))</f>
        <v/>
      </c>
      <c r="AO324" s="39">
        <f>IF(AND(Table2[[#This Row],[State]]="NSW",Table2[[#This Row],[Rated Order]]=3,AN324=""),100,100)</f>
        <v>100</v>
      </c>
      <c r="AP324" s="39" t="str">
        <f>IF(AC324&lt;&gt;"Won","",AO324*AD324)</f>
        <v/>
      </c>
      <c r="AQ324" s="39">
        <f>IF(AP324="",AO324*-1,AP324-AO324)</f>
        <v>-100</v>
      </c>
      <c r="AR324" s="95">
        <f>IF(Table2[[#This Row],[Negatives]]="NEG","",IF(AND(Table2[[#This Row],[2 Pro Bets]]="",Table2[[#This Row],[State]]="NSW",Table2[[#This Row],[Rated Order]]=3),"",100))</f>
        <v>100</v>
      </c>
      <c r="AS324" s="47" t="str">
        <f>IF(Table2[[#This Row],[Pro Bet]]="","",IF(Table2[[#This Row],[Lev Ret]]="","",AR324*Table2[[#This Row],[Div]]))</f>
        <v/>
      </c>
      <c r="AT324" s="96">
        <f>IF(Table2[[#This Row],[Pro Bet]]="","",IF(AS324="",AR324*-1,AS324-AR324))</f>
        <v>-100</v>
      </c>
    </row>
    <row r="325" spans="1:46" x14ac:dyDescent="0.25">
      <c r="A325" s="38">
        <v>44450</v>
      </c>
      <c r="B325" s="39" t="s">
        <v>48</v>
      </c>
      <c r="C325" s="40">
        <v>0.51041666666666663</v>
      </c>
      <c r="D325" s="39">
        <v>4</v>
      </c>
      <c r="E325" s="39">
        <v>5</v>
      </c>
      <c r="F325" s="70">
        <v>2</v>
      </c>
      <c r="G325" s="39">
        <v>2400</v>
      </c>
      <c r="H325" s="39" t="s">
        <v>1398</v>
      </c>
      <c r="I325" s="39">
        <v>78</v>
      </c>
      <c r="J325" s="39">
        <v>130</v>
      </c>
      <c r="K325" s="39">
        <v>2</v>
      </c>
      <c r="L325" s="39" t="s">
        <v>1590</v>
      </c>
      <c r="M325" s="39" t="s">
        <v>1018</v>
      </c>
      <c r="N325" s="41">
        <v>7.9</v>
      </c>
      <c r="O325" s="39" t="s">
        <v>1166</v>
      </c>
      <c r="P325" s="39" t="s">
        <v>1064</v>
      </c>
      <c r="Q325" s="48"/>
      <c r="R325" s="39">
        <v>2</v>
      </c>
      <c r="S325" s="39">
        <v>58.5</v>
      </c>
      <c r="T325" s="39">
        <v>58.5</v>
      </c>
      <c r="U325" s="48">
        <v>66.666666666666671</v>
      </c>
      <c r="V325" s="39">
        <v>2</v>
      </c>
      <c r="W325" s="39"/>
      <c r="X325" s="39">
        <v>3</v>
      </c>
      <c r="Y325" s="39">
        <v>7.5</v>
      </c>
      <c r="Z325" s="39">
        <v>20</v>
      </c>
      <c r="AA325" s="39"/>
      <c r="AB325" s="52"/>
      <c r="AC325" s="39"/>
      <c r="AD325" s="41">
        <v>8.5</v>
      </c>
      <c r="AE325" s="41"/>
      <c r="AF325" s="68" t="s">
        <v>619</v>
      </c>
      <c r="AG325" s="39" t="str">
        <f>VLOOKUP(B325,$B$1703:$D$1743,2,FALSE)</f>
        <v>NSW</v>
      </c>
      <c r="AH325" s="39" t="str">
        <f>VLOOKUP(B325,$B$1703:$D$1743,3,FALSE)</f>
        <v>Bush</v>
      </c>
      <c r="AI325" s="69" t="str">
        <f>TRIM(PROPER(L325))</f>
        <v>Off Shaw</v>
      </c>
      <c r="AJ325" s="39" t="str">
        <f>TEXT(A325, "ddd")</f>
        <v>Sat</v>
      </c>
      <c r="AK325" s="39">
        <f>MONTH(Table2[[#This Row],[Date]])</f>
        <v>9</v>
      </c>
      <c r="AL325" s="39" t="s">
        <v>1362</v>
      </c>
      <c r="AM325" s="39" t="str">
        <f>IF(AND(Table2[[#This Row],[Date]]=A326,Table2[[#This Row],[Track]]=B326,Table2[[#This Row],[Race]]=F326,AL325&lt;&gt;"Neg",AL326&lt;&gt;"Neg"),2,"")</f>
        <v/>
      </c>
      <c r="AN325" s="39" t="str">
        <f>IF(AM325=2,2,IF(AND(AM324=2,Table2[[#This Row],[Negatives]]&lt;&gt;"NEG"),2,""))</f>
        <v/>
      </c>
      <c r="AO325" s="39">
        <f>IF(AND(Table2[[#This Row],[State]]="NSW",Table2[[#This Row],[Rated Order]]=3,AN325=""),100,100)</f>
        <v>100</v>
      </c>
      <c r="AP325" s="39" t="str">
        <f>IF(AC325&lt;&gt;"Won","",AO325*AD325)</f>
        <v/>
      </c>
      <c r="AQ325" s="39">
        <f>IF(AP325="",AO325*-1,AP325-AO325)</f>
        <v>-100</v>
      </c>
      <c r="AR325" s="95" t="str">
        <f>IF(Table2[[#This Row],[Negatives]]="NEG","",IF(AND(Table2[[#This Row],[2 Pro Bets]]="",Table2[[#This Row],[State]]="NSW",Table2[[#This Row],[Rated Order]]=3),"",100))</f>
        <v/>
      </c>
      <c r="AS325" s="47" t="str">
        <f>IF(Table2[[#This Row],[Pro Bet]]="","",IF(Table2[[#This Row],[Lev Ret]]="","",AR325*Table2[[#This Row],[Div]]))</f>
        <v/>
      </c>
      <c r="AT325" s="96" t="str">
        <f>IF(Table2[[#This Row],[Pro Bet]]="","",IF(AS325="",AR325*-1,AS325-AR325))</f>
        <v/>
      </c>
    </row>
    <row r="326" spans="1:46" x14ac:dyDescent="0.25">
      <c r="A326" s="38">
        <v>44450</v>
      </c>
      <c r="B326" s="39" t="s">
        <v>48</v>
      </c>
      <c r="C326" s="40">
        <v>0.53472222222222221</v>
      </c>
      <c r="D326" s="39">
        <v>4</v>
      </c>
      <c r="E326" s="39">
        <v>5</v>
      </c>
      <c r="F326" s="70">
        <v>3</v>
      </c>
      <c r="G326" s="39">
        <v>2000</v>
      </c>
      <c r="H326" s="39" t="s">
        <v>1398</v>
      </c>
      <c r="I326" s="39">
        <v>78</v>
      </c>
      <c r="J326" s="39">
        <v>130</v>
      </c>
      <c r="K326" s="39">
        <v>4</v>
      </c>
      <c r="L326" s="39" t="s">
        <v>650</v>
      </c>
      <c r="M326" s="39" t="s">
        <v>999</v>
      </c>
      <c r="N326" s="41">
        <v>4.4000000000000004</v>
      </c>
      <c r="O326" s="39" t="s">
        <v>1091</v>
      </c>
      <c r="P326" s="39" t="s">
        <v>1064</v>
      </c>
      <c r="Q326" s="48"/>
      <c r="R326" s="39">
        <v>8</v>
      </c>
      <c r="S326" s="39">
        <v>58.5</v>
      </c>
      <c r="T326" s="39">
        <v>58.5</v>
      </c>
      <c r="U326" s="48">
        <v>43.560606060606062</v>
      </c>
      <c r="V326" s="39">
        <v>2</v>
      </c>
      <c r="W326" s="39">
        <v>1</v>
      </c>
      <c r="X326" s="39">
        <v>2</v>
      </c>
      <c r="Y326" s="39">
        <v>5</v>
      </c>
      <c r="Z326" s="39">
        <v>20</v>
      </c>
      <c r="AA326" s="39"/>
      <c r="AB326" s="52"/>
      <c r="AC326" s="39"/>
      <c r="AD326" s="41">
        <v>4.8</v>
      </c>
      <c r="AE326" s="41"/>
      <c r="AF326" s="68" t="s">
        <v>619</v>
      </c>
      <c r="AG326" s="39" t="str">
        <f>VLOOKUP(B326,$B$1703:$D$1743,2,FALSE)</f>
        <v>NSW</v>
      </c>
      <c r="AH326" s="39" t="str">
        <f>VLOOKUP(B326,$B$1703:$D$1743,3,FALSE)</f>
        <v>Bush</v>
      </c>
      <c r="AI326" s="69" t="str">
        <f>TRIM(PROPER(L326))</f>
        <v>Crystal Pegasus</v>
      </c>
      <c r="AJ326" s="39" t="str">
        <f>TEXT(A326, "ddd")</f>
        <v>Sat</v>
      </c>
      <c r="AK326" s="39">
        <f>MONTH(Table2[[#This Row],[Date]])</f>
        <v>9</v>
      </c>
      <c r="AL326" s="39"/>
      <c r="AM326" s="39" t="str">
        <f>IF(AND(Table2[[#This Row],[Date]]=A327,Table2[[#This Row],[Track]]=B327,Table2[[#This Row],[Race]]=F327,AL326&lt;&gt;"Neg",AL327&lt;&gt;"Neg"),2,"")</f>
        <v/>
      </c>
      <c r="AN326" s="39" t="str">
        <f>IF(AM326=2,2,IF(AND(AM325=2,Table2[[#This Row],[Negatives]]&lt;&gt;"NEG"),2,""))</f>
        <v/>
      </c>
      <c r="AO326" s="39">
        <f>IF(AND(Table2[[#This Row],[State]]="NSW",Table2[[#This Row],[Rated Order]]=3,AN326=""),100,100)</f>
        <v>100</v>
      </c>
      <c r="AP326" s="39" t="str">
        <f>IF(AC326&lt;&gt;"Won","",AO326*AD326)</f>
        <v/>
      </c>
      <c r="AQ326" s="39">
        <f>IF(AP326="",AO326*-1,AP326-AO326)</f>
        <v>-100</v>
      </c>
      <c r="AR326" s="95">
        <f>IF(Table2[[#This Row],[Negatives]]="NEG","",IF(AND(Table2[[#This Row],[2 Pro Bets]]="",Table2[[#This Row],[State]]="NSW",Table2[[#This Row],[Rated Order]]=3),"",100))</f>
        <v>100</v>
      </c>
      <c r="AS326" s="47" t="str">
        <f>IF(Table2[[#This Row],[Pro Bet]]="","",IF(Table2[[#This Row],[Lev Ret]]="","",AR326*Table2[[#This Row],[Div]]))</f>
        <v/>
      </c>
      <c r="AT326" s="96">
        <f>IF(Table2[[#This Row],[Pro Bet]]="","",IF(AS326="",AR326*-1,AS326-AR326))</f>
        <v>-100</v>
      </c>
    </row>
    <row r="327" spans="1:46" x14ac:dyDescent="0.25">
      <c r="A327" s="38">
        <v>44450</v>
      </c>
      <c r="B327" s="39" t="s">
        <v>48</v>
      </c>
      <c r="C327" s="40">
        <v>0.55902777777777779</v>
      </c>
      <c r="D327" s="39">
        <v>4</v>
      </c>
      <c r="E327" s="39">
        <v>5</v>
      </c>
      <c r="F327" s="70">
        <v>4</v>
      </c>
      <c r="G327" s="39">
        <v>1200</v>
      </c>
      <c r="H327" s="39" t="s">
        <v>1398</v>
      </c>
      <c r="I327" s="39">
        <v>72</v>
      </c>
      <c r="J327" s="39">
        <v>100</v>
      </c>
      <c r="K327" s="39">
        <v>7</v>
      </c>
      <c r="L327" s="39" t="s">
        <v>775</v>
      </c>
      <c r="M327" s="39" t="s">
        <v>1006</v>
      </c>
      <c r="N327" s="41">
        <v>12.4</v>
      </c>
      <c r="O327" s="39" t="s">
        <v>1445</v>
      </c>
      <c r="P327" s="39" t="s">
        <v>1421</v>
      </c>
      <c r="Q327" s="48"/>
      <c r="R327" s="39">
        <v>7</v>
      </c>
      <c r="S327" s="39">
        <v>55.5</v>
      </c>
      <c r="T327" s="39">
        <v>55.5</v>
      </c>
      <c r="U327" s="48">
        <v>20.112708900116594</v>
      </c>
      <c r="V327" s="39"/>
      <c r="W327" s="39"/>
      <c r="X327" s="39">
        <v>2</v>
      </c>
      <c r="Y327" s="39">
        <v>6</v>
      </c>
      <c r="Z327" s="39">
        <v>20</v>
      </c>
      <c r="AA327" s="39"/>
      <c r="AB327" s="52"/>
      <c r="AC327" s="39" t="s">
        <v>471</v>
      </c>
      <c r="AD327" s="41">
        <v>12.3</v>
      </c>
      <c r="AE327" s="41">
        <v>3.3</v>
      </c>
      <c r="AF327" s="68" t="s">
        <v>619</v>
      </c>
      <c r="AG327" s="39" t="str">
        <f>VLOOKUP(B327,$B$1703:$D$1743,2,FALSE)</f>
        <v>NSW</v>
      </c>
      <c r="AH327" s="39" t="str">
        <f>VLOOKUP(B327,$B$1703:$D$1743,3,FALSE)</f>
        <v>Bush</v>
      </c>
      <c r="AI327" s="69" t="str">
        <f>TRIM(PROPER(L327))</f>
        <v>Dalaalaat</v>
      </c>
      <c r="AJ327" s="39" t="str">
        <f>TEXT(A327, "ddd")</f>
        <v>Sat</v>
      </c>
      <c r="AK327" s="39">
        <f>MONTH(Table2[[#This Row],[Date]])</f>
        <v>9</v>
      </c>
      <c r="AL327" s="39"/>
      <c r="AM327" s="39">
        <f>IF(AND(Table2[[#This Row],[Date]]=A328,Table2[[#This Row],[Track]]=B328,Table2[[#This Row],[Race]]=F328,AL327&lt;&gt;"Neg",AL328&lt;&gt;"Neg"),2,"")</f>
        <v>2</v>
      </c>
      <c r="AN327" s="39">
        <f>IF(AM327=2,2,IF(AND(AM326=2,Table2[[#This Row],[Negatives]]&lt;&gt;"NEG"),2,""))</f>
        <v>2</v>
      </c>
      <c r="AO327" s="39">
        <f>IF(AND(Table2[[#This Row],[State]]="NSW",Table2[[#This Row],[Rated Order]]=3,AN327=""),100,100)</f>
        <v>100</v>
      </c>
      <c r="AP327" s="39">
        <f>IF(AC327&lt;&gt;"Won","",AO327*AD327)</f>
        <v>1230</v>
      </c>
      <c r="AQ327" s="39">
        <f>IF(AP327="",AO327*-1,AP327-AO327)</f>
        <v>1130</v>
      </c>
      <c r="AR327" s="95">
        <f>IF(Table2[[#This Row],[Negatives]]="NEG","",IF(AND(Table2[[#This Row],[2 Pro Bets]]="",Table2[[#This Row],[State]]="NSW",Table2[[#This Row],[Rated Order]]=3),"",100))</f>
        <v>100</v>
      </c>
      <c r="AS327" s="47">
        <f>IF(Table2[[#This Row],[Pro Bet]]="","",IF(Table2[[#This Row],[Lev Ret]]="","",AR327*Table2[[#This Row],[Div]]))</f>
        <v>1230</v>
      </c>
      <c r="AT327" s="96">
        <f>IF(Table2[[#This Row],[Pro Bet]]="","",IF(AS327="",AR327*-1,AS327-AR327))</f>
        <v>1130</v>
      </c>
    </row>
    <row r="328" spans="1:46" x14ac:dyDescent="0.25">
      <c r="A328" s="38">
        <v>44450</v>
      </c>
      <c r="B328" s="39" t="s">
        <v>48</v>
      </c>
      <c r="C328" s="40">
        <v>0.55902777777777779</v>
      </c>
      <c r="D328" s="39">
        <v>4</v>
      </c>
      <c r="E328" s="39">
        <v>5</v>
      </c>
      <c r="F328" s="70">
        <v>4</v>
      </c>
      <c r="G328" s="39">
        <v>1200</v>
      </c>
      <c r="H328" s="39" t="s">
        <v>1398</v>
      </c>
      <c r="I328" s="39">
        <v>72</v>
      </c>
      <c r="J328" s="39">
        <v>100</v>
      </c>
      <c r="K328" s="39">
        <v>6</v>
      </c>
      <c r="L328" s="39" t="s">
        <v>776</v>
      </c>
      <c r="M328" s="39" t="s">
        <v>1006</v>
      </c>
      <c r="N328" s="41">
        <v>4.0999999999999996</v>
      </c>
      <c r="O328" s="39" t="s">
        <v>1089</v>
      </c>
      <c r="P328" s="39" t="s">
        <v>1211</v>
      </c>
      <c r="Q328" s="48"/>
      <c r="R328" s="39">
        <v>2</v>
      </c>
      <c r="S328" s="39">
        <v>55.5</v>
      </c>
      <c r="T328" s="39">
        <v>55.5</v>
      </c>
      <c r="U328" s="48">
        <v>20.112708900116594</v>
      </c>
      <c r="V328" s="39">
        <v>4</v>
      </c>
      <c r="W328" s="39">
        <v>4</v>
      </c>
      <c r="X328" s="39">
        <v>3</v>
      </c>
      <c r="Y328" s="39">
        <v>6.2</v>
      </c>
      <c r="Z328" s="39">
        <v>20</v>
      </c>
      <c r="AA328" s="39"/>
      <c r="AB328" s="52"/>
      <c r="AC328" s="39"/>
      <c r="AD328" s="41">
        <v>4.4000000000000004</v>
      </c>
      <c r="AE328" s="41"/>
      <c r="AF328" s="68" t="s">
        <v>619</v>
      </c>
      <c r="AG328" s="39" t="str">
        <f>VLOOKUP(B328,$B$1703:$D$1743,2,FALSE)</f>
        <v>NSW</v>
      </c>
      <c r="AH328" s="39" t="str">
        <f>VLOOKUP(B328,$B$1703:$D$1743,3,FALSE)</f>
        <v>Bush</v>
      </c>
      <c r="AI328" s="69" t="str">
        <f>TRIM(PROPER(L328))</f>
        <v>Cobia</v>
      </c>
      <c r="AJ328" s="39" t="str">
        <f>TEXT(A328, "ddd")</f>
        <v>Sat</v>
      </c>
      <c r="AK328" s="39">
        <f>MONTH(Table2[[#This Row],[Date]])</f>
        <v>9</v>
      </c>
      <c r="AL328" s="39"/>
      <c r="AM328" s="39" t="str">
        <f>IF(AND(Table2[[#This Row],[Date]]=A329,Table2[[#This Row],[Track]]=B329,Table2[[#This Row],[Race]]=F329,AL328&lt;&gt;"Neg",AL329&lt;&gt;"Neg"),2,"")</f>
        <v/>
      </c>
      <c r="AN328" s="39">
        <f>IF(AM328=2,2,IF(AND(AM327=2,Table2[[#This Row],[Negatives]]&lt;&gt;"NEG"),2,""))</f>
        <v>2</v>
      </c>
      <c r="AO328" s="39">
        <f>IF(AND(Table2[[#This Row],[State]]="NSW",Table2[[#This Row],[Rated Order]]=3,AN328=""),100,100)</f>
        <v>100</v>
      </c>
      <c r="AP328" s="39" t="str">
        <f>IF(AC328&lt;&gt;"Won","",AO328*AD328)</f>
        <v/>
      </c>
      <c r="AQ328" s="39">
        <f>IF(AP328="",AO328*-1,AP328-AO328)</f>
        <v>-100</v>
      </c>
      <c r="AR328" s="95">
        <f>IF(Table2[[#This Row],[Negatives]]="NEG","",IF(AND(Table2[[#This Row],[2 Pro Bets]]="",Table2[[#This Row],[State]]="NSW",Table2[[#This Row],[Rated Order]]=3),"",100))</f>
        <v>100</v>
      </c>
      <c r="AS328" s="47" t="str">
        <f>IF(Table2[[#This Row],[Pro Bet]]="","",IF(Table2[[#This Row],[Lev Ret]]="","",AR328*Table2[[#This Row],[Div]]))</f>
        <v/>
      </c>
      <c r="AT328" s="96">
        <f>IF(Table2[[#This Row],[Pro Bet]]="","",IF(AS328="",AR328*-1,AS328-AR328))</f>
        <v>-100</v>
      </c>
    </row>
    <row r="329" spans="1:46" x14ac:dyDescent="0.25">
      <c r="A329" s="38">
        <v>44450</v>
      </c>
      <c r="B329" s="39" t="s">
        <v>225</v>
      </c>
      <c r="C329" s="40">
        <v>0.62152777777777779</v>
      </c>
      <c r="D329" s="39">
        <v>3</v>
      </c>
      <c r="E329" s="39">
        <v>0</v>
      </c>
      <c r="F329" s="70">
        <v>5</v>
      </c>
      <c r="G329" s="39">
        <v>1400</v>
      </c>
      <c r="H329" s="39" t="s">
        <v>988</v>
      </c>
      <c r="I329" s="39" t="s">
        <v>989</v>
      </c>
      <c r="J329" s="39">
        <v>160</v>
      </c>
      <c r="K329" s="39">
        <v>1</v>
      </c>
      <c r="L329" s="39" t="s">
        <v>78</v>
      </c>
      <c r="M329" s="39" t="s">
        <v>995</v>
      </c>
      <c r="N329" s="41">
        <v>9</v>
      </c>
      <c r="O329" s="39" t="s">
        <v>1000</v>
      </c>
      <c r="P329" s="39" t="s">
        <v>1077</v>
      </c>
      <c r="Q329" s="48"/>
      <c r="R329" s="39">
        <v>9</v>
      </c>
      <c r="S329" s="39">
        <v>58</v>
      </c>
      <c r="T329" s="39">
        <v>58</v>
      </c>
      <c r="U329" s="48">
        <v>73.611111111111114</v>
      </c>
      <c r="V329" s="39">
        <v>3</v>
      </c>
      <c r="W329" s="39">
        <v>3</v>
      </c>
      <c r="X329" s="39">
        <v>2</v>
      </c>
      <c r="Y329" s="39">
        <v>4.8</v>
      </c>
      <c r="Z329" s="39">
        <v>40</v>
      </c>
      <c r="AA329" s="39">
        <v>11</v>
      </c>
      <c r="AB329" s="52"/>
      <c r="AC329" s="39"/>
      <c r="AD329" s="41">
        <v>13</v>
      </c>
      <c r="AE329" s="41"/>
      <c r="AF329" s="68" t="s">
        <v>618</v>
      </c>
      <c r="AG329" s="39" t="str">
        <f>VLOOKUP(B329,$B$1703:$D$1743,2,FALSE)</f>
        <v>Vic</v>
      </c>
      <c r="AH329" s="39" t="str">
        <f>VLOOKUP(B329,$B$1703:$D$1743,3,FALSE)</f>
        <v>-</v>
      </c>
      <c r="AI329" s="69" t="str">
        <f>TRIM(PROPER(L329))</f>
        <v>Crosshaven</v>
      </c>
      <c r="AJ329" s="39" t="str">
        <f>TEXT(A329, "ddd")</f>
        <v>Sat</v>
      </c>
      <c r="AK329" s="39">
        <f>MONTH(Table2[[#This Row],[Date]])</f>
        <v>9</v>
      </c>
      <c r="AL329" s="39" t="s">
        <v>1361</v>
      </c>
      <c r="AM329" s="39" t="str">
        <f>IF(AND(Table2[[#This Row],[Date]]=A330,Table2[[#This Row],[Track]]=B330,Table2[[#This Row],[Race]]=F330,AL329&lt;&gt;"Neg",AL330&lt;&gt;"Neg"),2,"")</f>
        <v/>
      </c>
      <c r="AN329" s="39" t="str">
        <f>IF(AM329=2,2,IF(AND(AM328=2,Table2[[#This Row],[Negatives]]&lt;&gt;"NEG"),2,""))</f>
        <v/>
      </c>
      <c r="AO329" s="39">
        <f>IF(AND(Table2[[#This Row],[State]]="NSW",Table2[[#This Row],[Rated Order]]=3,AN329=""),100,100)</f>
        <v>100</v>
      </c>
      <c r="AP329" s="39" t="str">
        <f>IF(AC329&lt;&gt;"Won","",AO329*AD329)</f>
        <v/>
      </c>
      <c r="AQ329" s="39">
        <f>IF(AP329="",AO329*-1,AP329-AO329)</f>
        <v>-100</v>
      </c>
      <c r="AR329" s="95" t="str">
        <f>IF(Table2[[#This Row],[Negatives]]="NEG","",IF(AND(Table2[[#This Row],[2 Pro Bets]]="",Table2[[#This Row],[State]]="NSW",Table2[[#This Row],[Rated Order]]=3),"",100))</f>
        <v/>
      </c>
      <c r="AS329" s="47" t="str">
        <f>IF(Table2[[#This Row],[Pro Bet]]="","",IF(Table2[[#This Row],[Lev Ret]]="","",AR329*Table2[[#This Row],[Div]]))</f>
        <v/>
      </c>
      <c r="AT329" s="96" t="str">
        <f>IF(Table2[[#This Row],[Pro Bet]]="","",IF(AS329="",AR329*-1,AS329-AR329))</f>
        <v/>
      </c>
    </row>
    <row r="330" spans="1:46" x14ac:dyDescent="0.25">
      <c r="A330" s="38">
        <v>44450</v>
      </c>
      <c r="B330" s="39" t="s">
        <v>48</v>
      </c>
      <c r="C330" s="40">
        <v>0.63541666666666663</v>
      </c>
      <c r="D330" s="39">
        <v>4</v>
      </c>
      <c r="E330" s="39">
        <v>5</v>
      </c>
      <c r="F330" s="70">
        <v>7</v>
      </c>
      <c r="G330" s="39">
        <v>1300</v>
      </c>
      <c r="H330" s="39" t="s">
        <v>1398</v>
      </c>
      <c r="I330" s="39"/>
      <c r="J330" s="39">
        <v>200</v>
      </c>
      <c r="K330" s="39">
        <v>12</v>
      </c>
      <c r="L330" s="39" t="s">
        <v>1620</v>
      </c>
      <c r="M330" s="39" t="s">
        <v>1018</v>
      </c>
      <c r="N330" s="41">
        <v>17.600000000000001</v>
      </c>
      <c r="O330" s="39" t="s">
        <v>1406</v>
      </c>
      <c r="P330" s="39" t="s">
        <v>1455</v>
      </c>
      <c r="Q330" s="48"/>
      <c r="R330" s="39">
        <v>4</v>
      </c>
      <c r="S330" s="39">
        <v>53</v>
      </c>
      <c r="T330" s="39">
        <v>53</v>
      </c>
      <c r="U330" s="48">
        <v>41.396103896103895</v>
      </c>
      <c r="V330" s="39"/>
      <c r="W330" s="39">
        <v>1</v>
      </c>
      <c r="X330" s="39">
        <v>2</v>
      </c>
      <c r="Y330" s="39">
        <v>5</v>
      </c>
      <c r="Z330" s="39">
        <v>20</v>
      </c>
      <c r="AA330" s="39"/>
      <c r="AB330" s="52"/>
      <c r="AC330" s="39"/>
      <c r="AD330" s="41">
        <v>21</v>
      </c>
      <c r="AE330" s="41"/>
      <c r="AF330" s="68" t="s">
        <v>619</v>
      </c>
      <c r="AG330" s="39" t="str">
        <f>VLOOKUP(B330,$B$1703:$D$1743,2,FALSE)</f>
        <v>NSW</v>
      </c>
      <c r="AH330" s="39" t="str">
        <f>VLOOKUP(B330,$B$1703:$D$1743,3,FALSE)</f>
        <v>Bush</v>
      </c>
      <c r="AI330" s="69" t="str">
        <f>TRIM(PROPER(L330))</f>
        <v>Discharged</v>
      </c>
      <c r="AJ330" s="39" t="str">
        <f>TEXT(A330, "ddd")</f>
        <v>Sat</v>
      </c>
      <c r="AK330" s="39">
        <f>MONTH(Table2[[#This Row],[Date]])</f>
        <v>9</v>
      </c>
      <c r="AL330" s="39" t="s">
        <v>1362</v>
      </c>
      <c r="AM330" s="39" t="str">
        <f>IF(AND(Table2[[#This Row],[Date]]=A331,Table2[[#This Row],[Track]]=B331,Table2[[#This Row],[Race]]=F331,AL330&lt;&gt;"Neg",AL331&lt;&gt;"Neg"),2,"")</f>
        <v/>
      </c>
      <c r="AN330" s="39" t="str">
        <f>IF(AM330=2,2,IF(AND(AM329=2,Table2[[#This Row],[Negatives]]&lt;&gt;"NEG"),2,""))</f>
        <v/>
      </c>
      <c r="AO330" s="39">
        <f>IF(AND(Table2[[#This Row],[State]]="NSW",Table2[[#This Row],[Rated Order]]=3,AN330=""),100,100)</f>
        <v>100</v>
      </c>
      <c r="AP330" s="39" t="str">
        <f>IF(AC330&lt;&gt;"Won","",AO330*AD330)</f>
        <v/>
      </c>
      <c r="AQ330" s="39">
        <f>IF(AP330="",AO330*-1,AP330-AO330)</f>
        <v>-100</v>
      </c>
      <c r="AR330" s="95" t="str">
        <f>IF(Table2[[#This Row],[Negatives]]="NEG","",IF(AND(Table2[[#This Row],[2 Pro Bets]]="",Table2[[#This Row],[State]]="NSW",Table2[[#This Row],[Rated Order]]=3),"",100))</f>
        <v/>
      </c>
      <c r="AS330" s="47" t="str">
        <f>IF(Table2[[#This Row],[Pro Bet]]="","",IF(Table2[[#This Row],[Lev Ret]]="","",AR330*Table2[[#This Row],[Div]]))</f>
        <v/>
      </c>
      <c r="AT330" s="96" t="str">
        <f>IF(Table2[[#This Row],[Pro Bet]]="","",IF(AS330="",AR330*-1,AS330-AR330))</f>
        <v/>
      </c>
    </row>
    <row r="331" spans="1:46" x14ac:dyDescent="0.25">
      <c r="A331" s="38">
        <v>44450</v>
      </c>
      <c r="B331" s="39" t="s">
        <v>225</v>
      </c>
      <c r="C331" s="40">
        <v>0.67708333333333337</v>
      </c>
      <c r="D331" s="39">
        <v>3</v>
      </c>
      <c r="E331" s="39">
        <v>0</v>
      </c>
      <c r="F331" s="70">
        <v>7</v>
      </c>
      <c r="G331" s="39">
        <v>1200</v>
      </c>
      <c r="H331" s="39" t="s">
        <v>988</v>
      </c>
      <c r="I331" s="39" t="s">
        <v>989</v>
      </c>
      <c r="J331" s="39">
        <v>300</v>
      </c>
      <c r="K331" s="39">
        <v>2</v>
      </c>
      <c r="L331" s="39" t="s">
        <v>1147</v>
      </c>
      <c r="M331" s="39" t="s">
        <v>1018</v>
      </c>
      <c r="N331" s="41">
        <v>4.4000000000000004</v>
      </c>
      <c r="O331" s="39" t="s">
        <v>1148</v>
      </c>
      <c r="P331" s="39" t="s">
        <v>1025</v>
      </c>
      <c r="Q331" s="48"/>
      <c r="R331" s="39">
        <v>4</v>
      </c>
      <c r="S331" s="39">
        <v>56</v>
      </c>
      <c r="T331" s="39">
        <v>56</v>
      </c>
      <c r="U331" s="48">
        <v>37.012987012987011</v>
      </c>
      <c r="V331" s="39">
        <v>3</v>
      </c>
      <c r="W331" s="39">
        <v>3</v>
      </c>
      <c r="X331" s="39">
        <v>2</v>
      </c>
      <c r="Y331" s="39">
        <v>5</v>
      </c>
      <c r="Z331" s="39">
        <v>35</v>
      </c>
      <c r="AA331" s="39">
        <v>14</v>
      </c>
      <c r="AB331" s="52"/>
      <c r="AC331" s="39"/>
      <c r="AD331" s="41">
        <v>4.8</v>
      </c>
      <c r="AE331" s="41"/>
      <c r="AF331" s="68" t="s">
        <v>618</v>
      </c>
      <c r="AG331" s="39" t="str">
        <f>VLOOKUP(B331,$B$1703:$D$1743,2,FALSE)</f>
        <v>Vic</v>
      </c>
      <c r="AH331" s="39" t="str">
        <f>VLOOKUP(B331,$B$1703:$D$1743,3,FALSE)</f>
        <v>-</v>
      </c>
      <c r="AI331" s="69" t="str">
        <f>TRIM(PROPER(L331))</f>
        <v>Jonker</v>
      </c>
      <c r="AJ331" s="39" t="str">
        <f>TEXT(A331, "ddd")</f>
        <v>Sat</v>
      </c>
      <c r="AK331" s="39">
        <f>MONTH(Table2[[#This Row],[Date]])</f>
        <v>9</v>
      </c>
      <c r="AL331" s="39" t="s">
        <v>1361</v>
      </c>
      <c r="AM331" s="39" t="str">
        <f>IF(AND(Table2[[#This Row],[Date]]=A332,Table2[[#This Row],[Track]]=B332,Table2[[#This Row],[Race]]=F332,AL331&lt;&gt;"Neg",AL332&lt;&gt;"Neg"),2,"")</f>
        <v/>
      </c>
      <c r="AN331" s="39" t="str">
        <f>IF(AM331=2,2,IF(AND(AM330=2,Table2[[#This Row],[Negatives]]&lt;&gt;"NEG"),2,""))</f>
        <v/>
      </c>
      <c r="AO331" s="39">
        <f>IF(AND(Table2[[#This Row],[State]]="NSW",Table2[[#This Row],[Rated Order]]=3,AN331=""),100,100)</f>
        <v>100</v>
      </c>
      <c r="AP331" s="39" t="str">
        <f>IF(AC331&lt;&gt;"Won","",AO331*AD331)</f>
        <v/>
      </c>
      <c r="AQ331" s="39">
        <f>IF(AP331="",AO331*-1,AP331-AO331)</f>
        <v>-100</v>
      </c>
      <c r="AR331" s="95" t="str">
        <f>IF(Table2[[#This Row],[Negatives]]="NEG","",IF(AND(Table2[[#This Row],[2 Pro Bets]]="",Table2[[#This Row],[State]]="NSW",Table2[[#This Row],[Rated Order]]=3),"",100))</f>
        <v/>
      </c>
      <c r="AS331" s="47" t="str">
        <f>IF(Table2[[#This Row],[Pro Bet]]="","",IF(Table2[[#This Row],[Lev Ret]]="","",AR331*Table2[[#This Row],[Div]]))</f>
        <v/>
      </c>
      <c r="AT331" s="96" t="str">
        <f>IF(Table2[[#This Row],[Pro Bet]]="","",IF(AS331="",AR331*-1,AS331-AR331))</f>
        <v/>
      </c>
    </row>
    <row r="332" spans="1:46" x14ac:dyDescent="0.25">
      <c r="A332" s="38">
        <v>44450</v>
      </c>
      <c r="B332" s="39" t="s">
        <v>48</v>
      </c>
      <c r="C332" s="40">
        <v>0.69097222222222221</v>
      </c>
      <c r="D332" s="39">
        <v>4</v>
      </c>
      <c r="E332" s="39">
        <v>5</v>
      </c>
      <c r="F332" s="70">
        <v>9</v>
      </c>
      <c r="G332" s="39">
        <v>1200</v>
      </c>
      <c r="H332" s="39" t="s">
        <v>1398</v>
      </c>
      <c r="I332" s="39">
        <v>88</v>
      </c>
      <c r="J332" s="39">
        <v>130</v>
      </c>
      <c r="K332" s="39">
        <v>8</v>
      </c>
      <c r="L332" s="39" t="s">
        <v>695</v>
      </c>
      <c r="M332" s="39" t="s">
        <v>1006</v>
      </c>
      <c r="N332" s="41">
        <v>3.4</v>
      </c>
      <c r="O332" s="39" t="s">
        <v>1409</v>
      </c>
      <c r="P332" s="39" t="s">
        <v>1454</v>
      </c>
      <c r="Q332" s="48">
        <v>2</v>
      </c>
      <c r="R332" s="39">
        <v>5</v>
      </c>
      <c r="S332" s="39">
        <v>55</v>
      </c>
      <c r="T332" s="39">
        <v>53</v>
      </c>
      <c r="U332" s="48">
        <v>53.221288515406165</v>
      </c>
      <c r="V332" s="39">
        <v>2</v>
      </c>
      <c r="W332" s="39">
        <v>2</v>
      </c>
      <c r="X332" s="39">
        <v>2</v>
      </c>
      <c r="Y332" s="39">
        <v>5.6</v>
      </c>
      <c r="Z332" s="39">
        <v>20</v>
      </c>
      <c r="AA332" s="39"/>
      <c r="AB332" s="52"/>
      <c r="AC332" s="39" t="s">
        <v>471</v>
      </c>
      <c r="AD332" s="41">
        <v>4.2</v>
      </c>
      <c r="AE332" s="41">
        <v>2</v>
      </c>
      <c r="AF332" s="68" t="s">
        <v>619</v>
      </c>
      <c r="AG332" s="39" t="str">
        <f>VLOOKUP(B332,$B$1703:$D$1743,2,FALSE)</f>
        <v>NSW</v>
      </c>
      <c r="AH332" s="39" t="str">
        <f>VLOOKUP(B332,$B$1703:$D$1743,3,FALSE)</f>
        <v>Bush</v>
      </c>
      <c r="AI332" s="69" t="str">
        <f>TRIM(PROPER(L332))</f>
        <v>Count De Rupee</v>
      </c>
      <c r="AJ332" s="39" t="str">
        <f>TEXT(A332, "ddd")</f>
        <v>Sat</v>
      </c>
      <c r="AK332" s="39">
        <f>MONTH(Table2[[#This Row],[Date]])</f>
        <v>9</v>
      </c>
      <c r="AL332" s="39"/>
      <c r="AM332" s="39">
        <f>IF(AND(Table2[[#This Row],[Date]]=A333,Table2[[#This Row],[Track]]=B333,Table2[[#This Row],[Race]]=F333,AL332&lt;&gt;"Neg",AL333&lt;&gt;"Neg"),2,"")</f>
        <v>2</v>
      </c>
      <c r="AN332" s="39">
        <f>IF(AM332=2,2,IF(AND(AM331=2,Table2[[#This Row],[Negatives]]&lt;&gt;"NEG"),2,""))</f>
        <v>2</v>
      </c>
      <c r="AO332" s="39">
        <f>IF(AND(Table2[[#This Row],[State]]="NSW",Table2[[#This Row],[Rated Order]]=3,AN332=""),100,100)</f>
        <v>100</v>
      </c>
      <c r="AP332" s="39">
        <f>IF(AC332&lt;&gt;"Won","",AO332*AD332)</f>
        <v>420</v>
      </c>
      <c r="AQ332" s="39">
        <f>IF(AP332="",AO332*-1,AP332-AO332)</f>
        <v>320</v>
      </c>
      <c r="AR332" s="95">
        <f>IF(Table2[[#This Row],[Negatives]]="NEG","",IF(AND(Table2[[#This Row],[2 Pro Bets]]="",Table2[[#This Row],[State]]="NSW",Table2[[#This Row],[Rated Order]]=3),"",100))</f>
        <v>100</v>
      </c>
      <c r="AS332" s="47">
        <f>IF(Table2[[#This Row],[Pro Bet]]="","",IF(Table2[[#This Row],[Lev Ret]]="","",AR332*Table2[[#This Row],[Div]]))</f>
        <v>420</v>
      </c>
      <c r="AT332" s="96">
        <f>IF(Table2[[#This Row],[Pro Bet]]="","",IF(AS332="",AR332*-1,AS332-AR332))</f>
        <v>320</v>
      </c>
    </row>
    <row r="333" spans="1:46" x14ac:dyDescent="0.25">
      <c r="A333" s="38">
        <v>44450</v>
      </c>
      <c r="B333" s="39" t="s">
        <v>48</v>
      </c>
      <c r="C333" s="40">
        <v>0.69097222222222221</v>
      </c>
      <c r="D333" s="39">
        <v>4</v>
      </c>
      <c r="E333" s="39">
        <v>5</v>
      </c>
      <c r="F333" s="70">
        <v>9</v>
      </c>
      <c r="G333" s="39">
        <v>1200</v>
      </c>
      <c r="H333" s="39" t="s">
        <v>1398</v>
      </c>
      <c r="I333" s="39">
        <v>88</v>
      </c>
      <c r="J333" s="39">
        <v>130</v>
      </c>
      <c r="K333" s="39">
        <v>6</v>
      </c>
      <c r="L333" s="39" t="s">
        <v>755</v>
      </c>
      <c r="M333" s="39" t="s">
        <v>1006</v>
      </c>
      <c r="N333" s="41">
        <v>6</v>
      </c>
      <c r="O333" s="39" t="s">
        <v>1337</v>
      </c>
      <c r="P333" s="39" t="s">
        <v>1182</v>
      </c>
      <c r="Q333" s="48"/>
      <c r="R333" s="39">
        <v>7</v>
      </c>
      <c r="S333" s="39">
        <v>57</v>
      </c>
      <c r="T333" s="39">
        <v>57</v>
      </c>
      <c r="U333" s="48">
        <v>53.221288515406165</v>
      </c>
      <c r="V333" s="39">
        <v>1</v>
      </c>
      <c r="W333" s="39">
        <v>1</v>
      </c>
      <c r="X333" s="39">
        <v>3</v>
      </c>
      <c r="Y333" s="39">
        <v>5.7</v>
      </c>
      <c r="Z333" s="39">
        <v>20</v>
      </c>
      <c r="AA333" s="39"/>
      <c r="AB333" s="52"/>
      <c r="AC333" s="39"/>
      <c r="AD333" s="41">
        <v>8.5</v>
      </c>
      <c r="AE333" s="41"/>
      <c r="AF333" s="68" t="s">
        <v>619</v>
      </c>
      <c r="AG333" s="39" t="str">
        <f>VLOOKUP(B333,$B$1703:$D$1743,2,FALSE)</f>
        <v>NSW</v>
      </c>
      <c r="AH333" s="39" t="str">
        <f>VLOOKUP(B333,$B$1703:$D$1743,3,FALSE)</f>
        <v>Bush</v>
      </c>
      <c r="AI333" s="69" t="str">
        <f>TRIM(PROPER(L333))</f>
        <v>Ventura Ocean</v>
      </c>
      <c r="AJ333" s="39" t="str">
        <f>TEXT(A333, "ddd")</f>
        <v>Sat</v>
      </c>
      <c r="AK333" s="39">
        <f>MONTH(Table2[[#This Row],[Date]])</f>
        <v>9</v>
      </c>
      <c r="AL333" s="39"/>
      <c r="AM333" s="39" t="str">
        <f>IF(AND(Table2[[#This Row],[Date]]=A334,Table2[[#This Row],[Track]]=B334,Table2[[#This Row],[Race]]=F334,AL333&lt;&gt;"Neg",AL334&lt;&gt;"Neg"),2,"")</f>
        <v/>
      </c>
      <c r="AN333" s="39">
        <f>IF(AM333=2,2,IF(AND(AM332=2,Table2[[#This Row],[Negatives]]&lt;&gt;"NEG"),2,""))</f>
        <v>2</v>
      </c>
      <c r="AO333" s="39">
        <f>IF(AND(Table2[[#This Row],[State]]="NSW",Table2[[#This Row],[Rated Order]]=3,AN333=""),100,100)</f>
        <v>100</v>
      </c>
      <c r="AP333" s="39" t="str">
        <f>IF(AC333&lt;&gt;"Won","",AO333*AD333)</f>
        <v/>
      </c>
      <c r="AQ333" s="39">
        <f>IF(AP333="",AO333*-1,AP333-AO333)</f>
        <v>-100</v>
      </c>
      <c r="AR333" s="95">
        <f>IF(Table2[[#This Row],[Negatives]]="NEG","",IF(AND(Table2[[#This Row],[2 Pro Bets]]="",Table2[[#This Row],[State]]="NSW",Table2[[#This Row],[Rated Order]]=3),"",100))</f>
        <v>100</v>
      </c>
      <c r="AS333" s="47" t="str">
        <f>IF(Table2[[#This Row],[Pro Bet]]="","",IF(Table2[[#This Row],[Lev Ret]]="","",AR333*Table2[[#This Row],[Div]]))</f>
        <v/>
      </c>
      <c r="AT333" s="96">
        <f>IF(Table2[[#This Row],[Pro Bet]]="","",IF(AS333="",AR333*-1,AS333-AR333))</f>
        <v>-100</v>
      </c>
    </row>
    <row r="334" spans="1:46" x14ac:dyDescent="0.25">
      <c r="A334" s="38">
        <v>44457</v>
      </c>
      <c r="B334" s="39" t="s">
        <v>44</v>
      </c>
      <c r="C334" s="40">
        <v>0.51041666666666696</v>
      </c>
      <c r="D334" s="39">
        <v>5</v>
      </c>
      <c r="E334" s="39">
        <v>7</v>
      </c>
      <c r="F334" s="70">
        <v>2</v>
      </c>
      <c r="G334" s="39">
        <v>1600</v>
      </c>
      <c r="H334" s="39" t="s">
        <v>1398</v>
      </c>
      <c r="I334" s="39">
        <v>88</v>
      </c>
      <c r="J334" s="39">
        <v>130</v>
      </c>
      <c r="K334" s="39">
        <v>4</v>
      </c>
      <c r="L334" s="39" t="s">
        <v>777</v>
      </c>
      <c r="M334" s="39" t="s">
        <v>999</v>
      </c>
      <c r="N334" s="41">
        <v>3.4</v>
      </c>
      <c r="O334" s="39" t="s">
        <v>1091</v>
      </c>
      <c r="P334" s="39" t="s">
        <v>1211</v>
      </c>
      <c r="Q334" s="48"/>
      <c r="R334" s="39">
        <v>1</v>
      </c>
      <c r="S334" s="39">
        <v>57.5</v>
      </c>
      <c r="T334" s="39">
        <v>57.5</v>
      </c>
      <c r="U334" s="48">
        <v>54.411764705882355</v>
      </c>
      <c r="V334" s="39">
        <v>5</v>
      </c>
      <c r="W334" s="39">
        <v>1</v>
      </c>
      <c r="X334" s="39">
        <v>2</v>
      </c>
      <c r="Y334" s="39">
        <v>4.8</v>
      </c>
      <c r="Z334" s="39">
        <v>20</v>
      </c>
      <c r="AA334" s="39"/>
      <c r="AB334" s="52"/>
      <c r="AC334" s="39" t="s">
        <v>2</v>
      </c>
      <c r="AD334" s="41">
        <v>3.7</v>
      </c>
      <c r="AE334" s="41">
        <v>1.5</v>
      </c>
      <c r="AF334" s="68" t="s">
        <v>619</v>
      </c>
      <c r="AG334" s="39" t="str">
        <f>VLOOKUP(B334,$B$1703:$D$1743,2,FALSE)</f>
        <v>NSW</v>
      </c>
      <c r="AH334" s="39" t="str">
        <f>VLOOKUP(B334,$B$1703:$D$1743,3,FALSE)</f>
        <v>-</v>
      </c>
      <c r="AI334" s="69" t="str">
        <f>TRIM(PROPER(L334))</f>
        <v>Bigboyroy</v>
      </c>
      <c r="AJ334" s="39" t="str">
        <f>TEXT(A334, "ddd")</f>
        <v>Sat</v>
      </c>
      <c r="AK334" s="39">
        <f>MONTH(Table2[[#This Row],[Date]])</f>
        <v>9</v>
      </c>
      <c r="AL334" s="39"/>
      <c r="AM334" s="39" t="str">
        <f>IF(AND(Table2[[#This Row],[Date]]=A335,Table2[[#This Row],[Track]]=B335,Table2[[#This Row],[Race]]=F335,AL334&lt;&gt;"Neg",AL335&lt;&gt;"Neg"),2,"")</f>
        <v/>
      </c>
      <c r="AN334" s="39" t="str">
        <f>IF(AM334=2,2,IF(AND(AM333=2,Table2[[#This Row],[Negatives]]&lt;&gt;"NEG"),2,""))</f>
        <v/>
      </c>
      <c r="AO334" s="39">
        <f>IF(AND(Table2[[#This Row],[State]]="NSW",Table2[[#This Row],[Rated Order]]=3,AN334=""),100,100)</f>
        <v>100</v>
      </c>
      <c r="AP334" s="39" t="str">
        <f>IF(AC334&lt;&gt;"Won","",AO334*AD334)</f>
        <v/>
      </c>
      <c r="AQ334" s="39">
        <f>IF(AP334="",AO334*-1,AP334-AO334)</f>
        <v>-100</v>
      </c>
      <c r="AR334" s="95">
        <f>IF(Table2[[#This Row],[Negatives]]="NEG","",IF(AND(Table2[[#This Row],[2 Pro Bets]]="",Table2[[#This Row],[State]]="NSW",Table2[[#This Row],[Rated Order]]=3),"",100))</f>
        <v>100</v>
      </c>
      <c r="AS334" s="47" t="str">
        <f>IF(Table2[[#This Row],[Pro Bet]]="","",IF(Table2[[#This Row],[Lev Ret]]="","",AR334*Table2[[#This Row],[Div]]))</f>
        <v/>
      </c>
      <c r="AT334" s="96">
        <f>IF(Table2[[#This Row],[Pro Bet]]="","",IF(AS334="",AR334*-1,AS334-AR334))</f>
        <v>-100</v>
      </c>
    </row>
    <row r="335" spans="1:46" x14ac:dyDescent="0.25">
      <c r="A335" s="38">
        <v>44457</v>
      </c>
      <c r="B335" s="39" t="s">
        <v>107</v>
      </c>
      <c r="C335" s="40">
        <v>0.54513888888888895</v>
      </c>
      <c r="D335" s="39">
        <v>4</v>
      </c>
      <c r="E335" s="39">
        <v>6</v>
      </c>
      <c r="F335" s="70">
        <v>2</v>
      </c>
      <c r="G335" s="39">
        <v>1100</v>
      </c>
      <c r="H335" s="39" t="s">
        <v>988</v>
      </c>
      <c r="I335" s="39" t="s">
        <v>989</v>
      </c>
      <c r="J335" s="39">
        <v>130</v>
      </c>
      <c r="K335" s="39">
        <v>5</v>
      </c>
      <c r="L335" s="39" t="s">
        <v>512</v>
      </c>
      <c r="M335" s="39" t="s">
        <v>999</v>
      </c>
      <c r="N335" s="41">
        <v>3.9</v>
      </c>
      <c r="O335" s="39" t="s">
        <v>1149</v>
      </c>
      <c r="P335" s="39" t="s">
        <v>1049</v>
      </c>
      <c r="Q335" s="48"/>
      <c r="R335" s="39">
        <v>8</v>
      </c>
      <c r="S335" s="39">
        <v>57</v>
      </c>
      <c r="T335" s="39">
        <v>57</v>
      </c>
      <c r="U335" s="48">
        <v>46.474358974358978</v>
      </c>
      <c r="V335" s="39">
        <v>3</v>
      </c>
      <c r="W335" s="39">
        <v>4</v>
      </c>
      <c r="X335" s="39">
        <v>2</v>
      </c>
      <c r="Y335" s="39">
        <v>4.8</v>
      </c>
      <c r="Z335" s="39">
        <v>35</v>
      </c>
      <c r="AA335" s="39">
        <v>8</v>
      </c>
      <c r="AB335" s="52"/>
      <c r="AC335" s="39"/>
      <c r="AD335" s="41">
        <v>5</v>
      </c>
      <c r="AE335" s="41"/>
      <c r="AF335" s="68" t="s">
        <v>618</v>
      </c>
      <c r="AG335" s="39" t="str">
        <f>VLOOKUP(B335,$B$1703:$D$1743,2,FALSE)</f>
        <v>Vic</v>
      </c>
      <c r="AH335" s="39" t="str">
        <f>VLOOKUP(B335,$B$1703:$D$1743,3,FALSE)</f>
        <v>-</v>
      </c>
      <c r="AI335" s="69" t="str">
        <f>TRIM(PROPER(L335))</f>
        <v>Wisdom Of Water</v>
      </c>
      <c r="AJ335" s="39" t="str">
        <f>TEXT(A335, "ddd")</f>
        <v>Sat</v>
      </c>
      <c r="AK335" s="39">
        <f>MONTH(Table2[[#This Row],[Date]])</f>
        <v>9</v>
      </c>
      <c r="AL335" s="39"/>
      <c r="AM335" s="39" t="str">
        <f>IF(AND(Table2[[#This Row],[Date]]=A336,Table2[[#This Row],[Track]]=B336,Table2[[#This Row],[Race]]=F336,AL335&lt;&gt;"Neg",AL336&lt;&gt;"Neg"),2,"")</f>
        <v/>
      </c>
      <c r="AN335" s="39" t="str">
        <f>IF(AM335=2,2,IF(AND(AM334=2,Table2[[#This Row],[Negatives]]&lt;&gt;"NEG"),2,""))</f>
        <v/>
      </c>
      <c r="AO335" s="39">
        <f>IF(AND(Table2[[#This Row],[State]]="NSW",Table2[[#This Row],[Rated Order]]=3,AN335=""),100,100)</f>
        <v>100</v>
      </c>
      <c r="AP335" s="39" t="str">
        <f>IF(AC335&lt;&gt;"Won","",AO335*AD335)</f>
        <v/>
      </c>
      <c r="AQ335" s="39">
        <f>IF(AP335="",AO335*-1,AP335-AO335)</f>
        <v>-100</v>
      </c>
      <c r="AR335" s="95">
        <f>IF(Table2[[#This Row],[Negatives]]="NEG","",IF(AND(Table2[[#This Row],[2 Pro Bets]]="",Table2[[#This Row],[State]]="NSW",Table2[[#This Row],[Rated Order]]=3),"",100))</f>
        <v>100</v>
      </c>
      <c r="AS335" s="47" t="str">
        <f>IF(Table2[[#This Row],[Pro Bet]]="","",IF(Table2[[#This Row],[Lev Ret]]="","",AR335*Table2[[#This Row],[Div]]))</f>
        <v/>
      </c>
      <c r="AT335" s="96">
        <f>IF(Table2[[#This Row],[Pro Bet]]="","",IF(AS335="",AR335*-1,AS335-AR335))</f>
        <v>-100</v>
      </c>
    </row>
    <row r="336" spans="1:46" x14ac:dyDescent="0.25">
      <c r="A336" s="38">
        <v>44457</v>
      </c>
      <c r="B336" s="39" t="s">
        <v>44</v>
      </c>
      <c r="C336" s="40">
        <v>0.58333333333333304</v>
      </c>
      <c r="D336" s="39">
        <v>5</v>
      </c>
      <c r="E336" s="39">
        <v>7</v>
      </c>
      <c r="F336" s="70">
        <v>5</v>
      </c>
      <c r="G336" s="39">
        <v>1400</v>
      </c>
      <c r="H336" s="39" t="s">
        <v>1398</v>
      </c>
      <c r="I336" s="39"/>
      <c r="J336" s="39">
        <v>160</v>
      </c>
      <c r="K336" s="39">
        <v>11</v>
      </c>
      <c r="L336" s="39" t="s">
        <v>774</v>
      </c>
      <c r="M336" s="39" t="s">
        <v>1006</v>
      </c>
      <c r="N336" s="41">
        <v>3.9</v>
      </c>
      <c r="O336" s="39" t="s">
        <v>1091</v>
      </c>
      <c r="P336" s="39" t="s">
        <v>1266</v>
      </c>
      <c r="Q336" s="48"/>
      <c r="R336" s="39">
        <v>3</v>
      </c>
      <c r="S336" s="39">
        <v>53.5</v>
      </c>
      <c r="T336" s="39">
        <v>53.5</v>
      </c>
      <c r="U336" s="48" t="s">
        <v>993</v>
      </c>
      <c r="V336" s="39">
        <v>4</v>
      </c>
      <c r="W336" s="39">
        <v>4</v>
      </c>
      <c r="X336" s="39">
        <v>2</v>
      </c>
      <c r="Y336" s="39">
        <v>4</v>
      </c>
      <c r="Z336" s="39">
        <v>20</v>
      </c>
      <c r="AA336" s="39"/>
      <c r="AB336" s="52"/>
      <c r="AC336" s="39" t="s">
        <v>471</v>
      </c>
      <c r="AD336" s="41">
        <v>3.7</v>
      </c>
      <c r="AE336" s="41">
        <v>1.6</v>
      </c>
      <c r="AF336" s="68" t="s">
        <v>619</v>
      </c>
      <c r="AG336" s="39" t="str">
        <f>VLOOKUP(B336,$B$1703:$D$1743,2,FALSE)</f>
        <v>NSW</v>
      </c>
      <c r="AH336" s="39" t="str">
        <f>VLOOKUP(B336,$B$1703:$D$1743,3,FALSE)</f>
        <v>-</v>
      </c>
      <c r="AI336" s="69" t="str">
        <f>TRIM(PROPER(L336))</f>
        <v>Atishu</v>
      </c>
      <c r="AJ336" s="39" t="str">
        <f>TEXT(A336, "ddd")</f>
        <v>Sat</v>
      </c>
      <c r="AK336" s="39">
        <f>MONTH(Table2[[#This Row],[Date]])</f>
        <v>9</v>
      </c>
      <c r="AL336" s="39"/>
      <c r="AM336" s="39" t="str">
        <f>IF(AND(Table2[[#This Row],[Date]]=A337,Table2[[#This Row],[Track]]=B337,Table2[[#This Row],[Race]]=F337,AL336&lt;&gt;"Neg",AL337&lt;&gt;"Neg"),2,"")</f>
        <v/>
      </c>
      <c r="AN336" s="39" t="str">
        <f>IF(AM336=2,2,IF(AND(AM335=2,Table2[[#This Row],[Negatives]]&lt;&gt;"NEG"),2,""))</f>
        <v/>
      </c>
      <c r="AO336" s="39">
        <f>IF(AND(Table2[[#This Row],[State]]="NSW",Table2[[#This Row],[Rated Order]]=3,AN336=""),100,100)</f>
        <v>100</v>
      </c>
      <c r="AP336" s="39">
        <f>IF(AC336&lt;&gt;"Won","",AO336*AD336)</f>
        <v>370</v>
      </c>
      <c r="AQ336" s="39">
        <f>IF(AP336="",AO336*-1,AP336-AO336)</f>
        <v>270</v>
      </c>
      <c r="AR336" s="95">
        <f>IF(Table2[[#This Row],[Negatives]]="NEG","",IF(AND(Table2[[#This Row],[2 Pro Bets]]="",Table2[[#This Row],[State]]="NSW",Table2[[#This Row],[Rated Order]]=3),"",100))</f>
        <v>100</v>
      </c>
      <c r="AS336" s="47">
        <f>IF(Table2[[#This Row],[Pro Bet]]="","",IF(Table2[[#This Row],[Lev Ret]]="","",AR336*Table2[[#This Row],[Div]]))</f>
        <v>370</v>
      </c>
      <c r="AT336" s="96">
        <f>IF(Table2[[#This Row],[Pro Bet]]="","",IF(AS336="",AR336*-1,AS336-AR336))</f>
        <v>270</v>
      </c>
    </row>
    <row r="337" spans="1:46" x14ac:dyDescent="0.25">
      <c r="A337" s="38">
        <v>44457</v>
      </c>
      <c r="B337" s="39" t="s">
        <v>107</v>
      </c>
      <c r="C337" s="40">
        <v>0.64930555555555558</v>
      </c>
      <c r="D337" s="39">
        <v>4</v>
      </c>
      <c r="E337" s="39">
        <v>6</v>
      </c>
      <c r="F337" s="70">
        <v>6</v>
      </c>
      <c r="G337" s="39">
        <v>1400</v>
      </c>
      <c r="H337" s="39" t="s">
        <v>1021</v>
      </c>
      <c r="I337" s="39">
        <v>90</v>
      </c>
      <c r="J337" s="39">
        <v>130</v>
      </c>
      <c r="K337" s="39">
        <v>6</v>
      </c>
      <c r="L337" s="39" t="s">
        <v>483</v>
      </c>
      <c r="M337" s="39" t="s">
        <v>1006</v>
      </c>
      <c r="N337" s="41">
        <v>8.5</v>
      </c>
      <c r="O337" s="39" t="s">
        <v>1028</v>
      </c>
      <c r="P337" s="39" t="s">
        <v>1056</v>
      </c>
      <c r="Q337" s="48"/>
      <c r="R337" s="39">
        <v>1</v>
      </c>
      <c r="S337" s="39">
        <v>55</v>
      </c>
      <c r="T337" s="39">
        <v>55</v>
      </c>
      <c r="U337" s="48">
        <v>58.276333789329691</v>
      </c>
      <c r="V337" s="39">
        <v>4</v>
      </c>
      <c r="W337" s="39">
        <v>4</v>
      </c>
      <c r="X337" s="39">
        <v>2</v>
      </c>
      <c r="Y337" s="39">
        <v>5.5</v>
      </c>
      <c r="Z337" s="39">
        <v>30</v>
      </c>
      <c r="AA337" s="39">
        <v>11</v>
      </c>
      <c r="AB337" s="52"/>
      <c r="AC337" s="39"/>
      <c r="AD337" s="41">
        <v>11</v>
      </c>
      <c r="AE337" s="41"/>
      <c r="AF337" s="68" t="s">
        <v>618</v>
      </c>
      <c r="AG337" s="39" t="str">
        <f>VLOOKUP(B337,$B$1703:$D$1743,2,FALSE)</f>
        <v>Vic</v>
      </c>
      <c r="AH337" s="39" t="str">
        <f>VLOOKUP(B337,$B$1703:$D$1743,3,FALSE)</f>
        <v>-</v>
      </c>
      <c r="AI337" s="69" t="str">
        <f>TRIM(PROPER(L337))</f>
        <v>Good And Proper</v>
      </c>
      <c r="AJ337" s="39" t="str">
        <f>TEXT(A337, "ddd")</f>
        <v>Sat</v>
      </c>
      <c r="AK337" s="39">
        <f>MONTH(Table2[[#This Row],[Date]])</f>
        <v>9</v>
      </c>
      <c r="AL337" s="39"/>
      <c r="AM337" s="39" t="str">
        <f>IF(AND(Table2[[#This Row],[Date]]=A338,Table2[[#This Row],[Track]]=B338,Table2[[#This Row],[Race]]=F338,AL337&lt;&gt;"Neg",AL338&lt;&gt;"Neg"),2,"")</f>
        <v/>
      </c>
      <c r="AN337" s="39" t="str">
        <f>IF(AM337=2,2,IF(AND(AM336=2,Table2[[#This Row],[Negatives]]&lt;&gt;"NEG"),2,""))</f>
        <v/>
      </c>
      <c r="AO337" s="39">
        <f>IF(AND(Table2[[#This Row],[State]]="NSW",Table2[[#This Row],[Rated Order]]=3,AN337=""),100,100)</f>
        <v>100</v>
      </c>
      <c r="AP337" s="39" t="str">
        <f>IF(AC337&lt;&gt;"Won","",AO337*AD337)</f>
        <v/>
      </c>
      <c r="AQ337" s="39">
        <f>IF(AP337="",AO337*-1,AP337-AO337)</f>
        <v>-100</v>
      </c>
      <c r="AR337" s="95">
        <f>IF(Table2[[#This Row],[Negatives]]="NEG","",IF(AND(Table2[[#This Row],[2 Pro Bets]]="",Table2[[#This Row],[State]]="NSW",Table2[[#This Row],[Rated Order]]=3),"",100))</f>
        <v>100</v>
      </c>
      <c r="AS337" s="47" t="str">
        <f>IF(Table2[[#This Row],[Pro Bet]]="","",IF(Table2[[#This Row],[Lev Ret]]="","",AR337*Table2[[#This Row],[Div]]))</f>
        <v/>
      </c>
      <c r="AT337" s="96">
        <f>IF(Table2[[#This Row],[Pro Bet]]="","",IF(AS337="",AR337*-1,AS337-AR337))</f>
        <v>-100</v>
      </c>
    </row>
    <row r="338" spans="1:46" x14ac:dyDescent="0.25">
      <c r="A338" s="38">
        <v>44457</v>
      </c>
      <c r="B338" s="39" t="s">
        <v>44</v>
      </c>
      <c r="C338" s="40">
        <v>0.66319444444444398</v>
      </c>
      <c r="D338" s="39">
        <v>5</v>
      </c>
      <c r="E338" s="39">
        <v>7</v>
      </c>
      <c r="F338" s="70">
        <v>8</v>
      </c>
      <c r="G338" s="39">
        <v>1100</v>
      </c>
      <c r="H338" s="39" t="s">
        <v>1398</v>
      </c>
      <c r="I338" s="39" t="s">
        <v>1052</v>
      </c>
      <c r="J338" s="39">
        <v>500</v>
      </c>
      <c r="K338" s="39">
        <v>1</v>
      </c>
      <c r="L338" s="39" t="s">
        <v>145</v>
      </c>
      <c r="M338" s="39" t="s">
        <v>995</v>
      </c>
      <c r="N338" s="41">
        <v>2.2999999999999998</v>
      </c>
      <c r="O338" s="39" t="s">
        <v>1091</v>
      </c>
      <c r="P338" s="39" t="s">
        <v>1211</v>
      </c>
      <c r="Q338" s="48"/>
      <c r="R338" s="39">
        <v>4</v>
      </c>
      <c r="S338" s="39">
        <v>58</v>
      </c>
      <c r="T338" s="39">
        <v>58</v>
      </c>
      <c r="U338" s="48" t="s">
        <v>993</v>
      </c>
      <c r="V338" s="39">
        <v>1</v>
      </c>
      <c r="W338" s="39">
        <v>3</v>
      </c>
      <c r="X338" s="39">
        <v>2</v>
      </c>
      <c r="Y338" s="39">
        <v>3.2</v>
      </c>
      <c r="Z338" s="39">
        <v>30</v>
      </c>
      <c r="AA338" s="39"/>
      <c r="AB338" s="52"/>
      <c r="AC338" s="39" t="s">
        <v>2</v>
      </c>
      <c r="AD338" s="41">
        <v>2.25</v>
      </c>
      <c r="AE338" s="41">
        <v>1.3</v>
      </c>
      <c r="AF338" s="68" t="s">
        <v>619</v>
      </c>
      <c r="AG338" s="39" t="str">
        <f>VLOOKUP(B338,$B$1703:$D$1743,2,FALSE)</f>
        <v>NSW</v>
      </c>
      <c r="AH338" s="39" t="str">
        <f>VLOOKUP(B338,$B$1703:$D$1743,3,FALSE)</f>
        <v>-</v>
      </c>
      <c r="AI338" s="69" t="str">
        <f>TRIM(PROPER(L338))</f>
        <v>Nature Strip</v>
      </c>
      <c r="AJ338" s="39" t="str">
        <f>TEXT(A338, "ddd")</f>
        <v>Sat</v>
      </c>
      <c r="AK338" s="39">
        <f>MONTH(Table2[[#This Row],[Date]])</f>
        <v>9</v>
      </c>
      <c r="AL338" s="39" t="s">
        <v>1362</v>
      </c>
      <c r="AM338" s="39" t="str">
        <f>IF(AND(Table2[[#This Row],[Date]]=A339,Table2[[#This Row],[Track]]=B339,Table2[[#This Row],[Race]]=F339,AL338&lt;&gt;"Neg",AL339&lt;&gt;"Neg"),2,"")</f>
        <v/>
      </c>
      <c r="AN338" s="39" t="str">
        <f>IF(AM338=2,2,IF(AND(AM337=2,Table2[[#This Row],[Negatives]]&lt;&gt;"NEG"),2,""))</f>
        <v/>
      </c>
      <c r="AO338" s="39">
        <f>IF(AND(Table2[[#This Row],[State]]="NSW",Table2[[#This Row],[Rated Order]]=3,AN338=""),100,100)</f>
        <v>100</v>
      </c>
      <c r="AP338" s="39" t="str">
        <f>IF(AC338&lt;&gt;"Won","",AO338*AD338)</f>
        <v/>
      </c>
      <c r="AQ338" s="39">
        <f>IF(AP338="",AO338*-1,AP338-AO338)</f>
        <v>-100</v>
      </c>
      <c r="AR338" s="95" t="str">
        <f>IF(Table2[[#This Row],[Negatives]]="NEG","",IF(AND(Table2[[#This Row],[2 Pro Bets]]="",Table2[[#This Row],[State]]="NSW",Table2[[#This Row],[Rated Order]]=3),"",100))</f>
        <v/>
      </c>
      <c r="AS338" s="47" t="str">
        <f>IF(Table2[[#This Row],[Pro Bet]]="","",IF(Table2[[#This Row],[Lev Ret]]="","",AR338*Table2[[#This Row],[Div]]))</f>
        <v/>
      </c>
      <c r="AT338" s="96" t="str">
        <f>IF(Table2[[#This Row],[Pro Bet]]="","",IF(AS338="",AR338*-1,AS338-AR338))</f>
        <v/>
      </c>
    </row>
    <row r="339" spans="1:46" x14ac:dyDescent="0.25">
      <c r="A339" s="38">
        <v>44457</v>
      </c>
      <c r="B339" s="39" t="s">
        <v>107</v>
      </c>
      <c r="C339" s="40">
        <v>0.70138888888888884</v>
      </c>
      <c r="D339" s="39">
        <v>4</v>
      </c>
      <c r="E339" s="39">
        <v>6</v>
      </c>
      <c r="F339" s="70">
        <v>8</v>
      </c>
      <c r="G339" s="39">
        <v>1400</v>
      </c>
      <c r="H339" s="39" t="s">
        <v>988</v>
      </c>
      <c r="I339" s="39" t="s">
        <v>989</v>
      </c>
      <c r="J339" s="39">
        <v>1000</v>
      </c>
      <c r="K339" s="39">
        <v>5</v>
      </c>
      <c r="L339" s="39" t="s">
        <v>1150</v>
      </c>
      <c r="M339" s="39" t="s">
        <v>1030</v>
      </c>
      <c r="N339" s="41">
        <v>5</v>
      </c>
      <c r="O339" s="39" t="s">
        <v>1031</v>
      </c>
      <c r="P339" s="39" t="s">
        <v>1151</v>
      </c>
      <c r="Q339" s="48"/>
      <c r="R339" s="39">
        <v>1</v>
      </c>
      <c r="S339" s="39">
        <v>55</v>
      </c>
      <c r="T339" s="39">
        <v>55</v>
      </c>
      <c r="U339" s="48">
        <v>40.833333333333336</v>
      </c>
      <c r="V339" s="39">
        <v>3</v>
      </c>
      <c r="W339" s="39">
        <v>4</v>
      </c>
      <c r="X339" s="39">
        <v>2</v>
      </c>
      <c r="Y339" s="39">
        <v>4.8</v>
      </c>
      <c r="Z339" s="39">
        <v>35</v>
      </c>
      <c r="AA339" s="39">
        <v>16</v>
      </c>
      <c r="AB339" s="52"/>
      <c r="AC339" s="39"/>
      <c r="AD339" s="41">
        <v>8.5</v>
      </c>
      <c r="AE339" s="41"/>
      <c r="AF339" s="68" t="s">
        <v>618</v>
      </c>
      <c r="AG339" s="39" t="str">
        <f>VLOOKUP(B339,$B$1703:$D$1743,2,FALSE)</f>
        <v>Vic</v>
      </c>
      <c r="AH339" s="39" t="str">
        <f>VLOOKUP(B339,$B$1703:$D$1743,3,FALSE)</f>
        <v>-</v>
      </c>
      <c r="AI339" s="69" t="str">
        <f>TRIM(PROPER(L339))</f>
        <v>Beau Rossa</v>
      </c>
      <c r="AJ339" s="39" t="str">
        <f>TEXT(A339, "ddd")</f>
        <v>Sat</v>
      </c>
      <c r="AK339" s="39">
        <f>MONTH(Table2[[#This Row],[Date]])</f>
        <v>9</v>
      </c>
      <c r="AL339" s="39" t="s">
        <v>1361</v>
      </c>
      <c r="AM339" s="39" t="str">
        <f>IF(AND(Table2[[#This Row],[Date]]=A340,Table2[[#This Row],[Track]]=B340,Table2[[#This Row],[Race]]=F340,AL339&lt;&gt;"Neg",AL340&lt;&gt;"Neg"),2,"")</f>
        <v/>
      </c>
      <c r="AN339" s="39" t="str">
        <f>IF(AM339=2,2,IF(AND(AM338=2,Table2[[#This Row],[Negatives]]&lt;&gt;"NEG"),2,""))</f>
        <v/>
      </c>
      <c r="AO339" s="39">
        <f>IF(AND(Table2[[#This Row],[State]]="NSW",Table2[[#This Row],[Rated Order]]=3,AN339=""),100,100)</f>
        <v>100</v>
      </c>
      <c r="AP339" s="39" t="str">
        <f>IF(AC339&lt;&gt;"Won","",AO339*AD339)</f>
        <v/>
      </c>
      <c r="AQ339" s="39">
        <f>IF(AP339="",AO339*-1,AP339-AO339)</f>
        <v>-100</v>
      </c>
      <c r="AR339" s="95" t="str">
        <f>IF(Table2[[#This Row],[Negatives]]="NEG","",IF(AND(Table2[[#This Row],[2 Pro Bets]]="",Table2[[#This Row],[State]]="NSW",Table2[[#This Row],[Rated Order]]=3),"",100))</f>
        <v/>
      </c>
      <c r="AS339" s="47" t="str">
        <f>IF(Table2[[#This Row],[Pro Bet]]="","",IF(Table2[[#This Row],[Lev Ret]]="","",AR339*Table2[[#This Row],[Div]]))</f>
        <v/>
      </c>
      <c r="AT339" s="96" t="str">
        <f>IF(Table2[[#This Row],[Pro Bet]]="","",IF(AS339="",AR339*-1,AS339-AR339))</f>
        <v/>
      </c>
    </row>
    <row r="340" spans="1:46" x14ac:dyDescent="0.25">
      <c r="A340" s="38">
        <v>44457</v>
      </c>
      <c r="B340" s="39" t="s">
        <v>107</v>
      </c>
      <c r="C340" s="40">
        <v>0.70138888888888884</v>
      </c>
      <c r="D340" s="39">
        <v>4</v>
      </c>
      <c r="E340" s="39">
        <v>6</v>
      </c>
      <c r="F340" s="70">
        <v>8</v>
      </c>
      <c r="G340" s="39">
        <v>1400</v>
      </c>
      <c r="H340" s="39" t="s">
        <v>988</v>
      </c>
      <c r="I340" s="39" t="s">
        <v>989</v>
      </c>
      <c r="J340" s="39">
        <v>1000</v>
      </c>
      <c r="K340" s="39">
        <v>7</v>
      </c>
      <c r="L340" s="39" t="s">
        <v>637</v>
      </c>
      <c r="M340" s="39" t="s">
        <v>1006</v>
      </c>
      <c r="N340" s="41">
        <v>12</v>
      </c>
      <c r="O340" s="39" t="s">
        <v>1100</v>
      </c>
      <c r="P340" s="39" t="s">
        <v>1056</v>
      </c>
      <c r="Q340" s="48"/>
      <c r="R340" s="39">
        <v>10</v>
      </c>
      <c r="S340" s="39">
        <v>52.5</v>
      </c>
      <c r="T340" s="39">
        <v>52.5</v>
      </c>
      <c r="U340" s="48">
        <v>40.833333333333336</v>
      </c>
      <c r="V340" s="39">
        <v>4</v>
      </c>
      <c r="W340" s="39">
        <v>5</v>
      </c>
      <c r="X340" s="39">
        <v>3</v>
      </c>
      <c r="Y340" s="39">
        <v>5.5</v>
      </c>
      <c r="Z340" s="39">
        <v>30</v>
      </c>
      <c r="AA340" s="39">
        <v>16</v>
      </c>
      <c r="AB340" s="52"/>
      <c r="AC340" s="39" t="s">
        <v>617</v>
      </c>
      <c r="AD340" s="41">
        <v>12.8</v>
      </c>
      <c r="AE340" s="41">
        <v>3.5</v>
      </c>
      <c r="AF340" s="68" t="s">
        <v>618</v>
      </c>
      <c r="AG340" s="39" t="str">
        <f>VLOOKUP(B340,$B$1703:$D$1743,2,FALSE)</f>
        <v>Vic</v>
      </c>
      <c r="AH340" s="39" t="str">
        <f>VLOOKUP(B340,$B$1703:$D$1743,3,FALSE)</f>
        <v>-</v>
      </c>
      <c r="AI340" s="69" t="str">
        <f>TRIM(PROPER(L340))</f>
        <v>Sierra Sue</v>
      </c>
      <c r="AJ340" s="39" t="str">
        <f>TEXT(A340, "ddd")</f>
        <v>Sat</v>
      </c>
      <c r="AK340" s="39">
        <f>MONTH(Table2[[#This Row],[Date]])</f>
        <v>9</v>
      </c>
      <c r="AL340" s="39"/>
      <c r="AM340" s="39" t="str">
        <f>IF(AND(Table2[[#This Row],[Date]]=A341,Table2[[#This Row],[Track]]=B341,Table2[[#This Row],[Race]]=F341,AL340&lt;&gt;"Neg",AL341&lt;&gt;"Neg"),2,"")</f>
        <v/>
      </c>
      <c r="AN340" s="39" t="str">
        <f>IF(AM340=2,2,IF(AND(AM339=2,Table2[[#This Row],[Negatives]]&lt;&gt;"NEG"),2,""))</f>
        <v/>
      </c>
      <c r="AO340" s="39">
        <f>IF(AND(Table2[[#This Row],[State]]="NSW",Table2[[#This Row],[Rated Order]]=3,AN340=""),100,100)</f>
        <v>100</v>
      </c>
      <c r="AP340" s="39">
        <f>IF(AC340&lt;&gt;"Won","",AO340*AD340)</f>
        <v>1280</v>
      </c>
      <c r="AQ340" s="39">
        <f>IF(AP340="",AO340*-1,AP340-AO340)</f>
        <v>1180</v>
      </c>
      <c r="AR340" s="95">
        <f>IF(Table2[[#This Row],[Negatives]]="NEG","",IF(AND(Table2[[#This Row],[2 Pro Bets]]="",Table2[[#This Row],[State]]="NSW",Table2[[#This Row],[Rated Order]]=3),"",100))</f>
        <v>100</v>
      </c>
      <c r="AS340" s="47">
        <f>IF(Table2[[#This Row],[Pro Bet]]="","",IF(Table2[[#This Row],[Lev Ret]]="","",AR340*Table2[[#This Row],[Div]]))</f>
        <v>1280</v>
      </c>
      <c r="AT340" s="96">
        <f>IF(Table2[[#This Row],[Pro Bet]]="","",IF(AS340="",AR340*-1,AS340-AR340))</f>
        <v>1180</v>
      </c>
    </row>
    <row r="341" spans="1:46" x14ac:dyDescent="0.25">
      <c r="A341" s="38">
        <v>44457</v>
      </c>
      <c r="B341" s="39" t="s">
        <v>44</v>
      </c>
      <c r="C341" s="40">
        <v>0.71875</v>
      </c>
      <c r="D341" s="39">
        <v>5</v>
      </c>
      <c r="E341" s="39">
        <v>7</v>
      </c>
      <c r="F341" s="70">
        <v>10</v>
      </c>
      <c r="G341" s="39">
        <v>1100</v>
      </c>
      <c r="H341" s="39" t="s">
        <v>1398</v>
      </c>
      <c r="I341" s="39">
        <v>88</v>
      </c>
      <c r="J341" s="39">
        <v>130</v>
      </c>
      <c r="K341" s="39">
        <v>10</v>
      </c>
      <c r="L341" s="39" t="s">
        <v>746</v>
      </c>
      <c r="M341" s="39" t="s">
        <v>999</v>
      </c>
      <c r="N341" s="41">
        <v>26.8</v>
      </c>
      <c r="O341" s="39" t="s">
        <v>1337</v>
      </c>
      <c r="P341" s="39" t="s">
        <v>1266</v>
      </c>
      <c r="Q341" s="48"/>
      <c r="R341" s="39">
        <v>11</v>
      </c>
      <c r="S341" s="39">
        <v>57</v>
      </c>
      <c r="T341" s="39">
        <v>57</v>
      </c>
      <c r="U341" s="48">
        <v>34.981343283582092</v>
      </c>
      <c r="V341" s="39">
        <v>4</v>
      </c>
      <c r="W341" s="39"/>
      <c r="X341" s="39">
        <v>2</v>
      </c>
      <c r="Y341" s="39">
        <v>5</v>
      </c>
      <c r="Z341" s="39">
        <v>20</v>
      </c>
      <c r="AA341" s="39"/>
      <c r="AB341" s="52"/>
      <c r="AC341" s="39" t="s">
        <v>471</v>
      </c>
      <c r="AD341" s="41">
        <v>20</v>
      </c>
      <c r="AE341" s="41">
        <v>4.5</v>
      </c>
      <c r="AF341" s="68" t="s">
        <v>619</v>
      </c>
      <c r="AG341" s="39" t="str">
        <f>VLOOKUP(B341,$B$1703:$D$1743,2,FALSE)</f>
        <v>NSW</v>
      </c>
      <c r="AH341" s="39" t="str">
        <f>VLOOKUP(B341,$B$1703:$D$1743,3,FALSE)</f>
        <v>-</v>
      </c>
      <c r="AI341" s="69" t="str">
        <f>TRIM(PROPER(L341))</f>
        <v>Triple Ace</v>
      </c>
      <c r="AJ341" s="39" t="str">
        <f>TEXT(A341, "ddd")</f>
        <v>Sat</v>
      </c>
      <c r="AK341" s="39">
        <f>MONTH(Table2[[#This Row],[Date]])</f>
        <v>9</v>
      </c>
      <c r="AL341" s="39"/>
      <c r="AM341" s="39" t="str">
        <f>IF(AND(Table2[[#This Row],[Date]]=A342,Table2[[#This Row],[Track]]=B342,Table2[[#This Row],[Race]]=F342,AL341&lt;&gt;"Neg",AL342&lt;&gt;"Neg"),2,"")</f>
        <v/>
      </c>
      <c r="AN341" s="39" t="str">
        <f>IF(AM341=2,2,IF(AND(AM340=2,Table2[[#This Row],[Negatives]]&lt;&gt;"NEG"),2,""))</f>
        <v/>
      </c>
      <c r="AO341" s="39">
        <f>IF(AND(Table2[[#This Row],[State]]="NSW",Table2[[#This Row],[Rated Order]]=3,AN341=""),100,100)</f>
        <v>100</v>
      </c>
      <c r="AP341" s="39">
        <f>IF(AC341&lt;&gt;"Won","",AO341*AD341)</f>
        <v>2000</v>
      </c>
      <c r="AQ341" s="39">
        <f>IF(AP341="",AO341*-1,AP341-AO341)</f>
        <v>1900</v>
      </c>
      <c r="AR341" s="95">
        <f>IF(Table2[[#This Row],[Negatives]]="NEG","",IF(AND(Table2[[#This Row],[2 Pro Bets]]="",Table2[[#This Row],[State]]="NSW",Table2[[#This Row],[Rated Order]]=3),"",100))</f>
        <v>100</v>
      </c>
      <c r="AS341" s="47">
        <f>IF(Table2[[#This Row],[Pro Bet]]="","",IF(Table2[[#This Row],[Lev Ret]]="","",AR341*Table2[[#This Row],[Div]]))</f>
        <v>2000</v>
      </c>
      <c r="AT341" s="96">
        <f>IF(Table2[[#This Row],[Pro Bet]]="","",IF(AS341="",AR341*-1,AS341-AR341))</f>
        <v>1900</v>
      </c>
    </row>
    <row r="342" spans="1:46" x14ac:dyDescent="0.25">
      <c r="A342" s="38">
        <v>44457</v>
      </c>
      <c r="B342" s="39" t="s">
        <v>107</v>
      </c>
      <c r="C342" s="40">
        <v>0.72569444444444453</v>
      </c>
      <c r="D342" s="39">
        <v>4</v>
      </c>
      <c r="E342" s="39">
        <v>6</v>
      </c>
      <c r="F342" s="70">
        <v>9</v>
      </c>
      <c r="G342" s="39">
        <v>1200</v>
      </c>
      <c r="H342" s="39" t="s">
        <v>1021</v>
      </c>
      <c r="I342" s="39" t="s">
        <v>1061</v>
      </c>
      <c r="J342" s="39">
        <v>200</v>
      </c>
      <c r="K342" s="39">
        <v>13</v>
      </c>
      <c r="L342" s="39" t="s">
        <v>1152</v>
      </c>
      <c r="M342" s="39" t="s">
        <v>995</v>
      </c>
      <c r="N342" s="41">
        <v>9</v>
      </c>
      <c r="O342" s="39" t="s">
        <v>1153</v>
      </c>
      <c r="P342" s="39" t="s">
        <v>1047</v>
      </c>
      <c r="Q342" s="48"/>
      <c r="R342" s="39">
        <v>6</v>
      </c>
      <c r="S342" s="39">
        <v>55</v>
      </c>
      <c r="T342" s="39">
        <v>55</v>
      </c>
      <c r="U342" s="48">
        <v>34.166666666666671</v>
      </c>
      <c r="V342" s="39">
        <v>3</v>
      </c>
      <c r="W342" s="39"/>
      <c r="X342" s="39">
        <v>3</v>
      </c>
      <c r="Y342" s="39">
        <v>5.5</v>
      </c>
      <c r="Z342" s="39">
        <v>30</v>
      </c>
      <c r="AA342" s="39">
        <v>13</v>
      </c>
      <c r="AB342" s="52"/>
      <c r="AC342" s="39"/>
      <c r="AD342" s="41">
        <v>17</v>
      </c>
      <c r="AE342" s="41"/>
      <c r="AF342" s="68" t="s">
        <v>618</v>
      </c>
      <c r="AG342" s="39" t="str">
        <f>VLOOKUP(B342,$B$1703:$D$1743,2,FALSE)</f>
        <v>Vic</v>
      </c>
      <c r="AH342" s="39" t="str">
        <f>VLOOKUP(B342,$B$1703:$D$1743,3,FALSE)</f>
        <v>-</v>
      </c>
      <c r="AI342" s="69" t="str">
        <f>TRIM(PROPER(L342))</f>
        <v>Enchantingly</v>
      </c>
      <c r="AJ342" s="39" t="str">
        <f>TEXT(A342, "ddd")</f>
        <v>Sat</v>
      </c>
      <c r="AK342" s="39">
        <f>MONTH(Table2[[#This Row],[Date]])</f>
        <v>9</v>
      </c>
      <c r="AL342" s="39" t="s">
        <v>1361</v>
      </c>
      <c r="AM342" s="39" t="str">
        <f>IF(AND(Table2[[#This Row],[Date]]=A343,Table2[[#This Row],[Track]]=B343,Table2[[#This Row],[Race]]=F343,AL342&lt;&gt;"Neg",AL343&lt;&gt;"Neg"),2,"")</f>
        <v/>
      </c>
      <c r="AN342" s="39" t="str">
        <f>IF(AM342=2,2,IF(AND(AM341=2,Table2[[#This Row],[Negatives]]&lt;&gt;"NEG"),2,""))</f>
        <v/>
      </c>
      <c r="AO342" s="39">
        <f>IF(AND(Table2[[#This Row],[State]]="NSW",Table2[[#This Row],[Rated Order]]=3,AN342=""),100,100)</f>
        <v>100</v>
      </c>
      <c r="AP342" s="39" t="str">
        <f>IF(AC342&lt;&gt;"Won","",AO342*AD342)</f>
        <v/>
      </c>
      <c r="AQ342" s="39">
        <f>IF(AP342="",AO342*-1,AP342-AO342)</f>
        <v>-100</v>
      </c>
      <c r="AR342" s="95" t="str">
        <f>IF(Table2[[#This Row],[Negatives]]="NEG","",IF(AND(Table2[[#This Row],[2 Pro Bets]]="",Table2[[#This Row],[State]]="NSW",Table2[[#This Row],[Rated Order]]=3),"",100))</f>
        <v/>
      </c>
      <c r="AS342" s="47" t="str">
        <f>IF(Table2[[#This Row],[Pro Bet]]="","",IF(Table2[[#This Row],[Lev Ret]]="","",AR342*Table2[[#This Row],[Div]]))</f>
        <v/>
      </c>
      <c r="AT342" s="96" t="str">
        <f>IF(Table2[[#This Row],[Pro Bet]]="","",IF(AS342="",AR342*-1,AS342-AR342))</f>
        <v/>
      </c>
    </row>
    <row r="343" spans="1:46" x14ac:dyDescent="0.25">
      <c r="A343" s="38">
        <v>44463</v>
      </c>
      <c r="B343" s="39" t="s">
        <v>3</v>
      </c>
      <c r="C343" s="40">
        <v>0.73958333333333337</v>
      </c>
      <c r="D343" s="39">
        <v>4</v>
      </c>
      <c r="E343" s="39">
        <v>4</v>
      </c>
      <c r="F343" s="70">
        <v>2</v>
      </c>
      <c r="G343" s="39">
        <v>1200</v>
      </c>
      <c r="H343" s="39" t="s">
        <v>988</v>
      </c>
      <c r="I343" s="39">
        <v>84</v>
      </c>
      <c r="J343" s="39">
        <v>130</v>
      </c>
      <c r="K343" s="39">
        <v>10</v>
      </c>
      <c r="L343" s="39" t="s">
        <v>1154</v>
      </c>
      <c r="M343" s="39" t="s">
        <v>990</v>
      </c>
      <c r="N343" s="41">
        <v>3.5</v>
      </c>
      <c r="O343" s="39" t="s">
        <v>1155</v>
      </c>
      <c r="P343" s="39" t="s">
        <v>1156</v>
      </c>
      <c r="Q343" s="48"/>
      <c r="R343" s="39">
        <v>9</v>
      </c>
      <c r="S343" s="39">
        <v>55.5</v>
      </c>
      <c r="T343" s="39">
        <v>55.5</v>
      </c>
      <c r="U343" s="48">
        <v>64.285714285714292</v>
      </c>
      <c r="V343" s="39">
        <v>2</v>
      </c>
      <c r="W343" s="39">
        <v>3</v>
      </c>
      <c r="X343" s="39">
        <v>2</v>
      </c>
      <c r="Y343" s="39">
        <v>4.5999999999999996</v>
      </c>
      <c r="Z343" s="39">
        <v>40</v>
      </c>
      <c r="AA343" s="39">
        <v>10</v>
      </c>
      <c r="AB343" s="52"/>
      <c r="AC343" s="39" t="s">
        <v>1</v>
      </c>
      <c r="AD343" s="41">
        <v>8</v>
      </c>
      <c r="AE343" s="41">
        <v>2.6</v>
      </c>
      <c r="AF343" s="68" t="s">
        <v>618</v>
      </c>
      <c r="AG343" s="39" t="str">
        <f>VLOOKUP(B343,$B$1703:$D$1743,2,FALSE)</f>
        <v>Vic</v>
      </c>
      <c r="AH343" s="39" t="str">
        <f>VLOOKUP(B343,$B$1703:$D$1743,3,FALSE)</f>
        <v>-</v>
      </c>
      <c r="AI343" s="69" t="str">
        <f>TRIM(PROPER(L343))</f>
        <v>Rainbiel</v>
      </c>
      <c r="AJ343" s="39" t="str">
        <f>TEXT(A343, "ddd")</f>
        <v>Fri</v>
      </c>
      <c r="AK343" s="39">
        <f>MONTH(Table2[[#This Row],[Date]])</f>
        <v>9</v>
      </c>
      <c r="AL343" s="39" t="s">
        <v>1361</v>
      </c>
      <c r="AM343" s="39" t="str">
        <f>IF(AND(Table2[[#This Row],[Date]]=A344,Table2[[#This Row],[Track]]=B344,Table2[[#This Row],[Race]]=F344,AL343&lt;&gt;"Neg",AL344&lt;&gt;"Neg"),2,"")</f>
        <v/>
      </c>
      <c r="AN343" s="39" t="str">
        <f>IF(AM343=2,2,IF(AND(AM342=2,Table2[[#This Row],[Negatives]]&lt;&gt;"NEG"),2,""))</f>
        <v/>
      </c>
      <c r="AO343" s="39">
        <f>IF(AND(Table2[[#This Row],[State]]="NSW",Table2[[#This Row],[Rated Order]]=3,AN343=""),100,100)</f>
        <v>100</v>
      </c>
      <c r="AP343" s="39" t="str">
        <f>IF(AC343&lt;&gt;"Won","",AO343*AD343)</f>
        <v/>
      </c>
      <c r="AQ343" s="39">
        <f>IF(AP343="",AO343*-1,AP343-AO343)</f>
        <v>-100</v>
      </c>
      <c r="AR343" s="95" t="str">
        <f>IF(Table2[[#This Row],[Negatives]]="NEG","",IF(AND(Table2[[#This Row],[2 Pro Bets]]="",Table2[[#This Row],[State]]="NSW",Table2[[#This Row],[Rated Order]]=3),"",100))</f>
        <v/>
      </c>
      <c r="AS343" s="47" t="str">
        <f>IF(Table2[[#This Row],[Pro Bet]]="","",IF(Table2[[#This Row],[Lev Ret]]="","",AR343*Table2[[#This Row],[Div]]))</f>
        <v/>
      </c>
      <c r="AT343" s="96" t="str">
        <f>IF(Table2[[#This Row],[Pro Bet]]="","",IF(AS343="",AR343*-1,AS343-AR343))</f>
        <v/>
      </c>
    </row>
    <row r="344" spans="1:46" x14ac:dyDescent="0.25">
      <c r="A344" s="38">
        <v>44463</v>
      </c>
      <c r="B344" s="39" t="s">
        <v>3</v>
      </c>
      <c r="C344" s="40">
        <v>0.80208333333333337</v>
      </c>
      <c r="D344" s="39">
        <v>4</v>
      </c>
      <c r="E344" s="39">
        <v>4</v>
      </c>
      <c r="F344" s="70">
        <v>5</v>
      </c>
      <c r="G344" s="39">
        <v>955</v>
      </c>
      <c r="H344" s="39" t="s">
        <v>988</v>
      </c>
      <c r="I344" s="39">
        <v>84</v>
      </c>
      <c r="J344" s="39">
        <v>130</v>
      </c>
      <c r="K344" s="39">
        <v>6</v>
      </c>
      <c r="L344" s="39" t="s">
        <v>513</v>
      </c>
      <c r="M344" s="39" t="s">
        <v>1024</v>
      </c>
      <c r="N344" s="41">
        <v>2.7</v>
      </c>
      <c r="O344" s="39" t="s">
        <v>1157</v>
      </c>
      <c r="P344" s="39" t="s">
        <v>1132</v>
      </c>
      <c r="Q344" s="48">
        <v>2</v>
      </c>
      <c r="R344" s="39">
        <v>4</v>
      </c>
      <c r="S344" s="39">
        <v>57</v>
      </c>
      <c r="T344" s="39">
        <v>55</v>
      </c>
      <c r="U344" s="48">
        <v>55.218855218855225</v>
      </c>
      <c r="V344" s="39">
        <v>2</v>
      </c>
      <c r="W344" s="39">
        <v>1</v>
      </c>
      <c r="X344" s="39">
        <v>2</v>
      </c>
      <c r="Y344" s="39">
        <v>4.4000000000000004</v>
      </c>
      <c r="Z344" s="39">
        <v>40</v>
      </c>
      <c r="AA344" s="39">
        <v>9</v>
      </c>
      <c r="AB344" s="52"/>
      <c r="AC344" s="39" t="s">
        <v>617</v>
      </c>
      <c r="AD344" s="41">
        <v>3.1</v>
      </c>
      <c r="AE344" s="41">
        <v>1.5</v>
      </c>
      <c r="AF344" s="68" t="s">
        <v>618</v>
      </c>
      <c r="AG344" s="39" t="str">
        <f>VLOOKUP(B344,$B$1703:$D$1743,2,FALSE)</f>
        <v>Vic</v>
      </c>
      <c r="AH344" s="39" t="str">
        <f>VLOOKUP(B344,$B$1703:$D$1743,3,FALSE)</f>
        <v>-</v>
      </c>
      <c r="AI344" s="69" t="str">
        <f>TRIM(PROPER(L344))</f>
        <v>Curran</v>
      </c>
      <c r="AJ344" s="39" t="str">
        <f>TEXT(A344, "ddd")</f>
        <v>Fri</v>
      </c>
      <c r="AK344" s="39">
        <f>MONTH(Table2[[#This Row],[Date]])</f>
        <v>9</v>
      </c>
      <c r="AL344" s="39"/>
      <c r="AM344" s="39" t="str">
        <f>IF(AND(Table2[[#This Row],[Date]]=A345,Table2[[#This Row],[Track]]=B345,Table2[[#This Row],[Race]]=F345,AL344&lt;&gt;"Neg",AL345&lt;&gt;"Neg"),2,"")</f>
        <v/>
      </c>
      <c r="AN344" s="39" t="str">
        <f>IF(AM344=2,2,IF(AND(AM343=2,Table2[[#This Row],[Negatives]]&lt;&gt;"NEG"),2,""))</f>
        <v/>
      </c>
      <c r="AO344" s="39">
        <f>IF(AND(Table2[[#This Row],[State]]="NSW",Table2[[#This Row],[Rated Order]]=3,AN344=""),100,100)</f>
        <v>100</v>
      </c>
      <c r="AP344" s="39">
        <f>IF(AC344&lt;&gt;"Won","",AO344*AD344)</f>
        <v>310</v>
      </c>
      <c r="AQ344" s="39">
        <f>IF(AP344="",AO344*-1,AP344-AO344)</f>
        <v>210</v>
      </c>
      <c r="AR344" s="95">
        <f>IF(Table2[[#This Row],[Negatives]]="NEG","",IF(AND(Table2[[#This Row],[2 Pro Bets]]="",Table2[[#This Row],[State]]="NSW",Table2[[#This Row],[Rated Order]]=3),"",100))</f>
        <v>100</v>
      </c>
      <c r="AS344" s="47">
        <f>IF(Table2[[#This Row],[Pro Bet]]="","",IF(Table2[[#This Row],[Lev Ret]]="","",AR344*Table2[[#This Row],[Div]]))</f>
        <v>310</v>
      </c>
      <c r="AT344" s="96">
        <f>IF(Table2[[#This Row],[Pro Bet]]="","",IF(AS344="",AR344*-1,AS344-AR344))</f>
        <v>210</v>
      </c>
    </row>
    <row r="345" spans="1:46" x14ac:dyDescent="0.25">
      <c r="A345" s="38">
        <v>44463</v>
      </c>
      <c r="B345" s="39" t="s">
        <v>3</v>
      </c>
      <c r="C345" s="40">
        <v>0.80208333333333337</v>
      </c>
      <c r="D345" s="39">
        <v>4</v>
      </c>
      <c r="E345" s="39">
        <v>4</v>
      </c>
      <c r="F345" s="70">
        <v>5</v>
      </c>
      <c r="G345" s="39">
        <v>955</v>
      </c>
      <c r="H345" s="39" t="s">
        <v>988</v>
      </c>
      <c r="I345" s="39">
        <v>84</v>
      </c>
      <c r="J345" s="39">
        <v>130</v>
      </c>
      <c r="K345" s="39">
        <v>4</v>
      </c>
      <c r="L345" s="39" t="s">
        <v>1158</v>
      </c>
      <c r="M345" s="39" t="s">
        <v>995</v>
      </c>
      <c r="N345" s="41">
        <v>10</v>
      </c>
      <c r="O345" s="39" t="s">
        <v>1159</v>
      </c>
      <c r="P345" s="39" t="s">
        <v>1099</v>
      </c>
      <c r="Q345" s="48"/>
      <c r="R345" s="39">
        <v>2</v>
      </c>
      <c r="S345" s="39">
        <v>58</v>
      </c>
      <c r="T345" s="39">
        <v>58</v>
      </c>
      <c r="U345" s="48">
        <v>55.218855218855225</v>
      </c>
      <c r="V345" s="39">
        <v>3</v>
      </c>
      <c r="W345" s="39"/>
      <c r="X345" s="39">
        <v>3</v>
      </c>
      <c r="Y345" s="39">
        <v>5.2</v>
      </c>
      <c r="Z345" s="39">
        <v>30</v>
      </c>
      <c r="AA345" s="39">
        <v>9</v>
      </c>
      <c r="AB345" s="52"/>
      <c r="AC345" s="39"/>
      <c r="AD345" s="41">
        <v>11</v>
      </c>
      <c r="AE345" s="41"/>
      <c r="AF345" s="68" t="s">
        <v>618</v>
      </c>
      <c r="AG345" s="39" t="str">
        <f>VLOOKUP(B345,$B$1703:$D$1743,2,FALSE)</f>
        <v>Vic</v>
      </c>
      <c r="AH345" s="39" t="str">
        <f>VLOOKUP(B345,$B$1703:$D$1743,3,FALSE)</f>
        <v>-</v>
      </c>
      <c r="AI345" s="69" t="str">
        <f>TRIM(PROPER(L345))</f>
        <v>War Correspondent</v>
      </c>
      <c r="AJ345" s="39" t="str">
        <f>TEXT(A345, "ddd")</f>
        <v>Fri</v>
      </c>
      <c r="AK345" s="39">
        <f>MONTH(Table2[[#This Row],[Date]])</f>
        <v>9</v>
      </c>
      <c r="AL345" s="39" t="s">
        <v>1361</v>
      </c>
      <c r="AM345" s="39" t="str">
        <f>IF(AND(Table2[[#This Row],[Date]]=A346,Table2[[#This Row],[Track]]=B346,Table2[[#This Row],[Race]]=F346,AL345&lt;&gt;"Neg",AL346&lt;&gt;"Neg"),2,"")</f>
        <v/>
      </c>
      <c r="AN345" s="39" t="str">
        <f>IF(AM345=2,2,IF(AND(AM344=2,Table2[[#This Row],[Negatives]]&lt;&gt;"NEG"),2,""))</f>
        <v/>
      </c>
      <c r="AO345" s="39">
        <f>IF(AND(Table2[[#This Row],[State]]="NSW",Table2[[#This Row],[Rated Order]]=3,AN345=""),100,100)</f>
        <v>100</v>
      </c>
      <c r="AP345" s="39" t="str">
        <f>IF(AC345&lt;&gt;"Won","",AO345*AD345)</f>
        <v/>
      </c>
      <c r="AQ345" s="39">
        <f>IF(AP345="",AO345*-1,AP345-AO345)</f>
        <v>-100</v>
      </c>
      <c r="AR345" s="95" t="str">
        <f>IF(Table2[[#This Row],[Negatives]]="NEG","",IF(AND(Table2[[#This Row],[2 Pro Bets]]="",Table2[[#This Row],[State]]="NSW",Table2[[#This Row],[Rated Order]]=3),"",100))</f>
        <v/>
      </c>
      <c r="AS345" s="47" t="str">
        <f>IF(Table2[[#This Row],[Pro Bet]]="","",IF(Table2[[#This Row],[Lev Ret]]="","",AR345*Table2[[#This Row],[Div]]))</f>
        <v/>
      </c>
      <c r="AT345" s="96" t="str">
        <f>IF(Table2[[#This Row],[Pro Bet]]="","",IF(AS345="",AR345*-1,AS345-AR345))</f>
        <v/>
      </c>
    </row>
    <row r="346" spans="1:46" x14ac:dyDescent="0.25">
      <c r="A346" s="38">
        <v>44463</v>
      </c>
      <c r="B346" s="39" t="s">
        <v>3</v>
      </c>
      <c r="C346" s="40">
        <v>0.82291666666666663</v>
      </c>
      <c r="D346" s="39">
        <v>4</v>
      </c>
      <c r="E346" s="39">
        <v>4</v>
      </c>
      <c r="F346" s="70">
        <v>6</v>
      </c>
      <c r="G346" s="39">
        <v>2040</v>
      </c>
      <c r="H346" s="39" t="s">
        <v>988</v>
      </c>
      <c r="I346" s="39" t="s">
        <v>989</v>
      </c>
      <c r="J346" s="39">
        <v>200</v>
      </c>
      <c r="K346" s="39">
        <v>1</v>
      </c>
      <c r="L346" s="39" t="s">
        <v>1375</v>
      </c>
      <c r="M346" s="39" t="s">
        <v>1030</v>
      </c>
      <c r="N346" s="41">
        <v>4.4000000000000004</v>
      </c>
      <c r="O346" s="39" t="s">
        <v>1035</v>
      </c>
      <c r="P346" s="39" t="s">
        <v>1049</v>
      </c>
      <c r="Q346" s="48"/>
      <c r="R346" s="39">
        <v>6</v>
      </c>
      <c r="S346" s="39">
        <v>60</v>
      </c>
      <c r="T346" s="39">
        <v>60</v>
      </c>
      <c r="U346" s="48">
        <v>43.560606060606062</v>
      </c>
      <c r="V346" s="39">
        <v>3</v>
      </c>
      <c r="W346" s="39">
        <v>1</v>
      </c>
      <c r="X346" s="39">
        <v>2</v>
      </c>
      <c r="Y346" s="39">
        <v>4.8</v>
      </c>
      <c r="Z346" s="39">
        <v>35</v>
      </c>
      <c r="AA346" s="39">
        <v>12</v>
      </c>
      <c r="AB346" s="52"/>
      <c r="AC346" s="39" t="s">
        <v>2</v>
      </c>
      <c r="AD346" s="41">
        <v>4.4000000000000004</v>
      </c>
      <c r="AE346" s="41">
        <v>1.8</v>
      </c>
      <c r="AF346" s="68" t="s">
        <v>618</v>
      </c>
      <c r="AG346" s="39" t="str">
        <f>VLOOKUP(B346,$B$1703:$D$1743,2,FALSE)</f>
        <v>Vic</v>
      </c>
      <c r="AH346" s="39" t="str">
        <f>VLOOKUP(B346,$B$1703:$D$1743,3,FALSE)</f>
        <v>-</v>
      </c>
      <c r="AI346" s="69" t="str">
        <f>TRIM(PROPER(L346))</f>
        <v>Homesman</v>
      </c>
      <c r="AJ346" s="39" t="str">
        <f>TEXT(A346, "ddd")</f>
        <v>Fri</v>
      </c>
      <c r="AK346" s="39">
        <f>MONTH(Table2[[#This Row],[Date]])</f>
        <v>9</v>
      </c>
      <c r="AL346" s="39" t="s">
        <v>1361</v>
      </c>
      <c r="AM346" s="39" t="str">
        <f>IF(AND(Table2[[#This Row],[Date]]=A347,Table2[[#This Row],[Track]]=B347,Table2[[#This Row],[Race]]=F347,AL346&lt;&gt;"Neg",AL347&lt;&gt;"Neg"),2,"")</f>
        <v/>
      </c>
      <c r="AN346" s="39" t="str">
        <f>IF(AM346=2,2,IF(AND(AM345=2,Table2[[#This Row],[Negatives]]&lt;&gt;"NEG"),2,""))</f>
        <v/>
      </c>
      <c r="AO346" s="39">
        <f>IF(AND(Table2[[#This Row],[State]]="NSW",Table2[[#This Row],[Rated Order]]=3,AN346=""),100,100)</f>
        <v>100</v>
      </c>
      <c r="AP346" s="39" t="str">
        <f>IF(AC346&lt;&gt;"Won","",AO346*AD346)</f>
        <v/>
      </c>
      <c r="AQ346" s="39">
        <f>IF(AP346="",AO346*-1,AP346-AO346)</f>
        <v>-100</v>
      </c>
      <c r="AR346" s="95" t="str">
        <f>IF(Table2[[#This Row],[Negatives]]="NEG","",IF(AND(Table2[[#This Row],[2 Pro Bets]]="",Table2[[#This Row],[State]]="NSW",Table2[[#This Row],[Rated Order]]=3),"",100))</f>
        <v/>
      </c>
      <c r="AS346" s="47" t="str">
        <f>IF(Table2[[#This Row],[Pro Bet]]="","",IF(Table2[[#This Row],[Lev Ret]]="","",AR346*Table2[[#This Row],[Div]]))</f>
        <v/>
      </c>
      <c r="AT346" s="96" t="str">
        <f>IF(Table2[[#This Row],[Pro Bet]]="","",IF(AS346="",AR346*-1,AS346-AR346))</f>
        <v/>
      </c>
    </row>
    <row r="347" spans="1:46" x14ac:dyDescent="0.25">
      <c r="A347" s="38">
        <v>44464</v>
      </c>
      <c r="B347" s="39" t="s">
        <v>45</v>
      </c>
      <c r="C347" s="40">
        <v>0.49652777777777773</v>
      </c>
      <c r="D347" s="39">
        <v>4</v>
      </c>
      <c r="E347" s="39">
        <v>0</v>
      </c>
      <c r="F347" s="70">
        <v>1</v>
      </c>
      <c r="G347" s="39">
        <v>1900</v>
      </c>
      <c r="H347" s="39" t="s">
        <v>1398</v>
      </c>
      <c r="I347" s="39">
        <v>78</v>
      </c>
      <c r="J347" s="39">
        <v>130</v>
      </c>
      <c r="K347" s="39">
        <v>5</v>
      </c>
      <c r="L347" s="39" t="s">
        <v>650</v>
      </c>
      <c r="M347" s="39" t="s">
        <v>1006</v>
      </c>
      <c r="N347" s="41">
        <v>5.5</v>
      </c>
      <c r="O347" s="39" t="s">
        <v>1091</v>
      </c>
      <c r="P347" s="39" t="s">
        <v>1064</v>
      </c>
      <c r="Q347" s="48"/>
      <c r="R347" s="39">
        <v>6</v>
      </c>
      <c r="S347" s="39">
        <v>55.5</v>
      </c>
      <c r="T347" s="39">
        <v>55.5</v>
      </c>
      <c r="U347" s="48">
        <v>45.208845208845204</v>
      </c>
      <c r="V347" s="39">
        <v>3</v>
      </c>
      <c r="W347" s="39">
        <v>1</v>
      </c>
      <c r="X347" s="39">
        <v>2</v>
      </c>
      <c r="Y347" s="39">
        <v>4.9000000000000004</v>
      </c>
      <c r="Z347" s="39">
        <v>20</v>
      </c>
      <c r="AA347" s="39"/>
      <c r="AB347" s="52"/>
      <c r="AC347" s="39"/>
      <c r="AD347" s="41">
        <v>5</v>
      </c>
      <c r="AE347" s="41"/>
      <c r="AF347" s="68" t="s">
        <v>619</v>
      </c>
      <c r="AG347" s="39" t="str">
        <f>VLOOKUP(B347,$B$1703:$D$1743,2,FALSE)</f>
        <v>NSW</v>
      </c>
      <c r="AH347" s="39" t="str">
        <f>VLOOKUP(B347,$B$1703:$D$1743,3,FALSE)</f>
        <v>-</v>
      </c>
      <c r="AI347" s="69" t="str">
        <f>TRIM(PROPER(L347))</f>
        <v>Crystal Pegasus</v>
      </c>
      <c r="AJ347" s="39" t="str">
        <f>TEXT(A347, "ddd")</f>
        <v>Sat</v>
      </c>
      <c r="AK347" s="39">
        <f>MONTH(Table2[[#This Row],[Date]])</f>
        <v>9</v>
      </c>
      <c r="AL347" s="39"/>
      <c r="AM347" s="39" t="str">
        <f>IF(AND(Table2[[#This Row],[Date]]=A348,Table2[[#This Row],[Track]]=B348,Table2[[#This Row],[Race]]=F348,AL347&lt;&gt;"Neg",AL348&lt;&gt;"Neg"),2,"")</f>
        <v/>
      </c>
      <c r="AN347" s="39" t="str">
        <f>IF(AM347=2,2,IF(AND(AM346=2,Table2[[#This Row],[Negatives]]&lt;&gt;"NEG"),2,""))</f>
        <v/>
      </c>
      <c r="AO347" s="39">
        <f>IF(AND(Table2[[#This Row],[State]]="NSW",Table2[[#This Row],[Rated Order]]=3,AN347=""),100,100)</f>
        <v>100</v>
      </c>
      <c r="AP347" s="39" t="str">
        <f>IF(AC347&lt;&gt;"Won","",AO347*AD347)</f>
        <v/>
      </c>
      <c r="AQ347" s="39">
        <f>IF(AP347="",AO347*-1,AP347-AO347)</f>
        <v>-100</v>
      </c>
      <c r="AR347" s="95">
        <f>IF(Table2[[#This Row],[Negatives]]="NEG","",IF(AND(Table2[[#This Row],[2 Pro Bets]]="",Table2[[#This Row],[State]]="NSW",Table2[[#This Row],[Rated Order]]=3),"",100))</f>
        <v>100</v>
      </c>
      <c r="AS347" s="47" t="str">
        <f>IF(Table2[[#This Row],[Pro Bet]]="","",IF(Table2[[#This Row],[Lev Ret]]="","",AR347*Table2[[#This Row],[Div]]))</f>
        <v/>
      </c>
      <c r="AT347" s="96">
        <f>IF(Table2[[#This Row],[Pro Bet]]="","",IF(AS347="",AR347*-1,AS347-AR347))</f>
        <v>-100</v>
      </c>
    </row>
    <row r="348" spans="1:46" x14ac:dyDescent="0.25">
      <c r="A348" s="38">
        <v>44464</v>
      </c>
      <c r="B348" s="39" t="s">
        <v>231</v>
      </c>
      <c r="C348" s="40">
        <v>0.50694444444444442</v>
      </c>
      <c r="D348" s="39">
        <v>4</v>
      </c>
      <c r="E348" s="39">
        <v>0</v>
      </c>
      <c r="F348" s="70">
        <v>1</v>
      </c>
      <c r="G348" s="39">
        <v>1000</v>
      </c>
      <c r="H348" s="39" t="s">
        <v>1021</v>
      </c>
      <c r="I348" s="39">
        <v>90</v>
      </c>
      <c r="J348" s="39">
        <v>130</v>
      </c>
      <c r="K348" s="39">
        <v>3</v>
      </c>
      <c r="L348" s="39" t="s">
        <v>514</v>
      </c>
      <c r="M348" s="39" t="s">
        <v>1024</v>
      </c>
      <c r="N348" s="41">
        <v>4.8</v>
      </c>
      <c r="O348" s="39" t="s">
        <v>1003</v>
      </c>
      <c r="P348" s="39" t="s">
        <v>1069</v>
      </c>
      <c r="Q348" s="48">
        <v>1.5</v>
      </c>
      <c r="R348" s="39">
        <v>8</v>
      </c>
      <c r="S348" s="39">
        <v>59.5</v>
      </c>
      <c r="T348" s="39">
        <v>58</v>
      </c>
      <c r="U348" s="48">
        <v>49.537037037037038</v>
      </c>
      <c r="V348" s="39">
        <v>4</v>
      </c>
      <c r="W348" s="39"/>
      <c r="X348" s="39">
        <v>3</v>
      </c>
      <c r="Y348" s="39">
        <v>5.4</v>
      </c>
      <c r="Z348" s="39">
        <v>30</v>
      </c>
      <c r="AA348" s="39">
        <v>8</v>
      </c>
      <c r="AB348" s="52"/>
      <c r="AC348" s="39" t="s">
        <v>1</v>
      </c>
      <c r="AD348" s="41">
        <v>5.5</v>
      </c>
      <c r="AE348" s="41">
        <v>1.8</v>
      </c>
      <c r="AF348" s="68" t="s">
        <v>618</v>
      </c>
      <c r="AG348" s="39" t="str">
        <f>VLOOKUP(B348,$B$1703:$D$1743,2,FALSE)</f>
        <v>Vic</v>
      </c>
      <c r="AH348" s="39" t="str">
        <f>VLOOKUP(B348,$B$1703:$D$1743,3,FALSE)</f>
        <v>-</v>
      </c>
      <c r="AI348" s="69" t="str">
        <f>TRIM(PROPER(L348))</f>
        <v>How Womantic</v>
      </c>
      <c r="AJ348" s="39" t="str">
        <f>TEXT(A348, "ddd")</f>
        <v>Sat</v>
      </c>
      <c r="AK348" s="39">
        <f>MONTH(Table2[[#This Row],[Date]])</f>
        <v>9</v>
      </c>
      <c r="AL348" s="39"/>
      <c r="AM348" s="39" t="str">
        <f>IF(AND(Table2[[#This Row],[Date]]=A349,Table2[[#This Row],[Track]]=B349,Table2[[#This Row],[Race]]=F349,AL348&lt;&gt;"Neg",AL349&lt;&gt;"Neg"),2,"")</f>
        <v/>
      </c>
      <c r="AN348" s="39" t="str">
        <f>IF(AM348=2,2,IF(AND(AM347=2,Table2[[#This Row],[Negatives]]&lt;&gt;"NEG"),2,""))</f>
        <v/>
      </c>
      <c r="AO348" s="39">
        <f>IF(AND(Table2[[#This Row],[State]]="NSW",Table2[[#This Row],[Rated Order]]=3,AN348=""),100,100)</f>
        <v>100</v>
      </c>
      <c r="AP348" s="39" t="str">
        <f>IF(AC348&lt;&gt;"Won","",AO348*AD348)</f>
        <v/>
      </c>
      <c r="AQ348" s="39">
        <f>IF(AP348="",AO348*-1,AP348-AO348)</f>
        <v>-100</v>
      </c>
      <c r="AR348" s="95">
        <f>IF(Table2[[#This Row],[Negatives]]="NEG","",IF(AND(Table2[[#This Row],[2 Pro Bets]]="",Table2[[#This Row],[State]]="NSW",Table2[[#This Row],[Rated Order]]=3),"",100))</f>
        <v>100</v>
      </c>
      <c r="AS348" s="47" t="str">
        <f>IF(Table2[[#This Row],[Pro Bet]]="","",IF(Table2[[#This Row],[Lev Ret]]="","",AR348*Table2[[#This Row],[Div]]))</f>
        <v/>
      </c>
      <c r="AT348" s="96">
        <f>IF(Table2[[#This Row],[Pro Bet]]="","",IF(AS348="",AR348*-1,AS348-AR348))</f>
        <v>-100</v>
      </c>
    </row>
    <row r="349" spans="1:46" x14ac:dyDescent="0.25">
      <c r="A349" s="38">
        <v>44464</v>
      </c>
      <c r="B349" s="39" t="s">
        <v>45</v>
      </c>
      <c r="C349" s="40">
        <v>0.54513888888888895</v>
      </c>
      <c r="D349" s="39">
        <v>4</v>
      </c>
      <c r="E349" s="39">
        <v>0</v>
      </c>
      <c r="F349" s="70">
        <v>3</v>
      </c>
      <c r="G349" s="39">
        <v>1300</v>
      </c>
      <c r="H349" s="39" t="s">
        <v>1398</v>
      </c>
      <c r="I349" s="39">
        <v>72</v>
      </c>
      <c r="J349" s="39">
        <v>100</v>
      </c>
      <c r="K349" s="39">
        <v>1</v>
      </c>
      <c r="L349" s="39" t="s">
        <v>778</v>
      </c>
      <c r="M349" s="39" t="s">
        <v>1006</v>
      </c>
      <c r="N349" s="41">
        <v>5.7</v>
      </c>
      <c r="O349" s="39" t="s">
        <v>1409</v>
      </c>
      <c r="P349" s="39" t="s">
        <v>1454</v>
      </c>
      <c r="Q349" s="48">
        <v>2</v>
      </c>
      <c r="R349" s="39">
        <v>5</v>
      </c>
      <c r="S349" s="39">
        <v>61</v>
      </c>
      <c r="T349" s="39">
        <v>59</v>
      </c>
      <c r="U349" s="48">
        <v>39.282990083905418</v>
      </c>
      <c r="V349" s="39">
        <v>1</v>
      </c>
      <c r="W349" s="39">
        <v>1</v>
      </c>
      <c r="X349" s="39">
        <v>2</v>
      </c>
      <c r="Y349" s="39">
        <v>5.3</v>
      </c>
      <c r="Z349" s="39">
        <v>20</v>
      </c>
      <c r="AA349" s="39"/>
      <c r="AB349" s="52"/>
      <c r="AC349" s="39" t="s">
        <v>2</v>
      </c>
      <c r="AD349" s="41">
        <v>5.5</v>
      </c>
      <c r="AE349" s="41">
        <v>2.5</v>
      </c>
      <c r="AF349" s="68" t="s">
        <v>619</v>
      </c>
      <c r="AG349" s="39" t="str">
        <f>VLOOKUP(B349,$B$1703:$D$1743,2,FALSE)</f>
        <v>NSW</v>
      </c>
      <c r="AH349" s="39" t="str">
        <f>VLOOKUP(B349,$B$1703:$D$1743,3,FALSE)</f>
        <v>-</v>
      </c>
      <c r="AI349" s="69" t="str">
        <f>TRIM(PROPER(L349))</f>
        <v>Cuban Royale</v>
      </c>
      <c r="AJ349" s="39" t="str">
        <f>TEXT(A349, "ddd")</f>
        <v>Sat</v>
      </c>
      <c r="AK349" s="39">
        <f>MONTH(Table2[[#This Row],[Date]])</f>
        <v>9</v>
      </c>
      <c r="AL349" s="39"/>
      <c r="AM349" s="39">
        <f>IF(AND(Table2[[#This Row],[Date]]=A350,Table2[[#This Row],[Track]]=B350,Table2[[#This Row],[Race]]=F350,AL349&lt;&gt;"Neg",AL350&lt;&gt;"Neg"),2,"")</f>
        <v>2</v>
      </c>
      <c r="AN349" s="39">
        <f>IF(AM349=2,2,IF(AND(AM348=2,Table2[[#This Row],[Negatives]]&lt;&gt;"NEG"),2,""))</f>
        <v>2</v>
      </c>
      <c r="AO349" s="39">
        <f>IF(AND(Table2[[#This Row],[State]]="NSW",Table2[[#This Row],[Rated Order]]=3,AN349=""),100,100)</f>
        <v>100</v>
      </c>
      <c r="AP349" s="39" t="str">
        <f>IF(AC349&lt;&gt;"Won","",AO349*AD349)</f>
        <v/>
      </c>
      <c r="AQ349" s="39">
        <f>IF(AP349="",AO349*-1,AP349-AO349)</f>
        <v>-100</v>
      </c>
      <c r="AR349" s="95">
        <f>IF(Table2[[#This Row],[Negatives]]="NEG","",IF(AND(Table2[[#This Row],[2 Pro Bets]]="",Table2[[#This Row],[State]]="NSW",Table2[[#This Row],[Rated Order]]=3),"",100))</f>
        <v>100</v>
      </c>
      <c r="AS349" s="47" t="str">
        <f>IF(Table2[[#This Row],[Pro Bet]]="","",IF(Table2[[#This Row],[Lev Ret]]="","",AR349*Table2[[#This Row],[Div]]))</f>
        <v/>
      </c>
      <c r="AT349" s="96">
        <f>IF(Table2[[#This Row],[Pro Bet]]="","",IF(AS349="",AR349*-1,AS349-AR349))</f>
        <v>-100</v>
      </c>
    </row>
    <row r="350" spans="1:46" x14ac:dyDescent="0.25">
      <c r="A350" s="38">
        <v>44464</v>
      </c>
      <c r="B350" s="39" t="s">
        <v>45</v>
      </c>
      <c r="C350" s="40">
        <v>0.54513888888888895</v>
      </c>
      <c r="D350" s="39">
        <v>4</v>
      </c>
      <c r="E350" s="39">
        <v>0</v>
      </c>
      <c r="F350" s="70">
        <v>3</v>
      </c>
      <c r="G350" s="39">
        <v>1300</v>
      </c>
      <c r="H350" s="39" t="s">
        <v>1398</v>
      </c>
      <c r="I350" s="39">
        <v>72</v>
      </c>
      <c r="J350" s="39">
        <v>100</v>
      </c>
      <c r="K350" s="39">
        <v>6</v>
      </c>
      <c r="L350" s="39" t="s">
        <v>775</v>
      </c>
      <c r="M350" s="39" t="s">
        <v>1006</v>
      </c>
      <c r="N350" s="41">
        <v>8.3000000000000007</v>
      </c>
      <c r="O350" s="39" t="s">
        <v>1445</v>
      </c>
      <c r="P350" s="39" t="s">
        <v>1421</v>
      </c>
      <c r="Q350" s="48"/>
      <c r="R350" s="39">
        <v>7</v>
      </c>
      <c r="S350" s="39">
        <v>58</v>
      </c>
      <c r="T350" s="39">
        <v>58</v>
      </c>
      <c r="U350" s="48">
        <v>39.282990083905418</v>
      </c>
      <c r="V350" s="39">
        <v>3</v>
      </c>
      <c r="W350" s="39">
        <v>2</v>
      </c>
      <c r="X350" s="39">
        <v>3</v>
      </c>
      <c r="Y350" s="39">
        <v>6</v>
      </c>
      <c r="Z350" s="39">
        <v>20</v>
      </c>
      <c r="AA350" s="39"/>
      <c r="AB350" s="52"/>
      <c r="AC350" s="39"/>
      <c r="AD350" s="41">
        <v>10</v>
      </c>
      <c r="AE350" s="41"/>
      <c r="AF350" s="68" t="s">
        <v>619</v>
      </c>
      <c r="AG350" s="39" t="str">
        <f>VLOOKUP(B350,$B$1703:$D$1743,2,FALSE)</f>
        <v>NSW</v>
      </c>
      <c r="AH350" s="39" t="str">
        <f>VLOOKUP(B350,$B$1703:$D$1743,3,FALSE)</f>
        <v>-</v>
      </c>
      <c r="AI350" s="69" t="str">
        <f>TRIM(PROPER(L350))</f>
        <v>Dalaalaat</v>
      </c>
      <c r="AJ350" s="39" t="str">
        <f>TEXT(A350, "ddd")</f>
        <v>Sat</v>
      </c>
      <c r="AK350" s="39">
        <f>MONTH(Table2[[#This Row],[Date]])</f>
        <v>9</v>
      </c>
      <c r="AL350" s="39"/>
      <c r="AM350" s="39" t="str">
        <f>IF(AND(Table2[[#This Row],[Date]]=A351,Table2[[#This Row],[Track]]=B351,Table2[[#This Row],[Race]]=F351,AL350&lt;&gt;"Neg",AL351&lt;&gt;"Neg"),2,"")</f>
        <v/>
      </c>
      <c r="AN350" s="39">
        <f>IF(AM350=2,2,IF(AND(AM349=2,Table2[[#This Row],[Negatives]]&lt;&gt;"NEG"),2,""))</f>
        <v>2</v>
      </c>
      <c r="AO350" s="39">
        <f>IF(AND(Table2[[#This Row],[State]]="NSW",Table2[[#This Row],[Rated Order]]=3,AN350=""),100,100)</f>
        <v>100</v>
      </c>
      <c r="AP350" s="39" t="str">
        <f>IF(AC350&lt;&gt;"Won","",AO350*AD350)</f>
        <v/>
      </c>
      <c r="AQ350" s="39">
        <f>IF(AP350="",AO350*-1,AP350-AO350)</f>
        <v>-100</v>
      </c>
      <c r="AR350" s="95">
        <f>IF(Table2[[#This Row],[Negatives]]="NEG","",IF(AND(Table2[[#This Row],[2 Pro Bets]]="",Table2[[#This Row],[State]]="NSW",Table2[[#This Row],[Rated Order]]=3),"",100))</f>
        <v>100</v>
      </c>
      <c r="AS350" s="47" t="str">
        <f>IF(Table2[[#This Row],[Pro Bet]]="","",IF(Table2[[#This Row],[Lev Ret]]="","",AR350*Table2[[#This Row],[Div]]))</f>
        <v/>
      </c>
      <c r="AT350" s="96">
        <f>IF(Table2[[#This Row],[Pro Bet]]="","",IF(AS350="",AR350*-1,AS350-AR350))</f>
        <v>-100</v>
      </c>
    </row>
    <row r="351" spans="1:46" x14ac:dyDescent="0.25">
      <c r="A351" s="38">
        <v>44464</v>
      </c>
      <c r="B351" s="39" t="s">
        <v>231</v>
      </c>
      <c r="C351" s="40">
        <v>0.60416666666666663</v>
      </c>
      <c r="D351" s="39">
        <v>4</v>
      </c>
      <c r="E351" s="39">
        <v>0</v>
      </c>
      <c r="F351" s="70">
        <v>5</v>
      </c>
      <c r="G351" s="39">
        <v>1500</v>
      </c>
      <c r="H351" s="39" t="s">
        <v>988</v>
      </c>
      <c r="I351" s="39" t="s">
        <v>989</v>
      </c>
      <c r="J351" s="39">
        <v>200</v>
      </c>
      <c r="K351" s="39">
        <v>4</v>
      </c>
      <c r="L351" s="39" t="s">
        <v>638</v>
      </c>
      <c r="M351" s="39" t="s">
        <v>1006</v>
      </c>
      <c r="N351" s="41">
        <v>11</v>
      </c>
      <c r="O351" s="39" t="s">
        <v>1055</v>
      </c>
      <c r="P351" s="39" t="s">
        <v>1045</v>
      </c>
      <c r="Q351" s="48"/>
      <c r="R351" s="39">
        <v>6</v>
      </c>
      <c r="S351" s="39">
        <v>57</v>
      </c>
      <c r="T351" s="39">
        <v>57</v>
      </c>
      <c r="U351" s="48">
        <v>49.090909090909093</v>
      </c>
      <c r="V351" s="39">
        <v>5</v>
      </c>
      <c r="W351" s="39"/>
      <c r="X351" s="39">
        <v>2</v>
      </c>
      <c r="Y351" s="39">
        <v>5.2</v>
      </c>
      <c r="Z351" s="39">
        <v>30</v>
      </c>
      <c r="AA351" s="39">
        <v>6</v>
      </c>
      <c r="AB351" s="52"/>
      <c r="AC351" s="39" t="s">
        <v>2</v>
      </c>
      <c r="AD351" s="41">
        <v>12</v>
      </c>
      <c r="AE351" s="41">
        <v>4.3</v>
      </c>
      <c r="AF351" s="68" t="s">
        <v>618</v>
      </c>
      <c r="AG351" s="39" t="str">
        <f>VLOOKUP(B351,$B$1703:$D$1743,2,FALSE)</f>
        <v>Vic</v>
      </c>
      <c r="AH351" s="39" t="str">
        <f>VLOOKUP(B351,$B$1703:$D$1743,3,FALSE)</f>
        <v>-</v>
      </c>
      <c r="AI351" s="69" t="str">
        <f>TRIM(PROPER(L351))</f>
        <v>Romancer</v>
      </c>
      <c r="AJ351" s="39" t="str">
        <f>TEXT(A351, "ddd")</f>
        <v>Sat</v>
      </c>
      <c r="AK351" s="39">
        <f>MONTH(Table2[[#This Row],[Date]])</f>
        <v>9</v>
      </c>
      <c r="AL351" s="39"/>
      <c r="AM351" s="39">
        <f>IF(AND(Table2[[#This Row],[Date]]=A352,Table2[[#This Row],[Track]]=B352,Table2[[#This Row],[Race]]=F352,AL351&lt;&gt;"Neg",AL352&lt;&gt;"Neg"),2,"")</f>
        <v>2</v>
      </c>
      <c r="AN351" s="39">
        <f>IF(AM351=2,2,IF(AND(AM350=2,Table2[[#This Row],[Negatives]]&lt;&gt;"NEG"),2,""))</f>
        <v>2</v>
      </c>
      <c r="AO351" s="39">
        <f>IF(AND(Table2[[#This Row],[State]]="NSW",Table2[[#This Row],[Rated Order]]=3,AN351=""),100,100)</f>
        <v>100</v>
      </c>
      <c r="AP351" s="39" t="str">
        <f>IF(AC351&lt;&gt;"Won","",AO351*AD351)</f>
        <v/>
      </c>
      <c r="AQ351" s="39">
        <f>IF(AP351="",AO351*-1,AP351-AO351)</f>
        <v>-100</v>
      </c>
      <c r="AR351" s="95">
        <f>IF(Table2[[#This Row],[Negatives]]="NEG","",IF(AND(Table2[[#This Row],[2 Pro Bets]]="",Table2[[#This Row],[State]]="NSW",Table2[[#This Row],[Rated Order]]=3),"",100))</f>
        <v>100</v>
      </c>
      <c r="AS351" s="47" t="str">
        <f>IF(Table2[[#This Row],[Pro Bet]]="","",IF(Table2[[#This Row],[Lev Ret]]="","",AR351*Table2[[#This Row],[Div]]))</f>
        <v/>
      </c>
      <c r="AT351" s="96">
        <f>IF(Table2[[#This Row],[Pro Bet]]="","",IF(AS351="",AR351*-1,AS351-AR351))</f>
        <v>-100</v>
      </c>
    </row>
    <row r="352" spans="1:46" x14ac:dyDescent="0.25">
      <c r="A352" s="38">
        <v>44464</v>
      </c>
      <c r="B352" s="39" t="s">
        <v>231</v>
      </c>
      <c r="C352" s="40">
        <v>0.60416666666666663</v>
      </c>
      <c r="D352" s="39">
        <v>4</v>
      </c>
      <c r="E352" s="39">
        <v>0</v>
      </c>
      <c r="F352" s="70">
        <v>5</v>
      </c>
      <c r="G352" s="39">
        <v>1500</v>
      </c>
      <c r="H352" s="39" t="s">
        <v>988</v>
      </c>
      <c r="I352" s="39" t="s">
        <v>989</v>
      </c>
      <c r="J352" s="39">
        <v>200</v>
      </c>
      <c r="K352" s="39">
        <v>6</v>
      </c>
      <c r="L352" s="39" t="s">
        <v>515</v>
      </c>
      <c r="M352" s="39" t="s">
        <v>1006</v>
      </c>
      <c r="N352" s="41">
        <v>3.4</v>
      </c>
      <c r="O352" s="39" t="s">
        <v>1160</v>
      </c>
      <c r="P352" s="39" t="s">
        <v>1049</v>
      </c>
      <c r="Q352" s="48"/>
      <c r="R352" s="39">
        <v>2</v>
      </c>
      <c r="S352" s="39">
        <v>55</v>
      </c>
      <c r="T352" s="39">
        <v>55</v>
      </c>
      <c r="U352" s="48">
        <v>49.090909090909093</v>
      </c>
      <c r="V352" s="39">
        <v>3</v>
      </c>
      <c r="W352" s="39">
        <v>2</v>
      </c>
      <c r="X352" s="39">
        <v>3</v>
      </c>
      <c r="Y352" s="39">
        <v>5.6</v>
      </c>
      <c r="Z352" s="39">
        <v>30</v>
      </c>
      <c r="AA352" s="39">
        <v>6</v>
      </c>
      <c r="AB352" s="52"/>
      <c r="AC352" s="39"/>
      <c r="AD352" s="41">
        <v>3.8</v>
      </c>
      <c r="AE352" s="41"/>
      <c r="AF352" s="68" t="s">
        <v>618</v>
      </c>
      <c r="AG352" s="39" t="str">
        <f>VLOOKUP(B352,$B$1703:$D$1743,2,FALSE)</f>
        <v>Vic</v>
      </c>
      <c r="AH352" s="39" t="str">
        <f>VLOOKUP(B352,$B$1703:$D$1743,3,FALSE)</f>
        <v>-</v>
      </c>
      <c r="AI352" s="69" t="str">
        <f>TRIM(PROPER(L352))</f>
        <v>Cherry Tortoni</v>
      </c>
      <c r="AJ352" s="39" t="str">
        <f>TEXT(A352, "ddd")</f>
        <v>Sat</v>
      </c>
      <c r="AK352" s="39">
        <f>MONTH(Table2[[#This Row],[Date]])</f>
        <v>9</v>
      </c>
      <c r="AL352" s="39"/>
      <c r="AM352" s="39" t="str">
        <f>IF(AND(Table2[[#This Row],[Date]]=A353,Table2[[#This Row],[Track]]=B353,Table2[[#This Row],[Race]]=F353,AL352&lt;&gt;"Neg",AL353&lt;&gt;"Neg"),2,"")</f>
        <v/>
      </c>
      <c r="AN352" s="39">
        <f>IF(AM352=2,2,IF(AND(AM351=2,Table2[[#This Row],[Negatives]]&lt;&gt;"NEG"),2,""))</f>
        <v>2</v>
      </c>
      <c r="AO352" s="39">
        <f>IF(AND(Table2[[#This Row],[State]]="NSW",Table2[[#This Row],[Rated Order]]=3,AN352=""),100,100)</f>
        <v>100</v>
      </c>
      <c r="AP352" s="39" t="str">
        <f>IF(AC352&lt;&gt;"Won","",AO352*AD352)</f>
        <v/>
      </c>
      <c r="AQ352" s="39">
        <f>IF(AP352="",AO352*-1,AP352-AO352)</f>
        <v>-100</v>
      </c>
      <c r="AR352" s="95">
        <f>IF(Table2[[#This Row],[Negatives]]="NEG","",IF(AND(Table2[[#This Row],[2 Pro Bets]]="",Table2[[#This Row],[State]]="NSW",Table2[[#This Row],[Rated Order]]=3),"",100))</f>
        <v>100</v>
      </c>
      <c r="AS352" s="47" t="str">
        <f>IF(Table2[[#This Row],[Pro Bet]]="","",IF(Table2[[#This Row],[Lev Ret]]="","",AR352*Table2[[#This Row],[Div]]))</f>
        <v/>
      </c>
      <c r="AT352" s="96">
        <f>IF(Table2[[#This Row],[Pro Bet]]="","",IF(AS352="",AR352*-1,AS352-AR352))</f>
        <v>-100</v>
      </c>
    </row>
    <row r="353" spans="1:46" x14ac:dyDescent="0.25">
      <c r="A353" s="38">
        <v>44464</v>
      </c>
      <c r="B353" s="39" t="s">
        <v>231</v>
      </c>
      <c r="C353" s="40">
        <v>0.62847222222222221</v>
      </c>
      <c r="D353" s="39">
        <v>4</v>
      </c>
      <c r="E353" s="39">
        <v>0</v>
      </c>
      <c r="F353" s="70">
        <v>6</v>
      </c>
      <c r="G353" s="39">
        <v>1800</v>
      </c>
      <c r="H353" s="39" t="s">
        <v>988</v>
      </c>
      <c r="I353" s="39" t="s">
        <v>989</v>
      </c>
      <c r="J353" s="39">
        <v>130</v>
      </c>
      <c r="K353" s="39">
        <v>5</v>
      </c>
      <c r="L353" s="39" t="s">
        <v>171</v>
      </c>
      <c r="M353" s="39" t="s">
        <v>995</v>
      </c>
      <c r="N353" s="41">
        <v>3.2</v>
      </c>
      <c r="O353" s="39" t="s">
        <v>1003</v>
      </c>
      <c r="P353" s="39" t="s">
        <v>1069</v>
      </c>
      <c r="Q353" s="48">
        <v>1.5</v>
      </c>
      <c r="R353" s="39">
        <v>5</v>
      </c>
      <c r="S353" s="39">
        <v>56</v>
      </c>
      <c r="T353" s="39">
        <v>54.5</v>
      </c>
      <c r="U353" s="48">
        <v>53.472222222222221</v>
      </c>
      <c r="V353" s="39">
        <v>1</v>
      </c>
      <c r="W353" s="39">
        <v>1</v>
      </c>
      <c r="X353" s="39">
        <v>2</v>
      </c>
      <c r="Y353" s="39">
        <v>4.5999999999999996</v>
      </c>
      <c r="Z353" s="39">
        <v>40</v>
      </c>
      <c r="AA353" s="39">
        <v>9</v>
      </c>
      <c r="AB353" s="52"/>
      <c r="AC353" s="39" t="s">
        <v>617</v>
      </c>
      <c r="AD353" s="41">
        <v>2.4</v>
      </c>
      <c r="AE353" s="41">
        <v>1.3</v>
      </c>
      <c r="AF353" s="68" t="s">
        <v>618</v>
      </c>
      <c r="AG353" s="39" t="str">
        <f>VLOOKUP(B353,$B$1703:$D$1743,2,FALSE)</f>
        <v>Vic</v>
      </c>
      <c r="AH353" s="39" t="str">
        <f>VLOOKUP(B353,$B$1703:$D$1743,3,FALSE)</f>
        <v>-</v>
      </c>
      <c r="AI353" s="69" t="str">
        <f>TRIM(PROPER(L353))</f>
        <v>Floating Artist</v>
      </c>
      <c r="AJ353" s="39" t="str">
        <f>TEXT(A353, "ddd")</f>
        <v>Sat</v>
      </c>
      <c r="AK353" s="39">
        <f>MONTH(Table2[[#This Row],[Date]])</f>
        <v>9</v>
      </c>
      <c r="AL353" s="39" t="s">
        <v>1361</v>
      </c>
      <c r="AM353" s="39" t="str">
        <f>IF(AND(Table2[[#This Row],[Date]]=A354,Table2[[#This Row],[Track]]=B354,Table2[[#This Row],[Race]]=F354,AL353&lt;&gt;"Neg",AL354&lt;&gt;"Neg"),2,"")</f>
        <v/>
      </c>
      <c r="AN353" s="39" t="str">
        <f>IF(AM353=2,2,IF(AND(AM352=2,Table2[[#This Row],[Negatives]]&lt;&gt;"NEG"),2,""))</f>
        <v/>
      </c>
      <c r="AO353" s="39">
        <f>IF(AND(Table2[[#This Row],[State]]="NSW",Table2[[#This Row],[Rated Order]]=3,AN353=""),100,100)</f>
        <v>100</v>
      </c>
      <c r="AP353" s="39">
        <f>IF(AC353&lt;&gt;"Won","",AO353*AD353)</f>
        <v>240</v>
      </c>
      <c r="AQ353" s="39">
        <f>IF(AP353="",AO353*-1,AP353-AO353)</f>
        <v>140</v>
      </c>
      <c r="AR353" s="95" t="str">
        <f>IF(Table2[[#This Row],[Negatives]]="NEG","",IF(AND(Table2[[#This Row],[2 Pro Bets]]="",Table2[[#This Row],[State]]="NSW",Table2[[#This Row],[Rated Order]]=3),"",100))</f>
        <v/>
      </c>
      <c r="AS353" s="47" t="str">
        <f>IF(Table2[[#This Row],[Pro Bet]]="","",IF(Table2[[#This Row],[Lev Ret]]="","",AR353*Table2[[#This Row],[Div]]))</f>
        <v/>
      </c>
      <c r="AT353" s="96" t="str">
        <f>IF(Table2[[#This Row],[Pro Bet]]="","",IF(AS353="",AR353*-1,AS353-AR353))</f>
        <v/>
      </c>
    </row>
    <row r="354" spans="1:46" x14ac:dyDescent="0.25">
      <c r="A354" s="38">
        <v>44464</v>
      </c>
      <c r="B354" s="39" t="s">
        <v>231</v>
      </c>
      <c r="C354" s="40">
        <v>0.68402777777777779</v>
      </c>
      <c r="D354" s="39">
        <v>4</v>
      </c>
      <c r="E354" s="39">
        <v>0</v>
      </c>
      <c r="F354" s="70">
        <v>8</v>
      </c>
      <c r="G354" s="39">
        <v>1500</v>
      </c>
      <c r="H354" s="39" t="s">
        <v>988</v>
      </c>
      <c r="I354" s="39" t="s">
        <v>989</v>
      </c>
      <c r="J354" s="39">
        <v>160</v>
      </c>
      <c r="K354" s="39">
        <v>3</v>
      </c>
      <c r="L354" s="39" t="s">
        <v>639</v>
      </c>
      <c r="M354" s="39" t="s">
        <v>1024</v>
      </c>
      <c r="N354" s="41">
        <v>5</v>
      </c>
      <c r="O354" s="39" t="s">
        <v>1031</v>
      </c>
      <c r="P354" s="39" t="s">
        <v>1025</v>
      </c>
      <c r="Q354" s="48"/>
      <c r="R354" s="39">
        <v>10</v>
      </c>
      <c r="S354" s="39">
        <v>56.5</v>
      </c>
      <c r="T354" s="39">
        <v>56.5</v>
      </c>
      <c r="U354" s="48">
        <v>30</v>
      </c>
      <c r="V354" s="39"/>
      <c r="W354" s="39"/>
      <c r="X354" s="39">
        <v>2</v>
      </c>
      <c r="Y354" s="39">
        <v>5.4</v>
      </c>
      <c r="Z354" s="39">
        <v>30</v>
      </c>
      <c r="AA354" s="39">
        <v>11</v>
      </c>
      <c r="AB354" s="52"/>
      <c r="AC354" s="39"/>
      <c r="AD354" s="41">
        <v>7</v>
      </c>
      <c r="AE354" s="41"/>
      <c r="AF354" s="68" t="s">
        <v>618</v>
      </c>
      <c r="AG354" s="39" t="str">
        <f>VLOOKUP(B354,$B$1703:$D$1743,2,FALSE)</f>
        <v>Vic</v>
      </c>
      <c r="AH354" s="39" t="str">
        <f>VLOOKUP(B354,$B$1703:$D$1743,3,FALSE)</f>
        <v>-</v>
      </c>
      <c r="AI354" s="69" t="str">
        <f>TRIM(PROPER(L354))</f>
        <v>Ironclad</v>
      </c>
      <c r="AJ354" s="39" t="str">
        <f>TEXT(A354, "ddd")</f>
        <v>Sat</v>
      </c>
      <c r="AK354" s="39">
        <f>MONTH(Table2[[#This Row],[Date]])</f>
        <v>9</v>
      </c>
      <c r="AL354" s="39"/>
      <c r="AM354" s="39" t="str">
        <f>IF(AND(Table2[[#This Row],[Date]]=A355,Table2[[#This Row],[Track]]=B355,Table2[[#This Row],[Race]]=F355,AL354&lt;&gt;"Neg",AL355&lt;&gt;"Neg"),2,"")</f>
        <v/>
      </c>
      <c r="AN354" s="39" t="str">
        <f>IF(AM354=2,2,IF(AND(AM353=2,Table2[[#This Row],[Negatives]]&lt;&gt;"NEG"),2,""))</f>
        <v/>
      </c>
      <c r="AO354" s="39">
        <f>IF(AND(Table2[[#This Row],[State]]="NSW",Table2[[#This Row],[Rated Order]]=3,AN354=""),100,100)</f>
        <v>100</v>
      </c>
      <c r="AP354" s="39" t="str">
        <f>IF(AC354&lt;&gt;"Won","",AO354*AD354)</f>
        <v/>
      </c>
      <c r="AQ354" s="39">
        <f>IF(AP354="",AO354*-1,AP354-AO354)</f>
        <v>-100</v>
      </c>
      <c r="AR354" s="95">
        <f>IF(Table2[[#This Row],[Negatives]]="NEG","",IF(AND(Table2[[#This Row],[2 Pro Bets]]="",Table2[[#This Row],[State]]="NSW",Table2[[#This Row],[Rated Order]]=3),"",100))</f>
        <v>100</v>
      </c>
      <c r="AS354" s="47" t="str">
        <f>IF(Table2[[#This Row],[Pro Bet]]="","",IF(Table2[[#This Row],[Lev Ret]]="","",AR354*Table2[[#This Row],[Div]]))</f>
        <v/>
      </c>
      <c r="AT354" s="96">
        <f>IF(Table2[[#This Row],[Pro Bet]]="","",IF(AS354="",AR354*-1,AS354-AR354))</f>
        <v>-100</v>
      </c>
    </row>
    <row r="355" spans="1:46" x14ac:dyDescent="0.25">
      <c r="A355" s="38">
        <v>44471</v>
      </c>
      <c r="B355" s="39" t="s">
        <v>44</v>
      </c>
      <c r="C355" s="40">
        <v>0.56597222222222221</v>
      </c>
      <c r="D355" s="39">
        <v>4</v>
      </c>
      <c r="E355" s="39">
        <v>0</v>
      </c>
      <c r="F355" s="70">
        <v>4</v>
      </c>
      <c r="G355" s="39">
        <v>1600</v>
      </c>
      <c r="H355" s="39" t="s">
        <v>1398</v>
      </c>
      <c r="I355" s="39">
        <v>88</v>
      </c>
      <c r="J355" s="39">
        <v>130</v>
      </c>
      <c r="K355" s="39">
        <v>7</v>
      </c>
      <c r="L355" s="39" t="s">
        <v>779</v>
      </c>
      <c r="M355" s="39" t="s">
        <v>999</v>
      </c>
      <c r="N355" s="41">
        <v>4.8</v>
      </c>
      <c r="O355" s="39" t="s">
        <v>1427</v>
      </c>
      <c r="P355" s="39" t="s">
        <v>1421</v>
      </c>
      <c r="Q355" s="48"/>
      <c r="R355" s="39">
        <v>5</v>
      </c>
      <c r="S355" s="39">
        <v>54</v>
      </c>
      <c r="T355" s="39">
        <v>54</v>
      </c>
      <c r="U355" s="48">
        <v>32.598039215686278</v>
      </c>
      <c r="V355" s="39">
        <v>4</v>
      </c>
      <c r="W355" s="39"/>
      <c r="X355" s="39">
        <v>2</v>
      </c>
      <c r="Y355" s="39">
        <v>4.9000000000000004</v>
      </c>
      <c r="Z355" s="39">
        <v>20</v>
      </c>
      <c r="AA355" s="39"/>
      <c r="AB355" s="52"/>
      <c r="AC355" s="39"/>
      <c r="AD355" s="41">
        <v>6.5</v>
      </c>
      <c r="AE355" s="41"/>
      <c r="AF355" s="68" t="s">
        <v>619</v>
      </c>
      <c r="AG355" s="39" t="str">
        <f>VLOOKUP(B355,$B$1703:$D$1743,2,FALSE)</f>
        <v>NSW</v>
      </c>
      <c r="AH355" s="39" t="str">
        <f>VLOOKUP(B355,$B$1703:$D$1743,3,FALSE)</f>
        <v>-</v>
      </c>
      <c r="AI355" s="69" t="str">
        <f>TRIM(PROPER(L355))</f>
        <v>Taksu</v>
      </c>
      <c r="AJ355" s="39" t="str">
        <f>TEXT(A355, "ddd")</f>
        <v>Sat</v>
      </c>
      <c r="AK355" s="39">
        <f>MONTH(Table2[[#This Row],[Date]])</f>
        <v>10</v>
      </c>
      <c r="AL355" s="39"/>
      <c r="AM355" s="39">
        <f>IF(AND(Table2[[#This Row],[Date]]=A356,Table2[[#This Row],[Track]]=B356,Table2[[#This Row],[Race]]=F356,AL355&lt;&gt;"Neg",AL356&lt;&gt;"Neg"),2,"")</f>
        <v>2</v>
      </c>
      <c r="AN355" s="39">
        <f>IF(AM355=2,2,IF(AND(AM354=2,Table2[[#This Row],[Negatives]]&lt;&gt;"NEG"),2,""))</f>
        <v>2</v>
      </c>
      <c r="AO355" s="39">
        <f>IF(AND(Table2[[#This Row],[State]]="NSW",Table2[[#This Row],[Rated Order]]=3,AN355=""),100,100)</f>
        <v>100</v>
      </c>
      <c r="AP355" s="39" t="str">
        <f>IF(AC355&lt;&gt;"Won","",AO355*AD355)</f>
        <v/>
      </c>
      <c r="AQ355" s="39">
        <f>IF(AP355="",AO355*-1,AP355-AO355)</f>
        <v>-100</v>
      </c>
      <c r="AR355" s="95">
        <f>IF(Table2[[#This Row],[Negatives]]="NEG","",IF(AND(Table2[[#This Row],[2 Pro Bets]]="",Table2[[#This Row],[State]]="NSW",Table2[[#This Row],[Rated Order]]=3),"",100))</f>
        <v>100</v>
      </c>
      <c r="AS355" s="47" t="str">
        <f>IF(Table2[[#This Row],[Pro Bet]]="","",IF(Table2[[#This Row],[Lev Ret]]="","",AR355*Table2[[#This Row],[Div]]))</f>
        <v/>
      </c>
      <c r="AT355" s="96">
        <f>IF(Table2[[#This Row],[Pro Bet]]="","",IF(AS355="",AR355*-1,AS355-AR355))</f>
        <v>-100</v>
      </c>
    </row>
    <row r="356" spans="1:46" x14ac:dyDescent="0.25">
      <c r="A356" s="38">
        <v>44471</v>
      </c>
      <c r="B356" s="39" t="s">
        <v>44</v>
      </c>
      <c r="C356" s="40">
        <v>0.56597222222222221</v>
      </c>
      <c r="D356" s="39">
        <v>4</v>
      </c>
      <c r="E356" s="39">
        <v>0</v>
      </c>
      <c r="F356" s="70">
        <v>4</v>
      </c>
      <c r="G356" s="39">
        <v>1600</v>
      </c>
      <c r="H356" s="39" t="s">
        <v>1398</v>
      </c>
      <c r="I356" s="39">
        <v>88</v>
      </c>
      <c r="J356" s="39">
        <v>130</v>
      </c>
      <c r="K356" s="39">
        <v>2</v>
      </c>
      <c r="L356" s="39" t="s">
        <v>780</v>
      </c>
      <c r="M356" s="39" t="s">
        <v>990</v>
      </c>
      <c r="N356" s="41">
        <v>4.2</v>
      </c>
      <c r="O356" s="39" t="s">
        <v>1166</v>
      </c>
      <c r="P356" s="39" t="s">
        <v>1273</v>
      </c>
      <c r="Q356" s="48"/>
      <c r="R356" s="39">
        <v>10</v>
      </c>
      <c r="S356" s="39">
        <v>59.5</v>
      </c>
      <c r="T356" s="39">
        <v>59.5</v>
      </c>
      <c r="U356" s="48">
        <v>32.598039215686278</v>
      </c>
      <c r="V356" s="39">
        <v>1</v>
      </c>
      <c r="W356" s="39">
        <v>2</v>
      </c>
      <c r="X356" s="39">
        <v>3</v>
      </c>
      <c r="Y356" s="39">
        <v>5.8</v>
      </c>
      <c r="Z356" s="39">
        <v>20</v>
      </c>
      <c r="AA356" s="39"/>
      <c r="AB356" s="52"/>
      <c r="AC356" s="39"/>
      <c r="AD356" s="41">
        <v>5</v>
      </c>
      <c r="AE356" s="41"/>
      <c r="AF356" s="68" t="s">
        <v>619</v>
      </c>
      <c r="AG356" s="39" t="str">
        <f>VLOOKUP(B356,$B$1703:$D$1743,2,FALSE)</f>
        <v>NSW</v>
      </c>
      <c r="AH356" s="39" t="str">
        <f>VLOOKUP(B356,$B$1703:$D$1743,3,FALSE)</f>
        <v>-</v>
      </c>
      <c r="AI356" s="69" t="str">
        <f>TRIM(PROPER(L356))</f>
        <v>Kiss The Bride</v>
      </c>
      <c r="AJ356" s="39" t="str">
        <f>TEXT(A356, "ddd")</f>
        <v>Sat</v>
      </c>
      <c r="AK356" s="39">
        <f>MONTH(Table2[[#This Row],[Date]])</f>
        <v>10</v>
      </c>
      <c r="AL356" s="39"/>
      <c r="AM356" s="39" t="str">
        <f>IF(AND(Table2[[#This Row],[Date]]=A357,Table2[[#This Row],[Track]]=B357,Table2[[#This Row],[Race]]=F357,AL356&lt;&gt;"Neg",AL357&lt;&gt;"Neg"),2,"")</f>
        <v/>
      </c>
      <c r="AN356" s="39">
        <f>IF(AM356=2,2,IF(AND(AM355=2,Table2[[#This Row],[Negatives]]&lt;&gt;"NEG"),2,""))</f>
        <v>2</v>
      </c>
      <c r="AO356" s="39">
        <f>IF(AND(Table2[[#This Row],[State]]="NSW",Table2[[#This Row],[Rated Order]]=3,AN356=""),100,100)</f>
        <v>100</v>
      </c>
      <c r="AP356" s="39" t="str">
        <f>IF(AC356&lt;&gt;"Won","",AO356*AD356)</f>
        <v/>
      </c>
      <c r="AQ356" s="39">
        <f>IF(AP356="",AO356*-1,AP356-AO356)</f>
        <v>-100</v>
      </c>
      <c r="AR356" s="95">
        <f>IF(Table2[[#This Row],[Negatives]]="NEG","",IF(AND(Table2[[#This Row],[2 Pro Bets]]="",Table2[[#This Row],[State]]="NSW",Table2[[#This Row],[Rated Order]]=3),"",100))</f>
        <v>100</v>
      </c>
      <c r="AS356" s="47" t="str">
        <f>IF(Table2[[#This Row],[Pro Bet]]="","",IF(Table2[[#This Row],[Lev Ret]]="","",AR356*Table2[[#This Row],[Div]]))</f>
        <v/>
      </c>
      <c r="AT356" s="96">
        <f>IF(Table2[[#This Row],[Pro Bet]]="","",IF(AS356="",AR356*-1,AS356-AR356))</f>
        <v>-100</v>
      </c>
    </row>
    <row r="357" spans="1:46" x14ac:dyDescent="0.25">
      <c r="A357" s="38">
        <v>44471</v>
      </c>
      <c r="B357" s="39" t="s">
        <v>225</v>
      </c>
      <c r="C357" s="40">
        <v>0.57638888888888895</v>
      </c>
      <c r="D357" s="39">
        <v>6</v>
      </c>
      <c r="E357" s="39">
        <v>9</v>
      </c>
      <c r="F357" s="70">
        <v>4</v>
      </c>
      <c r="G357" s="39">
        <v>1200</v>
      </c>
      <c r="H357" s="39" t="s">
        <v>988</v>
      </c>
      <c r="I357" s="39" t="s">
        <v>1052</v>
      </c>
      <c r="J357" s="39">
        <v>300</v>
      </c>
      <c r="K357" s="39">
        <v>6</v>
      </c>
      <c r="L357" s="39" t="s">
        <v>516</v>
      </c>
      <c r="M357" s="39" t="s">
        <v>1024</v>
      </c>
      <c r="N357" s="41">
        <v>3.7</v>
      </c>
      <c r="O357" s="39" t="s">
        <v>1003</v>
      </c>
      <c r="P357" s="39" t="s">
        <v>1049</v>
      </c>
      <c r="Q357" s="48"/>
      <c r="R357" s="39">
        <v>3</v>
      </c>
      <c r="S357" s="39">
        <v>56.5</v>
      </c>
      <c r="T357" s="39">
        <v>56.5</v>
      </c>
      <c r="U357" s="48">
        <v>45.208845208845204</v>
      </c>
      <c r="V357" s="39">
        <v>3</v>
      </c>
      <c r="W357" s="39">
        <v>1</v>
      </c>
      <c r="X357" s="39">
        <v>2</v>
      </c>
      <c r="Y357" s="39">
        <v>5.2</v>
      </c>
      <c r="Z357" s="39">
        <v>35</v>
      </c>
      <c r="AA357" s="39">
        <v>8</v>
      </c>
      <c r="AB357" s="52"/>
      <c r="AC357" s="39"/>
      <c r="AD357" s="41">
        <v>5.5</v>
      </c>
      <c r="AE357" s="41"/>
      <c r="AF357" s="68" t="s">
        <v>618</v>
      </c>
      <c r="AG357" s="39" t="str">
        <f>VLOOKUP(B357,$B$1703:$D$1743,2,FALSE)</f>
        <v>Vic</v>
      </c>
      <c r="AH357" s="39" t="str">
        <f>VLOOKUP(B357,$B$1703:$D$1743,3,FALSE)</f>
        <v>-</v>
      </c>
      <c r="AI357" s="69" t="str">
        <f>TRIM(PROPER(L357))</f>
        <v>Away Game</v>
      </c>
      <c r="AJ357" s="39" t="str">
        <f>TEXT(A357, "ddd")</f>
        <v>Sat</v>
      </c>
      <c r="AK357" s="39">
        <f>MONTH(Table2[[#This Row],[Date]])</f>
        <v>10</v>
      </c>
      <c r="AL357" s="39"/>
      <c r="AM357" s="39" t="str">
        <f>IF(AND(Table2[[#This Row],[Date]]=A358,Table2[[#This Row],[Track]]=B358,Table2[[#This Row],[Race]]=F358,AL357&lt;&gt;"Neg",AL358&lt;&gt;"Neg"),2,"")</f>
        <v/>
      </c>
      <c r="AN357" s="39" t="str">
        <f>IF(AM357=2,2,IF(AND(AM356=2,Table2[[#This Row],[Negatives]]&lt;&gt;"NEG"),2,""))</f>
        <v/>
      </c>
      <c r="AO357" s="39">
        <f>IF(AND(Table2[[#This Row],[State]]="NSW",Table2[[#This Row],[Rated Order]]=3,AN357=""),100,100)</f>
        <v>100</v>
      </c>
      <c r="AP357" s="39" t="str">
        <f>IF(AC357&lt;&gt;"Won","",AO357*AD357)</f>
        <v/>
      </c>
      <c r="AQ357" s="39">
        <f>IF(AP357="",AO357*-1,AP357-AO357)</f>
        <v>-100</v>
      </c>
      <c r="AR357" s="95">
        <f>IF(Table2[[#This Row],[Negatives]]="NEG","",IF(AND(Table2[[#This Row],[2 Pro Bets]]="",Table2[[#This Row],[State]]="NSW",Table2[[#This Row],[Rated Order]]=3),"",100))</f>
        <v>100</v>
      </c>
      <c r="AS357" s="47" t="str">
        <f>IF(Table2[[#This Row],[Pro Bet]]="","",IF(Table2[[#This Row],[Lev Ret]]="","",AR357*Table2[[#This Row],[Div]]))</f>
        <v/>
      </c>
      <c r="AT357" s="96">
        <f>IF(Table2[[#This Row],[Pro Bet]]="","",IF(AS357="",AR357*-1,AS357-AR357))</f>
        <v>-100</v>
      </c>
    </row>
    <row r="358" spans="1:46" x14ac:dyDescent="0.25">
      <c r="A358" s="38">
        <v>44471</v>
      </c>
      <c r="B358" s="39" t="s">
        <v>225</v>
      </c>
      <c r="C358" s="40">
        <v>0.65625</v>
      </c>
      <c r="D358" s="39">
        <v>6</v>
      </c>
      <c r="E358" s="39">
        <v>9</v>
      </c>
      <c r="F358" s="70">
        <v>7</v>
      </c>
      <c r="G358" s="39">
        <v>2000</v>
      </c>
      <c r="H358" s="39" t="s">
        <v>988</v>
      </c>
      <c r="I358" s="39" t="s">
        <v>1052</v>
      </c>
      <c r="J358" s="39">
        <v>1000</v>
      </c>
      <c r="K358" s="39">
        <v>4</v>
      </c>
      <c r="L358" s="39" t="s">
        <v>640</v>
      </c>
      <c r="M358" s="39" t="s">
        <v>1006</v>
      </c>
      <c r="N358" s="41">
        <v>2.25</v>
      </c>
      <c r="O358" s="39" t="s">
        <v>1091</v>
      </c>
      <c r="P358" s="39" t="s">
        <v>1025</v>
      </c>
      <c r="Q358" s="48"/>
      <c r="R358" s="39">
        <v>5</v>
      </c>
      <c r="S358" s="39">
        <v>57</v>
      </c>
      <c r="T358" s="39">
        <v>57</v>
      </c>
      <c r="U358" s="48">
        <v>86.111111111111114</v>
      </c>
      <c r="V358" s="39">
        <v>1</v>
      </c>
      <c r="W358" s="39">
        <v>2</v>
      </c>
      <c r="X358" s="39">
        <v>2</v>
      </c>
      <c r="Y358" s="39">
        <v>3.6</v>
      </c>
      <c r="Z358" s="39">
        <v>45</v>
      </c>
      <c r="AA358" s="39">
        <v>9</v>
      </c>
      <c r="AB358" s="52"/>
      <c r="AC358" s="39"/>
      <c r="AD358" s="41">
        <v>2.1</v>
      </c>
      <c r="AE358" s="41"/>
      <c r="AF358" s="68" t="s">
        <v>618</v>
      </c>
      <c r="AG358" s="39" t="str">
        <f>VLOOKUP(B358,$B$1703:$D$1743,2,FALSE)</f>
        <v>Vic</v>
      </c>
      <c r="AH358" s="39" t="str">
        <f>VLOOKUP(B358,$B$1703:$D$1743,3,FALSE)</f>
        <v>-</v>
      </c>
      <c r="AI358" s="69" t="str">
        <f>TRIM(PROPER(L358))</f>
        <v>Verry Elleegant</v>
      </c>
      <c r="AJ358" s="39" t="str">
        <f>TEXT(A358, "ddd")</f>
        <v>Sat</v>
      </c>
      <c r="AK358" s="39">
        <f>MONTH(Table2[[#This Row],[Date]])</f>
        <v>10</v>
      </c>
      <c r="AL358" s="39"/>
      <c r="AM358" s="39" t="str">
        <f>IF(AND(Table2[[#This Row],[Date]]=A359,Table2[[#This Row],[Track]]=B359,Table2[[#This Row],[Race]]=F359,AL358&lt;&gt;"Neg",AL359&lt;&gt;"Neg"),2,"")</f>
        <v/>
      </c>
      <c r="AN358" s="39" t="str">
        <f>IF(AM358=2,2,IF(AND(AM357=2,Table2[[#This Row],[Negatives]]&lt;&gt;"NEG"),2,""))</f>
        <v/>
      </c>
      <c r="AO358" s="39">
        <f>IF(AND(Table2[[#This Row],[State]]="NSW",Table2[[#This Row],[Rated Order]]=3,AN358=""),100,100)</f>
        <v>100</v>
      </c>
      <c r="AP358" s="39" t="str">
        <f>IF(AC358&lt;&gt;"Won","",AO358*AD358)</f>
        <v/>
      </c>
      <c r="AQ358" s="39">
        <f>IF(AP358="",AO358*-1,AP358-AO358)</f>
        <v>-100</v>
      </c>
      <c r="AR358" s="95">
        <f>IF(Table2[[#This Row],[Negatives]]="NEG","",IF(AND(Table2[[#This Row],[2 Pro Bets]]="",Table2[[#This Row],[State]]="NSW",Table2[[#This Row],[Rated Order]]=3),"",100))</f>
        <v>100</v>
      </c>
      <c r="AS358" s="47" t="str">
        <f>IF(Table2[[#This Row],[Pro Bet]]="","",IF(Table2[[#This Row],[Lev Ret]]="","",AR358*Table2[[#This Row],[Div]]))</f>
        <v/>
      </c>
      <c r="AT358" s="96">
        <f>IF(Table2[[#This Row],[Pro Bet]]="","",IF(AS358="",AR358*-1,AS358-AR358))</f>
        <v>-100</v>
      </c>
    </row>
    <row r="359" spans="1:46" x14ac:dyDescent="0.25">
      <c r="A359" s="38">
        <v>44471</v>
      </c>
      <c r="B359" s="39" t="s">
        <v>44</v>
      </c>
      <c r="C359" s="40">
        <v>0.67013888888888884</v>
      </c>
      <c r="D359" s="39">
        <v>4</v>
      </c>
      <c r="E359" s="39">
        <v>0</v>
      </c>
      <c r="F359" s="70">
        <v>8</v>
      </c>
      <c r="G359" s="39">
        <v>1600</v>
      </c>
      <c r="H359" s="39" t="s">
        <v>1398</v>
      </c>
      <c r="I359" s="39"/>
      <c r="J359" s="39">
        <v>1500</v>
      </c>
      <c r="K359" s="39">
        <v>9</v>
      </c>
      <c r="L359" s="39" t="s">
        <v>1621</v>
      </c>
      <c r="M359" s="39" t="s">
        <v>999</v>
      </c>
      <c r="N359" s="41">
        <v>4.8</v>
      </c>
      <c r="O359" s="39" t="s">
        <v>1406</v>
      </c>
      <c r="P359" s="39" t="s">
        <v>1175</v>
      </c>
      <c r="Q359" s="48"/>
      <c r="R359" s="39">
        <v>15</v>
      </c>
      <c r="S359" s="39">
        <v>51.5</v>
      </c>
      <c r="T359" s="39">
        <v>51.5</v>
      </c>
      <c r="U359" s="48">
        <v>23.774509803921571</v>
      </c>
      <c r="V359" s="39"/>
      <c r="W359" s="39"/>
      <c r="X359" s="39">
        <v>2</v>
      </c>
      <c r="Y359" s="39">
        <v>5.6</v>
      </c>
      <c r="Z359" s="39">
        <v>20</v>
      </c>
      <c r="AA359" s="39"/>
      <c r="AB359" s="52"/>
      <c r="AC359" s="39"/>
      <c r="AD359" s="41">
        <v>4.8</v>
      </c>
      <c r="AE359" s="41"/>
      <c r="AF359" s="68" t="s">
        <v>619</v>
      </c>
      <c r="AG359" s="39" t="str">
        <f>VLOOKUP(B359,$B$1703:$D$1743,2,FALSE)</f>
        <v>NSW</v>
      </c>
      <c r="AH359" s="39" t="str">
        <f>VLOOKUP(B359,$B$1703:$D$1743,3,FALSE)</f>
        <v>-</v>
      </c>
      <c r="AI359" s="69" t="str">
        <f>TRIM(PROPER(L359))</f>
        <v>Riodini</v>
      </c>
      <c r="AJ359" s="39" t="str">
        <f>TEXT(A359, "ddd")</f>
        <v>Sat</v>
      </c>
      <c r="AK359" s="39">
        <f>MONTH(Table2[[#This Row],[Date]])</f>
        <v>10</v>
      </c>
      <c r="AL359" s="39" t="s">
        <v>1362</v>
      </c>
      <c r="AM359" s="39" t="str">
        <f>IF(AND(Table2[[#This Row],[Date]]=A360,Table2[[#This Row],[Track]]=B360,Table2[[#This Row],[Race]]=F360,AL359&lt;&gt;"Neg",AL360&lt;&gt;"Neg"),2,"")</f>
        <v/>
      </c>
      <c r="AN359" s="39" t="str">
        <f>IF(AM359=2,2,IF(AND(AM358=2,Table2[[#This Row],[Negatives]]&lt;&gt;"NEG"),2,""))</f>
        <v/>
      </c>
      <c r="AO359" s="39">
        <f>IF(AND(Table2[[#This Row],[State]]="NSW",Table2[[#This Row],[Rated Order]]=3,AN359=""),100,100)</f>
        <v>100</v>
      </c>
      <c r="AP359" s="39" t="str">
        <f>IF(AC359&lt;&gt;"Won","",AO359*AD359)</f>
        <v/>
      </c>
      <c r="AQ359" s="39">
        <f>IF(AP359="",AO359*-1,AP359-AO359)</f>
        <v>-100</v>
      </c>
      <c r="AR359" s="95" t="str">
        <f>IF(Table2[[#This Row],[Negatives]]="NEG","",IF(AND(Table2[[#This Row],[2 Pro Bets]]="",Table2[[#This Row],[State]]="NSW",Table2[[#This Row],[Rated Order]]=3),"",100))</f>
        <v/>
      </c>
      <c r="AS359" s="47" t="str">
        <f>IF(Table2[[#This Row],[Pro Bet]]="","",IF(Table2[[#This Row],[Lev Ret]]="","",AR359*Table2[[#This Row],[Div]]))</f>
        <v/>
      </c>
      <c r="AT359" s="96" t="str">
        <f>IF(Table2[[#This Row],[Pro Bet]]="","",IF(AS359="",AR359*-1,AS359-AR359))</f>
        <v/>
      </c>
    </row>
    <row r="360" spans="1:46" x14ac:dyDescent="0.25">
      <c r="A360" s="38">
        <v>44471</v>
      </c>
      <c r="B360" s="39" t="s">
        <v>44</v>
      </c>
      <c r="C360" s="40">
        <v>0.67013888888888884</v>
      </c>
      <c r="D360" s="39">
        <v>4</v>
      </c>
      <c r="E360" s="39">
        <v>0</v>
      </c>
      <c r="F360" s="70">
        <v>8</v>
      </c>
      <c r="G360" s="39">
        <v>1600</v>
      </c>
      <c r="H360" s="39" t="s">
        <v>1398</v>
      </c>
      <c r="I360" s="39"/>
      <c r="J360" s="39">
        <v>1500</v>
      </c>
      <c r="K360" s="39">
        <v>1</v>
      </c>
      <c r="L360" s="39" t="s">
        <v>1622</v>
      </c>
      <c r="M360" s="39" t="s">
        <v>1024</v>
      </c>
      <c r="N360" s="41">
        <v>7</v>
      </c>
      <c r="O360" s="39" t="s">
        <v>1149</v>
      </c>
      <c r="P360" s="39" t="s">
        <v>1416</v>
      </c>
      <c r="Q360" s="48"/>
      <c r="R360" s="39">
        <v>13</v>
      </c>
      <c r="S360" s="39">
        <v>57</v>
      </c>
      <c r="T360" s="39">
        <v>57</v>
      </c>
      <c r="U360" s="48">
        <v>23.774509803921571</v>
      </c>
      <c r="V360" s="39">
        <v>4</v>
      </c>
      <c r="W360" s="39">
        <v>3</v>
      </c>
      <c r="X360" s="39">
        <v>3</v>
      </c>
      <c r="Y360" s="39">
        <v>5.8</v>
      </c>
      <c r="Z360" s="39">
        <v>20</v>
      </c>
      <c r="AA360" s="39"/>
      <c r="AB360" s="52"/>
      <c r="AC360" s="39"/>
      <c r="AD360" s="41">
        <v>8</v>
      </c>
      <c r="AE360" s="41"/>
      <c r="AF360" s="68" t="s">
        <v>619</v>
      </c>
      <c r="AG360" s="39" t="str">
        <f>VLOOKUP(B360,$B$1703:$D$1743,2,FALSE)</f>
        <v>NSW</v>
      </c>
      <c r="AH360" s="39" t="str">
        <f>VLOOKUP(B360,$B$1703:$D$1743,3,FALSE)</f>
        <v>-</v>
      </c>
      <c r="AI360" s="69" t="str">
        <f>TRIM(PROPER(L360))</f>
        <v>Mo'Unga</v>
      </c>
      <c r="AJ360" s="39" t="str">
        <f>TEXT(A360, "ddd")</f>
        <v>Sat</v>
      </c>
      <c r="AK360" s="39">
        <f>MONTH(Table2[[#This Row],[Date]])</f>
        <v>10</v>
      </c>
      <c r="AL360" s="39" t="s">
        <v>1362</v>
      </c>
      <c r="AM360" s="39" t="str">
        <f>IF(AND(Table2[[#This Row],[Date]]=A361,Table2[[#This Row],[Track]]=B361,Table2[[#This Row],[Race]]=F361,AL360&lt;&gt;"Neg",AL361&lt;&gt;"Neg"),2,"")</f>
        <v/>
      </c>
      <c r="AN360" s="39" t="str">
        <f>IF(AM360=2,2,IF(AND(AM359=2,Table2[[#This Row],[Negatives]]&lt;&gt;"NEG"),2,""))</f>
        <v/>
      </c>
      <c r="AO360" s="39">
        <f>IF(AND(Table2[[#This Row],[State]]="NSW",Table2[[#This Row],[Rated Order]]=3,AN360=""),100,100)</f>
        <v>100</v>
      </c>
      <c r="AP360" s="39" t="str">
        <f>IF(AC360&lt;&gt;"Won","",AO360*AD360)</f>
        <v/>
      </c>
      <c r="AQ360" s="39">
        <f>IF(AP360="",AO360*-1,AP360-AO360)</f>
        <v>-100</v>
      </c>
      <c r="AR360" s="95" t="str">
        <f>IF(Table2[[#This Row],[Negatives]]="NEG","",IF(AND(Table2[[#This Row],[2 Pro Bets]]="",Table2[[#This Row],[State]]="NSW",Table2[[#This Row],[Rated Order]]=3),"",100))</f>
        <v/>
      </c>
      <c r="AS360" s="47" t="str">
        <f>IF(Table2[[#This Row],[Pro Bet]]="","",IF(Table2[[#This Row],[Lev Ret]]="","",AR360*Table2[[#This Row],[Div]]))</f>
        <v/>
      </c>
      <c r="AT360" s="96" t="str">
        <f>IF(Table2[[#This Row],[Pro Bet]]="","",IF(AS360="",AR360*-1,AS360-AR360))</f>
        <v/>
      </c>
    </row>
    <row r="361" spans="1:46" x14ac:dyDescent="0.25">
      <c r="A361" s="38">
        <v>44471</v>
      </c>
      <c r="B361" s="39" t="s">
        <v>225</v>
      </c>
      <c r="C361" s="40">
        <v>0.68402777777777779</v>
      </c>
      <c r="D361" s="39">
        <v>6</v>
      </c>
      <c r="E361" s="39">
        <v>9</v>
      </c>
      <c r="F361" s="70">
        <v>8</v>
      </c>
      <c r="G361" s="39">
        <v>2520</v>
      </c>
      <c r="H361" s="39" t="s">
        <v>988</v>
      </c>
      <c r="I361" s="39" t="s">
        <v>989</v>
      </c>
      <c r="J361" s="39">
        <v>750</v>
      </c>
      <c r="K361" s="39">
        <v>5</v>
      </c>
      <c r="L361" s="39" t="s">
        <v>1376</v>
      </c>
      <c r="M361" s="39" t="s">
        <v>999</v>
      </c>
      <c r="N361" s="41">
        <v>12</v>
      </c>
      <c r="O361" s="39" t="s">
        <v>1009</v>
      </c>
      <c r="P361" s="39" t="s">
        <v>1120</v>
      </c>
      <c r="Q361" s="48"/>
      <c r="R361" s="39">
        <v>10</v>
      </c>
      <c r="S361" s="39">
        <v>56.5</v>
      </c>
      <c r="T361" s="39">
        <v>56.5</v>
      </c>
      <c r="U361" s="48">
        <v>30.555555555555557</v>
      </c>
      <c r="V361" s="39">
        <v>3</v>
      </c>
      <c r="W361" s="39">
        <v>3</v>
      </c>
      <c r="X361" s="39">
        <v>2</v>
      </c>
      <c r="Y361" s="39">
        <v>5.5</v>
      </c>
      <c r="Z361" s="39">
        <v>30</v>
      </c>
      <c r="AA361" s="39">
        <v>16</v>
      </c>
      <c r="AB361" s="52"/>
      <c r="AC361" s="39"/>
      <c r="AD361" s="41">
        <v>13</v>
      </c>
      <c r="AE361" s="41"/>
      <c r="AF361" s="68" t="s">
        <v>618</v>
      </c>
      <c r="AG361" s="39" t="str">
        <f>VLOOKUP(B361,$B$1703:$D$1743,2,FALSE)</f>
        <v>Vic</v>
      </c>
      <c r="AH361" s="39" t="str">
        <f>VLOOKUP(B361,$B$1703:$D$1743,3,FALSE)</f>
        <v>-</v>
      </c>
      <c r="AI361" s="69" t="str">
        <f>TRIM(PROPER(L361))</f>
        <v>Amade</v>
      </c>
      <c r="AJ361" s="39" t="str">
        <f>TEXT(A361, "ddd")</f>
        <v>Sat</v>
      </c>
      <c r="AK361" s="39">
        <f>MONTH(Table2[[#This Row],[Date]])</f>
        <v>10</v>
      </c>
      <c r="AL361" s="39" t="s">
        <v>1361</v>
      </c>
      <c r="AM361" s="39" t="str">
        <f>IF(AND(Table2[[#This Row],[Date]]=A362,Table2[[#This Row],[Track]]=B362,Table2[[#This Row],[Race]]=F362,AL361&lt;&gt;"Neg",AL362&lt;&gt;"Neg"),2,"")</f>
        <v/>
      </c>
      <c r="AN361" s="39" t="str">
        <f>IF(AM361=2,2,IF(AND(AM360=2,Table2[[#This Row],[Negatives]]&lt;&gt;"NEG"),2,""))</f>
        <v/>
      </c>
      <c r="AO361" s="39">
        <f>IF(AND(Table2[[#This Row],[State]]="NSW",Table2[[#This Row],[Rated Order]]=3,AN361=""),100,100)</f>
        <v>100</v>
      </c>
      <c r="AP361" s="39" t="str">
        <f>IF(AC361&lt;&gt;"Won","",AO361*AD361)</f>
        <v/>
      </c>
      <c r="AQ361" s="39">
        <f>IF(AP361="",AO361*-1,AP361-AO361)</f>
        <v>-100</v>
      </c>
      <c r="AR361" s="95" t="str">
        <f>IF(Table2[[#This Row],[Negatives]]="NEG","",IF(AND(Table2[[#This Row],[2 Pro Bets]]="",Table2[[#This Row],[State]]="NSW",Table2[[#This Row],[Rated Order]]=3),"",100))</f>
        <v/>
      </c>
      <c r="AS361" s="47" t="str">
        <f>IF(Table2[[#This Row],[Pro Bet]]="","",IF(Table2[[#This Row],[Lev Ret]]="","",AR361*Table2[[#This Row],[Div]]))</f>
        <v/>
      </c>
      <c r="AT361" s="96" t="str">
        <f>IF(Table2[[#This Row],[Pro Bet]]="","",IF(AS361="",AR361*-1,AS361-AR361))</f>
        <v/>
      </c>
    </row>
    <row r="362" spans="1:46" x14ac:dyDescent="0.25">
      <c r="A362" s="38">
        <v>44478</v>
      </c>
      <c r="B362" s="39" t="s">
        <v>107</v>
      </c>
      <c r="C362" s="40">
        <v>0.53472222222222221</v>
      </c>
      <c r="D362" s="39">
        <v>4</v>
      </c>
      <c r="E362" s="39">
        <v>0</v>
      </c>
      <c r="F362" s="70">
        <v>2</v>
      </c>
      <c r="G362" s="39">
        <v>1400</v>
      </c>
      <c r="H362" s="39" t="s">
        <v>988</v>
      </c>
      <c r="I362" s="39" t="s">
        <v>989</v>
      </c>
      <c r="J362" s="39">
        <v>175</v>
      </c>
      <c r="K362" s="39">
        <v>2</v>
      </c>
      <c r="L362" s="39" t="s">
        <v>79</v>
      </c>
      <c r="M362" s="39" t="s">
        <v>995</v>
      </c>
      <c r="N362" s="41">
        <v>2.4500000000000002</v>
      </c>
      <c r="O362" s="39" t="s">
        <v>1161</v>
      </c>
      <c r="P362" s="39" t="s">
        <v>1008</v>
      </c>
      <c r="Q362" s="48"/>
      <c r="R362" s="39">
        <v>6</v>
      </c>
      <c r="S362" s="39">
        <v>57.5</v>
      </c>
      <c r="T362" s="39">
        <v>57.5</v>
      </c>
      <c r="U362" s="48">
        <v>32.727272727272727</v>
      </c>
      <c r="V362" s="39">
        <v>5</v>
      </c>
      <c r="W362" s="39"/>
      <c r="X362" s="39">
        <v>3</v>
      </c>
      <c r="Y362" s="39">
        <v>5</v>
      </c>
      <c r="Z362" s="39">
        <v>30</v>
      </c>
      <c r="AA362" s="39">
        <v>9</v>
      </c>
      <c r="AB362" s="52"/>
      <c r="AC362" s="39" t="s">
        <v>2</v>
      </c>
      <c r="AD362" s="41">
        <v>2.7</v>
      </c>
      <c r="AE362" s="41">
        <v>1.4</v>
      </c>
      <c r="AF362" s="68" t="s">
        <v>618</v>
      </c>
      <c r="AG362" s="39" t="str">
        <f>VLOOKUP(B362,$B$1703:$D$1743,2,FALSE)</f>
        <v>Vic</v>
      </c>
      <c r="AH362" s="39" t="str">
        <f>VLOOKUP(B362,$B$1703:$D$1743,3,FALSE)</f>
        <v>-</v>
      </c>
      <c r="AI362" s="69" t="str">
        <f>TRIM(PROPER(L362))</f>
        <v>Buffalo River</v>
      </c>
      <c r="AJ362" s="39" t="str">
        <f>TEXT(A362, "ddd")</f>
        <v>Sat</v>
      </c>
      <c r="AK362" s="39">
        <f>MONTH(Table2[[#This Row],[Date]])</f>
        <v>10</v>
      </c>
      <c r="AL362" s="39" t="s">
        <v>1361</v>
      </c>
      <c r="AM362" s="39" t="str">
        <f>IF(AND(Table2[[#This Row],[Date]]=A363,Table2[[#This Row],[Track]]=B363,Table2[[#This Row],[Race]]=F363,AL362&lt;&gt;"Neg",AL363&lt;&gt;"Neg"),2,"")</f>
        <v/>
      </c>
      <c r="AN362" s="39" t="str">
        <f>IF(AM362=2,2,IF(AND(AM361=2,Table2[[#This Row],[Negatives]]&lt;&gt;"NEG"),2,""))</f>
        <v/>
      </c>
      <c r="AO362" s="39">
        <f>IF(AND(Table2[[#This Row],[State]]="NSW",Table2[[#This Row],[Rated Order]]=3,AN362=""),100,100)</f>
        <v>100</v>
      </c>
      <c r="AP362" s="39" t="str">
        <f>IF(AC362&lt;&gt;"Won","",AO362*AD362)</f>
        <v/>
      </c>
      <c r="AQ362" s="39">
        <f>IF(AP362="",AO362*-1,AP362-AO362)</f>
        <v>-100</v>
      </c>
      <c r="AR362" s="95" t="str">
        <f>IF(Table2[[#This Row],[Negatives]]="NEG","",IF(AND(Table2[[#This Row],[2 Pro Bets]]="",Table2[[#This Row],[State]]="NSW",Table2[[#This Row],[Rated Order]]=3),"",100))</f>
        <v/>
      </c>
      <c r="AS362" s="47" t="str">
        <f>IF(Table2[[#This Row],[Pro Bet]]="","",IF(Table2[[#This Row],[Lev Ret]]="","",AR362*Table2[[#This Row],[Div]]))</f>
        <v/>
      </c>
      <c r="AT362" s="96" t="str">
        <f>IF(Table2[[#This Row],[Pro Bet]]="","",IF(AS362="",AR362*-1,AS362-AR362))</f>
        <v/>
      </c>
    </row>
    <row r="363" spans="1:46" x14ac:dyDescent="0.25">
      <c r="A363" s="38">
        <v>44478</v>
      </c>
      <c r="B363" s="39" t="s">
        <v>44</v>
      </c>
      <c r="C363" s="40">
        <v>0.54861111111111105</v>
      </c>
      <c r="D363" s="39">
        <v>4</v>
      </c>
      <c r="E363" s="39">
        <v>5</v>
      </c>
      <c r="F363" s="70">
        <v>2</v>
      </c>
      <c r="G363" s="39">
        <v>1400</v>
      </c>
      <c r="H363" s="39" t="s">
        <v>1398</v>
      </c>
      <c r="I363" s="39">
        <v>72</v>
      </c>
      <c r="J363" s="39">
        <v>100</v>
      </c>
      <c r="K363" s="39">
        <v>10</v>
      </c>
      <c r="L363" s="39" t="s">
        <v>781</v>
      </c>
      <c r="M363" s="39" t="s">
        <v>999</v>
      </c>
      <c r="N363" s="41">
        <v>3</v>
      </c>
      <c r="O363" s="39" t="s">
        <v>1442</v>
      </c>
      <c r="P363" s="39" t="s">
        <v>1183</v>
      </c>
      <c r="Q363" s="48"/>
      <c r="R363" s="39">
        <v>6</v>
      </c>
      <c r="S363" s="39">
        <v>56</v>
      </c>
      <c r="T363" s="39">
        <v>56</v>
      </c>
      <c r="U363" s="48">
        <v>39.869281045751634</v>
      </c>
      <c r="V363" s="39">
        <v>1</v>
      </c>
      <c r="W363" s="39">
        <v>1</v>
      </c>
      <c r="X363" s="39">
        <v>2</v>
      </c>
      <c r="Y363" s="39">
        <v>5</v>
      </c>
      <c r="Z363" s="39">
        <v>20</v>
      </c>
      <c r="AA363" s="39"/>
      <c r="AB363" s="52"/>
      <c r="AC363" s="39" t="s">
        <v>471</v>
      </c>
      <c r="AD363" s="41">
        <v>3.4</v>
      </c>
      <c r="AE363" s="41">
        <v>1.5</v>
      </c>
      <c r="AF363" s="68" t="s">
        <v>619</v>
      </c>
      <c r="AG363" s="39" t="str">
        <f>VLOOKUP(B363,$B$1703:$D$1743,2,FALSE)</f>
        <v>NSW</v>
      </c>
      <c r="AH363" s="39" t="str">
        <f>VLOOKUP(B363,$B$1703:$D$1743,3,FALSE)</f>
        <v>-</v>
      </c>
      <c r="AI363" s="69" t="str">
        <f>TRIM(PROPER(L363))</f>
        <v>Different Strokes</v>
      </c>
      <c r="AJ363" s="39" t="str">
        <f>TEXT(A363, "ddd")</f>
        <v>Sat</v>
      </c>
      <c r="AK363" s="39">
        <f>MONTH(Table2[[#This Row],[Date]])</f>
        <v>10</v>
      </c>
      <c r="AL363" s="39"/>
      <c r="AM363" s="39" t="str">
        <f>IF(AND(Table2[[#This Row],[Date]]=A364,Table2[[#This Row],[Track]]=B364,Table2[[#This Row],[Race]]=F364,AL363&lt;&gt;"Neg",AL364&lt;&gt;"Neg"),2,"")</f>
        <v/>
      </c>
      <c r="AN363" s="39" t="str">
        <f>IF(AM363=2,2,IF(AND(AM362=2,Table2[[#This Row],[Negatives]]&lt;&gt;"NEG"),2,""))</f>
        <v/>
      </c>
      <c r="AO363" s="39">
        <f>IF(AND(Table2[[#This Row],[State]]="NSW",Table2[[#This Row],[Rated Order]]=3,AN363=""),100,100)</f>
        <v>100</v>
      </c>
      <c r="AP363" s="39">
        <f>IF(AC363&lt;&gt;"Won","",AO363*AD363)</f>
        <v>340</v>
      </c>
      <c r="AQ363" s="39">
        <f>IF(AP363="",AO363*-1,AP363-AO363)</f>
        <v>240</v>
      </c>
      <c r="AR363" s="95">
        <f>IF(Table2[[#This Row],[Negatives]]="NEG","",IF(AND(Table2[[#This Row],[2 Pro Bets]]="",Table2[[#This Row],[State]]="NSW",Table2[[#This Row],[Rated Order]]=3),"",100))</f>
        <v>100</v>
      </c>
      <c r="AS363" s="47">
        <f>IF(Table2[[#This Row],[Pro Bet]]="","",IF(Table2[[#This Row],[Lev Ret]]="","",AR363*Table2[[#This Row],[Div]]))</f>
        <v>340</v>
      </c>
      <c r="AT363" s="96">
        <f>IF(Table2[[#This Row],[Pro Bet]]="","",IF(AS363="",AR363*-1,AS363-AR363))</f>
        <v>240</v>
      </c>
    </row>
    <row r="364" spans="1:46" x14ac:dyDescent="0.25">
      <c r="A364" s="38">
        <v>44478</v>
      </c>
      <c r="B364" s="39" t="s">
        <v>107</v>
      </c>
      <c r="C364" s="40">
        <v>0.55902777777777779</v>
      </c>
      <c r="D364" s="39">
        <v>4</v>
      </c>
      <c r="E364" s="39">
        <v>0</v>
      </c>
      <c r="F364" s="70">
        <v>3</v>
      </c>
      <c r="G364" s="39">
        <v>1200</v>
      </c>
      <c r="H364" s="39" t="s">
        <v>988</v>
      </c>
      <c r="I364" s="39" t="s">
        <v>989</v>
      </c>
      <c r="J364" s="39">
        <v>175</v>
      </c>
      <c r="K364" s="39">
        <v>7</v>
      </c>
      <c r="L364" s="39" t="s">
        <v>1162</v>
      </c>
      <c r="M364" s="39" t="s">
        <v>1030</v>
      </c>
      <c r="N364" s="41">
        <v>1.7</v>
      </c>
      <c r="O364" s="39" t="s">
        <v>1145</v>
      </c>
      <c r="P364" s="39" t="s">
        <v>1049</v>
      </c>
      <c r="Q364" s="48"/>
      <c r="R364" s="39">
        <v>5</v>
      </c>
      <c r="S364" s="39">
        <v>54</v>
      </c>
      <c r="T364" s="39">
        <v>54</v>
      </c>
      <c r="U364" s="48">
        <v>64.705882352941188</v>
      </c>
      <c r="V364" s="39">
        <v>1</v>
      </c>
      <c r="W364" s="39">
        <v>4</v>
      </c>
      <c r="X364" s="39">
        <v>2</v>
      </c>
      <c r="Y364" s="39">
        <v>4.4000000000000004</v>
      </c>
      <c r="Z364" s="39">
        <v>40</v>
      </c>
      <c r="AA364" s="39">
        <v>9</v>
      </c>
      <c r="AB364" s="52"/>
      <c r="AC364" s="39" t="s">
        <v>617</v>
      </c>
      <c r="AD364" s="41">
        <v>1.8</v>
      </c>
      <c r="AE364" s="41">
        <v>1.2</v>
      </c>
      <c r="AF364" s="68" t="s">
        <v>618</v>
      </c>
      <c r="AG364" s="39" t="str">
        <f>VLOOKUP(B364,$B$1703:$D$1743,2,FALSE)</f>
        <v>Vic</v>
      </c>
      <c r="AH364" s="39" t="str">
        <f>VLOOKUP(B364,$B$1703:$D$1743,3,FALSE)</f>
        <v>-</v>
      </c>
      <c r="AI364" s="69" t="str">
        <f>TRIM(PROPER(L364))</f>
        <v>Lombardo</v>
      </c>
      <c r="AJ364" s="39" t="str">
        <f>TEXT(A364, "ddd")</f>
        <v>Sat</v>
      </c>
      <c r="AK364" s="39">
        <f>MONTH(Table2[[#This Row],[Date]])</f>
        <v>10</v>
      </c>
      <c r="AL364" s="39" t="s">
        <v>1361</v>
      </c>
      <c r="AM364" s="39" t="str">
        <f>IF(AND(Table2[[#This Row],[Date]]=A365,Table2[[#This Row],[Track]]=B365,Table2[[#This Row],[Race]]=F365,AL364&lt;&gt;"Neg",AL365&lt;&gt;"Neg"),2,"")</f>
        <v/>
      </c>
      <c r="AN364" s="39" t="str">
        <f>IF(AM364=2,2,IF(AND(AM363=2,Table2[[#This Row],[Negatives]]&lt;&gt;"NEG"),2,""))</f>
        <v/>
      </c>
      <c r="AO364" s="39">
        <f>IF(AND(Table2[[#This Row],[State]]="NSW",Table2[[#This Row],[Rated Order]]=3,AN364=""),100,100)</f>
        <v>100</v>
      </c>
      <c r="AP364" s="39">
        <f>IF(AC364&lt;&gt;"Won","",AO364*AD364)</f>
        <v>180</v>
      </c>
      <c r="AQ364" s="39">
        <f>IF(AP364="",AO364*-1,AP364-AO364)</f>
        <v>80</v>
      </c>
      <c r="AR364" s="95" t="str">
        <f>IF(Table2[[#This Row],[Negatives]]="NEG","",IF(AND(Table2[[#This Row],[2 Pro Bets]]="",Table2[[#This Row],[State]]="NSW",Table2[[#This Row],[Rated Order]]=3),"",100))</f>
        <v/>
      </c>
      <c r="AS364" s="47" t="str">
        <f>IF(Table2[[#This Row],[Pro Bet]]="","",IF(Table2[[#This Row],[Lev Ret]]="","",AR364*Table2[[#This Row],[Div]]))</f>
        <v/>
      </c>
      <c r="AT364" s="96" t="str">
        <f>IF(Table2[[#This Row],[Pro Bet]]="","",IF(AS364="",AR364*-1,AS364-AR364))</f>
        <v/>
      </c>
    </row>
    <row r="365" spans="1:46" x14ac:dyDescent="0.25">
      <c r="A365" s="38">
        <v>44478</v>
      </c>
      <c r="B365" s="39" t="s">
        <v>44</v>
      </c>
      <c r="C365" s="40">
        <v>0.57291666666666663</v>
      </c>
      <c r="D365" s="39">
        <v>4</v>
      </c>
      <c r="E365" s="39">
        <v>5</v>
      </c>
      <c r="F365" s="70">
        <v>3</v>
      </c>
      <c r="G365" s="39">
        <v>2000</v>
      </c>
      <c r="H365" s="39" t="s">
        <v>1398</v>
      </c>
      <c r="I365" s="39">
        <v>78</v>
      </c>
      <c r="J365" s="39">
        <v>130</v>
      </c>
      <c r="K365" s="39">
        <v>2</v>
      </c>
      <c r="L365" s="39" t="s">
        <v>63</v>
      </c>
      <c r="M365" s="39" t="s">
        <v>999</v>
      </c>
      <c r="N365" s="41">
        <v>4.3</v>
      </c>
      <c r="O365" s="39" t="s">
        <v>1440</v>
      </c>
      <c r="P365" s="39" t="s">
        <v>1097</v>
      </c>
      <c r="Q365" s="48">
        <v>3</v>
      </c>
      <c r="R365" s="39">
        <v>1</v>
      </c>
      <c r="S365" s="39">
        <v>60.5</v>
      </c>
      <c r="T365" s="39">
        <v>57.5</v>
      </c>
      <c r="U365" s="48">
        <v>50.282840980515402</v>
      </c>
      <c r="V365" s="39">
        <v>4</v>
      </c>
      <c r="W365" s="39">
        <v>2</v>
      </c>
      <c r="X365" s="39">
        <v>2</v>
      </c>
      <c r="Y365" s="39">
        <v>4.8</v>
      </c>
      <c r="Z365" s="39">
        <v>20</v>
      </c>
      <c r="AA365" s="39"/>
      <c r="AB365" s="52"/>
      <c r="AC365" s="39"/>
      <c r="AD365" s="41">
        <v>6</v>
      </c>
      <c r="AE365" s="41"/>
      <c r="AF365" s="68" t="s">
        <v>619</v>
      </c>
      <c r="AG365" s="39" t="str">
        <f>VLOOKUP(B365,$B$1703:$D$1743,2,FALSE)</f>
        <v>NSW</v>
      </c>
      <c r="AH365" s="39" t="str">
        <f>VLOOKUP(B365,$B$1703:$D$1743,3,FALSE)</f>
        <v>-</v>
      </c>
      <c r="AI365" s="69" t="str">
        <f>TRIM(PROPER(L365))</f>
        <v>Herman Hesse</v>
      </c>
      <c r="AJ365" s="39" t="str">
        <f>TEXT(A365, "ddd")</f>
        <v>Sat</v>
      </c>
      <c r="AK365" s="39">
        <f>MONTH(Table2[[#This Row],[Date]])</f>
        <v>10</v>
      </c>
      <c r="AL365" s="39"/>
      <c r="AM365" s="39" t="str">
        <f>IF(AND(Table2[[#This Row],[Date]]=A366,Table2[[#This Row],[Track]]=B366,Table2[[#This Row],[Race]]=F366,AL365&lt;&gt;"Neg",AL366&lt;&gt;"Neg"),2,"")</f>
        <v/>
      </c>
      <c r="AN365" s="39" t="str">
        <f>IF(AM365=2,2,IF(AND(AM364=2,Table2[[#This Row],[Negatives]]&lt;&gt;"NEG"),2,""))</f>
        <v/>
      </c>
      <c r="AO365" s="39">
        <f>IF(AND(Table2[[#This Row],[State]]="NSW",Table2[[#This Row],[Rated Order]]=3,AN365=""),100,100)</f>
        <v>100</v>
      </c>
      <c r="AP365" s="39" t="str">
        <f>IF(AC365&lt;&gt;"Won","",AO365*AD365)</f>
        <v/>
      </c>
      <c r="AQ365" s="39">
        <f>IF(AP365="",AO365*-1,AP365-AO365)</f>
        <v>-100</v>
      </c>
      <c r="AR365" s="95">
        <f>IF(Table2[[#This Row],[Negatives]]="NEG","",IF(AND(Table2[[#This Row],[2 Pro Bets]]="",Table2[[#This Row],[State]]="NSW",Table2[[#This Row],[Rated Order]]=3),"",100))</f>
        <v>100</v>
      </c>
      <c r="AS365" s="47" t="str">
        <f>IF(Table2[[#This Row],[Pro Bet]]="","",IF(Table2[[#This Row],[Lev Ret]]="","",AR365*Table2[[#This Row],[Div]]))</f>
        <v/>
      </c>
      <c r="AT365" s="96">
        <f>IF(Table2[[#This Row],[Pro Bet]]="","",IF(AS365="",AR365*-1,AS365-AR365))</f>
        <v>-100</v>
      </c>
    </row>
    <row r="366" spans="1:46" x14ac:dyDescent="0.25">
      <c r="A366" s="38">
        <v>44478</v>
      </c>
      <c r="B366" s="39" t="s">
        <v>44</v>
      </c>
      <c r="C366" s="40">
        <v>0.64583333333333337</v>
      </c>
      <c r="D366" s="39">
        <v>4</v>
      </c>
      <c r="E366" s="39">
        <v>5</v>
      </c>
      <c r="F366" s="70">
        <v>6</v>
      </c>
      <c r="G366" s="39">
        <v>1600</v>
      </c>
      <c r="H366" s="39" t="s">
        <v>1021</v>
      </c>
      <c r="I366" s="39"/>
      <c r="J366" s="39">
        <v>160</v>
      </c>
      <c r="K366" s="39">
        <v>9</v>
      </c>
      <c r="L366" s="39" t="s">
        <v>741</v>
      </c>
      <c r="M366" s="39" t="s">
        <v>999</v>
      </c>
      <c r="N366" s="41">
        <v>4.5</v>
      </c>
      <c r="O366" s="39" t="s">
        <v>1417</v>
      </c>
      <c r="P366" s="39" t="s">
        <v>1407</v>
      </c>
      <c r="Q366" s="48"/>
      <c r="R366" s="39">
        <v>11</v>
      </c>
      <c r="S366" s="39">
        <v>54</v>
      </c>
      <c r="T366" s="39">
        <v>54</v>
      </c>
      <c r="U366" s="48">
        <v>29.336734693877553</v>
      </c>
      <c r="V366" s="39">
        <v>3</v>
      </c>
      <c r="W366" s="39"/>
      <c r="X366" s="39">
        <v>3</v>
      </c>
      <c r="Y366" s="39">
        <v>4.8</v>
      </c>
      <c r="Z366" s="39">
        <v>20</v>
      </c>
      <c r="AA366" s="39"/>
      <c r="AB366" s="52"/>
      <c r="AC366" s="39" t="s">
        <v>471</v>
      </c>
      <c r="AD366" s="41">
        <v>5</v>
      </c>
      <c r="AE366" s="41">
        <v>2.2000000000000002</v>
      </c>
      <c r="AF366" s="68" t="s">
        <v>619</v>
      </c>
      <c r="AG366" s="39" t="str">
        <f>VLOOKUP(B366,$B$1703:$D$1743,2,FALSE)</f>
        <v>NSW</v>
      </c>
      <c r="AH366" s="39" t="str">
        <f>VLOOKUP(B366,$B$1703:$D$1743,3,FALSE)</f>
        <v>-</v>
      </c>
      <c r="AI366" s="69" t="str">
        <f>TRIM(PROPER(L366))</f>
        <v>Mirra Vision</v>
      </c>
      <c r="AJ366" s="39" t="str">
        <f>TEXT(A366, "ddd")</f>
        <v>Sat</v>
      </c>
      <c r="AK366" s="39">
        <f>MONTH(Table2[[#This Row],[Date]])</f>
        <v>10</v>
      </c>
      <c r="AL366" s="79" t="s">
        <v>1361</v>
      </c>
      <c r="AM366" s="39" t="str">
        <f>IF(AND(Table2[[#This Row],[Date]]=A367,Table2[[#This Row],[Track]]=B367,Table2[[#This Row],[Race]]=F367,AL366&lt;&gt;"Neg",AL367&lt;&gt;"Neg"),2,"")</f>
        <v/>
      </c>
      <c r="AN366" s="39" t="str">
        <f>IF(AM366=2,2,IF(AND(AM365=2,Table2[[#This Row],[Negatives]]&lt;&gt;"NEG"),2,""))</f>
        <v/>
      </c>
      <c r="AO366" s="39">
        <f>IF(AND(Table2[[#This Row],[State]]="NSW",Table2[[#This Row],[Rated Order]]=3,AN366=""),100,100)</f>
        <v>100</v>
      </c>
      <c r="AP366" s="39">
        <f>IF(AC366&lt;&gt;"Won","",AO366*AD366)</f>
        <v>500</v>
      </c>
      <c r="AQ366" s="39">
        <f>IF(AP366="",AO366*-1,AP366-AO366)</f>
        <v>400</v>
      </c>
      <c r="AR366" s="95" t="str">
        <f>IF(Table2[[#This Row],[Negatives]]="NEG","",IF(AND(Table2[[#This Row],[2 Pro Bets]]="",Table2[[#This Row],[State]]="NSW",Table2[[#This Row],[Rated Order]]=3),"",100))</f>
        <v/>
      </c>
      <c r="AS366" s="47" t="str">
        <f>IF(Table2[[#This Row],[Pro Bet]]="","",IF(Table2[[#This Row],[Lev Ret]]="","",AR366*Table2[[#This Row],[Div]]))</f>
        <v/>
      </c>
      <c r="AT366" s="96" t="str">
        <f>IF(Table2[[#This Row],[Pro Bet]]="","",IF(AS366="",AR366*-1,AS366-AR366))</f>
        <v/>
      </c>
    </row>
    <row r="367" spans="1:46" x14ac:dyDescent="0.25">
      <c r="A367" s="38">
        <v>44478</v>
      </c>
      <c r="B367" s="39" t="s">
        <v>107</v>
      </c>
      <c r="C367" s="40">
        <v>0.65972222222222221</v>
      </c>
      <c r="D367" s="39">
        <v>4</v>
      </c>
      <c r="E367" s="39">
        <v>0</v>
      </c>
      <c r="F367" s="70">
        <v>7</v>
      </c>
      <c r="G367" s="39">
        <v>1200</v>
      </c>
      <c r="H367" s="39" t="s">
        <v>1021</v>
      </c>
      <c r="I367" s="39" t="s">
        <v>1061</v>
      </c>
      <c r="J367" s="39">
        <v>200</v>
      </c>
      <c r="K367" s="39">
        <v>4</v>
      </c>
      <c r="L367" s="39" t="s">
        <v>694</v>
      </c>
      <c r="M367" s="39" t="s">
        <v>995</v>
      </c>
      <c r="N367" s="41">
        <v>3.2</v>
      </c>
      <c r="O367" s="39" t="s">
        <v>1068</v>
      </c>
      <c r="P367" s="39" t="s">
        <v>1008</v>
      </c>
      <c r="Q367" s="48"/>
      <c r="R367" s="39">
        <v>3</v>
      </c>
      <c r="S367" s="39">
        <v>58</v>
      </c>
      <c r="T367" s="39">
        <v>58</v>
      </c>
      <c r="U367" s="48">
        <v>45.959595959595958</v>
      </c>
      <c r="V367" s="39">
        <v>3</v>
      </c>
      <c r="W367" s="39">
        <v>3</v>
      </c>
      <c r="X367" s="39">
        <v>3</v>
      </c>
      <c r="Y367" s="39">
        <v>5.5</v>
      </c>
      <c r="Z367" s="39">
        <v>30</v>
      </c>
      <c r="AA367" s="39">
        <v>8</v>
      </c>
      <c r="AB367" s="52"/>
      <c r="AC367" s="39"/>
      <c r="AD367" s="41">
        <v>4</v>
      </c>
      <c r="AE367" s="41"/>
      <c r="AF367" s="68" t="s">
        <v>618</v>
      </c>
      <c r="AG367" s="39" t="str">
        <f>VLOOKUP(B367,$B$1703:$D$1743,2,FALSE)</f>
        <v>Vic</v>
      </c>
      <c r="AH367" s="39" t="str">
        <f>VLOOKUP(B367,$B$1703:$D$1743,3,FALSE)</f>
        <v>-</v>
      </c>
      <c r="AI367" s="69" t="str">
        <f>TRIM(PROPER(L367))</f>
        <v>Tailleur</v>
      </c>
      <c r="AJ367" s="39" t="str">
        <f>TEXT(A367, "ddd")</f>
        <v>Sat</v>
      </c>
      <c r="AK367" s="39">
        <f>MONTH(Table2[[#This Row],[Date]])</f>
        <v>10</v>
      </c>
      <c r="AL367" s="39" t="s">
        <v>1361</v>
      </c>
      <c r="AM367" s="39" t="str">
        <f>IF(AND(Table2[[#This Row],[Date]]=A368,Table2[[#This Row],[Track]]=B368,Table2[[#This Row],[Race]]=F368,AL367&lt;&gt;"Neg",AL368&lt;&gt;"Neg"),2,"")</f>
        <v/>
      </c>
      <c r="AN367" s="39" t="str">
        <f>IF(AM367=2,2,IF(AND(AM366=2,Table2[[#This Row],[Negatives]]&lt;&gt;"NEG"),2,""))</f>
        <v/>
      </c>
      <c r="AO367" s="39">
        <f>IF(AND(Table2[[#This Row],[State]]="NSW",Table2[[#This Row],[Rated Order]]=3,AN367=""),100,100)</f>
        <v>100</v>
      </c>
      <c r="AP367" s="39" t="str">
        <f>IF(AC367&lt;&gt;"Won","",AO367*AD367)</f>
        <v/>
      </c>
      <c r="AQ367" s="39">
        <f>IF(AP367="",AO367*-1,AP367-AO367)</f>
        <v>-100</v>
      </c>
      <c r="AR367" s="95" t="str">
        <f>IF(Table2[[#This Row],[Negatives]]="NEG","",IF(AND(Table2[[#This Row],[2 Pro Bets]]="",Table2[[#This Row],[State]]="NSW",Table2[[#This Row],[Rated Order]]=3),"",100))</f>
        <v/>
      </c>
      <c r="AS367" s="47" t="str">
        <f>IF(Table2[[#This Row],[Pro Bet]]="","",IF(Table2[[#This Row],[Lev Ret]]="","",AR367*Table2[[#This Row],[Div]]))</f>
        <v/>
      </c>
      <c r="AT367" s="96" t="str">
        <f>IF(Table2[[#This Row],[Pro Bet]]="","",IF(AS367="",AR367*-1,AS367-AR367))</f>
        <v/>
      </c>
    </row>
    <row r="368" spans="1:46" x14ac:dyDescent="0.25">
      <c r="A368" s="38">
        <v>44478</v>
      </c>
      <c r="B368" s="39" t="s">
        <v>44</v>
      </c>
      <c r="C368" s="40">
        <v>0.67361111111111116</v>
      </c>
      <c r="D368" s="39">
        <v>4</v>
      </c>
      <c r="E368" s="39">
        <v>5</v>
      </c>
      <c r="F368" s="70">
        <v>7</v>
      </c>
      <c r="G368" s="39">
        <v>1300</v>
      </c>
      <c r="H368" s="39" t="s">
        <v>1398</v>
      </c>
      <c r="I368" s="39" t="s">
        <v>1052</v>
      </c>
      <c r="J368" s="39">
        <v>500</v>
      </c>
      <c r="K368" s="39">
        <v>6</v>
      </c>
      <c r="L368" s="39" t="s">
        <v>890</v>
      </c>
      <c r="M368" s="39" t="s">
        <v>1018</v>
      </c>
      <c r="N368" s="41">
        <v>4.3</v>
      </c>
      <c r="O368" s="39" t="s">
        <v>1411</v>
      </c>
      <c r="P368" s="39" t="s">
        <v>1273</v>
      </c>
      <c r="Q368" s="48"/>
      <c r="R368" s="39">
        <v>5</v>
      </c>
      <c r="S368" s="39">
        <v>56</v>
      </c>
      <c r="T368" s="39">
        <v>56</v>
      </c>
      <c r="U368" s="48">
        <v>27.864108884363951</v>
      </c>
      <c r="V368" s="39">
        <v>2</v>
      </c>
      <c r="W368" s="39"/>
      <c r="X368" s="39">
        <v>2</v>
      </c>
      <c r="Y368" s="39">
        <v>5.6</v>
      </c>
      <c r="Z368" s="39">
        <v>20</v>
      </c>
      <c r="AA368" s="39"/>
      <c r="AB368" s="52"/>
      <c r="AC368" s="39" t="s">
        <v>2</v>
      </c>
      <c r="AD368" s="41">
        <v>4.4000000000000004</v>
      </c>
      <c r="AE368" s="41">
        <v>2</v>
      </c>
      <c r="AF368" s="68" t="s">
        <v>619</v>
      </c>
      <c r="AG368" s="39" t="str">
        <f>VLOOKUP(B368,$B$1703:$D$1743,2,FALSE)</f>
        <v>NSW</v>
      </c>
      <c r="AH368" s="39" t="str">
        <f>VLOOKUP(B368,$B$1703:$D$1743,3,FALSE)</f>
        <v>-</v>
      </c>
      <c r="AI368" s="69" t="str">
        <f>TRIM(PROPER(L368))</f>
        <v>Ellsberg</v>
      </c>
      <c r="AJ368" s="39" t="str">
        <f>TEXT(A368, "ddd")</f>
        <v>Sat</v>
      </c>
      <c r="AK368" s="39">
        <f>MONTH(Table2[[#This Row],[Date]])</f>
        <v>10</v>
      </c>
      <c r="AL368" s="39" t="s">
        <v>1362</v>
      </c>
      <c r="AM368" s="39" t="str">
        <f>IF(AND(Table2[[#This Row],[Date]]=A369,Table2[[#This Row],[Track]]=B369,Table2[[#This Row],[Race]]=F369,AL368&lt;&gt;"Neg",AL369&lt;&gt;"Neg"),2,"")</f>
        <v/>
      </c>
      <c r="AN368" s="39" t="str">
        <f>IF(AM368=2,2,IF(AND(AM367=2,Table2[[#This Row],[Negatives]]&lt;&gt;"NEG"),2,""))</f>
        <v/>
      </c>
      <c r="AO368" s="39">
        <f>IF(AND(Table2[[#This Row],[State]]="NSW",Table2[[#This Row],[Rated Order]]=3,AN368=""),100,100)</f>
        <v>100</v>
      </c>
      <c r="AP368" s="39" t="str">
        <f>IF(AC368&lt;&gt;"Won","",AO368*AD368)</f>
        <v/>
      </c>
      <c r="AQ368" s="39">
        <f>IF(AP368="",AO368*-1,AP368-AO368)</f>
        <v>-100</v>
      </c>
      <c r="AR368" s="95" t="str">
        <f>IF(Table2[[#This Row],[Negatives]]="NEG","",IF(AND(Table2[[#This Row],[2 Pro Bets]]="",Table2[[#This Row],[State]]="NSW",Table2[[#This Row],[Rated Order]]=3),"",100))</f>
        <v/>
      </c>
      <c r="AS368" s="47" t="str">
        <f>IF(Table2[[#This Row],[Pro Bet]]="","",IF(Table2[[#This Row],[Lev Ret]]="","",AR368*Table2[[#This Row],[Div]]))</f>
        <v/>
      </c>
      <c r="AT368" s="96" t="str">
        <f>IF(Table2[[#This Row],[Pro Bet]]="","",IF(AS368="",AR368*-1,AS368-AR368))</f>
        <v/>
      </c>
    </row>
    <row r="369" spans="1:46" x14ac:dyDescent="0.25">
      <c r="A369" s="38">
        <v>44478</v>
      </c>
      <c r="B369" s="39" t="s">
        <v>44</v>
      </c>
      <c r="C369" s="40">
        <v>0.72916666666666663</v>
      </c>
      <c r="D369" s="39">
        <v>4</v>
      </c>
      <c r="E369" s="39">
        <v>5</v>
      </c>
      <c r="F369" s="70">
        <v>9</v>
      </c>
      <c r="G369" s="39">
        <v>1200</v>
      </c>
      <c r="H369" s="39" t="s">
        <v>1021</v>
      </c>
      <c r="I369" s="39" t="s">
        <v>1052</v>
      </c>
      <c r="J369" s="39">
        <v>200</v>
      </c>
      <c r="K369" s="39">
        <v>10</v>
      </c>
      <c r="L369" s="39" t="s">
        <v>1623</v>
      </c>
      <c r="M369" s="39" t="s">
        <v>1018</v>
      </c>
      <c r="N369" s="41">
        <v>4.9000000000000004</v>
      </c>
      <c r="O369" s="39" t="s">
        <v>1442</v>
      </c>
      <c r="P369" s="39" t="s">
        <v>1416</v>
      </c>
      <c r="Q369" s="48"/>
      <c r="R369" s="39">
        <v>5</v>
      </c>
      <c r="S369" s="39">
        <v>54</v>
      </c>
      <c r="T369" s="39">
        <v>54</v>
      </c>
      <c r="U369" s="48">
        <v>34.297052154195015</v>
      </c>
      <c r="V369" s="39"/>
      <c r="W369" s="39">
        <v>5</v>
      </c>
      <c r="X369" s="39">
        <v>2</v>
      </c>
      <c r="Y369" s="39">
        <v>5.0999999999999996</v>
      </c>
      <c r="Z369" s="39">
        <v>20</v>
      </c>
      <c r="AA369" s="39"/>
      <c r="AB369" s="52"/>
      <c r="AC369" s="39"/>
      <c r="AD369" s="41">
        <v>4.2</v>
      </c>
      <c r="AE369" s="41"/>
      <c r="AF369" s="68" t="s">
        <v>619</v>
      </c>
      <c r="AG369" s="39" t="str">
        <f>VLOOKUP(B369,$B$1703:$D$1743,2,FALSE)</f>
        <v>NSW</v>
      </c>
      <c r="AH369" s="39" t="str">
        <f>VLOOKUP(B369,$B$1703:$D$1743,3,FALSE)</f>
        <v>-</v>
      </c>
      <c r="AI369" s="69" t="str">
        <f>TRIM(PROPER(L369))</f>
        <v>Great News</v>
      </c>
      <c r="AJ369" s="39" t="str">
        <f>TEXT(A369, "ddd")</f>
        <v>Sat</v>
      </c>
      <c r="AK369" s="39">
        <f>MONTH(Table2[[#This Row],[Date]])</f>
        <v>10</v>
      </c>
      <c r="AL369" s="39" t="s">
        <v>1362</v>
      </c>
      <c r="AM369" s="39" t="str">
        <f>IF(AND(Table2[[#This Row],[Date]]=A370,Table2[[#This Row],[Track]]=B370,Table2[[#This Row],[Race]]=F370,AL369&lt;&gt;"Neg",AL370&lt;&gt;"Neg"),2,"")</f>
        <v/>
      </c>
      <c r="AN369" s="39" t="str">
        <f>IF(AM369=2,2,IF(AND(AM368=2,Table2[[#This Row],[Negatives]]&lt;&gt;"NEG"),2,""))</f>
        <v/>
      </c>
      <c r="AO369" s="39">
        <f>IF(AND(Table2[[#This Row],[State]]="NSW",Table2[[#This Row],[Rated Order]]=3,AN369=""),100,100)</f>
        <v>100</v>
      </c>
      <c r="AP369" s="39" t="str">
        <f>IF(AC369&lt;&gt;"Won","",AO369*AD369)</f>
        <v/>
      </c>
      <c r="AQ369" s="39">
        <f>IF(AP369="",AO369*-1,AP369-AO369)</f>
        <v>-100</v>
      </c>
      <c r="AR369" s="95" t="str">
        <f>IF(Table2[[#This Row],[Negatives]]="NEG","",IF(AND(Table2[[#This Row],[2 Pro Bets]]="",Table2[[#This Row],[State]]="NSW",Table2[[#This Row],[Rated Order]]=3),"",100))</f>
        <v/>
      </c>
      <c r="AS369" s="47" t="str">
        <f>IF(Table2[[#This Row],[Pro Bet]]="","",IF(Table2[[#This Row],[Lev Ret]]="","",AR369*Table2[[#This Row],[Div]]))</f>
        <v/>
      </c>
      <c r="AT369" s="96" t="str">
        <f>IF(Table2[[#This Row],[Pro Bet]]="","",IF(AS369="",AR369*-1,AS369-AR369))</f>
        <v/>
      </c>
    </row>
    <row r="370" spans="1:46" x14ac:dyDescent="0.25">
      <c r="A370" s="38">
        <v>44478</v>
      </c>
      <c r="B370" s="39" t="s">
        <v>44</v>
      </c>
      <c r="C370" s="40">
        <v>0.72916666666666663</v>
      </c>
      <c r="D370" s="39">
        <v>4</v>
      </c>
      <c r="E370" s="39">
        <v>5</v>
      </c>
      <c r="F370" s="70">
        <v>9</v>
      </c>
      <c r="G370" s="39">
        <v>1200</v>
      </c>
      <c r="H370" s="39" t="s">
        <v>1021</v>
      </c>
      <c r="I370" s="39" t="s">
        <v>1052</v>
      </c>
      <c r="J370" s="39">
        <v>200</v>
      </c>
      <c r="K370" s="39">
        <v>5</v>
      </c>
      <c r="L370" s="39" t="s">
        <v>547</v>
      </c>
      <c r="M370" s="39" t="s">
        <v>1006</v>
      </c>
      <c r="N370" s="41">
        <v>5.0999999999999996</v>
      </c>
      <c r="O370" s="39" t="s">
        <v>1096</v>
      </c>
      <c r="P370" s="39" t="s">
        <v>1211</v>
      </c>
      <c r="Q370" s="48"/>
      <c r="R370" s="39">
        <v>2</v>
      </c>
      <c r="S370" s="39">
        <v>56</v>
      </c>
      <c r="T370" s="39">
        <v>56</v>
      </c>
      <c r="U370" s="48">
        <v>34.297052154195015</v>
      </c>
      <c r="V370" s="39"/>
      <c r="W370" s="39"/>
      <c r="X370" s="39">
        <v>3</v>
      </c>
      <c r="Y370" s="39">
        <v>6</v>
      </c>
      <c r="Z370" s="39">
        <v>20</v>
      </c>
      <c r="AA370" s="39"/>
      <c r="AB370" s="52"/>
      <c r="AC370" s="39" t="s">
        <v>471</v>
      </c>
      <c r="AD370" s="41">
        <v>7</v>
      </c>
      <c r="AE370" s="41">
        <v>2.6</v>
      </c>
      <c r="AF370" s="68" t="s">
        <v>619</v>
      </c>
      <c r="AG370" s="39" t="str">
        <f>VLOOKUP(B370,$B$1703:$D$1743,2,FALSE)</f>
        <v>NSW</v>
      </c>
      <c r="AH370" s="39" t="str">
        <f>VLOOKUP(B370,$B$1703:$D$1743,3,FALSE)</f>
        <v>-</v>
      </c>
      <c r="AI370" s="69" t="str">
        <f>TRIM(PROPER(L370))</f>
        <v>Minhaaj</v>
      </c>
      <c r="AJ370" s="39" t="str">
        <f>TEXT(A370, "ddd")</f>
        <v>Sat</v>
      </c>
      <c r="AK370" s="39">
        <f>MONTH(Table2[[#This Row],[Date]])</f>
        <v>10</v>
      </c>
      <c r="AL370" s="79" t="s">
        <v>1362</v>
      </c>
      <c r="AM370" s="39" t="str">
        <f>IF(AND(Table2[[#This Row],[Date]]=A371,Table2[[#This Row],[Track]]=B371,Table2[[#This Row],[Race]]=F371,AL370&lt;&gt;"Neg",AL371&lt;&gt;"Neg"),2,"")</f>
        <v/>
      </c>
      <c r="AN370" s="39" t="str">
        <f>IF(AM370=2,2,IF(AND(AM369=2,Table2[[#This Row],[Negatives]]&lt;&gt;"NEG"),2,""))</f>
        <v/>
      </c>
      <c r="AO370" s="39">
        <f>IF(AND(Table2[[#This Row],[State]]="NSW",Table2[[#This Row],[Rated Order]]=3,AN370=""),100,100)</f>
        <v>100</v>
      </c>
      <c r="AP370" s="39">
        <f>IF(AC370&lt;&gt;"Won","",AO370*AD370)</f>
        <v>700</v>
      </c>
      <c r="AQ370" s="39">
        <f>IF(AP370="",AO370*-1,AP370-AO370)</f>
        <v>600</v>
      </c>
      <c r="AR370" s="95" t="str">
        <f>IF(Table2[[#This Row],[Negatives]]="NEG","",IF(AND(Table2[[#This Row],[2 Pro Bets]]="",Table2[[#This Row],[State]]="NSW",Table2[[#This Row],[Rated Order]]=3),"",100))</f>
        <v/>
      </c>
      <c r="AS370" s="47" t="str">
        <f>IF(Table2[[#This Row],[Pro Bet]]="","",IF(Table2[[#This Row],[Lev Ret]]="","",AR370*Table2[[#This Row],[Div]]))</f>
        <v/>
      </c>
      <c r="AT370" s="96" t="str">
        <f>IF(Table2[[#This Row],[Pro Bet]]="","",IF(AS370="",AR370*-1,AS370-AR370))</f>
        <v/>
      </c>
    </row>
    <row r="371" spans="1:46" x14ac:dyDescent="0.25">
      <c r="A371" s="38">
        <v>44478</v>
      </c>
      <c r="B371" s="39" t="s">
        <v>107</v>
      </c>
      <c r="C371" s="40">
        <v>0.73958333333333337</v>
      </c>
      <c r="D371" s="39">
        <v>4</v>
      </c>
      <c r="E371" s="39">
        <v>0</v>
      </c>
      <c r="F371" s="70">
        <v>10</v>
      </c>
      <c r="G371" s="39">
        <v>2400</v>
      </c>
      <c r="H371" s="39" t="s">
        <v>988</v>
      </c>
      <c r="I371" s="39" t="s">
        <v>989</v>
      </c>
      <c r="J371" s="39">
        <v>300</v>
      </c>
      <c r="K371" s="39">
        <v>11</v>
      </c>
      <c r="L371" s="39" t="s">
        <v>1163</v>
      </c>
      <c r="M371" s="39" t="s">
        <v>1030</v>
      </c>
      <c r="N371" s="41">
        <v>6</v>
      </c>
      <c r="O371" s="39" t="s">
        <v>1003</v>
      </c>
      <c r="P371" s="39" t="s">
        <v>1049</v>
      </c>
      <c r="Q371" s="48"/>
      <c r="R371" s="39">
        <v>7</v>
      </c>
      <c r="S371" s="39">
        <v>53</v>
      </c>
      <c r="T371" s="39">
        <v>53</v>
      </c>
      <c r="U371" s="48">
        <v>58.333333333333343</v>
      </c>
      <c r="V371" s="39">
        <v>3</v>
      </c>
      <c r="W371" s="39">
        <v>4</v>
      </c>
      <c r="X371" s="39">
        <v>3</v>
      </c>
      <c r="Y371" s="39">
        <v>5.5</v>
      </c>
      <c r="Z371" s="39">
        <v>30</v>
      </c>
      <c r="AA371" s="39">
        <v>12</v>
      </c>
      <c r="AB371" s="52"/>
      <c r="AC371" s="39"/>
      <c r="AD371" s="41">
        <v>5.5</v>
      </c>
      <c r="AE371" s="41"/>
      <c r="AF371" s="68" t="s">
        <v>618</v>
      </c>
      <c r="AG371" s="39" t="str">
        <f>VLOOKUP(B371,$B$1703:$D$1743,2,FALSE)</f>
        <v>Vic</v>
      </c>
      <c r="AH371" s="39" t="str">
        <f>VLOOKUP(B371,$B$1703:$D$1743,3,FALSE)</f>
        <v>-</v>
      </c>
      <c r="AI371" s="69" t="str">
        <f>TRIM(PROPER(L371))</f>
        <v>Tooradin</v>
      </c>
      <c r="AJ371" s="39" t="str">
        <f>TEXT(A371, "ddd")</f>
        <v>Sat</v>
      </c>
      <c r="AK371" s="39">
        <f>MONTH(Table2[[#This Row],[Date]])</f>
        <v>10</v>
      </c>
      <c r="AL371" s="39" t="s">
        <v>1361</v>
      </c>
      <c r="AM371" s="39" t="str">
        <f>IF(AND(Table2[[#This Row],[Date]]=A372,Table2[[#This Row],[Track]]=B372,Table2[[#This Row],[Race]]=F372,AL371&lt;&gt;"Neg",AL372&lt;&gt;"Neg"),2,"")</f>
        <v/>
      </c>
      <c r="AN371" s="39" t="str">
        <f>IF(AM371=2,2,IF(AND(AM370=2,Table2[[#This Row],[Negatives]]&lt;&gt;"NEG"),2,""))</f>
        <v/>
      </c>
      <c r="AO371" s="39">
        <f>IF(AND(Table2[[#This Row],[State]]="NSW",Table2[[#This Row],[Rated Order]]=3,AN371=""),100,100)</f>
        <v>100</v>
      </c>
      <c r="AP371" s="39" t="str">
        <f>IF(AC371&lt;&gt;"Won","",AO371*AD371)</f>
        <v/>
      </c>
      <c r="AQ371" s="39">
        <f>IF(AP371="",AO371*-1,AP371-AO371)</f>
        <v>-100</v>
      </c>
      <c r="AR371" s="95" t="str">
        <f>IF(Table2[[#This Row],[Negatives]]="NEG","",IF(AND(Table2[[#This Row],[2 Pro Bets]]="",Table2[[#This Row],[State]]="NSW",Table2[[#This Row],[Rated Order]]=3),"",100))</f>
        <v/>
      </c>
      <c r="AS371" s="47" t="str">
        <f>IF(Table2[[#This Row],[Pro Bet]]="","",IF(Table2[[#This Row],[Lev Ret]]="","",AR371*Table2[[#This Row],[Div]]))</f>
        <v/>
      </c>
      <c r="AT371" s="96" t="str">
        <f>IF(Table2[[#This Row],[Pro Bet]]="","",IF(AS371="",AR371*-1,AS371-AR371))</f>
        <v/>
      </c>
    </row>
    <row r="372" spans="1:46" x14ac:dyDescent="0.25">
      <c r="A372" s="38">
        <v>44478</v>
      </c>
      <c r="B372" s="39" t="s">
        <v>44</v>
      </c>
      <c r="C372" s="40">
        <v>0.75347222222222221</v>
      </c>
      <c r="D372" s="39">
        <v>4</v>
      </c>
      <c r="E372" s="39">
        <v>5</v>
      </c>
      <c r="F372" s="70">
        <v>10</v>
      </c>
      <c r="G372" s="39">
        <v>1000</v>
      </c>
      <c r="H372" s="39" t="s">
        <v>1398</v>
      </c>
      <c r="I372" s="39">
        <v>78</v>
      </c>
      <c r="J372" s="39">
        <v>130</v>
      </c>
      <c r="K372" s="39">
        <v>12</v>
      </c>
      <c r="L372" s="39" t="s">
        <v>782</v>
      </c>
      <c r="M372" s="39" t="s">
        <v>1006</v>
      </c>
      <c r="N372" s="41">
        <v>5.4</v>
      </c>
      <c r="O372" s="39" t="s">
        <v>1068</v>
      </c>
      <c r="P372" s="39" t="s">
        <v>1175</v>
      </c>
      <c r="Q372" s="48"/>
      <c r="R372" s="39">
        <v>1</v>
      </c>
      <c r="S372" s="39">
        <v>52</v>
      </c>
      <c r="T372" s="39">
        <v>52</v>
      </c>
      <c r="U372" s="48">
        <v>40.74074074074074</v>
      </c>
      <c r="V372" s="39"/>
      <c r="W372" s="39"/>
      <c r="X372" s="39">
        <v>2</v>
      </c>
      <c r="Y372" s="39">
        <v>4.5999999999999996</v>
      </c>
      <c r="Z372" s="39">
        <v>20</v>
      </c>
      <c r="AA372" s="39"/>
      <c r="AB372" s="52"/>
      <c r="AC372" s="39"/>
      <c r="AD372" s="41">
        <v>6</v>
      </c>
      <c r="AE372" s="41"/>
      <c r="AF372" s="68" t="s">
        <v>619</v>
      </c>
      <c r="AG372" s="39" t="str">
        <f>VLOOKUP(B372,$B$1703:$D$1743,2,FALSE)</f>
        <v>NSW</v>
      </c>
      <c r="AH372" s="39" t="str">
        <f>VLOOKUP(B372,$B$1703:$D$1743,3,FALSE)</f>
        <v>-</v>
      </c>
      <c r="AI372" s="69" t="str">
        <f>TRIM(PROPER(L372))</f>
        <v>Marnix</v>
      </c>
      <c r="AJ372" s="39" t="str">
        <f>TEXT(A372, "ddd")</f>
        <v>Sat</v>
      </c>
      <c r="AK372" s="39">
        <f>MONTH(Table2[[#This Row],[Date]])</f>
        <v>10</v>
      </c>
      <c r="AL372" s="39"/>
      <c r="AM372" s="39" t="str">
        <f>IF(AND(Table2[[#This Row],[Date]]=A373,Table2[[#This Row],[Track]]=B373,Table2[[#This Row],[Race]]=F373,AL372&lt;&gt;"Neg",AL373&lt;&gt;"Neg"),2,"")</f>
        <v/>
      </c>
      <c r="AN372" s="39" t="str">
        <f>IF(AM372=2,2,IF(AND(AM371=2,Table2[[#This Row],[Negatives]]&lt;&gt;"NEG"),2,""))</f>
        <v/>
      </c>
      <c r="AO372" s="39">
        <f>IF(AND(Table2[[#This Row],[State]]="NSW",Table2[[#This Row],[Rated Order]]=3,AN372=""),100,100)</f>
        <v>100</v>
      </c>
      <c r="AP372" s="39" t="str">
        <f>IF(AC372&lt;&gt;"Won","",AO372*AD372)</f>
        <v/>
      </c>
      <c r="AQ372" s="39">
        <f>IF(AP372="",AO372*-1,AP372-AO372)</f>
        <v>-100</v>
      </c>
      <c r="AR372" s="95">
        <f>IF(Table2[[#This Row],[Negatives]]="NEG","",IF(AND(Table2[[#This Row],[2 Pro Bets]]="",Table2[[#This Row],[State]]="NSW",Table2[[#This Row],[Rated Order]]=3),"",100))</f>
        <v>100</v>
      </c>
      <c r="AS372" s="47" t="str">
        <f>IF(Table2[[#This Row],[Pro Bet]]="","",IF(Table2[[#This Row],[Lev Ret]]="","",AR372*Table2[[#This Row],[Div]]))</f>
        <v/>
      </c>
      <c r="AT372" s="96">
        <f>IF(Table2[[#This Row],[Pro Bet]]="","",IF(AS372="",AR372*-1,AS372-AR372))</f>
        <v>-100</v>
      </c>
    </row>
    <row r="373" spans="1:46" x14ac:dyDescent="0.25">
      <c r="A373" s="38">
        <v>44482</v>
      </c>
      <c r="B373" s="39" t="s">
        <v>107</v>
      </c>
      <c r="C373" s="40">
        <v>0.58333333333333337</v>
      </c>
      <c r="D373" s="39">
        <v>4</v>
      </c>
      <c r="E373" s="39">
        <v>9</v>
      </c>
      <c r="F373" s="70">
        <v>2</v>
      </c>
      <c r="G373" s="39">
        <v>2000</v>
      </c>
      <c r="H373" s="39" t="s">
        <v>988</v>
      </c>
      <c r="I373" s="39" t="s">
        <v>989</v>
      </c>
      <c r="J373" s="39">
        <v>200</v>
      </c>
      <c r="K373" s="39">
        <v>1</v>
      </c>
      <c r="L373" s="39" t="s">
        <v>1164</v>
      </c>
      <c r="M373" s="39" t="s">
        <v>995</v>
      </c>
      <c r="N373" s="41">
        <v>6.5</v>
      </c>
      <c r="O373" s="39" t="s">
        <v>1165</v>
      </c>
      <c r="P373" s="39" t="s">
        <v>1047</v>
      </c>
      <c r="Q373" s="48"/>
      <c r="R373" s="39">
        <v>6</v>
      </c>
      <c r="S373" s="39">
        <v>58</v>
      </c>
      <c r="T373" s="39">
        <v>58</v>
      </c>
      <c r="U373" s="48">
        <v>69.438669438669436</v>
      </c>
      <c r="V373" s="39">
        <v>2</v>
      </c>
      <c r="W373" s="39">
        <v>3</v>
      </c>
      <c r="X373" s="39">
        <v>2</v>
      </c>
      <c r="Y373" s="39">
        <v>4.5</v>
      </c>
      <c r="Z373" s="39">
        <v>40</v>
      </c>
      <c r="AA373" s="39">
        <v>9</v>
      </c>
      <c r="AB373" s="52"/>
      <c r="AC373" s="39"/>
      <c r="AD373" s="41">
        <v>9</v>
      </c>
      <c r="AE373" s="41"/>
      <c r="AF373" s="68" t="s">
        <v>618</v>
      </c>
      <c r="AG373" s="39" t="str">
        <f>VLOOKUP(B373,$B$1703:$D$1743,2,FALSE)</f>
        <v>Vic</v>
      </c>
      <c r="AH373" s="39" t="str">
        <f>VLOOKUP(B373,$B$1703:$D$1743,3,FALSE)</f>
        <v>-</v>
      </c>
      <c r="AI373" s="69" t="str">
        <f>TRIM(PROPER(L373))</f>
        <v>Secret Blaze</v>
      </c>
      <c r="AJ373" s="39" t="str">
        <f>TEXT(A373, "ddd")</f>
        <v>Wed</v>
      </c>
      <c r="AK373" s="39">
        <f>MONTH(Table2[[#This Row],[Date]])</f>
        <v>10</v>
      </c>
      <c r="AL373" s="39" t="s">
        <v>1361</v>
      </c>
      <c r="AM373" s="39" t="str">
        <f>IF(AND(Table2[[#This Row],[Date]]=A374,Table2[[#This Row],[Track]]=B374,Table2[[#This Row],[Race]]=F374,AL373&lt;&gt;"Neg",AL374&lt;&gt;"Neg"),2,"")</f>
        <v/>
      </c>
      <c r="AN373" s="39" t="str">
        <f>IF(AM373=2,2,IF(AND(AM372=2,Table2[[#This Row],[Negatives]]&lt;&gt;"NEG"),2,""))</f>
        <v/>
      </c>
      <c r="AO373" s="39">
        <f>IF(AND(Table2[[#This Row],[State]]="NSW",Table2[[#This Row],[Rated Order]]=3,AN373=""),100,100)</f>
        <v>100</v>
      </c>
      <c r="AP373" s="39" t="str">
        <f>IF(AC373&lt;&gt;"Won","",AO373*AD373)</f>
        <v/>
      </c>
      <c r="AQ373" s="39">
        <f>IF(AP373="",AO373*-1,AP373-AO373)</f>
        <v>-100</v>
      </c>
      <c r="AR373" s="95" t="str">
        <f>IF(Table2[[#This Row],[Negatives]]="NEG","",IF(AND(Table2[[#This Row],[2 Pro Bets]]="",Table2[[#This Row],[State]]="NSW",Table2[[#This Row],[Rated Order]]=3),"",100))</f>
        <v/>
      </c>
      <c r="AS373" s="47" t="str">
        <f>IF(Table2[[#This Row],[Pro Bet]]="","",IF(Table2[[#This Row],[Lev Ret]]="","",AR373*Table2[[#This Row],[Div]]))</f>
        <v/>
      </c>
      <c r="AT373" s="96" t="str">
        <f>IF(Table2[[#This Row],[Pro Bet]]="","",IF(AS373="",AR373*-1,AS373-AR373))</f>
        <v/>
      </c>
    </row>
    <row r="374" spans="1:46" x14ac:dyDescent="0.25">
      <c r="A374" s="38">
        <v>44482</v>
      </c>
      <c r="B374" s="39" t="s">
        <v>107</v>
      </c>
      <c r="C374" s="40">
        <v>0.73958333333333337</v>
      </c>
      <c r="D374" s="39">
        <v>4</v>
      </c>
      <c r="E374" s="39">
        <v>9</v>
      </c>
      <c r="F374" s="70">
        <v>8</v>
      </c>
      <c r="G374" s="39">
        <v>1600</v>
      </c>
      <c r="H374" s="39" t="s">
        <v>1021</v>
      </c>
      <c r="I374" s="39" t="s">
        <v>1061</v>
      </c>
      <c r="J374" s="39">
        <v>200</v>
      </c>
      <c r="K374" s="39">
        <v>1</v>
      </c>
      <c r="L374" s="39" t="s">
        <v>641</v>
      </c>
      <c r="M374" s="39" t="s">
        <v>1024</v>
      </c>
      <c r="N374" s="41">
        <v>5.5</v>
      </c>
      <c r="O374" s="39" t="s">
        <v>1091</v>
      </c>
      <c r="P374" s="39" t="s">
        <v>1099</v>
      </c>
      <c r="Q374" s="48"/>
      <c r="R374" s="39">
        <v>3</v>
      </c>
      <c r="S374" s="39">
        <v>59</v>
      </c>
      <c r="T374" s="39">
        <v>59</v>
      </c>
      <c r="U374" s="48">
        <v>38.181818181818187</v>
      </c>
      <c r="V374" s="39">
        <v>2</v>
      </c>
      <c r="W374" s="39"/>
      <c r="X374" s="39">
        <v>2</v>
      </c>
      <c r="Y374" s="39">
        <v>5</v>
      </c>
      <c r="Z374" s="39">
        <v>35</v>
      </c>
      <c r="AA374" s="39">
        <v>13</v>
      </c>
      <c r="AB374" s="52"/>
      <c r="AC374" s="39"/>
      <c r="AD374" s="41">
        <v>9</v>
      </c>
      <c r="AE374" s="41"/>
      <c r="AF374" s="68" t="s">
        <v>618</v>
      </c>
      <c r="AG374" s="39" t="str">
        <f>VLOOKUP(B374,$B$1703:$D$1743,2,FALSE)</f>
        <v>Vic</v>
      </c>
      <c r="AH374" s="39" t="str">
        <f>VLOOKUP(B374,$B$1703:$D$1743,3,FALSE)</f>
        <v>-</v>
      </c>
      <c r="AI374" s="69" t="str">
        <f>TRIM(PROPER(L374))</f>
        <v>Only Words</v>
      </c>
      <c r="AJ374" s="39" t="str">
        <f>TEXT(A374, "ddd")</f>
        <v>Wed</v>
      </c>
      <c r="AK374" s="39">
        <f>MONTH(Table2[[#This Row],[Date]])</f>
        <v>10</v>
      </c>
      <c r="AL374" s="39"/>
      <c r="AM374" s="39">
        <f>IF(AND(Table2[[#This Row],[Date]]=A375,Table2[[#This Row],[Track]]=B375,Table2[[#This Row],[Race]]=F375,AL374&lt;&gt;"Neg",AL375&lt;&gt;"Neg"),2,"")</f>
        <v>2</v>
      </c>
      <c r="AN374" s="39">
        <f>IF(AM374=2,2,IF(AND(AM373=2,Table2[[#This Row],[Negatives]]&lt;&gt;"NEG"),2,""))</f>
        <v>2</v>
      </c>
      <c r="AO374" s="39">
        <f>IF(AND(Table2[[#This Row],[State]]="NSW",Table2[[#This Row],[Rated Order]]=3,AN374=""),100,100)</f>
        <v>100</v>
      </c>
      <c r="AP374" s="39" t="str">
        <f>IF(AC374&lt;&gt;"Won","",AO374*AD374)</f>
        <v/>
      </c>
      <c r="AQ374" s="39">
        <f>IF(AP374="",AO374*-1,AP374-AO374)</f>
        <v>-100</v>
      </c>
      <c r="AR374" s="95">
        <f>IF(Table2[[#This Row],[Negatives]]="NEG","",IF(AND(Table2[[#This Row],[2 Pro Bets]]="",Table2[[#This Row],[State]]="NSW",Table2[[#This Row],[Rated Order]]=3),"",100))</f>
        <v>100</v>
      </c>
      <c r="AS374" s="47" t="str">
        <f>IF(Table2[[#This Row],[Pro Bet]]="","",IF(Table2[[#This Row],[Lev Ret]]="","",AR374*Table2[[#This Row],[Div]]))</f>
        <v/>
      </c>
      <c r="AT374" s="96">
        <f>IF(Table2[[#This Row],[Pro Bet]]="","",IF(AS374="",AR374*-1,AS374-AR374))</f>
        <v>-100</v>
      </c>
    </row>
    <row r="375" spans="1:46" x14ac:dyDescent="0.25">
      <c r="A375" s="38">
        <v>44482</v>
      </c>
      <c r="B375" s="39" t="s">
        <v>107</v>
      </c>
      <c r="C375" s="40">
        <v>0.73958333333333337</v>
      </c>
      <c r="D375" s="39">
        <v>4</v>
      </c>
      <c r="E375" s="39">
        <v>9</v>
      </c>
      <c r="F375" s="70">
        <v>8</v>
      </c>
      <c r="G375" s="39">
        <v>1600</v>
      </c>
      <c r="H375" s="39" t="s">
        <v>1021</v>
      </c>
      <c r="I375" s="39" t="s">
        <v>1061</v>
      </c>
      <c r="J375" s="39">
        <v>200</v>
      </c>
      <c r="K375" s="39">
        <v>9</v>
      </c>
      <c r="L375" s="39" t="s">
        <v>517</v>
      </c>
      <c r="M375" s="39" t="s">
        <v>999</v>
      </c>
      <c r="N375" s="41">
        <v>2.9</v>
      </c>
      <c r="O375" s="39" t="s">
        <v>991</v>
      </c>
      <c r="P375" s="39" t="s">
        <v>1151</v>
      </c>
      <c r="Q375" s="48"/>
      <c r="R375" s="39">
        <v>4</v>
      </c>
      <c r="S375" s="39">
        <v>56</v>
      </c>
      <c r="T375" s="39">
        <v>56</v>
      </c>
      <c r="U375" s="48">
        <v>38.181818181818187</v>
      </c>
      <c r="V375" s="39">
        <v>3</v>
      </c>
      <c r="W375" s="39"/>
      <c r="X375" s="39">
        <v>3</v>
      </c>
      <c r="Y375" s="39">
        <v>5.6</v>
      </c>
      <c r="Z375" s="39">
        <v>30</v>
      </c>
      <c r="AA375" s="39">
        <v>13</v>
      </c>
      <c r="AB375" s="52"/>
      <c r="AC375" s="39" t="s">
        <v>617</v>
      </c>
      <c r="AD375" s="41">
        <v>3</v>
      </c>
      <c r="AE375" s="41">
        <v>1.3</v>
      </c>
      <c r="AF375" s="68" t="s">
        <v>618</v>
      </c>
      <c r="AG375" s="39" t="str">
        <f>VLOOKUP(B375,$B$1703:$D$1743,2,FALSE)</f>
        <v>Vic</v>
      </c>
      <c r="AH375" s="39" t="str">
        <f>VLOOKUP(B375,$B$1703:$D$1743,3,FALSE)</f>
        <v>-</v>
      </c>
      <c r="AI375" s="69" t="str">
        <f>TRIM(PROPER(L375))</f>
        <v>Sirileo Miss</v>
      </c>
      <c r="AJ375" s="39" t="str">
        <f>TEXT(A375, "ddd")</f>
        <v>Wed</v>
      </c>
      <c r="AK375" s="39">
        <f>MONTH(Table2[[#This Row],[Date]])</f>
        <v>10</v>
      </c>
      <c r="AL375" s="39"/>
      <c r="AM375" s="39" t="str">
        <f>IF(AND(Table2[[#This Row],[Date]]=A376,Table2[[#This Row],[Track]]=B376,Table2[[#This Row],[Race]]=F376,AL375&lt;&gt;"Neg",AL376&lt;&gt;"Neg"),2,"")</f>
        <v/>
      </c>
      <c r="AN375" s="39">
        <f>IF(AM375=2,2,IF(AND(AM374=2,Table2[[#This Row],[Negatives]]&lt;&gt;"NEG"),2,""))</f>
        <v>2</v>
      </c>
      <c r="AO375" s="39">
        <f>IF(AND(Table2[[#This Row],[State]]="NSW",Table2[[#This Row],[Rated Order]]=3,AN375=""),100,100)</f>
        <v>100</v>
      </c>
      <c r="AP375" s="39">
        <f>IF(AC375&lt;&gt;"Won","",AO375*AD375)</f>
        <v>300</v>
      </c>
      <c r="AQ375" s="39">
        <f>IF(AP375="",AO375*-1,AP375-AO375)</f>
        <v>200</v>
      </c>
      <c r="AR375" s="95">
        <f>IF(Table2[[#This Row],[Negatives]]="NEG","",IF(AND(Table2[[#This Row],[2 Pro Bets]]="",Table2[[#This Row],[State]]="NSW",Table2[[#This Row],[Rated Order]]=3),"",100))</f>
        <v>100</v>
      </c>
      <c r="AS375" s="47">
        <f>IF(Table2[[#This Row],[Pro Bet]]="","",IF(Table2[[#This Row],[Lev Ret]]="","",AR375*Table2[[#This Row],[Div]]))</f>
        <v>300</v>
      </c>
      <c r="AT375" s="96">
        <f>IF(Table2[[#This Row],[Pro Bet]]="","",IF(AS375="",AR375*-1,AS375-AR375))</f>
        <v>200</v>
      </c>
    </row>
    <row r="376" spans="1:46" x14ac:dyDescent="0.25">
      <c r="A376" s="38">
        <v>44485</v>
      </c>
      <c r="B376" s="39" t="s">
        <v>107</v>
      </c>
      <c r="C376" s="40">
        <v>0.51041666666666663</v>
      </c>
      <c r="D376" s="39">
        <v>8</v>
      </c>
      <c r="E376" s="39">
        <v>0</v>
      </c>
      <c r="F376" s="70">
        <v>1</v>
      </c>
      <c r="G376" s="39">
        <v>1700</v>
      </c>
      <c r="H376" s="39" t="s">
        <v>988</v>
      </c>
      <c r="I376" s="39">
        <v>80</v>
      </c>
      <c r="J376" s="39">
        <v>130</v>
      </c>
      <c r="K376" s="39">
        <v>8</v>
      </c>
      <c r="L376" s="39" t="s">
        <v>518</v>
      </c>
      <c r="M376" s="39" t="s">
        <v>990</v>
      </c>
      <c r="N376" s="41">
        <v>16</v>
      </c>
      <c r="O376" s="39" t="s">
        <v>1007</v>
      </c>
      <c r="P376" s="39" t="s">
        <v>992</v>
      </c>
      <c r="Q376" s="48"/>
      <c r="R376" s="39">
        <v>4</v>
      </c>
      <c r="S376" s="39">
        <v>59</v>
      </c>
      <c r="T376" s="39">
        <v>59</v>
      </c>
      <c r="U376" s="48">
        <v>24.431818181818183</v>
      </c>
      <c r="V376" s="39">
        <v>5</v>
      </c>
      <c r="W376" s="39">
        <v>5</v>
      </c>
      <c r="X376" s="39">
        <v>2</v>
      </c>
      <c r="Y376" s="39">
        <v>5.3</v>
      </c>
      <c r="Z376" s="39">
        <v>30</v>
      </c>
      <c r="AA376" s="39">
        <v>10</v>
      </c>
      <c r="AB376" s="52"/>
      <c r="AC376" s="39"/>
      <c r="AD376" s="41">
        <v>14</v>
      </c>
      <c r="AE376" s="41"/>
      <c r="AF376" s="68" t="s">
        <v>618</v>
      </c>
      <c r="AG376" s="39" t="str">
        <f>VLOOKUP(B376,$B$1703:$D$1743,2,FALSE)</f>
        <v>Vic</v>
      </c>
      <c r="AH376" s="39" t="str">
        <f>VLOOKUP(B376,$B$1703:$D$1743,3,FALSE)</f>
        <v>-</v>
      </c>
      <c r="AI376" s="69" t="str">
        <f>TRIM(PROPER(L376))</f>
        <v>Windermere</v>
      </c>
      <c r="AJ376" s="39" t="str">
        <f>TEXT(A376, "ddd")</f>
        <v>Sat</v>
      </c>
      <c r="AK376" s="39">
        <f>MONTH(Table2[[#This Row],[Date]])</f>
        <v>10</v>
      </c>
      <c r="AL376" s="39"/>
      <c r="AM376" s="39" t="str">
        <f>IF(AND(Table2[[#This Row],[Date]]=A377,Table2[[#This Row],[Track]]=B377,Table2[[#This Row],[Race]]=F377,AL376&lt;&gt;"Neg",AL377&lt;&gt;"Neg"),2,"")</f>
        <v/>
      </c>
      <c r="AN376" s="39" t="str">
        <f>IF(AM376=2,2,IF(AND(AM375=2,Table2[[#This Row],[Negatives]]&lt;&gt;"NEG"),2,""))</f>
        <v/>
      </c>
      <c r="AO376" s="39">
        <f>IF(AND(Table2[[#This Row],[State]]="NSW",Table2[[#This Row],[Rated Order]]=3,AN376=""),100,100)</f>
        <v>100</v>
      </c>
      <c r="AP376" s="39" t="str">
        <f>IF(AC376&lt;&gt;"Won","",AO376*AD376)</f>
        <v/>
      </c>
      <c r="AQ376" s="39">
        <f>IF(AP376="",AO376*-1,AP376-AO376)</f>
        <v>-100</v>
      </c>
      <c r="AR376" s="95">
        <f>IF(Table2[[#This Row],[Negatives]]="NEG","",IF(AND(Table2[[#This Row],[2 Pro Bets]]="",Table2[[#This Row],[State]]="NSW",Table2[[#This Row],[Rated Order]]=3),"",100))</f>
        <v>100</v>
      </c>
      <c r="AS376" s="47" t="str">
        <f>IF(Table2[[#This Row],[Pro Bet]]="","",IF(Table2[[#This Row],[Lev Ret]]="","",AR376*Table2[[#This Row],[Div]]))</f>
        <v/>
      </c>
      <c r="AT376" s="96">
        <f>IF(Table2[[#This Row],[Pro Bet]]="","",IF(AS376="",AR376*-1,AS376-AR376))</f>
        <v>-100</v>
      </c>
    </row>
    <row r="377" spans="1:46" x14ac:dyDescent="0.25">
      <c r="A377" s="38">
        <v>44485</v>
      </c>
      <c r="B377" s="39" t="s">
        <v>44</v>
      </c>
      <c r="C377" s="40">
        <v>0.52083333333333337</v>
      </c>
      <c r="D377" s="39">
        <v>7</v>
      </c>
      <c r="E377" s="39">
        <v>0</v>
      </c>
      <c r="F377" s="70">
        <v>1</v>
      </c>
      <c r="G377" s="39">
        <v>1400</v>
      </c>
      <c r="H377" s="39" t="s">
        <v>1398</v>
      </c>
      <c r="I377" s="39">
        <v>78</v>
      </c>
      <c r="J377" s="39">
        <v>130</v>
      </c>
      <c r="K377" s="39">
        <v>7</v>
      </c>
      <c r="L377" s="39" t="s">
        <v>1624</v>
      </c>
      <c r="M377" s="39" t="s">
        <v>1018</v>
      </c>
      <c r="N377" s="41">
        <v>3.8</v>
      </c>
      <c r="O377" s="39" t="s">
        <v>1427</v>
      </c>
      <c r="P377" s="39" t="s">
        <v>1182</v>
      </c>
      <c r="Q377" s="48"/>
      <c r="R377" s="39">
        <v>9</v>
      </c>
      <c r="S377" s="39">
        <v>57.5</v>
      </c>
      <c r="T377" s="39">
        <v>57.5</v>
      </c>
      <c r="U377" s="48">
        <v>31.055125966575208</v>
      </c>
      <c r="V377" s="39">
        <v>3</v>
      </c>
      <c r="W377" s="39"/>
      <c r="X377" s="39">
        <v>2</v>
      </c>
      <c r="Y377" s="39">
        <v>5.2</v>
      </c>
      <c r="Z377" s="39">
        <v>20</v>
      </c>
      <c r="AA377" s="39"/>
      <c r="AB377" s="52"/>
      <c r="AC377" s="39" t="s">
        <v>471</v>
      </c>
      <c r="AD377" s="41">
        <v>3.8</v>
      </c>
      <c r="AE377" s="41">
        <v>1.7</v>
      </c>
      <c r="AF377" s="68" t="s">
        <v>619</v>
      </c>
      <c r="AG377" s="39" t="str">
        <f>VLOOKUP(B377,$B$1703:$D$1743,2,FALSE)</f>
        <v>NSW</v>
      </c>
      <c r="AH377" s="39" t="str">
        <f>VLOOKUP(B377,$B$1703:$D$1743,3,FALSE)</f>
        <v>-</v>
      </c>
      <c r="AI377" s="69" t="str">
        <f>TRIM(PROPER(L377))</f>
        <v>Zoushack</v>
      </c>
      <c r="AJ377" s="39" t="str">
        <f>TEXT(A377, "ddd")</f>
        <v>Sat</v>
      </c>
      <c r="AK377" s="39">
        <f>MONTH(Table2[[#This Row],[Date]])</f>
        <v>10</v>
      </c>
      <c r="AL377" s="39" t="s">
        <v>1362</v>
      </c>
      <c r="AM377" s="39" t="str">
        <f>IF(AND(Table2[[#This Row],[Date]]=A378,Table2[[#This Row],[Track]]=B378,Table2[[#This Row],[Race]]=F378,AL377&lt;&gt;"Neg",AL378&lt;&gt;"Neg"),2,"")</f>
        <v/>
      </c>
      <c r="AN377" s="39" t="str">
        <f>IF(AM377=2,2,IF(AND(AM376=2,Table2[[#This Row],[Negatives]]&lt;&gt;"NEG"),2,""))</f>
        <v/>
      </c>
      <c r="AO377" s="39">
        <f>IF(AND(Table2[[#This Row],[State]]="NSW",Table2[[#This Row],[Rated Order]]=3,AN377=""),100,100)</f>
        <v>100</v>
      </c>
      <c r="AP377" s="39">
        <f>IF(AC377&lt;&gt;"Won","",AO377*AD377)</f>
        <v>380</v>
      </c>
      <c r="AQ377" s="39">
        <f>IF(AP377="",AO377*-1,AP377-AO377)</f>
        <v>280</v>
      </c>
      <c r="AR377" s="95" t="str">
        <f>IF(Table2[[#This Row],[Negatives]]="NEG","",IF(AND(Table2[[#This Row],[2 Pro Bets]]="",Table2[[#This Row],[State]]="NSW",Table2[[#This Row],[Rated Order]]=3),"",100))</f>
        <v/>
      </c>
      <c r="AS377" s="47" t="str">
        <f>IF(Table2[[#This Row],[Pro Bet]]="","",IF(Table2[[#This Row],[Lev Ret]]="","",AR377*Table2[[#This Row],[Div]]))</f>
        <v/>
      </c>
      <c r="AT377" s="96" t="str">
        <f>IF(Table2[[#This Row],[Pro Bet]]="","",IF(AS377="",AR377*-1,AS377-AR377))</f>
        <v/>
      </c>
    </row>
    <row r="378" spans="1:46" x14ac:dyDescent="0.25">
      <c r="A378" s="38">
        <v>44485</v>
      </c>
      <c r="B378" s="39" t="s">
        <v>44</v>
      </c>
      <c r="C378" s="40">
        <v>0.52083333333333337</v>
      </c>
      <c r="D378" s="39">
        <v>7</v>
      </c>
      <c r="E378" s="39">
        <v>0</v>
      </c>
      <c r="F378" s="70">
        <v>1</v>
      </c>
      <c r="G378" s="39">
        <v>1400</v>
      </c>
      <c r="H378" s="39" t="s">
        <v>1398</v>
      </c>
      <c r="I378" s="39">
        <v>78</v>
      </c>
      <c r="J378" s="39">
        <v>130</v>
      </c>
      <c r="K378" s="39">
        <v>14</v>
      </c>
      <c r="L378" s="39" t="s">
        <v>783</v>
      </c>
      <c r="M378" s="39" t="s">
        <v>999</v>
      </c>
      <c r="N378" s="41">
        <v>5</v>
      </c>
      <c r="O378" s="39" t="s">
        <v>1456</v>
      </c>
      <c r="P378" s="39" t="s">
        <v>1441</v>
      </c>
      <c r="Q378" s="48"/>
      <c r="R378" s="39">
        <v>8</v>
      </c>
      <c r="S378" s="39">
        <v>54</v>
      </c>
      <c r="T378" s="39">
        <v>54</v>
      </c>
      <c r="U378" s="48">
        <v>31.055125966575208</v>
      </c>
      <c r="V378" s="39"/>
      <c r="W378" s="39"/>
      <c r="X378" s="39">
        <v>3</v>
      </c>
      <c r="Y378" s="39">
        <v>5.3</v>
      </c>
      <c r="Z378" s="39">
        <v>20</v>
      </c>
      <c r="AA378" s="39"/>
      <c r="AB378" s="52"/>
      <c r="AC378" s="39"/>
      <c r="AD378" s="41">
        <v>7</v>
      </c>
      <c r="AE378" s="41"/>
      <c r="AF378" s="68" t="s">
        <v>619</v>
      </c>
      <c r="AG378" s="39" t="str">
        <f>VLOOKUP(B378,$B$1703:$D$1743,2,FALSE)</f>
        <v>NSW</v>
      </c>
      <c r="AH378" s="39" t="str">
        <f>VLOOKUP(B378,$B$1703:$D$1743,3,FALSE)</f>
        <v>-</v>
      </c>
      <c r="AI378" s="69" t="str">
        <f>TRIM(PROPER(L378))</f>
        <v>Fox Fighter</v>
      </c>
      <c r="AJ378" s="39" t="str">
        <f>TEXT(A378, "ddd")</f>
        <v>Sat</v>
      </c>
      <c r="AK378" s="39">
        <f>MONTH(Table2[[#This Row],[Date]])</f>
        <v>10</v>
      </c>
      <c r="AL378" s="79" t="s">
        <v>1361</v>
      </c>
      <c r="AM378" s="39" t="str">
        <f>IF(AND(Table2[[#This Row],[Date]]=A379,Table2[[#This Row],[Track]]=B379,Table2[[#This Row],[Race]]=F379,AL378&lt;&gt;"Neg",AL379&lt;&gt;"Neg"),2,"")</f>
        <v/>
      </c>
      <c r="AN378" s="39" t="str">
        <f>IF(AM378=2,2,IF(AND(AM377=2,Table2[[#This Row],[Negatives]]&lt;&gt;"NEG"),2,""))</f>
        <v/>
      </c>
      <c r="AO378" s="39">
        <f>IF(AND(Table2[[#This Row],[State]]="NSW",Table2[[#This Row],[Rated Order]]=3,AN378=""),100,100)</f>
        <v>100</v>
      </c>
      <c r="AP378" s="39" t="str">
        <f>IF(AC378&lt;&gt;"Won","",AO378*AD378)</f>
        <v/>
      </c>
      <c r="AQ378" s="39">
        <f>IF(AP378="",AO378*-1,AP378-AO378)</f>
        <v>-100</v>
      </c>
      <c r="AR378" s="95" t="str">
        <f>IF(Table2[[#This Row],[Negatives]]="NEG","",IF(AND(Table2[[#This Row],[2 Pro Bets]]="",Table2[[#This Row],[State]]="NSW",Table2[[#This Row],[Rated Order]]=3),"",100))</f>
        <v/>
      </c>
      <c r="AS378" s="47" t="str">
        <f>IF(Table2[[#This Row],[Pro Bet]]="","",IF(Table2[[#This Row],[Lev Ret]]="","",AR378*Table2[[#This Row],[Div]]))</f>
        <v/>
      </c>
      <c r="AT378" s="96" t="str">
        <f>IF(Table2[[#This Row],[Pro Bet]]="","",IF(AS378="",AR378*-1,AS378-AR378))</f>
        <v/>
      </c>
    </row>
    <row r="379" spans="1:46" x14ac:dyDescent="0.25">
      <c r="A379" s="38">
        <v>44485</v>
      </c>
      <c r="B379" s="39" t="s">
        <v>44</v>
      </c>
      <c r="C379" s="40">
        <v>0.54513888888888895</v>
      </c>
      <c r="D379" s="39">
        <v>7</v>
      </c>
      <c r="E379" s="39">
        <v>0</v>
      </c>
      <c r="F379" s="70">
        <v>2</v>
      </c>
      <c r="G379" s="39">
        <v>1600</v>
      </c>
      <c r="H379" s="39" t="s">
        <v>1398</v>
      </c>
      <c r="I379" s="39"/>
      <c r="J379" s="39">
        <v>130</v>
      </c>
      <c r="K379" s="39">
        <v>8</v>
      </c>
      <c r="L379" s="39" t="s">
        <v>698</v>
      </c>
      <c r="M379" s="39" t="s">
        <v>1006</v>
      </c>
      <c r="N379" s="41">
        <v>3.9</v>
      </c>
      <c r="O379" s="39" t="s">
        <v>1091</v>
      </c>
      <c r="P379" s="39" t="s">
        <v>1454</v>
      </c>
      <c r="Q379" s="48">
        <v>2</v>
      </c>
      <c r="R379" s="39">
        <v>7</v>
      </c>
      <c r="S379" s="39">
        <v>52.5</v>
      </c>
      <c r="T379" s="39">
        <v>50.5</v>
      </c>
      <c r="U379" s="48">
        <v>73.260073260073256</v>
      </c>
      <c r="V379" s="39">
        <v>2</v>
      </c>
      <c r="W379" s="39">
        <v>5</v>
      </c>
      <c r="X379" s="39">
        <v>2</v>
      </c>
      <c r="Y379" s="39">
        <v>5.2</v>
      </c>
      <c r="Z379" s="39">
        <v>20</v>
      </c>
      <c r="AA379" s="39"/>
      <c r="AB379" s="52"/>
      <c r="AC379" s="39"/>
      <c r="AD379" s="41">
        <v>4.2</v>
      </c>
      <c r="AE379" s="41"/>
      <c r="AF379" s="68" t="s">
        <v>619</v>
      </c>
      <c r="AG379" s="39" t="str">
        <f>VLOOKUP(B379,$B$1703:$D$1743,2,FALSE)</f>
        <v>NSW</v>
      </c>
      <c r="AH379" s="39" t="str">
        <f>VLOOKUP(B379,$B$1703:$D$1743,3,FALSE)</f>
        <v>-</v>
      </c>
      <c r="AI379" s="69" t="str">
        <f>TRIM(PROPER(L379))</f>
        <v>New Arrangement</v>
      </c>
      <c r="AJ379" s="39" t="str">
        <f>TEXT(A379, "ddd")</f>
        <v>Sat</v>
      </c>
      <c r="AK379" s="39">
        <f>MONTH(Table2[[#This Row],[Date]])</f>
        <v>10</v>
      </c>
      <c r="AL379" s="39"/>
      <c r="AM379" s="39" t="str">
        <f>IF(AND(Table2[[#This Row],[Date]]=A380,Table2[[#This Row],[Track]]=B380,Table2[[#This Row],[Race]]=F380,AL379&lt;&gt;"Neg",AL380&lt;&gt;"Neg"),2,"")</f>
        <v/>
      </c>
      <c r="AN379" s="39" t="str">
        <f>IF(AM379=2,2,IF(AND(AM378=2,Table2[[#This Row],[Negatives]]&lt;&gt;"NEG"),2,""))</f>
        <v/>
      </c>
      <c r="AO379" s="39">
        <f>IF(AND(Table2[[#This Row],[State]]="NSW",Table2[[#This Row],[Rated Order]]=3,AN379=""),100,100)</f>
        <v>100</v>
      </c>
      <c r="AP379" s="39" t="str">
        <f>IF(AC379&lt;&gt;"Won","",AO379*AD379)</f>
        <v/>
      </c>
      <c r="AQ379" s="39">
        <f>IF(AP379="",AO379*-1,AP379-AO379)</f>
        <v>-100</v>
      </c>
      <c r="AR379" s="95">
        <f>IF(Table2[[#This Row],[Negatives]]="NEG","",IF(AND(Table2[[#This Row],[2 Pro Bets]]="",Table2[[#This Row],[State]]="NSW",Table2[[#This Row],[Rated Order]]=3),"",100))</f>
        <v>100</v>
      </c>
      <c r="AS379" s="47" t="str">
        <f>IF(Table2[[#This Row],[Pro Bet]]="","",IF(Table2[[#This Row],[Lev Ret]]="","",AR379*Table2[[#This Row],[Div]]))</f>
        <v/>
      </c>
      <c r="AT379" s="96">
        <f>IF(Table2[[#This Row],[Pro Bet]]="","",IF(AS379="",AR379*-1,AS379-AR379))</f>
        <v>-100</v>
      </c>
    </row>
    <row r="380" spans="1:46" x14ac:dyDescent="0.25">
      <c r="A380" s="38">
        <v>44485</v>
      </c>
      <c r="B380" s="39" t="s">
        <v>107</v>
      </c>
      <c r="C380" s="40">
        <v>0.63194444444444442</v>
      </c>
      <c r="D380" s="39">
        <v>8</v>
      </c>
      <c r="E380" s="39">
        <v>0</v>
      </c>
      <c r="F380" s="70">
        <v>6</v>
      </c>
      <c r="G380" s="39">
        <v>1400</v>
      </c>
      <c r="H380" s="39" t="s">
        <v>988</v>
      </c>
      <c r="I380" s="39" t="s">
        <v>1052</v>
      </c>
      <c r="J380" s="39">
        <v>200</v>
      </c>
      <c r="K380" s="39">
        <v>1</v>
      </c>
      <c r="L380" s="39" t="s">
        <v>519</v>
      </c>
      <c r="M380" s="39" t="s">
        <v>1006</v>
      </c>
      <c r="N380" s="41">
        <v>3.8</v>
      </c>
      <c r="O380" s="39" t="s">
        <v>1028</v>
      </c>
      <c r="P380" s="39" t="s">
        <v>1151</v>
      </c>
      <c r="Q380" s="48"/>
      <c r="R380" s="39">
        <v>5</v>
      </c>
      <c r="S380" s="39">
        <v>60</v>
      </c>
      <c r="T380" s="39">
        <v>60</v>
      </c>
      <c r="U380" s="48">
        <v>59.649122807017548</v>
      </c>
      <c r="V380" s="39">
        <v>1</v>
      </c>
      <c r="W380" s="39"/>
      <c r="X380" s="39">
        <v>2</v>
      </c>
      <c r="Y380" s="39">
        <v>5</v>
      </c>
      <c r="Z380" s="39">
        <v>35</v>
      </c>
      <c r="AA380" s="39">
        <v>10</v>
      </c>
      <c r="AB380" s="52"/>
      <c r="AC380" s="39"/>
      <c r="AD380" s="41">
        <v>3.8</v>
      </c>
      <c r="AE380" s="41"/>
      <c r="AF380" s="68" t="s">
        <v>618</v>
      </c>
      <c r="AG380" s="39" t="str">
        <f>VLOOKUP(B380,$B$1703:$D$1743,2,FALSE)</f>
        <v>Vic</v>
      </c>
      <c r="AH380" s="39" t="str">
        <f>VLOOKUP(B380,$B$1703:$D$1743,3,FALSE)</f>
        <v>-</v>
      </c>
      <c r="AI380" s="69" t="str">
        <f>TRIM(PROPER(L380))</f>
        <v>Zoutori</v>
      </c>
      <c r="AJ380" s="39" t="str">
        <f>TEXT(A380, "ddd")</f>
        <v>Sat</v>
      </c>
      <c r="AK380" s="39">
        <f>MONTH(Table2[[#This Row],[Date]])</f>
        <v>10</v>
      </c>
      <c r="AL380" s="39"/>
      <c r="AM380" s="39" t="str">
        <f>IF(AND(Table2[[#This Row],[Date]]=A381,Table2[[#This Row],[Track]]=B381,Table2[[#This Row],[Race]]=F381,AL380&lt;&gt;"Neg",AL381&lt;&gt;"Neg"),2,"")</f>
        <v/>
      </c>
      <c r="AN380" s="39" t="str">
        <f>IF(AM380=2,2,IF(AND(AM379=2,Table2[[#This Row],[Negatives]]&lt;&gt;"NEG"),2,""))</f>
        <v/>
      </c>
      <c r="AO380" s="39">
        <f>IF(AND(Table2[[#This Row],[State]]="NSW",Table2[[#This Row],[Rated Order]]=3,AN380=""),100,100)</f>
        <v>100</v>
      </c>
      <c r="AP380" s="39" t="str">
        <f>IF(AC380&lt;&gt;"Won","",AO380*AD380)</f>
        <v/>
      </c>
      <c r="AQ380" s="39">
        <f>IF(AP380="",AO380*-1,AP380-AO380)</f>
        <v>-100</v>
      </c>
      <c r="AR380" s="95">
        <f>IF(Table2[[#This Row],[Negatives]]="NEG","",IF(AND(Table2[[#This Row],[2 Pro Bets]]="",Table2[[#This Row],[State]]="NSW",Table2[[#This Row],[Rated Order]]=3),"",100))</f>
        <v>100</v>
      </c>
      <c r="AS380" s="47" t="str">
        <f>IF(Table2[[#This Row],[Pro Bet]]="","",IF(Table2[[#This Row],[Lev Ret]]="","",AR380*Table2[[#This Row],[Div]]))</f>
        <v/>
      </c>
      <c r="AT380" s="96">
        <f>IF(Table2[[#This Row],[Pro Bet]]="","",IF(AS380="",AR380*-1,AS380-AR380))</f>
        <v>-100</v>
      </c>
    </row>
    <row r="381" spans="1:46" x14ac:dyDescent="0.25">
      <c r="A381" s="38">
        <v>44485</v>
      </c>
      <c r="B381" s="39" t="s">
        <v>107</v>
      </c>
      <c r="C381" s="40">
        <v>0.65625</v>
      </c>
      <c r="D381" s="39">
        <v>8</v>
      </c>
      <c r="E381" s="39">
        <v>0</v>
      </c>
      <c r="F381" s="70">
        <v>7</v>
      </c>
      <c r="G381" s="39">
        <v>1400</v>
      </c>
      <c r="H381" s="39" t="s">
        <v>1021</v>
      </c>
      <c r="I381" s="39" t="s">
        <v>1061</v>
      </c>
      <c r="J381" s="39">
        <v>300</v>
      </c>
      <c r="K381" s="39">
        <v>3</v>
      </c>
      <c r="L381" s="39" t="s">
        <v>520</v>
      </c>
      <c r="M381" s="39" t="s">
        <v>999</v>
      </c>
      <c r="N381" s="41">
        <v>3.8</v>
      </c>
      <c r="O381" s="39" t="s">
        <v>1054</v>
      </c>
      <c r="P381" s="39" t="s">
        <v>1008</v>
      </c>
      <c r="Q381" s="48"/>
      <c r="R381" s="39">
        <v>4</v>
      </c>
      <c r="S381" s="39">
        <v>58</v>
      </c>
      <c r="T381" s="39">
        <v>58</v>
      </c>
      <c r="U381" s="48">
        <v>78.94736842105263</v>
      </c>
      <c r="V381" s="39">
        <v>1</v>
      </c>
      <c r="W381" s="39">
        <v>3</v>
      </c>
      <c r="X381" s="39">
        <v>2</v>
      </c>
      <c r="Y381" s="39">
        <v>4.5</v>
      </c>
      <c r="Z381" s="39">
        <v>40</v>
      </c>
      <c r="AA381" s="39">
        <v>7</v>
      </c>
      <c r="AB381" s="52"/>
      <c r="AC381" s="39"/>
      <c r="AD381" s="41">
        <v>4</v>
      </c>
      <c r="AE381" s="41"/>
      <c r="AF381" s="68" t="s">
        <v>618</v>
      </c>
      <c r="AG381" s="39" t="str">
        <f>VLOOKUP(B381,$B$1703:$D$1743,2,FALSE)</f>
        <v>Vic</v>
      </c>
      <c r="AH381" s="39" t="str">
        <f>VLOOKUP(B381,$B$1703:$D$1743,3,FALSE)</f>
        <v>-</v>
      </c>
      <c r="AI381" s="69" t="str">
        <f>TRIM(PROPER(L381))</f>
        <v>Nimalee</v>
      </c>
      <c r="AJ381" s="39" t="str">
        <f>TEXT(A381, "ddd")</f>
        <v>Sat</v>
      </c>
      <c r="AK381" s="39">
        <f>MONTH(Table2[[#This Row],[Date]])</f>
        <v>10</v>
      </c>
      <c r="AL381" s="39"/>
      <c r="AM381" s="39" t="str">
        <f>IF(AND(Table2[[#This Row],[Date]]=A382,Table2[[#This Row],[Track]]=B382,Table2[[#This Row],[Race]]=F382,AL381&lt;&gt;"Neg",AL382&lt;&gt;"Neg"),2,"")</f>
        <v/>
      </c>
      <c r="AN381" s="39" t="str">
        <f>IF(AM381=2,2,IF(AND(AM380=2,Table2[[#This Row],[Negatives]]&lt;&gt;"NEG"),2,""))</f>
        <v/>
      </c>
      <c r="AO381" s="39">
        <f>IF(AND(Table2[[#This Row],[State]]="NSW",Table2[[#This Row],[Rated Order]]=3,AN381=""),100,100)</f>
        <v>100</v>
      </c>
      <c r="AP381" s="39" t="str">
        <f>IF(AC381&lt;&gt;"Won","",AO381*AD381)</f>
        <v/>
      </c>
      <c r="AQ381" s="39">
        <f>IF(AP381="",AO381*-1,AP381-AO381)</f>
        <v>-100</v>
      </c>
      <c r="AR381" s="95">
        <f>IF(Table2[[#This Row],[Negatives]]="NEG","",IF(AND(Table2[[#This Row],[2 Pro Bets]]="",Table2[[#This Row],[State]]="NSW",Table2[[#This Row],[Rated Order]]=3),"",100))</f>
        <v>100</v>
      </c>
      <c r="AS381" s="47" t="str">
        <f>IF(Table2[[#This Row],[Pro Bet]]="","",IF(Table2[[#This Row],[Lev Ret]]="","",AR381*Table2[[#This Row],[Div]]))</f>
        <v/>
      </c>
      <c r="AT381" s="96">
        <f>IF(Table2[[#This Row],[Pro Bet]]="","",IF(AS381="",AR381*-1,AS381-AR381))</f>
        <v>-100</v>
      </c>
    </row>
    <row r="382" spans="1:46" x14ac:dyDescent="0.25">
      <c r="A382" s="38">
        <v>44485</v>
      </c>
      <c r="B382" s="39" t="s">
        <v>44</v>
      </c>
      <c r="C382" s="40">
        <v>0.72916666666666663</v>
      </c>
      <c r="D382" s="39">
        <v>7</v>
      </c>
      <c r="E382" s="39">
        <v>0</v>
      </c>
      <c r="F382" s="70">
        <v>9</v>
      </c>
      <c r="G382" s="39">
        <v>2600</v>
      </c>
      <c r="H382" s="39" t="s">
        <v>1398</v>
      </c>
      <c r="I382" s="39" t="s">
        <v>1052</v>
      </c>
      <c r="J382" s="39">
        <v>500</v>
      </c>
      <c r="K382" s="39">
        <v>1</v>
      </c>
      <c r="L382" s="39" t="s">
        <v>718</v>
      </c>
      <c r="M382" s="39" t="s">
        <v>999</v>
      </c>
      <c r="N382" s="41">
        <v>3.9</v>
      </c>
      <c r="O382" s="39" t="s">
        <v>1406</v>
      </c>
      <c r="P382" s="39" t="s">
        <v>1266</v>
      </c>
      <c r="Q382" s="48"/>
      <c r="R382" s="39">
        <v>5</v>
      </c>
      <c r="S382" s="39">
        <v>57.5</v>
      </c>
      <c r="T382" s="39">
        <v>57.5</v>
      </c>
      <c r="U382" s="48">
        <v>38.141025641025642</v>
      </c>
      <c r="V382" s="39">
        <v>1</v>
      </c>
      <c r="W382" s="39"/>
      <c r="X382" s="39">
        <v>2</v>
      </c>
      <c r="Y382" s="39">
        <v>4.7</v>
      </c>
      <c r="Z382" s="39">
        <v>20</v>
      </c>
      <c r="AA382" s="39"/>
      <c r="AB382" s="52"/>
      <c r="AC382" s="39" t="s">
        <v>1</v>
      </c>
      <c r="AD382" s="41">
        <v>4</v>
      </c>
      <c r="AE382" s="41">
        <v>1.7</v>
      </c>
      <c r="AF382" s="68" t="s">
        <v>619</v>
      </c>
      <c r="AG382" s="39" t="str">
        <f>VLOOKUP(B382,$B$1703:$D$1743,2,FALSE)</f>
        <v>NSW</v>
      </c>
      <c r="AH382" s="39" t="str">
        <f>VLOOKUP(B382,$B$1703:$D$1743,3,FALSE)</f>
        <v>-</v>
      </c>
      <c r="AI382" s="69" t="str">
        <f>TRIM(PROPER(L382))</f>
        <v>Entente</v>
      </c>
      <c r="AJ382" s="39" t="str">
        <f>TEXT(A382, "ddd")</f>
        <v>Sat</v>
      </c>
      <c r="AK382" s="39">
        <f>MONTH(Table2[[#This Row],[Date]])</f>
        <v>10</v>
      </c>
      <c r="AL382" s="39" t="s">
        <v>1362</v>
      </c>
      <c r="AM382" s="39" t="str">
        <f>IF(AND(Table2[[#This Row],[Date]]=A383,Table2[[#This Row],[Track]]=B383,Table2[[#This Row],[Race]]=F383,AL382&lt;&gt;"Neg",AL383&lt;&gt;"Neg"),2,"")</f>
        <v/>
      </c>
      <c r="AN382" s="39" t="str">
        <f>IF(AM382=2,2,IF(AND(AM381=2,Table2[[#This Row],[Negatives]]&lt;&gt;"NEG"),2,""))</f>
        <v/>
      </c>
      <c r="AO382" s="39">
        <f>IF(AND(Table2[[#This Row],[State]]="NSW",Table2[[#This Row],[Rated Order]]=3,AN382=""),100,100)</f>
        <v>100</v>
      </c>
      <c r="AP382" s="39" t="str">
        <f>IF(AC382&lt;&gt;"Won","",AO382*AD382)</f>
        <v/>
      </c>
      <c r="AQ382" s="39">
        <f>IF(AP382="",AO382*-1,AP382-AO382)</f>
        <v>-100</v>
      </c>
      <c r="AR382" s="95" t="str">
        <f>IF(Table2[[#This Row],[Negatives]]="NEG","",IF(AND(Table2[[#This Row],[2 Pro Bets]]="",Table2[[#This Row],[State]]="NSW",Table2[[#This Row],[Rated Order]]=3),"",100))</f>
        <v/>
      </c>
      <c r="AS382" s="47" t="str">
        <f>IF(Table2[[#This Row],[Pro Bet]]="","",IF(Table2[[#This Row],[Lev Ret]]="","",AR382*Table2[[#This Row],[Div]]))</f>
        <v/>
      </c>
      <c r="AT382" s="96" t="str">
        <f>IF(Table2[[#This Row],[Pro Bet]]="","",IF(AS382="",AR382*-1,AS382-AR382))</f>
        <v/>
      </c>
    </row>
    <row r="383" spans="1:46" x14ac:dyDescent="0.25">
      <c r="A383" s="38">
        <v>44485</v>
      </c>
      <c r="B383" s="39" t="s">
        <v>107</v>
      </c>
      <c r="C383" s="40">
        <v>0.74305555555555547</v>
      </c>
      <c r="D383" s="39">
        <v>8</v>
      </c>
      <c r="E383" s="39">
        <v>0</v>
      </c>
      <c r="F383" s="70">
        <v>10</v>
      </c>
      <c r="G383" s="39">
        <v>1000</v>
      </c>
      <c r="H383" s="39" t="s">
        <v>988</v>
      </c>
      <c r="I383" s="39" t="s">
        <v>989</v>
      </c>
      <c r="J383" s="39">
        <v>300</v>
      </c>
      <c r="K383" s="39">
        <v>6</v>
      </c>
      <c r="L383" s="39" t="s">
        <v>521</v>
      </c>
      <c r="M383" s="39" t="s">
        <v>1024</v>
      </c>
      <c r="N383" s="41">
        <v>8.5</v>
      </c>
      <c r="O383" s="39" t="s">
        <v>1031</v>
      </c>
      <c r="P383" s="39" t="s">
        <v>1151</v>
      </c>
      <c r="Q383" s="48"/>
      <c r="R383" s="39">
        <v>10</v>
      </c>
      <c r="S383" s="39">
        <v>55</v>
      </c>
      <c r="T383" s="39">
        <v>55</v>
      </c>
      <c r="U383" s="48">
        <v>34.491978609625669</v>
      </c>
      <c r="V383" s="39">
        <v>1</v>
      </c>
      <c r="W383" s="39">
        <v>5</v>
      </c>
      <c r="X383" s="39">
        <v>2</v>
      </c>
      <c r="Y383" s="39">
        <v>5</v>
      </c>
      <c r="Z383" s="39">
        <v>35</v>
      </c>
      <c r="AA383" s="39">
        <v>10</v>
      </c>
      <c r="AB383" s="52"/>
      <c r="AC383" s="39"/>
      <c r="AD383" s="41">
        <v>7.5</v>
      </c>
      <c r="AE383" s="41"/>
      <c r="AF383" s="68" t="s">
        <v>618</v>
      </c>
      <c r="AG383" s="39" t="str">
        <f>VLOOKUP(B383,$B$1703:$D$1743,2,FALSE)</f>
        <v>Vic</v>
      </c>
      <c r="AH383" s="39" t="str">
        <f>VLOOKUP(B383,$B$1703:$D$1743,3,FALSE)</f>
        <v>-</v>
      </c>
      <c r="AI383" s="69" t="str">
        <f>TRIM(PROPER(L383))</f>
        <v>He'S A Balter</v>
      </c>
      <c r="AJ383" s="39" t="str">
        <f>TEXT(A383, "ddd")</f>
        <v>Sat</v>
      </c>
      <c r="AK383" s="39">
        <f>MONTH(Table2[[#This Row],[Date]])</f>
        <v>10</v>
      </c>
      <c r="AL383" s="39"/>
      <c r="AM383" s="39" t="str">
        <f>IF(AND(Table2[[#This Row],[Date]]=A384,Table2[[#This Row],[Track]]=B384,Table2[[#This Row],[Race]]=F384,AL383&lt;&gt;"Neg",AL384&lt;&gt;"Neg"),2,"")</f>
        <v/>
      </c>
      <c r="AN383" s="39" t="str">
        <f>IF(AM383=2,2,IF(AND(AM382=2,Table2[[#This Row],[Negatives]]&lt;&gt;"NEG"),2,""))</f>
        <v/>
      </c>
      <c r="AO383" s="39">
        <f>IF(AND(Table2[[#This Row],[State]]="NSW",Table2[[#This Row],[Rated Order]]=3,AN383=""),100,100)</f>
        <v>100</v>
      </c>
      <c r="AP383" s="39" t="str">
        <f>IF(AC383&lt;&gt;"Won","",AO383*AD383)</f>
        <v/>
      </c>
      <c r="AQ383" s="39">
        <f>IF(AP383="",AO383*-1,AP383-AO383)</f>
        <v>-100</v>
      </c>
      <c r="AR383" s="95">
        <f>IF(Table2[[#This Row],[Negatives]]="NEG","",IF(AND(Table2[[#This Row],[2 Pro Bets]]="",Table2[[#This Row],[State]]="NSW",Table2[[#This Row],[Rated Order]]=3),"",100))</f>
        <v>100</v>
      </c>
      <c r="AS383" s="47" t="str">
        <f>IF(Table2[[#This Row],[Pro Bet]]="","",IF(Table2[[#This Row],[Lev Ret]]="","",AR383*Table2[[#This Row],[Div]]))</f>
        <v/>
      </c>
      <c r="AT383" s="96">
        <f>IF(Table2[[#This Row],[Pro Bet]]="","",IF(AS383="",AR383*-1,AS383-AR383))</f>
        <v>-100</v>
      </c>
    </row>
    <row r="384" spans="1:46" x14ac:dyDescent="0.25">
      <c r="A384" s="38">
        <v>44485</v>
      </c>
      <c r="B384" s="39" t="s">
        <v>107</v>
      </c>
      <c r="C384" s="40">
        <v>0.74305555555555547</v>
      </c>
      <c r="D384" s="39">
        <v>8</v>
      </c>
      <c r="E384" s="39">
        <v>0</v>
      </c>
      <c r="F384" s="70">
        <v>10</v>
      </c>
      <c r="G384" s="39">
        <v>1000</v>
      </c>
      <c r="H384" s="39" t="s">
        <v>988</v>
      </c>
      <c r="I384" s="39" t="s">
        <v>989</v>
      </c>
      <c r="J384" s="39">
        <v>300</v>
      </c>
      <c r="K384" s="39">
        <v>3</v>
      </c>
      <c r="L384" s="39" t="s">
        <v>849</v>
      </c>
      <c r="M384" s="39" t="s">
        <v>1018</v>
      </c>
      <c r="N384" s="41">
        <v>3.2</v>
      </c>
      <c r="O384" s="39" t="s">
        <v>1166</v>
      </c>
      <c r="P384" s="39" t="s">
        <v>1025</v>
      </c>
      <c r="Q384" s="48"/>
      <c r="R384" s="39">
        <v>2</v>
      </c>
      <c r="S384" s="39">
        <v>57</v>
      </c>
      <c r="T384" s="39">
        <v>57</v>
      </c>
      <c r="U384" s="48">
        <v>34.491978609625669</v>
      </c>
      <c r="V384" s="39">
        <v>2</v>
      </c>
      <c r="W384" s="39">
        <v>2</v>
      </c>
      <c r="X384" s="39">
        <v>3</v>
      </c>
      <c r="Y384" s="39">
        <v>5.6</v>
      </c>
      <c r="Z384" s="39">
        <v>30</v>
      </c>
      <c r="AA384" s="39">
        <v>10</v>
      </c>
      <c r="AB384" s="52"/>
      <c r="AC384" s="39" t="s">
        <v>2</v>
      </c>
      <c r="AD384" s="41">
        <v>4.8</v>
      </c>
      <c r="AE384" s="41">
        <v>1.9</v>
      </c>
      <c r="AF384" s="68" t="s">
        <v>618</v>
      </c>
      <c r="AG384" s="39" t="str">
        <f>VLOOKUP(B384,$B$1703:$D$1743,2,FALSE)</f>
        <v>Vic</v>
      </c>
      <c r="AH384" s="39" t="str">
        <f>VLOOKUP(B384,$B$1703:$D$1743,3,FALSE)</f>
        <v>-</v>
      </c>
      <c r="AI384" s="69" t="str">
        <f>TRIM(PROPER(L384))</f>
        <v>Malkovich</v>
      </c>
      <c r="AJ384" s="39" t="str">
        <f>TEXT(A384, "ddd")</f>
        <v>Sat</v>
      </c>
      <c r="AK384" s="39">
        <f>MONTH(Table2[[#This Row],[Date]])</f>
        <v>10</v>
      </c>
      <c r="AL384" s="39" t="s">
        <v>1361</v>
      </c>
      <c r="AM384" s="39" t="str">
        <f>IF(AND(Table2[[#This Row],[Date]]=A385,Table2[[#This Row],[Track]]=B385,Table2[[#This Row],[Race]]=F385,AL384&lt;&gt;"Neg",AL385&lt;&gt;"Neg"),2,"")</f>
        <v/>
      </c>
      <c r="AN384" s="39" t="str">
        <f>IF(AM384=2,2,IF(AND(AM383=2,Table2[[#This Row],[Negatives]]&lt;&gt;"NEG"),2,""))</f>
        <v/>
      </c>
      <c r="AO384" s="39">
        <f>IF(AND(Table2[[#This Row],[State]]="NSW",Table2[[#This Row],[Rated Order]]=3,AN384=""),100,100)</f>
        <v>100</v>
      </c>
      <c r="AP384" s="39" t="str">
        <f>IF(AC384&lt;&gt;"Won","",AO384*AD384)</f>
        <v/>
      </c>
      <c r="AQ384" s="39">
        <f>IF(AP384="",AO384*-1,AP384-AO384)</f>
        <v>-100</v>
      </c>
      <c r="AR384" s="95" t="str">
        <f>IF(Table2[[#This Row],[Negatives]]="NEG","",IF(AND(Table2[[#This Row],[2 Pro Bets]]="",Table2[[#This Row],[State]]="NSW",Table2[[#This Row],[Rated Order]]=3),"",100))</f>
        <v/>
      </c>
      <c r="AS384" s="47" t="str">
        <f>IF(Table2[[#This Row],[Pro Bet]]="","",IF(Table2[[#This Row],[Lev Ret]]="","",AR384*Table2[[#This Row],[Div]]))</f>
        <v/>
      </c>
      <c r="AT384" s="96" t="str">
        <f>IF(Table2[[#This Row],[Pro Bet]]="","",IF(AS384="",AR384*-1,AS384-AR384))</f>
        <v/>
      </c>
    </row>
    <row r="385" spans="1:46" x14ac:dyDescent="0.25">
      <c r="A385" s="38">
        <v>44485</v>
      </c>
      <c r="B385" s="39" t="s">
        <v>44</v>
      </c>
      <c r="C385" s="40">
        <v>0.75694444444444453</v>
      </c>
      <c r="D385" s="39">
        <v>7</v>
      </c>
      <c r="E385" s="39">
        <v>0</v>
      </c>
      <c r="F385" s="70">
        <v>10</v>
      </c>
      <c r="G385" s="39">
        <v>1400</v>
      </c>
      <c r="H385" s="39" t="s">
        <v>1398</v>
      </c>
      <c r="I385" s="39">
        <v>78</v>
      </c>
      <c r="J385" s="39">
        <v>130</v>
      </c>
      <c r="K385" s="39">
        <v>1</v>
      </c>
      <c r="L385" s="39" t="s">
        <v>784</v>
      </c>
      <c r="M385" s="39" t="s">
        <v>1006</v>
      </c>
      <c r="N385" s="41">
        <v>3.2</v>
      </c>
      <c r="O385" s="39" t="s">
        <v>1149</v>
      </c>
      <c r="P385" s="39" t="s">
        <v>1454</v>
      </c>
      <c r="Q385" s="48">
        <v>2</v>
      </c>
      <c r="R385" s="39">
        <v>4</v>
      </c>
      <c r="S385" s="39">
        <v>61</v>
      </c>
      <c r="T385" s="39">
        <v>59</v>
      </c>
      <c r="U385" s="48">
        <v>41.911764705882355</v>
      </c>
      <c r="V385" s="39"/>
      <c r="W385" s="39">
        <v>1</v>
      </c>
      <c r="X385" s="39">
        <v>3</v>
      </c>
      <c r="Y385" s="39">
        <v>5.5</v>
      </c>
      <c r="Z385" s="39">
        <v>20</v>
      </c>
      <c r="AA385" s="39"/>
      <c r="AB385" s="52"/>
      <c r="AC385" s="39"/>
      <c r="AD385" s="41">
        <v>3.7</v>
      </c>
      <c r="AE385" s="41"/>
      <c r="AF385" s="68" t="s">
        <v>619</v>
      </c>
      <c r="AG385" s="39" t="str">
        <f>VLOOKUP(B385,$B$1703:$D$1743,2,FALSE)</f>
        <v>NSW</v>
      </c>
      <c r="AH385" s="39" t="str">
        <f>VLOOKUP(B385,$B$1703:$D$1743,3,FALSE)</f>
        <v>-</v>
      </c>
      <c r="AI385" s="69" t="str">
        <f>TRIM(PROPER(L385))</f>
        <v>Equation</v>
      </c>
      <c r="AJ385" s="39" t="str">
        <f>TEXT(A385, "ddd")</f>
        <v>Sat</v>
      </c>
      <c r="AK385" s="39">
        <f>MONTH(Table2[[#This Row],[Date]])</f>
        <v>10</v>
      </c>
      <c r="AL385" s="79" t="s">
        <v>1362</v>
      </c>
      <c r="AM385" s="39" t="str">
        <f>IF(AND(Table2[[#This Row],[Date]]=A386,Table2[[#This Row],[Track]]=B386,Table2[[#This Row],[Race]]=F386,AL385&lt;&gt;"Neg",AL386&lt;&gt;"Neg"),2,"")</f>
        <v/>
      </c>
      <c r="AN385" s="39" t="str">
        <f>IF(AM385=2,2,IF(AND(AM384=2,Table2[[#This Row],[Negatives]]&lt;&gt;"NEG"),2,""))</f>
        <v/>
      </c>
      <c r="AO385" s="39">
        <f>IF(AND(Table2[[#This Row],[State]]="NSW",Table2[[#This Row],[Rated Order]]=3,AN385=""),100,100)</f>
        <v>100</v>
      </c>
      <c r="AP385" s="39" t="str">
        <f>IF(AC385&lt;&gt;"Won","",AO385*AD385)</f>
        <v/>
      </c>
      <c r="AQ385" s="39">
        <f>IF(AP385="",AO385*-1,AP385-AO385)</f>
        <v>-100</v>
      </c>
      <c r="AR385" s="95" t="str">
        <f>IF(Table2[[#This Row],[Negatives]]="NEG","",IF(AND(Table2[[#This Row],[2 Pro Bets]]="",Table2[[#This Row],[State]]="NSW",Table2[[#This Row],[Rated Order]]=3),"",100))</f>
        <v/>
      </c>
      <c r="AS385" s="47" t="str">
        <f>IF(Table2[[#This Row],[Pro Bet]]="","",IF(Table2[[#This Row],[Lev Ret]]="","",AR385*Table2[[#This Row],[Div]]))</f>
        <v/>
      </c>
      <c r="AT385" s="96" t="str">
        <f>IF(Table2[[#This Row],[Pro Bet]]="","",IF(AS385="",AR385*-1,AS385-AR385))</f>
        <v/>
      </c>
    </row>
    <row r="386" spans="1:46" x14ac:dyDescent="0.25">
      <c r="A386" s="38">
        <v>44491</v>
      </c>
      <c r="B386" s="39" t="s">
        <v>3</v>
      </c>
      <c r="C386" s="40">
        <v>0.73958333333333337</v>
      </c>
      <c r="D386" s="39">
        <v>4</v>
      </c>
      <c r="E386" s="39">
        <v>0</v>
      </c>
      <c r="F386" s="70">
        <v>2</v>
      </c>
      <c r="G386" s="39">
        <v>2040</v>
      </c>
      <c r="H386" s="39" t="s">
        <v>988</v>
      </c>
      <c r="I386" s="39" t="s">
        <v>989</v>
      </c>
      <c r="J386" s="39">
        <v>130</v>
      </c>
      <c r="K386" s="39">
        <v>3</v>
      </c>
      <c r="L386" s="39" t="s">
        <v>642</v>
      </c>
      <c r="M386" s="39" t="s">
        <v>990</v>
      </c>
      <c r="N386" s="41">
        <v>4.4000000000000004</v>
      </c>
      <c r="O386" s="39" t="s">
        <v>1091</v>
      </c>
      <c r="P386" s="39" t="s">
        <v>1099</v>
      </c>
      <c r="Q386" s="48"/>
      <c r="R386" s="39">
        <v>1</v>
      </c>
      <c r="S386" s="39">
        <v>56</v>
      </c>
      <c r="T386" s="39">
        <v>56</v>
      </c>
      <c r="U386" s="48">
        <v>37.012987012987011</v>
      </c>
      <c r="V386" s="39">
        <v>2</v>
      </c>
      <c r="W386" s="39">
        <v>4</v>
      </c>
      <c r="X386" s="39">
        <v>2</v>
      </c>
      <c r="Y386" s="39">
        <v>4</v>
      </c>
      <c r="Z386" s="39">
        <v>35</v>
      </c>
      <c r="AA386" s="39">
        <v>6</v>
      </c>
      <c r="AB386" s="52"/>
      <c r="AC386" s="39" t="s">
        <v>2</v>
      </c>
      <c r="AD386" s="41">
        <v>5</v>
      </c>
      <c r="AE386" s="41">
        <v>1.3</v>
      </c>
      <c r="AF386" s="68" t="s">
        <v>618</v>
      </c>
      <c r="AG386" s="39" t="str">
        <f>VLOOKUP(B386,$B$1703:$D$1743,2,FALSE)</f>
        <v>Vic</v>
      </c>
      <c r="AH386" s="39" t="str">
        <f>VLOOKUP(B386,$B$1703:$D$1743,3,FALSE)</f>
        <v>-</v>
      </c>
      <c r="AI386" s="69" t="str">
        <f>TRIM(PROPER(L386))</f>
        <v>Skyman</v>
      </c>
      <c r="AJ386" s="39" t="str">
        <f>TEXT(A386, "ddd")</f>
        <v>Fri</v>
      </c>
      <c r="AK386" s="39">
        <f>MONTH(Table2[[#This Row],[Date]])</f>
        <v>10</v>
      </c>
      <c r="AL386" s="39"/>
      <c r="AM386" s="39" t="str">
        <f>IF(AND(Table2[[#This Row],[Date]]=A387,Table2[[#This Row],[Track]]=B387,Table2[[#This Row],[Race]]=F387,AL386&lt;&gt;"Neg",AL387&lt;&gt;"Neg"),2,"")</f>
        <v/>
      </c>
      <c r="AN386" s="39" t="str">
        <f>IF(AM386=2,2,IF(AND(AM385=2,Table2[[#This Row],[Negatives]]&lt;&gt;"NEG"),2,""))</f>
        <v/>
      </c>
      <c r="AO386" s="39">
        <f>IF(AND(Table2[[#This Row],[State]]="NSW",Table2[[#This Row],[Rated Order]]=3,AN386=""),100,100)</f>
        <v>100</v>
      </c>
      <c r="AP386" s="39" t="str">
        <f>IF(AC386&lt;&gt;"Won","",AO386*AD386)</f>
        <v/>
      </c>
      <c r="AQ386" s="39">
        <f>IF(AP386="",AO386*-1,AP386-AO386)</f>
        <v>-100</v>
      </c>
      <c r="AR386" s="95">
        <f>IF(Table2[[#This Row],[Negatives]]="NEG","",IF(AND(Table2[[#This Row],[2 Pro Bets]]="",Table2[[#This Row],[State]]="NSW",Table2[[#This Row],[Rated Order]]=3),"",100))</f>
        <v>100</v>
      </c>
      <c r="AS386" s="47" t="str">
        <f>IF(Table2[[#This Row],[Pro Bet]]="","",IF(Table2[[#This Row],[Lev Ret]]="","",AR386*Table2[[#This Row],[Div]]))</f>
        <v/>
      </c>
      <c r="AT386" s="96">
        <f>IF(Table2[[#This Row],[Pro Bet]]="","",IF(AS386="",AR386*-1,AS386-AR386))</f>
        <v>-100</v>
      </c>
    </row>
    <row r="387" spans="1:46" x14ac:dyDescent="0.25">
      <c r="A387" s="38">
        <v>44491</v>
      </c>
      <c r="B387" s="39" t="s">
        <v>3</v>
      </c>
      <c r="C387" s="40">
        <v>0.73958333333333337</v>
      </c>
      <c r="D387" s="39">
        <v>4</v>
      </c>
      <c r="E387" s="39">
        <v>0</v>
      </c>
      <c r="F387" s="70">
        <v>2</v>
      </c>
      <c r="G387" s="39">
        <v>2040</v>
      </c>
      <c r="H387" s="39" t="s">
        <v>988</v>
      </c>
      <c r="I387" s="39" t="s">
        <v>989</v>
      </c>
      <c r="J387" s="39">
        <v>130</v>
      </c>
      <c r="K387" s="39">
        <v>5</v>
      </c>
      <c r="L387" s="39" t="s">
        <v>1167</v>
      </c>
      <c r="M387" s="39" t="s">
        <v>1030</v>
      </c>
      <c r="N387" s="41">
        <v>1.85</v>
      </c>
      <c r="O387" s="39" t="s">
        <v>1003</v>
      </c>
      <c r="P387" s="39" t="s">
        <v>1151</v>
      </c>
      <c r="Q387" s="48"/>
      <c r="R387" s="39">
        <v>4</v>
      </c>
      <c r="S387" s="39">
        <v>55</v>
      </c>
      <c r="T387" s="39">
        <v>55</v>
      </c>
      <c r="U387" s="48">
        <v>37.012987012987011</v>
      </c>
      <c r="V387" s="39">
        <v>1</v>
      </c>
      <c r="W387" s="39">
        <v>2</v>
      </c>
      <c r="X387" s="39">
        <v>3</v>
      </c>
      <c r="Y387" s="39">
        <v>4.4000000000000004</v>
      </c>
      <c r="Z387" s="39">
        <v>35</v>
      </c>
      <c r="AA387" s="39">
        <v>6</v>
      </c>
      <c r="AB387" s="52"/>
      <c r="AC387" s="39" t="s">
        <v>617</v>
      </c>
      <c r="AD387" s="41">
        <v>1.6</v>
      </c>
      <c r="AE387" s="41">
        <v>1.3</v>
      </c>
      <c r="AF387" s="68" t="s">
        <v>618</v>
      </c>
      <c r="AG387" s="39" t="str">
        <f>VLOOKUP(B387,$B$1703:$D$1743,2,FALSE)</f>
        <v>Vic</v>
      </c>
      <c r="AH387" s="39" t="str">
        <f>VLOOKUP(B387,$B$1703:$D$1743,3,FALSE)</f>
        <v>-</v>
      </c>
      <c r="AI387" s="69" t="str">
        <f>TRIM(PROPER(L387))</f>
        <v>Thought Of That</v>
      </c>
      <c r="AJ387" s="39" t="str">
        <f>TEXT(A387, "ddd")</f>
        <v>Fri</v>
      </c>
      <c r="AK387" s="39">
        <f>MONTH(Table2[[#This Row],[Date]])</f>
        <v>10</v>
      </c>
      <c r="AL387" s="39" t="s">
        <v>1361</v>
      </c>
      <c r="AM387" s="39" t="str">
        <f>IF(AND(Table2[[#This Row],[Date]]=A388,Table2[[#This Row],[Track]]=B388,Table2[[#This Row],[Race]]=F388,AL387&lt;&gt;"Neg",AL388&lt;&gt;"Neg"),2,"")</f>
        <v/>
      </c>
      <c r="AN387" s="39" t="str">
        <f>IF(AM387=2,2,IF(AND(AM386=2,Table2[[#This Row],[Negatives]]&lt;&gt;"NEG"),2,""))</f>
        <v/>
      </c>
      <c r="AO387" s="39">
        <f>IF(AND(Table2[[#This Row],[State]]="NSW",Table2[[#This Row],[Rated Order]]=3,AN387=""),100,100)</f>
        <v>100</v>
      </c>
      <c r="AP387" s="39">
        <f>IF(AC387&lt;&gt;"Won","",AO387*AD387)</f>
        <v>160</v>
      </c>
      <c r="AQ387" s="39">
        <f>IF(AP387="",AO387*-1,AP387-AO387)</f>
        <v>60</v>
      </c>
      <c r="AR387" s="95" t="str">
        <f>IF(Table2[[#This Row],[Negatives]]="NEG","",IF(AND(Table2[[#This Row],[2 Pro Bets]]="",Table2[[#This Row],[State]]="NSW",Table2[[#This Row],[Rated Order]]=3),"",100))</f>
        <v/>
      </c>
      <c r="AS387" s="47" t="str">
        <f>IF(Table2[[#This Row],[Pro Bet]]="","",IF(Table2[[#This Row],[Lev Ret]]="","",AR387*Table2[[#This Row],[Div]]))</f>
        <v/>
      </c>
      <c r="AT387" s="96" t="str">
        <f>IF(Table2[[#This Row],[Pro Bet]]="","",IF(AS387="",AR387*-1,AS387-AR387))</f>
        <v/>
      </c>
    </row>
    <row r="388" spans="1:46" x14ac:dyDescent="0.25">
      <c r="A388" s="38">
        <v>44491</v>
      </c>
      <c r="B388" s="39" t="s">
        <v>3</v>
      </c>
      <c r="C388" s="40">
        <v>0.76041666666666663</v>
      </c>
      <c r="D388" s="39">
        <v>4</v>
      </c>
      <c r="E388" s="39">
        <v>0</v>
      </c>
      <c r="F388" s="70">
        <v>3</v>
      </c>
      <c r="G388" s="39">
        <v>2040</v>
      </c>
      <c r="H388" s="39" t="s">
        <v>1021</v>
      </c>
      <c r="I388" s="39" t="s">
        <v>1061</v>
      </c>
      <c r="J388" s="39">
        <v>150</v>
      </c>
      <c r="K388" s="39">
        <v>1</v>
      </c>
      <c r="L388" s="39" t="s">
        <v>641</v>
      </c>
      <c r="M388" s="39" t="s">
        <v>999</v>
      </c>
      <c r="N388" s="41">
        <v>2.5</v>
      </c>
      <c r="O388" s="39" t="s">
        <v>1091</v>
      </c>
      <c r="P388" s="39" t="s">
        <v>1116</v>
      </c>
      <c r="Q388" s="48"/>
      <c r="R388" s="39">
        <v>2</v>
      </c>
      <c r="S388" s="39">
        <v>59.5</v>
      </c>
      <c r="T388" s="39">
        <v>59.5</v>
      </c>
      <c r="U388" s="48">
        <v>69.411764705882348</v>
      </c>
      <c r="V388" s="39">
        <v>2</v>
      </c>
      <c r="W388" s="39">
        <v>1</v>
      </c>
      <c r="X388" s="39">
        <v>2</v>
      </c>
      <c r="Y388" s="39">
        <v>4.2</v>
      </c>
      <c r="Z388" s="39">
        <v>40</v>
      </c>
      <c r="AA388" s="39">
        <v>8</v>
      </c>
      <c r="AB388" s="52"/>
      <c r="AC388" s="39" t="s">
        <v>617</v>
      </c>
      <c r="AD388" s="41">
        <v>2.8</v>
      </c>
      <c r="AE388" s="41">
        <v>1.2</v>
      </c>
      <c r="AF388" s="68" t="s">
        <v>618</v>
      </c>
      <c r="AG388" s="39" t="str">
        <f>VLOOKUP(B388,$B$1703:$D$1743,2,FALSE)</f>
        <v>Vic</v>
      </c>
      <c r="AH388" s="39" t="str">
        <f>VLOOKUP(B388,$B$1703:$D$1743,3,FALSE)</f>
        <v>-</v>
      </c>
      <c r="AI388" s="69" t="str">
        <f>TRIM(PROPER(L388))</f>
        <v>Only Words</v>
      </c>
      <c r="AJ388" s="39" t="str">
        <f>TEXT(A388, "ddd")</f>
        <v>Fri</v>
      </c>
      <c r="AK388" s="39">
        <f>MONTH(Table2[[#This Row],[Date]])</f>
        <v>10</v>
      </c>
      <c r="AL388" s="39"/>
      <c r="AM388" s="39" t="str">
        <f>IF(AND(Table2[[#This Row],[Date]]=A389,Table2[[#This Row],[Track]]=B389,Table2[[#This Row],[Race]]=F389,AL388&lt;&gt;"Neg",AL389&lt;&gt;"Neg"),2,"")</f>
        <v/>
      </c>
      <c r="AN388" s="39" t="str">
        <f>IF(AM388=2,2,IF(AND(AM387=2,Table2[[#This Row],[Negatives]]&lt;&gt;"NEG"),2,""))</f>
        <v/>
      </c>
      <c r="AO388" s="39">
        <f>IF(AND(Table2[[#This Row],[State]]="NSW",Table2[[#This Row],[Rated Order]]=3,AN388=""),100,100)</f>
        <v>100</v>
      </c>
      <c r="AP388" s="39">
        <f>IF(AC388&lt;&gt;"Won","",AO388*AD388)</f>
        <v>280</v>
      </c>
      <c r="AQ388" s="39">
        <f>IF(AP388="",AO388*-1,AP388-AO388)</f>
        <v>180</v>
      </c>
      <c r="AR388" s="95">
        <f>IF(Table2[[#This Row],[Negatives]]="NEG","",IF(AND(Table2[[#This Row],[2 Pro Bets]]="",Table2[[#This Row],[State]]="NSW",Table2[[#This Row],[Rated Order]]=3),"",100))</f>
        <v>100</v>
      </c>
      <c r="AS388" s="47">
        <f>IF(Table2[[#This Row],[Pro Bet]]="","",IF(Table2[[#This Row],[Lev Ret]]="","",AR388*Table2[[#This Row],[Div]]))</f>
        <v>280</v>
      </c>
      <c r="AT388" s="96">
        <f>IF(Table2[[#This Row],[Pro Bet]]="","",IF(AS388="",AR388*-1,AS388-AR388))</f>
        <v>180</v>
      </c>
    </row>
    <row r="389" spans="1:46" x14ac:dyDescent="0.25">
      <c r="A389" s="38">
        <v>44491</v>
      </c>
      <c r="B389" s="39" t="s">
        <v>3</v>
      </c>
      <c r="C389" s="40">
        <v>0.78125</v>
      </c>
      <c r="D389" s="39">
        <v>4</v>
      </c>
      <c r="E389" s="39">
        <v>0</v>
      </c>
      <c r="F389" s="70">
        <v>4</v>
      </c>
      <c r="G389" s="39">
        <v>1500</v>
      </c>
      <c r="H389" s="39" t="s">
        <v>988</v>
      </c>
      <c r="I389" s="39" t="s">
        <v>1052</v>
      </c>
      <c r="J389" s="39">
        <v>175</v>
      </c>
      <c r="K389" s="39">
        <v>1</v>
      </c>
      <c r="L389" s="39" t="s">
        <v>486</v>
      </c>
      <c r="M389" s="39" t="s">
        <v>995</v>
      </c>
      <c r="N389" s="41">
        <v>3.4</v>
      </c>
      <c r="O389" s="39" t="s">
        <v>1000</v>
      </c>
      <c r="P389" s="39" t="s">
        <v>1075</v>
      </c>
      <c r="Q389" s="48"/>
      <c r="R389" s="39">
        <v>4</v>
      </c>
      <c r="S389" s="39">
        <v>61</v>
      </c>
      <c r="T389" s="39">
        <v>61</v>
      </c>
      <c r="U389" s="48">
        <v>49.411764705882355</v>
      </c>
      <c r="V389" s="39">
        <v>1</v>
      </c>
      <c r="W389" s="39">
        <v>1</v>
      </c>
      <c r="X389" s="39">
        <v>2</v>
      </c>
      <c r="Y389" s="39">
        <v>4.8</v>
      </c>
      <c r="Z389" s="39">
        <v>35</v>
      </c>
      <c r="AA389" s="39">
        <v>9</v>
      </c>
      <c r="AB389" s="52"/>
      <c r="AC389" s="39"/>
      <c r="AD389" s="41">
        <v>3.6</v>
      </c>
      <c r="AE389" s="41"/>
      <c r="AF389" s="68" t="s">
        <v>618</v>
      </c>
      <c r="AG389" s="39" t="str">
        <f>VLOOKUP(B389,$B$1703:$D$1743,2,FALSE)</f>
        <v>Vic</v>
      </c>
      <c r="AH389" s="39" t="str">
        <f>VLOOKUP(B389,$B$1703:$D$1743,3,FALSE)</f>
        <v>-</v>
      </c>
      <c r="AI389" s="69" t="str">
        <f>TRIM(PROPER(L389))</f>
        <v>So Si Bon</v>
      </c>
      <c r="AJ389" s="39" t="str">
        <f>TEXT(A389, "ddd")</f>
        <v>Fri</v>
      </c>
      <c r="AK389" s="39">
        <f>MONTH(Table2[[#This Row],[Date]])</f>
        <v>10</v>
      </c>
      <c r="AL389" s="39" t="s">
        <v>1361</v>
      </c>
      <c r="AM389" s="39" t="str">
        <f>IF(AND(Table2[[#This Row],[Date]]=A390,Table2[[#This Row],[Track]]=B390,Table2[[#This Row],[Race]]=F390,AL389&lt;&gt;"Neg",AL390&lt;&gt;"Neg"),2,"")</f>
        <v/>
      </c>
      <c r="AN389" s="39" t="str">
        <f>IF(AM389=2,2,IF(AND(AM388=2,Table2[[#This Row],[Negatives]]&lt;&gt;"NEG"),2,""))</f>
        <v/>
      </c>
      <c r="AO389" s="39">
        <f>IF(AND(Table2[[#This Row],[State]]="NSW",Table2[[#This Row],[Rated Order]]=3,AN389=""),100,100)</f>
        <v>100</v>
      </c>
      <c r="AP389" s="39" t="str">
        <f>IF(AC389&lt;&gt;"Won","",AO389*AD389)</f>
        <v/>
      </c>
      <c r="AQ389" s="39">
        <f>IF(AP389="",AO389*-1,AP389-AO389)</f>
        <v>-100</v>
      </c>
      <c r="AR389" s="95" t="str">
        <f>IF(Table2[[#This Row],[Negatives]]="NEG","",IF(AND(Table2[[#This Row],[2 Pro Bets]]="",Table2[[#This Row],[State]]="NSW",Table2[[#This Row],[Rated Order]]=3),"",100))</f>
        <v/>
      </c>
      <c r="AS389" s="47" t="str">
        <f>IF(Table2[[#This Row],[Pro Bet]]="","",IF(Table2[[#This Row],[Lev Ret]]="","",AR389*Table2[[#This Row],[Div]]))</f>
        <v/>
      </c>
      <c r="AT389" s="96" t="str">
        <f>IF(Table2[[#This Row],[Pro Bet]]="","",IF(AS389="",AR389*-1,AS389-AR389))</f>
        <v/>
      </c>
    </row>
    <row r="390" spans="1:46" x14ac:dyDescent="0.25">
      <c r="A390" s="38">
        <v>44491</v>
      </c>
      <c r="B390" s="39" t="s">
        <v>3</v>
      </c>
      <c r="C390" s="40">
        <v>0.82291666666666663</v>
      </c>
      <c r="D390" s="39">
        <v>4</v>
      </c>
      <c r="E390" s="39">
        <v>0</v>
      </c>
      <c r="F390" s="70">
        <v>6</v>
      </c>
      <c r="G390" s="39">
        <v>1200</v>
      </c>
      <c r="H390" s="39" t="s">
        <v>988</v>
      </c>
      <c r="I390" s="39">
        <v>80</v>
      </c>
      <c r="J390" s="39">
        <v>150</v>
      </c>
      <c r="K390" s="39">
        <v>4</v>
      </c>
      <c r="L390" s="39" t="s">
        <v>522</v>
      </c>
      <c r="M390" s="39" t="s">
        <v>1024</v>
      </c>
      <c r="N390" s="41">
        <v>16</v>
      </c>
      <c r="O390" s="39" t="s">
        <v>1168</v>
      </c>
      <c r="P390" s="39" t="s">
        <v>1169</v>
      </c>
      <c r="Q390" s="48"/>
      <c r="R390" s="39">
        <v>10</v>
      </c>
      <c r="S390" s="39">
        <v>58</v>
      </c>
      <c r="T390" s="39">
        <v>58</v>
      </c>
      <c r="U390" s="48">
        <v>44.71153846153846</v>
      </c>
      <c r="V390" s="39">
        <v>3</v>
      </c>
      <c r="W390" s="39"/>
      <c r="X390" s="39">
        <v>2</v>
      </c>
      <c r="Y390" s="39">
        <v>5.2</v>
      </c>
      <c r="Z390" s="39">
        <v>30</v>
      </c>
      <c r="AA390" s="39">
        <v>11</v>
      </c>
      <c r="AB390" s="52"/>
      <c r="AC390" s="39"/>
      <c r="AD390" s="41">
        <v>17</v>
      </c>
      <c r="AE390" s="41"/>
      <c r="AF390" s="68" t="s">
        <v>618</v>
      </c>
      <c r="AG390" s="39" t="str">
        <f>VLOOKUP(B390,$B$1703:$D$1743,2,FALSE)</f>
        <v>Vic</v>
      </c>
      <c r="AH390" s="39" t="str">
        <f>VLOOKUP(B390,$B$1703:$D$1743,3,FALSE)</f>
        <v>-</v>
      </c>
      <c r="AI390" s="69" t="str">
        <f>TRIM(PROPER(L390))</f>
        <v>Just Jake</v>
      </c>
      <c r="AJ390" s="39" t="str">
        <f>TEXT(A390, "ddd")</f>
        <v>Fri</v>
      </c>
      <c r="AK390" s="39">
        <f>MONTH(Table2[[#This Row],[Date]])</f>
        <v>10</v>
      </c>
      <c r="AL390" s="39"/>
      <c r="AM390" s="39" t="str">
        <f>IF(AND(Table2[[#This Row],[Date]]=A391,Table2[[#This Row],[Track]]=B391,Table2[[#This Row],[Race]]=F391,AL390&lt;&gt;"Neg",AL391&lt;&gt;"Neg"),2,"")</f>
        <v/>
      </c>
      <c r="AN390" s="39" t="str">
        <f>IF(AM390=2,2,IF(AND(AM389=2,Table2[[#This Row],[Negatives]]&lt;&gt;"NEG"),2,""))</f>
        <v/>
      </c>
      <c r="AO390" s="39">
        <f>IF(AND(Table2[[#This Row],[State]]="NSW",Table2[[#This Row],[Rated Order]]=3,AN390=""),100,100)</f>
        <v>100</v>
      </c>
      <c r="AP390" s="39" t="str">
        <f>IF(AC390&lt;&gt;"Won","",AO390*AD390)</f>
        <v/>
      </c>
      <c r="AQ390" s="39">
        <f>IF(AP390="",AO390*-1,AP390-AO390)</f>
        <v>-100</v>
      </c>
      <c r="AR390" s="95">
        <f>IF(Table2[[#This Row],[Negatives]]="NEG","",IF(AND(Table2[[#This Row],[2 Pro Bets]]="",Table2[[#This Row],[State]]="NSW",Table2[[#This Row],[Rated Order]]=3),"",100))</f>
        <v>100</v>
      </c>
      <c r="AS390" s="47" t="str">
        <f>IF(Table2[[#This Row],[Pro Bet]]="","",IF(Table2[[#This Row],[Lev Ret]]="","",AR390*Table2[[#This Row],[Div]]))</f>
        <v/>
      </c>
      <c r="AT390" s="96">
        <f>IF(Table2[[#This Row],[Pro Bet]]="","",IF(AS390="",AR390*-1,AS390-AR390))</f>
        <v>-100</v>
      </c>
    </row>
    <row r="391" spans="1:46" x14ac:dyDescent="0.25">
      <c r="A391" s="38">
        <v>44491</v>
      </c>
      <c r="B391" s="39" t="s">
        <v>3</v>
      </c>
      <c r="C391" s="40">
        <v>0.86458333333333337</v>
      </c>
      <c r="D391" s="39">
        <v>4</v>
      </c>
      <c r="E391" s="39">
        <v>0</v>
      </c>
      <c r="F391" s="70">
        <v>8</v>
      </c>
      <c r="G391" s="39">
        <v>1500</v>
      </c>
      <c r="H391" s="39" t="s">
        <v>988</v>
      </c>
      <c r="I391" s="39">
        <v>84</v>
      </c>
      <c r="J391" s="39">
        <v>130</v>
      </c>
      <c r="K391" s="39">
        <v>8</v>
      </c>
      <c r="L391" s="39" t="s">
        <v>523</v>
      </c>
      <c r="M391" s="39" t="s">
        <v>1024</v>
      </c>
      <c r="N391" s="41">
        <v>8.5</v>
      </c>
      <c r="O391" s="39" t="s">
        <v>1000</v>
      </c>
      <c r="P391" s="39" t="s">
        <v>1075</v>
      </c>
      <c r="Q391" s="48"/>
      <c r="R391" s="39">
        <v>1</v>
      </c>
      <c r="S391" s="39">
        <v>58</v>
      </c>
      <c r="T391" s="39">
        <v>58</v>
      </c>
      <c r="U391" s="48">
        <v>21.764705882352942</v>
      </c>
      <c r="V391" s="39">
        <v>2</v>
      </c>
      <c r="W391" s="39">
        <v>5</v>
      </c>
      <c r="X391" s="39">
        <v>2</v>
      </c>
      <c r="Y391" s="39">
        <v>5.6</v>
      </c>
      <c r="Z391" s="39">
        <v>30</v>
      </c>
      <c r="AA391" s="39">
        <v>9</v>
      </c>
      <c r="AB391" s="52"/>
      <c r="AC391" s="39"/>
      <c r="AD391" s="41">
        <v>11</v>
      </c>
      <c r="AE391" s="41"/>
      <c r="AF391" s="68" t="s">
        <v>618</v>
      </c>
      <c r="AG391" s="39" t="str">
        <f>VLOOKUP(B391,$B$1703:$D$1743,2,FALSE)</f>
        <v>Vic</v>
      </c>
      <c r="AH391" s="39" t="str">
        <f>VLOOKUP(B391,$B$1703:$D$1743,3,FALSE)</f>
        <v>-</v>
      </c>
      <c r="AI391" s="69" t="str">
        <f>TRIM(PROPER(L391))</f>
        <v>Huntly Castle</v>
      </c>
      <c r="AJ391" s="39" t="str">
        <f>TEXT(A391, "ddd")</f>
        <v>Fri</v>
      </c>
      <c r="AK391" s="39">
        <f>MONTH(Table2[[#This Row],[Date]])</f>
        <v>10</v>
      </c>
      <c r="AL391" s="39"/>
      <c r="AM391" s="39" t="str">
        <f>IF(AND(Table2[[#This Row],[Date]]=A392,Table2[[#This Row],[Track]]=B392,Table2[[#This Row],[Race]]=F392,AL391&lt;&gt;"Neg",AL392&lt;&gt;"Neg"),2,"")</f>
        <v/>
      </c>
      <c r="AN391" s="39" t="str">
        <f>IF(AM391=2,2,IF(AND(AM390=2,Table2[[#This Row],[Negatives]]&lt;&gt;"NEG"),2,""))</f>
        <v/>
      </c>
      <c r="AO391" s="39">
        <f>IF(AND(Table2[[#This Row],[State]]="NSW",Table2[[#This Row],[Rated Order]]=3,AN391=""),100,100)</f>
        <v>100</v>
      </c>
      <c r="AP391" s="39" t="str">
        <f>IF(AC391&lt;&gt;"Won","",AO391*AD391)</f>
        <v/>
      </c>
      <c r="AQ391" s="39">
        <f>IF(AP391="",AO391*-1,AP391-AO391)</f>
        <v>-100</v>
      </c>
      <c r="AR391" s="95">
        <f>IF(Table2[[#This Row],[Negatives]]="NEG","",IF(AND(Table2[[#This Row],[2 Pro Bets]]="",Table2[[#This Row],[State]]="NSW",Table2[[#This Row],[Rated Order]]=3),"",100))</f>
        <v>100</v>
      </c>
      <c r="AS391" s="47" t="str">
        <f>IF(Table2[[#This Row],[Pro Bet]]="","",IF(Table2[[#This Row],[Lev Ret]]="","",AR391*Table2[[#This Row],[Div]]))</f>
        <v/>
      </c>
      <c r="AT391" s="96">
        <f>IF(Table2[[#This Row],[Pro Bet]]="","",IF(AS391="",AR391*-1,AS391-AR391))</f>
        <v>-100</v>
      </c>
    </row>
    <row r="392" spans="1:46" x14ac:dyDescent="0.25">
      <c r="A392" s="38">
        <v>44492</v>
      </c>
      <c r="B392" s="39" t="s">
        <v>125</v>
      </c>
      <c r="C392" s="40">
        <v>0.53472222222222221</v>
      </c>
      <c r="D392" s="39">
        <v>5</v>
      </c>
      <c r="E392" s="39">
        <v>0</v>
      </c>
      <c r="F392" s="70">
        <v>2</v>
      </c>
      <c r="G392" s="39">
        <v>1000</v>
      </c>
      <c r="H392" s="39" t="s">
        <v>988</v>
      </c>
      <c r="I392" s="39" t="s">
        <v>989</v>
      </c>
      <c r="J392" s="39">
        <v>130</v>
      </c>
      <c r="K392" s="39">
        <v>8</v>
      </c>
      <c r="L392" s="39" t="s">
        <v>524</v>
      </c>
      <c r="M392" s="39" t="s">
        <v>1006</v>
      </c>
      <c r="N392" s="41">
        <v>17</v>
      </c>
      <c r="O392" s="39" t="s">
        <v>1170</v>
      </c>
      <c r="P392" s="39" t="s">
        <v>1056</v>
      </c>
      <c r="Q392" s="48"/>
      <c r="R392" s="39">
        <v>4</v>
      </c>
      <c r="S392" s="39">
        <v>54</v>
      </c>
      <c r="T392" s="39">
        <v>54</v>
      </c>
      <c r="U392" s="48">
        <v>41.596638655462186</v>
      </c>
      <c r="V392" s="39">
        <v>5</v>
      </c>
      <c r="W392" s="39"/>
      <c r="X392" s="39">
        <v>2</v>
      </c>
      <c r="Y392" s="39">
        <v>4.8</v>
      </c>
      <c r="Z392" s="39">
        <v>35</v>
      </c>
      <c r="AA392" s="39">
        <v>9</v>
      </c>
      <c r="AB392" s="52"/>
      <c r="AC392" s="39" t="s">
        <v>2</v>
      </c>
      <c r="AD392" s="41">
        <v>17</v>
      </c>
      <c r="AE392" s="41">
        <v>3.7</v>
      </c>
      <c r="AF392" s="68" t="s">
        <v>618</v>
      </c>
      <c r="AG392" s="39" t="str">
        <f>VLOOKUP(B392,$B$1703:$D$1743,2,FALSE)</f>
        <v>Vic</v>
      </c>
      <c r="AH392" s="39" t="str">
        <f>VLOOKUP(B392,$B$1703:$D$1743,3,FALSE)</f>
        <v>-</v>
      </c>
      <c r="AI392" s="69" t="str">
        <f>TRIM(PROPER(L392))</f>
        <v>Mossman Gorge</v>
      </c>
      <c r="AJ392" s="39" t="str">
        <f>TEXT(A392, "ddd")</f>
        <v>Sat</v>
      </c>
      <c r="AK392" s="39">
        <f>MONTH(Table2[[#This Row],[Date]])</f>
        <v>10</v>
      </c>
      <c r="AL392" s="39"/>
      <c r="AM392" s="39" t="str">
        <f>IF(AND(Table2[[#This Row],[Date]]=A393,Table2[[#This Row],[Track]]=B393,Table2[[#This Row],[Race]]=F393,AL392&lt;&gt;"Neg",AL393&lt;&gt;"Neg"),2,"")</f>
        <v/>
      </c>
      <c r="AN392" s="39" t="str">
        <f>IF(AM392=2,2,IF(AND(AM391=2,Table2[[#This Row],[Negatives]]&lt;&gt;"NEG"),2,""))</f>
        <v/>
      </c>
      <c r="AO392" s="39">
        <f>IF(AND(Table2[[#This Row],[State]]="NSW",Table2[[#This Row],[Rated Order]]=3,AN392=""),100,100)</f>
        <v>100</v>
      </c>
      <c r="AP392" s="39" t="str">
        <f>IF(AC392&lt;&gt;"Won","",AO392*AD392)</f>
        <v/>
      </c>
      <c r="AQ392" s="39">
        <f>IF(AP392="",AO392*-1,AP392-AO392)</f>
        <v>-100</v>
      </c>
      <c r="AR392" s="95">
        <f>IF(Table2[[#This Row],[Negatives]]="NEG","",IF(AND(Table2[[#This Row],[2 Pro Bets]]="",Table2[[#This Row],[State]]="NSW",Table2[[#This Row],[Rated Order]]=3),"",100))</f>
        <v>100</v>
      </c>
      <c r="AS392" s="47" t="str">
        <f>IF(Table2[[#This Row],[Pro Bet]]="","",IF(Table2[[#This Row],[Lev Ret]]="","",AR392*Table2[[#This Row],[Div]]))</f>
        <v/>
      </c>
      <c r="AT392" s="96">
        <f>IF(Table2[[#This Row],[Pro Bet]]="","",IF(AS392="",AR392*-1,AS392-AR392))</f>
        <v>-100</v>
      </c>
    </row>
    <row r="393" spans="1:46" x14ac:dyDescent="0.25">
      <c r="A393" s="38">
        <v>44492</v>
      </c>
      <c r="B393" s="39" t="s">
        <v>125</v>
      </c>
      <c r="C393" s="40">
        <v>0.53472222222222221</v>
      </c>
      <c r="D393" s="39">
        <v>5</v>
      </c>
      <c r="E393" s="39">
        <v>0</v>
      </c>
      <c r="F393" s="70">
        <v>2</v>
      </c>
      <c r="G393" s="39">
        <v>1000</v>
      </c>
      <c r="H393" s="39" t="s">
        <v>988</v>
      </c>
      <c r="I393" s="39" t="s">
        <v>989</v>
      </c>
      <c r="J393" s="39">
        <v>130</v>
      </c>
      <c r="K393" s="39">
        <v>1</v>
      </c>
      <c r="L393" s="39" t="s">
        <v>1171</v>
      </c>
      <c r="M393" s="39" t="s">
        <v>995</v>
      </c>
      <c r="N393" s="41">
        <v>16</v>
      </c>
      <c r="O393" s="39" t="s">
        <v>1172</v>
      </c>
      <c r="P393" s="39" t="s">
        <v>1144</v>
      </c>
      <c r="Q393" s="48"/>
      <c r="R393" s="39">
        <v>6</v>
      </c>
      <c r="S393" s="39">
        <v>58</v>
      </c>
      <c r="T393" s="39">
        <v>58</v>
      </c>
      <c r="U393" s="48">
        <v>41.596638655462186</v>
      </c>
      <c r="V393" s="39">
        <v>3</v>
      </c>
      <c r="W393" s="39">
        <v>5</v>
      </c>
      <c r="X393" s="39">
        <v>3</v>
      </c>
      <c r="Y393" s="39">
        <v>5.8</v>
      </c>
      <c r="Z393" s="39">
        <v>30</v>
      </c>
      <c r="AA393" s="39">
        <v>9</v>
      </c>
      <c r="AB393" s="52"/>
      <c r="AC393" s="39"/>
      <c r="AD393" s="41">
        <v>17</v>
      </c>
      <c r="AE393" s="41"/>
      <c r="AF393" s="68" t="s">
        <v>618</v>
      </c>
      <c r="AG393" s="39" t="str">
        <f>VLOOKUP(B393,$B$1703:$D$1743,2,FALSE)</f>
        <v>Vic</v>
      </c>
      <c r="AH393" s="39" t="str">
        <f>VLOOKUP(B393,$B$1703:$D$1743,3,FALSE)</f>
        <v>-</v>
      </c>
      <c r="AI393" s="69" t="str">
        <f>TRIM(PROPER(L393))</f>
        <v>Grandview Avenue</v>
      </c>
      <c r="AJ393" s="39" t="str">
        <f>TEXT(A393, "ddd")</f>
        <v>Sat</v>
      </c>
      <c r="AK393" s="39">
        <f>MONTH(Table2[[#This Row],[Date]])</f>
        <v>10</v>
      </c>
      <c r="AL393" s="39" t="s">
        <v>1361</v>
      </c>
      <c r="AM393" s="39" t="str">
        <f>IF(AND(Table2[[#This Row],[Date]]=A394,Table2[[#This Row],[Track]]=B394,Table2[[#This Row],[Race]]=F394,AL393&lt;&gt;"Neg",AL394&lt;&gt;"Neg"),2,"")</f>
        <v/>
      </c>
      <c r="AN393" s="39" t="str">
        <f>IF(AM393=2,2,IF(AND(AM392=2,Table2[[#This Row],[Negatives]]&lt;&gt;"NEG"),2,""))</f>
        <v/>
      </c>
      <c r="AO393" s="39">
        <f>IF(AND(Table2[[#This Row],[State]]="NSW",Table2[[#This Row],[Rated Order]]=3,AN393=""),100,100)</f>
        <v>100</v>
      </c>
      <c r="AP393" s="39" t="str">
        <f>IF(AC393&lt;&gt;"Won","",AO393*AD393)</f>
        <v/>
      </c>
      <c r="AQ393" s="39">
        <f>IF(AP393="",AO393*-1,AP393-AO393)</f>
        <v>-100</v>
      </c>
      <c r="AR393" s="95" t="str">
        <f>IF(Table2[[#This Row],[Negatives]]="NEG","",IF(AND(Table2[[#This Row],[2 Pro Bets]]="",Table2[[#This Row],[State]]="NSW",Table2[[#This Row],[Rated Order]]=3),"",100))</f>
        <v/>
      </c>
      <c r="AS393" s="47" t="str">
        <f>IF(Table2[[#This Row],[Pro Bet]]="","",IF(Table2[[#This Row],[Lev Ret]]="","",AR393*Table2[[#This Row],[Div]]))</f>
        <v/>
      </c>
      <c r="AT393" s="96" t="str">
        <f>IF(Table2[[#This Row],[Pro Bet]]="","",IF(AS393="",AR393*-1,AS393-AR393))</f>
        <v/>
      </c>
    </row>
    <row r="394" spans="1:46" x14ac:dyDescent="0.25">
      <c r="A394" s="38">
        <v>44492</v>
      </c>
      <c r="B394" s="39" t="s">
        <v>44</v>
      </c>
      <c r="C394" s="40">
        <v>0.64236111111111105</v>
      </c>
      <c r="D394" s="39">
        <v>4</v>
      </c>
      <c r="E394" s="39">
        <v>8</v>
      </c>
      <c r="F394" s="70">
        <v>6</v>
      </c>
      <c r="G394" s="39">
        <v>1600</v>
      </c>
      <c r="H394" s="39" t="s">
        <v>1398</v>
      </c>
      <c r="I394" s="39">
        <v>78</v>
      </c>
      <c r="J394" s="39">
        <v>130</v>
      </c>
      <c r="K394" s="39">
        <v>14</v>
      </c>
      <c r="L394" s="39" t="s">
        <v>785</v>
      </c>
      <c r="M394" s="39" t="s">
        <v>1030</v>
      </c>
      <c r="N394" s="41">
        <v>15.2</v>
      </c>
      <c r="O394" s="39" t="s">
        <v>1457</v>
      </c>
      <c r="P394" s="39" t="s">
        <v>1458</v>
      </c>
      <c r="Q394" s="48">
        <v>2</v>
      </c>
      <c r="R394" s="39">
        <v>7</v>
      </c>
      <c r="S394" s="39">
        <v>54</v>
      </c>
      <c r="T394" s="39">
        <v>52</v>
      </c>
      <c r="U394" s="48">
        <v>27.855543113101902</v>
      </c>
      <c r="V394" s="39"/>
      <c r="W394" s="39"/>
      <c r="X394" s="39">
        <v>2</v>
      </c>
      <c r="Y394" s="39">
        <v>6.1</v>
      </c>
      <c r="Z394" s="39">
        <v>20</v>
      </c>
      <c r="AA394" s="39"/>
      <c r="AB394" s="52"/>
      <c r="AC394" s="39"/>
      <c r="AD394" s="41">
        <v>17</v>
      </c>
      <c r="AE394" s="41"/>
      <c r="AF394" s="68" t="s">
        <v>619</v>
      </c>
      <c r="AG394" s="39" t="str">
        <f>VLOOKUP(B394,$B$1703:$D$1743,2,FALSE)</f>
        <v>NSW</v>
      </c>
      <c r="AH394" s="39" t="str">
        <f>VLOOKUP(B394,$B$1703:$D$1743,3,FALSE)</f>
        <v>-</v>
      </c>
      <c r="AI394" s="69" t="str">
        <f>TRIM(PROPER(L394))</f>
        <v>Wild Chap</v>
      </c>
      <c r="AJ394" s="39" t="str">
        <f>TEXT(A394, "ddd")</f>
        <v>Sat</v>
      </c>
      <c r="AK394" s="39">
        <f>MONTH(Table2[[#This Row],[Date]])</f>
        <v>10</v>
      </c>
      <c r="AL394" s="39"/>
      <c r="AM394" s="39">
        <f>IF(AND(Table2[[#This Row],[Date]]=A395,Table2[[#This Row],[Track]]=B395,Table2[[#This Row],[Race]]=F395,AL394&lt;&gt;"Neg",AL395&lt;&gt;"Neg"),2,"")</f>
        <v>2</v>
      </c>
      <c r="AN394" s="39">
        <f>IF(AM394=2,2,IF(AND(AM393=2,Table2[[#This Row],[Negatives]]&lt;&gt;"NEG"),2,""))</f>
        <v>2</v>
      </c>
      <c r="AO394" s="39">
        <f>IF(AND(Table2[[#This Row],[State]]="NSW",Table2[[#This Row],[Rated Order]]=3,AN394=""),100,100)</f>
        <v>100</v>
      </c>
      <c r="AP394" s="39" t="str">
        <f>IF(AC394&lt;&gt;"Won","",AO394*AD394)</f>
        <v/>
      </c>
      <c r="AQ394" s="39">
        <f>IF(AP394="",AO394*-1,AP394-AO394)</f>
        <v>-100</v>
      </c>
      <c r="AR394" s="95">
        <f>IF(Table2[[#This Row],[Negatives]]="NEG","",IF(AND(Table2[[#This Row],[2 Pro Bets]]="",Table2[[#This Row],[State]]="NSW",Table2[[#This Row],[Rated Order]]=3),"",100))</f>
        <v>100</v>
      </c>
      <c r="AS394" s="47" t="str">
        <f>IF(Table2[[#This Row],[Pro Bet]]="","",IF(Table2[[#This Row],[Lev Ret]]="","",AR394*Table2[[#This Row],[Div]]))</f>
        <v/>
      </c>
      <c r="AT394" s="96">
        <f>IF(Table2[[#This Row],[Pro Bet]]="","",IF(AS394="",AR394*-1,AS394-AR394))</f>
        <v>-100</v>
      </c>
    </row>
    <row r="395" spans="1:46" x14ac:dyDescent="0.25">
      <c r="A395" s="38">
        <v>44492</v>
      </c>
      <c r="B395" s="39" t="s">
        <v>44</v>
      </c>
      <c r="C395" s="40">
        <v>0.64236111111111105</v>
      </c>
      <c r="D395" s="39">
        <v>4</v>
      </c>
      <c r="E395" s="39">
        <v>8</v>
      </c>
      <c r="F395" s="70">
        <v>6</v>
      </c>
      <c r="G395" s="39">
        <v>1600</v>
      </c>
      <c r="H395" s="39" t="s">
        <v>1398</v>
      </c>
      <c r="I395" s="39">
        <v>78</v>
      </c>
      <c r="J395" s="39">
        <v>130</v>
      </c>
      <c r="K395" s="39">
        <v>13</v>
      </c>
      <c r="L395" s="39" t="s">
        <v>786</v>
      </c>
      <c r="M395" s="39" t="s">
        <v>995</v>
      </c>
      <c r="N395" s="41">
        <v>5.6</v>
      </c>
      <c r="O395" s="39" t="s">
        <v>1442</v>
      </c>
      <c r="P395" s="39" t="s">
        <v>1459</v>
      </c>
      <c r="Q395" s="48"/>
      <c r="R395" s="39">
        <v>8</v>
      </c>
      <c r="S395" s="39">
        <v>55.5</v>
      </c>
      <c r="T395" s="39">
        <v>55.5</v>
      </c>
      <c r="U395" s="48">
        <v>27.855543113101902</v>
      </c>
      <c r="V395" s="39">
        <v>1</v>
      </c>
      <c r="W395" s="39"/>
      <c r="X395" s="39">
        <v>3</v>
      </c>
      <c r="Y395" s="39">
        <v>6.7</v>
      </c>
      <c r="Z395" s="39">
        <v>20</v>
      </c>
      <c r="AA395" s="39"/>
      <c r="AB395" s="52"/>
      <c r="AC395" s="39"/>
      <c r="AD395" s="41">
        <v>8</v>
      </c>
      <c r="AE395" s="41"/>
      <c r="AF395" s="68" t="s">
        <v>619</v>
      </c>
      <c r="AG395" s="39" t="str">
        <f>VLOOKUP(B395,$B$1703:$D$1743,2,FALSE)</f>
        <v>NSW</v>
      </c>
      <c r="AH395" s="39" t="str">
        <f>VLOOKUP(B395,$B$1703:$D$1743,3,FALSE)</f>
        <v>-</v>
      </c>
      <c r="AI395" s="69" t="str">
        <f>TRIM(PROPER(L395))</f>
        <v>French Bonnet</v>
      </c>
      <c r="AJ395" s="39" t="str">
        <f>TEXT(A395, "ddd")</f>
        <v>Sat</v>
      </c>
      <c r="AK395" s="39">
        <f>MONTH(Table2[[#This Row],[Date]])</f>
        <v>10</v>
      </c>
      <c r="AL395" s="39"/>
      <c r="AM395" s="39" t="str">
        <f>IF(AND(Table2[[#This Row],[Date]]=A396,Table2[[#This Row],[Track]]=B396,Table2[[#This Row],[Race]]=F396,AL395&lt;&gt;"Neg",AL396&lt;&gt;"Neg"),2,"")</f>
        <v/>
      </c>
      <c r="AN395" s="39">
        <f>IF(AM395=2,2,IF(AND(AM394=2,Table2[[#This Row],[Negatives]]&lt;&gt;"NEG"),2,""))</f>
        <v>2</v>
      </c>
      <c r="AO395" s="39">
        <f>IF(AND(Table2[[#This Row],[State]]="NSW",Table2[[#This Row],[Rated Order]]=3,AN395=""),100,100)</f>
        <v>100</v>
      </c>
      <c r="AP395" s="39" t="str">
        <f>IF(AC395&lt;&gt;"Won","",AO395*AD395)</f>
        <v/>
      </c>
      <c r="AQ395" s="39">
        <f>IF(AP395="",AO395*-1,AP395-AO395)</f>
        <v>-100</v>
      </c>
      <c r="AR395" s="95">
        <f>IF(Table2[[#This Row],[Negatives]]="NEG","",IF(AND(Table2[[#This Row],[2 Pro Bets]]="",Table2[[#This Row],[State]]="NSW",Table2[[#This Row],[Rated Order]]=3),"",100))</f>
        <v>100</v>
      </c>
      <c r="AS395" s="47" t="str">
        <f>IF(Table2[[#This Row],[Pro Bet]]="","",IF(Table2[[#This Row],[Lev Ret]]="","",AR395*Table2[[#This Row],[Div]]))</f>
        <v/>
      </c>
      <c r="AT395" s="96">
        <f>IF(Table2[[#This Row],[Pro Bet]]="","",IF(AS395="",AR395*-1,AS395-AR395))</f>
        <v>-100</v>
      </c>
    </row>
    <row r="396" spans="1:46" x14ac:dyDescent="0.25">
      <c r="A396" s="38">
        <v>44492</v>
      </c>
      <c r="B396" s="39" t="s">
        <v>44</v>
      </c>
      <c r="C396" s="40">
        <v>0.67361111111111116</v>
      </c>
      <c r="D396" s="39">
        <v>4</v>
      </c>
      <c r="E396" s="39">
        <v>8</v>
      </c>
      <c r="F396" s="70">
        <v>7</v>
      </c>
      <c r="G396" s="39">
        <v>2400</v>
      </c>
      <c r="H396" s="39" t="s">
        <v>1398</v>
      </c>
      <c r="I396" s="39" t="s">
        <v>989</v>
      </c>
      <c r="J396" s="39">
        <v>140</v>
      </c>
      <c r="K396" s="39">
        <v>5</v>
      </c>
      <c r="L396" s="39" t="s">
        <v>787</v>
      </c>
      <c r="M396" s="39" t="s">
        <v>1024</v>
      </c>
      <c r="N396" s="41">
        <v>11</v>
      </c>
      <c r="O396" s="39" t="s">
        <v>1063</v>
      </c>
      <c r="P396" s="39" t="s">
        <v>1405</v>
      </c>
      <c r="Q396" s="48"/>
      <c r="R396" s="39">
        <v>5</v>
      </c>
      <c r="S396" s="39">
        <v>54</v>
      </c>
      <c r="T396" s="39">
        <v>54</v>
      </c>
      <c r="U396" s="48">
        <v>54.545454545454547</v>
      </c>
      <c r="V396" s="39"/>
      <c r="W396" s="39">
        <v>4</v>
      </c>
      <c r="X396" s="39">
        <v>2</v>
      </c>
      <c r="Y396" s="39">
        <v>4.5999999999999996</v>
      </c>
      <c r="Z396" s="39">
        <v>20</v>
      </c>
      <c r="AA396" s="39"/>
      <c r="AB396" s="52"/>
      <c r="AC396" s="39"/>
      <c r="AD396" s="41">
        <v>11</v>
      </c>
      <c r="AE396" s="41"/>
      <c r="AF396" s="68" t="s">
        <v>619</v>
      </c>
      <c r="AG396" s="39" t="str">
        <f>VLOOKUP(B396,$B$1703:$D$1743,2,FALSE)</f>
        <v>NSW</v>
      </c>
      <c r="AH396" s="39" t="str">
        <f>VLOOKUP(B396,$B$1703:$D$1743,3,FALSE)</f>
        <v>-</v>
      </c>
      <c r="AI396" s="69" t="str">
        <f>TRIM(PROPER(L396))</f>
        <v>Skymax</v>
      </c>
      <c r="AJ396" s="39" t="str">
        <f>TEXT(A396, "ddd")</f>
        <v>Sat</v>
      </c>
      <c r="AK396" s="39">
        <f>MONTH(Table2[[#This Row],[Date]])</f>
        <v>10</v>
      </c>
      <c r="AL396" s="39"/>
      <c r="AM396" s="39" t="str">
        <f>IF(AND(Table2[[#This Row],[Date]]=A397,Table2[[#This Row],[Track]]=B397,Table2[[#This Row],[Race]]=F397,AL396&lt;&gt;"Neg",AL397&lt;&gt;"Neg"),2,"")</f>
        <v/>
      </c>
      <c r="AN396" s="39" t="str">
        <f>IF(AM396=2,2,IF(AND(AM395=2,Table2[[#This Row],[Negatives]]&lt;&gt;"NEG"),2,""))</f>
        <v/>
      </c>
      <c r="AO396" s="39">
        <f>IF(AND(Table2[[#This Row],[State]]="NSW",Table2[[#This Row],[Rated Order]]=3,AN396=""),100,100)</f>
        <v>100</v>
      </c>
      <c r="AP396" s="39" t="str">
        <f>IF(AC396&lt;&gt;"Won","",AO396*AD396)</f>
        <v/>
      </c>
      <c r="AQ396" s="39">
        <f>IF(AP396="",AO396*-1,AP396-AO396)</f>
        <v>-100</v>
      </c>
      <c r="AR396" s="95">
        <f>IF(Table2[[#This Row],[Negatives]]="NEG","",IF(AND(Table2[[#This Row],[2 Pro Bets]]="",Table2[[#This Row],[State]]="NSW",Table2[[#This Row],[Rated Order]]=3),"",100))</f>
        <v>100</v>
      </c>
      <c r="AS396" s="47" t="str">
        <f>IF(Table2[[#This Row],[Pro Bet]]="","",IF(Table2[[#This Row],[Lev Ret]]="","",AR396*Table2[[#This Row],[Div]]))</f>
        <v/>
      </c>
      <c r="AT396" s="96">
        <f>IF(Table2[[#This Row],[Pro Bet]]="","",IF(AS396="",AR396*-1,AS396-AR396))</f>
        <v>-100</v>
      </c>
    </row>
    <row r="397" spans="1:46" x14ac:dyDescent="0.25">
      <c r="A397" s="38">
        <v>44492</v>
      </c>
      <c r="B397" s="39" t="s">
        <v>125</v>
      </c>
      <c r="C397" s="40">
        <v>0.68402777777777779</v>
      </c>
      <c r="D397" s="39">
        <v>5</v>
      </c>
      <c r="E397" s="39">
        <v>0</v>
      </c>
      <c r="F397" s="70">
        <v>8</v>
      </c>
      <c r="G397" s="39">
        <v>2500</v>
      </c>
      <c r="H397" s="39" t="s">
        <v>988</v>
      </c>
      <c r="I397" s="39" t="s">
        <v>1052</v>
      </c>
      <c r="J397" s="39">
        <v>1000</v>
      </c>
      <c r="K397" s="39">
        <v>12</v>
      </c>
      <c r="L397" s="39" t="s">
        <v>171</v>
      </c>
      <c r="M397" s="39" t="s">
        <v>995</v>
      </c>
      <c r="N397" s="41">
        <v>3.7</v>
      </c>
      <c r="O397" s="39" t="s">
        <v>1003</v>
      </c>
      <c r="P397" s="39" t="s">
        <v>1144</v>
      </c>
      <c r="Q397" s="48"/>
      <c r="R397" s="39">
        <v>9</v>
      </c>
      <c r="S397" s="39">
        <v>55</v>
      </c>
      <c r="T397" s="39">
        <v>55</v>
      </c>
      <c r="U397" s="48">
        <v>43.693693693693689</v>
      </c>
      <c r="V397" s="39">
        <v>2</v>
      </c>
      <c r="W397" s="39"/>
      <c r="X397" s="39">
        <v>2</v>
      </c>
      <c r="Y397" s="39">
        <v>5</v>
      </c>
      <c r="Z397" s="39">
        <v>35</v>
      </c>
      <c r="AA397" s="39">
        <v>11</v>
      </c>
      <c r="AB397" s="52"/>
      <c r="AC397" s="39" t="s">
        <v>2</v>
      </c>
      <c r="AD397" s="41">
        <v>4</v>
      </c>
      <c r="AE397" s="41">
        <v>1.5</v>
      </c>
      <c r="AF397" s="68" t="s">
        <v>618</v>
      </c>
      <c r="AG397" s="39" t="str">
        <f>VLOOKUP(B397,$B$1703:$D$1743,2,FALSE)</f>
        <v>Vic</v>
      </c>
      <c r="AH397" s="39" t="str">
        <f>VLOOKUP(B397,$B$1703:$D$1743,3,FALSE)</f>
        <v>-</v>
      </c>
      <c r="AI397" s="69" t="str">
        <f>TRIM(PROPER(L397))</f>
        <v>Floating Artist</v>
      </c>
      <c r="AJ397" s="39" t="str">
        <f>TEXT(A397, "ddd")</f>
        <v>Sat</v>
      </c>
      <c r="AK397" s="39">
        <f>MONTH(Table2[[#This Row],[Date]])</f>
        <v>10</v>
      </c>
      <c r="AL397" s="39" t="s">
        <v>1361</v>
      </c>
      <c r="AM397" s="39" t="str">
        <f>IF(AND(Table2[[#This Row],[Date]]=A398,Table2[[#This Row],[Track]]=B398,Table2[[#This Row],[Race]]=F398,AL397&lt;&gt;"Neg",AL398&lt;&gt;"Neg"),2,"")</f>
        <v/>
      </c>
      <c r="AN397" s="39" t="str">
        <f>IF(AM397=2,2,IF(AND(AM396=2,Table2[[#This Row],[Negatives]]&lt;&gt;"NEG"),2,""))</f>
        <v/>
      </c>
      <c r="AO397" s="39">
        <f>IF(AND(Table2[[#This Row],[State]]="NSW",Table2[[#This Row],[Rated Order]]=3,AN397=""),100,100)</f>
        <v>100</v>
      </c>
      <c r="AP397" s="39" t="str">
        <f>IF(AC397&lt;&gt;"Won","",AO397*AD397)</f>
        <v/>
      </c>
      <c r="AQ397" s="39">
        <f>IF(AP397="",AO397*-1,AP397-AO397)</f>
        <v>-100</v>
      </c>
      <c r="AR397" s="95" t="str">
        <f>IF(Table2[[#This Row],[Negatives]]="NEG","",IF(AND(Table2[[#This Row],[2 Pro Bets]]="",Table2[[#This Row],[State]]="NSW",Table2[[#This Row],[Rated Order]]=3),"",100))</f>
        <v/>
      </c>
      <c r="AS397" s="47" t="str">
        <f>IF(Table2[[#This Row],[Pro Bet]]="","",IF(Table2[[#This Row],[Lev Ret]]="","",AR397*Table2[[#This Row],[Div]]))</f>
        <v/>
      </c>
      <c r="AT397" s="96" t="str">
        <f>IF(Table2[[#This Row],[Pro Bet]]="","",IF(AS397="",AR397*-1,AS397-AR397))</f>
        <v/>
      </c>
    </row>
    <row r="398" spans="1:46" x14ac:dyDescent="0.25">
      <c r="A398" s="38">
        <v>44492</v>
      </c>
      <c r="B398" s="39" t="s">
        <v>125</v>
      </c>
      <c r="C398" s="40">
        <v>0.68402777777777779</v>
      </c>
      <c r="D398" s="39">
        <v>5</v>
      </c>
      <c r="E398" s="39">
        <v>0</v>
      </c>
      <c r="F398" s="70">
        <v>8</v>
      </c>
      <c r="G398" s="39">
        <v>2500</v>
      </c>
      <c r="H398" s="39" t="s">
        <v>988</v>
      </c>
      <c r="I398" s="39" t="s">
        <v>1052</v>
      </c>
      <c r="J398" s="39">
        <v>1000</v>
      </c>
      <c r="K398" s="39">
        <v>10</v>
      </c>
      <c r="L398" s="39" t="s">
        <v>656</v>
      </c>
      <c r="M398" s="39" t="s">
        <v>999</v>
      </c>
      <c r="N398" s="41">
        <v>2.8</v>
      </c>
      <c r="O398" s="39" t="s">
        <v>1173</v>
      </c>
      <c r="P398" s="39" t="s">
        <v>1049</v>
      </c>
      <c r="Q398" s="48"/>
      <c r="R398" s="39">
        <v>3</v>
      </c>
      <c r="S398" s="39">
        <v>56</v>
      </c>
      <c r="T398" s="39">
        <v>56</v>
      </c>
      <c r="U398" s="48">
        <v>43.693693693693689</v>
      </c>
      <c r="V398" s="39">
        <v>4</v>
      </c>
      <c r="W398" s="39">
        <v>5</v>
      </c>
      <c r="X398" s="39">
        <v>3</v>
      </c>
      <c r="Y398" s="39">
        <v>5.4</v>
      </c>
      <c r="Z398" s="39">
        <v>30</v>
      </c>
      <c r="AA398" s="39">
        <v>11</v>
      </c>
      <c r="AB398" s="52"/>
      <c r="AC398" s="39"/>
      <c r="AD398" s="41">
        <v>2.25</v>
      </c>
      <c r="AE398" s="41"/>
      <c r="AF398" s="68" t="s">
        <v>618</v>
      </c>
      <c r="AG398" s="39" t="str">
        <f>VLOOKUP(B398,$B$1703:$D$1743,2,FALSE)</f>
        <v>Vic</v>
      </c>
      <c r="AH398" s="39" t="str">
        <f>VLOOKUP(B398,$B$1703:$D$1743,3,FALSE)</f>
        <v>-</v>
      </c>
      <c r="AI398" s="69" t="str">
        <f>TRIM(PROPER(L398))</f>
        <v>Pondus</v>
      </c>
      <c r="AJ398" s="39" t="str">
        <f>TEXT(A398, "ddd")</f>
        <v>Sat</v>
      </c>
      <c r="AK398" s="39">
        <f>MONTH(Table2[[#This Row],[Date]])</f>
        <v>10</v>
      </c>
      <c r="AL398" s="39" t="s">
        <v>1362</v>
      </c>
      <c r="AM398" s="39" t="str">
        <f>IF(AND(Table2[[#This Row],[Date]]=A399,Table2[[#This Row],[Track]]=B399,Table2[[#This Row],[Race]]=F399,AL398&lt;&gt;"Neg",AL399&lt;&gt;"Neg"),2,"")</f>
        <v/>
      </c>
      <c r="AN398" s="39" t="str">
        <f>IF(AM398=2,2,IF(AND(AM397=2,Table2[[#This Row],[Negatives]]&lt;&gt;"NEG"),2,""))</f>
        <v/>
      </c>
      <c r="AO398" s="39">
        <f>IF(AND(Table2[[#This Row],[State]]="NSW",Table2[[#This Row],[Rated Order]]=3,AN398=""),100,100)</f>
        <v>100</v>
      </c>
      <c r="AP398" s="39" t="str">
        <f>IF(AC398&lt;&gt;"Won","",AO398*AD398)</f>
        <v/>
      </c>
      <c r="AQ398" s="39">
        <f>IF(AP398="",AO398*-1,AP398-AO398)</f>
        <v>-100</v>
      </c>
      <c r="AR398" s="95" t="str">
        <f>IF(Table2[[#This Row],[Negatives]]="NEG","",IF(AND(Table2[[#This Row],[2 Pro Bets]]="",Table2[[#This Row],[State]]="NSW",Table2[[#This Row],[Rated Order]]=3),"",100))</f>
        <v/>
      </c>
      <c r="AS398" s="47" t="str">
        <f>IF(Table2[[#This Row],[Pro Bet]]="","",IF(Table2[[#This Row],[Lev Ret]]="","",AR398*Table2[[#This Row],[Div]]))</f>
        <v/>
      </c>
      <c r="AT398" s="96" t="str">
        <f>IF(Table2[[#This Row],[Pro Bet]]="","",IF(AS398="",AR398*-1,AS398-AR398))</f>
        <v/>
      </c>
    </row>
    <row r="399" spans="1:46" x14ac:dyDescent="0.25">
      <c r="A399" s="38">
        <v>44492</v>
      </c>
      <c r="B399" s="39" t="s">
        <v>44</v>
      </c>
      <c r="C399" s="40">
        <v>0.73263888888888884</v>
      </c>
      <c r="D399" s="39">
        <v>4</v>
      </c>
      <c r="E399" s="39">
        <v>8</v>
      </c>
      <c r="F399" s="70">
        <v>9</v>
      </c>
      <c r="G399" s="39">
        <v>1400</v>
      </c>
      <c r="H399" s="39" t="s">
        <v>1460</v>
      </c>
      <c r="I399" s="39" t="s">
        <v>1423</v>
      </c>
      <c r="J399" s="39">
        <v>2000</v>
      </c>
      <c r="K399" s="39">
        <v>6</v>
      </c>
      <c r="L399" s="39" t="s">
        <v>1625</v>
      </c>
      <c r="M399" s="39" t="s">
        <v>1006</v>
      </c>
      <c r="N399" s="41">
        <v>3</v>
      </c>
      <c r="O399" s="39" t="s">
        <v>1461</v>
      </c>
      <c r="P399" s="39" t="s">
        <v>1416</v>
      </c>
      <c r="Q399" s="48"/>
      <c r="R399" s="39">
        <v>9</v>
      </c>
      <c r="S399" s="39">
        <v>58</v>
      </c>
      <c r="T399" s="39">
        <v>58</v>
      </c>
      <c r="U399" s="48">
        <v>43.859649122807021</v>
      </c>
      <c r="V399" s="39">
        <v>2</v>
      </c>
      <c r="W399" s="39"/>
      <c r="X399" s="39">
        <v>2</v>
      </c>
      <c r="Y399" s="39">
        <v>4.8</v>
      </c>
      <c r="Z399" s="39">
        <v>30</v>
      </c>
      <c r="AA399" s="39"/>
      <c r="AB399" s="52"/>
      <c r="AC399" s="39"/>
      <c r="AD399" s="41">
        <v>3.1</v>
      </c>
      <c r="AE399" s="41"/>
      <c r="AF399" s="68" t="s">
        <v>619</v>
      </c>
      <c r="AG399" s="39" t="str">
        <f>VLOOKUP(B399,$B$1703:$D$1743,2,FALSE)</f>
        <v>NSW</v>
      </c>
      <c r="AH399" s="39" t="str">
        <f>VLOOKUP(B399,$B$1703:$D$1743,3,FALSE)</f>
        <v>-</v>
      </c>
      <c r="AI399" s="69" t="str">
        <f>TRIM(PROPER(L399))</f>
        <v>Entriviere</v>
      </c>
      <c r="AJ399" s="39" t="str">
        <f>TEXT(A399, "ddd")</f>
        <v>Sat</v>
      </c>
      <c r="AK399" s="39">
        <f>MONTH(Table2[[#This Row],[Date]])</f>
        <v>10</v>
      </c>
      <c r="AL399" s="39" t="s">
        <v>1362</v>
      </c>
      <c r="AM399" s="39" t="str">
        <f>IF(AND(Table2[[#This Row],[Date]]=A400,Table2[[#This Row],[Track]]=B400,Table2[[#This Row],[Race]]=F400,AL399&lt;&gt;"Neg",AL400&lt;&gt;"Neg"),2,"")</f>
        <v/>
      </c>
      <c r="AN399" s="39" t="str">
        <f>IF(AM399=2,2,IF(AND(AM398=2,Table2[[#This Row],[Negatives]]&lt;&gt;"NEG"),2,""))</f>
        <v/>
      </c>
      <c r="AO399" s="39">
        <f>IF(AND(Table2[[#This Row],[State]]="NSW",Table2[[#This Row],[Rated Order]]=3,AN399=""),100,100)</f>
        <v>100</v>
      </c>
      <c r="AP399" s="39" t="str">
        <f>IF(AC399&lt;&gt;"Won","",AO399*AD399)</f>
        <v/>
      </c>
      <c r="AQ399" s="39">
        <f>IF(AP399="",AO399*-1,AP399-AO399)</f>
        <v>-100</v>
      </c>
      <c r="AR399" s="95" t="str">
        <f>IF(Table2[[#This Row],[Negatives]]="NEG","",IF(AND(Table2[[#This Row],[2 Pro Bets]]="",Table2[[#This Row],[State]]="NSW",Table2[[#This Row],[Rated Order]]=3),"",100))</f>
        <v/>
      </c>
      <c r="AS399" s="47" t="str">
        <f>IF(Table2[[#This Row],[Pro Bet]]="","",IF(Table2[[#This Row],[Lev Ret]]="","",AR399*Table2[[#This Row],[Div]]))</f>
        <v/>
      </c>
      <c r="AT399" s="96" t="str">
        <f>IF(Table2[[#This Row],[Pro Bet]]="","",IF(AS399="",AR399*-1,AS399-AR399))</f>
        <v/>
      </c>
    </row>
    <row r="400" spans="1:46" x14ac:dyDescent="0.25">
      <c r="A400" s="38">
        <v>44492</v>
      </c>
      <c r="B400" s="39" t="s">
        <v>44</v>
      </c>
      <c r="C400" s="40">
        <v>0.75694444444444453</v>
      </c>
      <c r="D400" s="39">
        <v>4</v>
      </c>
      <c r="E400" s="39">
        <v>8</v>
      </c>
      <c r="F400" s="70">
        <v>10</v>
      </c>
      <c r="G400" s="39">
        <v>1200</v>
      </c>
      <c r="H400" s="39" t="s">
        <v>1398</v>
      </c>
      <c r="I400" s="39">
        <v>88</v>
      </c>
      <c r="J400" s="39">
        <v>130</v>
      </c>
      <c r="K400" s="39">
        <v>9</v>
      </c>
      <c r="L400" s="39" t="s">
        <v>576</v>
      </c>
      <c r="M400" s="39" t="s">
        <v>990</v>
      </c>
      <c r="N400" s="41">
        <v>2.5</v>
      </c>
      <c r="O400" s="39" t="s">
        <v>1068</v>
      </c>
      <c r="P400" s="39" t="s">
        <v>1064</v>
      </c>
      <c r="Q400" s="48"/>
      <c r="R400" s="39">
        <v>1</v>
      </c>
      <c r="S400" s="39">
        <v>57</v>
      </c>
      <c r="T400" s="39">
        <v>57</v>
      </c>
      <c r="U400" s="48">
        <v>24.729294702955812</v>
      </c>
      <c r="V400" s="39">
        <v>3</v>
      </c>
      <c r="W400" s="39">
        <v>5</v>
      </c>
      <c r="X400" s="39">
        <v>3</v>
      </c>
      <c r="Y400" s="39">
        <v>5.8</v>
      </c>
      <c r="Z400" s="39">
        <v>30</v>
      </c>
      <c r="AA400" s="39"/>
      <c r="AB400" s="52"/>
      <c r="AC400" s="39" t="s">
        <v>1</v>
      </c>
      <c r="AD400" s="41">
        <v>2</v>
      </c>
      <c r="AE400" s="41">
        <v>1.3</v>
      </c>
      <c r="AF400" s="68" t="s">
        <v>619</v>
      </c>
      <c r="AG400" s="39" t="str">
        <f>VLOOKUP(B400,$B$1703:$D$1743,2,FALSE)</f>
        <v>NSW</v>
      </c>
      <c r="AH400" s="39" t="str">
        <f>VLOOKUP(B400,$B$1703:$D$1743,3,FALSE)</f>
        <v>-</v>
      </c>
      <c r="AI400" s="69" t="str">
        <f>TRIM(PROPER(L400))</f>
        <v>Gravina</v>
      </c>
      <c r="AJ400" s="39" t="str">
        <f>TEXT(A400, "ddd")</f>
        <v>Sat</v>
      </c>
      <c r="AK400" s="39">
        <f>MONTH(Table2[[#This Row],[Date]])</f>
        <v>10</v>
      </c>
      <c r="AL400" s="79" t="s">
        <v>1361</v>
      </c>
      <c r="AM400" s="39" t="str">
        <f>IF(AND(Table2[[#This Row],[Date]]=A401,Table2[[#This Row],[Track]]=B401,Table2[[#This Row],[Race]]=F401,AL400&lt;&gt;"Neg",AL401&lt;&gt;"Neg"),2,"")</f>
        <v/>
      </c>
      <c r="AN400" s="39" t="str">
        <f>IF(AM400=2,2,IF(AND(AM399=2,Table2[[#This Row],[Negatives]]&lt;&gt;"NEG"),2,""))</f>
        <v/>
      </c>
      <c r="AO400" s="39">
        <f>IF(AND(Table2[[#This Row],[State]]="NSW",Table2[[#This Row],[Rated Order]]=3,AN400=""),100,100)</f>
        <v>100</v>
      </c>
      <c r="AP400" s="39" t="str">
        <f>IF(AC400&lt;&gt;"Won","",AO400*AD400)</f>
        <v/>
      </c>
      <c r="AQ400" s="39">
        <f>IF(AP400="",AO400*-1,AP400-AO400)</f>
        <v>-100</v>
      </c>
      <c r="AR400" s="95" t="str">
        <f>IF(Table2[[#This Row],[Negatives]]="NEG","",IF(AND(Table2[[#This Row],[2 Pro Bets]]="",Table2[[#This Row],[State]]="NSW",Table2[[#This Row],[Rated Order]]=3),"",100))</f>
        <v/>
      </c>
      <c r="AS400" s="47" t="str">
        <f>IF(Table2[[#This Row],[Pro Bet]]="","",IF(Table2[[#This Row],[Lev Ret]]="","",AR400*Table2[[#This Row],[Div]]))</f>
        <v/>
      </c>
      <c r="AT400" s="96" t="str">
        <f>IF(Table2[[#This Row],[Pro Bet]]="","",IF(AS400="",AR400*-1,AS400-AR400))</f>
        <v/>
      </c>
    </row>
    <row r="401" spans="1:46" x14ac:dyDescent="0.25">
      <c r="A401" s="38">
        <v>44499</v>
      </c>
      <c r="B401" s="39" t="s">
        <v>45</v>
      </c>
      <c r="C401" s="40">
        <v>0.52777777777777779</v>
      </c>
      <c r="D401" s="39">
        <v>4</v>
      </c>
      <c r="E401" s="39">
        <v>0</v>
      </c>
      <c r="F401" s="70">
        <v>1</v>
      </c>
      <c r="G401" s="39">
        <v>1200</v>
      </c>
      <c r="H401" s="39" t="s">
        <v>1398</v>
      </c>
      <c r="I401" s="39">
        <v>78</v>
      </c>
      <c r="J401" s="39">
        <v>130</v>
      </c>
      <c r="K401" s="39">
        <v>2</v>
      </c>
      <c r="L401" s="39" t="s">
        <v>742</v>
      </c>
      <c r="M401" s="39" t="s">
        <v>1006</v>
      </c>
      <c r="N401" s="41">
        <v>2.1</v>
      </c>
      <c r="O401" s="39" t="s">
        <v>1068</v>
      </c>
      <c r="P401" s="39" t="s">
        <v>1182</v>
      </c>
      <c r="Q401" s="48"/>
      <c r="R401" s="39">
        <v>3</v>
      </c>
      <c r="S401" s="39">
        <v>59</v>
      </c>
      <c r="T401" s="39">
        <v>59</v>
      </c>
      <c r="U401" s="48">
        <v>67.61904761904762</v>
      </c>
      <c r="V401" s="39">
        <v>2</v>
      </c>
      <c r="W401" s="39">
        <v>1</v>
      </c>
      <c r="X401" s="39">
        <v>2</v>
      </c>
      <c r="Y401" s="39">
        <v>4.2</v>
      </c>
      <c r="Z401" s="39">
        <v>30</v>
      </c>
      <c r="AA401" s="39"/>
      <c r="AB401" s="52"/>
      <c r="AC401" s="39" t="s">
        <v>471</v>
      </c>
      <c r="AD401" s="41">
        <v>2.8</v>
      </c>
      <c r="AE401" s="41">
        <v>1.8</v>
      </c>
      <c r="AF401" s="68" t="s">
        <v>619</v>
      </c>
      <c r="AG401" s="39" t="str">
        <f>VLOOKUP(B401,$B$1703:$D$1743,2,FALSE)</f>
        <v>NSW</v>
      </c>
      <c r="AH401" s="39" t="str">
        <f>VLOOKUP(B401,$B$1703:$D$1743,3,FALSE)</f>
        <v>-</v>
      </c>
      <c r="AI401" s="69" t="str">
        <f>TRIM(PROPER(L401))</f>
        <v>Katalin</v>
      </c>
      <c r="AJ401" s="39" t="str">
        <f>TEXT(A401, "ddd")</f>
        <v>Sat</v>
      </c>
      <c r="AK401" s="39">
        <f>MONTH(Table2[[#This Row],[Date]])</f>
        <v>10</v>
      </c>
      <c r="AL401" s="39"/>
      <c r="AM401" s="39" t="str">
        <f>IF(AND(Table2[[#This Row],[Date]]=A402,Table2[[#This Row],[Track]]=B402,Table2[[#This Row],[Race]]=F402,AL401&lt;&gt;"Neg",AL402&lt;&gt;"Neg"),2,"")</f>
        <v/>
      </c>
      <c r="AN401" s="39" t="str">
        <f>IF(AM401=2,2,IF(AND(AM400=2,Table2[[#This Row],[Negatives]]&lt;&gt;"NEG"),2,""))</f>
        <v/>
      </c>
      <c r="AO401" s="39">
        <f>IF(AND(Table2[[#This Row],[State]]="NSW",Table2[[#This Row],[Rated Order]]=3,AN401=""),100,100)</f>
        <v>100</v>
      </c>
      <c r="AP401" s="39">
        <f>IF(AC401&lt;&gt;"Won","",AO401*AD401)</f>
        <v>280</v>
      </c>
      <c r="AQ401" s="39">
        <f>IF(AP401="",AO401*-1,AP401-AO401)</f>
        <v>180</v>
      </c>
      <c r="AR401" s="95">
        <f>IF(Table2[[#This Row],[Negatives]]="NEG","",IF(AND(Table2[[#This Row],[2 Pro Bets]]="",Table2[[#This Row],[State]]="NSW",Table2[[#This Row],[Rated Order]]=3),"",100))</f>
        <v>100</v>
      </c>
      <c r="AS401" s="47">
        <f>IF(Table2[[#This Row],[Pro Bet]]="","",IF(Table2[[#This Row],[Lev Ret]]="","",AR401*Table2[[#This Row],[Div]]))</f>
        <v>280</v>
      </c>
      <c r="AT401" s="96">
        <f>IF(Table2[[#This Row],[Pro Bet]]="","",IF(AS401="",AR401*-1,AS401-AR401))</f>
        <v>180</v>
      </c>
    </row>
    <row r="402" spans="1:46" x14ac:dyDescent="0.25">
      <c r="A402" s="38">
        <v>44499</v>
      </c>
      <c r="B402" s="39" t="s">
        <v>237</v>
      </c>
      <c r="C402" s="40">
        <v>0.54166666666666663</v>
      </c>
      <c r="D402" s="39">
        <v>4</v>
      </c>
      <c r="E402" s="39">
        <v>0</v>
      </c>
      <c r="F402" s="70">
        <v>2</v>
      </c>
      <c r="G402" s="39">
        <v>2500</v>
      </c>
      <c r="H402" s="39" t="s">
        <v>988</v>
      </c>
      <c r="I402" s="39" t="s">
        <v>989</v>
      </c>
      <c r="J402" s="39">
        <v>300</v>
      </c>
      <c r="K402" s="39">
        <v>5</v>
      </c>
      <c r="L402" s="39" t="s">
        <v>1174</v>
      </c>
      <c r="M402" s="39" t="s">
        <v>995</v>
      </c>
      <c r="N402" s="41">
        <v>16</v>
      </c>
      <c r="O402" s="39" t="s">
        <v>1166</v>
      </c>
      <c r="P402" s="39" t="s">
        <v>1175</v>
      </c>
      <c r="Q402" s="48"/>
      <c r="R402" s="39">
        <v>6</v>
      </c>
      <c r="S402" s="39">
        <v>57</v>
      </c>
      <c r="T402" s="39">
        <v>57</v>
      </c>
      <c r="U402" s="48">
        <v>43.287037037037038</v>
      </c>
      <c r="V402" s="39">
        <v>5</v>
      </c>
      <c r="W402" s="39">
        <v>3</v>
      </c>
      <c r="X402" s="39">
        <v>2</v>
      </c>
      <c r="Y402" s="39">
        <v>5</v>
      </c>
      <c r="Z402" s="39">
        <v>35</v>
      </c>
      <c r="AA402" s="39">
        <v>9</v>
      </c>
      <c r="AB402" s="52"/>
      <c r="AC402" s="39"/>
      <c r="AD402" s="41">
        <v>15</v>
      </c>
      <c r="AE402" s="41"/>
      <c r="AF402" s="68" t="s">
        <v>618</v>
      </c>
      <c r="AG402" s="39" t="str">
        <f>VLOOKUP(B402,$B$1703:$D$1743,2,FALSE)</f>
        <v>Vic</v>
      </c>
      <c r="AH402" s="39" t="str">
        <f>VLOOKUP(B402,$B$1703:$D$1743,3,FALSE)</f>
        <v>-</v>
      </c>
      <c r="AI402" s="69" t="str">
        <f>TRIM(PROPER(L402))</f>
        <v>Fun Fact</v>
      </c>
      <c r="AJ402" s="39" t="str">
        <f>TEXT(A402, "ddd")</f>
        <v>Sat</v>
      </c>
      <c r="AK402" s="39">
        <f>MONTH(Table2[[#This Row],[Date]])</f>
        <v>10</v>
      </c>
      <c r="AL402" s="39" t="s">
        <v>1361</v>
      </c>
      <c r="AM402" s="39" t="str">
        <f>IF(AND(Table2[[#This Row],[Date]]=A403,Table2[[#This Row],[Track]]=B403,Table2[[#This Row],[Race]]=F403,AL402&lt;&gt;"Neg",AL403&lt;&gt;"Neg"),2,"")</f>
        <v/>
      </c>
      <c r="AN402" s="39" t="str">
        <f>IF(AM402=2,2,IF(AND(AM401=2,Table2[[#This Row],[Negatives]]&lt;&gt;"NEG"),2,""))</f>
        <v/>
      </c>
      <c r="AO402" s="39">
        <f>IF(AND(Table2[[#This Row],[State]]="NSW",Table2[[#This Row],[Rated Order]]=3,AN402=""),100,100)</f>
        <v>100</v>
      </c>
      <c r="AP402" s="39" t="str">
        <f>IF(AC402&lt;&gt;"Won","",AO402*AD402)</f>
        <v/>
      </c>
      <c r="AQ402" s="39">
        <f>IF(AP402="",AO402*-1,AP402-AO402)</f>
        <v>-100</v>
      </c>
      <c r="AR402" s="95" t="str">
        <f>IF(Table2[[#This Row],[Negatives]]="NEG","",IF(AND(Table2[[#This Row],[2 Pro Bets]]="",Table2[[#This Row],[State]]="NSW",Table2[[#This Row],[Rated Order]]=3),"",100))</f>
        <v/>
      </c>
      <c r="AS402" s="47" t="str">
        <f>IF(Table2[[#This Row],[Pro Bet]]="","",IF(Table2[[#This Row],[Lev Ret]]="","",AR402*Table2[[#This Row],[Div]]))</f>
        <v/>
      </c>
      <c r="AT402" s="96" t="str">
        <f>IF(Table2[[#This Row],[Pro Bet]]="","",IF(AS402="",AR402*-1,AS402-AR402))</f>
        <v/>
      </c>
    </row>
    <row r="403" spans="1:46" x14ac:dyDescent="0.25">
      <c r="A403" s="38">
        <v>44499</v>
      </c>
      <c r="B403" s="39" t="s">
        <v>237</v>
      </c>
      <c r="C403" s="40">
        <v>0.54166666666666663</v>
      </c>
      <c r="D403" s="39">
        <v>4</v>
      </c>
      <c r="E403" s="39">
        <v>0</v>
      </c>
      <c r="F403" s="70">
        <v>4</v>
      </c>
      <c r="G403" s="39">
        <v>1200</v>
      </c>
      <c r="H403" s="39" t="s">
        <v>988</v>
      </c>
      <c r="I403" s="39" t="s">
        <v>989</v>
      </c>
      <c r="J403" s="39">
        <v>300</v>
      </c>
      <c r="K403" s="39">
        <v>5</v>
      </c>
      <c r="L403" s="39" t="s">
        <v>525</v>
      </c>
      <c r="M403" s="39" t="s">
        <v>990</v>
      </c>
      <c r="N403" s="41">
        <v>15</v>
      </c>
      <c r="O403" s="39" t="s">
        <v>1068</v>
      </c>
      <c r="P403" s="39" t="s">
        <v>1008</v>
      </c>
      <c r="Q403" s="48"/>
      <c r="R403" s="39">
        <v>1</v>
      </c>
      <c r="S403" s="39">
        <v>55.5</v>
      </c>
      <c r="T403" s="39">
        <v>55.5</v>
      </c>
      <c r="U403" s="48">
        <v>35.238095238095241</v>
      </c>
      <c r="V403" s="39">
        <v>4</v>
      </c>
      <c r="W403" s="39">
        <v>2</v>
      </c>
      <c r="X403" s="39">
        <v>2</v>
      </c>
      <c r="Y403" s="39">
        <v>5.2</v>
      </c>
      <c r="Z403" s="39">
        <v>30</v>
      </c>
      <c r="AA403" s="39">
        <v>7</v>
      </c>
      <c r="AB403" s="52"/>
      <c r="AC403" s="39" t="s">
        <v>7</v>
      </c>
      <c r="AD403" s="41">
        <v>16</v>
      </c>
      <c r="AE403" s="41"/>
      <c r="AF403" s="68" t="s">
        <v>618</v>
      </c>
      <c r="AG403" s="39" t="str">
        <f>VLOOKUP(B403,$B$1703:$D$1743,2,FALSE)</f>
        <v>Vic</v>
      </c>
      <c r="AH403" s="39" t="str">
        <f>VLOOKUP(B403,$B$1703:$D$1743,3,FALSE)</f>
        <v>-</v>
      </c>
      <c r="AI403" s="69" t="str">
        <f>TRIM(PROPER(L403))</f>
        <v>Isaurian</v>
      </c>
      <c r="AJ403" s="39" t="str">
        <f>TEXT(A403, "ddd")</f>
        <v>Sat</v>
      </c>
      <c r="AK403" s="39">
        <f>MONTH(Table2[[#This Row],[Date]])</f>
        <v>10</v>
      </c>
      <c r="AL403" s="39"/>
      <c r="AM403" s="39" t="str">
        <f>IF(AND(Table2[[#This Row],[Date]]=A404,Table2[[#This Row],[Track]]=B404,Table2[[#This Row],[Race]]=F404,AL403&lt;&gt;"Neg",AL404&lt;&gt;"Neg"),2,"")</f>
        <v/>
      </c>
      <c r="AN403" s="39" t="str">
        <f>IF(AM403=2,2,IF(AND(AM402=2,Table2[[#This Row],[Negatives]]&lt;&gt;"NEG"),2,""))</f>
        <v/>
      </c>
      <c r="AO403" s="39">
        <f>IF(AND(Table2[[#This Row],[State]]="NSW",Table2[[#This Row],[Rated Order]]=3,AN403=""),100,100)</f>
        <v>100</v>
      </c>
      <c r="AP403" s="39" t="str">
        <f>IF(AC403&lt;&gt;"Won","",AO403*AD403)</f>
        <v/>
      </c>
      <c r="AQ403" s="39">
        <f>IF(AP403="",AO403*-1,AP403-AO403)</f>
        <v>-100</v>
      </c>
      <c r="AR403" s="95">
        <f>IF(Table2[[#This Row],[Negatives]]="NEG","",IF(AND(Table2[[#This Row],[2 Pro Bets]]="",Table2[[#This Row],[State]]="NSW",Table2[[#This Row],[Rated Order]]=3),"",100))</f>
        <v>100</v>
      </c>
      <c r="AS403" s="47" t="str">
        <f>IF(Table2[[#This Row],[Pro Bet]]="","",IF(Table2[[#This Row],[Lev Ret]]="","",AR403*Table2[[#This Row],[Div]]))</f>
        <v/>
      </c>
      <c r="AT403" s="96">
        <f>IF(Table2[[#This Row],[Pro Bet]]="","",IF(AS403="",AR403*-1,AS403-AR403))</f>
        <v>-100</v>
      </c>
    </row>
    <row r="404" spans="1:46" x14ac:dyDescent="0.25">
      <c r="A404" s="38">
        <v>44499</v>
      </c>
      <c r="B404" s="39" t="s">
        <v>237</v>
      </c>
      <c r="C404" s="40">
        <v>0.54166666666666663</v>
      </c>
      <c r="D404" s="39">
        <v>4</v>
      </c>
      <c r="E404" s="39">
        <v>0</v>
      </c>
      <c r="F404" s="70">
        <v>5</v>
      </c>
      <c r="G404" s="39">
        <v>1600</v>
      </c>
      <c r="H404" s="39" t="s">
        <v>1021</v>
      </c>
      <c r="I404" s="39" t="s">
        <v>1061</v>
      </c>
      <c r="J404" s="39">
        <v>1000</v>
      </c>
      <c r="K404" s="39">
        <v>3</v>
      </c>
      <c r="L404" s="39" t="s">
        <v>1377</v>
      </c>
      <c r="M404" s="39" t="s">
        <v>999</v>
      </c>
      <c r="N404" s="41">
        <v>3.2</v>
      </c>
      <c r="O404" s="39" t="s">
        <v>1161</v>
      </c>
      <c r="P404" s="39" t="s">
        <v>992</v>
      </c>
      <c r="Q404" s="48"/>
      <c r="R404" s="39">
        <v>2</v>
      </c>
      <c r="S404" s="39">
        <v>57</v>
      </c>
      <c r="T404" s="39">
        <v>57</v>
      </c>
      <c r="U404" s="48">
        <v>49.431818181818187</v>
      </c>
      <c r="V404" s="39">
        <v>2</v>
      </c>
      <c r="W404" s="39">
        <v>1</v>
      </c>
      <c r="X404" s="39">
        <v>2</v>
      </c>
      <c r="Y404" s="39">
        <v>5.2</v>
      </c>
      <c r="Z404" s="39">
        <v>30</v>
      </c>
      <c r="AA404" s="39">
        <v>14</v>
      </c>
      <c r="AB404" s="52"/>
      <c r="AC404" s="39"/>
      <c r="AD404" s="41">
        <v>3.3</v>
      </c>
      <c r="AE404" s="41"/>
      <c r="AF404" s="68" t="s">
        <v>618</v>
      </c>
      <c r="AG404" s="39" t="str">
        <f>VLOOKUP(B404,$B$1703:$D$1743,2,FALSE)</f>
        <v>Vic</v>
      </c>
      <c r="AH404" s="39" t="str">
        <f>VLOOKUP(B404,$B$1703:$D$1743,3,FALSE)</f>
        <v>-</v>
      </c>
      <c r="AI404" s="69" t="str">
        <f>TRIM(PROPER(L404))</f>
        <v>Tofane</v>
      </c>
      <c r="AJ404" s="39" t="str">
        <f>TEXT(A404, "ddd")</f>
        <v>Sat</v>
      </c>
      <c r="AK404" s="39">
        <f>MONTH(Table2[[#This Row],[Date]])</f>
        <v>10</v>
      </c>
      <c r="AL404" s="39" t="s">
        <v>1361</v>
      </c>
      <c r="AM404" s="39" t="str">
        <f>IF(AND(Table2[[#This Row],[Date]]=A405,Table2[[#This Row],[Track]]=B405,Table2[[#This Row],[Race]]=F405,AL404&lt;&gt;"Neg",AL405&lt;&gt;"Neg"),2,"")</f>
        <v/>
      </c>
      <c r="AN404" s="39" t="str">
        <f>IF(AM404=2,2,IF(AND(AM403=2,Table2[[#This Row],[Negatives]]&lt;&gt;"NEG"),2,""))</f>
        <v/>
      </c>
      <c r="AO404" s="39">
        <f>IF(AND(Table2[[#This Row],[State]]="NSW",Table2[[#This Row],[Rated Order]]=3,AN404=""),100,100)</f>
        <v>100</v>
      </c>
      <c r="AP404" s="39" t="str">
        <f>IF(AC404&lt;&gt;"Won","",AO404*AD404)</f>
        <v/>
      </c>
      <c r="AQ404" s="39">
        <f>IF(AP404="",AO404*-1,AP404-AO404)</f>
        <v>-100</v>
      </c>
      <c r="AR404" s="95" t="str">
        <f>IF(Table2[[#This Row],[Negatives]]="NEG","",IF(AND(Table2[[#This Row],[2 Pro Bets]]="",Table2[[#This Row],[State]]="NSW",Table2[[#This Row],[Rated Order]]=3),"",100))</f>
        <v/>
      </c>
      <c r="AS404" s="47" t="str">
        <f>IF(Table2[[#This Row],[Pro Bet]]="","",IF(Table2[[#This Row],[Lev Ret]]="","",AR404*Table2[[#This Row],[Div]]))</f>
        <v/>
      </c>
      <c r="AT404" s="96" t="str">
        <f>IF(Table2[[#This Row],[Pro Bet]]="","",IF(AS404="",AR404*-1,AS404-AR404))</f>
        <v/>
      </c>
    </row>
    <row r="405" spans="1:46" x14ac:dyDescent="0.25">
      <c r="A405" s="38">
        <v>44499</v>
      </c>
      <c r="B405" s="39" t="s">
        <v>237</v>
      </c>
      <c r="C405" s="40">
        <v>0.54166666666666663</v>
      </c>
      <c r="D405" s="39">
        <v>4</v>
      </c>
      <c r="E405" s="39">
        <v>0</v>
      </c>
      <c r="F405" s="70">
        <v>2</v>
      </c>
      <c r="G405" s="39">
        <v>2500</v>
      </c>
      <c r="H405" s="39" t="s">
        <v>988</v>
      </c>
      <c r="I405" s="39" t="s">
        <v>989</v>
      </c>
      <c r="J405" s="39">
        <v>300</v>
      </c>
      <c r="K405" s="39">
        <v>7</v>
      </c>
      <c r="L405" s="39" t="s">
        <v>172</v>
      </c>
      <c r="M405" s="39" t="s">
        <v>1030</v>
      </c>
      <c r="N405" s="41">
        <v>3.4</v>
      </c>
      <c r="O405" s="39" t="s">
        <v>1003</v>
      </c>
      <c r="P405" s="39" t="s">
        <v>1151</v>
      </c>
      <c r="Q405" s="48"/>
      <c r="R405" s="39">
        <v>1</v>
      </c>
      <c r="S405" s="39">
        <v>54</v>
      </c>
      <c r="T405" s="39">
        <v>54</v>
      </c>
      <c r="U405" s="48">
        <v>43.287037037037038</v>
      </c>
      <c r="V405" s="39">
        <v>2</v>
      </c>
      <c r="W405" s="39">
        <v>4</v>
      </c>
      <c r="X405" s="39">
        <v>3</v>
      </c>
      <c r="Y405" s="39">
        <v>5.4</v>
      </c>
      <c r="Z405" s="39">
        <v>30</v>
      </c>
      <c r="AA405" s="39">
        <v>9</v>
      </c>
      <c r="AB405" s="52"/>
      <c r="AC405" s="39" t="s">
        <v>2</v>
      </c>
      <c r="AD405" s="41">
        <v>3.6</v>
      </c>
      <c r="AE405" s="41">
        <v>1.6</v>
      </c>
      <c r="AF405" s="68" t="s">
        <v>618</v>
      </c>
      <c r="AG405" s="39" t="str">
        <f>VLOOKUP(B405,$B$1703:$D$1743,2,FALSE)</f>
        <v>Vic</v>
      </c>
      <c r="AH405" s="39" t="str">
        <f>VLOOKUP(B405,$B$1703:$D$1743,3,FALSE)</f>
        <v>-</v>
      </c>
      <c r="AI405" s="69" t="str">
        <f>TRIM(PROPER(L405))</f>
        <v>Mankayan</v>
      </c>
      <c r="AJ405" s="39" t="str">
        <f>TEXT(A405, "ddd")</f>
        <v>Sat</v>
      </c>
      <c r="AK405" s="39">
        <f>MONTH(Table2[[#This Row],[Date]])</f>
        <v>10</v>
      </c>
      <c r="AL405" s="39" t="s">
        <v>1361</v>
      </c>
      <c r="AM405" s="39" t="str">
        <f>IF(AND(Table2[[#This Row],[Date]]=A406,Table2[[#This Row],[Track]]=B406,Table2[[#This Row],[Race]]=F406,AL405&lt;&gt;"Neg",AL406&lt;&gt;"Neg"),2,"")</f>
        <v/>
      </c>
      <c r="AN405" s="39" t="str">
        <f>IF(AM405=2,2,IF(AND(AM404=2,Table2[[#This Row],[Negatives]]&lt;&gt;"NEG"),2,""))</f>
        <v/>
      </c>
      <c r="AO405" s="39">
        <f>IF(AND(Table2[[#This Row],[State]]="NSW",Table2[[#This Row],[Rated Order]]=3,AN405=""),100,100)</f>
        <v>100</v>
      </c>
      <c r="AP405" s="39" t="str">
        <f>IF(AC405&lt;&gt;"Won","",AO405*AD405)</f>
        <v/>
      </c>
      <c r="AQ405" s="39">
        <f>IF(AP405="",AO405*-1,AP405-AO405)</f>
        <v>-100</v>
      </c>
      <c r="AR405" s="95" t="str">
        <f>IF(Table2[[#This Row],[Negatives]]="NEG","",IF(AND(Table2[[#This Row],[2 Pro Bets]]="",Table2[[#This Row],[State]]="NSW",Table2[[#This Row],[Rated Order]]=3),"",100))</f>
        <v/>
      </c>
      <c r="AS405" s="47" t="str">
        <f>IF(Table2[[#This Row],[Pro Bet]]="","",IF(Table2[[#This Row],[Lev Ret]]="","",AR405*Table2[[#This Row],[Div]]))</f>
        <v/>
      </c>
      <c r="AT405" s="96" t="str">
        <f>IF(Table2[[#This Row],[Pro Bet]]="","",IF(AS405="",AR405*-1,AS405-AR405))</f>
        <v/>
      </c>
    </row>
    <row r="406" spans="1:46" x14ac:dyDescent="0.25">
      <c r="A406" s="38">
        <v>44499</v>
      </c>
      <c r="B406" s="39" t="s">
        <v>45</v>
      </c>
      <c r="C406" s="40">
        <v>0.64236111111111105</v>
      </c>
      <c r="D406" s="39">
        <v>4</v>
      </c>
      <c r="E406" s="39">
        <v>0</v>
      </c>
      <c r="F406" s="70">
        <v>5</v>
      </c>
      <c r="G406" s="39">
        <v>2000</v>
      </c>
      <c r="H406" s="39" t="s">
        <v>1398</v>
      </c>
      <c r="I406" s="39"/>
      <c r="J406" s="39">
        <v>750</v>
      </c>
      <c r="K406" s="39">
        <v>2</v>
      </c>
      <c r="L406" s="39" t="s">
        <v>1626</v>
      </c>
      <c r="M406" s="39" t="s">
        <v>999</v>
      </c>
      <c r="N406" s="41">
        <v>2.35</v>
      </c>
      <c r="O406" s="39" t="s">
        <v>1462</v>
      </c>
      <c r="P406" s="39" t="s">
        <v>1182</v>
      </c>
      <c r="Q406" s="48"/>
      <c r="R406" s="39">
        <v>3</v>
      </c>
      <c r="S406" s="39">
        <v>61</v>
      </c>
      <c r="T406" s="39">
        <v>61</v>
      </c>
      <c r="U406" s="48">
        <v>47.816349384098544</v>
      </c>
      <c r="V406" s="39">
        <v>1</v>
      </c>
      <c r="W406" s="39">
        <v>1</v>
      </c>
      <c r="X406" s="39">
        <v>2</v>
      </c>
      <c r="Y406" s="39">
        <v>4.0999999999999996</v>
      </c>
      <c r="Z406" s="39">
        <v>20</v>
      </c>
      <c r="AA406" s="39"/>
      <c r="AB406" s="52"/>
      <c r="AC406" s="39" t="s">
        <v>471</v>
      </c>
      <c r="AD406" s="41">
        <v>2.7</v>
      </c>
      <c r="AE406" s="41">
        <v>1.5</v>
      </c>
      <c r="AF406" s="68" t="s">
        <v>619</v>
      </c>
      <c r="AG406" s="39" t="str">
        <f>VLOOKUP(B406,$B$1703:$D$1743,2,FALSE)</f>
        <v>NSW</v>
      </c>
      <c r="AH406" s="39" t="str">
        <f>VLOOKUP(B406,$B$1703:$D$1743,3,FALSE)</f>
        <v>-</v>
      </c>
      <c r="AI406" s="69" t="str">
        <f>TRIM(PROPER(L406))</f>
        <v>Think It Over</v>
      </c>
      <c r="AJ406" s="39" t="str">
        <f>TEXT(A406, "ddd")</f>
        <v>Sat</v>
      </c>
      <c r="AK406" s="39">
        <f>MONTH(Table2[[#This Row],[Date]])</f>
        <v>10</v>
      </c>
      <c r="AL406" s="39" t="s">
        <v>1362</v>
      </c>
      <c r="AM406" s="39" t="str">
        <f>IF(AND(Table2[[#This Row],[Date]]=A407,Table2[[#This Row],[Track]]=B407,Table2[[#This Row],[Race]]=F407,AL406&lt;&gt;"Neg",AL407&lt;&gt;"Neg"),2,"")</f>
        <v/>
      </c>
      <c r="AN406" s="39" t="str">
        <f>IF(AM406=2,2,IF(AND(AM405=2,Table2[[#This Row],[Negatives]]&lt;&gt;"NEG"),2,""))</f>
        <v/>
      </c>
      <c r="AO406" s="39">
        <f>IF(AND(Table2[[#This Row],[State]]="NSW",Table2[[#This Row],[Rated Order]]=3,AN406=""),100,100)</f>
        <v>100</v>
      </c>
      <c r="AP406" s="39">
        <f>IF(AC406&lt;&gt;"Won","",AO406*AD406)</f>
        <v>270</v>
      </c>
      <c r="AQ406" s="39">
        <f>IF(AP406="",AO406*-1,AP406-AO406)</f>
        <v>170</v>
      </c>
      <c r="AR406" s="95" t="str">
        <f>IF(Table2[[#This Row],[Negatives]]="NEG","",IF(AND(Table2[[#This Row],[2 Pro Bets]]="",Table2[[#This Row],[State]]="NSW",Table2[[#This Row],[Rated Order]]=3),"",100))</f>
        <v/>
      </c>
      <c r="AS406" s="47" t="str">
        <f>IF(Table2[[#This Row],[Pro Bet]]="","",IF(Table2[[#This Row],[Lev Ret]]="","",AR406*Table2[[#This Row],[Div]]))</f>
        <v/>
      </c>
      <c r="AT406" s="96" t="str">
        <f>IF(Table2[[#This Row],[Pro Bet]]="","",IF(AS406="",AR406*-1,AS406-AR406))</f>
        <v/>
      </c>
    </row>
    <row r="407" spans="1:46" x14ac:dyDescent="0.25">
      <c r="A407" s="38">
        <v>44499</v>
      </c>
      <c r="B407" s="39" t="s">
        <v>45</v>
      </c>
      <c r="C407" s="40">
        <v>0.67361111111111116</v>
      </c>
      <c r="D407" s="39">
        <v>4</v>
      </c>
      <c r="E407" s="39">
        <v>0</v>
      </c>
      <c r="F407" s="70">
        <v>6</v>
      </c>
      <c r="G407" s="39">
        <v>1300</v>
      </c>
      <c r="H407" s="39" t="s">
        <v>1398</v>
      </c>
      <c r="I407" s="39" t="s">
        <v>1052</v>
      </c>
      <c r="J407" s="39">
        <v>1000</v>
      </c>
      <c r="K407" s="39">
        <v>13</v>
      </c>
      <c r="L407" s="39" t="s">
        <v>653</v>
      </c>
      <c r="M407" s="39" t="s">
        <v>990</v>
      </c>
      <c r="N407" s="41">
        <v>9</v>
      </c>
      <c r="O407" s="39" t="s">
        <v>1096</v>
      </c>
      <c r="P407" s="39" t="s">
        <v>1183</v>
      </c>
      <c r="Q407" s="48"/>
      <c r="R407" s="39">
        <v>14</v>
      </c>
      <c r="S407" s="39">
        <v>56</v>
      </c>
      <c r="T407" s="39">
        <v>56</v>
      </c>
      <c r="U407" s="48">
        <v>49.572649572649567</v>
      </c>
      <c r="V407" s="39">
        <v>4</v>
      </c>
      <c r="W407" s="39"/>
      <c r="X407" s="39">
        <v>2</v>
      </c>
      <c r="Y407" s="39">
        <v>4.5</v>
      </c>
      <c r="Z407" s="39">
        <v>20</v>
      </c>
      <c r="AA407" s="39"/>
      <c r="AB407" s="52"/>
      <c r="AC407" s="39" t="s">
        <v>2</v>
      </c>
      <c r="AD407" s="41">
        <v>7.5</v>
      </c>
      <c r="AE407" s="41">
        <v>2.6</v>
      </c>
      <c r="AF407" s="68" t="s">
        <v>619</v>
      </c>
      <c r="AG407" s="39" t="str">
        <f>VLOOKUP(B407,$B$1703:$D$1743,2,FALSE)</f>
        <v>NSW</v>
      </c>
      <c r="AH407" s="39" t="str">
        <f>VLOOKUP(B407,$B$1703:$D$1743,3,FALSE)</f>
        <v>-</v>
      </c>
      <c r="AI407" s="69" t="str">
        <f>TRIM(PROPER(L407))</f>
        <v>Lost And Running</v>
      </c>
      <c r="AJ407" s="39" t="str">
        <f>TEXT(A407, "ddd")</f>
        <v>Sat</v>
      </c>
      <c r="AK407" s="39">
        <f>MONTH(Table2[[#This Row],[Date]])</f>
        <v>10</v>
      </c>
      <c r="AL407" s="39" t="s">
        <v>1362</v>
      </c>
      <c r="AM407" s="39" t="str">
        <f>IF(AND(Table2[[#This Row],[Date]]=A408,Table2[[#This Row],[Track]]=B408,Table2[[#This Row],[Race]]=F408,AL407&lt;&gt;"Neg",AL408&lt;&gt;"Neg"),2,"")</f>
        <v/>
      </c>
      <c r="AN407" s="39" t="str">
        <f>IF(AM407=2,2,IF(AND(AM406=2,Table2[[#This Row],[Negatives]]&lt;&gt;"NEG"),2,""))</f>
        <v/>
      </c>
      <c r="AO407" s="39">
        <f>IF(AND(Table2[[#This Row],[State]]="NSW",Table2[[#This Row],[Rated Order]]=3,AN407=""),100,100)</f>
        <v>100</v>
      </c>
      <c r="AP407" s="39" t="str">
        <f>IF(AC407&lt;&gt;"Won","",AO407*AD407)</f>
        <v/>
      </c>
      <c r="AQ407" s="39">
        <f>IF(AP407="",AO407*-1,AP407-AO407)</f>
        <v>-100</v>
      </c>
      <c r="AR407" s="95" t="str">
        <f>IF(Table2[[#This Row],[Negatives]]="NEG","",IF(AND(Table2[[#This Row],[2 Pro Bets]]="",Table2[[#This Row],[State]]="NSW",Table2[[#This Row],[Rated Order]]=3),"",100))</f>
        <v/>
      </c>
      <c r="AS407" s="47" t="str">
        <f>IF(Table2[[#This Row],[Pro Bet]]="","",IF(Table2[[#This Row],[Lev Ret]]="","",AR407*Table2[[#This Row],[Div]]))</f>
        <v/>
      </c>
      <c r="AT407" s="96" t="str">
        <f>IF(Table2[[#This Row],[Pro Bet]]="","",IF(AS407="",AR407*-1,AS407-AR407))</f>
        <v/>
      </c>
    </row>
    <row r="408" spans="1:46" x14ac:dyDescent="0.25">
      <c r="A408" s="38">
        <v>44499</v>
      </c>
      <c r="B408" s="39" t="s">
        <v>45</v>
      </c>
      <c r="C408" s="40">
        <v>0.67361111111111116</v>
      </c>
      <c r="D408" s="39">
        <v>4</v>
      </c>
      <c r="E408" s="39">
        <v>0</v>
      </c>
      <c r="F408" s="70">
        <v>6</v>
      </c>
      <c r="G408" s="39">
        <v>1300</v>
      </c>
      <c r="H408" s="39" t="s">
        <v>1398</v>
      </c>
      <c r="I408" s="39" t="s">
        <v>1052</v>
      </c>
      <c r="J408" s="39">
        <v>1000</v>
      </c>
      <c r="K408" s="39">
        <v>1</v>
      </c>
      <c r="L408" s="39" t="s">
        <v>1602</v>
      </c>
      <c r="M408" s="39" t="s">
        <v>1018</v>
      </c>
      <c r="N408" s="41">
        <v>4</v>
      </c>
      <c r="O408" s="39" t="s">
        <v>1427</v>
      </c>
      <c r="P408" s="39" t="s">
        <v>1182</v>
      </c>
      <c r="Q408" s="48"/>
      <c r="R408" s="39">
        <v>4</v>
      </c>
      <c r="S408" s="39">
        <v>58.5</v>
      </c>
      <c r="T408" s="39">
        <v>58.5</v>
      </c>
      <c r="U408" s="48">
        <v>49.572649572649567</v>
      </c>
      <c r="V408" s="39">
        <v>1</v>
      </c>
      <c r="W408" s="39">
        <v>2</v>
      </c>
      <c r="X408" s="39">
        <v>3</v>
      </c>
      <c r="Y408" s="39">
        <v>5.2</v>
      </c>
      <c r="Z408" s="39">
        <v>20</v>
      </c>
      <c r="AA408" s="39"/>
      <c r="AB408" s="52"/>
      <c r="AC408" s="39" t="s">
        <v>471</v>
      </c>
      <c r="AD408" s="41">
        <v>3.4</v>
      </c>
      <c r="AE408" s="41">
        <v>1.5</v>
      </c>
      <c r="AF408" s="68" t="s">
        <v>619</v>
      </c>
      <c r="AG408" s="39" t="str">
        <f>VLOOKUP(B408,$B$1703:$D$1743,2,FALSE)</f>
        <v>NSW</v>
      </c>
      <c r="AH408" s="39" t="str">
        <f>VLOOKUP(B408,$B$1703:$D$1743,3,FALSE)</f>
        <v>-</v>
      </c>
      <c r="AI408" s="69" t="str">
        <f>TRIM(PROPER(L408))</f>
        <v>Eduardo</v>
      </c>
      <c r="AJ408" s="39" t="str">
        <f>TEXT(A408, "ddd")</f>
        <v>Sat</v>
      </c>
      <c r="AK408" s="39">
        <f>MONTH(Table2[[#This Row],[Date]])</f>
        <v>10</v>
      </c>
      <c r="AL408" s="39" t="s">
        <v>1362</v>
      </c>
      <c r="AM408" s="39" t="str">
        <f>IF(AND(Table2[[#This Row],[Date]]=A409,Table2[[#This Row],[Track]]=B409,Table2[[#This Row],[Race]]=F409,AL408&lt;&gt;"Neg",AL409&lt;&gt;"Neg"),2,"")</f>
        <v/>
      </c>
      <c r="AN408" s="39" t="str">
        <f>IF(AM408=2,2,IF(AND(AM407=2,Table2[[#This Row],[Negatives]]&lt;&gt;"NEG"),2,""))</f>
        <v/>
      </c>
      <c r="AO408" s="39">
        <f>IF(AND(Table2[[#This Row],[State]]="NSW",Table2[[#This Row],[Rated Order]]=3,AN408=""),100,100)</f>
        <v>100</v>
      </c>
      <c r="AP408" s="39">
        <f>IF(AC408&lt;&gt;"Won","",AO408*AD408)</f>
        <v>340</v>
      </c>
      <c r="AQ408" s="39">
        <f>IF(AP408="",AO408*-1,AP408-AO408)</f>
        <v>240</v>
      </c>
      <c r="AR408" s="95" t="str">
        <f>IF(Table2[[#This Row],[Negatives]]="NEG","",IF(AND(Table2[[#This Row],[2 Pro Bets]]="",Table2[[#This Row],[State]]="NSW",Table2[[#This Row],[Rated Order]]=3),"",100))</f>
        <v/>
      </c>
      <c r="AS408" s="47" t="str">
        <f>IF(Table2[[#This Row],[Pro Bet]]="","",IF(Table2[[#This Row],[Lev Ret]]="","",AR408*Table2[[#This Row],[Div]]))</f>
        <v/>
      </c>
      <c r="AT408" s="96" t="str">
        <f>IF(Table2[[#This Row],[Pro Bet]]="","",IF(AS408="",AR408*-1,AS408-AR408))</f>
        <v/>
      </c>
    </row>
    <row r="409" spans="1:46" x14ac:dyDescent="0.25">
      <c r="A409" s="38">
        <v>44499</v>
      </c>
      <c r="B409" s="39" t="s">
        <v>45</v>
      </c>
      <c r="C409" s="40">
        <v>0.70138888888888884</v>
      </c>
      <c r="D409" s="39">
        <v>4</v>
      </c>
      <c r="E409" s="39">
        <v>0</v>
      </c>
      <c r="F409" s="70">
        <v>7</v>
      </c>
      <c r="G409" s="39">
        <v>1500</v>
      </c>
      <c r="H409" s="39" t="s">
        <v>1398</v>
      </c>
      <c r="I409" s="39" t="s">
        <v>1052</v>
      </c>
      <c r="J409" s="39">
        <v>7500</v>
      </c>
      <c r="K409" s="39">
        <v>4</v>
      </c>
      <c r="L409" s="39" t="s">
        <v>1627</v>
      </c>
      <c r="M409" s="39" t="s">
        <v>1030</v>
      </c>
      <c r="N409" s="41">
        <v>6.8</v>
      </c>
      <c r="O409" s="39" t="s">
        <v>1463</v>
      </c>
      <c r="P409" s="39" t="s">
        <v>1464</v>
      </c>
      <c r="Q409" s="48"/>
      <c r="R409" s="39">
        <v>5</v>
      </c>
      <c r="S409" s="39">
        <v>57.5</v>
      </c>
      <c r="T409" s="39">
        <v>57.5</v>
      </c>
      <c r="U409" s="48">
        <v>41.021671826625393</v>
      </c>
      <c r="V409" s="39">
        <v>4</v>
      </c>
      <c r="W409" s="39"/>
      <c r="X409" s="39">
        <v>2</v>
      </c>
      <c r="Y409" s="39">
        <v>7</v>
      </c>
      <c r="Z409" s="39">
        <v>20</v>
      </c>
      <c r="AA409" s="39"/>
      <c r="AB409" s="52"/>
      <c r="AC409" s="39"/>
      <c r="AD409" s="41">
        <v>6</v>
      </c>
      <c r="AE409" s="41"/>
      <c r="AF409" s="68" t="s">
        <v>619</v>
      </c>
      <c r="AG409" s="39" t="str">
        <f>VLOOKUP(B409,$B$1703:$D$1743,2,FALSE)</f>
        <v>NSW</v>
      </c>
      <c r="AH409" s="39" t="str">
        <f>VLOOKUP(B409,$B$1703:$D$1743,3,FALSE)</f>
        <v>-</v>
      </c>
      <c r="AI409" s="69" t="str">
        <f>TRIM(PROPER(L409))</f>
        <v>Apache Chase</v>
      </c>
      <c r="AJ409" s="39" t="str">
        <f>TEXT(A409, "ddd")</f>
        <v>Sat</v>
      </c>
      <c r="AK409" s="39">
        <f>MONTH(Table2[[#This Row],[Date]])</f>
        <v>10</v>
      </c>
      <c r="AL409" s="39" t="s">
        <v>1362</v>
      </c>
      <c r="AM409" s="39" t="str">
        <f>IF(AND(Table2[[#This Row],[Date]]=A410,Table2[[#This Row],[Track]]=B410,Table2[[#This Row],[Race]]=F410,AL409&lt;&gt;"Neg",AL410&lt;&gt;"Neg"),2,"")</f>
        <v/>
      </c>
      <c r="AN409" s="39" t="str">
        <f>IF(AM409=2,2,IF(AND(AM408=2,Table2[[#This Row],[Negatives]]&lt;&gt;"NEG"),2,""))</f>
        <v/>
      </c>
      <c r="AO409" s="39">
        <f>IF(AND(Table2[[#This Row],[State]]="NSW",Table2[[#This Row],[Rated Order]]=3,AN409=""),100,100)</f>
        <v>100</v>
      </c>
      <c r="AP409" s="39" t="str">
        <f>IF(AC409&lt;&gt;"Won","",AO409*AD409)</f>
        <v/>
      </c>
      <c r="AQ409" s="39">
        <f>IF(AP409="",AO409*-1,AP409-AO409)</f>
        <v>-100</v>
      </c>
      <c r="AR409" s="95" t="str">
        <f>IF(Table2[[#This Row],[Negatives]]="NEG","",IF(AND(Table2[[#This Row],[2 Pro Bets]]="",Table2[[#This Row],[State]]="NSW",Table2[[#This Row],[Rated Order]]=3),"",100))</f>
        <v/>
      </c>
      <c r="AS409" s="47" t="str">
        <f>IF(Table2[[#This Row],[Pro Bet]]="","",IF(Table2[[#This Row],[Lev Ret]]="","",AR409*Table2[[#This Row],[Div]]))</f>
        <v/>
      </c>
      <c r="AT409" s="96" t="str">
        <f>IF(Table2[[#This Row],[Pro Bet]]="","",IF(AS409="",AR409*-1,AS409-AR409))</f>
        <v/>
      </c>
    </row>
    <row r="410" spans="1:46" x14ac:dyDescent="0.25">
      <c r="A410" s="38">
        <v>44499</v>
      </c>
      <c r="B410" s="39" t="s">
        <v>45</v>
      </c>
      <c r="C410" s="40">
        <v>0.78125</v>
      </c>
      <c r="D410" s="39">
        <v>4</v>
      </c>
      <c r="E410" s="39">
        <v>0</v>
      </c>
      <c r="F410" s="70">
        <v>10</v>
      </c>
      <c r="G410" s="39">
        <v>1300</v>
      </c>
      <c r="H410" s="39" t="s">
        <v>1398</v>
      </c>
      <c r="I410" s="39">
        <v>78</v>
      </c>
      <c r="J410" s="39">
        <v>130</v>
      </c>
      <c r="K410" s="39">
        <v>11</v>
      </c>
      <c r="L410" s="39" t="s">
        <v>788</v>
      </c>
      <c r="M410" s="39" t="s">
        <v>999</v>
      </c>
      <c r="N410" s="41">
        <v>4.5</v>
      </c>
      <c r="O410" s="39" t="s">
        <v>1068</v>
      </c>
      <c r="P410" s="39" t="s">
        <v>1416</v>
      </c>
      <c r="Q410" s="48"/>
      <c r="R410" s="39">
        <v>5</v>
      </c>
      <c r="S410" s="39">
        <v>58</v>
      </c>
      <c r="T410" s="39">
        <v>58</v>
      </c>
      <c r="U410" s="48">
        <v>33.091787439613526</v>
      </c>
      <c r="V410" s="39">
        <v>4</v>
      </c>
      <c r="W410" s="39"/>
      <c r="X410" s="39">
        <v>2</v>
      </c>
      <c r="Y410" s="39">
        <v>5.8</v>
      </c>
      <c r="Z410" s="39">
        <v>20</v>
      </c>
      <c r="AA410" s="39"/>
      <c r="AB410" s="52"/>
      <c r="AC410" s="39"/>
      <c r="AD410" s="41">
        <v>9</v>
      </c>
      <c r="AE410" s="41"/>
      <c r="AF410" s="68" t="s">
        <v>619</v>
      </c>
      <c r="AG410" s="39" t="str">
        <f>VLOOKUP(B410,$B$1703:$D$1743,2,FALSE)</f>
        <v>NSW</v>
      </c>
      <c r="AH410" s="39" t="str">
        <f>VLOOKUP(B410,$B$1703:$D$1743,3,FALSE)</f>
        <v>-</v>
      </c>
      <c r="AI410" s="69" t="str">
        <f>TRIM(PROPER(L410))</f>
        <v>Promotions</v>
      </c>
      <c r="AJ410" s="39" t="str">
        <f>TEXT(A410, "ddd")</f>
        <v>Sat</v>
      </c>
      <c r="AK410" s="39">
        <f>MONTH(Table2[[#This Row],[Date]])</f>
        <v>10</v>
      </c>
      <c r="AL410" s="39"/>
      <c r="AM410" s="39" t="str">
        <f>IF(AND(Table2[[#This Row],[Date]]=A411,Table2[[#This Row],[Track]]=B411,Table2[[#This Row],[Race]]=F411,AL410&lt;&gt;"Neg",AL411&lt;&gt;"Neg"),2,"")</f>
        <v/>
      </c>
      <c r="AN410" s="39" t="str">
        <f>IF(AM410=2,2,IF(AND(AM409=2,Table2[[#This Row],[Negatives]]&lt;&gt;"NEG"),2,""))</f>
        <v/>
      </c>
      <c r="AO410" s="39">
        <f>IF(AND(Table2[[#This Row],[State]]="NSW",Table2[[#This Row],[Rated Order]]=3,AN410=""),100,100)</f>
        <v>100</v>
      </c>
      <c r="AP410" s="39" t="str">
        <f>IF(AC410&lt;&gt;"Won","",AO410*AD410)</f>
        <v/>
      </c>
      <c r="AQ410" s="39">
        <f>IF(AP410="",AO410*-1,AP410-AO410)</f>
        <v>-100</v>
      </c>
      <c r="AR410" s="95">
        <f>IF(Table2[[#This Row],[Negatives]]="NEG","",IF(AND(Table2[[#This Row],[2 Pro Bets]]="",Table2[[#This Row],[State]]="NSW",Table2[[#This Row],[Rated Order]]=3),"",100))</f>
        <v>100</v>
      </c>
      <c r="AS410" s="47" t="str">
        <f>IF(Table2[[#This Row],[Pro Bet]]="","",IF(Table2[[#This Row],[Lev Ret]]="","",AR410*Table2[[#This Row],[Div]]))</f>
        <v/>
      </c>
      <c r="AT410" s="96">
        <f>IF(Table2[[#This Row],[Pro Bet]]="","",IF(AS410="",AR410*-1,AS410-AR410))</f>
        <v>-100</v>
      </c>
    </row>
    <row r="411" spans="1:46" x14ac:dyDescent="0.25">
      <c r="A411" s="38">
        <v>44502</v>
      </c>
      <c r="B411" s="39" t="s">
        <v>237</v>
      </c>
      <c r="C411" s="40">
        <v>0.47222222222222227</v>
      </c>
      <c r="D411" s="39">
        <v>4</v>
      </c>
      <c r="E411" s="39">
        <v>2</v>
      </c>
      <c r="F411" s="70">
        <v>2</v>
      </c>
      <c r="G411" s="39">
        <v>2800</v>
      </c>
      <c r="H411" s="39" t="s">
        <v>988</v>
      </c>
      <c r="I411" s="39">
        <v>96</v>
      </c>
      <c r="J411" s="39">
        <v>130</v>
      </c>
      <c r="K411" s="39">
        <v>10</v>
      </c>
      <c r="L411" s="39" t="s">
        <v>643</v>
      </c>
      <c r="M411" s="39" t="s">
        <v>1006</v>
      </c>
      <c r="N411" s="41">
        <v>4</v>
      </c>
      <c r="O411" s="39" t="s">
        <v>1091</v>
      </c>
      <c r="P411" s="39" t="s">
        <v>1008</v>
      </c>
      <c r="Q411" s="48"/>
      <c r="R411" s="39">
        <v>12</v>
      </c>
      <c r="S411" s="39">
        <v>54</v>
      </c>
      <c r="T411" s="39">
        <v>54</v>
      </c>
      <c r="U411" s="48">
        <v>52.777777777777779</v>
      </c>
      <c r="V411" s="39">
        <v>2</v>
      </c>
      <c r="W411" s="39">
        <v>4</v>
      </c>
      <c r="X411" s="39">
        <v>2</v>
      </c>
      <c r="Y411" s="39">
        <v>5.2</v>
      </c>
      <c r="Z411" s="39">
        <v>30</v>
      </c>
      <c r="AA411" s="39">
        <v>12</v>
      </c>
      <c r="AB411" s="52"/>
      <c r="AC411" s="39" t="s">
        <v>2</v>
      </c>
      <c r="AD411" s="41">
        <v>5</v>
      </c>
      <c r="AE411" s="41">
        <v>2</v>
      </c>
      <c r="AF411" s="68" t="s">
        <v>618</v>
      </c>
      <c r="AG411" s="39" t="str">
        <f>VLOOKUP(B411,$B$1703:$D$1743,2,FALSE)</f>
        <v>Vic</v>
      </c>
      <c r="AH411" s="39" t="str">
        <f>VLOOKUP(B411,$B$1703:$D$1743,3,FALSE)</f>
        <v>-</v>
      </c>
      <c r="AI411" s="69" t="str">
        <f>TRIM(PROPER(L411))</f>
        <v>Accountability</v>
      </c>
      <c r="AJ411" s="39" t="str">
        <f>TEXT(A411, "ddd")</f>
        <v>Tue</v>
      </c>
      <c r="AK411" s="39">
        <f>MONTH(Table2[[#This Row],[Date]])</f>
        <v>11</v>
      </c>
      <c r="AL411" s="39"/>
      <c r="AM411" s="39" t="str">
        <f>IF(AND(Table2[[#This Row],[Date]]=A412,Table2[[#This Row],[Track]]=B412,Table2[[#This Row],[Race]]=F412,AL411&lt;&gt;"Neg",AL412&lt;&gt;"Neg"),2,"")</f>
        <v/>
      </c>
      <c r="AN411" s="39" t="str">
        <f>IF(AM411=2,2,IF(AND(AM410=2,Table2[[#This Row],[Negatives]]&lt;&gt;"NEG"),2,""))</f>
        <v/>
      </c>
      <c r="AO411" s="39">
        <f>IF(AND(Table2[[#This Row],[State]]="NSW",Table2[[#This Row],[Rated Order]]=3,AN411=""),100,100)</f>
        <v>100</v>
      </c>
      <c r="AP411" s="39" t="str">
        <f>IF(AC411&lt;&gt;"Won","",AO411*AD411)</f>
        <v/>
      </c>
      <c r="AQ411" s="39">
        <f>IF(AP411="",AO411*-1,AP411-AO411)</f>
        <v>-100</v>
      </c>
      <c r="AR411" s="95">
        <f>IF(Table2[[#This Row],[Negatives]]="NEG","",IF(AND(Table2[[#This Row],[2 Pro Bets]]="",Table2[[#This Row],[State]]="NSW",Table2[[#This Row],[Rated Order]]=3),"",100))</f>
        <v>100</v>
      </c>
      <c r="AS411" s="47" t="str">
        <f>IF(Table2[[#This Row],[Pro Bet]]="","",IF(Table2[[#This Row],[Lev Ret]]="","",AR411*Table2[[#This Row],[Div]]))</f>
        <v/>
      </c>
      <c r="AT411" s="96">
        <f>IF(Table2[[#This Row],[Pro Bet]]="","",IF(AS411="",AR411*-1,AS411-AR411))</f>
        <v>-100</v>
      </c>
    </row>
    <row r="412" spans="1:46" x14ac:dyDescent="0.25">
      <c r="A412" s="38">
        <v>44502</v>
      </c>
      <c r="B412" s="39" t="s">
        <v>237</v>
      </c>
      <c r="C412" s="40">
        <v>0.5</v>
      </c>
      <c r="D412" s="39">
        <v>4</v>
      </c>
      <c r="E412" s="39">
        <v>2</v>
      </c>
      <c r="F412" s="70">
        <v>3</v>
      </c>
      <c r="G412" s="39">
        <v>1400</v>
      </c>
      <c r="H412" s="39" t="s">
        <v>988</v>
      </c>
      <c r="I412" s="39">
        <v>90</v>
      </c>
      <c r="J412" s="39">
        <v>130</v>
      </c>
      <c r="K412" s="39">
        <v>6</v>
      </c>
      <c r="L412" s="39" t="s">
        <v>1176</v>
      </c>
      <c r="M412" s="39" t="s">
        <v>1018</v>
      </c>
      <c r="N412" s="41">
        <v>9</v>
      </c>
      <c r="O412" s="39" t="s">
        <v>1177</v>
      </c>
      <c r="P412" s="39" t="s">
        <v>1038</v>
      </c>
      <c r="Q412" s="48"/>
      <c r="R412" s="39">
        <v>4</v>
      </c>
      <c r="S412" s="39">
        <v>54</v>
      </c>
      <c r="T412" s="39">
        <v>54</v>
      </c>
      <c r="U412" s="48">
        <v>20.202020202020201</v>
      </c>
      <c r="V412" s="39">
        <v>2</v>
      </c>
      <c r="W412" s="39">
        <v>5</v>
      </c>
      <c r="X412" s="39">
        <v>2</v>
      </c>
      <c r="Y412" s="39">
        <v>5.5</v>
      </c>
      <c r="Z412" s="39">
        <v>30</v>
      </c>
      <c r="AA412" s="39">
        <v>9</v>
      </c>
      <c r="AB412" s="52"/>
      <c r="AC412" s="39" t="s">
        <v>2</v>
      </c>
      <c r="AD412" s="41">
        <v>6.5</v>
      </c>
      <c r="AE412" s="41">
        <v>2.1</v>
      </c>
      <c r="AF412" s="68" t="s">
        <v>618</v>
      </c>
      <c r="AG412" s="39" t="str">
        <f>VLOOKUP(B412,$B$1703:$D$1743,2,FALSE)</f>
        <v>Vic</v>
      </c>
      <c r="AH412" s="39" t="str">
        <f>VLOOKUP(B412,$B$1703:$D$1743,3,FALSE)</f>
        <v>-</v>
      </c>
      <c r="AI412" s="69" t="str">
        <f>TRIM(PROPER(L412))</f>
        <v>Naval Envoy</v>
      </c>
      <c r="AJ412" s="39" t="str">
        <f>TEXT(A412, "ddd")</f>
        <v>Tue</v>
      </c>
      <c r="AK412" s="39">
        <f>MONTH(Table2[[#This Row],[Date]])</f>
        <v>11</v>
      </c>
      <c r="AL412" s="39" t="s">
        <v>1361</v>
      </c>
      <c r="AM412" s="39" t="str">
        <f>IF(AND(Table2[[#This Row],[Date]]=A413,Table2[[#This Row],[Track]]=B413,Table2[[#This Row],[Race]]=F413,AL412&lt;&gt;"Neg",AL413&lt;&gt;"Neg"),2,"")</f>
        <v/>
      </c>
      <c r="AN412" s="39" t="str">
        <f>IF(AM412=2,2,IF(AND(AM411=2,Table2[[#This Row],[Negatives]]&lt;&gt;"NEG"),2,""))</f>
        <v/>
      </c>
      <c r="AO412" s="39">
        <f>IF(AND(Table2[[#This Row],[State]]="NSW",Table2[[#This Row],[Rated Order]]=3,AN412=""),100,100)</f>
        <v>100</v>
      </c>
      <c r="AP412" s="39" t="str">
        <f>IF(AC412&lt;&gt;"Won","",AO412*AD412)</f>
        <v/>
      </c>
      <c r="AQ412" s="39">
        <f>IF(AP412="",AO412*-1,AP412-AO412)</f>
        <v>-100</v>
      </c>
      <c r="AR412" s="95" t="str">
        <f>IF(Table2[[#This Row],[Negatives]]="NEG","",IF(AND(Table2[[#This Row],[2 Pro Bets]]="",Table2[[#This Row],[State]]="NSW",Table2[[#This Row],[Rated Order]]=3),"",100))</f>
        <v/>
      </c>
      <c r="AS412" s="47" t="str">
        <f>IF(Table2[[#This Row],[Pro Bet]]="","",IF(Table2[[#This Row],[Lev Ret]]="","",AR412*Table2[[#This Row],[Div]]))</f>
        <v/>
      </c>
      <c r="AT412" s="96" t="str">
        <f>IF(Table2[[#This Row],[Pro Bet]]="","",IF(AS412="",AR412*-1,AS412-AR412))</f>
        <v/>
      </c>
    </row>
    <row r="413" spans="1:46" x14ac:dyDescent="0.25">
      <c r="A413" s="38">
        <v>44502</v>
      </c>
      <c r="B413" s="39" t="s">
        <v>237</v>
      </c>
      <c r="C413" s="40">
        <v>0.52777777777777779</v>
      </c>
      <c r="D413" s="39">
        <v>4</v>
      </c>
      <c r="E413" s="39">
        <v>2</v>
      </c>
      <c r="F413" s="70">
        <v>4</v>
      </c>
      <c r="G413" s="39">
        <v>1800</v>
      </c>
      <c r="H413" s="39" t="s">
        <v>988</v>
      </c>
      <c r="I413" s="39" t="s">
        <v>989</v>
      </c>
      <c r="J413" s="39">
        <v>175</v>
      </c>
      <c r="K413" s="39">
        <v>4</v>
      </c>
      <c r="L413" s="39" t="s">
        <v>526</v>
      </c>
      <c r="M413" s="39" t="s">
        <v>1006</v>
      </c>
      <c r="N413" s="41">
        <v>7</v>
      </c>
      <c r="O413" s="39" t="s">
        <v>1003</v>
      </c>
      <c r="P413" s="39" t="s">
        <v>1049</v>
      </c>
      <c r="Q413" s="48"/>
      <c r="R413" s="39">
        <v>6</v>
      </c>
      <c r="S413" s="39">
        <v>54</v>
      </c>
      <c r="T413" s="39">
        <v>54</v>
      </c>
      <c r="U413" s="48">
        <v>35.11904761904762</v>
      </c>
      <c r="V413" s="39">
        <v>1</v>
      </c>
      <c r="W413" s="39"/>
      <c r="X413" s="39">
        <v>2</v>
      </c>
      <c r="Y413" s="39">
        <v>4.8</v>
      </c>
      <c r="Z413" s="39">
        <v>35</v>
      </c>
      <c r="AA413" s="39">
        <v>8</v>
      </c>
      <c r="AB413" s="52"/>
      <c r="AC413" s="39" t="s">
        <v>1</v>
      </c>
      <c r="AD413" s="41">
        <v>8</v>
      </c>
      <c r="AE413" s="41">
        <v>2.4</v>
      </c>
      <c r="AF413" s="68" t="s">
        <v>618</v>
      </c>
      <c r="AG413" s="39" t="str">
        <f>VLOOKUP(B413,$B$1703:$D$1743,2,FALSE)</f>
        <v>Vic</v>
      </c>
      <c r="AH413" s="39" t="str">
        <f>VLOOKUP(B413,$B$1703:$D$1743,3,FALSE)</f>
        <v>-</v>
      </c>
      <c r="AI413" s="69" t="str">
        <f>TRIM(PROPER(L413))</f>
        <v>Charleise</v>
      </c>
      <c r="AJ413" s="39" t="str">
        <f>TEXT(A413, "ddd")</f>
        <v>Tue</v>
      </c>
      <c r="AK413" s="39">
        <f>MONTH(Table2[[#This Row],[Date]])</f>
        <v>11</v>
      </c>
      <c r="AL413" s="39"/>
      <c r="AM413" s="39">
        <f>IF(AND(Table2[[#This Row],[Date]]=A414,Table2[[#This Row],[Track]]=B414,Table2[[#This Row],[Race]]=F414,AL413&lt;&gt;"Neg",AL414&lt;&gt;"Neg"),2,"")</f>
        <v>2</v>
      </c>
      <c r="AN413" s="39">
        <f>IF(AM413=2,2,IF(AND(AM412=2,Table2[[#This Row],[Negatives]]&lt;&gt;"NEG"),2,""))</f>
        <v>2</v>
      </c>
      <c r="AO413" s="39">
        <f>IF(AND(Table2[[#This Row],[State]]="NSW",Table2[[#This Row],[Rated Order]]=3,AN413=""),100,100)</f>
        <v>100</v>
      </c>
      <c r="AP413" s="39" t="str">
        <f>IF(AC413&lt;&gt;"Won","",AO413*AD413)</f>
        <v/>
      </c>
      <c r="AQ413" s="39">
        <f>IF(AP413="",AO413*-1,AP413-AO413)</f>
        <v>-100</v>
      </c>
      <c r="AR413" s="95">
        <f>IF(Table2[[#This Row],[Negatives]]="NEG","",IF(AND(Table2[[#This Row],[2 Pro Bets]]="",Table2[[#This Row],[State]]="NSW",Table2[[#This Row],[Rated Order]]=3),"",100))</f>
        <v>100</v>
      </c>
      <c r="AS413" s="47" t="str">
        <f>IF(Table2[[#This Row],[Pro Bet]]="","",IF(Table2[[#This Row],[Lev Ret]]="","",AR413*Table2[[#This Row],[Div]]))</f>
        <v/>
      </c>
      <c r="AT413" s="96">
        <f>IF(Table2[[#This Row],[Pro Bet]]="","",IF(AS413="",AR413*-1,AS413-AR413))</f>
        <v>-100</v>
      </c>
    </row>
    <row r="414" spans="1:46" x14ac:dyDescent="0.25">
      <c r="A414" s="38">
        <v>44502</v>
      </c>
      <c r="B414" s="39" t="s">
        <v>237</v>
      </c>
      <c r="C414" s="40">
        <v>0.52777777777777779</v>
      </c>
      <c r="D414" s="39">
        <v>4</v>
      </c>
      <c r="E414" s="39">
        <v>2</v>
      </c>
      <c r="F414" s="70">
        <v>4</v>
      </c>
      <c r="G414" s="39">
        <v>1800</v>
      </c>
      <c r="H414" s="39" t="s">
        <v>988</v>
      </c>
      <c r="I414" s="39" t="s">
        <v>989</v>
      </c>
      <c r="J414" s="39">
        <v>175</v>
      </c>
      <c r="K414" s="39">
        <v>1</v>
      </c>
      <c r="L414" s="39" t="s">
        <v>624</v>
      </c>
      <c r="M414" s="39" t="s">
        <v>999</v>
      </c>
      <c r="N414" s="41">
        <v>8.5</v>
      </c>
      <c r="O414" s="39" t="s">
        <v>1068</v>
      </c>
      <c r="P414" s="39" t="s">
        <v>1075</v>
      </c>
      <c r="Q414" s="48"/>
      <c r="R414" s="39">
        <v>3</v>
      </c>
      <c r="S414" s="39">
        <v>60</v>
      </c>
      <c r="T414" s="39">
        <v>60</v>
      </c>
      <c r="U414" s="48">
        <v>35.11904761904762</v>
      </c>
      <c r="V414" s="39">
        <v>5</v>
      </c>
      <c r="W414" s="39">
        <v>1</v>
      </c>
      <c r="X414" s="39">
        <v>3</v>
      </c>
      <c r="Y414" s="39">
        <v>5.5</v>
      </c>
      <c r="Z414" s="39">
        <v>30</v>
      </c>
      <c r="AA414" s="39">
        <v>8</v>
      </c>
      <c r="AB414" s="52"/>
      <c r="AC414" s="39"/>
      <c r="AD414" s="41">
        <v>9</v>
      </c>
      <c r="AE414" s="41"/>
      <c r="AF414" s="68" t="s">
        <v>618</v>
      </c>
      <c r="AG414" s="39" t="str">
        <f>VLOOKUP(B414,$B$1703:$D$1743,2,FALSE)</f>
        <v>Vic</v>
      </c>
      <c r="AH414" s="39" t="str">
        <f>VLOOKUP(B414,$B$1703:$D$1743,3,FALSE)</f>
        <v>-</v>
      </c>
      <c r="AI414" s="69" t="str">
        <f>TRIM(PROPER(L414))</f>
        <v>Best Of Days</v>
      </c>
      <c r="AJ414" s="39" t="str">
        <f>TEXT(A414, "ddd")</f>
        <v>Tue</v>
      </c>
      <c r="AK414" s="39">
        <f>MONTH(Table2[[#This Row],[Date]])</f>
        <v>11</v>
      </c>
      <c r="AL414" s="39"/>
      <c r="AM414" s="39" t="str">
        <f>IF(AND(Table2[[#This Row],[Date]]=A415,Table2[[#This Row],[Track]]=B415,Table2[[#This Row],[Race]]=F415,AL414&lt;&gt;"Neg",AL415&lt;&gt;"Neg"),2,"")</f>
        <v/>
      </c>
      <c r="AN414" s="39">
        <f>IF(AM414=2,2,IF(AND(AM413=2,Table2[[#This Row],[Negatives]]&lt;&gt;"NEG"),2,""))</f>
        <v>2</v>
      </c>
      <c r="AO414" s="39">
        <f>IF(AND(Table2[[#This Row],[State]]="NSW",Table2[[#This Row],[Rated Order]]=3,AN414=""),100,100)</f>
        <v>100</v>
      </c>
      <c r="AP414" s="39" t="str">
        <f>IF(AC414&lt;&gt;"Won","",AO414*AD414)</f>
        <v/>
      </c>
      <c r="AQ414" s="39">
        <f>IF(AP414="",AO414*-1,AP414-AO414)</f>
        <v>-100</v>
      </c>
      <c r="AR414" s="95">
        <f>IF(Table2[[#This Row],[Negatives]]="NEG","",IF(AND(Table2[[#This Row],[2 Pro Bets]]="",Table2[[#This Row],[State]]="NSW",Table2[[#This Row],[Rated Order]]=3),"",100))</f>
        <v>100</v>
      </c>
      <c r="AS414" s="47" t="str">
        <f>IF(Table2[[#This Row],[Pro Bet]]="","",IF(Table2[[#This Row],[Lev Ret]]="","",AR414*Table2[[#This Row],[Div]]))</f>
        <v/>
      </c>
      <c r="AT414" s="96">
        <f>IF(Table2[[#This Row],[Pro Bet]]="","",IF(AS414="",AR414*-1,AS414-AR414))</f>
        <v>-100</v>
      </c>
    </row>
    <row r="415" spans="1:46" x14ac:dyDescent="0.25">
      <c r="A415" s="38">
        <v>44502</v>
      </c>
      <c r="B415" s="39" t="s">
        <v>237</v>
      </c>
      <c r="C415" s="40">
        <v>0.625</v>
      </c>
      <c r="D415" s="39">
        <v>4</v>
      </c>
      <c r="E415" s="39">
        <v>2</v>
      </c>
      <c r="F415" s="70">
        <v>6</v>
      </c>
      <c r="G415" s="39">
        <v>3200</v>
      </c>
      <c r="H415" s="39" t="s">
        <v>988</v>
      </c>
      <c r="I415" s="39" t="s">
        <v>989</v>
      </c>
      <c r="J415" s="39">
        <v>8000</v>
      </c>
      <c r="K415" s="39">
        <v>2</v>
      </c>
      <c r="L415" s="39" t="s">
        <v>1178</v>
      </c>
      <c r="M415" s="39" t="s">
        <v>999</v>
      </c>
      <c r="N415" s="41">
        <v>2.9</v>
      </c>
      <c r="O415" s="39" t="s">
        <v>1074</v>
      </c>
      <c r="P415" s="39" t="s">
        <v>1116</v>
      </c>
      <c r="Q415" s="48"/>
      <c r="R415" s="39">
        <v>15</v>
      </c>
      <c r="S415" s="39">
        <v>57</v>
      </c>
      <c r="T415" s="39">
        <v>57</v>
      </c>
      <c r="U415" s="48">
        <v>41.625615763546804</v>
      </c>
      <c r="V415" s="39">
        <v>1</v>
      </c>
      <c r="W415" s="39">
        <v>5</v>
      </c>
      <c r="X415" s="39">
        <v>2</v>
      </c>
      <c r="Y415" s="39">
        <v>5.5</v>
      </c>
      <c r="Z415" s="39">
        <v>30</v>
      </c>
      <c r="AA415" s="39">
        <v>23</v>
      </c>
      <c r="AB415" s="52"/>
      <c r="AC415" s="39" t="s">
        <v>2</v>
      </c>
      <c r="AD415" s="41">
        <v>2.9</v>
      </c>
      <c r="AE415" s="41">
        <v>2</v>
      </c>
      <c r="AF415" s="68" t="s">
        <v>618</v>
      </c>
      <c r="AG415" s="39" t="str">
        <f>VLOOKUP(B415,$B$1703:$D$1743,2,FALSE)</f>
        <v>Vic</v>
      </c>
      <c r="AH415" s="39" t="str">
        <f>VLOOKUP(B415,$B$1703:$D$1743,3,FALSE)</f>
        <v>-</v>
      </c>
      <c r="AI415" s="69" t="str">
        <f>TRIM(PROPER(L415))</f>
        <v>Incentivise</v>
      </c>
      <c r="AJ415" s="39" t="str">
        <f>TEXT(A415, "ddd")</f>
        <v>Tue</v>
      </c>
      <c r="AK415" s="39">
        <f>MONTH(Table2[[#This Row],[Date]])</f>
        <v>11</v>
      </c>
      <c r="AL415" s="39" t="s">
        <v>1361</v>
      </c>
      <c r="AM415" s="39" t="str">
        <f>IF(AND(Table2[[#This Row],[Date]]=A416,Table2[[#This Row],[Track]]=B416,Table2[[#This Row],[Race]]=F416,AL415&lt;&gt;"Neg",AL416&lt;&gt;"Neg"),2,"")</f>
        <v/>
      </c>
      <c r="AN415" s="39" t="str">
        <f>IF(AM415=2,2,IF(AND(AM414=2,Table2[[#This Row],[Negatives]]&lt;&gt;"NEG"),2,""))</f>
        <v/>
      </c>
      <c r="AO415" s="39">
        <f>IF(AND(Table2[[#This Row],[State]]="NSW",Table2[[#This Row],[Rated Order]]=3,AN415=""),100,100)</f>
        <v>100</v>
      </c>
      <c r="AP415" s="39" t="str">
        <f>IF(AC415&lt;&gt;"Won","",AO415*AD415)</f>
        <v/>
      </c>
      <c r="AQ415" s="39">
        <f>IF(AP415="",AO415*-1,AP415-AO415)</f>
        <v>-100</v>
      </c>
      <c r="AR415" s="95" t="str">
        <f>IF(Table2[[#This Row],[Negatives]]="NEG","",IF(AND(Table2[[#This Row],[2 Pro Bets]]="",Table2[[#This Row],[State]]="NSW",Table2[[#This Row],[Rated Order]]=3),"",100))</f>
        <v/>
      </c>
      <c r="AS415" s="47" t="str">
        <f>IF(Table2[[#This Row],[Pro Bet]]="","",IF(Table2[[#This Row],[Lev Ret]]="","",AR415*Table2[[#This Row],[Div]]))</f>
        <v/>
      </c>
      <c r="AT415" s="96" t="str">
        <f>IF(Table2[[#This Row],[Pro Bet]]="","",IF(AS415="",AR415*-1,AS415-AR415))</f>
        <v/>
      </c>
    </row>
    <row r="416" spans="1:46" x14ac:dyDescent="0.25">
      <c r="A416" s="38">
        <v>44502</v>
      </c>
      <c r="B416" s="39" t="s">
        <v>237</v>
      </c>
      <c r="C416" s="40">
        <v>0.71875</v>
      </c>
      <c r="D416" s="39">
        <v>4</v>
      </c>
      <c r="E416" s="39">
        <v>2</v>
      </c>
      <c r="F416" s="70">
        <v>10</v>
      </c>
      <c r="G416" s="39">
        <v>1200</v>
      </c>
      <c r="H416" s="39" t="s">
        <v>988</v>
      </c>
      <c r="I416" s="39" t="s">
        <v>989</v>
      </c>
      <c r="J416" s="39">
        <v>175</v>
      </c>
      <c r="K416" s="39">
        <v>10</v>
      </c>
      <c r="L416" s="39" t="s">
        <v>513</v>
      </c>
      <c r="M416" s="39" t="s">
        <v>990</v>
      </c>
      <c r="N416" s="41">
        <v>3.9</v>
      </c>
      <c r="O416" s="39" t="s">
        <v>1179</v>
      </c>
      <c r="P416" s="39" t="s">
        <v>1180</v>
      </c>
      <c r="Q416" s="48"/>
      <c r="R416" s="39">
        <v>9</v>
      </c>
      <c r="S416" s="39">
        <v>54</v>
      </c>
      <c r="T416" s="39">
        <v>54</v>
      </c>
      <c r="U416" s="48">
        <v>46.474358974358978</v>
      </c>
      <c r="V416" s="39">
        <v>2</v>
      </c>
      <c r="W416" s="39">
        <v>3</v>
      </c>
      <c r="X416" s="39">
        <v>2</v>
      </c>
      <c r="Y416" s="39">
        <v>5.2</v>
      </c>
      <c r="Z416" s="39">
        <v>30</v>
      </c>
      <c r="AA416" s="39">
        <v>15</v>
      </c>
      <c r="AB416" s="52"/>
      <c r="AC416" s="39"/>
      <c r="AD416" s="41">
        <v>3.9</v>
      </c>
      <c r="AE416" s="41"/>
      <c r="AF416" s="68" t="s">
        <v>618</v>
      </c>
      <c r="AG416" s="39" t="str">
        <f>VLOOKUP(B416,$B$1703:$D$1743,2,FALSE)</f>
        <v>Vic</v>
      </c>
      <c r="AH416" s="39" t="str">
        <f>VLOOKUP(B416,$B$1703:$D$1743,3,FALSE)</f>
        <v>-</v>
      </c>
      <c r="AI416" s="69" t="str">
        <f>TRIM(PROPER(L416))</f>
        <v>Curran</v>
      </c>
      <c r="AJ416" s="39" t="str">
        <f>TEXT(A416, "ddd")</f>
        <v>Tue</v>
      </c>
      <c r="AK416" s="39">
        <f>MONTH(Table2[[#This Row],[Date]])</f>
        <v>11</v>
      </c>
      <c r="AL416" s="39"/>
      <c r="AM416" s="39" t="str">
        <f>IF(AND(Table2[[#This Row],[Date]]=A417,Table2[[#This Row],[Track]]=B417,Table2[[#This Row],[Race]]=F417,AL416&lt;&gt;"Neg",AL417&lt;&gt;"Neg"),2,"")</f>
        <v/>
      </c>
      <c r="AN416" s="39" t="str">
        <f>IF(AM416=2,2,IF(AND(AM415=2,Table2[[#This Row],[Negatives]]&lt;&gt;"NEG"),2,""))</f>
        <v/>
      </c>
      <c r="AO416" s="39">
        <f>IF(AND(Table2[[#This Row],[State]]="NSW",Table2[[#This Row],[Rated Order]]=3,AN416=""),100,100)</f>
        <v>100</v>
      </c>
      <c r="AP416" s="39" t="str">
        <f>IF(AC416&lt;&gt;"Won","",AO416*AD416)</f>
        <v/>
      </c>
      <c r="AQ416" s="39">
        <f>IF(AP416="",AO416*-1,AP416-AO416)</f>
        <v>-100</v>
      </c>
      <c r="AR416" s="95">
        <f>IF(Table2[[#This Row],[Negatives]]="NEG","",IF(AND(Table2[[#This Row],[2 Pro Bets]]="",Table2[[#This Row],[State]]="NSW",Table2[[#This Row],[Rated Order]]=3),"",100))</f>
        <v>100</v>
      </c>
      <c r="AS416" s="47" t="str">
        <f>IF(Table2[[#This Row],[Pro Bet]]="","",IF(Table2[[#This Row],[Lev Ret]]="","",AR416*Table2[[#This Row],[Div]]))</f>
        <v/>
      </c>
      <c r="AT416" s="96">
        <f>IF(Table2[[#This Row],[Pro Bet]]="","",IF(AS416="",AR416*-1,AS416-AR416))</f>
        <v>-100</v>
      </c>
    </row>
    <row r="417" spans="1:46" x14ac:dyDescent="0.25">
      <c r="A417" s="38">
        <v>44504</v>
      </c>
      <c r="B417" s="39" t="s">
        <v>237</v>
      </c>
      <c r="C417" s="40">
        <v>0.55208333333333337</v>
      </c>
      <c r="D417" s="39">
        <v>6</v>
      </c>
      <c r="E417" s="39">
        <v>5</v>
      </c>
      <c r="F417" s="70">
        <v>2</v>
      </c>
      <c r="G417" s="39">
        <v>1600</v>
      </c>
      <c r="H417" s="39" t="s">
        <v>1021</v>
      </c>
      <c r="I417" s="39" t="s">
        <v>1061</v>
      </c>
      <c r="J417" s="39">
        <v>250</v>
      </c>
      <c r="K417" s="39">
        <v>2</v>
      </c>
      <c r="L417" s="39" t="s">
        <v>184</v>
      </c>
      <c r="M417" s="39" t="s">
        <v>1006</v>
      </c>
      <c r="N417" s="41">
        <v>3.5</v>
      </c>
      <c r="O417" s="39" t="s">
        <v>1181</v>
      </c>
      <c r="P417" s="39" t="s">
        <v>1064</v>
      </c>
      <c r="Q417" s="48"/>
      <c r="R417" s="39">
        <v>7</v>
      </c>
      <c r="S417" s="39">
        <v>57.5</v>
      </c>
      <c r="T417" s="39">
        <v>57.5</v>
      </c>
      <c r="U417" s="48">
        <v>71.124620060790278</v>
      </c>
      <c r="V417" s="39">
        <v>2</v>
      </c>
      <c r="W417" s="39">
        <v>2</v>
      </c>
      <c r="X417" s="39">
        <v>2</v>
      </c>
      <c r="Y417" s="39">
        <v>4.4000000000000004</v>
      </c>
      <c r="Z417" s="39">
        <v>40</v>
      </c>
      <c r="AA417" s="39">
        <v>7</v>
      </c>
      <c r="AB417" s="52"/>
      <c r="AC417" s="39" t="s">
        <v>617</v>
      </c>
      <c r="AD417" s="41">
        <v>3.2</v>
      </c>
      <c r="AE417" s="41">
        <v>1.9</v>
      </c>
      <c r="AF417" s="68" t="s">
        <v>618</v>
      </c>
      <c r="AG417" s="39" t="str">
        <f>VLOOKUP(B417,$B$1703:$D$1743,2,FALSE)</f>
        <v>Vic</v>
      </c>
      <c r="AH417" s="39" t="str">
        <f>VLOOKUP(B417,$B$1703:$D$1743,3,FALSE)</f>
        <v>-</v>
      </c>
      <c r="AI417" s="69" t="str">
        <f>TRIM(PROPER(L417))</f>
        <v>Foxy Frida</v>
      </c>
      <c r="AJ417" s="39" t="str">
        <f>TEXT(A417, "ddd")</f>
        <v>Thu</v>
      </c>
      <c r="AK417" s="39">
        <f>MONTH(Table2[[#This Row],[Date]])</f>
        <v>11</v>
      </c>
      <c r="AL417" s="39"/>
      <c r="AM417" s="39" t="str">
        <f>IF(AND(Table2[[#This Row],[Date]]=A418,Table2[[#This Row],[Track]]=B418,Table2[[#This Row],[Race]]=F418,AL417&lt;&gt;"Neg",AL418&lt;&gt;"Neg"),2,"")</f>
        <v/>
      </c>
      <c r="AN417" s="39" t="str">
        <f>IF(AM417=2,2,IF(AND(AM416=2,Table2[[#This Row],[Negatives]]&lt;&gt;"NEG"),2,""))</f>
        <v/>
      </c>
      <c r="AO417" s="39">
        <f>IF(AND(Table2[[#This Row],[State]]="NSW",Table2[[#This Row],[Rated Order]]=3,AN417=""),100,100)</f>
        <v>100</v>
      </c>
      <c r="AP417" s="39">
        <f>IF(AC417&lt;&gt;"Won","",AO417*AD417)</f>
        <v>320</v>
      </c>
      <c r="AQ417" s="39">
        <f>IF(AP417="",AO417*-1,AP417-AO417)</f>
        <v>220</v>
      </c>
      <c r="AR417" s="95">
        <f>IF(Table2[[#This Row],[Negatives]]="NEG","",IF(AND(Table2[[#This Row],[2 Pro Bets]]="",Table2[[#This Row],[State]]="NSW",Table2[[#This Row],[Rated Order]]=3),"",100))</f>
        <v>100</v>
      </c>
      <c r="AS417" s="47">
        <f>IF(Table2[[#This Row],[Pro Bet]]="","",IF(Table2[[#This Row],[Lev Ret]]="","",AR417*Table2[[#This Row],[Div]]))</f>
        <v>320</v>
      </c>
      <c r="AT417" s="96">
        <f>IF(Table2[[#This Row],[Pro Bet]]="","",IF(AS417="",AR417*-1,AS417-AR417))</f>
        <v>220</v>
      </c>
    </row>
    <row r="418" spans="1:46" x14ac:dyDescent="0.25">
      <c r="A418" s="38">
        <v>44504</v>
      </c>
      <c r="B418" s="39" t="s">
        <v>237</v>
      </c>
      <c r="C418" s="40">
        <v>0.60763888888888895</v>
      </c>
      <c r="D418" s="39">
        <v>6</v>
      </c>
      <c r="E418" s="39">
        <v>5</v>
      </c>
      <c r="F418" s="70">
        <v>4</v>
      </c>
      <c r="G418" s="39">
        <v>1800</v>
      </c>
      <c r="H418" s="39" t="s">
        <v>988</v>
      </c>
      <c r="I418" s="39">
        <v>90</v>
      </c>
      <c r="J418" s="39">
        <v>130</v>
      </c>
      <c r="K418" s="39">
        <v>4</v>
      </c>
      <c r="L418" s="39" t="s">
        <v>527</v>
      </c>
      <c r="M418" s="39" t="s">
        <v>1006</v>
      </c>
      <c r="N418" s="41">
        <v>4.5</v>
      </c>
      <c r="O418" s="39" t="s">
        <v>1019</v>
      </c>
      <c r="P418" s="39" t="s">
        <v>992</v>
      </c>
      <c r="Q418" s="48"/>
      <c r="R418" s="39">
        <v>3</v>
      </c>
      <c r="S418" s="39">
        <v>58.5</v>
      </c>
      <c r="T418" s="39">
        <v>58.5</v>
      </c>
      <c r="U418" s="48">
        <v>40.404040404040401</v>
      </c>
      <c r="V418" s="39">
        <v>1</v>
      </c>
      <c r="W418" s="39">
        <v>5</v>
      </c>
      <c r="X418" s="39">
        <v>2</v>
      </c>
      <c r="Y418" s="39">
        <v>5.4</v>
      </c>
      <c r="Z418" s="39">
        <v>30</v>
      </c>
      <c r="AA418" s="39">
        <v>13</v>
      </c>
      <c r="AB418" s="52"/>
      <c r="AC418" s="39"/>
      <c r="AD418" s="41">
        <v>7.5</v>
      </c>
      <c r="AE418" s="41"/>
      <c r="AF418" s="68" t="s">
        <v>618</v>
      </c>
      <c r="AG418" s="39" t="str">
        <f>VLOOKUP(B418,$B$1703:$D$1743,2,FALSE)</f>
        <v>Vic</v>
      </c>
      <c r="AH418" s="39" t="str">
        <f>VLOOKUP(B418,$B$1703:$D$1743,3,FALSE)</f>
        <v>-</v>
      </c>
      <c r="AI418" s="69" t="str">
        <f>TRIM(PROPER(L418))</f>
        <v>Mystery Shot</v>
      </c>
      <c r="AJ418" s="39" t="str">
        <f>TEXT(A418, "ddd")</f>
        <v>Thu</v>
      </c>
      <c r="AK418" s="39">
        <f>MONTH(Table2[[#This Row],[Date]])</f>
        <v>11</v>
      </c>
      <c r="AL418" s="39"/>
      <c r="AM418" s="39" t="str">
        <f>IF(AND(Table2[[#This Row],[Date]]=A419,Table2[[#This Row],[Track]]=B419,Table2[[#This Row],[Race]]=F419,AL418&lt;&gt;"Neg",AL419&lt;&gt;"Neg"),2,"")</f>
        <v/>
      </c>
      <c r="AN418" s="39" t="str">
        <f>IF(AM418=2,2,IF(AND(AM417=2,Table2[[#This Row],[Negatives]]&lt;&gt;"NEG"),2,""))</f>
        <v/>
      </c>
      <c r="AO418" s="39">
        <f>IF(AND(Table2[[#This Row],[State]]="NSW",Table2[[#This Row],[Rated Order]]=3,AN418=""),100,100)</f>
        <v>100</v>
      </c>
      <c r="AP418" s="39" t="str">
        <f>IF(AC418&lt;&gt;"Won","",AO418*AD418)</f>
        <v/>
      </c>
      <c r="AQ418" s="39">
        <f>IF(AP418="",AO418*-1,AP418-AO418)</f>
        <v>-100</v>
      </c>
      <c r="AR418" s="95">
        <f>IF(Table2[[#This Row],[Negatives]]="NEG","",IF(AND(Table2[[#This Row],[2 Pro Bets]]="",Table2[[#This Row],[State]]="NSW",Table2[[#This Row],[Rated Order]]=3),"",100))</f>
        <v>100</v>
      </c>
      <c r="AS418" s="47" t="str">
        <f>IF(Table2[[#This Row],[Pro Bet]]="","",IF(Table2[[#This Row],[Lev Ret]]="","",AR418*Table2[[#This Row],[Div]]))</f>
        <v/>
      </c>
      <c r="AT418" s="96">
        <f>IF(Table2[[#This Row],[Pro Bet]]="","",IF(AS418="",AR418*-1,AS418-AR418))</f>
        <v>-100</v>
      </c>
    </row>
    <row r="419" spans="1:46" x14ac:dyDescent="0.25">
      <c r="A419" s="38">
        <v>44504</v>
      </c>
      <c r="B419" s="39" t="s">
        <v>237</v>
      </c>
      <c r="C419" s="40">
        <v>0.65972222222222221</v>
      </c>
      <c r="D419" s="39">
        <v>6</v>
      </c>
      <c r="E419" s="39">
        <v>5</v>
      </c>
      <c r="F419" s="70">
        <v>6</v>
      </c>
      <c r="G419" s="39">
        <v>1000</v>
      </c>
      <c r="H419" s="39" t="s">
        <v>988</v>
      </c>
      <c r="I419" s="39" t="s">
        <v>1052</v>
      </c>
      <c r="J419" s="39">
        <v>175</v>
      </c>
      <c r="K419" s="39">
        <v>11</v>
      </c>
      <c r="L419" s="39" t="s">
        <v>528</v>
      </c>
      <c r="M419" s="39" t="s">
        <v>1024</v>
      </c>
      <c r="N419" s="41">
        <v>9</v>
      </c>
      <c r="O419" s="39" t="s">
        <v>1068</v>
      </c>
      <c r="P419" s="39" t="s">
        <v>1049</v>
      </c>
      <c r="Q419" s="48"/>
      <c r="R419" s="39">
        <v>6</v>
      </c>
      <c r="S419" s="39">
        <v>56</v>
      </c>
      <c r="T419" s="39">
        <v>56</v>
      </c>
      <c r="U419" s="48">
        <v>49.572649572649567</v>
      </c>
      <c r="V419" s="39">
        <v>4</v>
      </c>
      <c r="W419" s="39">
        <v>5</v>
      </c>
      <c r="X419" s="39">
        <v>2</v>
      </c>
      <c r="Y419" s="39">
        <v>4.8</v>
      </c>
      <c r="Z419" s="39">
        <v>35</v>
      </c>
      <c r="AA419" s="39">
        <v>12</v>
      </c>
      <c r="AB419" s="52"/>
      <c r="AC419" s="39" t="s">
        <v>1</v>
      </c>
      <c r="AD419" s="41">
        <v>12</v>
      </c>
      <c r="AE419" s="41">
        <v>2.6</v>
      </c>
      <c r="AF419" s="68" t="s">
        <v>618</v>
      </c>
      <c r="AG419" s="39" t="str">
        <f>VLOOKUP(B419,$B$1703:$D$1743,2,FALSE)</f>
        <v>Vic</v>
      </c>
      <c r="AH419" s="39" t="str">
        <f>VLOOKUP(B419,$B$1703:$D$1743,3,FALSE)</f>
        <v>-</v>
      </c>
      <c r="AI419" s="69" t="str">
        <f>TRIM(PROPER(L419))</f>
        <v>Varda</v>
      </c>
      <c r="AJ419" s="39" t="str">
        <f>TEXT(A419, "ddd")</f>
        <v>Thu</v>
      </c>
      <c r="AK419" s="39">
        <f>MONTH(Table2[[#This Row],[Date]])</f>
        <v>11</v>
      </c>
      <c r="AL419" s="39"/>
      <c r="AM419" s="39" t="str">
        <f>IF(AND(Table2[[#This Row],[Date]]=A420,Table2[[#This Row],[Track]]=B420,Table2[[#This Row],[Race]]=F420,AL419&lt;&gt;"Neg",AL420&lt;&gt;"Neg"),2,"")</f>
        <v/>
      </c>
      <c r="AN419" s="39" t="str">
        <f>IF(AM419=2,2,IF(AND(AM418=2,Table2[[#This Row],[Negatives]]&lt;&gt;"NEG"),2,""))</f>
        <v/>
      </c>
      <c r="AO419" s="39">
        <f>IF(AND(Table2[[#This Row],[State]]="NSW",Table2[[#This Row],[Rated Order]]=3,AN419=""),100,100)</f>
        <v>100</v>
      </c>
      <c r="AP419" s="39" t="str">
        <f>IF(AC419&lt;&gt;"Won","",AO419*AD419)</f>
        <v/>
      </c>
      <c r="AQ419" s="39">
        <f>IF(AP419="",AO419*-1,AP419-AO419)</f>
        <v>-100</v>
      </c>
      <c r="AR419" s="95">
        <f>IF(Table2[[#This Row],[Negatives]]="NEG","",IF(AND(Table2[[#This Row],[2 Pro Bets]]="",Table2[[#This Row],[State]]="NSW",Table2[[#This Row],[Rated Order]]=3),"",100))</f>
        <v>100</v>
      </c>
      <c r="AS419" s="47" t="str">
        <f>IF(Table2[[#This Row],[Pro Bet]]="","",IF(Table2[[#This Row],[Lev Ret]]="","",AR419*Table2[[#This Row],[Div]]))</f>
        <v/>
      </c>
      <c r="AT419" s="96">
        <f>IF(Table2[[#This Row],[Pro Bet]]="","",IF(AS419="",AR419*-1,AS419-AR419))</f>
        <v>-100</v>
      </c>
    </row>
    <row r="420" spans="1:46" x14ac:dyDescent="0.25">
      <c r="A420" s="38">
        <v>44506</v>
      </c>
      <c r="B420" s="39" t="s">
        <v>45</v>
      </c>
      <c r="C420" s="40">
        <v>0.53819444444444442</v>
      </c>
      <c r="D420" s="39">
        <v>6</v>
      </c>
      <c r="E420" s="39">
        <v>3</v>
      </c>
      <c r="F420" s="70">
        <v>1</v>
      </c>
      <c r="G420" s="39">
        <v>2400</v>
      </c>
      <c r="H420" s="39" t="s">
        <v>1398</v>
      </c>
      <c r="I420" s="39">
        <v>78</v>
      </c>
      <c r="J420" s="39">
        <v>130</v>
      </c>
      <c r="K420" s="39">
        <v>7</v>
      </c>
      <c r="L420" s="39" t="s">
        <v>1628</v>
      </c>
      <c r="M420" s="39" t="s">
        <v>1018</v>
      </c>
      <c r="N420" s="41">
        <v>9</v>
      </c>
      <c r="O420" s="39" t="s">
        <v>1465</v>
      </c>
      <c r="P420" s="39" t="s">
        <v>1444</v>
      </c>
      <c r="Q420" s="48">
        <v>3</v>
      </c>
      <c r="R420" s="39">
        <v>7</v>
      </c>
      <c r="S420" s="39">
        <v>52</v>
      </c>
      <c r="T420" s="39">
        <v>49</v>
      </c>
      <c r="U420" s="48">
        <v>26.495726495726494</v>
      </c>
      <c r="V420" s="39">
        <v>4</v>
      </c>
      <c r="W420" s="39">
        <v>4</v>
      </c>
      <c r="X420" s="39">
        <v>2</v>
      </c>
      <c r="Y420" s="39">
        <v>5.8</v>
      </c>
      <c r="Z420" s="39">
        <v>20</v>
      </c>
      <c r="AA420" s="39"/>
      <c r="AB420" s="52"/>
      <c r="AC420" s="39"/>
      <c r="AD420" s="41">
        <v>8</v>
      </c>
      <c r="AE420" s="41"/>
      <c r="AF420" s="68" t="s">
        <v>619</v>
      </c>
      <c r="AG420" s="39" t="str">
        <f>VLOOKUP(B420,$B$1703:$D$1743,2,FALSE)</f>
        <v>NSW</v>
      </c>
      <c r="AH420" s="39" t="str">
        <f>VLOOKUP(B420,$B$1703:$D$1743,3,FALSE)</f>
        <v>-</v>
      </c>
      <c r="AI420" s="69" t="str">
        <f>TRIM(PROPER(L420))</f>
        <v>Arabolini</v>
      </c>
      <c r="AJ420" s="39" t="str">
        <f>TEXT(A420, "ddd")</f>
        <v>Sat</v>
      </c>
      <c r="AK420" s="39">
        <f>MONTH(Table2[[#This Row],[Date]])</f>
        <v>11</v>
      </c>
      <c r="AL420" s="39" t="s">
        <v>1362</v>
      </c>
      <c r="AM420" s="39" t="str">
        <f>IF(AND(Table2[[#This Row],[Date]]=A421,Table2[[#This Row],[Track]]=B421,Table2[[#This Row],[Race]]=F421,AL420&lt;&gt;"Neg",AL421&lt;&gt;"Neg"),2,"")</f>
        <v/>
      </c>
      <c r="AN420" s="39" t="str">
        <f>IF(AM420=2,2,IF(AND(AM419=2,Table2[[#This Row],[Negatives]]&lt;&gt;"NEG"),2,""))</f>
        <v/>
      </c>
      <c r="AO420" s="39">
        <f>IF(AND(Table2[[#This Row],[State]]="NSW",Table2[[#This Row],[Rated Order]]=3,AN420=""),100,100)</f>
        <v>100</v>
      </c>
      <c r="AP420" s="39" t="str">
        <f>IF(AC420&lt;&gt;"Won","",AO420*AD420)</f>
        <v/>
      </c>
      <c r="AQ420" s="39">
        <f>IF(AP420="",AO420*-1,AP420-AO420)</f>
        <v>-100</v>
      </c>
      <c r="AR420" s="95" t="str">
        <f>IF(Table2[[#This Row],[Negatives]]="NEG","",IF(AND(Table2[[#This Row],[2 Pro Bets]]="",Table2[[#This Row],[State]]="NSW",Table2[[#This Row],[Rated Order]]=3),"",100))</f>
        <v/>
      </c>
      <c r="AS420" s="47" t="str">
        <f>IF(Table2[[#This Row],[Pro Bet]]="","",IF(Table2[[#This Row],[Lev Ret]]="","",AR420*Table2[[#This Row],[Div]]))</f>
        <v/>
      </c>
      <c r="AT420" s="96" t="str">
        <f>IF(Table2[[#This Row],[Pro Bet]]="","",IF(AS420="",AR420*-1,AS420-AR420))</f>
        <v/>
      </c>
    </row>
    <row r="421" spans="1:46" x14ac:dyDescent="0.25">
      <c r="A421" s="38">
        <v>44506</v>
      </c>
      <c r="B421" s="39" t="s">
        <v>237</v>
      </c>
      <c r="C421" s="40">
        <v>0.55208333333333337</v>
      </c>
      <c r="D421" s="39">
        <v>4</v>
      </c>
      <c r="E421" s="39">
        <v>8</v>
      </c>
      <c r="F421" s="70">
        <v>2</v>
      </c>
      <c r="G421" s="39">
        <v>2600</v>
      </c>
      <c r="H421" s="39" t="s">
        <v>988</v>
      </c>
      <c r="I421" s="39" t="s">
        <v>989</v>
      </c>
      <c r="J421" s="39">
        <v>300</v>
      </c>
      <c r="K421" s="39">
        <v>4</v>
      </c>
      <c r="L421" s="39" t="s">
        <v>529</v>
      </c>
      <c r="M421" s="39" t="s">
        <v>1006</v>
      </c>
      <c r="N421" s="41">
        <v>4.5999999999999996</v>
      </c>
      <c r="O421" s="39" t="s">
        <v>1055</v>
      </c>
      <c r="P421" s="39" t="s">
        <v>1084</v>
      </c>
      <c r="Q421" s="48"/>
      <c r="R421" s="39">
        <v>6</v>
      </c>
      <c r="S421" s="39">
        <v>56</v>
      </c>
      <c r="T421" s="39">
        <v>56</v>
      </c>
      <c r="U421" s="48">
        <v>34.239130434782609</v>
      </c>
      <c r="V421" s="39">
        <v>2</v>
      </c>
      <c r="W421" s="39">
        <v>1</v>
      </c>
      <c r="X421" s="39">
        <v>2</v>
      </c>
      <c r="Y421" s="39">
        <v>4.4000000000000004</v>
      </c>
      <c r="Z421" s="39">
        <v>40</v>
      </c>
      <c r="AA421" s="39">
        <v>6</v>
      </c>
      <c r="AB421" s="52"/>
      <c r="AC421" s="39"/>
      <c r="AD421" s="41">
        <v>4.4000000000000004</v>
      </c>
      <c r="AE421" s="41"/>
      <c r="AF421" s="68" t="s">
        <v>618</v>
      </c>
      <c r="AG421" s="39" t="str">
        <f>VLOOKUP(B421,$B$1703:$D$1743,2,FALSE)</f>
        <v>Vic</v>
      </c>
      <c r="AH421" s="39" t="str">
        <f>VLOOKUP(B421,$B$1703:$D$1743,3,FALSE)</f>
        <v>-</v>
      </c>
      <c r="AI421" s="69" t="str">
        <f>TRIM(PROPER(L421))</f>
        <v>Lunar Flare</v>
      </c>
      <c r="AJ421" s="39" t="str">
        <f>TEXT(A421, "ddd")</f>
        <v>Sat</v>
      </c>
      <c r="AK421" s="39">
        <f>MONTH(Table2[[#This Row],[Date]])</f>
        <v>11</v>
      </c>
      <c r="AL421" s="39"/>
      <c r="AM421" s="39">
        <f>IF(AND(Table2[[#This Row],[Date]]=A422,Table2[[#This Row],[Track]]=B422,Table2[[#This Row],[Race]]=F422,AL421&lt;&gt;"Neg",AL422&lt;&gt;"Neg"),2,"")</f>
        <v>2</v>
      </c>
      <c r="AN421" s="39">
        <f>IF(AM421=2,2,IF(AND(AM420=2,Table2[[#This Row],[Negatives]]&lt;&gt;"NEG"),2,""))</f>
        <v>2</v>
      </c>
      <c r="AO421" s="39">
        <f>IF(AND(Table2[[#This Row],[State]]="NSW",Table2[[#This Row],[Rated Order]]=3,AN421=""),100,100)</f>
        <v>100</v>
      </c>
      <c r="AP421" s="39" t="str">
        <f>IF(AC421&lt;&gt;"Won","",AO421*AD421)</f>
        <v/>
      </c>
      <c r="AQ421" s="39">
        <f>IF(AP421="",AO421*-1,AP421-AO421)</f>
        <v>-100</v>
      </c>
      <c r="AR421" s="95">
        <f>IF(Table2[[#This Row],[Negatives]]="NEG","",IF(AND(Table2[[#This Row],[2 Pro Bets]]="",Table2[[#This Row],[State]]="NSW",Table2[[#This Row],[Rated Order]]=3),"",100))</f>
        <v>100</v>
      </c>
      <c r="AS421" s="47" t="str">
        <f>IF(Table2[[#This Row],[Pro Bet]]="","",IF(Table2[[#This Row],[Lev Ret]]="","",AR421*Table2[[#This Row],[Div]]))</f>
        <v/>
      </c>
      <c r="AT421" s="96">
        <f>IF(Table2[[#This Row],[Pro Bet]]="","",IF(AS421="",AR421*-1,AS421-AR421))</f>
        <v>-100</v>
      </c>
    </row>
    <row r="422" spans="1:46" x14ac:dyDescent="0.25">
      <c r="A422" s="38">
        <v>44506</v>
      </c>
      <c r="B422" s="39" t="s">
        <v>237</v>
      </c>
      <c r="C422" s="40">
        <v>0.55208333333333337</v>
      </c>
      <c r="D422" s="39">
        <v>4</v>
      </c>
      <c r="E422" s="39">
        <v>8</v>
      </c>
      <c r="F422" s="70">
        <v>2</v>
      </c>
      <c r="G422" s="39">
        <v>2600</v>
      </c>
      <c r="H422" s="39" t="s">
        <v>988</v>
      </c>
      <c r="I422" s="39" t="s">
        <v>989</v>
      </c>
      <c r="J422" s="39">
        <v>300</v>
      </c>
      <c r="K422" s="39">
        <v>1</v>
      </c>
      <c r="L422" s="39" t="s">
        <v>530</v>
      </c>
      <c r="M422" s="39" t="s">
        <v>1006</v>
      </c>
      <c r="N422" s="41">
        <v>2.7</v>
      </c>
      <c r="O422" s="39" t="s">
        <v>1035</v>
      </c>
      <c r="P422" s="39" t="s">
        <v>1182</v>
      </c>
      <c r="Q422" s="48"/>
      <c r="R422" s="39">
        <v>3</v>
      </c>
      <c r="S422" s="39">
        <v>59</v>
      </c>
      <c r="T422" s="39">
        <v>59</v>
      </c>
      <c r="U422" s="48">
        <v>34.239130434782609</v>
      </c>
      <c r="V422" s="39">
        <v>1</v>
      </c>
      <c r="W422" s="39">
        <v>2</v>
      </c>
      <c r="X422" s="39">
        <v>3</v>
      </c>
      <c r="Y422" s="39">
        <v>4.8</v>
      </c>
      <c r="Z422" s="39">
        <v>30</v>
      </c>
      <c r="AA422" s="39">
        <v>6</v>
      </c>
      <c r="AB422" s="52"/>
      <c r="AC422" s="39" t="s">
        <v>617</v>
      </c>
      <c r="AD422" s="41">
        <v>3.4</v>
      </c>
      <c r="AE422" s="41">
        <v>1.9</v>
      </c>
      <c r="AF422" s="68" t="s">
        <v>618</v>
      </c>
      <c r="AG422" s="39" t="str">
        <f>VLOOKUP(B422,$B$1703:$D$1743,2,FALSE)</f>
        <v>Vic</v>
      </c>
      <c r="AH422" s="39" t="str">
        <f>VLOOKUP(B422,$B$1703:$D$1743,3,FALSE)</f>
        <v>-</v>
      </c>
      <c r="AI422" s="69" t="str">
        <f>TRIM(PROPER(L422))</f>
        <v>Warning</v>
      </c>
      <c r="AJ422" s="39" t="str">
        <f>TEXT(A422, "ddd")</f>
        <v>Sat</v>
      </c>
      <c r="AK422" s="39">
        <f>MONTH(Table2[[#This Row],[Date]])</f>
        <v>11</v>
      </c>
      <c r="AL422" s="39"/>
      <c r="AM422" s="39" t="str">
        <f>IF(AND(Table2[[#This Row],[Date]]=A423,Table2[[#This Row],[Track]]=B423,Table2[[#This Row],[Race]]=F423,AL422&lt;&gt;"Neg",AL423&lt;&gt;"Neg"),2,"")</f>
        <v/>
      </c>
      <c r="AN422" s="39">
        <f>IF(AM422=2,2,IF(AND(AM421=2,Table2[[#This Row],[Negatives]]&lt;&gt;"NEG"),2,""))</f>
        <v>2</v>
      </c>
      <c r="AO422" s="39">
        <f>IF(AND(Table2[[#This Row],[State]]="NSW",Table2[[#This Row],[Rated Order]]=3,AN422=""),100,100)</f>
        <v>100</v>
      </c>
      <c r="AP422" s="39">
        <f>IF(AC422&lt;&gt;"Won","",AO422*AD422)</f>
        <v>340</v>
      </c>
      <c r="AQ422" s="39">
        <f>IF(AP422="",AO422*-1,AP422-AO422)</f>
        <v>240</v>
      </c>
      <c r="AR422" s="95">
        <f>IF(Table2[[#This Row],[Negatives]]="NEG","",IF(AND(Table2[[#This Row],[2 Pro Bets]]="",Table2[[#This Row],[State]]="NSW",Table2[[#This Row],[Rated Order]]=3),"",100))</f>
        <v>100</v>
      </c>
      <c r="AS422" s="47">
        <f>IF(Table2[[#This Row],[Pro Bet]]="","",IF(Table2[[#This Row],[Lev Ret]]="","",AR422*Table2[[#This Row],[Div]]))</f>
        <v>340</v>
      </c>
      <c r="AT422" s="96">
        <f>IF(Table2[[#This Row],[Pro Bet]]="","",IF(AS422="",AR422*-1,AS422-AR422))</f>
        <v>240</v>
      </c>
    </row>
    <row r="423" spans="1:46" x14ac:dyDescent="0.25">
      <c r="A423" s="38">
        <v>44506</v>
      </c>
      <c r="B423" s="39" t="s">
        <v>45</v>
      </c>
      <c r="C423" s="40">
        <v>0.59375</v>
      </c>
      <c r="D423" s="39">
        <v>6</v>
      </c>
      <c r="E423" s="39">
        <v>3</v>
      </c>
      <c r="F423" s="70">
        <v>3</v>
      </c>
      <c r="G423" s="39">
        <v>1800</v>
      </c>
      <c r="H423" s="39" t="s">
        <v>1398</v>
      </c>
      <c r="I423" s="39">
        <v>78</v>
      </c>
      <c r="J423" s="39">
        <v>130</v>
      </c>
      <c r="K423" s="39">
        <v>6</v>
      </c>
      <c r="L423" s="39" t="s">
        <v>789</v>
      </c>
      <c r="M423" s="39" t="s">
        <v>999</v>
      </c>
      <c r="N423" s="41">
        <v>10.1</v>
      </c>
      <c r="O423" s="39" t="s">
        <v>1466</v>
      </c>
      <c r="P423" s="39" t="s">
        <v>1444</v>
      </c>
      <c r="Q423" s="48">
        <v>3</v>
      </c>
      <c r="R423" s="39">
        <v>4</v>
      </c>
      <c r="S423" s="39">
        <v>56</v>
      </c>
      <c r="T423" s="39">
        <v>53</v>
      </c>
      <c r="U423" s="48">
        <v>46.938027136046941</v>
      </c>
      <c r="V423" s="39">
        <v>4</v>
      </c>
      <c r="W423" s="39"/>
      <c r="X423" s="39">
        <v>2</v>
      </c>
      <c r="Y423" s="39">
        <v>4</v>
      </c>
      <c r="Z423" s="39">
        <v>20</v>
      </c>
      <c r="AA423" s="39"/>
      <c r="AB423" s="52"/>
      <c r="AC423" s="39"/>
      <c r="AD423" s="41">
        <v>9</v>
      </c>
      <c r="AE423" s="41"/>
      <c r="AF423" s="68" t="s">
        <v>619</v>
      </c>
      <c r="AG423" s="39" t="str">
        <f>VLOOKUP(B423,$B$1703:$D$1743,2,FALSE)</f>
        <v>NSW</v>
      </c>
      <c r="AH423" s="39" t="str">
        <f>VLOOKUP(B423,$B$1703:$D$1743,3,FALSE)</f>
        <v>-</v>
      </c>
      <c r="AI423" s="69" t="str">
        <f>TRIM(PROPER(L423))</f>
        <v>Another One</v>
      </c>
      <c r="AJ423" s="39" t="str">
        <f>TEXT(A423, "ddd")</f>
        <v>Sat</v>
      </c>
      <c r="AK423" s="39">
        <f>MONTH(Table2[[#This Row],[Date]])</f>
        <v>11</v>
      </c>
      <c r="AL423" s="39"/>
      <c r="AM423" s="39" t="str">
        <f>IF(AND(Table2[[#This Row],[Date]]=A424,Table2[[#This Row],[Track]]=B424,Table2[[#This Row],[Race]]=F424,AL423&lt;&gt;"Neg",AL424&lt;&gt;"Neg"),2,"")</f>
        <v/>
      </c>
      <c r="AN423" s="39" t="str">
        <f>IF(AM423=2,2,IF(AND(AM422=2,Table2[[#This Row],[Negatives]]&lt;&gt;"NEG"),2,""))</f>
        <v/>
      </c>
      <c r="AO423" s="39">
        <f>IF(AND(Table2[[#This Row],[State]]="NSW",Table2[[#This Row],[Rated Order]]=3,AN423=""),100,100)</f>
        <v>100</v>
      </c>
      <c r="AP423" s="39" t="str">
        <f>IF(AC423&lt;&gt;"Won","",AO423*AD423)</f>
        <v/>
      </c>
      <c r="AQ423" s="39">
        <f>IF(AP423="",AO423*-1,AP423-AO423)</f>
        <v>-100</v>
      </c>
      <c r="AR423" s="95">
        <f>IF(Table2[[#This Row],[Negatives]]="NEG","",IF(AND(Table2[[#This Row],[2 Pro Bets]]="",Table2[[#This Row],[State]]="NSW",Table2[[#This Row],[Rated Order]]=3),"",100))</f>
        <v>100</v>
      </c>
      <c r="AS423" s="47" t="str">
        <f>IF(Table2[[#This Row],[Pro Bet]]="","",IF(Table2[[#This Row],[Lev Ret]]="","",AR423*Table2[[#This Row],[Div]]))</f>
        <v/>
      </c>
      <c r="AT423" s="96">
        <f>IF(Table2[[#This Row],[Pro Bet]]="","",IF(AS423="",AR423*-1,AS423-AR423))</f>
        <v>-100</v>
      </c>
    </row>
    <row r="424" spans="1:46" x14ac:dyDescent="0.25">
      <c r="A424" s="38">
        <v>44506</v>
      </c>
      <c r="B424" s="39" t="s">
        <v>45</v>
      </c>
      <c r="C424" s="40">
        <v>0.62152777777777779</v>
      </c>
      <c r="D424" s="39">
        <v>6</v>
      </c>
      <c r="E424" s="39">
        <v>3</v>
      </c>
      <c r="F424" s="70">
        <v>4</v>
      </c>
      <c r="G424" s="39">
        <v>1100</v>
      </c>
      <c r="H424" s="39" t="s">
        <v>1021</v>
      </c>
      <c r="I424" s="39">
        <v>78</v>
      </c>
      <c r="J424" s="39">
        <v>130</v>
      </c>
      <c r="K424" s="39">
        <v>8</v>
      </c>
      <c r="L424" s="39" t="s">
        <v>790</v>
      </c>
      <c r="M424" s="39" t="s">
        <v>1006</v>
      </c>
      <c r="N424" s="41">
        <v>4.8</v>
      </c>
      <c r="O424" s="39" t="s">
        <v>1427</v>
      </c>
      <c r="P424" s="39" t="s">
        <v>1444</v>
      </c>
      <c r="Q424" s="48">
        <v>3</v>
      </c>
      <c r="R424" s="39">
        <v>7</v>
      </c>
      <c r="S424" s="39">
        <v>54.5</v>
      </c>
      <c r="T424" s="39">
        <v>51.5</v>
      </c>
      <c r="U424" s="48">
        <v>50.245098039215691</v>
      </c>
      <c r="V424" s="39">
        <v>4</v>
      </c>
      <c r="W424" s="39">
        <v>4</v>
      </c>
      <c r="X424" s="39">
        <v>3</v>
      </c>
      <c r="Y424" s="39">
        <v>4.9000000000000004</v>
      </c>
      <c r="Z424" s="39">
        <v>20</v>
      </c>
      <c r="AA424" s="39"/>
      <c r="AB424" s="52"/>
      <c r="AC424" s="39"/>
      <c r="AD424" s="41">
        <v>6</v>
      </c>
      <c r="AE424" s="41"/>
      <c r="AF424" s="68" t="s">
        <v>619</v>
      </c>
      <c r="AG424" s="39" t="str">
        <f>VLOOKUP(B424,$B$1703:$D$1743,2,FALSE)</f>
        <v>NSW</v>
      </c>
      <c r="AH424" s="39" t="str">
        <f>VLOOKUP(B424,$B$1703:$D$1743,3,FALSE)</f>
        <v>-</v>
      </c>
      <c r="AI424" s="69" t="str">
        <f>TRIM(PROPER(L424))</f>
        <v>Parachuter</v>
      </c>
      <c r="AJ424" s="39" t="str">
        <f>TEXT(A424, "ddd")</f>
        <v>Sat</v>
      </c>
      <c r="AK424" s="39">
        <f>MONTH(Table2[[#This Row],[Date]])</f>
        <v>11</v>
      </c>
      <c r="AL424" s="79" t="s">
        <v>1362</v>
      </c>
      <c r="AM424" s="39" t="str">
        <f>IF(AND(Table2[[#This Row],[Date]]=A425,Table2[[#This Row],[Track]]=B425,Table2[[#This Row],[Race]]=F425,AL424&lt;&gt;"Neg",AL425&lt;&gt;"Neg"),2,"")</f>
        <v/>
      </c>
      <c r="AN424" s="39" t="str">
        <f>IF(AM424=2,2,IF(AND(AM423=2,Table2[[#This Row],[Negatives]]&lt;&gt;"NEG"),2,""))</f>
        <v/>
      </c>
      <c r="AO424" s="39">
        <f>IF(AND(Table2[[#This Row],[State]]="NSW",Table2[[#This Row],[Rated Order]]=3,AN424=""),100,100)</f>
        <v>100</v>
      </c>
      <c r="AP424" s="39" t="str">
        <f>IF(AC424&lt;&gt;"Won","",AO424*AD424)</f>
        <v/>
      </c>
      <c r="AQ424" s="39">
        <f>IF(AP424="",AO424*-1,AP424-AO424)</f>
        <v>-100</v>
      </c>
      <c r="AR424" s="95" t="str">
        <f>IF(Table2[[#This Row],[Negatives]]="NEG","",IF(AND(Table2[[#This Row],[2 Pro Bets]]="",Table2[[#This Row],[State]]="NSW",Table2[[#This Row],[Rated Order]]=3),"",100))</f>
        <v/>
      </c>
      <c r="AS424" s="47" t="str">
        <f>IF(Table2[[#This Row],[Pro Bet]]="","",IF(Table2[[#This Row],[Lev Ret]]="","",AR424*Table2[[#This Row],[Div]]))</f>
        <v/>
      </c>
      <c r="AT424" s="96" t="str">
        <f>IF(Table2[[#This Row],[Pro Bet]]="","",IF(AS424="",AR424*-1,AS424-AR424))</f>
        <v/>
      </c>
    </row>
    <row r="425" spans="1:46" x14ac:dyDescent="0.25">
      <c r="A425" s="38">
        <v>44506</v>
      </c>
      <c r="B425" s="39" t="s">
        <v>45</v>
      </c>
      <c r="C425" s="40">
        <v>0.67361111111111116</v>
      </c>
      <c r="D425" s="39">
        <v>6</v>
      </c>
      <c r="E425" s="39">
        <v>3</v>
      </c>
      <c r="F425" s="70">
        <v>6</v>
      </c>
      <c r="G425" s="39">
        <v>1300</v>
      </c>
      <c r="H425" s="39" t="s">
        <v>1398</v>
      </c>
      <c r="I425" s="39">
        <v>72</v>
      </c>
      <c r="J425" s="39">
        <v>100</v>
      </c>
      <c r="K425" s="39">
        <v>4</v>
      </c>
      <c r="L425" s="39" t="s">
        <v>791</v>
      </c>
      <c r="M425" s="39" t="s">
        <v>999</v>
      </c>
      <c r="N425" s="41">
        <v>2.9</v>
      </c>
      <c r="O425" s="39" t="s">
        <v>1467</v>
      </c>
      <c r="P425" s="39" t="s">
        <v>1421</v>
      </c>
      <c r="Q425" s="48"/>
      <c r="R425" s="39">
        <v>7</v>
      </c>
      <c r="S425" s="39">
        <v>57.5</v>
      </c>
      <c r="T425" s="39">
        <v>57.5</v>
      </c>
      <c r="U425" s="48">
        <v>33.622274757026531</v>
      </c>
      <c r="V425" s="39">
        <v>1</v>
      </c>
      <c r="W425" s="39"/>
      <c r="X425" s="39">
        <v>3</v>
      </c>
      <c r="Y425" s="39">
        <v>5.8</v>
      </c>
      <c r="Z425" s="39">
        <v>20</v>
      </c>
      <c r="AA425" s="39"/>
      <c r="AB425" s="52"/>
      <c r="AC425" s="39"/>
      <c r="AD425" s="41">
        <v>3.8</v>
      </c>
      <c r="AE425" s="41"/>
      <c r="AF425" s="68" t="s">
        <v>619</v>
      </c>
      <c r="AG425" s="39" t="str">
        <f>VLOOKUP(B425,$B$1703:$D$1743,2,FALSE)</f>
        <v>NSW</v>
      </c>
      <c r="AH425" s="39" t="str">
        <f>VLOOKUP(B425,$B$1703:$D$1743,3,FALSE)</f>
        <v>-</v>
      </c>
      <c r="AI425" s="69" t="str">
        <f>TRIM(PROPER(L425))</f>
        <v>Pandora Blue</v>
      </c>
      <c r="AJ425" s="39" t="str">
        <f>TEXT(A425, "ddd")</f>
        <v>Sat</v>
      </c>
      <c r="AK425" s="39">
        <f>MONTH(Table2[[#This Row],[Date]])</f>
        <v>11</v>
      </c>
      <c r="AL425" s="79" t="s">
        <v>1362</v>
      </c>
      <c r="AM425" s="39" t="str">
        <f>IF(AND(Table2[[#This Row],[Date]]=A426,Table2[[#This Row],[Track]]=B426,Table2[[#This Row],[Race]]=F426,AL425&lt;&gt;"Neg",AL426&lt;&gt;"Neg"),2,"")</f>
        <v/>
      </c>
      <c r="AN425" s="39" t="str">
        <f>IF(AM425=2,2,IF(AND(AM424=2,Table2[[#This Row],[Negatives]]&lt;&gt;"NEG"),2,""))</f>
        <v/>
      </c>
      <c r="AO425" s="39">
        <f>IF(AND(Table2[[#This Row],[State]]="NSW",Table2[[#This Row],[Rated Order]]=3,AN425=""),100,100)</f>
        <v>100</v>
      </c>
      <c r="AP425" s="39" t="str">
        <f>IF(AC425&lt;&gt;"Won","",AO425*AD425)</f>
        <v/>
      </c>
      <c r="AQ425" s="39">
        <f>IF(AP425="",AO425*-1,AP425-AO425)</f>
        <v>-100</v>
      </c>
      <c r="AR425" s="95" t="str">
        <f>IF(Table2[[#This Row],[Negatives]]="NEG","",IF(AND(Table2[[#This Row],[2 Pro Bets]]="",Table2[[#This Row],[State]]="NSW",Table2[[#This Row],[Rated Order]]=3),"",100))</f>
        <v/>
      </c>
      <c r="AS425" s="47" t="str">
        <f>IF(Table2[[#This Row],[Pro Bet]]="","",IF(Table2[[#This Row],[Lev Ret]]="","",AR425*Table2[[#This Row],[Div]]))</f>
        <v/>
      </c>
      <c r="AT425" s="96" t="str">
        <f>IF(Table2[[#This Row],[Pro Bet]]="","",IF(AS425="",AR425*-1,AS425-AR425))</f>
        <v/>
      </c>
    </row>
    <row r="426" spans="1:46" x14ac:dyDescent="0.25">
      <c r="A426" s="38">
        <v>44506</v>
      </c>
      <c r="B426" s="39" t="s">
        <v>237</v>
      </c>
      <c r="C426" s="40">
        <v>0.6875</v>
      </c>
      <c r="D426" s="39">
        <v>4</v>
      </c>
      <c r="E426" s="39">
        <v>8</v>
      </c>
      <c r="F426" s="70">
        <v>7</v>
      </c>
      <c r="G426" s="39">
        <v>1400</v>
      </c>
      <c r="H426" s="39" t="s">
        <v>988</v>
      </c>
      <c r="I426" s="39" t="s">
        <v>989</v>
      </c>
      <c r="J426" s="39">
        <v>200</v>
      </c>
      <c r="K426" s="39">
        <v>1</v>
      </c>
      <c r="L426" s="39" t="s">
        <v>531</v>
      </c>
      <c r="M426" s="39" t="s">
        <v>1006</v>
      </c>
      <c r="N426" s="41">
        <v>9.5</v>
      </c>
      <c r="O426" s="39" t="s">
        <v>1068</v>
      </c>
      <c r="P426" s="39" t="s">
        <v>1183</v>
      </c>
      <c r="Q426" s="48"/>
      <c r="R426" s="39">
        <v>1</v>
      </c>
      <c r="S426" s="39">
        <v>58</v>
      </c>
      <c r="T426" s="39">
        <v>58</v>
      </c>
      <c r="U426" s="48">
        <v>31.077694235588975</v>
      </c>
      <c r="V426" s="39">
        <v>3</v>
      </c>
      <c r="W426" s="39"/>
      <c r="X426" s="39">
        <v>3</v>
      </c>
      <c r="Y426" s="39">
        <v>5.5</v>
      </c>
      <c r="Z426" s="39">
        <v>30</v>
      </c>
      <c r="AA426" s="39">
        <v>12</v>
      </c>
      <c r="AB426" s="52"/>
      <c r="AC426" s="39"/>
      <c r="AD426" s="41">
        <v>11</v>
      </c>
      <c r="AE426" s="41"/>
      <c r="AF426" s="68" t="s">
        <v>618</v>
      </c>
      <c r="AG426" s="39" t="str">
        <f>VLOOKUP(B426,$B$1703:$D$1743,2,FALSE)</f>
        <v>Vic</v>
      </c>
      <c r="AH426" s="39" t="str">
        <f>VLOOKUP(B426,$B$1703:$D$1743,3,FALSE)</f>
        <v>-</v>
      </c>
      <c r="AI426" s="69" t="str">
        <f>TRIM(PROPER(L426))</f>
        <v>Ranier</v>
      </c>
      <c r="AJ426" s="39" t="str">
        <f>TEXT(A426, "ddd")</f>
        <v>Sat</v>
      </c>
      <c r="AK426" s="39">
        <f>MONTH(Table2[[#This Row],[Date]])</f>
        <v>11</v>
      </c>
      <c r="AL426" s="39"/>
      <c r="AM426" s="39" t="str">
        <f>IF(AND(Table2[[#This Row],[Date]]=A427,Table2[[#This Row],[Track]]=B427,Table2[[#This Row],[Race]]=F427,AL426&lt;&gt;"Neg",AL427&lt;&gt;"Neg"),2,"")</f>
        <v/>
      </c>
      <c r="AN426" s="39" t="str">
        <f>IF(AM426=2,2,IF(AND(AM425=2,Table2[[#This Row],[Negatives]]&lt;&gt;"NEG"),2,""))</f>
        <v/>
      </c>
      <c r="AO426" s="39">
        <f>IF(AND(Table2[[#This Row],[State]]="NSW",Table2[[#This Row],[Rated Order]]=3,AN426=""),100,100)</f>
        <v>100</v>
      </c>
      <c r="AP426" s="39" t="str">
        <f>IF(AC426&lt;&gt;"Won","",AO426*AD426)</f>
        <v/>
      </c>
      <c r="AQ426" s="39">
        <f>IF(AP426="",AO426*-1,AP426-AO426)</f>
        <v>-100</v>
      </c>
      <c r="AR426" s="95">
        <f>IF(Table2[[#This Row],[Negatives]]="NEG","",IF(AND(Table2[[#This Row],[2 Pro Bets]]="",Table2[[#This Row],[State]]="NSW",Table2[[#This Row],[Rated Order]]=3),"",100))</f>
        <v>100</v>
      </c>
      <c r="AS426" s="47" t="str">
        <f>IF(Table2[[#This Row],[Pro Bet]]="","",IF(Table2[[#This Row],[Lev Ret]]="","",AR426*Table2[[#This Row],[Div]]))</f>
        <v/>
      </c>
      <c r="AT426" s="96">
        <f>IF(Table2[[#This Row],[Pro Bet]]="","",IF(AS426="",AR426*-1,AS426-AR426))</f>
        <v>-100</v>
      </c>
    </row>
    <row r="427" spans="1:46" x14ac:dyDescent="0.25">
      <c r="A427" s="38">
        <v>44506</v>
      </c>
      <c r="B427" s="39" t="s">
        <v>45</v>
      </c>
      <c r="C427" s="40">
        <v>0.72569444444444453</v>
      </c>
      <c r="D427" s="39">
        <v>6</v>
      </c>
      <c r="E427" s="39">
        <v>3</v>
      </c>
      <c r="F427" s="70">
        <v>8</v>
      </c>
      <c r="G427" s="39">
        <v>1400</v>
      </c>
      <c r="H427" s="39" t="s">
        <v>1460</v>
      </c>
      <c r="I427" s="39" t="s">
        <v>1052</v>
      </c>
      <c r="J427" s="39">
        <v>500</v>
      </c>
      <c r="K427" s="39">
        <v>10</v>
      </c>
      <c r="L427" s="39" t="s">
        <v>803</v>
      </c>
      <c r="M427" s="39" t="s">
        <v>1030</v>
      </c>
      <c r="N427" s="41">
        <v>34.6</v>
      </c>
      <c r="O427" s="39" t="s">
        <v>1096</v>
      </c>
      <c r="P427" s="39" t="s">
        <v>1468</v>
      </c>
      <c r="Q427" s="48"/>
      <c r="R427" s="39">
        <v>10</v>
      </c>
      <c r="S427" s="39">
        <v>57</v>
      </c>
      <c r="T427" s="39">
        <v>57</v>
      </c>
      <c r="U427" s="48">
        <v>29.917200437431649</v>
      </c>
      <c r="V427" s="39"/>
      <c r="W427" s="39"/>
      <c r="X427" s="39">
        <v>2</v>
      </c>
      <c r="Y427" s="39">
        <v>6</v>
      </c>
      <c r="Z427" s="39">
        <v>20</v>
      </c>
      <c r="AA427" s="39"/>
      <c r="AB427" s="52"/>
      <c r="AC427" s="39"/>
      <c r="AD427" s="41">
        <v>81</v>
      </c>
      <c r="AE427" s="41"/>
      <c r="AF427" s="68" t="s">
        <v>619</v>
      </c>
      <c r="AG427" s="39" t="str">
        <f>VLOOKUP(B427,$B$1703:$D$1743,2,FALSE)</f>
        <v>NSW</v>
      </c>
      <c r="AH427" s="39" t="str">
        <f>VLOOKUP(B427,$B$1703:$D$1743,3,FALSE)</f>
        <v>-</v>
      </c>
      <c r="AI427" s="69" t="str">
        <f>TRIM(PROPER(L427))</f>
        <v>Fashchanel</v>
      </c>
      <c r="AJ427" s="39" t="str">
        <f>TEXT(A427, "ddd")</f>
        <v>Sat</v>
      </c>
      <c r="AK427" s="39">
        <f>MONTH(Table2[[#This Row],[Date]])</f>
        <v>11</v>
      </c>
      <c r="AL427" s="39" t="s">
        <v>1362</v>
      </c>
      <c r="AM427" s="39" t="str">
        <f>IF(AND(Table2[[#This Row],[Date]]=A428,Table2[[#This Row],[Track]]=B428,Table2[[#This Row],[Race]]=F428,AL427&lt;&gt;"Neg",AL428&lt;&gt;"Neg"),2,"")</f>
        <v/>
      </c>
      <c r="AN427" s="39" t="str">
        <f>IF(AM427=2,2,IF(AND(AM426=2,Table2[[#This Row],[Negatives]]&lt;&gt;"NEG"),2,""))</f>
        <v/>
      </c>
      <c r="AO427" s="39">
        <f>IF(AND(Table2[[#This Row],[State]]="NSW",Table2[[#This Row],[Rated Order]]=3,AN427=""),100,100)</f>
        <v>100</v>
      </c>
      <c r="AP427" s="39" t="str">
        <f>IF(AC427&lt;&gt;"Won","",AO427*AD427)</f>
        <v/>
      </c>
      <c r="AQ427" s="39">
        <f>IF(AP427="",AO427*-1,AP427-AO427)</f>
        <v>-100</v>
      </c>
      <c r="AR427" s="95" t="str">
        <f>IF(Table2[[#This Row],[Negatives]]="NEG","",IF(AND(Table2[[#This Row],[2 Pro Bets]]="",Table2[[#This Row],[State]]="NSW",Table2[[#This Row],[Rated Order]]=3),"",100))</f>
        <v/>
      </c>
      <c r="AS427" s="47" t="str">
        <f>IF(Table2[[#This Row],[Pro Bet]]="","",IF(Table2[[#This Row],[Lev Ret]]="","",AR427*Table2[[#This Row],[Div]]))</f>
        <v/>
      </c>
      <c r="AT427" s="96" t="str">
        <f>IF(Table2[[#This Row],[Pro Bet]]="","",IF(AS427="",AR427*-1,AS427-AR427))</f>
        <v/>
      </c>
    </row>
    <row r="428" spans="1:46" x14ac:dyDescent="0.25">
      <c r="A428" s="38">
        <v>44506</v>
      </c>
      <c r="B428" s="39" t="s">
        <v>45</v>
      </c>
      <c r="C428" s="40">
        <v>0.78125</v>
      </c>
      <c r="D428" s="39">
        <v>6</v>
      </c>
      <c r="E428" s="39">
        <v>3</v>
      </c>
      <c r="F428" s="70">
        <v>10</v>
      </c>
      <c r="G428" s="39">
        <v>1400</v>
      </c>
      <c r="H428" s="39" t="s">
        <v>1398</v>
      </c>
      <c r="I428" s="39">
        <v>78</v>
      </c>
      <c r="J428" s="39">
        <v>130</v>
      </c>
      <c r="K428" s="39">
        <v>1</v>
      </c>
      <c r="L428" s="39" t="s">
        <v>1624</v>
      </c>
      <c r="M428" s="39" t="s">
        <v>1018</v>
      </c>
      <c r="N428" s="41">
        <v>3.9</v>
      </c>
      <c r="O428" s="39" t="s">
        <v>1427</v>
      </c>
      <c r="P428" s="39" t="s">
        <v>1444</v>
      </c>
      <c r="Q428" s="48">
        <v>3</v>
      </c>
      <c r="R428" s="39">
        <v>5</v>
      </c>
      <c r="S428" s="39">
        <v>61</v>
      </c>
      <c r="T428" s="39">
        <v>58</v>
      </c>
      <c r="U428" s="48">
        <v>51.956815114709855</v>
      </c>
      <c r="V428" s="39">
        <v>1</v>
      </c>
      <c r="W428" s="39">
        <v>2</v>
      </c>
      <c r="X428" s="39">
        <v>2</v>
      </c>
      <c r="Y428" s="39">
        <v>5.5</v>
      </c>
      <c r="Z428" s="39">
        <v>30</v>
      </c>
      <c r="AA428" s="39"/>
      <c r="AB428" s="52"/>
      <c r="AC428" s="39" t="s">
        <v>471</v>
      </c>
      <c r="AD428" s="41">
        <v>3.7</v>
      </c>
      <c r="AE428" s="41">
        <v>1.7</v>
      </c>
      <c r="AF428" s="68" t="s">
        <v>619</v>
      </c>
      <c r="AG428" s="39" t="str">
        <f>VLOOKUP(B428,$B$1703:$D$1743,2,FALSE)</f>
        <v>NSW</v>
      </c>
      <c r="AH428" s="39" t="str">
        <f>VLOOKUP(B428,$B$1703:$D$1743,3,FALSE)</f>
        <v>-</v>
      </c>
      <c r="AI428" s="69" t="str">
        <f>TRIM(PROPER(L428))</f>
        <v>Zoushack</v>
      </c>
      <c r="AJ428" s="39" t="str">
        <f>TEXT(A428, "ddd")</f>
        <v>Sat</v>
      </c>
      <c r="AK428" s="39">
        <f>MONTH(Table2[[#This Row],[Date]])</f>
        <v>11</v>
      </c>
      <c r="AL428" s="39" t="s">
        <v>1362</v>
      </c>
      <c r="AM428" s="39" t="str">
        <f>IF(AND(Table2[[#This Row],[Date]]=A429,Table2[[#This Row],[Track]]=B429,Table2[[#This Row],[Race]]=F429,AL428&lt;&gt;"Neg",AL429&lt;&gt;"Neg"),2,"")</f>
        <v/>
      </c>
      <c r="AN428" s="39" t="str">
        <f>IF(AM428=2,2,IF(AND(AM427=2,Table2[[#This Row],[Negatives]]&lt;&gt;"NEG"),2,""))</f>
        <v/>
      </c>
      <c r="AO428" s="39">
        <f>IF(AND(Table2[[#This Row],[State]]="NSW",Table2[[#This Row],[Rated Order]]=3,AN428=""),100,100)</f>
        <v>100</v>
      </c>
      <c r="AP428" s="39">
        <f>IF(AC428&lt;&gt;"Won","",AO428*AD428)</f>
        <v>370</v>
      </c>
      <c r="AQ428" s="39">
        <f>IF(AP428="",AO428*-1,AP428-AO428)</f>
        <v>270</v>
      </c>
      <c r="AR428" s="95" t="str">
        <f>IF(Table2[[#This Row],[Negatives]]="NEG","",IF(AND(Table2[[#This Row],[2 Pro Bets]]="",Table2[[#This Row],[State]]="NSW",Table2[[#This Row],[Rated Order]]=3),"",100))</f>
        <v/>
      </c>
      <c r="AS428" s="47" t="str">
        <f>IF(Table2[[#This Row],[Pro Bet]]="","",IF(Table2[[#This Row],[Lev Ret]]="","",AR428*Table2[[#This Row],[Div]]))</f>
        <v/>
      </c>
      <c r="AT428" s="96" t="str">
        <f>IF(Table2[[#This Row],[Pro Bet]]="","",IF(AS428="",AR428*-1,AS428-AR428))</f>
        <v/>
      </c>
    </row>
    <row r="429" spans="1:46" x14ac:dyDescent="0.25">
      <c r="A429" s="38">
        <v>44513</v>
      </c>
      <c r="B429" s="39" t="s">
        <v>49</v>
      </c>
      <c r="C429" s="40">
        <v>0.53819444444444442</v>
      </c>
      <c r="D429" s="39">
        <v>5</v>
      </c>
      <c r="E429" s="39">
        <v>0</v>
      </c>
      <c r="F429" s="70">
        <v>2</v>
      </c>
      <c r="G429" s="39">
        <v>1600</v>
      </c>
      <c r="H429" s="39" t="s">
        <v>1398</v>
      </c>
      <c r="I429" s="39">
        <v>78</v>
      </c>
      <c r="J429" s="39">
        <v>130</v>
      </c>
      <c r="K429" s="39">
        <v>10</v>
      </c>
      <c r="L429" s="39" t="s">
        <v>792</v>
      </c>
      <c r="M429" s="39" t="s">
        <v>1006</v>
      </c>
      <c r="N429" s="41">
        <v>3.5</v>
      </c>
      <c r="O429" s="39" t="s">
        <v>1091</v>
      </c>
      <c r="P429" s="39" t="s">
        <v>1416</v>
      </c>
      <c r="Q429" s="48"/>
      <c r="R429" s="39">
        <v>4</v>
      </c>
      <c r="S429" s="39">
        <v>53.5</v>
      </c>
      <c r="T429" s="39">
        <v>53.5</v>
      </c>
      <c r="U429" s="48">
        <v>67.032967032967036</v>
      </c>
      <c r="V429" s="39"/>
      <c r="W429" s="39"/>
      <c r="X429" s="39">
        <v>2</v>
      </c>
      <c r="Y429" s="39">
        <v>4.5</v>
      </c>
      <c r="Z429" s="39">
        <v>30</v>
      </c>
      <c r="AA429" s="39"/>
      <c r="AB429" s="52"/>
      <c r="AC429" s="39"/>
      <c r="AD429" s="41">
        <v>4.4000000000000004</v>
      </c>
      <c r="AE429" s="41"/>
      <c r="AF429" s="68" t="s">
        <v>619</v>
      </c>
      <c r="AG429" s="39" t="str">
        <f>VLOOKUP(B429,$B$1703:$D$1743,2,FALSE)</f>
        <v>NSW</v>
      </c>
      <c r="AH429" s="39" t="str">
        <f>VLOOKUP(B429,$B$1703:$D$1743,3,FALSE)</f>
        <v>Bush</v>
      </c>
      <c r="AI429" s="69" t="str">
        <f>TRIM(PROPER(L429))</f>
        <v>Sacred Command</v>
      </c>
      <c r="AJ429" s="39" t="str">
        <f>TEXT(A429, "ddd")</f>
        <v>Sat</v>
      </c>
      <c r="AK429" s="39">
        <f>MONTH(Table2[[#This Row],[Date]])</f>
        <v>11</v>
      </c>
      <c r="AL429" s="39"/>
      <c r="AM429" s="39">
        <f>IF(AND(Table2[[#This Row],[Date]]=A430,Table2[[#This Row],[Track]]=B430,Table2[[#This Row],[Race]]=F430,AL429&lt;&gt;"Neg",AL430&lt;&gt;"Neg"),2,"")</f>
        <v>2</v>
      </c>
      <c r="AN429" s="39">
        <f>IF(AM429=2,2,IF(AND(AM428=2,Table2[[#This Row],[Negatives]]&lt;&gt;"NEG"),2,""))</f>
        <v>2</v>
      </c>
      <c r="AO429" s="39">
        <f>IF(AND(Table2[[#This Row],[State]]="NSW",Table2[[#This Row],[Rated Order]]=3,AN429=""),100,100)</f>
        <v>100</v>
      </c>
      <c r="AP429" s="39" t="str">
        <f>IF(AC429&lt;&gt;"Won","",AO429*AD429)</f>
        <v/>
      </c>
      <c r="AQ429" s="39">
        <f>IF(AP429="",AO429*-1,AP429-AO429)</f>
        <v>-100</v>
      </c>
      <c r="AR429" s="95">
        <f>IF(Table2[[#This Row],[Negatives]]="NEG","",IF(AND(Table2[[#This Row],[2 Pro Bets]]="",Table2[[#This Row],[State]]="NSW",Table2[[#This Row],[Rated Order]]=3),"",100))</f>
        <v>100</v>
      </c>
      <c r="AS429" s="47" t="str">
        <f>IF(Table2[[#This Row],[Pro Bet]]="","",IF(Table2[[#This Row],[Lev Ret]]="","",AR429*Table2[[#This Row],[Div]]))</f>
        <v/>
      </c>
      <c r="AT429" s="96">
        <f>IF(Table2[[#This Row],[Pro Bet]]="","",IF(AS429="",AR429*-1,AS429-AR429))</f>
        <v>-100</v>
      </c>
    </row>
    <row r="430" spans="1:46" x14ac:dyDescent="0.25">
      <c r="A430" s="38">
        <v>44513</v>
      </c>
      <c r="B430" s="39" t="s">
        <v>49</v>
      </c>
      <c r="C430" s="40">
        <v>0.53819444444444442</v>
      </c>
      <c r="D430" s="39">
        <v>5</v>
      </c>
      <c r="E430" s="39">
        <v>0</v>
      </c>
      <c r="F430" s="70">
        <v>2</v>
      </c>
      <c r="G430" s="39">
        <v>1600</v>
      </c>
      <c r="H430" s="39" t="s">
        <v>1398</v>
      </c>
      <c r="I430" s="39">
        <v>78</v>
      </c>
      <c r="J430" s="39">
        <v>130</v>
      </c>
      <c r="K430" s="39">
        <v>9</v>
      </c>
      <c r="L430" s="39" t="s">
        <v>793</v>
      </c>
      <c r="M430" s="39" t="s">
        <v>1006</v>
      </c>
      <c r="N430" s="41">
        <v>26</v>
      </c>
      <c r="O430" s="39" t="s">
        <v>1469</v>
      </c>
      <c r="P430" s="39" t="s">
        <v>1436</v>
      </c>
      <c r="Q430" s="48">
        <v>3</v>
      </c>
      <c r="R430" s="39">
        <v>6</v>
      </c>
      <c r="S430" s="39">
        <v>54.5</v>
      </c>
      <c r="T430" s="39">
        <v>51.5</v>
      </c>
      <c r="U430" s="48">
        <v>67.032967032967036</v>
      </c>
      <c r="V430" s="39"/>
      <c r="W430" s="39">
        <v>2</v>
      </c>
      <c r="X430" s="39">
        <v>3</v>
      </c>
      <c r="Y430" s="39">
        <v>5.0999999999999996</v>
      </c>
      <c r="Z430" s="39">
        <v>20</v>
      </c>
      <c r="AA430" s="39"/>
      <c r="AB430" s="52"/>
      <c r="AC430" s="39"/>
      <c r="AD430" s="41">
        <v>21</v>
      </c>
      <c r="AE430" s="41"/>
      <c r="AF430" s="68" t="s">
        <v>619</v>
      </c>
      <c r="AG430" s="39" t="str">
        <f>VLOOKUP(B430,$B$1703:$D$1743,2,FALSE)</f>
        <v>NSW</v>
      </c>
      <c r="AH430" s="39" t="str">
        <f>VLOOKUP(B430,$B$1703:$D$1743,3,FALSE)</f>
        <v>Bush</v>
      </c>
      <c r="AI430" s="69" t="str">
        <f>TRIM(PROPER(L430))</f>
        <v>Karmazone</v>
      </c>
      <c r="AJ430" s="39" t="str">
        <f>TEXT(A430, "ddd")</f>
        <v>Sat</v>
      </c>
      <c r="AK430" s="39">
        <f>MONTH(Table2[[#This Row],[Date]])</f>
        <v>11</v>
      </c>
      <c r="AL430" s="39"/>
      <c r="AM430" s="39" t="str">
        <f>IF(AND(Table2[[#This Row],[Date]]=A431,Table2[[#This Row],[Track]]=B431,Table2[[#This Row],[Race]]=F431,AL430&lt;&gt;"Neg",AL431&lt;&gt;"Neg"),2,"")</f>
        <v/>
      </c>
      <c r="AN430" s="39">
        <f>IF(AM430=2,2,IF(AND(AM429=2,Table2[[#This Row],[Negatives]]&lt;&gt;"NEG"),2,""))</f>
        <v>2</v>
      </c>
      <c r="AO430" s="39">
        <f>IF(AND(Table2[[#This Row],[State]]="NSW",Table2[[#This Row],[Rated Order]]=3,AN430=""),100,100)</f>
        <v>100</v>
      </c>
      <c r="AP430" s="39" t="str">
        <f>IF(AC430&lt;&gt;"Won","",AO430*AD430)</f>
        <v/>
      </c>
      <c r="AQ430" s="39">
        <f>IF(AP430="",AO430*-1,AP430-AO430)</f>
        <v>-100</v>
      </c>
      <c r="AR430" s="95">
        <f>IF(Table2[[#This Row],[Negatives]]="NEG","",IF(AND(Table2[[#This Row],[2 Pro Bets]]="",Table2[[#This Row],[State]]="NSW",Table2[[#This Row],[Rated Order]]=3),"",100))</f>
        <v>100</v>
      </c>
      <c r="AS430" s="47" t="str">
        <f>IF(Table2[[#This Row],[Pro Bet]]="","",IF(Table2[[#This Row],[Lev Ret]]="","",AR430*Table2[[#This Row],[Div]]))</f>
        <v/>
      </c>
      <c r="AT430" s="96">
        <f>IF(Table2[[#This Row],[Pro Bet]]="","",IF(AS430="",AR430*-1,AS430-AR430))</f>
        <v>-100</v>
      </c>
    </row>
    <row r="431" spans="1:46" x14ac:dyDescent="0.25">
      <c r="A431" s="38">
        <v>44513</v>
      </c>
      <c r="B431" s="39" t="s">
        <v>228</v>
      </c>
      <c r="C431" s="40">
        <v>0.625</v>
      </c>
      <c r="D431" s="39">
        <v>9</v>
      </c>
      <c r="E431" s="39">
        <v>3</v>
      </c>
      <c r="F431" s="70">
        <v>5</v>
      </c>
      <c r="G431" s="39">
        <v>1400</v>
      </c>
      <c r="H431" s="39" t="s">
        <v>1021</v>
      </c>
      <c r="I431" s="39" t="s">
        <v>1061</v>
      </c>
      <c r="J431" s="39">
        <v>150</v>
      </c>
      <c r="K431" s="39">
        <v>3</v>
      </c>
      <c r="L431" s="39" t="s">
        <v>1184</v>
      </c>
      <c r="M431" s="39" t="s">
        <v>995</v>
      </c>
      <c r="N431" s="41">
        <v>7</v>
      </c>
      <c r="O431" s="39" t="s">
        <v>1185</v>
      </c>
      <c r="P431" s="39" t="s">
        <v>1010</v>
      </c>
      <c r="Q431" s="48"/>
      <c r="R431" s="39">
        <v>7</v>
      </c>
      <c r="S431" s="39">
        <v>57</v>
      </c>
      <c r="T431" s="39">
        <v>57</v>
      </c>
      <c r="U431" s="48">
        <v>65.567765567765576</v>
      </c>
      <c r="V431" s="39">
        <v>3</v>
      </c>
      <c r="W431" s="39">
        <v>1</v>
      </c>
      <c r="X431" s="39">
        <v>2</v>
      </c>
      <c r="Y431" s="39">
        <v>4.4000000000000004</v>
      </c>
      <c r="Z431" s="39">
        <v>40</v>
      </c>
      <c r="AA431" s="39">
        <v>8</v>
      </c>
      <c r="AB431" s="52"/>
      <c r="AC431" s="39"/>
      <c r="AD431" s="41">
        <v>7.5</v>
      </c>
      <c r="AE431" s="41"/>
      <c r="AF431" s="68" t="s">
        <v>618</v>
      </c>
      <c r="AG431" s="39" t="str">
        <f>VLOOKUP(B431,$B$1703:$D$1743,2,FALSE)</f>
        <v>Vic</v>
      </c>
      <c r="AH431" s="39" t="str">
        <f>VLOOKUP(B431,$B$1703:$D$1743,3,FALSE)</f>
        <v>Bush</v>
      </c>
      <c r="AI431" s="69" t="str">
        <f>TRIM(PROPER(L431))</f>
        <v>Brazen Song</v>
      </c>
      <c r="AJ431" s="39" t="str">
        <f>TEXT(A431, "ddd")</f>
        <v>Sat</v>
      </c>
      <c r="AK431" s="39">
        <f>MONTH(Table2[[#This Row],[Date]])</f>
        <v>11</v>
      </c>
      <c r="AL431" s="39"/>
      <c r="AM431" s="39">
        <f>IF(AND(Table2[[#This Row],[Date]]=A432,Table2[[#This Row],[Track]]=B432,Table2[[#This Row],[Race]]=F432,AL431&lt;&gt;"Neg",AL432&lt;&gt;"Neg"),2,"")</f>
        <v>2</v>
      </c>
      <c r="AN431" s="39">
        <f>IF(AM431=2,2,IF(AND(AM430=2,Table2[[#This Row],[Negatives]]&lt;&gt;"NEG"),2,""))</f>
        <v>2</v>
      </c>
      <c r="AO431" s="39">
        <f>IF(AND(Table2[[#This Row],[State]]="NSW",Table2[[#This Row],[Rated Order]]=3,AN431=""),100,100)</f>
        <v>100</v>
      </c>
      <c r="AP431" s="39" t="str">
        <f>IF(AC431&lt;&gt;"Won","",AO431*AD431)</f>
        <v/>
      </c>
      <c r="AQ431" s="39">
        <f>IF(AP431="",AO431*-1,AP431-AO431)</f>
        <v>-100</v>
      </c>
      <c r="AR431" s="95">
        <f>IF(Table2[[#This Row],[Negatives]]="NEG","",IF(AND(Table2[[#This Row],[2 Pro Bets]]="",Table2[[#This Row],[State]]="NSW",Table2[[#This Row],[Rated Order]]=3),"",100))</f>
        <v>100</v>
      </c>
      <c r="AS431" s="47" t="str">
        <f>IF(Table2[[#This Row],[Pro Bet]]="","",IF(Table2[[#This Row],[Lev Ret]]="","",AR431*Table2[[#This Row],[Div]]))</f>
        <v/>
      </c>
      <c r="AT431" s="96">
        <f>IF(Table2[[#This Row],[Pro Bet]]="","",IF(AS431="",AR431*-1,AS431-AR431))</f>
        <v>-100</v>
      </c>
    </row>
    <row r="432" spans="1:46" x14ac:dyDescent="0.25">
      <c r="A432" s="38">
        <v>44513</v>
      </c>
      <c r="B432" s="39" t="s">
        <v>228</v>
      </c>
      <c r="C432" s="40">
        <v>0.625</v>
      </c>
      <c r="D432" s="39">
        <v>9</v>
      </c>
      <c r="E432" s="39">
        <v>3</v>
      </c>
      <c r="F432" s="70">
        <v>5</v>
      </c>
      <c r="G432" s="39">
        <v>1400</v>
      </c>
      <c r="H432" s="39" t="s">
        <v>1021</v>
      </c>
      <c r="I432" s="39" t="s">
        <v>1061</v>
      </c>
      <c r="J432" s="39">
        <v>150</v>
      </c>
      <c r="K432" s="39">
        <v>10</v>
      </c>
      <c r="L432" s="39" t="s">
        <v>1186</v>
      </c>
      <c r="M432" s="39" t="s">
        <v>1030</v>
      </c>
      <c r="N432" s="41">
        <v>4.4000000000000004</v>
      </c>
      <c r="O432" s="39" t="s">
        <v>1035</v>
      </c>
      <c r="P432" s="39" t="s">
        <v>992</v>
      </c>
      <c r="Q432" s="48"/>
      <c r="R432" s="39">
        <v>2</v>
      </c>
      <c r="S432" s="39">
        <v>56</v>
      </c>
      <c r="T432" s="39">
        <v>56</v>
      </c>
      <c r="U432" s="48">
        <v>65.567765567765576</v>
      </c>
      <c r="V432" s="39">
        <v>2</v>
      </c>
      <c r="W432" s="39"/>
      <c r="X432" s="39">
        <v>3</v>
      </c>
      <c r="Y432" s="39">
        <v>5.6</v>
      </c>
      <c r="Z432" s="39">
        <v>30</v>
      </c>
      <c r="AA432" s="39">
        <v>8</v>
      </c>
      <c r="AB432" s="52"/>
      <c r="AC432" s="39" t="s">
        <v>2</v>
      </c>
      <c r="AD432" s="41">
        <v>8</v>
      </c>
      <c r="AE432" s="41">
        <v>2.2000000000000002</v>
      </c>
      <c r="AF432" s="68" t="s">
        <v>618</v>
      </c>
      <c r="AG432" s="39" t="str">
        <f>VLOOKUP(B432,$B$1703:$D$1743,2,FALSE)</f>
        <v>Vic</v>
      </c>
      <c r="AH432" s="39" t="str">
        <f>VLOOKUP(B432,$B$1703:$D$1743,3,FALSE)</f>
        <v>Bush</v>
      </c>
      <c r="AI432" s="69" t="str">
        <f>TRIM(PROPER(L432))</f>
        <v>Maybe The Best</v>
      </c>
      <c r="AJ432" s="39" t="str">
        <f>TEXT(A432, "ddd")</f>
        <v>Sat</v>
      </c>
      <c r="AK432" s="39">
        <f>MONTH(Table2[[#This Row],[Date]])</f>
        <v>11</v>
      </c>
      <c r="AL432" s="39"/>
      <c r="AM432" s="39" t="str">
        <f>IF(AND(Table2[[#This Row],[Date]]=A433,Table2[[#This Row],[Track]]=B433,Table2[[#This Row],[Race]]=F433,AL432&lt;&gt;"Neg",AL433&lt;&gt;"Neg"),2,"")</f>
        <v/>
      </c>
      <c r="AN432" s="39">
        <f>IF(AM432=2,2,IF(AND(AM431=2,Table2[[#This Row],[Negatives]]&lt;&gt;"NEG"),2,""))</f>
        <v>2</v>
      </c>
      <c r="AO432" s="39">
        <f>IF(AND(Table2[[#This Row],[State]]="NSW",Table2[[#This Row],[Rated Order]]=3,AN432=""),100,100)</f>
        <v>100</v>
      </c>
      <c r="AP432" s="39" t="str">
        <f>IF(AC432&lt;&gt;"Won","",AO432*AD432)</f>
        <v/>
      </c>
      <c r="AQ432" s="39">
        <f>IF(AP432="",AO432*-1,AP432-AO432)</f>
        <v>-100</v>
      </c>
      <c r="AR432" s="95">
        <f>IF(Table2[[#This Row],[Negatives]]="NEG","",IF(AND(Table2[[#This Row],[2 Pro Bets]]="",Table2[[#This Row],[State]]="NSW",Table2[[#This Row],[Rated Order]]=3),"",100))</f>
        <v>100</v>
      </c>
      <c r="AS432" s="47" t="str">
        <f>IF(Table2[[#This Row],[Pro Bet]]="","",IF(Table2[[#This Row],[Lev Ret]]="","",AR432*Table2[[#This Row],[Div]]))</f>
        <v/>
      </c>
      <c r="AT432" s="96">
        <f>IF(Table2[[#This Row],[Pro Bet]]="","",IF(AS432="",AR432*-1,AS432-AR432))</f>
        <v>-100</v>
      </c>
    </row>
    <row r="433" spans="1:46" x14ac:dyDescent="0.25">
      <c r="A433" s="38">
        <v>44513</v>
      </c>
      <c r="B433" s="39" t="s">
        <v>49</v>
      </c>
      <c r="C433" s="40">
        <v>0.63888888888888895</v>
      </c>
      <c r="D433" s="39">
        <v>5</v>
      </c>
      <c r="E433" s="39">
        <v>0</v>
      </c>
      <c r="F433" s="70">
        <v>6</v>
      </c>
      <c r="G433" s="39">
        <v>2300</v>
      </c>
      <c r="H433" s="39" t="s">
        <v>1398</v>
      </c>
      <c r="I433" s="39"/>
      <c r="J433" s="39">
        <v>300</v>
      </c>
      <c r="K433" s="39">
        <v>1</v>
      </c>
      <c r="L433" s="39" t="s">
        <v>794</v>
      </c>
      <c r="M433" s="39" t="s">
        <v>990</v>
      </c>
      <c r="N433" s="41">
        <v>2.9</v>
      </c>
      <c r="O433" s="39" t="s">
        <v>1091</v>
      </c>
      <c r="P433" s="39" t="s">
        <v>1470</v>
      </c>
      <c r="Q433" s="48">
        <v>3</v>
      </c>
      <c r="R433" s="39">
        <v>8</v>
      </c>
      <c r="S433" s="39">
        <v>59</v>
      </c>
      <c r="T433" s="39">
        <v>56</v>
      </c>
      <c r="U433" s="48">
        <v>46.982758620689658</v>
      </c>
      <c r="V433" s="39">
        <v>1</v>
      </c>
      <c r="W433" s="39">
        <v>1</v>
      </c>
      <c r="X433" s="39">
        <v>2</v>
      </c>
      <c r="Y433" s="39">
        <v>5</v>
      </c>
      <c r="Z433" s="39">
        <v>20</v>
      </c>
      <c r="AA433" s="39"/>
      <c r="AB433" s="52"/>
      <c r="AC433" s="39"/>
      <c r="AD433" s="41">
        <v>4.2</v>
      </c>
      <c r="AE433" s="41"/>
      <c r="AF433" s="68" t="s">
        <v>619</v>
      </c>
      <c r="AG433" s="39" t="str">
        <f>VLOOKUP(B433,$B$1703:$D$1743,2,FALSE)</f>
        <v>NSW</v>
      </c>
      <c r="AH433" s="39" t="str">
        <f>VLOOKUP(B433,$B$1703:$D$1743,3,FALSE)</f>
        <v>Bush</v>
      </c>
      <c r="AI433" s="69" t="str">
        <f>TRIM(PROPER(L433))</f>
        <v>Shared Ambition</v>
      </c>
      <c r="AJ433" s="39" t="str">
        <f>TEXT(A433, "ddd")</f>
        <v>Sat</v>
      </c>
      <c r="AK433" s="39">
        <f>MONTH(Table2[[#This Row],[Date]])</f>
        <v>11</v>
      </c>
      <c r="AL433" s="39"/>
      <c r="AM433" s="39" t="str">
        <f>IF(AND(Table2[[#This Row],[Date]]=A434,Table2[[#This Row],[Track]]=B434,Table2[[#This Row],[Race]]=F434,AL433&lt;&gt;"Neg",AL434&lt;&gt;"Neg"),2,"")</f>
        <v/>
      </c>
      <c r="AN433" s="39" t="str">
        <f>IF(AM433=2,2,IF(AND(AM432=2,Table2[[#This Row],[Negatives]]&lt;&gt;"NEG"),2,""))</f>
        <v/>
      </c>
      <c r="AO433" s="39">
        <f>IF(AND(Table2[[#This Row],[State]]="NSW",Table2[[#This Row],[Rated Order]]=3,AN433=""),100,100)</f>
        <v>100</v>
      </c>
      <c r="AP433" s="39" t="str">
        <f>IF(AC433&lt;&gt;"Won","",AO433*AD433)</f>
        <v/>
      </c>
      <c r="AQ433" s="39">
        <f>IF(AP433="",AO433*-1,AP433-AO433)</f>
        <v>-100</v>
      </c>
      <c r="AR433" s="95">
        <f>IF(Table2[[#This Row],[Negatives]]="NEG","",IF(AND(Table2[[#This Row],[2 Pro Bets]]="",Table2[[#This Row],[State]]="NSW",Table2[[#This Row],[Rated Order]]=3),"",100))</f>
        <v>100</v>
      </c>
      <c r="AS433" s="47" t="str">
        <f>IF(Table2[[#This Row],[Pro Bet]]="","",IF(Table2[[#This Row],[Lev Ret]]="","",AR433*Table2[[#This Row],[Div]]))</f>
        <v/>
      </c>
      <c r="AT433" s="96">
        <f>IF(Table2[[#This Row],[Pro Bet]]="","",IF(AS433="",AR433*-1,AS433-AR433))</f>
        <v>-100</v>
      </c>
    </row>
    <row r="434" spans="1:46" x14ac:dyDescent="0.25">
      <c r="A434" s="38">
        <v>44513</v>
      </c>
      <c r="B434" s="39" t="s">
        <v>228</v>
      </c>
      <c r="C434" s="40">
        <v>0.65277777777777779</v>
      </c>
      <c r="D434" s="39">
        <v>9</v>
      </c>
      <c r="E434" s="39">
        <v>3</v>
      </c>
      <c r="F434" s="70">
        <v>6</v>
      </c>
      <c r="G434" s="39">
        <v>1000</v>
      </c>
      <c r="H434" s="39" t="s">
        <v>988</v>
      </c>
      <c r="I434" s="39" t="s">
        <v>989</v>
      </c>
      <c r="J434" s="39">
        <v>150</v>
      </c>
      <c r="K434" s="39">
        <v>4</v>
      </c>
      <c r="L434" s="39" t="s">
        <v>532</v>
      </c>
      <c r="M434" s="39" t="s">
        <v>990</v>
      </c>
      <c r="N434" s="41">
        <v>3.3</v>
      </c>
      <c r="O434" s="39" t="s">
        <v>1187</v>
      </c>
      <c r="P434" s="39" t="s">
        <v>1047</v>
      </c>
      <c r="Q434" s="48"/>
      <c r="R434" s="39">
        <v>3</v>
      </c>
      <c r="S434" s="39">
        <v>54</v>
      </c>
      <c r="T434" s="39">
        <v>54</v>
      </c>
      <c r="U434" s="48">
        <v>67.34006734006735</v>
      </c>
      <c r="V434" s="39">
        <v>2</v>
      </c>
      <c r="W434" s="39">
        <v>2</v>
      </c>
      <c r="X434" s="39">
        <v>2</v>
      </c>
      <c r="Y434" s="39">
        <v>4.8</v>
      </c>
      <c r="Z434" s="39">
        <v>35</v>
      </c>
      <c r="AA434" s="39">
        <v>6</v>
      </c>
      <c r="AB434" s="52"/>
      <c r="AC434" s="39" t="s">
        <v>7</v>
      </c>
      <c r="AD434" s="41">
        <v>3.8</v>
      </c>
      <c r="AE434" s="41"/>
      <c r="AF434" s="68" t="s">
        <v>618</v>
      </c>
      <c r="AG434" s="39" t="str">
        <f>VLOOKUP(B434,$B$1703:$D$1743,2,FALSE)</f>
        <v>Vic</v>
      </c>
      <c r="AH434" s="39" t="str">
        <f>VLOOKUP(B434,$B$1703:$D$1743,3,FALSE)</f>
        <v>Bush</v>
      </c>
      <c r="AI434" s="69" t="str">
        <f>TRIM(PROPER(L434))</f>
        <v>Bless Her</v>
      </c>
      <c r="AJ434" s="39" t="str">
        <f>TEXT(A434, "ddd")</f>
        <v>Sat</v>
      </c>
      <c r="AK434" s="39">
        <f>MONTH(Table2[[#This Row],[Date]])</f>
        <v>11</v>
      </c>
      <c r="AL434" s="39"/>
      <c r="AM434" s="39">
        <f>IF(AND(Table2[[#This Row],[Date]]=A435,Table2[[#This Row],[Track]]=B435,Table2[[#This Row],[Race]]=F435,AL434&lt;&gt;"Neg",AL435&lt;&gt;"Neg"),2,"")</f>
        <v>2</v>
      </c>
      <c r="AN434" s="39">
        <f>IF(AM434=2,2,IF(AND(AM433=2,Table2[[#This Row],[Negatives]]&lt;&gt;"NEG"),2,""))</f>
        <v>2</v>
      </c>
      <c r="AO434" s="39">
        <f>IF(AND(Table2[[#This Row],[State]]="NSW",Table2[[#This Row],[Rated Order]]=3,AN434=""),100,100)</f>
        <v>100</v>
      </c>
      <c r="AP434" s="39" t="str">
        <f>IF(AC434&lt;&gt;"Won","",AO434*AD434)</f>
        <v/>
      </c>
      <c r="AQ434" s="39">
        <f>IF(AP434="",AO434*-1,AP434-AO434)</f>
        <v>-100</v>
      </c>
      <c r="AR434" s="95">
        <f>IF(Table2[[#This Row],[Negatives]]="NEG","",IF(AND(Table2[[#This Row],[2 Pro Bets]]="",Table2[[#This Row],[State]]="NSW",Table2[[#This Row],[Rated Order]]=3),"",100))</f>
        <v>100</v>
      </c>
      <c r="AS434" s="47" t="str">
        <f>IF(Table2[[#This Row],[Pro Bet]]="","",IF(Table2[[#This Row],[Lev Ret]]="","",AR434*Table2[[#This Row],[Div]]))</f>
        <v/>
      </c>
      <c r="AT434" s="96">
        <f>IF(Table2[[#This Row],[Pro Bet]]="","",IF(AS434="",AR434*-1,AS434-AR434))</f>
        <v>-100</v>
      </c>
    </row>
    <row r="435" spans="1:46" x14ac:dyDescent="0.25">
      <c r="A435" s="38">
        <v>44513</v>
      </c>
      <c r="B435" s="39" t="s">
        <v>228</v>
      </c>
      <c r="C435" s="40">
        <v>0.65277777777777779</v>
      </c>
      <c r="D435" s="39">
        <v>9</v>
      </c>
      <c r="E435" s="39">
        <v>3</v>
      </c>
      <c r="F435" s="70">
        <v>6</v>
      </c>
      <c r="G435" s="39">
        <v>1000</v>
      </c>
      <c r="H435" s="39" t="s">
        <v>988</v>
      </c>
      <c r="I435" s="39" t="s">
        <v>989</v>
      </c>
      <c r="J435" s="39">
        <v>150</v>
      </c>
      <c r="K435" s="39">
        <v>1</v>
      </c>
      <c r="L435" s="39" t="s">
        <v>533</v>
      </c>
      <c r="M435" s="39" t="s">
        <v>999</v>
      </c>
      <c r="N435" s="41">
        <v>3.9</v>
      </c>
      <c r="O435" s="39" t="s">
        <v>1048</v>
      </c>
      <c r="P435" s="39" t="s">
        <v>1010</v>
      </c>
      <c r="Q435" s="48"/>
      <c r="R435" s="39">
        <v>2</v>
      </c>
      <c r="S435" s="39">
        <v>60</v>
      </c>
      <c r="T435" s="39">
        <v>60</v>
      </c>
      <c r="U435" s="48">
        <v>67.34006734006735</v>
      </c>
      <c r="V435" s="39">
        <v>3</v>
      </c>
      <c r="W435" s="39">
        <v>1</v>
      </c>
      <c r="X435" s="39">
        <v>3</v>
      </c>
      <c r="Y435" s="39">
        <v>5.2</v>
      </c>
      <c r="Z435" s="39">
        <v>30</v>
      </c>
      <c r="AA435" s="39">
        <v>6</v>
      </c>
      <c r="AB435" s="52"/>
      <c r="AC435" s="39"/>
      <c r="AD435" s="41">
        <v>7</v>
      </c>
      <c r="AE435" s="41"/>
      <c r="AF435" s="68" t="s">
        <v>618</v>
      </c>
      <c r="AG435" s="39" t="str">
        <f>VLOOKUP(B435,$B$1703:$D$1743,2,FALSE)</f>
        <v>Vic</v>
      </c>
      <c r="AH435" s="39" t="str">
        <f>VLOOKUP(B435,$B$1703:$D$1743,3,FALSE)</f>
        <v>Bush</v>
      </c>
      <c r="AI435" s="69" t="str">
        <f>TRIM(PROPER(L435))</f>
        <v>Blazejowski</v>
      </c>
      <c r="AJ435" s="39" t="str">
        <f>TEXT(A435, "ddd")</f>
        <v>Sat</v>
      </c>
      <c r="AK435" s="39">
        <f>MONTH(Table2[[#This Row],[Date]])</f>
        <v>11</v>
      </c>
      <c r="AL435" s="39"/>
      <c r="AM435" s="39" t="str">
        <f>IF(AND(Table2[[#This Row],[Date]]=A436,Table2[[#This Row],[Track]]=B436,Table2[[#This Row],[Race]]=F436,AL435&lt;&gt;"Neg",AL436&lt;&gt;"Neg"),2,"")</f>
        <v/>
      </c>
      <c r="AN435" s="39">
        <f>IF(AM435=2,2,IF(AND(AM434=2,Table2[[#This Row],[Negatives]]&lt;&gt;"NEG"),2,""))</f>
        <v>2</v>
      </c>
      <c r="AO435" s="39">
        <f>IF(AND(Table2[[#This Row],[State]]="NSW",Table2[[#This Row],[Rated Order]]=3,AN435=""),100,100)</f>
        <v>100</v>
      </c>
      <c r="AP435" s="39" t="str">
        <f>IF(AC435&lt;&gt;"Won","",AO435*AD435)</f>
        <v/>
      </c>
      <c r="AQ435" s="39">
        <f>IF(AP435="",AO435*-1,AP435-AO435)</f>
        <v>-100</v>
      </c>
      <c r="AR435" s="95">
        <f>IF(Table2[[#This Row],[Negatives]]="NEG","",IF(AND(Table2[[#This Row],[2 Pro Bets]]="",Table2[[#This Row],[State]]="NSW",Table2[[#This Row],[Rated Order]]=3),"",100))</f>
        <v>100</v>
      </c>
      <c r="AS435" s="47" t="str">
        <f>IF(Table2[[#This Row],[Pro Bet]]="","",IF(Table2[[#This Row],[Lev Ret]]="","",AR435*Table2[[#This Row],[Div]]))</f>
        <v/>
      </c>
      <c r="AT435" s="96">
        <f>IF(Table2[[#This Row],[Pro Bet]]="","",IF(AS435="",AR435*-1,AS435-AR435))</f>
        <v>-100</v>
      </c>
    </row>
    <row r="436" spans="1:46" x14ac:dyDescent="0.25">
      <c r="A436" s="38">
        <v>44513</v>
      </c>
      <c r="B436" s="39" t="s">
        <v>49</v>
      </c>
      <c r="C436" s="40">
        <v>0.69444444444444453</v>
      </c>
      <c r="D436" s="39">
        <v>5</v>
      </c>
      <c r="E436" s="39">
        <v>0</v>
      </c>
      <c r="F436" s="70">
        <v>8</v>
      </c>
      <c r="G436" s="39">
        <v>1300</v>
      </c>
      <c r="H436" s="39" t="s">
        <v>1398</v>
      </c>
      <c r="I436" s="39"/>
      <c r="J436" s="39">
        <v>1000</v>
      </c>
      <c r="K436" s="39">
        <v>11</v>
      </c>
      <c r="L436" s="39" t="s">
        <v>1600</v>
      </c>
      <c r="M436" s="39" t="s">
        <v>1018</v>
      </c>
      <c r="N436" s="41">
        <v>15</v>
      </c>
      <c r="O436" s="39" t="s">
        <v>1166</v>
      </c>
      <c r="P436" s="39" t="s">
        <v>1405</v>
      </c>
      <c r="Q436" s="48"/>
      <c r="R436" s="39">
        <v>3</v>
      </c>
      <c r="S436" s="39">
        <v>54</v>
      </c>
      <c r="T436" s="39">
        <v>54</v>
      </c>
      <c r="U436" s="48">
        <v>40</v>
      </c>
      <c r="V436" s="39"/>
      <c r="W436" s="39">
        <v>5</v>
      </c>
      <c r="X436" s="39">
        <v>2</v>
      </c>
      <c r="Y436" s="39">
        <v>4.8</v>
      </c>
      <c r="Z436" s="39">
        <v>20</v>
      </c>
      <c r="AA436" s="39"/>
      <c r="AB436" s="52"/>
      <c r="AC436" s="39"/>
      <c r="AD436" s="41">
        <v>13</v>
      </c>
      <c r="AE436" s="41"/>
      <c r="AF436" s="68" t="s">
        <v>619</v>
      </c>
      <c r="AG436" s="39" t="str">
        <f>VLOOKUP(B436,$B$1703:$D$1743,2,FALSE)</f>
        <v>NSW</v>
      </c>
      <c r="AH436" s="39" t="str">
        <f>VLOOKUP(B436,$B$1703:$D$1743,3,FALSE)</f>
        <v>Bush</v>
      </c>
      <c r="AI436" s="69" t="str">
        <f>TRIM(PROPER(L436))</f>
        <v>Prime Candidate</v>
      </c>
      <c r="AJ436" s="39" t="str">
        <f>TEXT(A436, "ddd")</f>
        <v>Sat</v>
      </c>
      <c r="AK436" s="39">
        <f>MONTH(Table2[[#This Row],[Date]])</f>
        <v>11</v>
      </c>
      <c r="AL436" s="39" t="s">
        <v>1362</v>
      </c>
      <c r="AM436" s="39" t="str">
        <f>IF(AND(Table2[[#This Row],[Date]]=A437,Table2[[#This Row],[Track]]=B437,Table2[[#This Row],[Race]]=F437,AL436&lt;&gt;"Neg",AL437&lt;&gt;"Neg"),2,"")</f>
        <v/>
      </c>
      <c r="AN436" s="39" t="str">
        <f>IF(AM436=2,2,IF(AND(AM435=2,Table2[[#This Row],[Negatives]]&lt;&gt;"NEG"),2,""))</f>
        <v/>
      </c>
      <c r="AO436" s="39">
        <f>IF(AND(Table2[[#This Row],[State]]="NSW",Table2[[#This Row],[Rated Order]]=3,AN436=""),100,100)</f>
        <v>100</v>
      </c>
      <c r="AP436" s="39" t="str">
        <f>IF(AC436&lt;&gt;"Won","",AO436*AD436)</f>
        <v/>
      </c>
      <c r="AQ436" s="39">
        <f>IF(AP436="",AO436*-1,AP436-AO436)</f>
        <v>-100</v>
      </c>
      <c r="AR436" s="95" t="str">
        <f>IF(Table2[[#This Row],[Negatives]]="NEG","",IF(AND(Table2[[#This Row],[2 Pro Bets]]="",Table2[[#This Row],[State]]="NSW",Table2[[#This Row],[Rated Order]]=3),"",100))</f>
        <v/>
      </c>
      <c r="AS436" s="47" t="str">
        <f>IF(Table2[[#This Row],[Pro Bet]]="","",IF(Table2[[#This Row],[Lev Ret]]="","",AR436*Table2[[#This Row],[Div]]))</f>
        <v/>
      </c>
      <c r="AT436" s="96" t="str">
        <f>IF(Table2[[#This Row],[Pro Bet]]="","",IF(AS436="",AR436*-1,AS436-AR436))</f>
        <v/>
      </c>
    </row>
    <row r="437" spans="1:46" x14ac:dyDescent="0.25">
      <c r="A437" s="38">
        <v>44513</v>
      </c>
      <c r="B437" s="39" t="s">
        <v>228</v>
      </c>
      <c r="C437" s="40">
        <v>0.70833333333333337</v>
      </c>
      <c r="D437" s="39">
        <v>9</v>
      </c>
      <c r="E437" s="39">
        <v>3</v>
      </c>
      <c r="F437" s="70">
        <v>8</v>
      </c>
      <c r="G437" s="39">
        <v>2500</v>
      </c>
      <c r="H437" s="39" t="s">
        <v>988</v>
      </c>
      <c r="I437" s="39">
        <v>84</v>
      </c>
      <c r="J437" s="39">
        <v>130</v>
      </c>
      <c r="K437" s="39">
        <v>8</v>
      </c>
      <c r="L437" s="39" t="s">
        <v>1188</v>
      </c>
      <c r="M437" s="39" t="s">
        <v>1024</v>
      </c>
      <c r="N437" s="41">
        <v>10.1</v>
      </c>
      <c r="O437" s="39" t="s">
        <v>1189</v>
      </c>
      <c r="P437" s="39" t="s">
        <v>1038</v>
      </c>
      <c r="Q437" s="48"/>
      <c r="R437" s="39">
        <v>8</v>
      </c>
      <c r="S437" s="39">
        <v>55</v>
      </c>
      <c r="T437" s="39">
        <v>55</v>
      </c>
      <c r="U437" s="48">
        <v>51.567656765676574</v>
      </c>
      <c r="V437" s="39">
        <v>4</v>
      </c>
      <c r="W437" s="39">
        <v>2</v>
      </c>
      <c r="X437" s="39">
        <v>2</v>
      </c>
      <c r="Y437" s="39">
        <v>5</v>
      </c>
      <c r="Z437" s="39">
        <v>35</v>
      </c>
      <c r="AA437" s="39">
        <v>11</v>
      </c>
      <c r="AB437" s="52"/>
      <c r="AC437" s="39"/>
      <c r="AD437" s="41">
        <v>7</v>
      </c>
      <c r="AE437" s="41"/>
      <c r="AF437" s="68" t="s">
        <v>618</v>
      </c>
      <c r="AG437" s="39" t="str">
        <f>VLOOKUP(B437,$B$1703:$D$1743,2,FALSE)</f>
        <v>Vic</v>
      </c>
      <c r="AH437" s="39" t="str">
        <f>VLOOKUP(B437,$B$1703:$D$1743,3,FALSE)</f>
        <v>Bush</v>
      </c>
      <c r="AI437" s="69" t="str">
        <f>TRIM(PROPER(L437))</f>
        <v>Indiana Lilly</v>
      </c>
      <c r="AJ437" s="39" t="str">
        <f>TEXT(A437, "ddd")</f>
        <v>Sat</v>
      </c>
      <c r="AK437" s="39">
        <f>MONTH(Table2[[#This Row],[Date]])</f>
        <v>11</v>
      </c>
      <c r="AL437" s="39"/>
      <c r="AM437" s="39" t="str">
        <f>IF(AND(Table2[[#This Row],[Date]]=A438,Table2[[#This Row],[Track]]=B438,Table2[[#This Row],[Race]]=F438,AL437&lt;&gt;"Neg",AL438&lt;&gt;"Neg"),2,"")</f>
        <v/>
      </c>
      <c r="AN437" s="39" t="str">
        <f>IF(AM437=2,2,IF(AND(AM436=2,Table2[[#This Row],[Negatives]]&lt;&gt;"NEG"),2,""))</f>
        <v/>
      </c>
      <c r="AO437" s="39">
        <f>IF(AND(Table2[[#This Row],[State]]="NSW",Table2[[#This Row],[Rated Order]]=3,AN437=""),100,100)</f>
        <v>100</v>
      </c>
      <c r="AP437" s="39" t="str">
        <f>IF(AC437&lt;&gt;"Won","",AO437*AD437)</f>
        <v/>
      </c>
      <c r="AQ437" s="39">
        <f>IF(AP437="",AO437*-1,AP437-AO437)</f>
        <v>-100</v>
      </c>
      <c r="AR437" s="95">
        <f>IF(Table2[[#This Row],[Negatives]]="NEG","",IF(AND(Table2[[#This Row],[2 Pro Bets]]="",Table2[[#This Row],[State]]="NSW",Table2[[#This Row],[Rated Order]]=3),"",100))</f>
        <v>100</v>
      </c>
      <c r="AS437" s="47" t="str">
        <f>IF(Table2[[#This Row],[Pro Bet]]="","",IF(Table2[[#This Row],[Lev Ret]]="","",AR437*Table2[[#This Row],[Div]]))</f>
        <v/>
      </c>
      <c r="AT437" s="96">
        <f>IF(Table2[[#This Row],[Pro Bet]]="","",IF(AS437="",AR437*-1,AS437-AR437))</f>
        <v>-100</v>
      </c>
    </row>
    <row r="438" spans="1:46" x14ac:dyDescent="0.25">
      <c r="A438" s="38">
        <v>44513</v>
      </c>
      <c r="B438" s="39" t="s">
        <v>49</v>
      </c>
      <c r="C438" s="40">
        <v>0.72222222222222221</v>
      </c>
      <c r="D438" s="39">
        <v>5</v>
      </c>
      <c r="E438" s="39">
        <v>0</v>
      </c>
      <c r="F438" s="70">
        <v>9</v>
      </c>
      <c r="G438" s="39">
        <v>1400</v>
      </c>
      <c r="H438" s="39" t="s">
        <v>1398</v>
      </c>
      <c r="I438" s="39">
        <v>88</v>
      </c>
      <c r="J438" s="39">
        <v>130</v>
      </c>
      <c r="K438" s="39">
        <v>2</v>
      </c>
      <c r="L438" s="39" t="s">
        <v>795</v>
      </c>
      <c r="M438" s="39" t="s">
        <v>1006</v>
      </c>
      <c r="N438" s="41">
        <v>42.1</v>
      </c>
      <c r="O438" s="39" t="s">
        <v>1411</v>
      </c>
      <c r="P438" s="39" t="s">
        <v>1444</v>
      </c>
      <c r="Q438" s="48">
        <v>3</v>
      </c>
      <c r="R438" s="39">
        <v>5</v>
      </c>
      <c r="S438" s="39">
        <v>60</v>
      </c>
      <c r="T438" s="39">
        <v>57</v>
      </c>
      <c r="U438" s="48">
        <v>32.678327215144321</v>
      </c>
      <c r="V438" s="39"/>
      <c r="W438" s="39">
        <v>3</v>
      </c>
      <c r="X438" s="39">
        <v>2</v>
      </c>
      <c r="Y438" s="39">
        <v>5.5</v>
      </c>
      <c r="Z438" s="39">
        <v>20</v>
      </c>
      <c r="AA438" s="39"/>
      <c r="AB438" s="52"/>
      <c r="AC438" s="39"/>
      <c r="AD438" s="41">
        <v>21</v>
      </c>
      <c r="AE438" s="41"/>
      <c r="AF438" s="68" t="s">
        <v>619</v>
      </c>
      <c r="AG438" s="39" t="str">
        <f>VLOOKUP(B438,$B$1703:$D$1743,2,FALSE)</f>
        <v>NSW</v>
      </c>
      <c r="AH438" s="39" t="str">
        <f>VLOOKUP(B438,$B$1703:$D$1743,3,FALSE)</f>
        <v>Bush</v>
      </c>
      <c r="AI438" s="69" t="str">
        <f>TRIM(PROPER(L438))</f>
        <v>Amica</v>
      </c>
      <c r="AJ438" s="39" t="str">
        <f>TEXT(A438, "ddd")</f>
        <v>Sat</v>
      </c>
      <c r="AK438" s="39">
        <f>MONTH(Table2[[#This Row],[Date]])</f>
        <v>11</v>
      </c>
      <c r="AL438" s="39"/>
      <c r="AM438" s="39" t="str">
        <f>IF(AND(Table2[[#This Row],[Date]]=A439,Table2[[#This Row],[Track]]=B439,Table2[[#This Row],[Race]]=F439,AL438&lt;&gt;"Neg",AL439&lt;&gt;"Neg"),2,"")</f>
        <v/>
      </c>
      <c r="AN438" s="39" t="str">
        <f>IF(AM438=2,2,IF(AND(AM437=2,Table2[[#This Row],[Negatives]]&lt;&gt;"NEG"),2,""))</f>
        <v/>
      </c>
      <c r="AO438" s="39">
        <f>IF(AND(Table2[[#This Row],[State]]="NSW",Table2[[#This Row],[Rated Order]]=3,AN438=""),100,100)</f>
        <v>100</v>
      </c>
      <c r="AP438" s="39" t="str">
        <f>IF(AC438&lt;&gt;"Won","",AO438*AD438)</f>
        <v/>
      </c>
      <c r="AQ438" s="39">
        <f>IF(AP438="",AO438*-1,AP438-AO438)</f>
        <v>-100</v>
      </c>
      <c r="AR438" s="95">
        <f>IF(Table2[[#This Row],[Negatives]]="NEG","",IF(AND(Table2[[#This Row],[2 Pro Bets]]="",Table2[[#This Row],[State]]="NSW",Table2[[#This Row],[Rated Order]]=3),"",100))</f>
        <v>100</v>
      </c>
      <c r="AS438" s="47" t="str">
        <f>IF(Table2[[#This Row],[Pro Bet]]="","",IF(Table2[[#This Row],[Lev Ret]]="","",AR438*Table2[[#This Row],[Div]]))</f>
        <v/>
      </c>
      <c r="AT438" s="96">
        <f>IF(Table2[[#This Row],[Pro Bet]]="","",IF(AS438="",AR438*-1,AS438-AR438))</f>
        <v>-100</v>
      </c>
    </row>
    <row r="439" spans="1:46" x14ac:dyDescent="0.25">
      <c r="A439" s="38">
        <v>44513</v>
      </c>
      <c r="B439" s="39" t="s">
        <v>49</v>
      </c>
      <c r="C439" s="40">
        <v>0.75</v>
      </c>
      <c r="D439" s="39">
        <v>5</v>
      </c>
      <c r="E439" s="39">
        <v>0</v>
      </c>
      <c r="F439" s="70">
        <v>10</v>
      </c>
      <c r="G439" s="39">
        <v>1300</v>
      </c>
      <c r="H439" s="39" t="s">
        <v>1398</v>
      </c>
      <c r="I439" s="39">
        <v>88</v>
      </c>
      <c r="J439" s="39">
        <v>130</v>
      </c>
      <c r="K439" s="39">
        <v>6</v>
      </c>
      <c r="L439" s="39" t="s">
        <v>576</v>
      </c>
      <c r="M439" s="39" t="s">
        <v>990</v>
      </c>
      <c r="N439" s="41">
        <v>2.4</v>
      </c>
      <c r="O439" s="39" t="s">
        <v>1068</v>
      </c>
      <c r="P439" s="39" t="s">
        <v>1211</v>
      </c>
      <c r="Q439" s="48"/>
      <c r="R439" s="39">
        <v>2</v>
      </c>
      <c r="S439" s="39">
        <v>57</v>
      </c>
      <c r="T439" s="39">
        <v>57</v>
      </c>
      <c r="U439" s="48">
        <v>52.777777777777786</v>
      </c>
      <c r="V439" s="39">
        <v>4</v>
      </c>
      <c r="W439" s="39">
        <v>1</v>
      </c>
      <c r="X439" s="39">
        <v>2</v>
      </c>
      <c r="Y439" s="39">
        <v>5.4</v>
      </c>
      <c r="Z439" s="39">
        <v>20</v>
      </c>
      <c r="AA439" s="39"/>
      <c r="AB439" s="52"/>
      <c r="AC439" s="39" t="s">
        <v>2</v>
      </c>
      <c r="AD439" s="41">
        <v>2.6</v>
      </c>
      <c r="AE439" s="41">
        <v>1.4</v>
      </c>
      <c r="AF439" s="68" t="s">
        <v>619</v>
      </c>
      <c r="AG439" s="39" t="str">
        <f>VLOOKUP(B439,$B$1703:$D$1743,2,FALSE)</f>
        <v>NSW</v>
      </c>
      <c r="AH439" s="39" t="str">
        <f>VLOOKUP(B439,$B$1703:$D$1743,3,FALSE)</f>
        <v>Bush</v>
      </c>
      <c r="AI439" s="69" t="str">
        <f>TRIM(PROPER(L439))</f>
        <v>Gravina</v>
      </c>
      <c r="AJ439" s="39" t="str">
        <f>TEXT(A439, "ddd")</f>
        <v>Sat</v>
      </c>
      <c r="AK439" s="39">
        <f>MONTH(Table2[[#This Row],[Date]])</f>
        <v>11</v>
      </c>
      <c r="AL439" s="39"/>
      <c r="AM439" s="39" t="str">
        <f>IF(AND(Table2[[#This Row],[Date]]=A440,Table2[[#This Row],[Track]]=B440,Table2[[#This Row],[Race]]=F440,AL439&lt;&gt;"Neg",AL440&lt;&gt;"Neg"),2,"")</f>
        <v/>
      </c>
      <c r="AN439" s="39" t="str">
        <f>IF(AM439=2,2,IF(AND(AM438=2,Table2[[#This Row],[Negatives]]&lt;&gt;"NEG"),2,""))</f>
        <v/>
      </c>
      <c r="AO439" s="39">
        <f>IF(AND(Table2[[#This Row],[State]]="NSW",Table2[[#This Row],[Rated Order]]=3,AN439=""),100,100)</f>
        <v>100</v>
      </c>
      <c r="AP439" s="39" t="str">
        <f>IF(AC439&lt;&gt;"Won","",AO439*AD439)</f>
        <v/>
      </c>
      <c r="AQ439" s="39">
        <f>IF(AP439="",AO439*-1,AP439-AO439)</f>
        <v>-100</v>
      </c>
      <c r="AR439" s="95">
        <f>IF(Table2[[#This Row],[Negatives]]="NEG","",IF(AND(Table2[[#This Row],[2 Pro Bets]]="",Table2[[#This Row],[State]]="NSW",Table2[[#This Row],[Rated Order]]=3),"",100))</f>
        <v>100</v>
      </c>
      <c r="AS439" s="47" t="str">
        <f>IF(Table2[[#This Row],[Pro Bet]]="","",IF(Table2[[#This Row],[Lev Ret]]="","",AR439*Table2[[#This Row],[Div]]))</f>
        <v/>
      </c>
      <c r="AT439" s="96">
        <f>IF(Table2[[#This Row],[Pro Bet]]="","",IF(AS439="",AR439*-1,AS439-AR439))</f>
        <v>-100</v>
      </c>
    </row>
    <row r="440" spans="1:46" x14ac:dyDescent="0.25">
      <c r="A440" s="38">
        <v>44520</v>
      </c>
      <c r="B440" s="39" t="s">
        <v>226</v>
      </c>
      <c r="C440" s="40">
        <v>0.50694444444444442</v>
      </c>
      <c r="D440" s="39">
        <v>4</v>
      </c>
      <c r="E440" s="39">
        <v>0</v>
      </c>
      <c r="F440" s="70">
        <v>1</v>
      </c>
      <c r="G440" s="39">
        <v>1400</v>
      </c>
      <c r="H440" s="39" t="s">
        <v>988</v>
      </c>
      <c r="I440" s="39">
        <v>84</v>
      </c>
      <c r="J440" s="39">
        <v>130</v>
      </c>
      <c r="K440" s="39">
        <v>4</v>
      </c>
      <c r="L440" s="39" t="s">
        <v>644</v>
      </c>
      <c r="M440" s="39" t="s">
        <v>990</v>
      </c>
      <c r="N440" s="41">
        <v>2.25</v>
      </c>
      <c r="O440" s="39" t="s">
        <v>1003</v>
      </c>
      <c r="P440" s="39" t="s">
        <v>1132</v>
      </c>
      <c r="Q440" s="48">
        <v>2</v>
      </c>
      <c r="R440" s="39">
        <v>4</v>
      </c>
      <c r="S440" s="39">
        <v>57.5</v>
      </c>
      <c r="T440" s="39">
        <v>55.5</v>
      </c>
      <c r="U440" s="48">
        <v>81.481481481481481</v>
      </c>
      <c r="V440" s="39">
        <v>2</v>
      </c>
      <c r="W440" s="39">
        <v>3</v>
      </c>
      <c r="X440" s="39">
        <v>2</v>
      </c>
      <c r="Y440" s="39">
        <v>3.5</v>
      </c>
      <c r="Z440" s="39">
        <v>40</v>
      </c>
      <c r="AA440" s="39">
        <v>6</v>
      </c>
      <c r="AB440" s="52"/>
      <c r="AC440" s="39" t="s">
        <v>617</v>
      </c>
      <c r="AD440" s="41">
        <v>2.15</v>
      </c>
      <c r="AE440" s="41">
        <v>1.5</v>
      </c>
      <c r="AF440" s="68" t="s">
        <v>618</v>
      </c>
      <c r="AG440" s="39" t="str">
        <f>VLOOKUP(B440,$B$1703:$D$1743,2,FALSE)</f>
        <v>Vic</v>
      </c>
      <c r="AH440" s="39" t="str">
        <f>VLOOKUP(B440,$B$1703:$D$1743,3,FALSE)</f>
        <v>Bush</v>
      </c>
      <c r="AI440" s="69" t="str">
        <f>TRIM(PROPER(L440))</f>
        <v>Lighthouse</v>
      </c>
      <c r="AJ440" s="39" t="str">
        <f>TEXT(A440, "ddd")</f>
        <v>Sat</v>
      </c>
      <c r="AK440" s="39">
        <f>MONTH(Table2[[#This Row],[Date]])</f>
        <v>11</v>
      </c>
      <c r="AL440" s="39"/>
      <c r="AM440" s="39" t="str">
        <f>IF(AND(Table2[[#This Row],[Date]]=A441,Table2[[#This Row],[Track]]=B441,Table2[[#This Row],[Race]]=F441,AL440&lt;&gt;"Neg",AL441&lt;&gt;"Neg"),2,"")</f>
        <v/>
      </c>
      <c r="AN440" s="39" t="str">
        <f>IF(AM440=2,2,IF(AND(AM439=2,Table2[[#This Row],[Negatives]]&lt;&gt;"NEG"),2,""))</f>
        <v/>
      </c>
      <c r="AO440" s="39">
        <f>IF(AND(Table2[[#This Row],[State]]="NSW",Table2[[#This Row],[Rated Order]]=3,AN440=""),100,100)</f>
        <v>100</v>
      </c>
      <c r="AP440" s="39">
        <f>IF(AC440&lt;&gt;"Won","",AO440*AD440)</f>
        <v>215</v>
      </c>
      <c r="AQ440" s="39">
        <f>IF(AP440="",AO440*-1,AP440-AO440)</f>
        <v>115</v>
      </c>
      <c r="AR440" s="95">
        <f>IF(Table2[[#This Row],[Negatives]]="NEG","",IF(AND(Table2[[#This Row],[2 Pro Bets]]="",Table2[[#This Row],[State]]="NSW",Table2[[#This Row],[Rated Order]]=3),"",100))</f>
        <v>100</v>
      </c>
      <c r="AS440" s="47">
        <f>IF(Table2[[#This Row],[Pro Bet]]="","",IF(Table2[[#This Row],[Lev Ret]]="","",AR440*Table2[[#This Row],[Div]]))</f>
        <v>215</v>
      </c>
      <c r="AT440" s="96">
        <f>IF(Table2[[#This Row],[Pro Bet]]="","",IF(AS440="",AR440*-1,AS440-AR440))</f>
        <v>115</v>
      </c>
    </row>
    <row r="441" spans="1:46" x14ac:dyDescent="0.25">
      <c r="A441" s="38">
        <v>44520</v>
      </c>
      <c r="B441" s="39" t="s">
        <v>48</v>
      </c>
      <c r="C441" s="40">
        <v>0.51388888888888895</v>
      </c>
      <c r="D441" s="39">
        <v>4</v>
      </c>
      <c r="E441" s="39">
        <v>0</v>
      </c>
      <c r="F441" s="70">
        <v>1</v>
      </c>
      <c r="G441" s="39">
        <v>2400</v>
      </c>
      <c r="H441" s="39" t="s">
        <v>1398</v>
      </c>
      <c r="I441" s="39">
        <v>78</v>
      </c>
      <c r="J441" s="39">
        <v>130</v>
      </c>
      <c r="K441" s="39">
        <v>6</v>
      </c>
      <c r="L441" s="39" t="s">
        <v>796</v>
      </c>
      <c r="M441" s="39" t="s">
        <v>1006</v>
      </c>
      <c r="N441" s="41">
        <v>3.5</v>
      </c>
      <c r="O441" s="39" t="s">
        <v>1091</v>
      </c>
      <c r="P441" s="39" t="s">
        <v>1211</v>
      </c>
      <c r="Q441" s="48"/>
      <c r="R441" s="39">
        <v>7</v>
      </c>
      <c r="S441" s="39">
        <v>56.5</v>
      </c>
      <c r="T441" s="39">
        <v>56.5</v>
      </c>
      <c r="U441" s="48">
        <v>36.090225563909776</v>
      </c>
      <c r="V441" s="39">
        <v>3</v>
      </c>
      <c r="W441" s="39">
        <v>2</v>
      </c>
      <c r="X441" s="39">
        <v>2</v>
      </c>
      <c r="Y441" s="39">
        <v>5</v>
      </c>
      <c r="Z441" s="39">
        <v>20</v>
      </c>
      <c r="AA441" s="39"/>
      <c r="AB441" s="52"/>
      <c r="AC441" s="39"/>
      <c r="AD441" s="41">
        <v>3.8</v>
      </c>
      <c r="AE441" s="41"/>
      <c r="AF441" s="68" t="s">
        <v>619</v>
      </c>
      <c r="AG441" s="39" t="str">
        <f>VLOOKUP(B441,$B$1703:$D$1743,2,FALSE)</f>
        <v>NSW</v>
      </c>
      <c r="AH441" s="39" t="str">
        <f>VLOOKUP(B441,$B$1703:$D$1743,3,FALSE)</f>
        <v>Bush</v>
      </c>
      <c r="AI441" s="69" t="str">
        <f>TRIM(PROPER(L441))</f>
        <v>Suppression</v>
      </c>
      <c r="AJ441" s="39" t="str">
        <f>TEXT(A441, "ddd")</f>
        <v>Sat</v>
      </c>
      <c r="AK441" s="39">
        <f>MONTH(Table2[[#This Row],[Date]])</f>
        <v>11</v>
      </c>
      <c r="AL441" s="39"/>
      <c r="AM441" s="39" t="str">
        <f>IF(AND(Table2[[#This Row],[Date]]=A442,Table2[[#This Row],[Track]]=B442,Table2[[#This Row],[Race]]=F442,AL441&lt;&gt;"Neg",AL442&lt;&gt;"Neg"),2,"")</f>
        <v/>
      </c>
      <c r="AN441" s="39" t="str">
        <f>IF(AM441=2,2,IF(AND(AM440=2,Table2[[#This Row],[Negatives]]&lt;&gt;"NEG"),2,""))</f>
        <v/>
      </c>
      <c r="AO441" s="39">
        <f>IF(AND(Table2[[#This Row],[State]]="NSW",Table2[[#This Row],[Rated Order]]=3,AN441=""),100,100)</f>
        <v>100</v>
      </c>
      <c r="AP441" s="39" t="str">
        <f>IF(AC441&lt;&gt;"Won","",AO441*AD441)</f>
        <v/>
      </c>
      <c r="AQ441" s="39">
        <f>IF(AP441="",AO441*-1,AP441-AO441)</f>
        <v>-100</v>
      </c>
      <c r="AR441" s="95">
        <f>IF(Table2[[#This Row],[Negatives]]="NEG","",IF(AND(Table2[[#This Row],[2 Pro Bets]]="",Table2[[#This Row],[State]]="NSW",Table2[[#This Row],[Rated Order]]=3),"",100))</f>
        <v>100</v>
      </c>
      <c r="AS441" s="47" t="str">
        <f>IF(Table2[[#This Row],[Pro Bet]]="","",IF(Table2[[#This Row],[Lev Ret]]="","",AR441*Table2[[#This Row],[Div]]))</f>
        <v/>
      </c>
      <c r="AT441" s="96">
        <f>IF(Table2[[#This Row],[Pro Bet]]="","",IF(AS441="",AR441*-1,AS441-AR441))</f>
        <v>-100</v>
      </c>
    </row>
    <row r="442" spans="1:46" x14ac:dyDescent="0.25">
      <c r="A442" s="38">
        <v>44520</v>
      </c>
      <c r="B442" s="39" t="s">
        <v>48</v>
      </c>
      <c r="C442" s="40">
        <v>0.51388888888888895</v>
      </c>
      <c r="D442" s="39">
        <v>4</v>
      </c>
      <c r="E442" s="39">
        <v>0</v>
      </c>
      <c r="F442" s="70">
        <v>1</v>
      </c>
      <c r="G442" s="39">
        <v>2400</v>
      </c>
      <c r="H442" s="39" t="s">
        <v>1398</v>
      </c>
      <c r="I442" s="39">
        <v>78</v>
      </c>
      <c r="J442" s="39">
        <v>130</v>
      </c>
      <c r="K442" s="39">
        <v>2</v>
      </c>
      <c r="L442" s="39" t="s">
        <v>1629</v>
      </c>
      <c r="M442" s="39" t="s">
        <v>1018</v>
      </c>
      <c r="N442" s="41">
        <v>5.6</v>
      </c>
      <c r="O442" s="39" t="s">
        <v>1462</v>
      </c>
      <c r="P442" s="39" t="s">
        <v>1266</v>
      </c>
      <c r="Q442" s="48"/>
      <c r="R442" s="39">
        <v>9</v>
      </c>
      <c r="S442" s="39">
        <v>58</v>
      </c>
      <c r="T442" s="39">
        <v>58</v>
      </c>
      <c r="U442" s="48">
        <v>36.090225563909776</v>
      </c>
      <c r="V442" s="39">
        <v>1</v>
      </c>
      <c r="W442" s="39">
        <v>3</v>
      </c>
      <c r="X442" s="39">
        <v>3</v>
      </c>
      <c r="Y442" s="39">
        <v>5.2</v>
      </c>
      <c r="Z442" s="39">
        <v>20</v>
      </c>
      <c r="AA442" s="39"/>
      <c r="AB442" s="52"/>
      <c r="AC442" s="39"/>
      <c r="AD442" s="41">
        <v>6.5</v>
      </c>
      <c r="AE442" s="41"/>
      <c r="AF442" s="68" t="s">
        <v>619</v>
      </c>
      <c r="AG442" s="39" t="str">
        <f>VLOOKUP(B442,$B$1703:$D$1743,2,FALSE)</f>
        <v>NSW</v>
      </c>
      <c r="AH442" s="39" t="str">
        <f>VLOOKUP(B442,$B$1703:$D$1743,3,FALSE)</f>
        <v>Bush</v>
      </c>
      <c r="AI442" s="69" t="str">
        <f>TRIM(PROPER(L442))</f>
        <v>Tampering</v>
      </c>
      <c r="AJ442" s="39" t="str">
        <f>TEXT(A442, "ddd")</f>
        <v>Sat</v>
      </c>
      <c r="AK442" s="39">
        <f>MONTH(Table2[[#This Row],[Date]])</f>
        <v>11</v>
      </c>
      <c r="AL442" s="39" t="s">
        <v>1362</v>
      </c>
      <c r="AM442" s="39" t="str">
        <f>IF(AND(Table2[[#This Row],[Date]]=A443,Table2[[#This Row],[Track]]=B443,Table2[[#This Row],[Race]]=F443,AL442&lt;&gt;"Neg",AL443&lt;&gt;"Neg"),2,"")</f>
        <v/>
      </c>
      <c r="AN442" s="39" t="str">
        <f>IF(AM442=2,2,IF(AND(AM441=2,Table2[[#This Row],[Negatives]]&lt;&gt;"NEG"),2,""))</f>
        <v/>
      </c>
      <c r="AO442" s="39">
        <f>IF(AND(Table2[[#This Row],[State]]="NSW",Table2[[#This Row],[Rated Order]]=3,AN442=""),100,100)</f>
        <v>100</v>
      </c>
      <c r="AP442" s="39" t="str">
        <f>IF(AC442&lt;&gt;"Won","",AO442*AD442)</f>
        <v/>
      </c>
      <c r="AQ442" s="39">
        <f>IF(AP442="",AO442*-1,AP442-AO442)</f>
        <v>-100</v>
      </c>
      <c r="AR442" s="95" t="str">
        <f>IF(Table2[[#This Row],[Negatives]]="NEG","",IF(AND(Table2[[#This Row],[2 Pro Bets]]="",Table2[[#This Row],[State]]="NSW",Table2[[#This Row],[Rated Order]]=3),"",100))</f>
        <v/>
      </c>
      <c r="AS442" s="47" t="str">
        <f>IF(Table2[[#This Row],[Pro Bet]]="","",IF(Table2[[#This Row],[Lev Ret]]="","",AR442*Table2[[#This Row],[Div]]))</f>
        <v/>
      </c>
      <c r="AT442" s="96" t="str">
        <f>IF(Table2[[#This Row],[Pro Bet]]="","",IF(AS442="",AR442*-1,AS442-AR442))</f>
        <v/>
      </c>
    </row>
    <row r="443" spans="1:46" x14ac:dyDescent="0.25">
      <c r="A443" s="38">
        <v>44520</v>
      </c>
      <c r="B443" s="39" t="s">
        <v>48</v>
      </c>
      <c r="C443" s="40">
        <v>0.5625</v>
      </c>
      <c r="D443" s="39">
        <v>4</v>
      </c>
      <c r="E443" s="39">
        <v>0</v>
      </c>
      <c r="F443" s="70">
        <v>3</v>
      </c>
      <c r="G443" s="39">
        <v>1000</v>
      </c>
      <c r="H443" s="39" t="s">
        <v>1398</v>
      </c>
      <c r="I443" s="39">
        <v>78</v>
      </c>
      <c r="J443" s="39">
        <v>130</v>
      </c>
      <c r="K443" s="39">
        <v>4</v>
      </c>
      <c r="L443" s="39" t="s">
        <v>1630</v>
      </c>
      <c r="M443" s="39" t="s">
        <v>1018</v>
      </c>
      <c r="N443" s="41">
        <v>2.8</v>
      </c>
      <c r="O443" s="39" t="s">
        <v>1417</v>
      </c>
      <c r="P443" s="39" t="s">
        <v>1416</v>
      </c>
      <c r="Q443" s="48"/>
      <c r="R443" s="39">
        <v>4</v>
      </c>
      <c r="S443" s="39">
        <v>54</v>
      </c>
      <c r="T443" s="39">
        <v>54</v>
      </c>
      <c r="U443" s="48">
        <v>81.168831168831161</v>
      </c>
      <c r="V443" s="39">
        <v>1</v>
      </c>
      <c r="W443" s="39"/>
      <c r="X443" s="39">
        <v>2</v>
      </c>
      <c r="Y443" s="39">
        <v>4.9000000000000004</v>
      </c>
      <c r="Z443" s="39">
        <v>20</v>
      </c>
      <c r="AA443" s="39"/>
      <c r="AB443" s="52"/>
      <c r="AC443" s="39" t="s">
        <v>2</v>
      </c>
      <c r="AD443" s="41">
        <v>3.8</v>
      </c>
      <c r="AE443" s="41">
        <v>1.5</v>
      </c>
      <c r="AF443" s="68" t="s">
        <v>619</v>
      </c>
      <c r="AG443" s="39" t="str">
        <f>VLOOKUP(B443,$B$1703:$D$1743,2,FALSE)</f>
        <v>NSW</v>
      </c>
      <c r="AH443" s="39" t="str">
        <f>VLOOKUP(B443,$B$1703:$D$1743,3,FALSE)</f>
        <v>Bush</v>
      </c>
      <c r="AI443" s="69" t="str">
        <f>TRIM(PROPER(L443))</f>
        <v>Satin Ribbons</v>
      </c>
      <c r="AJ443" s="39" t="str">
        <f>TEXT(A443, "ddd")</f>
        <v>Sat</v>
      </c>
      <c r="AK443" s="39">
        <f>MONTH(Table2[[#This Row],[Date]])</f>
        <v>11</v>
      </c>
      <c r="AL443" s="39" t="s">
        <v>1362</v>
      </c>
      <c r="AM443" s="39" t="str">
        <f>IF(AND(Table2[[#This Row],[Date]]=A444,Table2[[#This Row],[Track]]=B444,Table2[[#This Row],[Race]]=F444,AL443&lt;&gt;"Neg",AL444&lt;&gt;"Neg"),2,"")</f>
        <v/>
      </c>
      <c r="AN443" s="39" t="str">
        <f>IF(AM443=2,2,IF(AND(AM442=2,Table2[[#This Row],[Negatives]]&lt;&gt;"NEG"),2,""))</f>
        <v/>
      </c>
      <c r="AO443" s="39">
        <f>IF(AND(Table2[[#This Row],[State]]="NSW",Table2[[#This Row],[Rated Order]]=3,AN443=""),100,100)</f>
        <v>100</v>
      </c>
      <c r="AP443" s="39" t="str">
        <f>IF(AC443&lt;&gt;"Won","",AO443*AD443)</f>
        <v/>
      </c>
      <c r="AQ443" s="39">
        <f>IF(AP443="",AO443*-1,AP443-AO443)</f>
        <v>-100</v>
      </c>
      <c r="AR443" s="95" t="str">
        <f>IF(Table2[[#This Row],[Negatives]]="NEG","",IF(AND(Table2[[#This Row],[2 Pro Bets]]="",Table2[[#This Row],[State]]="NSW",Table2[[#This Row],[Rated Order]]=3),"",100))</f>
        <v/>
      </c>
      <c r="AS443" s="47" t="str">
        <f>IF(Table2[[#This Row],[Pro Bet]]="","",IF(Table2[[#This Row],[Lev Ret]]="","",AR443*Table2[[#This Row],[Div]]))</f>
        <v/>
      </c>
      <c r="AT443" s="96" t="str">
        <f>IF(Table2[[#This Row],[Pro Bet]]="","",IF(AS443="",AR443*-1,AS443-AR443))</f>
        <v/>
      </c>
    </row>
    <row r="444" spans="1:46" x14ac:dyDescent="0.25">
      <c r="A444" s="38">
        <v>44520</v>
      </c>
      <c r="B444" s="39" t="s">
        <v>226</v>
      </c>
      <c r="C444" s="40">
        <v>0.57291666666666663</v>
      </c>
      <c r="D444" s="39">
        <v>4</v>
      </c>
      <c r="E444" s="39">
        <v>0</v>
      </c>
      <c r="F444" s="70">
        <v>4</v>
      </c>
      <c r="G444" s="39">
        <v>1200</v>
      </c>
      <c r="H444" s="39" t="s">
        <v>1021</v>
      </c>
      <c r="I444" s="39">
        <v>78</v>
      </c>
      <c r="J444" s="39">
        <v>130</v>
      </c>
      <c r="K444" s="39">
        <v>9</v>
      </c>
      <c r="L444" s="39" t="s">
        <v>534</v>
      </c>
      <c r="M444" s="39" t="s">
        <v>1006</v>
      </c>
      <c r="N444" s="41">
        <v>8</v>
      </c>
      <c r="O444" s="39" t="s">
        <v>1190</v>
      </c>
      <c r="P444" s="39" t="s">
        <v>1122</v>
      </c>
      <c r="Q444" s="48">
        <v>1.5</v>
      </c>
      <c r="R444" s="39">
        <v>10</v>
      </c>
      <c r="S444" s="39">
        <v>56</v>
      </c>
      <c r="T444" s="39">
        <v>54.5</v>
      </c>
      <c r="U444" s="48">
        <v>30.681818181818183</v>
      </c>
      <c r="V444" s="39">
        <v>1</v>
      </c>
      <c r="W444" s="39">
        <v>4</v>
      </c>
      <c r="X444" s="39">
        <v>2</v>
      </c>
      <c r="Y444" s="39">
        <v>5</v>
      </c>
      <c r="Z444" s="39">
        <v>35</v>
      </c>
      <c r="AA444" s="39">
        <v>10</v>
      </c>
      <c r="AB444" s="52"/>
      <c r="AC444" s="39"/>
      <c r="AD444" s="41">
        <v>8.5</v>
      </c>
      <c r="AE444" s="41"/>
      <c r="AF444" s="68" t="s">
        <v>618</v>
      </c>
      <c r="AG444" s="39" t="str">
        <f>VLOOKUP(B444,$B$1703:$D$1743,2,FALSE)</f>
        <v>Vic</v>
      </c>
      <c r="AH444" s="39" t="str">
        <f>VLOOKUP(B444,$B$1703:$D$1743,3,FALSE)</f>
        <v>Bush</v>
      </c>
      <c r="AI444" s="69" t="str">
        <f>TRIM(PROPER(L444))</f>
        <v>So Say Angel</v>
      </c>
      <c r="AJ444" s="39" t="str">
        <f>TEXT(A444, "ddd")</f>
        <v>Sat</v>
      </c>
      <c r="AK444" s="39">
        <f>MONTH(Table2[[#This Row],[Date]])</f>
        <v>11</v>
      </c>
      <c r="AL444" s="39"/>
      <c r="AM444" s="39" t="str">
        <f>IF(AND(Table2[[#This Row],[Date]]=A445,Table2[[#This Row],[Track]]=B445,Table2[[#This Row],[Race]]=F445,AL444&lt;&gt;"Neg",AL445&lt;&gt;"Neg"),2,"")</f>
        <v/>
      </c>
      <c r="AN444" s="39" t="str">
        <f>IF(AM444=2,2,IF(AND(AM443=2,Table2[[#This Row],[Negatives]]&lt;&gt;"NEG"),2,""))</f>
        <v/>
      </c>
      <c r="AO444" s="39">
        <f>IF(AND(Table2[[#This Row],[State]]="NSW",Table2[[#This Row],[Rated Order]]=3,AN444=""),100,100)</f>
        <v>100</v>
      </c>
      <c r="AP444" s="39" t="str">
        <f>IF(AC444&lt;&gt;"Won","",AO444*AD444)</f>
        <v/>
      </c>
      <c r="AQ444" s="39">
        <f>IF(AP444="",AO444*-1,AP444-AO444)</f>
        <v>-100</v>
      </c>
      <c r="AR444" s="95">
        <f>IF(Table2[[#This Row],[Negatives]]="NEG","",IF(AND(Table2[[#This Row],[2 Pro Bets]]="",Table2[[#This Row],[State]]="NSW",Table2[[#This Row],[Rated Order]]=3),"",100))</f>
        <v>100</v>
      </c>
      <c r="AS444" s="47" t="str">
        <f>IF(Table2[[#This Row],[Pro Bet]]="","",IF(Table2[[#This Row],[Lev Ret]]="","",AR444*Table2[[#This Row],[Div]]))</f>
        <v/>
      </c>
      <c r="AT444" s="96">
        <f>IF(Table2[[#This Row],[Pro Bet]]="","",IF(AS444="",AR444*-1,AS444-AR444))</f>
        <v>-100</v>
      </c>
    </row>
    <row r="445" spans="1:46" x14ac:dyDescent="0.25">
      <c r="A445" s="38">
        <v>44520</v>
      </c>
      <c r="B445" s="39" t="s">
        <v>48</v>
      </c>
      <c r="C445" s="40">
        <v>0.58680555555555558</v>
      </c>
      <c r="D445" s="39">
        <v>4</v>
      </c>
      <c r="E445" s="39">
        <v>0</v>
      </c>
      <c r="F445" s="70">
        <v>4</v>
      </c>
      <c r="G445" s="39">
        <v>1200</v>
      </c>
      <c r="H445" s="39" t="s">
        <v>1398</v>
      </c>
      <c r="I445" s="39">
        <v>78</v>
      </c>
      <c r="J445" s="39">
        <v>130</v>
      </c>
      <c r="K445" s="39">
        <v>10</v>
      </c>
      <c r="L445" s="39" t="s">
        <v>797</v>
      </c>
      <c r="M445" s="39" t="s">
        <v>999</v>
      </c>
      <c r="N445" s="41">
        <v>15.3</v>
      </c>
      <c r="O445" s="39" t="s">
        <v>1325</v>
      </c>
      <c r="P445" s="39" t="s">
        <v>1408</v>
      </c>
      <c r="Q445" s="48"/>
      <c r="R445" s="39">
        <v>3</v>
      </c>
      <c r="S445" s="39">
        <v>54</v>
      </c>
      <c r="T445" s="39">
        <v>54</v>
      </c>
      <c r="U445" s="48">
        <v>30.926191614857323</v>
      </c>
      <c r="V445" s="39"/>
      <c r="W445" s="39"/>
      <c r="X445" s="39">
        <v>2</v>
      </c>
      <c r="Y445" s="39">
        <v>5.4</v>
      </c>
      <c r="Z445" s="39">
        <v>20</v>
      </c>
      <c r="AA445" s="39"/>
      <c r="AB445" s="52"/>
      <c r="AC445" s="39"/>
      <c r="AD445" s="41">
        <v>10</v>
      </c>
      <c r="AE445" s="41"/>
      <c r="AF445" s="68" t="s">
        <v>619</v>
      </c>
      <c r="AG445" s="39" t="str">
        <f>VLOOKUP(B445,$B$1703:$D$1743,2,FALSE)</f>
        <v>NSW</v>
      </c>
      <c r="AH445" s="39" t="str">
        <f>VLOOKUP(B445,$B$1703:$D$1743,3,FALSE)</f>
        <v>Bush</v>
      </c>
      <c r="AI445" s="69" t="str">
        <f>TRIM(PROPER(L445))</f>
        <v>Nictock</v>
      </c>
      <c r="AJ445" s="39" t="str">
        <f>TEXT(A445, "ddd")</f>
        <v>Sat</v>
      </c>
      <c r="AK445" s="39">
        <f>MONTH(Table2[[#This Row],[Date]])</f>
        <v>11</v>
      </c>
      <c r="AL445" s="39"/>
      <c r="AM445" s="39" t="str">
        <f>IF(AND(Table2[[#This Row],[Date]]=A446,Table2[[#This Row],[Track]]=B446,Table2[[#This Row],[Race]]=F446,AL445&lt;&gt;"Neg",AL446&lt;&gt;"Neg"),2,"")</f>
        <v/>
      </c>
      <c r="AN445" s="39" t="str">
        <f>IF(AM445=2,2,IF(AND(AM444=2,Table2[[#This Row],[Negatives]]&lt;&gt;"NEG"),2,""))</f>
        <v/>
      </c>
      <c r="AO445" s="39">
        <f>IF(AND(Table2[[#This Row],[State]]="NSW",Table2[[#This Row],[Rated Order]]=3,AN445=""),100,100)</f>
        <v>100</v>
      </c>
      <c r="AP445" s="39" t="str">
        <f>IF(AC445&lt;&gt;"Won","",AO445*AD445)</f>
        <v/>
      </c>
      <c r="AQ445" s="39">
        <f>IF(AP445="",AO445*-1,AP445-AO445)</f>
        <v>-100</v>
      </c>
      <c r="AR445" s="95">
        <f>IF(Table2[[#This Row],[Negatives]]="NEG","",IF(AND(Table2[[#This Row],[2 Pro Bets]]="",Table2[[#This Row],[State]]="NSW",Table2[[#This Row],[Rated Order]]=3),"",100))</f>
        <v>100</v>
      </c>
      <c r="AS445" s="47" t="str">
        <f>IF(Table2[[#This Row],[Pro Bet]]="","",IF(Table2[[#This Row],[Lev Ret]]="","",AR445*Table2[[#This Row],[Div]]))</f>
        <v/>
      </c>
      <c r="AT445" s="96">
        <f>IF(Table2[[#This Row],[Pro Bet]]="","",IF(AS445="",AR445*-1,AS445-AR445))</f>
        <v>-100</v>
      </c>
    </row>
    <row r="446" spans="1:46" x14ac:dyDescent="0.25">
      <c r="A446" s="38">
        <v>44520</v>
      </c>
      <c r="B446" s="39" t="s">
        <v>226</v>
      </c>
      <c r="C446" s="40">
        <v>0.59722222222222221</v>
      </c>
      <c r="D446" s="39">
        <v>4</v>
      </c>
      <c r="E446" s="39">
        <v>0</v>
      </c>
      <c r="F446" s="70">
        <v>5</v>
      </c>
      <c r="G446" s="39">
        <v>1200</v>
      </c>
      <c r="H446" s="39" t="s">
        <v>988</v>
      </c>
      <c r="I446" s="39" t="s">
        <v>989</v>
      </c>
      <c r="J446" s="39">
        <v>150</v>
      </c>
      <c r="K446" s="39">
        <v>5</v>
      </c>
      <c r="L446" s="39" t="s">
        <v>535</v>
      </c>
      <c r="M446" s="39" t="s">
        <v>999</v>
      </c>
      <c r="N446" s="41">
        <v>2</v>
      </c>
      <c r="O446" s="39" t="s">
        <v>1003</v>
      </c>
      <c r="P446" s="39" t="s">
        <v>1132</v>
      </c>
      <c r="Q446" s="48">
        <v>2</v>
      </c>
      <c r="R446" s="39">
        <v>3</v>
      </c>
      <c r="S446" s="39">
        <v>54</v>
      </c>
      <c r="T446" s="39">
        <v>52</v>
      </c>
      <c r="U446" s="48">
        <v>63.333333333333336</v>
      </c>
      <c r="V446" s="39">
        <v>2</v>
      </c>
      <c r="W446" s="39">
        <v>3</v>
      </c>
      <c r="X446" s="39">
        <v>2</v>
      </c>
      <c r="Y446" s="39">
        <v>4.5999999999999996</v>
      </c>
      <c r="Z446" s="39">
        <v>35</v>
      </c>
      <c r="AA446" s="39">
        <v>8</v>
      </c>
      <c r="AB446" s="52"/>
      <c r="AC446" s="39" t="s">
        <v>2</v>
      </c>
      <c r="AD446" s="41">
        <v>3.1</v>
      </c>
      <c r="AE446" s="41">
        <v>1.4</v>
      </c>
      <c r="AF446" s="68" t="s">
        <v>618</v>
      </c>
      <c r="AG446" s="39" t="str">
        <f>VLOOKUP(B446,$B$1703:$D$1743,2,FALSE)</f>
        <v>Vic</v>
      </c>
      <c r="AH446" s="39" t="str">
        <f>VLOOKUP(B446,$B$1703:$D$1743,3,FALSE)</f>
        <v>Bush</v>
      </c>
      <c r="AI446" s="69" t="str">
        <f>TRIM(PROPER(L446))</f>
        <v>The Gauch</v>
      </c>
      <c r="AJ446" s="39" t="str">
        <f>TEXT(A446, "ddd")</f>
        <v>Sat</v>
      </c>
      <c r="AK446" s="39">
        <f>MONTH(Table2[[#This Row],[Date]])</f>
        <v>11</v>
      </c>
      <c r="AL446" s="39"/>
      <c r="AM446" s="39" t="str">
        <f>IF(AND(Table2[[#This Row],[Date]]=A447,Table2[[#This Row],[Track]]=B447,Table2[[#This Row],[Race]]=F447,AL446&lt;&gt;"Neg",AL447&lt;&gt;"Neg"),2,"")</f>
        <v/>
      </c>
      <c r="AN446" s="39" t="str">
        <f>IF(AM446=2,2,IF(AND(AM445=2,Table2[[#This Row],[Negatives]]&lt;&gt;"NEG"),2,""))</f>
        <v/>
      </c>
      <c r="AO446" s="39">
        <f>IF(AND(Table2[[#This Row],[State]]="NSW",Table2[[#This Row],[Rated Order]]=3,AN446=""),100,100)</f>
        <v>100</v>
      </c>
      <c r="AP446" s="39" t="str">
        <f>IF(AC446&lt;&gt;"Won","",AO446*AD446)</f>
        <v/>
      </c>
      <c r="AQ446" s="39">
        <f>IF(AP446="",AO446*-1,AP446-AO446)</f>
        <v>-100</v>
      </c>
      <c r="AR446" s="95">
        <f>IF(Table2[[#This Row],[Negatives]]="NEG","",IF(AND(Table2[[#This Row],[2 Pro Bets]]="",Table2[[#This Row],[State]]="NSW",Table2[[#This Row],[Rated Order]]=3),"",100))</f>
        <v>100</v>
      </c>
      <c r="AS446" s="47" t="str">
        <f>IF(Table2[[#This Row],[Pro Bet]]="","",IF(Table2[[#This Row],[Lev Ret]]="","",AR446*Table2[[#This Row],[Div]]))</f>
        <v/>
      </c>
      <c r="AT446" s="96">
        <f>IF(Table2[[#This Row],[Pro Bet]]="","",IF(AS446="",AR446*-1,AS446-AR446))</f>
        <v>-100</v>
      </c>
    </row>
    <row r="447" spans="1:46" x14ac:dyDescent="0.25">
      <c r="A447" s="38">
        <v>44520</v>
      </c>
      <c r="B447" s="39" t="s">
        <v>48</v>
      </c>
      <c r="C447" s="40">
        <v>0.61111111111111105</v>
      </c>
      <c r="D447" s="39">
        <v>4</v>
      </c>
      <c r="E447" s="39">
        <v>0</v>
      </c>
      <c r="F447" s="70">
        <v>5</v>
      </c>
      <c r="G447" s="39">
        <v>1200</v>
      </c>
      <c r="H447" s="39" t="s">
        <v>1021</v>
      </c>
      <c r="I447" s="39">
        <v>78</v>
      </c>
      <c r="J447" s="39">
        <v>130</v>
      </c>
      <c r="K447" s="39">
        <v>3</v>
      </c>
      <c r="L447" s="39" t="s">
        <v>798</v>
      </c>
      <c r="M447" s="39" t="s">
        <v>999</v>
      </c>
      <c r="N447" s="41">
        <v>3.7</v>
      </c>
      <c r="O447" s="39" t="s">
        <v>1091</v>
      </c>
      <c r="P447" s="39" t="s">
        <v>1211</v>
      </c>
      <c r="Q447" s="48"/>
      <c r="R447" s="39">
        <v>11</v>
      </c>
      <c r="S447" s="39">
        <v>60</v>
      </c>
      <c r="T447" s="39">
        <v>60</v>
      </c>
      <c r="U447" s="48">
        <v>37.779715199070033</v>
      </c>
      <c r="V447" s="39">
        <v>2</v>
      </c>
      <c r="W447" s="39"/>
      <c r="X447" s="39">
        <v>2</v>
      </c>
      <c r="Y447" s="39">
        <v>6.8</v>
      </c>
      <c r="Z447" s="39">
        <v>20</v>
      </c>
      <c r="AA447" s="39"/>
      <c r="AB447" s="52"/>
      <c r="AC447" s="39"/>
      <c r="AD447" s="41">
        <v>3.3</v>
      </c>
      <c r="AE447" s="41"/>
      <c r="AF447" s="68" t="s">
        <v>619</v>
      </c>
      <c r="AG447" s="39" t="str">
        <f>VLOOKUP(B447,$B$1703:$D$1743,2,FALSE)</f>
        <v>NSW</v>
      </c>
      <c r="AH447" s="39" t="str">
        <f>VLOOKUP(B447,$B$1703:$D$1743,3,FALSE)</f>
        <v>Bush</v>
      </c>
      <c r="AI447" s="69" t="str">
        <f>TRIM(PROPER(L447))</f>
        <v>Selburose</v>
      </c>
      <c r="AJ447" s="39" t="str">
        <f>TEXT(A447, "ddd")</f>
        <v>Sat</v>
      </c>
      <c r="AK447" s="39">
        <f>MONTH(Table2[[#This Row],[Date]])</f>
        <v>11</v>
      </c>
      <c r="AL447" s="39"/>
      <c r="AM447" s="39" t="str">
        <f>IF(AND(Table2[[#This Row],[Date]]=A448,Table2[[#This Row],[Track]]=B448,Table2[[#This Row],[Race]]=F448,AL447&lt;&gt;"Neg",AL448&lt;&gt;"Neg"),2,"")</f>
        <v/>
      </c>
      <c r="AN447" s="39" t="str">
        <f>IF(AM447=2,2,IF(AND(AM446=2,Table2[[#This Row],[Negatives]]&lt;&gt;"NEG"),2,""))</f>
        <v/>
      </c>
      <c r="AO447" s="39">
        <f>IF(AND(Table2[[#This Row],[State]]="NSW",Table2[[#This Row],[Rated Order]]=3,AN447=""),100,100)</f>
        <v>100</v>
      </c>
      <c r="AP447" s="39" t="str">
        <f>IF(AC447&lt;&gt;"Won","",AO447*AD447)</f>
        <v/>
      </c>
      <c r="AQ447" s="39">
        <f>IF(AP447="",AO447*-1,AP447-AO447)</f>
        <v>-100</v>
      </c>
      <c r="AR447" s="95">
        <f>IF(Table2[[#This Row],[Negatives]]="NEG","",IF(AND(Table2[[#This Row],[2 Pro Bets]]="",Table2[[#This Row],[State]]="NSW",Table2[[#This Row],[Rated Order]]=3),"",100))</f>
        <v>100</v>
      </c>
      <c r="AS447" s="47" t="str">
        <f>IF(Table2[[#This Row],[Pro Bet]]="","",IF(Table2[[#This Row],[Lev Ret]]="","",AR447*Table2[[#This Row],[Div]]))</f>
        <v/>
      </c>
      <c r="AT447" s="96">
        <f>IF(Table2[[#This Row],[Pro Bet]]="","",IF(AS447="",AR447*-1,AS447-AR447))</f>
        <v>-100</v>
      </c>
    </row>
    <row r="448" spans="1:46" x14ac:dyDescent="0.25">
      <c r="A448" s="38">
        <v>44520</v>
      </c>
      <c r="B448" s="39" t="s">
        <v>226</v>
      </c>
      <c r="C448" s="40">
        <v>0.65277777777777779</v>
      </c>
      <c r="D448" s="39">
        <v>4</v>
      </c>
      <c r="E448" s="39">
        <v>0</v>
      </c>
      <c r="F448" s="70">
        <v>7</v>
      </c>
      <c r="G448" s="39">
        <v>2000</v>
      </c>
      <c r="H448" s="39" t="s">
        <v>988</v>
      </c>
      <c r="I448" s="39">
        <v>84</v>
      </c>
      <c r="J448" s="39">
        <v>130</v>
      </c>
      <c r="K448" s="39">
        <v>2</v>
      </c>
      <c r="L448" s="39" t="s">
        <v>536</v>
      </c>
      <c r="M448" s="39" t="s">
        <v>1006</v>
      </c>
      <c r="N448" s="41">
        <v>9.5</v>
      </c>
      <c r="O448" s="39" t="s">
        <v>1165</v>
      </c>
      <c r="P448" s="39" t="s">
        <v>1047</v>
      </c>
      <c r="Q448" s="48"/>
      <c r="R448" s="39">
        <v>10</v>
      </c>
      <c r="S448" s="39">
        <v>58.5</v>
      </c>
      <c r="T448" s="39">
        <v>58.5</v>
      </c>
      <c r="U448" s="48">
        <v>40.829346092503989</v>
      </c>
      <c r="V448" s="39">
        <v>2</v>
      </c>
      <c r="W448" s="39">
        <v>3</v>
      </c>
      <c r="X448" s="39">
        <v>2</v>
      </c>
      <c r="Y448" s="39">
        <v>5</v>
      </c>
      <c r="Z448" s="39">
        <v>35</v>
      </c>
      <c r="AA448" s="39">
        <v>12</v>
      </c>
      <c r="AB448" s="52"/>
      <c r="AC448" s="39" t="s">
        <v>617</v>
      </c>
      <c r="AD448" s="41">
        <v>4.75</v>
      </c>
      <c r="AE448" s="41">
        <v>2.7</v>
      </c>
      <c r="AF448" s="68" t="s">
        <v>618</v>
      </c>
      <c r="AG448" s="39" t="str">
        <f>VLOOKUP(B448,$B$1703:$D$1743,2,FALSE)</f>
        <v>Vic</v>
      </c>
      <c r="AH448" s="39" t="str">
        <f>VLOOKUP(B448,$B$1703:$D$1743,3,FALSE)</f>
        <v>Bush</v>
      </c>
      <c r="AI448" s="69" t="str">
        <f>TRIM(PROPER(L448))</f>
        <v>Silent Sovereign</v>
      </c>
      <c r="AJ448" s="39" t="str">
        <f>TEXT(A448, "ddd")</f>
        <v>Sat</v>
      </c>
      <c r="AK448" s="39">
        <f>MONTH(Table2[[#This Row],[Date]])</f>
        <v>11</v>
      </c>
      <c r="AL448" s="39"/>
      <c r="AM448" s="39" t="str">
        <f>IF(AND(Table2[[#This Row],[Date]]=A449,Table2[[#This Row],[Track]]=B449,Table2[[#This Row],[Race]]=F449,AL448&lt;&gt;"Neg",AL449&lt;&gt;"Neg"),2,"")</f>
        <v/>
      </c>
      <c r="AN448" s="39" t="str">
        <f>IF(AM448=2,2,IF(AND(AM447=2,Table2[[#This Row],[Negatives]]&lt;&gt;"NEG"),2,""))</f>
        <v/>
      </c>
      <c r="AO448" s="39">
        <f>IF(AND(Table2[[#This Row],[State]]="NSW",Table2[[#This Row],[Rated Order]]=3,AN448=""),100,100)</f>
        <v>100</v>
      </c>
      <c r="AP448" s="39">
        <f>IF(AC448&lt;&gt;"Won","",AO448*AD448)</f>
        <v>475</v>
      </c>
      <c r="AQ448" s="39">
        <f>IF(AP448="",AO448*-1,AP448-AO448)</f>
        <v>375</v>
      </c>
      <c r="AR448" s="95">
        <f>IF(Table2[[#This Row],[Negatives]]="NEG","",IF(AND(Table2[[#This Row],[2 Pro Bets]]="",Table2[[#This Row],[State]]="NSW",Table2[[#This Row],[Rated Order]]=3),"",100))</f>
        <v>100</v>
      </c>
      <c r="AS448" s="47">
        <f>IF(Table2[[#This Row],[Pro Bet]]="","",IF(Table2[[#This Row],[Lev Ret]]="","",AR448*Table2[[#This Row],[Div]]))</f>
        <v>475</v>
      </c>
      <c r="AT448" s="96">
        <f>IF(Table2[[#This Row],[Pro Bet]]="","",IF(AS448="",AR448*-1,AS448-AR448))</f>
        <v>375</v>
      </c>
    </row>
    <row r="449" spans="1:46" x14ac:dyDescent="0.25">
      <c r="A449" s="38">
        <v>44520</v>
      </c>
      <c r="B449" s="39" t="s">
        <v>48</v>
      </c>
      <c r="C449" s="40">
        <v>0.69444444444444453</v>
      </c>
      <c r="D449" s="39">
        <v>4</v>
      </c>
      <c r="E449" s="39">
        <v>0</v>
      </c>
      <c r="F449" s="70">
        <v>8</v>
      </c>
      <c r="G449" s="39">
        <v>1600</v>
      </c>
      <c r="H449" s="39" t="s">
        <v>1398</v>
      </c>
      <c r="I449" s="39"/>
      <c r="J449" s="39">
        <v>1000</v>
      </c>
      <c r="K449" s="39">
        <v>4</v>
      </c>
      <c r="L449" s="39" t="s">
        <v>695</v>
      </c>
      <c r="M449" s="39" t="s">
        <v>1006</v>
      </c>
      <c r="N449" s="41">
        <v>4.7</v>
      </c>
      <c r="O449" s="39" t="s">
        <v>1471</v>
      </c>
      <c r="P449" s="39" t="s">
        <v>1452</v>
      </c>
      <c r="Q449" s="48"/>
      <c r="R449" s="39">
        <v>14</v>
      </c>
      <c r="S449" s="39">
        <v>57.5</v>
      </c>
      <c r="T449" s="39">
        <v>57.5</v>
      </c>
      <c r="U449" s="48">
        <v>38.225748287053733</v>
      </c>
      <c r="V449" s="39">
        <v>1</v>
      </c>
      <c r="W449" s="39"/>
      <c r="X449" s="39">
        <v>2</v>
      </c>
      <c r="Y449" s="39">
        <v>6</v>
      </c>
      <c r="Z449" s="39">
        <v>20</v>
      </c>
      <c r="AA449" s="39"/>
      <c r="AB449" s="52"/>
      <c r="AC449" s="39" t="s">
        <v>471</v>
      </c>
      <c r="AD449" s="41">
        <v>4.8</v>
      </c>
      <c r="AE449" s="41">
        <v>2.2000000000000002</v>
      </c>
      <c r="AF449" s="68" t="s">
        <v>619</v>
      </c>
      <c r="AG449" s="39" t="str">
        <f>VLOOKUP(B449,$B$1703:$D$1743,2,FALSE)</f>
        <v>NSW</v>
      </c>
      <c r="AH449" s="39" t="str">
        <f>VLOOKUP(B449,$B$1703:$D$1743,3,FALSE)</f>
        <v>Bush</v>
      </c>
      <c r="AI449" s="69" t="str">
        <f>TRIM(PROPER(L449))</f>
        <v>Count De Rupee</v>
      </c>
      <c r="AJ449" s="39" t="str">
        <f>TEXT(A449, "ddd")</f>
        <v>Sat</v>
      </c>
      <c r="AK449" s="39">
        <f>MONTH(Table2[[#This Row],[Date]])</f>
        <v>11</v>
      </c>
      <c r="AL449" s="39" t="s">
        <v>1362</v>
      </c>
      <c r="AM449" s="39" t="str">
        <f>IF(AND(Table2[[#This Row],[Date]]=A450,Table2[[#This Row],[Track]]=B450,Table2[[#This Row],[Race]]=F450,AL449&lt;&gt;"Neg",AL450&lt;&gt;"Neg"),2,"")</f>
        <v/>
      </c>
      <c r="AN449" s="39" t="str">
        <f>IF(AM449=2,2,IF(AND(AM448=2,Table2[[#This Row],[Negatives]]&lt;&gt;"NEG"),2,""))</f>
        <v/>
      </c>
      <c r="AO449" s="39">
        <f>IF(AND(Table2[[#This Row],[State]]="NSW",Table2[[#This Row],[Rated Order]]=3,AN449=""),100,100)</f>
        <v>100</v>
      </c>
      <c r="AP449" s="39">
        <f>IF(AC449&lt;&gt;"Won","",AO449*AD449)</f>
        <v>480</v>
      </c>
      <c r="AQ449" s="39">
        <f>IF(AP449="",AO449*-1,AP449-AO449)</f>
        <v>380</v>
      </c>
      <c r="AR449" s="95" t="str">
        <f>IF(Table2[[#This Row],[Negatives]]="NEG","",IF(AND(Table2[[#This Row],[2 Pro Bets]]="",Table2[[#This Row],[State]]="NSW",Table2[[#This Row],[Rated Order]]=3),"",100))</f>
        <v/>
      </c>
      <c r="AS449" s="47" t="str">
        <f>IF(Table2[[#This Row],[Pro Bet]]="","",IF(Table2[[#This Row],[Lev Ret]]="","",AR449*Table2[[#This Row],[Div]]))</f>
        <v/>
      </c>
      <c r="AT449" s="96" t="str">
        <f>IF(Table2[[#This Row],[Pro Bet]]="","",IF(AS449="",AR449*-1,AS449-AR449))</f>
        <v/>
      </c>
    </row>
    <row r="450" spans="1:46" x14ac:dyDescent="0.25">
      <c r="A450" s="38">
        <v>44527</v>
      </c>
      <c r="B450" s="39" t="s">
        <v>107</v>
      </c>
      <c r="C450" s="40">
        <v>0.59722222222222221</v>
      </c>
      <c r="D450" s="39">
        <v>4</v>
      </c>
      <c r="E450" s="39">
        <v>6</v>
      </c>
      <c r="F450" s="70">
        <v>4</v>
      </c>
      <c r="G450" s="39">
        <v>1000</v>
      </c>
      <c r="H450" s="39" t="s">
        <v>988</v>
      </c>
      <c r="I450" s="39" t="s">
        <v>989</v>
      </c>
      <c r="J450" s="39">
        <v>160</v>
      </c>
      <c r="K450" s="39">
        <v>5</v>
      </c>
      <c r="L450" s="39" t="s">
        <v>521</v>
      </c>
      <c r="M450" s="39" t="s">
        <v>1030</v>
      </c>
      <c r="N450" s="41">
        <v>10</v>
      </c>
      <c r="O450" s="39" t="s">
        <v>1031</v>
      </c>
      <c r="P450" s="39" t="s">
        <v>1151</v>
      </c>
      <c r="Q450" s="48"/>
      <c r="R450" s="39">
        <v>2</v>
      </c>
      <c r="S450" s="39">
        <v>57.5</v>
      </c>
      <c r="T450" s="39">
        <v>57.5</v>
      </c>
      <c r="U450" s="48">
        <v>32.727272727272727</v>
      </c>
      <c r="V450" s="39">
        <v>1</v>
      </c>
      <c r="W450" s="39"/>
      <c r="X450" s="39">
        <v>2</v>
      </c>
      <c r="Y450" s="39">
        <v>4.8</v>
      </c>
      <c r="Z450" s="39">
        <v>35</v>
      </c>
      <c r="AA450" s="39">
        <v>11</v>
      </c>
      <c r="AB450" s="52"/>
      <c r="AC450" s="39"/>
      <c r="AD450" s="41">
        <v>10</v>
      </c>
      <c r="AE450" s="41"/>
      <c r="AF450" s="68" t="s">
        <v>618</v>
      </c>
      <c r="AG450" s="39" t="str">
        <f>VLOOKUP(B450,$B$1703:$D$1743,2,FALSE)</f>
        <v>Vic</v>
      </c>
      <c r="AH450" s="39" t="str">
        <f>VLOOKUP(B450,$B$1703:$D$1743,3,FALSE)</f>
        <v>-</v>
      </c>
      <c r="AI450" s="69" t="str">
        <f>TRIM(PROPER(L450))</f>
        <v>He'S A Balter</v>
      </c>
      <c r="AJ450" s="39" t="str">
        <f>TEXT(A450, "ddd")</f>
        <v>Sat</v>
      </c>
      <c r="AK450" s="39">
        <f>MONTH(Table2[[#This Row],[Date]])</f>
        <v>11</v>
      </c>
      <c r="AL450" s="39" t="s">
        <v>1361</v>
      </c>
      <c r="AM450" s="39" t="str">
        <f>IF(AND(Table2[[#This Row],[Date]]=A451,Table2[[#This Row],[Track]]=B451,Table2[[#This Row],[Race]]=F451,AL450&lt;&gt;"Neg",AL451&lt;&gt;"Neg"),2,"")</f>
        <v/>
      </c>
      <c r="AN450" s="39" t="str">
        <f>IF(AM450=2,2,IF(AND(AM449=2,Table2[[#This Row],[Negatives]]&lt;&gt;"NEG"),2,""))</f>
        <v/>
      </c>
      <c r="AO450" s="39">
        <f>IF(AND(Table2[[#This Row],[State]]="NSW",Table2[[#This Row],[Rated Order]]=3,AN450=""),100,100)</f>
        <v>100</v>
      </c>
      <c r="AP450" s="39" t="str">
        <f>IF(AC450&lt;&gt;"Won","",AO450*AD450)</f>
        <v/>
      </c>
      <c r="AQ450" s="39">
        <f>IF(AP450="",AO450*-1,AP450-AO450)</f>
        <v>-100</v>
      </c>
      <c r="AR450" s="95" t="str">
        <f>IF(Table2[[#This Row],[Negatives]]="NEG","",IF(AND(Table2[[#This Row],[2 Pro Bets]]="",Table2[[#This Row],[State]]="NSW",Table2[[#This Row],[Rated Order]]=3),"",100))</f>
        <v/>
      </c>
      <c r="AS450" s="47" t="str">
        <f>IF(Table2[[#This Row],[Pro Bet]]="","",IF(Table2[[#This Row],[Lev Ret]]="","",AR450*Table2[[#This Row],[Div]]))</f>
        <v/>
      </c>
      <c r="AT450" s="96" t="str">
        <f>IF(Table2[[#This Row],[Pro Bet]]="","",IF(AS450="",AR450*-1,AS450-AR450))</f>
        <v/>
      </c>
    </row>
    <row r="451" spans="1:46" x14ac:dyDescent="0.25">
      <c r="A451" s="38">
        <v>44527</v>
      </c>
      <c r="B451" s="39" t="s">
        <v>45</v>
      </c>
      <c r="C451" s="40">
        <v>0.61111111111111105</v>
      </c>
      <c r="D451" s="39">
        <v>10</v>
      </c>
      <c r="E451" s="39">
        <v>0</v>
      </c>
      <c r="F451" s="70">
        <v>5</v>
      </c>
      <c r="G451" s="39">
        <v>1100</v>
      </c>
      <c r="H451" s="39" t="s">
        <v>1398</v>
      </c>
      <c r="I451" s="39">
        <v>78</v>
      </c>
      <c r="J451" s="39">
        <v>130</v>
      </c>
      <c r="K451" s="39">
        <v>2</v>
      </c>
      <c r="L451" s="39" t="s">
        <v>799</v>
      </c>
      <c r="M451" s="39" t="s">
        <v>1024</v>
      </c>
      <c r="N451" s="41">
        <v>3.9</v>
      </c>
      <c r="O451" s="39" t="s">
        <v>1054</v>
      </c>
      <c r="P451" s="39" t="s">
        <v>1458</v>
      </c>
      <c r="Q451" s="48">
        <v>2</v>
      </c>
      <c r="R451" s="39">
        <v>1</v>
      </c>
      <c r="S451" s="39">
        <v>58.5</v>
      </c>
      <c r="T451" s="39">
        <v>56.5</v>
      </c>
      <c r="U451" s="48">
        <v>52.083333333333336</v>
      </c>
      <c r="V451" s="39">
        <v>4</v>
      </c>
      <c r="W451" s="39"/>
      <c r="X451" s="39">
        <v>3</v>
      </c>
      <c r="Y451" s="39">
        <v>5.0999999999999996</v>
      </c>
      <c r="Z451" s="39">
        <v>20</v>
      </c>
      <c r="AA451" s="39"/>
      <c r="AB451" s="52"/>
      <c r="AC451" s="39" t="s">
        <v>2</v>
      </c>
      <c r="AD451" s="41">
        <v>6</v>
      </c>
      <c r="AE451" s="41">
        <v>2.7</v>
      </c>
      <c r="AF451" s="68" t="s">
        <v>619</v>
      </c>
      <c r="AG451" s="39" t="str">
        <f>VLOOKUP(B451,$B$1703:$D$1743,2,FALSE)</f>
        <v>NSW</v>
      </c>
      <c r="AH451" s="39" t="str">
        <f>VLOOKUP(B451,$B$1703:$D$1743,3,FALSE)</f>
        <v>-</v>
      </c>
      <c r="AI451" s="69" t="str">
        <f>TRIM(PROPER(L451))</f>
        <v>Undeniable</v>
      </c>
      <c r="AJ451" s="39" t="str">
        <f>TEXT(A451, "ddd")</f>
        <v>Sat</v>
      </c>
      <c r="AK451" s="39">
        <f>MONTH(Table2[[#This Row],[Date]])</f>
        <v>11</v>
      </c>
      <c r="AL451" s="79" t="s">
        <v>1361</v>
      </c>
      <c r="AM451" s="39" t="str">
        <f>IF(AND(Table2[[#This Row],[Date]]=A452,Table2[[#This Row],[Track]]=B452,Table2[[#This Row],[Race]]=F452,AL451&lt;&gt;"Neg",AL452&lt;&gt;"Neg"),2,"")</f>
        <v/>
      </c>
      <c r="AN451" s="39" t="str">
        <f>IF(AM451=2,2,IF(AND(AM450=2,Table2[[#This Row],[Negatives]]&lt;&gt;"NEG"),2,""))</f>
        <v/>
      </c>
      <c r="AO451" s="39">
        <f>IF(AND(Table2[[#This Row],[State]]="NSW",Table2[[#This Row],[Rated Order]]=3,AN451=""),100,100)</f>
        <v>100</v>
      </c>
      <c r="AP451" s="39" t="str">
        <f>IF(AC451&lt;&gt;"Won","",AO451*AD451)</f>
        <v/>
      </c>
      <c r="AQ451" s="39">
        <f>IF(AP451="",AO451*-1,AP451-AO451)</f>
        <v>-100</v>
      </c>
      <c r="AR451" s="95" t="str">
        <f>IF(Table2[[#This Row],[Negatives]]="NEG","",IF(AND(Table2[[#This Row],[2 Pro Bets]]="",Table2[[#This Row],[State]]="NSW",Table2[[#This Row],[Rated Order]]=3),"",100))</f>
        <v/>
      </c>
      <c r="AS451" s="47" t="str">
        <f>IF(Table2[[#This Row],[Pro Bet]]="","",IF(Table2[[#This Row],[Lev Ret]]="","",AR451*Table2[[#This Row],[Div]]))</f>
        <v/>
      </c>
      <c r="AT451" s="96" t="str">
        <f>IF(Table2[[#This Row],[Pro Bet]]="","",IF(AS451="",AR451*-1,AS451-AR451))</f>
        <v/>
      </c>
    </row>
    <row r="452" spans="1:46" x14ac:dyDescent="0.25">
      <c r="A452" s="38">
        <v>44527</v>
      </c>
      <c r="B452" s="39" t="s">
        <v>107</v>
      </c>
      <c r="C452" s="40">
        <v>0.625</v>
      </c>
      <c r="D452" s="39">
        <v>4</v>
      </c>
      <c r="E452" s="39">
        <v>6</v>
      </c>
      <c r="F452" s="70">
        <v>5</v>
      </c>
      <c r="G452" s="39">
        <v>1600</v>
      </c>
      <c r="H452" s="39" t="s">
        <v>1021</v>
      </c>
      <c r="I452" s="39" t="s">
        <v>1061</v>
      </c>
      <c r="J452" s="39">
        <v>200</v>
      </c>
      <c r="K452" s="39">
        <v>1</v>
      </c>
      <c r="L452" s="39" t="s">
        <v>537</v>
      </c>
      <c r="M452" s="39" t="s">
        <v>1024</v>
      </c>
      <c r="N452" s="41">
        <v>5.5</v>
      </c>
      <c r="O452" s="39" t="s">
        <v>1145</v>
      </c>
      <c r="P452" s="39" t="s">
        <v>1013</v>
      </c>
      <c r="Q452" s="48"/>
      <c r="R452" s="39">
        <v>4</v>
      </c>
      <c r="S452" s="39">
        <v>59</v>
      </c>
      <c r="T452" s="39">
        <v>59</v>
      </c>
      <c r="U452" s="48">
        <v>39.920948616600796</v>
      </c>
      <c r="V452" s="39">
        <v>4</v>
      </c>
      <c r="W452" s="39">
        <v>2</v>
      </c>
      <c r="X452" s="39">
        <v>2</v>
      </c>
      <c r="Y452" s="39">
        <v>5</v>
      </c>
      <c r="Z452" s="39">
        <v>35</v>
      </c>
      <c r="AA452" s="39">
        <v>10</v>
      </c>
      <c r="AB452" s="52"/>
      <c r="AC452" s="39" t="s">
        <v>2</v>
      </c>
      <c r="AD452" s="41">
        <v>7</v>
      </c>
      <c r="AE452" s="41">
        <v>2.2000000000000002</v>
      </c>
      <c r="AF452" s="68" t="s">
        <v>618</v>
      </c>
      <c r="AG452" s="39" t="str">
        <f>VLOOKUP(B452,$B$1703:$D$1743,2,FALSE)</f>
        <v>Vic</v>
      </c>
      <c r="AH452" s="39" t="str">
        <f>VLOOKUP(B452,$B$1703:$D$1743,3,FALSE)</f>
        <v>-</v>
      </c>
      <c r="AI452" s="69" t="str">
        <f>TRIM(PROPER(L452))</f>
        <v>Quantum Mechanic</v>
      </c>
      <c r="AJ452" s="39" t="str">
        <f>TEXT(A452, "ddd")</f>
        <v>Sat</v>
      </c>
      <c r="AK452" s="39">
        <f>MONTH(Table2[[#This Row],[Date]])</f>
        <v>11</v>
      </c>
      <c r="AL452" s="39"/>
      <c r="AM452" s="39" t="str">
        <f>IF(AND(Table2[[#This Row],[Date]]=A453,Table2[[#This Row],[Track]]=B453,Table2[[#This Row],[Race]]=F453,AL452&lt;&gt;"Neg",AL453&lt;&gt;"Neg"),2,"")</f>
        <v/>
      </c>
      <c r="AN452" s="39" t="str">
        <f>IF(AM452=2,2,IF(AND(AM451=2,Table2[[#This Row],[Negatives]]&lt;&gt;"NEG"),2,""))</f>
        <v/>
      </c>
      <c r="AO452" s="39">
        <f>IF(AND(Table2[[#This Row],[State]]="NSW",Table2[[#This Row],[Rated Order]]=3,AN452=""),100,100)</f>
        <v>100</v>
      </c>
      <c r="AP452" s="39" t="str">
        <f>IF(AC452&lt;&gt;"Won","",AO452*AD452)</f>
        <v/>
      </c>
      <c r="AQ452" s="39">
        <f>IF(AP452="",AO452*-1,AP452-AO452)</f>
        <v>-100</v>
      </c>
      <c r="AR452" s="95">
        <f>IF(Table2[[#This Row],[Negatives]]="NEG","",IF(AND(Table2[[#This Row],[2 Pro Bets]]="",Table2[[#This Row],[State]]="NSW",Table2[[#This Row],[Rated Order]]=3),"",100))</f>
        <v>100</v>
      </c>
      <c r="AS452" s="47" t="str">
        <f>IF(Table2[[#This Row],[Pro Bet]]="","",IF(Table2[[#This Row],[Lev Ret]]="","",AR452*Table2[[#This Row],[Div]]))</f>
        <v/>
      </c>
      <c r="AT452" s="96">
        <f>IF(Table2[[#This Row],[Pro Bet]]="","",IF(AS452="",AR452*-1,AS452-AR452))</f>
        <v>-100</v>
      </c>
    </row>
    <row r="453" spans="1:46" x14ac:dyDescent="0.25">
      <c r="A453" s="38">
        <v>44527</v>
      </c>
      <c r="B453" s="39" t="s">
        <v>107</v>
      </c>
      <c r="C453" s="40">
        <v>0.625</v>
      </c>
      <c r="D453" s="39">
        <v>4</v>
      </c>
      <c r="E453" s="39">
        <v>6</v>
      </c>
      <c r="F453" s="70">
        <v>5</v>
      </c>
      <c r="G453" s="39">
        <v>1600</v>
      </c>
      <c r="H453" s="39" t="s">
        <v>1021</v>
      </c>
      <c r="I453" s="39" t="s">
        <v>1061</v>
      </c>
      <c r="J453" s="39">
        <v>200</v>
      </c>
      <c r="K453" s="39">
        <v>6</v>
      </c>
      <c r="L453" s="39" t="s">
        <v>1184</v>
      </c>
      <c r="M453" s="39" t="s">
        <v>995</v>
      </c>
      <c r="N453" s="41">
        <v>14</v>
      </c>
      <c r="O453" s="39" t="s">
        <v>1185</v>
      </c>
      <c r="P453" s="39" t="s">
        <v>992</v>
      </c>
      <c r="Q453" s="48"/>
      <c r="R453" s="39">
        <v>6</v>
      </c>
      <c r="S453" s="39">
        <v>56</v>
      </c>
      <c r="T453" s="39">
        <v>56</v>
      </c>
      <c r="U453" s="48">
        <v>39.920948616600796</v>
      </c>
      <c r="V453" s="39">
        <v>2</v>
      </c>
      <c r="W453" s="39">
        <v>3</v>
      </c>
      <c r="X453" s="39">
        <v>3</v>
      </c>
      <c r="Y453" s="39">
        <v>5.4</v>
      </c>
      <c r="Z453" s="39">
        <v>30</v>
      </c>
      <c r="AA453" s="39">
        <v>10</v>
      </c>
      <c r="AB453" s="52"/>
      <c r="AC453" s="39"/>
      <c r="AD453" s="41">
        <v>14</v>
      </c>
      <c r="AE453" s="41"/>
      <c r="AF453" s="68" t="s">
        <v>618</v>
      </c>
      <c r="AG453" s="39" t="str">
        <f>VLOOKUP(B453,$B$1703:$D$1743,2,FALSE)</f>
        <v>Vic</v>
      </c>
      <c r="AH453" s="39" t="str">
        <f>VLOOKUP(B453,$B$1703:$D$1743,3,FALSE)</f>
        <v>-</v>
      </c>
      <c r="AI453" s="69" t="str">
        <f>TRIM(PROPER(L453))</f>
        <v>Brazen Song</v>
      </c>
      <c r="AJ453" s="39" t="str">
        <f>TEXT(A453, "ddd")</f>
        <v>Sat</v>
      </c>
      <c r="AK453" s="39">
        <f>MONTH(Table2[[#This Row],[Date]])</f>
        <v>11</v>
      </c>
      <c r="AL453" s="39" t="s">
        <v>1361</v>
      </c>
      <c r="AM453" s="39" t="str">
        <f>IF(AND(Table2[[#This Row],[Date]]=A454,Table2[[#This Row],[Track]]=B454,Table2[[#This Row],[Race]]=F454,AL453&lt;&gt;"Neg",AL454&lt;&gt;"Neg"),2,"")</f>
        <v/>
      </c>
      <c r="AN453" s="39" t="str">
        <f>IF(AM453=2,2,IF(AND(AM452=2,Table2[[#This Row],[Negatives]]&lt;&gt;"NEG"),2,""))</f>
        <v/>
      </c>
      <c r="AO453" s="39">
        <f>IF(AND(Table2[[#This Row],[State]]="NSW",Table2[[#This Row],[Rated Order]]=3,AN453=""),100,100)</f>
        <v>100</v>
      </c>
      <c r="AP453" s="39" t="str">
        <f>IF(AC453&lt;&gt;"Won","",AO453*AD453)</f>
        <v/>
      </c>
      <c r="AQ453" s="39">
        <f>IF(AP453="",AO453*-1,AP453-AO453)</f>
        <v>-100</v>
      </c>
      <c r="AR453" s="95" t="str">
        <f>IF(Table2[[#This Row],[Negatives]]="NEG","",IF(AND(Table2[[#This Row],[2 Pro Bets]]="",Table2[[#This Row],[State]]="NSW",Table2[[#This Row],[Rated Order]]=3),"",100))</f>
        <v/>
      </c>
      <c r="AS453" s="47" t="str">
        <f>IF(Table2[[#This Row],[Pro Bet]]="","",IF(Table2[[#This Row],[Lev Ret]]="","",AR453*Table2[[#This Row],[Div]]))</f>
        <v/>
      </c>
      <c r="AT453" s="96" t="str">
        <f>IF(Table2[[#This Row],[Pro Bet]]="","",IF(AS453="",AR453*-1,AS453-AR453))</f>
        <v/>
      </c>
    </row>
    <row r="454" spans="1:46" x14ac:dyDescent="0.25">
      <c r="A454" s="38">
        <v>44527</v>
      </c>
      <c r="B454" s="39" t="s">
        <v>45</v>
      </c>
      <c r="C454" s="40">
        <v>0.63888888888888895</v>
      </c>
      <c r="D454" s="39">
        <v>10</v>
      </c>
      <c r="E454" s="39">
        <v>0</v>
      </c>
      <c r="F454" s="70">
        <v>6</v>
      </c>
      <c r="G454" s="39">
        <v>1800</v>
      </c>
      <c r="H454" s="39" t="s">
        <v>1398</v>
      </c>
      <c r="I454" s="39">
        <v>78</v>
      </c>
      <c r="J454" s="39">
        <v>130</v>
      </c>
      <c r="K454" s="39">
        <v>8</v>
      </c>
      <c r="L454" s="39" t="s">
        <v>800</v>
      </c>
      <c r="M454" s="39" t="s">
        <v>995</v>
      </c>
      <c r="N454" s="41">
        <v>4.5</v>
      </c>
      <c r="O454" s="39" t="s">
        <v>1406</v>
      </c>
      <c r="P454" s="39" t="s">
        <v>1468</v>
      </c>
      <c r="Q454" s="48"/>
      <c r="R454" s="39">
        <v>4</v>
      </c>
      <c r="S454" s="39">
        <v>57.5</v>
      </c>
      <c r="T454" s="39">
        <v>57.5</v>
      </c>
      <c r="U454" s="48">
        <v>47.863247863247864</v>
      </c>
      <c r="V454" s="39">
        <v>3</v>
      </c>
      <c r="W454" s="39"/>
      <c r="X454" s="39">
        <v>2</v>
      </c>
      <c r="Y454" s="39">
        <v>4.5</v>
      </c>
      <c r="Z454" s="39">
        <v>20</v>
      </c>
      <c r="AA454" s="39"/>
      <c r="AB454" s="52"/>
      <c r="AC454" s="39"/>
      <c r="AD454" s="41">
        <v>7.5</v>
      </c>
      <c r="AE454" s="41"/>
      <c r="AF454" s="68" t="s">
        <v>619</v>
      </c>
      <c r="AG454" s="39" t="str">
        <f>VLOOKUP(B454,$B$1703:$D$1743,2,FALSE)</f>
        <v>NSW</v>
      </c>
      <c r="AH454" s="39" t="str">
        <f>VLOOKUP(B454,$B$1703:$D$1743,3,FALSE)</f>
        <v>-</v>
      </c>
      <c r="AI454" s="69" t="str">
        <f>TRIM(PROPER(L454))</f>
        <v>So United</v>
      </c>
      <c r="AJ454" s="39" t="str">
        <f>TEXT(A454, "ddd")</f>
        <v>Sat</v>
      </c>
      <c r="AK454" s="39">
        <f>MONTH(Table2[[#This Row],[Date]])</f>
        <v>11</v>
      </c>
      <c r="AL454" s="39"/>
      <c r="AM454" s="39">
        <f>IF(AND(Table2[[#This Row],[Date]]=A455,Table2[[#This Row],[Track]]=B455,Table2[[#This Row],[Race]]=F455,AL454&lt;&gt;"Neg",AL455&lt;&gt;"Neg"),2,"")</f>
        <v>2</v>
      </c>
      <c r="AN454" s="39">
        <f>IF(AM454=2,2,IF(AND(AM453=2,Table2[[#This Row],[Negatives]]&lt;&gt;"NEG"),2,""))</f>
        <v>2</v>
      </c>
      <c r="AO454" s="39">
        <f>IF(AND(Table2[[#This Row],[State]]="NSW",Table2[[#This Row],[Rated Order]]=3,AN454=""),100,100)</f>
        <v>100</v>
      </c>
      <c r="AP454" s="39" t="str">
        <f>IF(AC454&lt;&gt;"Won","",AO454*AD454)</f>
        <v/>
      </c>
      <c r="AQ454" s="39">
        <f>IF(AP454="",AO454*-1,AP454-AO454)</f>
        <v>-100</v>
      </c>
      <c r="AR454" s="95">
        <f>IF(Table2[[#This Row],[Negatives]]="NEG","",IF(AND(Table2[[#This Row],[2 Pro Bets]]="",Table2[[#This Row],[State]]="NSW",Table2[[#This Row],[Rated Order]]=3),"",100))</f>
        <v>100</v>
      </c>
      <c r="AS454" s="47" t="str">
        <f>IF(Table2[[#This Row],[Pro Bet]]="","",IF(Table2[[#This Row],[Lev Ret]]="","",AR454*Table2[[#This Row],[Div]]))</f>
        <v/>
      </c>
      <c r="AT454" s="96">
        <f>IF(Table2[[#This Row],[Pro Bet]]="","",IF(AS454="",AR454*-1,AS454-AR454))</f>
        <v>-100</v>
      </c>
    </row>
    <row r="455" spans="1:46" x14ac:dyDescent="0.25">
      <c r="A455" s="38">
        <v>44527</v>
      </c>
      <c r="B455" s="39" t="s">
        <v>45</v>
      </c>
      <c r="C455" s="40">
        <v>0.63888888888888895</v>
      </c>
      <c r="D455" s="39">
        <v>10</v>
      </c>
      <c r="E455" s="39">
        <v>0</v>
      </c>
      <c r="F455" s="70">
        <v>6</v>
      </c>
      <c r="G455" s="39">
        <v>1800</v>
      </c>
      <c r="H455" s="39" t="s">
        <v>1398</v>
      </c>
      <c r="I455" s="39">
        <v>78</v>
      </c>
      <c r="J455" s="39">
        <v>130</v>
      </c>
      <c r="K455" s="39">
        <v>5</v>
      </c>
      <c r="L455" s="39" t="s">
        <v>801</v>
      </c>
      <c r="M455" s="39" t="s">
        <v>1006</v>
      </c>
      <c r="N455" s="41">
        <v>3.6</v>
      </c>
      <c r="O455" s="39" t="s">
        <v>1170</v>
      </c>
      <c r="P455" s="39" t="s">
        <v>1064</v>
      </c>
      <c r="Q455" s="48"/>
      <c r="R455" s="39">
        <v>2</v>
      </c>
      <c r="S455" s="39">
        <v>58</v>
      </c>
      <c r="T455" s="39">
        <v>58</v>
      </c>
      <c r="U455" s="48">
        <v>47.863247863247864</v>
      </c>
      <c r="V455" s="39">
        <v>4</v>
      </c>
      <c r="W455" s="39"/>
      <c r="X455" s="39">
        <v>3</v>
      </c>
      <c r="Y455" s="39">
        <v>5.5</v>
      </c>
      <c r="Z455" s="39">
        <v>20</v>
      </c>
      <c r="AA455" s="39"/>
      <c r="AB455" s="52"/>
      <c r="AC455" s="39"/>
      <c r="AD455" s="41">
        <v>5</v>
      </c>
      <c r="AE455" s="41"/>
      <c r="AF455" s="68" t="s">
        <v>619</v>
      </c>
      <c r="AG455" s="39" t="str">
        <f>VLOOKUP(B455,$B$1703:$D$1743,2,FALSE)</f>
        <v>NSW</v>
      </c>
      <c r="AH455" s="39" t="str">
        <f>VLOOKUP(B455,$B$1703:$D$1743,3,FALSE)</f>
        <v>-</v>
      </c>
      <c r="AI455" s="69" t="str">
        <f>TRIM(PROPER(L455))</f>
        <v>New King</v>
      </c>
      <c r="AJ455" s="39" t="str">
        <f>TEXT(A455, "ddd")</f>
        <v>Sat</v>
      </c>
      <c r="AK455" s="39">
        <f>MONTH(Table2[[#This Row],[Date]])</f>
        <v>11</v>
      </c>
      <c r="AL455" s="39"/>
      <c r="AM455" s="39" t="str">
        <f>IF(AND(Table2[[#This Row],[Date]]=A456,Table2[[#This Row],[Track]]=B456,Table2[[#This Row],[Race]]=F456,AL455&lt;&gt;"Neg",AL456&lt;&gt;"Neg"),2,"")</f>
        <v/>
      </c>
      <c r="AN455" s="39">
        <f>IF(AM455=2,2,IF(AND(AM454=2,Table2[[#This Row],[Negatives]]&lt;&gt;"NEG"),2,""))</f>
        <v>2</v>
      </c>
      <c r="AO455" s="39">
        <f>IF(AND(Table2[[#This Row],[State]]="NSW",Table2[[#This Row],[Rated Order]]=3,AN455=""),100,100)</f>
        <v>100</v>
      </c>
      <c r="AP455" s="39" t="str">
        <f>IF(AC455&lt;&gt;"Won","",AO455*AD455)</f>
        <v/>
      </c>
      <c r="AQ455" s="39">
        <f>IF(AP455="",AO455*-1,AP455-AO455)</f>
        <v>-100</v>
      </c>
      <c r="AR455" s="95">
        <f>IF(Table2[[#This Row],[Negatives]]="NEG","",IF(AND(Table2[[#This Row],[2 Pro Bets]]="",Table2[[#This Row],[State]]="NSW",Table2[[#This Row],[Rated Order]]=3),"",100))</f>
        <v>100</v>
      </c>
      <c r="AS455" s="47" t="str">
        <f>IF(Table2[[#This Row],[Pro Bet]]="","",IF(Table2[[#This Row],[Lev Ret]]="","",AR455*Table2[[#This Row],[Div]]))</f>
        <v/>
      </c>
      <c r="AT455" s="96">
        <f>IF(Table2[[#This Row],[Pro Bet]]="","",IF(AS455="",AR455*-1,AS455-AR455))</f>
        <v>-100</v>
      </c>
    </row>
    <row r="456" spans="1:46" x14ac:dyDescent="0.25">
      <c r="A456" s="38">
        <v>44527</v>
      </c>
      <c r="B456" s="39" t="s">
        <v>45</v>
      </c>
      <c r="C456" s="40">
        <v>0.72222222222222221</v>
      </c>
      <c r="D456" s="39">
        <v>10</v>
      </c>
      <c r="E456" s="39">
        <v>0</v>
      </c>
      <c r="F456" s="70">
        <v>9</v>
      </c>
      <c r="G456" s="39">
        <v>1300</v>
      </c>
      <c r="H456" s="39" t="s">
        <v>1398</v>
      </c>
      <c r="I456" s="39">
        <v>78</v>
      </c>
      <c r="J456" s="39">
        <v>130</v>
      </c>
      <c r="K456" s="39">
        <v>2</v>
      </c>
      <c r="L456" s="39" t="s">
        <v>1631</v>
      </c>
      <c r="M456" s="39" t="s">
        <v>1018</v>
      </c>
      <c r="N456" s="41">
        <v>4.5999999999999996</v>
      </c>
      <c r="O456" s="39" t="s">
        <v>1063</v>
      </c>
      <c r="P456" s="39" t="s">
        <v>1399</v>
      </c>
      <c r="Q456" s="48">
        <v>2</v>
      </c>
      <c r="R456" s="39">
        <v>9</v>
      </c>
      <c r="S456" s="39">
        <v>59.5</v>
      </c>
      <c r="T456" s="39">
        <v>57.5</v>
      </c>
      <c r="U456" s="48">
        <v>56.221889055472268</v>
      </c>
      <c r="V456" s="39">
        <v>2</v>
      </c>
      <c r="W456" s="39">
        <v>1</v>
      </c>
      <c r="X456" s="39">
        <v>2</v>
      </c>
      <c r="Y456" s="39">
        <v>3.7</v>
      </c>
      <c r="Z456" s="39">
        <v>20</v>
      </c>
      <c r="AA456" s="39"/>
      <c r="AB456" s="52"/>
      <c r="AC456" s="39" t="s">
        <v>471</v>
      </c>
      <c r="AD456" s="41">
        <v>4.4000000000000004</v>
      </c>
      <c r="AE456" s="41">
        <v>1.9</v>
      </c>
      <c r="AF456" s="68" t="s">
        <v>619</v>
      </c>
      <c r="AG456" s="39" t="str">
        <f>VLOOKUP(B456,$B$1703:$D$1743,2,FALSE)</f>
        <v>NSW</v>
      </c>
      <c r="AH456" s="39" t="str">
        <f>VLOOKUP(B456,$B$1703:$D$1743,3,FALSE)</f>
        <v>-</v>
      </c>
      <c r="AI456" s="69" t="str">
        <f>TRIM(PROPER(L456))</f>
        <v>Expat</v>
      </c>
      <c r="AJ456" s="39" t="str">
        <f>TEXT(A456, "ddd")</f>
        <v>Sat</v>
      </c>
      <c r="AK456" s="39">
        <f>MONTH(Table2[[#This Row],[Date]])</f>
        <v>11</v>
      </c>
      <c r="AL456" s="39" t="s">
        <v>1362</v>
      </c>
      <c r="AM456" s="39" t="str">
        <f>IF(AND(Table2[[#This Row],[Date]]=A457,Table2[[#This Row],[Track]]=B457,Table2[[#This Row],[Race]]=F457,AL456&lt;&gt;"Neg",AL457&lt;&gt;"Neg"),2,"")</f>
        <v/>
      </c>
      <c r="AN456" s="39" t="str">
        <f>IF(AM456=2,2,IF(AND(AM455=2,Table2[[#This Row],[Negatives]]&lt;&gt;"NEG"),2,""))</f>
        <v/>
      </c>
      <c r="AO456" s="39">
        <f>IF(AND(Table2[[#This Row],[State]]="NSW",Table2[[#This Row],[Rated Order]]=3,AN456=""),100,100)</f>
        <v>100</v>
      </c>
      <c r="AP456" s="39">
        <f>IF(AC456&lt;&gt;"Won","",AO456*AD456)</f>
        <v>440.00000000000006</v>
      </c>
      <c r="AQ456" s="39">
        <f>IF(AP456="",AO456*-1,AP456-AO456)</f>
        <v>340.00000000000006</v>
      </c>
      <c r="AR456" s="95" t="str">
        <f>IF(Table2[[#This Row],[Negatives]]="NEG","",IF(AND(Table2[[#This Row],[2 Pro Bets]]="",Table2[[#This Row],[State]]="NSW",Table2[[#This Row],[Rated Order]]=3),"",100))</f>
        <v/>
      </c>
      <c r="AS456" s="47" t="str">
        <f>IF(Table2[[#This Row],[Pro Bet]]="","",IF(Table2[[#This Row],[Lev Ret]]="","",AR456*Table2[[#This Row],[Div]]))</f>
        <v/>
      </c>
      <c r="AT456" s="96" t="str">
        <f>IF(Table2[[#This Row],[Pro Bet]]="","",IF(AS456="",AR456*-1,AS456-AR456))</f>
        <v/>
      </c>
    </row>
    <row r="457" spans="1:46" x14ac:dyDescent="0.25">
      <c r="A457" s="38">
        <v>44527</v>
      </c>
      <c r="B457" s="39" t="s">
        <v>45</v>
      </c>
      <c r="C457" s="40">
        <v>0.75</v>
      </c>
      <c r="D457" s="39">
        <v>10</v>
      </c>
      <c r="E457" s="39">
        <v>0</v>
      </c>
      <c r="F457" s="70">
        <v>10</v>
      </c>
      <c r="G457" s="39">
        <v>1500</v>
      </c>
      <c r="H457" s="39" t="s">
        <v>1398</v>
      </c>
      <c r="I457" s="39">
        <v>78</v>
      </c>
      <c r="J457" s="39">
        <v>130</v>
      </c>
      <c r="K457" s="39">
        <v>12</v>
      </c>
      <c r="L457" s="39" t="s">
        <v>802</v>
      </c>
      <c r="M457" s="39" t="s">
        <v>999</v>
      </c>
      <c r="N457" s="41">
        <v>4.5</v>
      </c>
      <c r="O457" s="39" t="s">
        <v>1450</v>
      </c>
      <c r="P457" s="39" t="s">
        <v>1472</v>
      </c>
      <c r="Q457" s="48"/>
      <c r="R457" s="39">
        <v>4</v>
      </c>
      <c r="S457" s="39">
        <v>54</v>
      </c>
      <c r="T457" s="39">
        <v>54</v>
      </c>
      <c r="U457" s="48">
        <v>44.444444444444443</v>
      </c>
      <c r="V457" s="39">
        <v>1</v>
      </c>
      <c r="W457" s="39">
        <v>3</v>
      </c>
      <c r="X457" s="39">
        <v>2</v>
      </c>
      <c r="Y457" s="39">
        <v>4.5</v>
      </c>
      <c r="Z457" s="39">
        <v>20</v>
      </c>
      <c r="AA457" s="39"/>
      <c r="AB457" s="52"/>
      <c r="AC457" s="39" t="s">
        <v>2</v>
      </c>
      <c r="AD457" s="41">
        <v>6</v>
      </c>
      <c r="AE457" s="41">
        <v>2</v>
      </c>
      <c r="AF457" s="68" t="s">
        <v>619</v>
      </c>
      <c r="AG457" s="39" t="str">
        <f>VLOOKUP(B457,$B$1703:$D$1743,2,FALSE)</f>
        <v>NSW</v>
      </c>
      <c r="AH457" s="39" t="str">
        <f>VLOOKUP(B457,$B$1703:$D$1743,3,FALSE)</f>
        <v>-</v>
      </c>
      <c r="AI457" s="69" t="str">
        <f>TRIM(PROPER(L457))</f>
        <v>Lease</v>
      </c>
      <c r="AJ457" s="39" t="str">
        <f>TEXT(A457, "ddd")</f>
        <v>Sat</v>
      </c>
      <c r="AK457" s="39">
        <f>MONTH(Table2[[#This Row],[Date]])</f>
        <v>11</v>
      </c>
      <c r="AL457" s="39"/>
      <c r="AM457" s="39" t="str">
        <f>IF(AND(Table2[[#This Row],[Date]]=A458,Table2[[#This Row],[Track]]=B458,Table2[[#This Row],[Race]]=F458,AL457&lt;&gt;"Neg",AL458&lt;&gt;"Neg"),2,"")</f>
        <v/>
      </c>
      <c r="AN457" s="39" t="str">
        <f>IF(AM457=2,2,IF(AND(AM456=2,Table2[[#This Row],[Negatives]]&lt;&gt;"NEG"),2,""))</f>
        <v/>
      </c>
      <c r="AO457" s="39">
        <f>IF(AND(Table2[[#This Row],[State]]="NSW",Table2[[#This Row],[Rated Order]]=3,AN457=""),100,100)</f>
        <v>100</v>
      </c>
      <c r="AP457" s="39" t="str">
        <f>IF(AC457&lt;&gt;"Won","",AO457*AD457)</f>
        <v/>
      </c>
      <c r="AQ457" s="39">
        <f>IF(AP457="",AO457*-1,AP457-AO457)</f>
        <v>-100</v>
      </c>
      <c r="AR457" s="95">
        <f>IF(Table2[[#This Row],[Negatives]]="NEG","",IF(AND(Table2[[#This Row],[2 Pro Bets]]="",Table2[[#This Row],[State]]="NSW",Table2[[#This Row],[Rated Order]]=3),"",100))</f>
        <v>100</v>
      </c>
      <c r="AS457" s="47" t="str">
        <f>IF(Table2[[#This Row],[Pro Bet]]="","",IF(Table2[[#This Row],[Lev Ret]]="","",AR457*Table2[[#This Row],[Div]]))</f>
        <v/>
      </c>
      <c r="AT457" s="96">
        <f>IF(Table2[[#This Row],[Pro Bet]]="","",IF(AS457="",AR457*-1,AS457-AR457))</f>
        <v>-100</v>
      </c>
    </row>
    <row r="458" spans="1:46" x14ac:dyDescent="0.25">
      <c r="A458" s="38">
        <v>44534</v>
      </c>
      <c r="B458" s="39" t="s">
        <v>45</v>
      </c>
      <c r="C458" s="40">
        <v>0.51388888888888895</v>
      </c>
      <c r="D458" s="39">
        <v>4</v>
      </c>
      <c r="E458" s="39">
        <v>4</v>
      </c>
      <c r="F458" s="70">
        <v>1</v>
      </c>
      <c r="G458" s="39">
        <v>1350</v>
      </c>
      <c r="H458" s="39" t="s">
        <v>1021</v>
      </c>
      <c r="I458" s="39">
        <v>78</v>
      </c>
      <c r="J458" s="39">
        <v>130</v>
      </c>
      <c r="K458" s="39">
        <v>3</v>
      </c>
      <c r="L458" s="39" t="s">
        <v>803</v>
      </c>
      <c r="M458" s="39" t="s">
        <v>999</v>
      </c>
      <c r="N458" s="41">
        <v>6</v>
      </c>
      <c r="O458" s="39" t="s">
        <v>1096</v>
      </c>
      <c r="P458" s="39" t="s">
        <v>1436</v>
      </c>
      <c r="Q458" s="48">
        <v>3</v>
      </c>
      <c r="R458" s="39">
        <v>7</v>
      </c>
      <c r="S458" s="39">
        <v>60</v>
      </c>
      <c r="T458" s="39">
        <v>57</v>
      </c>
      <c r="U458" s="48">
        <v>59.219858156028366</v>
      </c>
      <c r="V458" s="39">
        <v>5</v>
      </c>
      <c r="W458" s="39">
        <v>2</v>
      </c>
      <c r="X458" s="39">
        <v>2</v>
      </c>
      <c r="Y458" s="39">
        <v>4.8</v>
      </c>
      <c r="Z458" s="39">
        <v>20</v>
      </c>
      <c r="AA458" s="39"/>
      <c r="AB458" s="52"/>
      <c r="AC458" s="39"/>
      <c r="AD458" s="41">
        <v>8.5</v>
      </c>
      <c r="AE458" s="41"/>
      <c r="AF458" s="68" t="s">
        <v>619</v>
      </c>
      <c r="AG458" s="39" t="str">
        <f>VLOOKUP(B458,$B$1703:$D$1743,2,FALSE)</f>
        <v>NSW</v>
      </c>
      <c r="AH458" s="39" t="str">
        <f>VLOOKUP(B458,$B$1703:$D$1743,3,FALSE)</f>
        <v>-</v>
      </c>
      <c r="AI458" s="69" t="str">
        <f>TRIM(PROPER(L458))</f>
        <v>Fashchanel</v>
      </c>
      <c r="AJ458" s="39" t="str">
        <f>TEXT(A458, "ddd")</f>
        <v>Sat</v>
      </c>
      <c r="AK458" s="39">
        <f>MONTH(Table2[[#This Row],[Date]])</f>
        <v>12</v>
      </c>
      <c r="AL458" s="39"/>
      <c r="AM458" s="39" t="str">
        <f>IF(AND(Table2[[#This Row],[Date]]=A459,Table2[[#This Row],[Track]]=B459,Table2[[#This Row],[Race]]=F459,AL458&lt;&gt;"Neg",AL459&lt;&gt;"Neg"),2,"")</f>
        <v/>
      </c>
      <c r="AN458" s="39" t="str">
        <f>IF(AM458=2,2,IF(AND(AM457=2,Table2[[#This Row],[Negatives]]&lt;&gt;"NEG"),2,""))</f>
        <v/>
      </c>
      <c r="AO458" s="39">
        <f>IF(AND(Table2[[#This Row],[State]]="NSW",Table2[[#This Row],[Rated Order]]=3,AN458=""),100,100)</f>
        <v>100</v>
      </c>
      <c r="AP458" s="39" t="str">
        <f>IF(AC458&lt;&gt;"Won","",AO458*AD458)</f>
        <v/>
      </c>
      <c r="AQ458" s="39">
        <f>IF(AP458="",AO458*-1,AP458-AO458)</f>
        <v>-100</v>
      </c>
      <c r="AR458" s="95">
        <f>IF(Table2[[#This Row],[Negatives]]="NEG","",IF(AND(Table2[[#This Row],[2 Pro Bets]]="",Table2[[#This Row],[State]]="NSW",Table2[[#This Row],[Rated Order]]=3),"",100))</f>
        <v>100</v>
      </c>
      <c r="AS458" s="47" t="str">
        <f>IF(Table2[[#This Row],[Pro Bet]]="","",IF(Table2[[#This Row],[Lev Ret]]="","",AR458*Table2[[#This Row],[Div]]))</f>
        <v/>
      </c>
      <c r="AT458" s="96">
        <f>IF(Table2[[#This Row],[Pro Bet]]="","",IF(AS458="",AR458*-1,AS458-AR458))</f>
        <v>-100</v>
      </c>
    </row>
    <row r="459" spans="1:46" x14ac:dyDescent="0.25">
      <c r="A459" s="38">
        <v>44534</v>
      </c>
      <c r="B459" s="39" t="s">
        <v>230</v>
      </c>
      <c r="C459" s="40">
        <v>0.54861111111111105</v>
      </c>
      <c r="D459" s="39">
        <v>4</v>
      </c>
      <c r="E459" s="39">
        <v>0</v>
      </c>
      <c r="F459" s="70">
        <v>2</v>
      </c>
      <c r="G459" s="39">
        <v>1400</v>
      </c>
      <c r="H459" s="39" t="s">
        <v>1021</v>
      </c>
      <c r="I459" s="39">
        <v>78</v>
      </c>
      <c r="J459" s="39">
        <v>130</v>
      </c>
      <c r="K459" s="39">
        <v>2</v>
      </c>
      <c r="L459" s="39" t="s">
        <v>1191</v>
      </c>
      <c r="M459" s="39" t="s">
        <v>995</v>
      </c>
      <c r="N459" s="41">
        <v>4.8</v>
      </c>
      <c r="O459" s="39" t="s">
        <v>1192</v>
      </c>
      <c r="P459" s="39" t="s">
        <v>1127</v>
      </c>
      <c r="Q459" s="48">
        <v>2</v>
      </c>
      <c r="R459" s="39">
        <v>6</v>
      </c>
      <c r="S459" s="39">
        <v>57</v>
      </c>
      <c r="T459" s="39">
        <v>55</v>
      </c>
      <c r="U459" s="48">
        <v>40.833333333333336</v>
      </c>
      <c r="V459" s="39">
        <v>1</v>
      </c>
      <c r="W459" s="39"/>
      <c r="X459" s="39">
        <v>2</v>
      </c>
      <c r="Y459" s="39">
        <v>5.2</v>
      </c>
      <c r="Z459" s="39">
        <v>30</v>
      </c>
      <c r="AA459" s="39">
        <v>9</v>
      </c>
      <c r="AB459" s="52"/>
      <c r="AC459" s="39" t="s">
        <v>1</v>
      </c>
      <c r="AD459" s="41">
        <v>5.5</v>
      </c>
      <c r="AE459" s="41">
        <v>2</v>
      </c>
      <c r="AF459" s="68" t="s">
        <v>618</v>
      </c>
      <c r="AG459" s="39" t="str">
        <f>VLOOKUP(B459,$B$1703:$D$1743,2,FALSE)</f>
        <v>Vic</v>
      </c>
      <c r="AH459" s="39" t="str">
        <f>VLOOKUP(B459,$B$1703:$D$1743,3,FALSE)</f>
        <v>Bush</v>
      </c>
      <c r="AI459" s="69" t="str">
        <f>TRIM(PROPER(L459))</f>
        <v>Mariamia</v>
      </c>
      <c r="AJ459" s="39" t="str">
        <f>TEXT(A459, "ddd")</f>
        <v>Sat</v>
      </c>
      <c r="AK459" s="39">
        <f>MONTH(Table2[[#This Row],[Date]])</f>
        <v>12</v>
      </c>
      <c r="AL459" s="39"/>
      <c r="AM459" s="39" t="str">
        <f>IF(AND(Table2[[#This Row],[Date]]=A460,Table2[[#This Row],[Track]]=B460,Table2[[#This Row],[Race]]=F460,AL459&lt;&gt;"Neg",AL460&lt;&gt;"Neg"),2,"")</f>
        <v/>
      </c>
      <c r="AN459" s="39" t="str">
        <f>IF(AM459=2,2,IF(AND(AM458=2,Table2[[#This Row],[Negatives]]&lt;&gt;"NEG"),2,""))</f>
        <v/>
      </c>
      <c r="AO459" s="39">
        <f>IF(AND(Table2[[#This Row],[State]]="NSW",Table2[[#This Row],[Rated Order]]=3,AN459=""),100,100)</f>
        <v>100</v>
      </c>
      <c r="AP459" s="39" t="str">
        <f>IF(AC459&lt;&gt;"Won","",AO459*AD459)</f>
        <v/>
      </c>
      <c r="AQ459" s="39">
        <f>IF(AP459="",AO459*-1,AP459-AO459)</f>
        <v>-100</v>
      </c>
      <c r="AR459" s="95">
        <f>IF(Table2[[#This Row],[Negatives]]="NEG","",IF(AND(Table2[[#This Row],[2 Pro Bets]]="",Table2[[#This Row],[State]]="NSW",Table2[[#This Row],[Rated Order]]=3),"",100))</f>
        <v>100</v>
      </c>
      <c r="AS459" s="47" t="str">
        <f>IF(Table2[[#This Row],[Pro Bet]]="","",IF(Table2[[#This Row],[Lev Ret]]="","",AR459*Table2[[#This Row],[Div]]))</f>
        <v/>
      </c>
      <c r="AT459" s="96">
        <f>IF(Table2[[#This Row],[Pro Bet]]="","",IF(AS459="",AR459*-1,AS459-AR459))</f>
        <v>-100</v>
      </c>
    </row>
    <row r="460" spans="1:46" x14ac:dyDescent="0.25">
      <c r="A460" s="38">
        <v>44534</v>
      </c>
      <c r="B460" s="39" t="s">
        <v>230</v>
      </c>
      <c r="C460" s="40">
        <v>0.57291666666666663</v>
      </c>
      <c r="D460" s="39">
        <v>4</v>
      </c>
      <c r="E460" s="39">
        <v>0</v>
      </c>
      <c r="F460" s="70">
        <v>3</v>
      </c>
      <c r="G460" s="39">
        <v>1000</v>
      </c>
      <c r="H460" s="39" t="s">
        <v>988</v>
      </c>
      <c r="I460" s="39">
        <v>78</v>
      </c>
      <c r="J460" s="39">
        <v>130</v>
      </c>
      <c r="K460" s="39">
        <v>10</v>
      </c>
      <c r="L460" s="39" t="s">
        <v>538</v>
      </c>
      <c r="M460" s="39" t="s">
        <v>1006</v>
      </c>
      <c r="N460" s="41">
        <v>3.3</v>
      </c>
      <c r="O460" s="39" t="s">
        <v>1193</v>
      </c>
      <c r="P460" s="39" t="s">
        <v>1049</v>
      </c>
      <c r="Q460" s="48"/>
      <c r="R460" s="39">
        <v>4</v>
      </c>
      <c r="S460" s="39">
        <v>54.5</v>
      </c>
      <c r="T460" s="39">
        <v>54.5</v>
      </c>
      <c r="U460" s="48">
        <v>41.414141414141412</v>
      </c>
      <c r="V460" s="39">
        <v>4</v>
      </c>
      <c r="W460" s="39">
        <v>4</v>
      </c>
      <c r="X460" s="39">
        <v>2</v>
      </c>
      <c r="Y460" s="39">
        <v>4.8</v>
      </c>
      <c r="Z460" s="39">
        <v>30</v>
      </c>
      <c r="AA460" s="39">
        <v>9</v>
      </c>
      <c r="AB460" s="52"/>
      <c r="AC460" s="39" t="s">
        <v>617</v>
      </c>
      <c r="AD460" s="41">
        <v>3.6</v>
      </c>
      <c r="AE460" s="41">
        <v>1.6</v>
      </c>
      <c r="AF460" s="68" t="s">
        <v>618</v>
      </c>
      <c r="AG460" s="39" t="str">
        <f>VLOOKUP(B460,$B$1703:$D$1743,2,FALSE)</f>
        <v>Vic</v>
      </c>
      <c r="AH460" s="39" t="str">
        <f>VLOOKUP(B460,$B$1703:$D$1743,3,FALSE)</f>
        <v>Bush</v>
      </c>
      <c r="AI460" s="69" t="str">
        <f>TRIM(PROPER(L460))</f>
        <v>Winsum</v>
      </c>
      <c r="AJ460" s="39" t="str">
        <f>TEXT(A460, "ddd")</f>
        <v>Sat</v>
      </c>
      <c r="AK460" s="39">
        <f>MONTH(Table2[[#This Row],[Date]])</f>
        <v>12</v>
      </c>
      <c r="AL460" s="39"/>
      <c r="AM460" s="39" t="str">
        <f>IF(AND(Table2[[#This Row],[Date]]=A461,Table2[[#This Row],[Track]]=B461,Table2[[#This Row],[Race]]=F461,AL460&lt;&gt;"Neg",AL461&lt;&gt;"Neg"),2,"")</f>
        <v/>
      </c>
      <c r="AN460" s="39" t="str">
        <f>IF(AM460=2,2,IF(AND(AM459=2,Table2[[#This Row],[Negatives]]&lt;&gt;"NEG"),2,""))</f>
        <v/>
      </c>
      <c r="AO460" s="39">
        <f>IF(AND(Table2[[#This Row],[State]]="NSW",Table2[[#This Row],[Rated Order]]=3,AN460=""),100,100)</f>
        <v>100</v>
      </c>
      <c r="AP460" s="39">
        <f>IF(AC460&lt;&gt;"Won","",AO460*AD460)</f>
        <v>360</v>
      </c>
      <c r="AQ460" s="39">
        <f>IF(AP460="",AO460*-1,AP460-AO460)</f>
        <v>260</v>
      </c>
      <c r="AR460" s="95">
        <f>IF(Table2[[#This Row],[Negatives]]="NEG","",IF(AND(Table2[[#This Row],[2 Pro Bets]]="",Table2[[#This Row],[State]]="NSW",Table2[[#This Row],[Rated Order]]=3),"",100))</f>
        <v>100</v>
      </c>
      <c r="AS460" s="47">
        <f>IF(Table2[[#This Row],[Pro Bet]]="","",IF(Table2[[#This Row],[Lev Ret]]="","",AR460*Table2[[#This Row],[Div]]))</f>
        <v>360</v>
      </c>
      <c r="AT460" s="96">
        <f>IF(Table2[[#This Row],[Pro Bet]]="","",IF(AS460="",AR460*-1,AS460-AR460))</f>
        <v>260</v>
      </c>
    </row>
    <row r="461" spans="1:46" x14ac:dyDescent="0.25">
      <c r="A461" s="38">
        <v>44534</v>
      </c>
      <c r="B461" s="39" t="s">
        <v>45</v>
      </c>
      <c r="C461" s="40">
        <v>0.61111111111111105</v>
      </c>
      <c r="D461" s="39">
        <v>4</v>
      </c>
      <c r="E461" s="39">
        <v>4</v>
      </c>
      <c r="F461" s="70">
        <v>5</v>
      </c>
      <c r="G461" s="39">
        <v>1300</v>
      </c>
      <c r="H461" s="39" t="s">
        <v>1398</v>
      </c>
      <c r="I461" s="39">
        <v>72</v>
      </c>
      <c r="J461" s="39">
        <v>100</v>
      </c>
      <c r="K461" s="39">
        <v>4</v>
      </c>
      <c r="L461" s="39" t="s">
        <v>804</v>
      </c>
      <c r="M461" s="39" t="s">
        <v>999</v>
      </c>
      <c r="N461" s="41">
        <v>6.9</v>
      </c>
      <c r="O461" s="39" t="s">
        <v>1442</v>
      </c>
      <c r="P461" s="39" t="s">
        <v>1183</v>
      </c>
      <c r="Q461" s="48"/>
      <c r="R461" s="39">
        <v>4</v>
      </c>
      <c r="S461" s="39">
        <v>57.5</v>
      </c>
      <c r="T461" s="39">
        <v>57.5</v>
      </c>
      <c r="U461" s="48">
        <v>26.992753623188406</v>
      </c>
      <c r="V461" s="39"/>
      <c r="W461" s="39">
        <v>5</v>
      </c>
      <c r="X461" s="39">
        <v>2</v>
      </c>
      <c r="Y461" s="39">
        <v>7</v>
      </c>
      <c r="Z461" s="39">
        <v>20</v>
      </c>
      <c r="AA461" s="39"/>
      <c r="AB461" s="52"/>
      <c r="AC461" s="39"/>
      <c r="AD461" s="41">
        <v>7.5</v>
      </c>
      <c r="AE461" s="41"/>
      <c r="AF461" s="68" t="s">
        <v>619</v>
      </c>
      <c r="AG461" s="39" t="str">
        <f>VLOOKUP(B461,$B$1703:$D$1743,2,FALSE)</f>
        <v>NSW</v>
      </c>
      <c r="AH461" s="39" t="str">
        <f>VLOOKUP(B461,$B$1703:$D$1743,3,FALSE)</f>
        <v>-</v>
      </c>
      <c r="AI461" s="69" t="str">
        <f>TRIM(PROPER(L461))</f>
        <v>Fenech</v>
      </c>
      <c r="AJ461" s="39" t="str">
        <f>TEXT(A461, "ddd")</f>
        <v>Sat</v>
      </c>
      <c r="AK461" s="39">
        <f>MONTH(Table2[[#This Row],[Date]])</f>
        <v>12</v>
      </c>
      <c r="AL461" s="39"/>
      <c r="AM461" s="39">
        <f>IF(AND(Table2[[#This Row],[Date]]=A462,Table2[[#This Row],[Track]]=B462,Table2[[#This Row],[Race]]=F462,AL461&lt;&gt;"Neg",AL462&lt;&gt;"Neg"),2,"")</f>
        <v>2</v>
      </c>
      <c r="AN461" s="39">
        <f>IF(AM461=2,2,IF(AND(AM460=2,Table2[[#This Row],[Negatives]]&lt;&gt;"NEG"),2,""))</f>
        <v>2</v>
      </c>
      <c r="AO461" s="39">
        <f>IF(AND(Table2[[#This Row],[State]]="NSW",Table2[[#This Row],[Rated Order]]=3,AN461=""),100,100)</f>
        <v>100</v>
      </c>
      <c r="AP461" s="39" t="str">
        <f>IF(AC461&lt;&gt;"Won","",AO461*AD461)</f>
        <v/>
      </c>
      <c r="AQ461" s="39">
        <f>IF(AP461="",AO461*-1,AP461-AO461)</f>
        <v>-100</v>
      </c>
      <c r="AR461" s="95">
        <f>IF(Table2[[#This Row],[Negatives]]="NEG","",IF(AND(Table2[[#This Row],[2 Pro Bets]]="",Table2[[#This Row],[State]]="NSW",Table2[[#This Row],[Rated Order]]=3),"",100))</f>
        <v>100</v>
      </c>
      <c r="AS461" s="47" t="str">
        <f>IF(Table2[[#This Row],[Pro Bet]]="","",IF(Table2[[#This Row],[Lev Ret]]="","",AR461*Table2[[#This Row],[Div]]))</f>
        <v/>
      </c>
      <c r="AT461" s="96">
        <f>IF(Table2[[#This Row],[Pro Bet]]="","",IF(AS461="",AR461*-1,AS461-AR461))</f>
        <v>-100</v>
      </c>
    </row>
    <row r="462" spans="1:46" x14ac:dyDescent="0.25">
      <c r="A462" s="38">
        <v>44534</v>
      </c>
      <c r="B462" s="39" t="s">
        <v>45</v>
      </c>
      <c r="C462" s="40">
        <v>0.61111111111111105</v>
      </c>
      <c r="D462" s="39">
        <v>4</v>
      </c>
      <c r="E462" s="39">
        <v>4</v>
      </c>
      <c r="F462" s="70">
        <v>5</v>
      </c>
      <c r="G462" s="39">
        <v>1300</v>
      </c>
      <c r="H462" s="39" t="s">
        <v>1398</v>
      </c>
      <c r="I462" s="39">
        <v>72</v>
      </c>
      <c r="J462" s="39">
        <v>100</v>
      </c>
      <c r="K462" s="39">
        <v>3</v>
      </c>
      <c r="L462" s="39" t="s">
        <v>766</v>
      </c>
      <c r="M462" s="39" t="s">
        <v>1006</v>
      </c>
      <c r="N462" s="41">
        <v>3.6</v>
      </c>
      <c r="O462" s="39" t="s">
        <v>1424</v>
      </c>
      <c r="P462" s="39" t="s">
        <v>1211</v>
      </c>
      <c r="Q462" s="48"/>
      <c r="R462" s="39">
        <v>9</v>
      </c>
      <c r="S462" s="39">
        <v>58</v>
      </c>
      <c r="T462" s="39">
        <v>58</v>
      </c>
      <c r="U462" s="48">
        <v>26.992753623188406</v>
      </c>
      <c r="V462" s="39">
        <v>2</v>
      </c>
      <c r="W462" s="39"/>
      <c r="X462" s="39">
        <v>3</v>
      </c>
      <c r="Y462" s="39">
        <v>7.2</v>
      </c>
      <c r="Z462" s="39">
        <v>20</v>
      </c>
      <c r="AA462" s="39"/>
      <c r="AB462" s="52"/>
      <c r="AC462" s="39" t="s">
        <v>471</v>
      </c>
      <c r="AD462" s="41">
        <v>5</v>
      </c>
      <c r="AE462" s="41">
        <v>1.9</v>
      </c>
      <c r="AF462" s="68" t="s">
        <v>619</v>
      </c>
      <c r="AG462" s="39" t="str">
        <f>VLOOKUP(B462,$B$1703:$D$1743,2,FALSE)</f>
        <v>NSW</v>
      </c>
      <c r="AH462" s="39" t="str">
        <f>VLOOKUP(B462,$B$1703:$D$1743,3,FALSE)</f>
        <v>-</v>
      </c>
      <c r="AI462" s="69" t="str">
        <f>TRIM(PROPER(L462))</f>
        <v>Arctic Thunder</v>
      </c>
      <c r="AJ462" s="39" t="str">
        <f>TEXT(A462, "ddd")</f>
        <v>Sat</v>
      </c>
      <c r="AK462" s="39">
        <f>MONTH(Table2[[#This Row],[Date]])</f>
        <v>12</v>
      </c>
      <c r="AL462" s="39"/>
      <c r="AM462" s="39" t="str">
        <f>IF(AND(Table2[[#This Row],[Date]]=A463,Table2[[#This Row],[Track]]=B463,Table2[[#This Row],[Race]]=F463,AL462&lt;&gt;"Neg",AL463&lt;&gt;"Neg"),2,"")</f>
        <v/>
      </c>
      <c r="AN462" s="39">
        <f>IF(AM462=2,2,IF(AND(AM461=2,Table2[[#This Row],[Negatives]]&lt;&gt;"NEG"),2,""))</f>
        <v>2</v>
      </c>
      <c r="AO462" s="39">
        <f>IF(AND(Table2[[#This Row],[State]]="NSW",Table2[[#This Row],[Rated Order]]=3,AN462=""),100,100)</f>
        <v>100</v>
      </c>
      <c r="AP462" s="39">
        <f>IF(AC462&lt;&gt;"Won","",AO462*AD462)</f>
        <v>500</v>
      </c>
      <c r="AQ462" s="39">
        <f>IF(AP462="",AO462*-1,AP462-AO462)</f>
        <v>400</v>
      </c>
      <c r="AR462" s="95">
        <f>IF(Table2[[#This Row],[Negatives]]="NEG","",IF(AND(Table2[[#This Row],[2 Pro Bets]]="",Table2[[#This Row],[State]]="NSW",Table2[[#This Row],[Rated Order]]=3),"",100))</f>
        <v>100</v>
      </c>
      <c r="AS462" s="47">
        <f>IF(Table2[[#This Row],[Pro Bet]]="","",IF(Table2[[#This Row],[Lev Ret]]="","",AR462*Table2[[#This Row],[Div]]))</f>
        <v>500</v>
      </c>
      <c r="AT462" s="96">
        <f>IF(Table2[[#This Row],[Pro Bet]]="","",IF(AS462="",AR462*-1,AS462-AR462))</f>
        <v>400</v>
      </c>
    </row>
    <row r="463" spans="1:46" x14ac:dyDescent="0.25">
      <c r="A463" s="38">
        <v>44534</v>
      </c>
      <c r="B463" s="39" t="s">
        <v>230</v>
      </c>
      <c r="C463" s="40">
        <v>0.625</v>
      </c>
      <c r="D463" s="39">
        <v>4</v>
      </c>
      <c r="E463" s="39">
        <v>0</v>
      </c>
      <c r="F463" s="70">
        <v>5</v>
      </c>
      <c r="G463" s="39">
        <v>1600</v>
      </c>
      <c r="H463" s="39" t="s">
        <v>988</v>
      </c>
      <c r="I463" s="39" t="s">
        <v>989</v>
      </c>
      <c r="J463" s="39">
        <v>130</v>
      </c>
      <c r="K463" s="39">
        <v>1</v>
      </c>
      <c r="L463" s="39" t="s">
        <v>539</v>
      </c>
      <c r="M463" s="39" t="s">
        <v>1024</v>
      </c>
      <c r="N463" s="41">
        <v>3.8</v>
      </c>
      <c r="O463" s="39" t="s">
        <v>1194</v>
      </c>
      <c r="P463" s="39" t="s">
        <v>1099</v>
      </c>
      <c r="Q463" s="48"/>
      <c r="R463" s="39">
        <v>4</v>
      </c>
      <c r="S463" s="39">
        <v>60</v>
      </c>
      <c r="T463" s="39">
        <v>60</v>
      </c>
      <c r="U463" s="48">
        <v>50.125313283208023</v>
      </c>
      <c r="V463" s="39">
        <v>3</v>
      </c>
      <c r="W463" s="39">
        <v>1</v>
      </c>
      <c r="X463" s="39">
        <v>2</v>
      </c>
      <c r="Y463" s="39">
        <v>4</v>
      </c>
      <c r="Z463" s="39">
        <v>40</v>
      </c>
      <c r="AA463" s="39">
        <v>7</v>
      </c>
      <c r="AB463" s="52"/>
      <c r="AC463" s="39" t="s">
        <v>7</v>
      </c>
      <c r="AD463" s="41">
        <v>5.5</v>
      </c>
      <c r="AE463" s="41"/>
      <c r="AF463" s="68" t="s">
        <v>618</v>
      </c>
      <c r="AG463" s="39" t="str">
        <f>VLOOKUP(B463,$B$1703:$D$1743,2,FALSE)</f>
        <v>Vic</v>
      </c>
      <c r="AH463" s="39" t="str">
        <f>VLOOKUP(B463,$B$1703:$D$1743,3,FALSE)</f>
        <v>Bush</v>
      </c>
      <c r="AI463" s="69" t="str">
        <f>TRIM(PROPER(L463))</f>
        <v>Hi Stranger</v>
      </c>
      <c r="AJ463" s="39" t="str">
        <f>TEXT(A463, "ddd")</f>
        <v>Sat</v>
      </c>
      <c r="AK463" s="39">
        <f>MONTH(Table2[[#This Row],[Date]])</f>
        <v>12</v>
      </c>
      <c r="AL463" s="39"/>
      <c r="AM463" s="39" t="str">
        <f>IF(AND(Table2[[#This Row],[Date]]=A464,Table2[[#This Row],[Track]]=B464,Table2[[#This Row],[Race]]=F464,AL463&lt;&gt;"Neg",AL464&lt;&gt;"Neg"),2,"")</f>
        <v/>
      </c>
      <c r="AN463" s="39" t="str">
        <f>IF(AM463=2,2,IF(AND(AM462=2,Table2[[#This Row],[Negatives]]&lt;&gt;"NEG"),2,""))</f>
        <v/>
      </c>
      <c r="AO463" s="39">
        <f>IF(AND(Table2[[#This Row],[State]]="NSW",Table2[[#This Row],[Rated Order]]=3,AN463=""),100,100)</f>
        <v>100</v>
      </c>
      <c r="AP463" s="39" t="str">
        <f>IF(AC463&lt;&gt;"Won","",AO463*AD463)</f>
        <v/>
      </c>
      <c r="AQ463" s="39">
        <f>IF(AP463="",AO463*-1,AP463-AO463)</f>
        <v>-100</v>
      </c>
      <c r="AR463" s="95">
        <f>IF(Table2[[#This Row],[Negatives]]="NEG","",IF(AND(Table2[[#This Row],[2 Pro Bets]]="",Table2[[#This Row],[State]]="NSW",Table2[[#This Row],[Rated Order]]=3),"",100))</f>
        <v>100</v>
      </c>
      <c r="AS463" s="47" t="str">
        <f>IF(Table2[[#This Row],[Pro Bet]]="","",IF(Table2[[#This Row],[Lev Ret]]="","",AR463*Table2[[#This Row],[Div]]))</f>
        <v/>
      </c>
      <c r="AT463" s="96">
        <f>IF(Table2[[#This Row],[Pro Bet]]="","",IF(AS463="",AR463*-1,AS463-AR463))</f>
        <v>-100</v>
      </c>
    </row>
    <row r="464" spans="1:46" x14ac:dyDescent="0.25">
      <c r="A464" s="38">
        <v>44534</v>
      </c>
      <c r="B464" s="39" t="s">
        <v>230</v>
      </c>
      <c r="C464" s="40">
        <v>0.65277777777777779</v>
      </c>
      <c r="D464" s="39">
        <v>4</v>
      </c>
      <c r="E464" s="39">
        <v>0</v>
      </c>
      <c r="F464" s="70">
        <v>6</v>
      </c>
      <c r="G464" s="39">
        <v>1200</v>
      </c>
      <c r="H464" s="39" t="s">
        <v>988</v>
      </c>
      <c r="I464" s="39" t="s">
        <v>989</v>
      </c>
      <c r="J464" s="39">
        <v>150</v>
      </c>
      <c r="K464" s="39">
        <v>8</v>
      </c>
      <c r="L464" s="39" t="s">
        <v>645</v>
      </c>
      <c r="M464" s="39" t="s">
        <v>999</v>
      </c>
      <c r="N464" s="41">
        <v>4.5</v>
      </c>
      <c r="O464" s="39" t="s">
        <v>1059</v>
      </c>
      <c r="P464" s="39" t="s">
        <v>1114</v>
      </c>
      <c r="Q464" s="48"/>
      <c r="R464" s="39">
        <v>2</v>
      </c>
      <c r="S464" s="39">
        <v>54</v>
      </c>
      <c r="T464" s="39">
        <v>54</v>
      </c>
      <c r="U464" s="48">
        <v>33.333333333333329</v>
      </c>
      <c r="V464" s="39">
        <v>1</v>
      </c>
      <c r="W464" s="39">
        <v>2</v>
      </c>
      <c r="X464" s="39">
        <v>2</v>
      </c>
      <c r="Y464" s="39">
        <v>4.8</v>
      </c>
      <c r="Z464" s="39">
        <v>35</v>
      </c>
      <c r="AA464" s="39">
        <v>11</v>
      </c>
      <c r="AB464" s="52"/>
      <c r="AC464" s="39"/>
      <c r="AD464" s="41">
        <v>4.8</v>
      </c>
      <c r="AE464" s="41"/>
      <c r="AF464" s="68" t="s">
        <v>618</v>
      </c>
      <c r="AG464" s="39" t="str">
        <f>VLOOKUP(B464,$B$1703:$D$1743,2,FALSE)</f>
        <v>Vic</v>
      </c>
      <c r="AH464" s="39" t="str">
        <f>VLOOKUP(B464,$B$1703:$D$1743,3,FALSE)</f>
        <v>Bush</v>
      </c>
      <c r="AI464" s="69" t="str">
        <f>TRIM(PROPER(L464))</f>
        <v>Ocean Beyond</v>
      </c>
      <c r="AJ464" s="39" t="str">
        <f>TEXT(A464, "ddd")</f>
        <v>Sat</v>
      </c>
      <c r="AK464" s="39">
        <f>MONTH(Table2[[#This Row],[Date]])</f>
        <v>12</v>
      </c>
      <c r="AL464" s="39"/>
      <c r="AM464" s="39" t="str">
        <f>IF(AND(Table2[[#This Row],[Date]]=A465,Table2[[#This Row],[Track]]=B465,Table2[[#This Row],[Race]]=F465,AL464&lt;&gt;"Neg",AL465&lt;&gt;"Neg"),2,"")</f>
        <v/>
      </c>
      <c r="AN464" s="39" t="str">
        <f>IF(AM464=2,2,IF(AND(AM463=2,Table2[[#This Row],[Negatives]]&lt;&gt;"NEG"),2,""))</f>
        <v/>
      </c>
      <c r="AO464" s="39">
        <f>IF(AND(Table2[[#This Row],[State]]="NSW",Table2[[#This Row],[Rated Order]]=3,AN464=""),100,100)</f>
        <v>100</v>
      </c>
      <c r="AP464" s="39" t="str">
        <f>IF(AC464&lt;&gt;"Won","",AO464*AD464)</f>
        <v/>
      </c>
      <c r="AQ464" s="39">
        <f>IF(AP464="",AO464*-1,AP464-AO464)</f>
        <v>-100</v>
      </c>
      <c r="AR464" s="95">
        <f>IF(Table2[[#This Row],[Negatives]]="NEG","",IF(AND(Table2[[#This Row],[2 Pro Bets]]="",Table2[[#This Row],[State]]="NSW",Table2[[#This Row],[Rated Order]]=3),"",100))</f>
        <v>100</v>
      </c>
      <c r="AS464" s="47" t="str">
        <f>IF(Table2[[#This Row],[Pro Bet]]="","",IF(Table2[[#This Row],[Lev Ret]]="","",AR464*Table2[[#This Row],[Div]]))</f>
        <v/>
      </c>
      <c r="AT464" s="96">
        <f>IF(Table2[[#This Row],[Pro Bet]]="","",IF(AS464="",AR464*-1,AS464-AR464))</f>
        <v>-100</v>
      </c>
    </row>
    <row r="465" spans="1:46" x14ac:dyDescent="0.25">
      <c r="A465" s="38">
        <v>44534</v>
      </c>
      <c r="B465" s="39" t="s">
        <v>45</v>
      </c>
      <c r="C465" s="40">
        <v>0.66666666666666663</v>
      </c>
      <c r="D465" s="39">
        <v>4</v>
      </c>
      <c r="E465" s="39">
        <v>4</v>
      </c>
      <c r="F465" s="70">
        <v>7</v>
      </c>
      <c r="G465" s="39">
        <v>2000</v>
      </c>
      <c r="H465" s="39" t="s">
        <v>1398</v>
      </c>
      <c r="I465" s="39">
        <v>78</v>
      </c>
      <c r="J465" s="39">
        <v>130</v>
      </c>
      <c r="K465" s="39">
        <v>6</v>
      </c>
      <c r="L465" s="39" t="s">
        <v>805</v>
      </c>
      <c r="M465" s="39" t="s">
        <v>999</v>
      </c>
      <c r="N465" s="41">
        <v>15.7</v>
      </c>
      <c r="O465" s="39" t="s">
        <v>1166</v>
      </c>
      <c r="P465" s="39" t="s">
        <v>1273</v>
      </c>
      <c r="Q465" s="48"/>
      <c r="R465" s="39">
        <v>6</v>
      </c>
      <c r="S465" s="39">
        <v>56.5</v>
      </c>
      <c r="T465" s="39">
        <v>56.5</v>
      </c>
      <c r="U465" s="48">
        <v>14.369426751592357</v>
      </c>
      <c r="V465" s="39">
        <v>4</v>
      </c>
      <c r="W465" s="39">
        <v>4</v>
      </c>
      <c r="X465" s="39">
        <v>2</v>
      </c>
      <c r="Y465" s="39">
        <v>7</v>
      </c>
      <c r="Z465" s="39">
        <v>20</v>
      </c>
      <c r="AA465" s="39"/>
      <c r="AB465" s="52"/>
      <c r="AC465" s="39"/>
      <c r="AD465" s="41">
        <v>21</v>
      </c>
      <c r="AE465" s="41"/>
      <c r="AF465" s="68" t="s">
        <v>619</v>
      </c>
      <c r="AG465" s="39" t="str">
        <f>VLOOKUP(B465,$B$1703:$D$1743,2,FALSE)</f>
        <v>NSW</v>
      </c>
      <c r="AH465" s="39" t="str">
        <f>VLOOKUP(B465,$B$1703:$D$1743,3,FALSE)</f>
        <v>-</v>
      </c>
      <c r="AI465" s="69" t="str">
        <f>TRIM(PROPER(L465))</f>
        <v>Ladylovestogamble</v>
      </c>
      <c r="AJ465" s="39" t="str">
        <f>TEXT(A465, "ddd")</f>
        <v>Sat</v>
      </c>
      <c r="AK465" s="39">
        <f>MONTH(Table2[[#This Row],[Date]])</f>
        <v>12</v>
      </c>
      <c r="AL465" s="39"/>
      <c r="AM465" s="39" t="str">
        <f>IF(AND(Table2[[#This Row],[Date]]=A466,Table2[[#This Row],[Track]]=B466,Table2[[#This Row],[Race]]=F466,AL465&lt;&gt;"Neg",AL466&lt;&gt;"Neg"),2,"")</f>
        <v/>
      </c>
      <c r="AN465" s="39" t="str">
        <f>IF(AM465=2,2,IF(AND(AM464=2,Table2[[#This Row],[Negatives]]&lt;&gt;"NEG"),2,""))</f>
        <v/>
      </c>
      <c r="AO465" s="39">
        <f>IF(AND(Table2[[#This Row],[State]]="NSW",Table2[[#This Row],[Rated Order]]=3,AN465=""),100,100)</f>
        <v>100</v>
      </c>
      <c r="AP465" s="39" t="str">
        <f>IF(AC465&lt;&gt;"Won","",AO465*AD465)</f>
        <v/>
      </c>
      <c r="AQ465" s="39">
        <f>IF(AP465="",AO465*-1,AP465-AO465)</f>
        <v>-100</v>
      </c>
      <c r="AR465" s="95">
        <f>IF(Table2[[#This Row],[Negatives]]="NEG","",IF(AND(Table2[[#This Row],[2 Pro Bets]]="",Table2[[#This Row],[State]]="NSW",Table2[[#This Row],[Rated Order]]=3),"",100))</f>
        <v>100</v>
      </c>
      <c r="AS465" s="47" t="str">
        <f>IF(Table2[[#This Row],[Pro Bet]]="","",IF(Table2[[#This Row],[Lev Ret]]="","",AR465*Table2[[#This Row],[Div]]))</f>
        <v/>
      </c>
      <c r="AT465" s="96">
        <f>IF(Table2[[#This Row],[Pro Bet]]="","",IF(AS465="",AR465*-1,AS465-AR465))</f>
        <v>-100</v>
      </c>
    </row>
    <row r="466" spans="1:46" x14ac:dyDescent="0.25">
      <c r="A466" s="38">
        <v>44534</v>
      </c>
      <c r="B466" s="39" t="s">
        <v>230</v>
      </c>
      <c r="C466" s="40">
        <v>0.68055555555555547</v>
      </c>
      <c r="D466" s="39">
        <v>4</v>
      </c>
      <c r="E466" s="39">
        <v>0</v>
      </c>
      <c r="F466" s="70">
        <v>7</v>
      </c>
      <c r="G466" s="39">
        <v>2500</v>
      </c>
      <c r="H466" s="39" t="s">
        <v>988</v>
      </c>
      <c r="I466" s="39" t="s">
        <v>989</v>
      </c>
      <c r="J466" s="39">
        <v>300</v>
      </c>
      <c r="K466" s="39">
        <v>8</v>
      </c>
      <c r="L466" s="39" t="s">
        <v>1378</v>
      </c>
      <c r="M466" s="39" t="s">
        <v>999</v>
      </c>
      <c r="N466" s="41">
        <v>3.5</v>
      </c>
      <c r="O466" s="39" t="s">
        <v>1003</v>
      </c>
      <c r="P466" s="39" t="s">
        <v>997</v>
      </c>
      <c r="Q466" s="48"/>
      <c r="R466" s="39">
        <v>9</v>
      </c>
      <c r="S466" s="39">
        <v>54</v>
      </c>
      <c r="T466" s="39">
        <v>54</v>
      </c>
      <c r="U466" s="48">
        <v>50.793650793650798</v>
      </c>
      <c r="V466" s="39">
        <v>2</v>
      </c>
      <c r="W466" s="39">
        <v>3</v>
      </c>
      <c r="X466" s="39">
        <v>2</v>
      </c>
      <c r="Y466" s="39">
        <v>4.8</v>
      </c>
      <c r="Z466" s="39">
        <v>35</v>
      </c>
      <c r="AA466" s="39">
        <v>14</v>
      </c>
      <c r="AB466" s="52"/>
      <c r="AC466" s="39" t="s">
        <v>617</v>
      </c>
      <c r="AD466" s="41">
        <v>3.8</v>
      </c>
      <c r="AE466" s="41">
        <v>1.8</v>
      </c>
      <c r="AF466" s="68" t="s">
        <v>618</v>
      </c>
      <c r="AG466" s="39" t="str">
        <f>VLOOKUP(B466,$B$1703:$D$1743,2,FALSE)</f>
        <v>Vic</v>
      </c>
      <c r="AH466" s="39" t="str">
        <f>VLOOKUP(B466,$B$1703:$D$1743,3,FALSE)</f>
        <v>Bush</v>
      </c>
      <c r="AI466" s="69" t="str">
        <f>TRIM(PROPER(L466))</f>
        <v>Smokin' Romans</v>
      </c>
      <c r="AJ466" s="39" t="str">
        <f>TEXT(A466, "ddd")</f>
        <v>Sat</v>
      </c>
      <c r="AK466" s="39">
        <f>MONTH(Table2[[#This Row],[Date]])</f>
        <v>12</v>
      </c>
      <c r="AL466" s="39"/>
      <c r="AM466" s="39">
        <f>IF(AND(Table2[[#This Row],[Date]]=A467,Table2[[#This Row],[Track]]=B467,Table2[[#This Row],[Race]]=F467,AL466&lt;&gt;"Neg",AL467&lt;&gt;"Neg"),2,"")</f>
        <v>2</v>
      </c>
      <c r="AN466" s="39">
        <f>IF(AM466=2,2,IF(AND(AM465=2,Table2[[#This Row],[Negatives]]&lt;&gt;"NEG"),2,""))</f>
        <v>2</v>
      </c>
      <c r="AO466" s="39">
        <f>IF(AND(Table2[[#This Row],[State]]="NSW",Table2[[#This Row],[Rated Order]]=3,AN466=""),100,100)</f>
        <v>100</v>
      </c>
      <c r="AP466" s="39">
        <f>IF(AC466&lt;&gt;"Won","",AO466*AD466)</f>
        <v>380</v>
      </c>
      <c r="AQ466" s="39">
        <f>IF(AP466="",AO466*-1,AP466-AO466)</f>
        <v>280</v>
      </c>
      <c r="AR466" s="95">
        <f>IF(Table2[[#This Row],[Negatives]]="NEG","",IF(AND(Table2[[#This Row],[2 Pro Bets]]="",Table2[[#This Row],[State]]="NSW",Table2[[#This Row],[Rated Order]]=3),"",100))</f>
        <v>100</v>
      </c>
      <c r="AS466" s="47">
        <f>IF(Table2[[#This Row],[Pro Bet]]="","",IF(Table2[[#This Row],[Lev Ret]]="","",AR466*Table2[[#This Row],[Div]]))</f>
        <v>380</v>
      </c>
      <c r="AT466" s="96">
        <f>IF(Table2[[#This Row],[Pro Bet]]="","",IF(AS466="",AR466*-1,AS466-AR466))</f>
        <v>280</v>
      </c>
    </row>
    <row r="467" spans="1:46" x14ac:dyDescent="0.25">
      <c r="A467" s="38">
        <v>44534</v>
      </c>
      <c r="B467" s="39" t="s">
        <v>230</v>
      </c>
      <c r="C467" s="40">
        <v>0.68055555555555547</v>
      </c>
      <c r="D467" s="39">
        <v>4</v>
      </c>
      <c r="E467" s="39">
        <v>0</v>
      </c>
      <c r="F467" s="70">
        <v>7</v>
      </c>
      <c r="G467" s="39">
        <v>2500</v>
      </c>
      <c r="H467" s="39" t="s">
        <v>988</v>
      </c>
      <c r="I467" s="39" t="s">
        <v>989</v>
      </c>
      <c r="J467" s="39">
        <v>300</v>
      </c>
      <c r="K467" s="39">
        <v>6</v>
      </c>
      <c r="L467" s="39" t="s">
        <v>172</v>
      </c>
      <c r="M467" s="39" t="s">
        <v>999</v>
      </c>
      <c r="N467" s="41">
        <v>4.8</v>
      </c>
      <c r="O467" s="39" t="s">
        <v>1003</v>
      </c>
      <c r="P467" s="39" t="s">
        <v>1049</v>
      </c>
      <c r="Q467" s="48"/>
      <c r="R467" s="39">
        <v>6</v>
      </c>
      <c r="S467" s="39">
        <v>54.5</v>
      </c>
      <c r="T467" s="39">
        <v>54.5</v>
      </c>
      <c r="U467" s="48">
        <v>50.793650793650798</v>
      </c>
      <c r="V467" s="39">
        <v>3</v>
      </c>
      <c r="W467" s="39">
        <v>4</v>
      </c>
      <c r="X467" s="39">
        <v>3</v>
      </c>
      <c r="Y467" s="39">
        <v>5.2</v>
      </c>
      <c r="Z467" s="39">
        <v>30</v>
      </c>
      <c r="AA467" s="39">
        <v>14</v>
      </c>
      <c r="AB467" s="52"/>
      <c r="AC467" s="39"/>
      <c r="AD467" s="41">
        <v>6</v>
      </c>
      <c r="AE467" s="41"/>
      <c r="AF467" s="68" t="s">
        <v>618</v>
      </c>
      <c r="AG467" s="39" t="str">
        <f>VLOOKUP(B467,$B$1703:$D$1743,2,FALSE)</f>
        <v>Vic</v>
      </c>
      <c r="AH467" s="39" t="str">
        <f>VLOOKUP(B467,$B$1703:$D$1743,3,FALSE)</f>
        <v>Bush</v>
      </c>
      <c r="AI467" s="69" t="str">
        <f>TRIM(PROPER(L467))</f>
        <v>Mankayan</v>
      </c>
      <c r="AJ467" s="39" t="str">
        <f>TEXT(A467, "ddd")</f>
        <v>Sat</v>
      </c>
      <c r="AK467" s="39">
        <f>MONTH(Table2[[#This Row],[Date]])</f>
        <v>12</v>
      </c>
      <c r="AL467" s="39"/>
      <c r="AM467" s="39" t="str">
        <f>IF(AND(Table2[[#This Row],[Date]]=A468,Table2[[#This Row],[Track]]=B468,Table2[[#This Row],[Race]]=F468,AL467&lt;&gt;"Neg",AL468&lt;&gt;"Neg"),2,"")</f>
        <v/>
      </c>
      <c r="AN467" s="39">
        <f>IF(AM467=2,2,IF(AND(AM466=2,Table2[[#This Row],[Negatives]]&lt;&gt;"NEG"),2,""))</f>
        <v>2</v>
      </c>
      <c r="AO467" s="39">
        <f>IF(AND(Table2[[#This Row],[State]]="NSW",Table2[[#This Row],[Rated Order]]=3,AN467=""),100,100)</f>
        <v>100</v>
      </c>
      <c r="AP467" s="39" t="str">
        <f>IF(AC467&lt;&gt;"Won","",AO467*AD467)</f>
        <v/>
      </c>
      <c r="AQ467" s="39">
        <f>IF(AP467="",AO467*-1,AP467-AO467)</f>
        <v>-100</v>
      </c>
      <c r="AR467" s="95">
        <f>IF(Table2[[#This Row],[Negatives]]="NEG","",IF(AND(Table2[[#This Row],[2 Pro Bets]]="",Table2[[#This Row],[State]]="NSW",Table2[[#This Row],[Rated Order]]=3),"",100))</f>
        <v>100</v>
      </c>
      <c r="AS467" s="47" t="str">
        <f>IF(Table2[[#This Row],[Pro Bet]]="","",IF(Table2[[#This Row],[Lev Ret]]="","",AR467*Table2[[#This Row],[Div]]))</f>
        <v/>
      </c>
      <c r="AT467" s="96">
        <f>IF(Table2[[#This Row],[Pro Bet]]="","",IF(AS467="",AR467*-1,AS467-AR467))</f>
        <v>-100</v>
      </c>
    </row>
    <row r="468" spans="1:46" x14ac:dyDescent="0.25">
      <c r="A468" s="38">
        <v>44534</v>
      </c>
      <c r="B468" s="39" t="s">
        <v>45</v>
      </c>
      <c r="C468" s="40">
        <v>0.69444444444444453</v>
      </c>
      <c r="D468" s="39">
        <v>4</v>
      </c>
      <c r="E468" s="39">
        <v>4</v>
      </c>
      <c r="F468" s="70">
        <v>8</v>
      </c>
      <c r="G468" s="39">
        <v>1500</v>
      </c>
      <c r="H468" s="39" t="s">
        <v>1398</v>
      </c>
      <c r="I468" s="39">
        <v>72</v>
      </c>
      <c r="J468" s="39">
        <v>130</v>
      </c>
      <c r="K468" s="39">
        <v>1</v>
      </c>
      <c r="L468" s="39" t="s">
        <v>806</v>
      </c>
      <c r="M468" s="39" t="s">
        <v>1024</v>
      </c>
      <c r="N468" s="41">
        <v>3.4</v>
      </c>
      <c r="O468" s="39" t="s">
        <v>1091</v>
      </c>
      <c r="P468" s="39" t="s">
        <v>1211</v>
      </c>
      <c r="Q468" s="48"/>
      <c r="R468" s="39">
        <v>4</v>
      </c>
      <c r="S468" s="39">
        <v>59</v>
      </c>
      <c r="T468" s="39">
        <v>59</v>
      </c>
      <c r="U468" s="48">
        <v>40.28132992327366</v>
      </c>
      <c r="V468" s="39"/>
      <c r="W468" s="39">
        <v>3</v>
      </c>
      <c r="X468" s="39">
        <v>2</v>
      </c>
      <c r="Y468" s="39">
        <v>5.0999999999999996</v>
      </c>
      <c r="Z468" s="39">
        <v>20</v>
      </c>
      <c r="AA468" s="39"/>
      <c r="AB468" s="52"/>
      <c r="AC468" s="39" t="s">
        <v>2</v>
      </c>
      <c r="AD468" s="41">
        <v>2.5</v>
      </c>
      <c r="AE468" s="41">
        <v>1.2</v>
      </c>
      <c r="AF468" s="68" t="s">
        <v>619</v>
      </c>
      <c r="AG468" s="39" t="str">
        <f>VLOOKUP(B468,$B$1703:$D$1743,2,FALSE)</f>
        <v>NSW</v>
      </c>
      <c r="AH468" s="39" t="str">
        <f>VLOOKUP(B468,$B$1703:$D$1743,3,FALSE)</f>
        <v>-</v>
      </c>
      <c r="AI468" s="69" t="str">
        <f>TRIM(PROPER(L468))</f>
        <v>Francesco Guardi</v>
      </c>
      <c r="AJ468" s="39" t="str">
        <f>TEXT(A468, "ddd")</f>
        <v>Sat</v>
      </c>
      <c r="AK468" s="39">
        <f>MONTH(Table2[[#This Row],[Date]])</f>
        <v>12</v>
      </c>
      <c r="AL468" s="39"/>
      <c r="AM468" s="39" t="str">
        <f>IF(AND(Table2[[#This Row],[Date]]=A469,Table2[[#This Row],[Track]]=B469,Table2[[#This Row],[Race]]=F469,AL468&lt;&gt;"Neg",AL469&lt;&gt;"Neg"),2,"")</f>
        <v/>
      </c>
      <c r="AN468" s="39" t="str">
        <f>IF(AM468=2,2,IF(AND(AM467=2,Table2[[#This Row],[Negatives]]&lt;&gt;"NEG"),2,""))</f>
        <v/>
      </c>
      <c r="AO468" s="39">
        <f>IF(AND(Table2[[#This Row],[State]]="NSW",Table2[[#This Row],[Rated Order]]=3,AN468=""),100,100)</f>
        <v>100</v>
      </c>
      <c r="AP468" s="39" t="str">
        <f>IF(AC468&lt;&gt;"Won","",AO468*AD468)</f>
        <v/>
      </c>
      <c r="AQ468" s="39">
        <f>IF(AP468="",AO468*-1,AP468-AO468)</f>
        <v>-100</v>
      </c>
      <c r="AR468" s="95">
        <f>IF(Table2[[#This Row],[Negatives]]="NEG","",IF(AND(Table2[[#This Row],[2 Pro Bets]]="",Table2[[#This Row],[State]]="NSW",Table2[[#This Row],[Rated Order]]=3),"",100))</f>
        <v>100</v>
      </c>
      <c r="AS468" s="47" t="str">
        <f>IF(Table2[[#This Row],[Pro Bet]]="","",IF(Table2[[#This Row],[Lev Ret]]="","",AR468*Table2[[#This Row],[Div]]))</f>
        <v/>
      </c>
      <c r="AT468" s="96">
        <f>IF(Table2[[#This Row],[Pro Bet]]="","",IF(AS468="",AR468*-1,AS468-AR468))</f>
        <v>-100</v>
      </c>
    </row>
    <row r="469" spans="1:46" x14ac:dyDescent="0.25">
      <c r="A469" s="38">
        <v>44534</v>
      </c>
      <c r="B469" s="39" t="s">
        <v>45</v>
      </c>
      <c r="C469" s="40">
        <v>0.69444444444444453</v>
      </c>
      <c r="D469" s="39">
        <v>4</v>
      </c>
      <c r="E469" s="39">
        <v>4</v>
      </c>
      <c r="F469" s="70">
        <v>8</v>
      </c>
      <c r="G469" s="39">
        <v>1500</v>
      </c>
      <c r="H469" s="39" t="s">
        <v>1398</v>
      </c>
      <c r="I469" s="39">
        <v>72</v>
      </c>
      <c r="J469" s="39">
        <v>130</v>
      </c>
      <c r="K469" s="39">
        <v>3</v>
      </c>
      <c r="L469" s="39" t="s">
        <v>217</v>
      </c>
      <c r="M469" s="39" t="s">
        <v>1018</v>
      </c>
      <c r="N469" s="41">
        <v>4.3</v>
      </c>
      <c r="O469" s="39" t="s">
        <v>1406</v>
      </c>
      <c r="P469" s="39" t="s">
        <v>1468</v>
      </c>
      <c r="Q469" s="48"/>
      <c r="R469" s="39">
        <v>8</v>
      </c>
      <c r="S469" s="39">
        <v>58</v>
      </c>
      <c r="T469" s="39">
        <v>58</v>
      </c>
      <c r="U469" s="48">
        <v>40.28132992327366</v>
      </c>
      <c r="V469" s="39">
        <v>2</v>
      </c>
      <c r="W469" s="39">
        <v>2</v>
      </c>
      <c r="X469" s="39">
        <v>3</v>
      </c>
      <c r="Y469" s="39">
        <v>5.6</v>
      </c>
      <c r="Z469" s="39">
        <v>20</v>
      </c>
      <c r="AA469" s="39"/>
      <c r="AB469" s="52"/>
      <c r="AC469" s="39"/>
      <c r="AD469" s="41">
        <v>7</v>
      </c>
      <c r="AE469" s="41"/>
      <c r="AF469" s="68" t="s">
        <v>619</v>
      </c>
      <c r="AG469" s="39" t="str">
        <f>VLOOKUP(B469,$B$1703:$D$1743,2,FALSE)</f>
        <v>NSW</v>
      </c>
      <c r="AH469" s="39" t="str">
        <f>VLOOKUP(B469,$B$1703:$D$1743,3,FALSE)</f>
        <v>-</v>
      </c>
      <c r="AI469" s="69" t="str">
        <f>TRIM(PROPER(L469))</f>
        <v>Too Much Caviar</v>
      </c>
      <c r="AJ469" s="39" t="str">
        <f>TEXT(A469, "ddd")</f>
        <v>Sat</v>
      </c>
      <c r="AK469" s="39">
        <f>MONTH(Table2[[#This Row],[Date]])</f>
        <v>12</v>
      </c>
      <c r="AL469" s="39" t="s">
        <v>1362</v>
      </c>
      <c r="AM469" s="39" t="str">
        <f>IF(AND(Table2[[#This Row],[Date]]=A470,Table2[[#This Row],[Track]]=B470,Table2[[#This Row],[Race]]=F470,AL469&lt;&gt;"Neg",AL470&lt;&gt;"Neg"),2,"")</f>
        <v/>
      </c>
      <c r="AN469" s="39" t="str">
        <f>IF(AM469=2,2,IF(AND(AM468=2,Table2[[#This Row],[Negatives]]&lt;&gt;"NEG"),2,""))</f>
        <v/>
      </c>
      <c r="AO469" s="39">
        <f>IF(AND(Table2[[#This Row],[State]]="NSW",Table2[[#This Row],[Rated Order]]=3,AN469=""),100,100)</f>
        <v>100</v>
      </c>
      <c r="AP469" s="39" t="str">
        <f>IF(AC469&lt;&gt;"Won","",AO469*AD469)</f>
        <v/>
      </c>
      <c r="AQ469" s="39">
        <f>IF(AP469="",AO469*-1,AP469-AO469)</f>
        <v>-100</v>
      </c>
      <c r="AR469" s="95" t="str">
        <f>IF(Table2[[#This Row],[Negatives]]="NEG","",IF(AND(Table2[[#This Row],[2 Pro Bets]]="",Table2[[#This Row],[State]]="NSW",Table2[[#This Row],[Rated Order]]=3),"",100))</f>
        <v/>
      </c>
      <c r="AS469" s="47" t="str">
        <f>IF(Table2[[#This Row],[Pro Bet]]="","",IF(Table2[[#This Row],[Lev Ret]]="","",AR469*Table2[[#This Row],[Div]]))</f>
        <v/>
      </c>
      <c r="AT469" s="96" t="str">
        <f>IF(Table2[[#This Row],[Pro Bet]]="","",IF(AS469="",AR469*-1,AS469-AR469))</f>
        <v/>
      </c>
    </row>
    <row r="470" spans="1:46" x14ac:dyDescent="0.25">
      <c r="A470" s="38">
        <v>44534</v>
      </c>
      <c r="B470" s="39" t="s">
        <v>45</v>
      </c>
      <c r="C470" s="40">
        <v>0.72222222222222221</v>
      </c>
      <c r="D470" s="39">
        <v>4</v>
      </c>
      <c r="E470" s="39">
        <v>4</v>
      </c>
      <c r="F470" s="70">
        <v>9</v>
      </c>
      <c r="G470" s="39">
        <v>1400</v>
      </c>
      <c r="H470" s="39" t="s">
        <v>1398</v>
      </c>
      <c r="I470" s="39">
        <v>88</v>
      </c>
      <c r="J470" s="39">
        <v>130</v>
      </c>
      <c r="K470" s="39">
        <v>7</v>
      </c>
      <c r="L470" s="39" t="s">
        <v>1595</v>
      </c>
      <c r="M470" s="39" t="s">
        <v>1018</v>
      </c>
      <c r="N470" s="41">
        <v>5.0999999999999996</v>
      </c>
      <c r="O470" s="39" t="s">
        <v>1166</v>
      </c>
      <c r="P470" s="39" t="s">
        <v>1175</v>
      </c>
      <c r="Q470" s="48"/>
      <c r="R470" s="39">
        <v>7</v>
      </c>
      <c r="S470" s="39">
        <v>55</v>
      </c>
      <c r="T470" s="39">
        <v>55</v>
      </c>
      <c r="U470" s="48">
        <v>50.857843137254903</v>
      </c>
      <c r="V470" s="39">
        <v>5</v>
      </c>
      <c r="W470" s="39">
        <v>4</v>
      </c>
      <c r="X470" s="39">
        <v>2</v>
      </c>
      <c r="Y470" s="39">
        <v>6.5</v>
      </c>
      <c r="Z470" s="39">
        <v>20</v>
      </c>
      <c r="AA470" s="39"/>
      <c r="AB470" s="52"/>
      <c r="AC470" s="39"/>
      <c r="AD470" s="41">
        <v>5</v>
      </c>
      <c r="AE470" s="41"/>
      <c r="AF470" s="68" t="s">
        <v>619</v>
      </c>
      <c r="AG470" s="39" t="str">
        <f>VLOOKUP(B470,$B$1703:$D$1743,2,FALSE)</f>
        <v>NSW</v>
      </c>
      <c r="AH470" s="39" t="str">
        <f>VLOOKUP(B470,$B$1703:$D$1743,3,FALSE)</f>
        <v>-</v>
      </c>
      <c r="AI470" s="69" t="str">
        <f>TRIM(PROPER(L470))</f>
        <v>Canasta</v>
      </c>
      <c r="AJ470" s="39" t="str">
        <f>TEXT(A470, "ddd")</f>
        <v>Sat</v>
      </c>
      <c r="AK470" s="39">
        <f>MONTH(Table2[[#This Row],[Date]])</f>
        <v>12</v>
      </c>
      <c r="AL470" s="39" t="s">
        <v>1362</v>
      </c>
      <c r="AM470" s="39" t="str">
        <f>IF(AND(Table2[[#This Row],[Date]]=A471,Table2[[#This Row],[Track]]=B471,Table2[[#This Row],[Race]]=F471,AL470&lt;&gt;"Neg",AL471&lt;&gt;"Neg"),2,"")</f>
        <v/>
      </c>
      <c r="AN470" s="39" t="str">
        <f>IF(AM470=2,2,IF(AND(AM469=2,Table2[[#This Row],[Negatives]]&lt;&gt;"NEG"),2,""))</f>
        <v/>
      </c>
      <c r="AO470" s="39">
        <f>IF(AND(Table2[[#This Row],[State]]="NSW",Table2[[#This Row],[Rated Order]]=3,AN470=""),100,100)</f>
        <v>100</v>
      </c>
      <c r="AP470" s="39" t="str">
        <f>IF(AC470&lt;&gt;"Won","",AO470*AD470)</f>
        <v/>
      </c>
      <c r="AQ470" s="39">
        <f>IF(AP470="",AO470*-1,AP470-AO470)</f>
        <v>-100</v>
      </c>
      <c r="AR470" s="95" t="str">
        <f>IF(Table2[[#This Row],[Negatives]]="NEG","",IF(AND(Table2[[#This Row],[2 Pro Bets]]="",Table2[[#This Row],[State]]="NSW",Table2[[#This Row],[Rated Order]]=3),"",100))</f>
        <v/>
      </c>
      <c r="AS470" s="47" t="str">
        <f>IF(Table2[[#This Row],[Pro Bet]]="","",IF(Table2[[#This Row],[Lev Ret]]="","",AR470*Table2[[#This Row],[Div]]))</f>
        <v/>
      </c>
      <c r="AT470" s="96" t="str">
        <f>IF(Table2[[#This Row],[Pro Bet]]="","",IF(AS470="",AR470*-1,AS470-AR470))</f>
        <v/>
      </c>
    </row>
    <row r="471" spans="1:46" x14ac:dyDescent="0.25">
      <c r="A471" s="38">
        <v>44534</v>
      </c>
      <c r="B471" s="39" t="s">
        <v>230</v>
      </c>
      <c r="C471" s="40">
        <v>0.73611111111111116</v>
      </c>
      <c r="D471" s="39">
        <v>4</v>
      </c>
      <c r="E471" s="39">
        <v>0</v>
      </c>
      <c r="F471" s="70">
        <v>9</v>
      </c>
      <c r="G471" s="39">
        <v>2000</v>
      </c>
      <c r="H471" s="39" t="s">
        <v>988</v>
      </c>
      <c r="I471" s="39">
        <v>78</v>
      </c>
      <c r="J471" s="39">
        <v>130</v>
      </c>
      <c r="K471" s="39">
        <v>5</v>
      </c>
      <c r="L471" s="39" t="s">
        <v>646</v>
      </c>
      <c r="M471" s="39" t="s">
        <v>1006</v>
      </c>
      <c r="N471" s="41">
        <v>2.7</v>
      </c>
      <c r="O471" s="39" t="s">
        <v>1019</v>
      </c>
      <c r="P471" s="39" t="s">
        <v>1132</v>
      </c>
      <c r="Q471" s="48">
        <v>2</v>
      </c>
      <c r="R471" s="39">
        <v>6</v>
      </c>
      <c r="S471" s="39">
        <v>58.5</v>
      </c>
      <c r="T471" s="39">
        <v>56.5</v>
      </c>
      <c r="U471" s="48">
        <v>52.421652421652425</v>
      </c>
      <c r="V471" s="39">
        <v>2</v>
      </c>
      <c r="W471" s="39"/>
      <c r="X471" s="39">
        <v>2</v>
      </c>
      <c r="Y471" s="39">
        <v>5.5</v>
      </c>
      <c r="Z471" s="39">
        <v>30</v>
      </c>
      <c r="AA471" s="39">
        <v>13</v>
      </c>
      <c r="AB471" s="52"/>
      <c r="AC471" s="39" t="s">
        <v>2</v>
      </c>
      <c r="AD471" s="41">
        <v>2.5</v>
      </c>
      <c r="AE471" s="41">
        <v>1.5</v>
      </c>
      <c r="AF471" s="68" t="s">
        <v>618</v>
      </c>
      <c r="AG471" s="39" t="str">
        <f>VLOOKUP(B471,$B$1703:$D$1743,2,FALSE)</f>
        <v>Vic</v>
      </c>
      <c r="AH471" s="39" t="str">
        <f>VLOOKUP(B471,$B$1703:$D$1743,3,FALSE)</f>
        <v>Bush</v>
      </c>
      <c r="AI471" s="69" t="str">
        <f>TRIM(PROPER(L471))</f>
        <v>Kissinger</v>
      </c>
      <c r="AJ471" s="39" t="str">
        <f>TEXT(A471, "ddd")</f>
        <v>Sat</v>
      </c>
      <c r="AK471" s="39">
        <f>MONTH(Table2[[#This Row],[Date]])</f>
        <v>12</v>
      </c>
      <c r="AL471" s="39"/>
      <c r="AM471" s="39" t="str">
        <f>IF(AND(Table2[[#This Row],[Date]]=A472,Table2[[#This Row],[Track]]=B472,Table2[[#This Row],[Race]]=F472,AL471&lt;&gt;"Neg",AL472&lt;&gt;"Neg"),2,"")</f>
        <v/>
      </c>
      <c r="AN471" s="39" t="str">
        <f>IF(AM471=2,2,IF(AND(AM470=2,Table2[[#This Row],[Negatives]]&lt;&gt;"NEG"),2,""))</f>
        <v/>
      </c>
      <c r="AO471" s="39">
        <f>IF(AND(Table2[[#This Row],[State]]="NSW",Table2[[#This Row],[Rated Order]]=3,AN471=""),100,100)</f>
        <v>100</v>
      </c>
      <c r="AP471" s="39" t="str">
        <f>IF(AC471&lt;&gt;"Won","",AO471*AD471)</f>
        <v/>
      </c>
      <c r="AQ471" s="39">
        <f>IF(AP471="",AO471*-1,AP471-AO471)</f>
        <v>-100</v>
      </c>
      <c r="AR471" s="95">
        <f>IF(Table2[[#This Row],[Negatives]]="NEG","",IF(AND(Table2[[#This Row],[2 Pro Bets]]="",Table2[[#This Row],[State]]="NSW",Table2[[#This Row],[Rated Order]]=3),"",100))</f>
        <v>100</v>
      </c>
      <c r="AS471" s="47" t="str">
        <f>IF(Table2[[#This Row],[Pro Bet]]="","",IF(Table2[[#This Row],[Lev Ret]]="","",AR471*Table2[[#This Row],[Div]]))</f>
        <v/>
      </c>
      <c r="AT471" s="96">
        <f>IF(Table2[[#This Row],[Pro Bet]]="","",IF(AS471="",AR471*-1,AS471-AR471))</f>
        <v>-100</v>
      </c>
    </row>
    <row r="472" spans="1:46" x14ac:dyDescent="0.25">
      <c r="A472" s="38">
        <v>44534</v>
      </c>
      <c r="B472" s="39" t="s">
        <v>45</v>
      </c>
      <c r="C472" s="40">
        <v>0.75</v>
      </c>
      <c r="D472" s="39">
        <v>4</v>
      </c>
      <c r="E472" s="39">
        <v>4</v>
      </c>
      <c r="F472" s="70">
        <v>10</v>
      </c>
      <c r="G472" s="39">
        <v>1200</v>
      </c>
      <c r="H472" s="39" t="s">
        <v>1398</v>
      </c>
      <c r="I472" s="39">
        <v>78</v>
      </c>
      <c r="J472" s="39">
        <v>130</v>
      </c>
      <c r="K472" s="39">
        <v>7</v>
      </c>
      <c r="L472" s="39" t="s">
        <v>807</v>
      </c>
      <c r="M472" s="39" t="s">
        <v>1006</v>
      </c>
      <c r="N472" s="41">
        <v>5.6</v>
      </c>
      <c r="O472" s="39" t="s">
        <v>1473</v>
      </c>
      <c r="P472" s="39" t="s">
        <v>1273</v>
      </c>
      <c r="Q472" s="48"/>
      <c r="R472" s="39">
        <v>8</v>
      </c>
      <c r="S472" s="39">
        <v>57.5</v>
      </c>
      <c r="T472" s="39">
        <v>57.5</v>
      </c>
      <c r="U472" s="48">
        <v>35.714285714285715</v>
      </c>
      <c r="V472" s="39">
        <v>1</v>
      </c>
      <c r="W472" s="39">
        <v>5</v>
      </c>
      <c r="X472" s="39">
        <v>2</v>
      </c>
      <c r="Y472" s="39">
        <v>5.3</v>
      </c>
      <c r="Z472" s="39">
        <v>30</v>
      </c>
      <c r="AA472" s="39"/>
      <c r="AB472" s="52"/>
      <c r="AC472" s="39"/>
      <c r="AD472" s="41">
        <v>9.5</v>
      </c>
      <c r="AE472" s="41"/>
      <c r="AF472" s="68" t="s">
        <v>619</v>
      </c>
      <c r="AG472" s="39" t="str">
        <f>VLOOKUP(B472,$B$1703:$D$1743,2,FALSE)</f>
        <v>NSW</v>
      </c>
      <c r="AH472" s="39" t="str">
        <f>VLOOKUP(B472,$B$1703:$D$1743,3,FALSE)</f>
        <v>-</v>
      </c>
      <c r="AI472" s="69" t="str">
        <f>TRIM(PROPER(L472))</f>
        <v>Amiche</v>
      </c>
      <c r="AJ472" s="39" t="str">
        <f>TEXT(A472, "ddd")</f>
        <v>Sat</v>
      </c>
      <c r="AK472" s="39">
        <f>MONTH(Table2[[#This Row],[Date]])</f>
        <v>12</v>
      </c>
      <c r="AL472" s="39"/>
      <c r="AM472" s="39" t="str">
        <f>IF(AND(Table2[[#This Row],[Date]]=A473,Table2[[#This Row],[Track]]=B473,Table2[[#This Row],[Race]]=F473,AL472&lt;&gt;"Neg",AL473&lt;&gt;"Neg"),2,"")</f>
        <v/>
      </c>
      <c r="AN472" s="39" t="str">
        <f>IF(AM472=2,2,IF(AND(AM471=2,Table2[[#This Row],[Negatives]]&lt;&gt;"NEG"),2,""))</f>
        <v/>
      </c>
      <c r="AO472" s="39">
        <f>IF(AND(Table2[[#This Row],[State]]="NSW",Table2[[#This Row],[Rated Order]]=3,AN472=""),100,100)</f>
        <v>100</v>
      </c>
      <c r="AP472" s="39" t="str">
        <f>IF(AC472&lt;&gt;"Won","",AO472*AD472)</f>
        <v/>
      </c>
      <c r="AQ472" s="39">
        <f>IF(AP472="",AO472*-1,AP472-AO472)</f>
        <v>-100</v>
      </c>
      <c r="AR472" s="95">
        <f>IF(Table2[[#This Row],[Negatives]]="NEG","",IF(AND(Table2[[#This Row],[2 Pro Bets]]="",Table2[[#This Row],[State]]="NSW",Table2[[#This Row],[Rated Order]]=3),"",100))</f>
        <v>100</v>
      </c>
      <c r="AS472" s="47" t="str">
        <f>IF(Table2[[#This Row],[Pro Bet]]="","",IF(Table2[[#This Row],[Lev Ret]]="","",AR472*Table2[[#This Row],[Div]]))</f>
        <v/>
      </c>
      <c r="AT472" s="96">
        <f>IF(Table2[[#This Row],[Pro Bet]]="","",IF(AS472="",AR472*-1,AS472-AR472))</f>
        <v>-100</v>
      </c>
    </row>
    <row r="473" spans="1:46" x14ac:dyDescent="0.25">
      <c r="A473" s="38">
        <v>44534</v>
      </c>
      <c r="B473" s="39" t="s">
        <v>45</v>
      </c>
      <c r="C473" s="40">
        <v>0.75</v>
      </c>
      <c r="D473" s="39">
        <v>4</v>
      </c>
      <c r="E473" s="39">
        <v>4</v>
      </c>
      <c r="F473" s="70">
        <v>10</v>
      </c>
      <c r="G473" s="39">
        <v>1200</v>
      </c>
      <c r="H473" s="39" t="s">
        <v>1398</v>
      </c>
      <c r="I473" s="39">
        <v>78</v>
      </c>
      <c r="J473" s="39">
        <v>130</v>
      </c>
      <c r="K473" s="39">
        <v>13</v>
      </c>
      <c r="L473" s="39" t="s">
        <v>1632</v>
      </c>
      <c r="M473" s="39" t="s">
        <v>1018</v>
      </c>
      <c r="N473" s="41">
        <v>4.5</v>
      </c>
      <c r="O473" s="39" t="s">
        <v>1089</v>
      </c>
      <c r="P473" s="39" t="s">
        <v>1459</v>
      </c>
      <c r="Q473" s="48"/>
      <c r="R473" s="39">
        <v>3</v>
      </c>
      <c r="S473" s="39">
        <v>54.5</v>
      </c>
      <c r="T473" s="39">
        <v>54.5</v>
      </c>
      <c r="U473" s="48">
        <v>35.714285714285715</v>
      </c>
      <c r="V473" s="39"/>
      <c r="W473" s="39">
        <v>4</v>
      </c>
      <c r="X473" s="39">
        <v>3</v>
      </c>
      <c r="Y473" s="39">
        <v>5.4</v>
      </c>
      <c r="Z473" s="39">
        <v>20</v>
      </c>
      <c r="AA473" s="39"/>
      <c r="AB473" s="52"/>
      <c r="AC473" s="39" t="s">
        <v>1</v>
      </c>
      <c r="AD473" s="41">
        <v>4.5999999999999996</v>
      </c>
      <c r="AE473" s="41">
        <v>1.9</v>
      </c>
      <c r="AF473" s="68" t="s">
        <v>619</v>
      </c>
      <c r="AG473" s="39" t="str">
        <f>VLOOKUP(B473,$B$1703:$D$1743,2,FALSE)</f>
        <v>NSW</v>
      </c>
      <c r="AH473" s="39" t="str">
        <f>VLOOKUP(B473,$B$1703:$D$1743,3,FALSE)</f>
        <v>-</v>
      </c>
      <c r="AI473" s="69" t="str">
        <f>TRIM(PROPER(L473))</f>
        <v>Queen Bellissimo</v>
      </c>
      <c r="AJ473" s="39" t="str">
        <f>TEXT(A473, "ddd")</f>
        <v>Sat</v>
      </c>
      <c r="AK473" s="39">
        <f>MONTH(Table2[[#This Row],[Date]])</f>
        <v>12</v>
      </c>
      <c r="AL473" s="39" t="s">
        <v>1362</v>
      </c>
      <c r="AM473" s="39" t="str">
        <f>IF(AND(Table2[[#This Row],[Date]]=A474,Table2[[#This Row],[Track]]=B474,Table2[[#This Row],[Race]]=F474,AL473&lt;&gt;"Neg",AL474&lt;&gt;"Neg"),2,"")</f>
        <v/>
      </c>
      <c r="AN473" s="39" t="str">
        <f>IF(AM473=2,2,IF(AND(AM472=2,Table2[[#This Row],[Negatives]]&lt;&gt;"NEG"),2,""))</f>
        <v/>
      </c>
      <c r="AO473" s="39">
        <f>IF(AND(Table2[[#This Row],[State]]="NSW",Table2[[#This Row],[Rated Order]]=3,AN473=""),100,100)</f>
        <v>100</v>
      </c>
      <c r="AP473" s="39" t="str">
        <f>IF(AC473&lt;&gt;"Won","",AO473*AD473)</f>
        <v/>
      </c>
      <c r="AQ473" s="39">
        <f>IF(AP473="",AO473*-1,AP473-AO473)</f>
        <v>-100</v>
      </c>
      <c r="AR473" s="95" t="str">
        <f>IF(Table2[[#This Row],[Negatives]]="NEG","",IF(AND(Table2[[#This Row],[2 Pro Bets]]="",Table2[[#This Row],[State]]="NSW",Table2[[#This Row],[Rated Order]]=3),"",100))</f>
        <v/>
      </c>
      <c r="AS473" s="47" t="str">
        <f>IF(Table2[[#This Row],[Pro Bet]]="","",IF(Table2[[#This Row],[Lev Ret]]="","",AR473*Table2[[#This Row],[Div]]))</f>
        <v/>
      </c>
      <c r="AT473" s="96" t="str">
        <f>IF(Table2[[#This Row],[Pro Bet]]="","",IF(AS473="",AR473*-1,AS473-AR473))</f>
        <v/>
      </c>
    </row>
    <row r="474" spans="1:46" x14ac:dyDescent="0.25">
      <c r="A474" s="38">
        <v>44541</v>
      </c>
      <c r="B474" s="39" t="s">
        <v>44</v>
      </c>
      <c r="C474" s="40">
        <v>0.53819444444444442</v>
      </c>
      <c r="D474" s="39">
        <v>8</v>
      </c>
      <c r="E474" s="39">
        <v>0</v>
      </c>
      <c r="F474" s="70">
        <v>2</v>
      </c>
      <c r="G474" s="39">
        <v>1600</v>
      </c>
      <c r="H474" s="39" t="s">
        <v>1398</v>
      </c>
      <c r="I474" s="39">
        <v>72</v>
      </c>
      <c r="J474" s="39">
        <v>100</v>
      </c>
      <c r="K474" s="39">
        <v>10</v>
      </c>
      <c r="L474" s="39" t="s">
        <v>808</v>
      </c>
      <c r="M474" s="39" t="s">
        <v>1006</v>
      </c>
      <c r="N474" s="41">
        <v>7.6</v>
      </c>
      <c r="O474" s="39" t="s">
        <v>1474</v>
      </c>
      <c r="P474" s="39" t="s">
        <v>1444</v>
      </c>
      <c r="Q474" s="48">
        <v>3</v>
      </c>
      <c r="R474" s="39">
        <v>7</v>
      </c>
      <c r="S474" s="39">
        <v>55</v>
      </c>
      <c r="T474" s="39">
        <v>52</v>
      </c>
      <c r="U474" s="48">
        <v>23.467173087357573</v>
      </c>
      <c r="V474" s="39">
        <v>4</v>
      </c>
      <c r="W474" s="39">
        <v>3</v>
      </c>
      <c r="X474" s="39">
        <v>2</v>
      </c>
      <c r="Y474" s="39">
        <v>5.6</v>
      </c>
      <c r="Z474" s="39">
        <v>20</v>
      </c>
      <c r="AA474" s="39"/>
      <c r="AB474" s="52"/>
      <c r="AC474" s="39" t="s">
        <v>1</v>
      </c>
      <c r="AD474" s="41">
        <v>5.5</v>
      </c>
      <c r="AE474" s="41">
        <v>1.7</v>
      </c>
      <c r="AF474" s="68" t="s">
        <v>619</v>
      </c>
      <c r="AG474" s="39" t="str">
        <f>VLOOKUP(B474,$B$1703:$D$1743,2,FALSE)</f>
        <v>NSW</v>
      </c>
      <c r="AH474" s="39" t="str">
        <f>VLOOKUP(B474,$B$1703:$D$1743,3,FALSE)</f>
        <v>-</v>
      </c>
      <c r="AI474" s="69" t="str">
        <f>TRIM(PROPER(L474))</f>
        <v>Remus</v>
      </c>
      <c r="AJ474" s="39" t="str">
        <f>TEXT(A474, "ddd")</f>
        <v>Sat</v>
      </c>
      <c r="AK474" s="39">
        <f>MONTH(Table2[[#This Row],[Date]])</f>
        <v>12</v>
      </c>
      <c r="AL474" s="39"/>
      <c r="AM474" s="39">
        <f>IF(AND(Table2[[#This Row],[Date]]=A475,Table2[[#This Row],[Track]]=B475,Table2[[#This Row],[Race]]=F475,AL474&lt;&gt;"Neg",AL475&lt;&gt;"Neg"),2,"")</f>
        <v>2</v>
      </c>
      <c r="AN474" s="39">
        <f>IF(AM474=2,2,IF(AND(AM473=2,Table2[[#This Row],[Negatives]]&lt;&gt;"NEG"),2,""))</f>
        <v>2</v>
      </c>
      <c r="AO474" s="39">
        <f>IF(AND(Table2[[#This Row],[State]]="NSW",Table2[[#This Row],[Rated Order]]=3,AN474=""),100,100)</f>
        <v>100</v>
      </c>
      <c r="AP474" s="39" t="str">
        <f>IF(AC474&lt;&gt;"Won","",AO474*AD474)</f>
        <v/>
      </c>
      <c r="AQ474" s="39">
        <f>IF(AP474="",AO474*-1,AP474-AO474)</f>
        <v>-100</v>
      </c>
      <c r="AR474" s="95">
        <f>IF(Table2[[#This Row],[Negatives]]="NEG","",IF(AND(Table2[[#This Row],[2 Pro Bets]]="",Table2[[#This Row],[State]]="NSW",Table2[[#This Row],[Rated Order]]=3),"",100))</f>
        <v>100</v>
      </c>
      <c r="AS474" s="47" t="str">
        <f>IF(Table2[[#This Row],[Pro Bet]]="","",IF(Table2[[#This Row],[Lev Ret]]="","",AR474*Table2[[#This Row],[Div]]))</f>
        <v/>
      </c>
      <c r="AT474" s="96">
        <f>IF(Table2[[#This Row],[Pro Bet]]="","",IF(AS474="",AR474*-1,AS474-AR474))</f>
        <v>-100</v>
      </c>
    </row>
    <row r="475" spans="1:46" x14ac:dyDescent="0.25">
      <c r="A475" s="38">
        <v>44541</v>
      </c>
      <c r="B475" s="39" t="s">
        <v>44</v>
      </c>
      <c r="C475" s="40">
        <v>0.53819444444444442</v>
      </c>
      <c r="D475" s="39">
        <v>8</v>
      </c>
      <c r="E475" s="39">
        <v>0</v>
      </c>
      <c r="F475" s="70">
        <v>2</v>
      </c>
      <c r="G475" s="39">
        <v>1600</v>
      </c>
      <c r="H475" s="39" t="s">
        <v>1398</v>
      </c>
      <c r="I475" s="39">
        <v>72</v>
      </c>
      <c r="J475" s="39">
        <v>100</v>
      </c>
      <c r="K475" s="39">
        <v>3</v>
      </c>
      <c r="L475" s="39" t="s">
        <v>809</v>
      </c>
      <c r="M475" s="39" t="s">
        <v>999</v>
      </c>
      <c r="N475" s="41">
        <v>2.8</v>
      </c>
      <c r="O475" s="39" t="s">
        <v>1431</v>
      </c>
      <c r="P475" s="39" t="s">
        <v>1436</v>
      </c>
      <c r="Q475" s="48">
        <v>3</v>
      </c>
      <c r="R475" s="39">
        <v>3</v>
      </c>
      <c r="S475" s="39">
        <v>59.5</v>
      </c>
      <c r="T475" s="39">
        <v>56.5</v>
      </c>
      <c r="U475" s="48">
        <v>23.467173087357573</v>
      </c>
      <c r="V475" s="39">
        <v>2</v>
      </c>
      <c r="W475" s="39">
        <v>1</v>
      </c>
      <c r="X475" s="39">
        <v>3</v>
      </c>
      <c r="Y475" s="39">
        <v>5.7</v>
      </c>
      <c r="Z475" s="39">
        <v>20</v>
      </c>
      <c r="AA475" s="39"/>
      <c r="AB475" s="52"/>
      <c r="AC475" s="39"/>
      <c r="AD475" s="41">
        <v>2.8</v>
      </c>
      <c r="AE475" s="41"/>
      <c r="AF475" s="68" t="s">
        <v>619</v>
      </c>
      <c r="AG475" s="39" t="str">
        <f>VLOOKUP(B475,$B$1703:$D$1743,2,FALSE)</f>
        <v>NSW</v>
      </c>
      <c r="AH475" s="39" t="str">
        <f>VLOOKUP(B475,$B$1703:$D$1743,3,FALSE)</f>
        <v>-</v>
      </c>
      <c r="AI475" s="69" t="str">
        <f>TRIM(PROPER(L475))</f>
        <v>Media Starguest</v>
      </c>
      <c r="AJ475" s="39" t="str">
        <f>TEXT(A475, "ddd")</f>
        <v>Sat</v>
      </c>
      <c r="AK475" s="39">
        <f>MONTH(Table2[[#This Row],[Date]])</f>
        <v>12</v>
      </c>
      <c r="AL475" s="39"/>
      <c r="AM475" s="39" t="str">
        <f>IF(AND(Table2[[#This Row],[Date]]=A476,Table2[[#This Row],[Track]]=B476,Table2[[#This Row],[Race]]=F476,AL475&lt;&gt;"Neg",AL476&lt;&gt;"Neg"),2,"")</f>
        <v/>
      </c>
      <c r="AN475" s="39">
        <f>IF(AM475=2,2,IF(AND(AM474=2,Table2[[#This Row],[Negatives]]&lt;&gt;"NEG"),2,""))</f>
        <v>2</v>
      </c>
      <c r="AO475" s="39">
        <f>IF(AND(Table2[[#This Row],[State]]="NSW",Table2[[#This Row],[Rated Order]]=3,AN475=""),100,100)</f>
        <v>100</v>
      </c>
      <c r="AP475" s="39" t="str">
        <f>IF(AC475&lt;&gt;"Won","",AO475*AD475)</f>
        <v/>
      </c>
      <c r="AQ475" s="39">
        <f>IF(AP475="",AO475*-1,AP475-AO475)</f>
        <v>-100</v>
      </c>
      <c r="AR475" s="95">
        <f>IF(Table2[[#This Row],[Negatives]]="NEG","",IF(AND(Table2[[#This Row],[2 Pro Bets]]="",Table2[[#This Row],[State]]="NSW",Table2[[#This Row],[Rated Order]]=3),"",100))</f>
        <v>100</v>
      </c>
      <c r="AS475" s="47" t="str">
        <f>IF(Table2[[#This Row],[Pro Bet]]="","",IF(Table2[[#This Row],[Lev Ret]]="","",AR475*Table2[[#This Row],[Div]]))</f>
        <v/>
      </c>
      <c r="AT475" s="96">
        <f>IF(Table2[[#This Row],[Pro Bet]]="","",IF(AS475="",AR475*-1,AS475-AR475))</f>
        <v>-100</v>
      </c>
    </row>
    <row r="476" spans="1:46" x14ac:dyDescent="0.25">
      <c r="A476" s="38">
        <v>44541</v>
      </c>
      <c r="B476" s="39" t="s">
        <v>225</v>
      </c>
      <c r="C476" s="40">
        <v>0.57291666666666663</v>
      </c>
      <c r="D476" s="39">
        <v>4</v>
      </c>
      <c r="E476" s="39">
        <v>0</v>
      </c>
      <c r="F476" s="70">
        <v>3</v>
      </c>
      <c r="G476" s="39">
        <v>1100</v>
      </c>
      <c r="H476" s="39" t="s">
        <v>1021</v>
      </c>
      <c r="I476" s="39">
        <v>78</v>
      </c>
      <c r="J476" s="39">
        <v>130</v>
      </c>
      <c r="K476" s="39">
        <v>6</v>
      </c>
      <c r="L476" s="39" t="s">
        <v>1195</v>
      </c>
      <c r="M476" s="39" t="s">
        <v>1030</v>
      </c>
      <c r="N476" s="41">
        <v>7</v>
      </c>
      <c r="O476" s="39" t="s">
        <v>1196</v>
      </c>
      <c r="P476" s="39" t="s">
        <v>1156</v>
      </c>
      <c r="Q476" s="48"/>
      <c r="R476" s="39">
        <v>10</v>
      </c>
      <c r="S476" s="39">
        <v>56.5</v>
      </c>
      <c r="T476" s="39">
        <v>56.5</v>
      </c>
      <c r="U476" s="48">
        <v>39.926739926739927</v>
      </c>
      <c r="V476" s="39">
        <v>2</v>
      </c>
      <c r="W476" s="39">
        <v>4</v>
      </c>
      <c r="X476" s="39">
        <v>2</v>
      </c>
      <c r="Y476" s="39">
        <v>5.4</v>
      </c>
      <c r="Z476" s="39">
        <v>30</v>
      </c>
      <c r="AA476" s="39">
        <v>13</v>
      </c>
      <c r="AB476" s="52"/>
      <c r="AC476" s="39" t="s">
        <v>617</v>
      </c>
      <c r="AD476" s="41">
        <v>7.5</v>
      </c>
      <c r="AE476" s="41">
        <v>2.2000000000000002</v>
      </c>
      <c r="AF476" s="68" t="s">
        <v>618</v>
      </c>
      <c r="AG476" s="39" t="str">
        <f>VLOOKUP(B476,$B$1703:$D$1743,2,FALSE)</f>
        <v>Vic</v>
      </c>
      <c r="AH476" s="39" t="str">
        <f>VLOOKUP(B476,$B$1703:$D$1743,3,FALSE)</f>
        <v>-</v>
      </c>
      <c r="AI476" s="69" t="str">
        <f>TRIM(PROPER(L476))</f>
        <v>Florescent Star</v>
      </c>
      <c r="AJ476" s="39" t="str">
        <f>TEXT(A476, "ddd")</f>
        <v>Sat</v>
      </c>
      <c r="AK476" s="39">
        <f>MONTH(Table2[[#This Row],[Date]])</f>
        <v>12</v>
      </c>
      <c r="AL476" s="39" t="s">
        <v>1361</v>
      </c>
      <c r="AM476" s="39" t="str">
        <f>IF(AND(Table2[[#This Row],[Date]]=A477,Table2[[#This Row],[Track]]=B477,Table2[[#This Row],[Race]]=F477,AL476&lt;&gt;"Neg",AL477&lt;&gt;"Neg"),2,"")</f>
        <v/>
      </c>
      <c r="AN476" s="39" t="str">
        <f>IF(AM476=2,2,IF(AND(AM475=2,Table2[[#This Row],[Negatives]]&lt;&gt;"NEG"),2,""))</f>
        <v/>
      </c>
      <c r="AO476" s="39">
        <f>IF(AND(Table2[[#This Row],[State]]="NSW",Table2[[#This Row],[Rated Order]]=3,AN476=""),100,100)</f>
        <v>100</v>
      </c>
      <c r="AP476" s="39">
        <f>IF(AC476&lt;&gt;"Won","",AO476*AD476)</f>
        <v>750</v>
      </c>
      <c r="AQ476" s="39">
        <f>IF(AP476="",AO476*-1,AP476-AO476)</f>
        <v>650</v>
      </c>
      <c r="AR476" s="95" t="str">
        <f>IF(Table2[[#This Row],[Negatives]]="NEG","",IF(AND(Table2[[#This Row],[2 Pro Bets]]="",Table2[[#This Row],[State]]="NSW",Table2[[#This Row],[Rated Order]]=3),"",100))</f>
        <v/>
      </c>
      <c r="AS476" s="47" t="str">
        <f>IF(Table2[[#This Row],[Pro Bet]]="","",IF(Table2[[#This Row],[Lev Ret]]="","",AR476*Table2[[#This Row],[Div]]))</f>
        <v/>
      </c>
      <c r="AT476" s="96" t="str">
        <f>IF(Table2[[#This Row],[Pro Bet]]="","",IF(AS476="",AR476*-1,AS476-AR476))</f>
        <v/>
      </c>
    </row>
    <row r="477" spans="1:46" x14ac:dyDescent="0.25">
      <c r="A477" s="38">
        <v>44541</v>
      </c>
      <c r="B477" s="39" t="s">
        <v>225</v>
      </c>
      <c r="C477" s="40">
        <v>0.61111111111111105</v>
      </c>
      <c r="D477" s="39">
        <v>4</v>
      </c>
      <c r="E477" s="39">
        <v>0</v>
      </c>
      <c r="F477" s="70">
        <v>4</v>
      </c>
      <c r="G477" s="39">
        <v>2500</v>
      </c>
      <c r="H477" s="39" t="s">
        <v>988</v>
      </c>
      <c r="I477" s="39">
        <v>78</v>
      </c>
      <c r="J477" s="39">
        <v>130</v>
      </c>
      <c r="K477" s="39">
        <v>10</v>
      </c>
      <c r="L477" s="39" t="s">
        <v>1197</v>
      </c>
      <c r="M477" s="39" t="s">
        <v>1030</v>
      </c>
      <c r="N477" s="41">
        <v>6</v>
      </c>
      <c r="O477" s="39" t="s">
        <v>1091</v>
      </c>
      <c r="P477" s="39" t="s">
        <v>1116</v>
      </c>
      <c r="Q477" s="48"/>
      <c r="R477" s="39">
        <v>4</v>
      </c>
      <c r="S477" s="39">
        <v>55</v>
      </c>
      <c r="T477" s="39">
        <v>55</v>
      </c>
      <c r="U477" s="48">
        <v>43.693693693693689</v>
      </c>
      <c r="V477" s="39"/>
      <c r="W477" s="39"/>
      <c r="X477" s="39">
        <v>2</v>
      </c>
      <c r="Y477" s="39">
        <v>5.2</v>
      </c>
      <c r="Z477" s="39">
        <v>35</v>
      </c>
      <c r="AA477" s="39">
        <v>12</v>
      </c>
      <c r="AB477" s="52"/>
      <c r="AC477" s="39"/>
      <c r="AD477" s="41">
        <v>8.5</v>
      </c>
      <c r="AE477" s="41"/>
      <c r="AF477" s="68" t="s">
        <v>618</v>
      </c>
      <c r="AG477" s="39" t="str">
        <f>VLOOKUP(B477,$B$1703:$D$1743,2,FALSE)</f>
        <v>Vic</v>
      </c>
      <c r="AH477" s="39" t="str">
        <f>VLOOKUP(B477,$B$1703:$D$1743,3,FALSE)</f>
        <v>-</v>
      </c>
      <c r="AI477" s="69" t="str">
        <f>TRIM(PROPER(L477))</f>
        <v>Ruru</v>
      </c>
      <c r="AJ477" s="39" t="str">
        <f>TEXT(A477, "ddd")</f>
        <v>Sat</v>
      </c>
      <c r="AK477" s="39">
        <f>MONTH(Table2[[#This Row],[Date]])</f>
        <v>12</v>
      </c>
      <c r="AL477" s="39" t="s">
        <v>1361</v>
      </c>
      <c r="AM477" s="39" t="str">
        <f>IF(AND(Table2[[#This Row],[Date]]=A478,Table2[[#This Row],[Track]]=B478,Table2[[#This Row],[Race]]=F478,AL477&lt;&gt;"Neg",AL478&lt;&gt;"Neg"),2,"")</f>
        <v/>
      </c>
      <c r="AN477" s="39" t="str">
        <f>IF(AM477=2,2,IF(AND(AM476=2,Table2[[#This Row],[Negatives]]&lt;&gt;"NEG"),2,""))</f>
        <v/>
      </c>
      <c r="AO477" s="39">
        <f>IF(AND(Table2[[#This Row],[State]]="NSW",Table2[[#This Row],[Rated Order]]=3,AN477=""),100,100)</f>
        <v>100</v>
      </c>
      <c r="AP477" s="39" t="str">
        <f>IF(AC477&lt;&gt;"Won","",AO477*AD477)</f>
        <v/>
      </c>
      <c r="AQ477" s="39">
        <f>IF(AP477="",AO477*-1,AP477-AO477)</f>
        <v>-100</v>
      </c>
      <c r="AR477" s="95" t="str">
        <f>IF(Table2[[#This Row],[Negatives]]="NEG","",IF(AND(Table2[[#This Row],[2 Pro Bets]]="",Table2[[#This Row],[State]]="NSW",Table2[[#This Row],[Rated Order]]=3),"",100))</f>
        <v/>
      </c>
      <c r="AS477" s="47" t="str">
        <f>IF(Table2[[#This Row],[Pro Bet]]="","",IF(Table2[[#This Row],[Lev Ret]]="","",AR477*Table2[[#This Row],[Div]]))</f>
        <v/>
      </c>
      <c r="AT477" s="96" t="str">
        <f>IF(Table2[[#This Row],[Pro Bet]]="","",IF(AS477="",AR477*-1,AS477-AR477))</f>
        <v/>
      </c>
    </row>
    <row r="478" spans="1:46" x14ac:dyDescent="0.25">
      <c r="A478" s="38">
        <v>44541</v>
      </c>
      <c r="B478" s="39" t="s">
        <v>44</v>
      </c>
      <c r="C478" s="40">
        <v>0.63888888888888895</v>
      </c>
      <c r="D478" s="39">
        <v>8</v>
      </c>
      <c r="E478" s="39">
        <v>0</v>
      </c>
      <c r="F478" s="70">
        <v>6</v>
      </c>
      <c r="G478" s="39">
        <v>1200</v>
      </c>
      <c r="H478" s="39" t="s">
        <v>1021</v>
      </c>
      <c r="I478" s="39">
        <v>88</v>
      </c>
      <c r="J478" s="39">
        <v>130</v>
      </c>
      <c r="K478" s="39">
        <v>7</v>
      </c>
      <c r="L478" s="39" t="s">
        <v>1633</v>
      </c>
      <c r="M478" s="39" t="s">
        <v>1018</v>
      </c>
      <c r="N478" s="41">
        <v>5.5</v>
      </c>
      <c r="O478" s="39" t="s">
        <v>1427</v>
      </c>
      <c r="P478" s="39" t="s">
        <v>1433</v>
      </c>
      <c r="Q478" s="48"/>
      <c r="R478" s="39">
        <v>6</v>
      </c>
      <c r="S478" s="39">
        <v>53</v>
      </c>
      <c r="T478" s="39">
        <v>53</v>
      </c>
      <c r="U478" s="48">
        <v>49.431818181818187</v>
      </c>
      <c r="V478" s="39">
        <v>1</v>
      </c>
      <c r="W478" s="39">
        <v>3</v>
      </c>
      <c r="X478" s="39">
        <v>2</v>
      </c>
      <c r="Y478" s="39">
        <v>4.4000000000000004</v>
      </c>
      <c r="Z478" s="39">
        <v>20</v>
      </c>
      <c r="AA478" s="39"/>
      <c r="AB478" s="52"/>
      <c r="AC478" s="39" t="s">
        <v>471</v>
      </c>
      <c r="AD478" s="41">
        <v>5</v>
      </c>
      <c r="AE478" s="41">
        <v>2.8</v>
      </c>
      <c r="AF478" s="68" t="s">
        <v>619</v>
      </c>
      <c r="AG478" s="39" t="str">
        <f>VLOOKUP(B478,$B$1703:$D$1743,2,FALSE)</f>
        <v>NSW</v>
      </c>
      <c r="AH478" s="39" t="str">
        <f>VLOOKUP(B478,$B$1703:$D$1743,3,FALSE)</f>
        <v>-</v>
      </c>
      <c r="AI478" s="69" t="str">
        <f>TRIM(PROPER(L478))</f>
        <v>Snippy Fox</v>
      </c>
      <c r="AJ478" s="39" t="str">
        <f>TEXT(A478, "ddd")</f>
        <v>Sat</v>
      </c>
      <c r="AK478" s="39">
        <f>MONTH(Table2[[#This Row],[Date]])</f>
        <v>12</v>
      </c>
      <c r="AL478" s="39" t="s">
        <v>1362</v>
      </c>
      <c r="AM478" s="39" t="str">
        <f>IF(AND(Table2[[#This Row],[Date]]=A479,Table2[[#This Row],[Track]]=B479,Table2[[#This Row],[Race]]=F479,AL478&lt;&gt;"Neg",AL479&lt;&gt;"Neg"),2,"")</f>
        <v/>
      </c>
      <c r="AN478" s="39" t="str">
        <f>IF(AM478=2,2,IF(AND(AM477=2,Table2[[#This Row],[Negatives]]&lt;&gt;"NEG"),2,""))</f>
        <v/>
      </c>
      <c r="AO478" s="39">
        <f>IF(AND(Table2[[#This Row],[State]]="NSW",Table2[[#This Row],[Rated Order]]=3,AN478=""),100,100)</f>
        <v>100</v>
      </c>
      <c r="AP478" s="39">
        <f>IF(AC478&lt;&gt;"Won","",AO478*AD478)</f>
        <v>500</v>
      </c>
      <c r="AQ478" s="39">
        <f>IF(AP478="",AO478*-1,AP478-AO478)</f>
        <v>400</v>
      </c>
      <c r="AR478" s="95" t="str">
        <f>IF(Table2[[#This Row],[Negatives]]="NEG","",IF(AND(Table2[[#This Row],[2 Pro Bets]]="",Table2[[#This Row],[State]]="NSW",Table2[[#This Row],[Rated Order]]=3),"",100))</f>
        <v/>
      </c>
      <c r="AS478" s="47" t="str">
        <f>IF(Table2[[#This Row],[Pro Bet]]="","",IF(Table2[[#This Row],[Lev Ret]]="","",AR478*Table2[[#This Row],[Div]]))</f>
        <v/>
      </c>
      <c r="AT478" s="96" t="str">
        <f>IF(Table2[[#This Row],[Pro Bet]]="","",IF(AS478="",AR478*-1,AS478-AR478))</f>
        <v/>
      </c>
    </row>
    <row r="479" spans="1:46" x14ac:dyDescent="0.25">
      <c r="A479" s="38">
        <v>44541</v>
      </c>
      <c r="B479" s="39" t="s">
        <v>225</v>
      </c>
      <c r="C479" s="40">
        <v>0.65277777777777779</v>
      </c>
      <c r="D479" s="39">
        <v>4</v>
      </c>
      <c r="E479" s="39">
        <v>0</v>
      </c>
      <c r="F479" s="70">
        <v>6</v>
      </c>
      <c r="G479" s="39">
        <v>1400</v>
      </c>
      <c r="H479" s="39" t="s">
        <v>988</v>
      </c>
      <c r="I479" s="39">
        <v>84</v>
      </c>
      <c r="J479" s="39">
        <v>130</v>
      </c>
      <c r="K479" s="39">
        <v>4</v>
      </c>
      <c r="L479" s="39" t="s">
        <v>81</v>
      </c>
      <c r="M479" s="39" t="s">
        <v>1024</v>
      </c>
      <c r="N479" s="41">
        <v>4.4000000000000004</v>
      </c>
      <c r="O479" s="39" t="s">
        <v>1161</v>
      </c>
      <c r="P479" s="39" t="s">
        <v>1008</v>
      </c>
      <c r="Q479" s="48"/>
      <c r="R479" s="39">
        <v>8</v>
      </c>
      <c r="S479" s="39">
        <v>58</v>
      </c>
      <c r="T479" s="39">
        <v>58</v>
      </c>
      <c r="U479" s="48">
        <v>66.205533596837938</v>
      </c>
      <c r="V479" s="39">
        <v>2</v>
      </c>
      <c r="W479" s="39">
        <v>2</v>
      </c>
      <c r="X479" s="39">
        <v>2</v>
      </c>
      <c r="Y479" s="39">
        <v>4</v>
      </c>
      <c r="Z479" s="39">
        <v>40</v>
      </c>
      <c r="AA479" s="39">
        <v>12</v>
      </c>
      <c r="AB479" s="52"/>
      <c r="AC479" s="39" t="s">
        <v>2</v>
      </c>
      <c r="AD479" s="41">
        <v>3.7</v>
      </c>
      <c r="AE479" s="41">
        <v>1.6</v>
      </c>
      <c r="AF479" s="68" t="s">
        <v>618</v>
      </c>
      <c r="AG479" s="39" t="str">
        <f>VLOOKUP(B479,$B$1703:$D$1743,2,FALSE)</f>
        <v>Vic</v>
      </c>
      <c r="AH479" s="39" t="str">
        <f>VLOOKUP(B479,$B$1703:$D$1743,3,FALSE)</f>
        <v>-</v>
      </c>
      <c r="AI479" s="69" t="str">
        <f>TRIM(PROPER(L479))</f>
        <v>Bermadez</v>
      </c>
      <c r="AJ479" s="39" t="str">
        <f>TEXT(A479, "ddd")</f>
        <v>Sat</v>
      </c>
      <c r="AK479" s="39">
        <f>MONTH(Table2[[#This Row],[Date]])</f>
        <v>12</v>
      </c>
      <c r="AL479" s="39"/>
      <c r="AM479" s="39" t="str">
        <f>IF(AND(Table2[[#This Row],[Date]]=A480,Table2[[#This Row],[Track]]=B480,Table2[[#This Row],[Race]]=F480,AL479&lt;&gt;"Neg",AL480&lt;&gt;"Neg"),2,"")</f>
        <v/>
      </c>
      <c r="AN479" s="39" t="str">
        <f>IF(AM479=2,2,IF(AND(AM478=2,Table2[[#This Row],[Negatives]]&lt;&gt;"NEG"),2,""))</f>
        <v/>
      </c>
      <c r="AO479" s="39">
        <f>IF(AND(Table2[[#This Row],[State]]="NSW",Table2[[#This Row],[Rated Order]]=3,AN479=""),100,100)</f>
        <v>100</v>
      </c>
      <c r="AP479" s="39" t="str">
        <f>IF(AC479&lt;&gt;"Won","",AO479*AD479)</f>
        <v/>
      </c>
      <c r="AQ479" s="39">
        <f>IF(AP479="",AO479*-1,AP479-AO479)</f>
        <v>-100</v>
      </c>
      <c r="AR479" s="95">
        <f>IF(Table2[[#This Row],[Negatives]]="NEG","",IF(AND(Table2[[#This Row],[2 Pro Bets]]="",Table2[[#This Row],[State]]="NSW",Table2[[#This Row],[Rated Order]]=3),"",100))</f>
        <v>100</v>
      </c>
      <c r="AS479" s="47" t="str">
        <f>IF(Table2[[#This Row],[Pro Bet]]="","",IF(Table2[[#This Row],[Lev Ret]]="","",AR479*Table2[[#This Row],[Div]]))</f>
        <v/>
      </c>
      <c r="AT479" s="96">
        <f>IF(Table2[[#This Row],[Pro Bet]]="","",IF(AS479="",AR479*-1,AS479-AR479))</f>
        <v>-100</v>
      </c>
    </row>
    <row r="480" spans="1:46" x14ac:dyDescent="0.25">
      <c r="A480" s="38">
        <v>44541</v>
      </c>
      <c r="B480" s="39" t="s">
        <v>44</v>
      </c>
      <c r="C480" s="40">
        <v>0.66666666666666663</v>
      </c>
      <c r="D480" s="39">
        <v>8</v>
      </c>
      <c r="E480" s="39">
        <v>0</v>
      </c>
      <c r="F480" s="70">
        <v>7</v>
      </c>
      <c r="G480" s="39">
        <v>1200</v>
      </c>
      <c r="H480" s="39" t="s">
        <v>1398</v>
      </c>
      <c r="I480" s="39"/>
      <c r="J480" s="39">
        <v>140</v>
      </c>
      <c r="K480" s="39">
        <v>6</v>
      </c>
      <c r="L480" s="39" t="s">
        <v>810</v>
      </c>
      <c r="M480" s="39" t="s">
        <v>1030</v>
      </c>
      <c r="N480" s="41">
        <v>6</v>
      </c>
      <c r="O480" s="39" t="s">
        <v>1089</v>
      </c>
      <c r="P480" s="39" t="s">
        <v>1433</v>
      </c>
      <c r="Q480" s="48"/>
      <c r="R480" s="39">
        <v>4</v>
      </c>
      <c r="S480" s="39">
        <v>54</v>
      </c>
      <c r="T480" s="39">
        <v>54</v>
      </c>
      <c r="U480" s="48">
        <v>38.888888888888886</v>
      </c>
      <c r="V480" s="39">
        <v>3</v>
      </c>
      <c r="W480" s="39"/>
      <c r="X480" s="39">
        <v>2</v>
      </c>
      <c r="Y480" s="39">
        <v>6</v>
      </c>
      <c r="Z480" s="39">
        <v>20</v>
      </c>
      <c r="AA480" s="39"/>
      <c r="AB480" s="52"/>
      <c r="AC480" s="39"/>
      <c r="AD480" s="41">
        <v>5.5</v>
      </c>
      <c r="AE480" s="41"/>
      <c r="AF480" s="68" t="s">
        <v>619</v>
      </c>
      <c r="AG480" s="39" t="str">
        <f>VLOOKUP(B480,$B$1703:$D$1743,2,FALSE)</f>
        <v>NSW</v>
      </c>
      <c r="AH480" s="39" t="str">
        <f>VLOOKUP(B480,$B$1703:$D$1743,3,FALSE)</f>
        <v>-</v>
      </c>
      <c r="AI480" s="69" t="str">
        <f>TRIM(PROPER(L480))</f>
        <v>Vulpine</v>
      </c>
      <c r="AJ480" s="39" t="str">
        <f>TEXT(A480, "ddd")</f>
        <v>Sat</v>
      </c>
      <c r="AK480" s="39">
        <f>MONTH(Table2[[#This Row],[Date]])</f>
        <v>12</v>
      </c>
      <c r="AL480" s="39"/>
      <c r="AM480" s="39" t="str">
        <f>IF(AND(Table2[[#This Row],[Date]]=A481,Table2[[#This Row],[Track]]=B481,Table2[[#This Row],[Race]]=F481,AL480&lt;&gt;"Neg",AL481&lt;&gt;"Neg"),2,"")</f>
        <v/>
      </c>
      <c r="AN480" s="39" t="str">
        <f>IF(AM480=2,2,IF(AND(AM479=2,Table2[[#This Row],[Negatives]]&lt;&gt;"NEG"),2,""))</f>
        <v/>
      </c>
      <c r="AO480" s="39">
        <f>IF(AND(Table2[[#This Row],[State]]="NSW",Table2[[#This Row],[Rated Order]]=3,AN480=""),100,100)</f>
        <v>100</v>
      </c>
      <c r="AP480" s="39" t="str">
        <f>IF(AC480&lt;&gt;"Won","",AO480*AD480)</f>
        <v/>
      </c>
      <c r="AQ480" s="39">
        <f>IF(AP480="",AO480*-1,AP480-AO480)</f>
        <v>-100</v>
      </c>
      <c r="AR480" s="95">
        <f>IF(Table2[[#This Row],[Negatives]]="NEG","",IF(AND(Table2[[#This Row],[2 Pro Bets]]="",Table2[[#This Row],[State]]="NSW",Table2[[#This Row],[Rated Order]]=3),"",100))</f>
        <v>100</v>
      </c>
      <c r="AS480" s="47" t="str">
        <f>IF(Table2[[#This Row],[Pro Bet]]="","",IF(Table2[[#This Row],[Lev Ret]]="","",AR480*Table2[[#This Row],[Div]]))</f>
        <v/>
      </c>
      <c r="AT480" s="96">
        <f>IF(Table2[[#This Row],[Pro Bet]]="","",IF(AS480="",AR480*-1,AS480-AR480))</f>
        <v>-100</v>
      </c>
    </row>
    <row r="481" spans="1:46" x14ac:dyDescent="0.25">
      <c r="A481" s="38">
        <v>44541</v>
      </c>
      <c r="B481" s="39" t="s">
        <v>225</v>
      </c>
      <c r="C481" s="40">
        <v>0.68055555555555547</v>
      </c>
      <c r="D481" s="39">
        <v>4</v>
      </c>
      <c r="E481" s="39">
        <v>0</v>
      </c>
      <c r="F481" s="70">
        <v>7</v>
      </c>
      <c r="G481" s="39">
        <v>1000</v>
      </c>
      <c r="H481" s="39" t="s">
        <v>988</v>
      </c>
      <c r="I481" s="39" t="s">
        <v>989</v>
      </c>
      <c r="J481" s="39">
        <v>200</v>
      </c>
      <c r="K481" s="39">
        <v>2</v>
      </c>
      <c r="L481" s="39" t="s">
        <v>1078</v>
      </c>
      <c r="M481" s="39" t="s">
        <v>1018</v>
      </c>
      <c r="N481" s="41">
        <v>6</v>
      </c>
      <c r="O481" s="39" t="s">
        <v>1079</v>
      </c>
      <c r="P481" s="39" t="s">
        <v>1084</v>
      </c>
      <c r="Q481" s="48"/>
      <c r="R481" s="39">
        <v>12</v>
      </c>
      <c r="S481" s="39">
        <v>58.5</v>
      </c>
      <c r="T481" s="39">
        <v>58.5</v>
      </c>
      <c r="U481" s="48">
        <v>32.051282051282051</v>
      </c>
      <c r="V481" s="39">
        <v>2</v>
      </c>
      <c r="W481" s="39">
        <v>2</v>
      </c>
      <c r="X481" s="39">
        <v>2</v>
      </c>
      <c r="Y481" s="39">
        <v>4.5999999999999996</v>
      </c>
      <c r="Z481" s="39">
        <v>40</v>
      </c>
      <c r="AA481" s="39">
        <v>13</v>
      </c>
      <c r="AB481" s="52"/>
      <c r="AC481" s="39"/>
      <c r="AD481" s="41">
        <v>10</v>
      </c>
      <c r="AE481" s="41"/>
      <c r="AF481" s="68" t="s">
        <v>618</v>
      </c>
      <c r="AG481" s="39" t="str">
        <f>VLOOKUP(B481,$B$1703:$D$1743,2,FALSE)</f>
        <v>Vic</v>
      </c>
      <c r="AH481" s="39" t="str">
        <f>VLOOKUP(B481,$B$1703:$D$1743,3,FALSE)</f>
        <v>-</v>
      </c>
      <c r="AI481" s="69" t="str">
        <f>TRIM(PROPER(L481))</f>
        <v>Sartorial Splendor</v>
      </c>
      <c r="AJ481" s="39" t="str">
        <f>TEXT(A481, "ddd")</f>
        <v>Sat</v>
      </c>
      <c r="AK481" s="39">
        <f>MONTH(Table2[[#This Row],[Date]])</f>
        <v>12</v>
      </c>
      <c r="AL481" s="39" t="s">
        <v>1361</v>
      </c>
      <c r="AM481" s="39" t="str">
        <f>IF(AND(Table2[[#This Row],[Date]]=A482,Table2[[#This Row],[Track]]=B482,Table2[[#This Row],[Race]]=F482,AL481&lt;&gt;"Neg",AL482&lt;&gt;"Neg"),2,"")</f>
        <v/>
      </c>
      <c r="AN481" s="39" t="str">
        <f>IF(AM481=2,2,IF(AND(AM480=2,Table2[[#This Row],[Negatives]]&lt;&gt;"NEG"),2,""))</f>
        <v/>
      </c>
      <c r="AO481" s="39">
        <f>IF(AND(Table2[[#This Row],[State]]="NSW",Table2[[#This Row],[Rated Order]]=3,AN481=""),100,100)</f>
        <v>100</v>
      </c>
      <c r="AP481" s="39" t="str">
        <f>IF(AC481&lt;&gt;"Won","",AO481*AD481)</f>
        <v/>
      </c>
      <c r="AQ481" s="39">
        <f>IF(AP481="",AO481*-1,AP481-AO481)</f>
        <v>-100</v>
      </c>
      <c r="AR481" s="95" t="str">
        <f>IF(Table2[[#This Row],[Negatives]]="NEG","",IF(AND(Table2[[#This Row],[2 Pro Bets]]="",Table2[[#This Row],[State]]="NSW",Table2[[#This Row],[Rated Order]]=3),"",100))</f>
        <v/>
      </c>
      <c r="AS481" s="47" t="str">
        <f>IF(Table2[[#This Row],[Pro Bet]]="","",IF(Table2[[#This Row],[Lev Ret]]="","",AR481*Table2[[#This Row],[Div]]))</f>
        <v/>
      </c>
      <c r="AT481" s="96" t="str">
        <f>IF(Table2[[#This Row],[Pro Bet]]="","",IF(AS481="",AR481*-1,AS481-AR481))</f>
        <v/>
      </c>
    </row>
    <row r="482" spans="1:46" x14ac:dyDescent="0.25">
      <c r="A482" s="38">
        <v>44541</v>
      </c>
      <c r="B482" s="39" t="s">
        <v>44</v>
      </c>
      <c r="C482" s="40">
        <v>0.69444444444444453</v>
      </c>
      <c r="D482" s="39">
        <v>8</v>
      </c>
      <c r="E482" s="39">
        <v>0</v>
      </c>
      <c r="F482" s="70">
        <v>8</v>
      </c>
      <c r="G482" s="39">
        <v>1600</v>
      </c>
      <c r="H482" s="39" t="s">
        <v>1398</v>
      </c>
      <c r="I482" s="39"/>
      <c r="J482" s="39">
        <v>750</v>
      </c>
      <c r="K482" s="39">
        <v>15</v>
      </c>
      <c r="L482" s="39" t="s">
        <v>721</v>
      </c>
      <c r="M482" s="39" t="s">
        <v>999</v>
      </c>
      <c r="N482" s="41">
        <v>4.2</v>
      </c>
      <c r="O482" s="39" t="s">
        <v>1411</v>
      </c>
      <c r="P482" s="39" t="s">
        <v>1064</v>
      </c>
      <c r="Q482" s="48"/>
      <c r="R482" s="39">
        <v>4</v>
      </c>
      <c r="S482" s="39">
        <v>53</v>
      </c>
      <c r="T482" s="39">
        <v>53</v>
      </c>
      <c r="U482" s="48">
        <v>45.086119554204657</v>
      </c>
      <c r="V482" s="39">
        <v>4</v>
      </c>
      <c r="W482" s="39">
        <v>3</v>
      </c>
      <c r="X482" s="39">
        <v>2</v>
      </c>
      <c r="Y482" s="39">
        <v>5.6</v>
      </c>
      <c r="Z482" s="39">
        <v>20</v>
      </c>
      <c r="AA482" s="39"/>
      <c r="AB482" s="52"/>
      <c r="AC482" s="39"/>
      <c r="AD482" s="41">
        <v>4.5999999999999996</v>
      </c>
      <c r="AE482" s="41"/>
      <c r="AF482" s="68" t="s">
        <v>619</v>
      </c>
      <c r="AG482" s="39" t="str">
        <f>VLOOKUP(B482,$B$1703:$D$1743,2,FALSE)</f>
        <v>NSW</v>
      </c>
      <c r="AH482" s="39" t="str">
        <f>VLOOKUP(B482,$B$1703:$D$1743,3,FALSE)</f>
        <v>-</v>
      </c>
      <c r="AI482" s="69" t="str">
        <f>TRIM(PROPER(L482))</f>
        <v>Steely</v>
      </c>
      <c r="AJ482" s="39" t="str">
        <f>TEXT(A482, "ddd")</f>
        <v>Sat</v>
      </c>
      <c r="AK482" s="39">
        <f>MONTH(Table2[[#This Row],[Date]])</f>
        <v>12</v>
      </c>
      <c r="AL482" s="39" t="s">
        <v>1362</v>
      </c>
      <c r="AM482" s="39" t="str">
        <f>IF(AND(Table2[[#This Row],[Date]]=A483,Table2[[#This Row],[Track]]=B483,Table2[[#This Row],[Race]]=F483,AL482&lt;&gt;"Neg",AL483&lt;&gt;"Neg"),2,"")</f>
        <v/>
      </c>
      <c r="AN482" s="39" t="str">
        <f>IF(AM482=2,2,IF(AND(AM481=2,Table2[[#This Row],[Negatives]]&lt;&gt;"NEG"),2,""))</f>
        <v/>
      </c>
      <c r="AO482" s="39">
        <f>IF(AND(Table2[[#This Row],[State]]="NSW",Table2[[#This Row],[Rated Order]]=3,AN482=""),100,100)</f>
        <v>100</v>
      </c>
      <c r="AP482" s="39" t="str">
        <f>IF(AC482&lt;&gt;"Won","",AO482*AD482)</f>
        <v/>
      </c>
      <c r="AQ482" s="39">
        <f>IF(AP482="",AO482*-1,AP482-AO482)</f>
        <v>-100</v>
      </c>
      <c r="AR482" s="95" t="str">
        <f>IF(Table2[[#This Row],[Negatives]]="NEG","",IF(AND(Table2[[#This Row],[2 Pro Bets]]="",Table2[[#This Row],[State]]="NSW",Table2[[#This Row],[Rated Order]]=3),"",100))</f>
        <v/>
      </c>
      <c r="AS482" s="47" t="str">
        <f>IF(Table2[[#This Row],[Pro Bet]]="","",IF(Table2[[#This Row],[Lev Ret]]="","",AR482*Table2[[#This Row],[Div]]))</f>
        <v/>
      </c>
      <c r="AT482" s="96" t="str">
        <f>IF(Table2[[#This Row],[Pro Bet]]="","",IF(AS482="",AR482*-1,AS482-AR482))</f>
        <v/>
      </c>
    </row>
    <row r="483" spans="1:46" x14ac:dyDescent="0.25">
      <c r="A483" s="38">
        <v>44541</v>
      </c>
      <c r="B483" s="39" t="s">
        <v>44</v>
      </c>
      <c r="C483" s="40">
        <v>0.72222222222222221</v>
      </c>
      <c r="D483" s="39">
        <v>8</v>
      </c>
      <c r="E483" s="39">
        <v>0</v>
      </c>
      <c r="F483" s="70">
        <v>9</v>
      </c>
      <c r="G483" s="39">
        <v>1600</v>
      </c>
      <c r="H483" s="39" t="s">
        <v>1398</v>
      </c>
      <c r="I483" s="39">
        <v>88</v>
      </c>
      <c r="J483" s="39">
        <v>130</v>
      </c>
      <c r="K483" s="39">
        <v>10</v>
      </c>
      <c r="L483" s="39" t="s">
        <v>811</v>
      </c>
      <c r="M483" s="39" t="s">
        <v>999</v>
      </c>
      <c r="N483" s="41">
        <v>14.2</v>
      </c>
      <c r="O483" s="39" t="s">
        <v>1161</v>
      </c>
      <c r="P483" s="39" t="s">
        <v>1433</v>
      </c>
      <c r="Q483" s="48"/>
      <c r="R483" s="39">
        <v>2</v>
      </c>
      <c r="S483" s="39">
        <v>54</v>
      </c>
      <c r="T483" s="39">
        <v>54</v>
      </c>
      <c r="U483" s="48">
        <v>27.450416786432882</v>
      </c>
      <c r="V483" s="39"/>
      <c r="W483" s="39"/>
      <c r="X483" s="39">
        <v>2</v>
      </c>
      <c r="Y483" s="39">
        <v>5.8</v>
      </c>
      <c r="Z483" s="39">
        <v>20</v>
      </c>
      <c r="AA483" s="39"/>
      <c r="AB483" s="52"/>
      <c r="AC483" s="39"/>
      <c r="AD483" s="41">
        <v>19</v>
      </c>
      <c r="AE483" s="41"/>
      <c r="AF483" s="68" t="s">
        <v>619</v>
      </c>
      <c r="AG483" s="39" t="str">
        <f>VLOOKUP(B483,$B$1703:$D$1743,2,FALSE)</f>
        <v>NSW</v>
      </c>
      <c r="AH483" s="39" t="str">
        <f>VLOOKUP(B483,$B$1703:$D$1743,3,FALSE)</f>
        <v>-</v>
      </c>
      <c r="AI483" s="69" t="str">
        <f>TRIM(PROPER(L483))</f>
        <v>Rainbow Thief</v>
      </c>
      <c r="AJ483" s="39" t="str">
        <f>TEXT(A483, "ddd")</f>
        <v>Sat</v>
      </c>
      <c r="AK483" s="39">
        <f>MONTH(Table2[[#This Row],[Date]])</f>
        <v>12</v>
      </c>
      <c r="AL483" s="39"/>
      <c r="AM483" s="39">
        <f>IF(AND(Table2[[#This Row],[Date]]=A484,Table2[[#This Row],[Track]]=B484,Table2[[#This Row],[Race]]=F484,AL483&lt;&gt;"Neg",AL484&lt;&gt;"Neg"),2,"")</f>
        <v>2</v>
      </c>
      <c r="AN483" s="39">
        <f>IF(AM483=2,2,IF(AND(AM482=2,Table2[[#This Row],[Negatives]]&lt;&gt;"NEG"),2,""))</f>
        <v>2</v>
      </c>
      <c r="AO483" s="39">
        <f>IF(AND(Table2[[#This Row],[State]]="NSW",Table2[[#This Row],[Rated Order]]=3,AN483=""),100,100)</f>
        <v>100</v>
      </c>
      <c r="AP483" s="39" t="str">
        <f>IF(AC483&lt;&gt;"Won","",AO483*AD483)</f>
        <v/>
      </c>
      <c r="AQ483" s="39">
        <f>IF(AP483="",AO483*-1,AP483-AO483)</f>
        <v>-100</v>
      </c>
      <c r="AR483" s="95">
        <f>IF(Table2[[#This Row],[Negatives]]="NEG","",IF(AND(Table2[[#This Row],[2 Pro Bets]]="",Table2[[#This Row],[State]]="NSW",Table2[[#This Row],[Rated Order]]=3),"",100))</f>
        <v>100</v>
      </c>
      <c r="AS483" s="47" t="str">
        <f>IF(Table2[[#This Row],[Pro Bet]]="","",IF(Table2[[#This Row],[Lev Ret]]="","",AR483*Table2[[#This Row],[Div]]))</f>
        <v/>
      </c>
      <c r="AT483" s="96">
        <f>IF(Table2[[#This Row],[Pro Bet]]="","",IF(AS483="",AR483*-1,AS483-AR483))</f>
        <v>-100</v>
      </c>
    </row>
    <row r="484" spans="1:46" x14ac:dyDescent="0.25">
      <c r="A484" s="38">
        <v>44541</v>
      </c>
      <c r="B484" s="39" t="s">
        <v>44</v>
      </c>
      <c r="C484" s="40">
        <v>0.72222222222222221</v>
      </c>
      <c r="D484" s="39">
        <v>8</v>
      </c>
      <c r="E484" s="39">
        <v>0</v>
      </c>
      <c r="F484" s="70">
        <v>9</v>
      </c>
      <c r="G484" s="39">
        <v>1600</v>
      </c>
      <c r="H484" s="39" t="s">
        <v>1398</v>
      </c>
      <c r="I484" s="39">
        <v>88</v>
      </c>
      <c r="J484" s="39">
        <v>130</v>
      </c>
      <c r="K484" s="39">
        <v>8</v>
      </c>
      <c r="L484" s="39" t="s">
        <v>667</v>
      </c>
      <c r="M484" s="39" t="s">
        <v>1006</v>
      </c>
      <c r="N484" s="41">
        <v>3.3</v>
      </c>
      <c r="O484" s="39" t="s">
        <v>1068</v>
      </c>
      <c r="P484" s="39" t="s">
        <v>1064</v>
      </c>
      <c r="Q484" s="48"/>
      <c r="R484" s="39">
        <v>3</v>
      </c>
      <c r="S484" s="39">
        <v>57.5</v>
      </c>
      <c r="T484" s="39">
        <v>57.5</v>
      </c>
      <c r="U484" s="48">
        <v>27.450416786432882</v>
      </c>
      <c r="V484" s="39">
        <v>1</v>
      </c>
      <c r="W484" s="39"/>
      <c r="X484" s="39">
        <v>3</v>
      </c>
      <c r="Y484" s="39">
        <v>6</v>
      </c>
      <c r="Z484" s="39">
        <v>20</v>
      </c>
      <c r="AA484" s="39"/>
      <c r="AB484" s="52"/>
      <c r="AC484" s="39" t="s">
        <v>1</v>
      </c>
      <c r="AD484" s="41">
        <v>3.3</v>
      </c>
      <c r="AE484" s="41">
        <v>1.8</v>
      </c>
      <c r="AF484" s="68" t="s">
        <v>619</v>
      </c>
      <c r="AG484" s="39" t="str">
        <f>VLOOKUP(B484,$B$1703:$D$1743,2,FALSE)</f>
        <v>NSW</v>
      </c>
      <c r="AH484" s="39" t="str">
        <f>VLOOKUP(B484,$B$1703:$D$1743,3,FALSE)</f>
        <v>-</v>
      </c>
      <c r="AI484" s="69" t="str">
        <f>TRIM(PROPER(L484))</f>
        <v>Lackeen</v>
      </c>
      <c r="AJ484" s="39" t="str">
        <f>TEXT(A484, "ddd")</f>
        <v>Sat</v>
      </c>
      <c r="AK484" s="39">
        <f>MONTH(Table2[[#This Row],[Date]])</f>
        <v>12</v>
      </c>
      <c r="AL484" s="39"/>
      <c r="AM484" s="39" t="str">
        <f>IF(AND(Table2[[#This Row],[Date]]=A485,Table2[[#This Row],[Track]]=B485,Table2[[#This Row],[Race]]=F485,AL484&lt;&gt;"Neg",AL485&lt;&gt;"Neg"),2,"")</f>
        <v/>
      </c>
      <c r="AN484" s="39">
        <f>IF(AM484=2,2,IF(AND(AM483=2,Table2[[#This Row],[Negatives]]&lt;&gt;"NEG"),2,""))</f>
        <v>2</v>
      </c>
      <c r="AO484" s="39">
        <f>IF(AND(Table2[[#This Row],[State]]="NSW",Table2[[#This Row],[Rated Order]]=3,AN484=""),100,100)</f>
        <v>100</v>
      </c>
      <c r="AP484" s="39" t="str">
        <f>IF(AC484&lt;&gt;"Won","",AO484*AD484)</f>
        <v/>
      </c>
      <c r="AQ484" s="39">
        <f>IF(AP484="",AO484*-1,AP484-AO484)</f>
        <v>-100</v>
      </c>
      <c r="AR484" s="95">
        <f>IF(Table2[[#This Row],[Negatives]]="NEG","",IF(AND(Table2[[#This Row],[2 Pro Bets]]="",Table2[[#This Row],[State]]="NSW",Table2[[#This Row],[Rated Order]]=3),"",100))</f>
        <v>100</v>
      </c>
      <c r="AS484" s="47" t="str">
        <f>IF(Table2[[#This Row],[Pro Bet]]="","",IF(Table2[[#This Row],[Lev Ret]]="","",AR484*Table2[[#This Row],[Div]]))</f>
        <v/>
      </c>
      <c r="AT484" s="96">
        <f>IF(Table2[[#This Row],[Pro Bet]]="","",IF(AS484="",AR484*-1,AS484-AR484))</f>
        <v>-100</v>
      </c>
    </row>
    <row r="485" spans="1:46" x14ac:dyDescent="0.25">
      <c r="A485" s="38">
        <v>44541</v>
      </c>
      <c r="B485" s="39" t="s">
        <v>44</v>
      </c>
      <c r="C485" s="40">
        <v>0.75</v>
      </c>
      <c r="D485" s="39">
        <v>8</v>
      </c>
      <c r="E485" s="39">
        <v>0</v>
      </c>
      <c r="F485" s="70">
        <v>10</v>
      </c>
      <c r="G485" s="39">
        <v>1400</v>
      </c>
      <c r="H485" s="39" t="s">
        <v>1398</v>
      </c>
      <c r="I485" s="39">
        <v>78</v>
      </c>
      <c r="J485" s="39">
        <v>130</v>
      </c>
      <c r="K485" s="39">
        <v>6</v>
      </c>
      <c r="L485" s="39" t="s">
        <v>812</v>
      </c>
      <c r="M485" s="39" t="s">
        <v>1006</v>
      </c>
      <c r="N485" s="41">
        <v>4.8</v>
      </c>
      <c r="O485" s="39" t="s">
        <v>1166</v>
      </c>
      <c r="P485" s="39" t="s">
        <v>1273</v>
      </c>
      <c r="Q485" s="48"/>
      <c r="R485" s="39">
        <v>8</v>
      </c>
      <c r="S485" s="39">
        <v>59</v>
      </c>
      <c r="T485" s="39">
        <v>59</v>
      </c>
      <c r="U485" s="48">
        <v>67.344961240310084</v>
      </c>
      <c r="V485" s="39">
        <v>1</v>
      </c>
      <c r="W485" s="39">
        <v>1</v>
      </c>
      <c r="X485" s="39">
        <v>2</v>
      </c>
      <c r="Y485" s="39">
        <v>4</v>
      </c>
      <c r="Z485" s="39">
        <v>20</v>
      </c>
      <c r="AA485" s="39"/>
      <c r="AB485" s="52"/>
      <c r="AC485" s="39"/>
      <c r="AD485" s="41">
        <v>5.5</v>
      </c>
      <c r="AE485" s="41"/>
      <c r="AF485" s="68" t="s">
        <v>619</v>
      </c>
      <c r="AG485" s="39" t="str">
        <f>VLOOKUP(B485,$B$1703:$D$1743,2,FALSE)</f>
        <v>NSW</v>
      </c>
      <c r="AH485" s="39" t="str">
        <f>VLOOKUP(B485,$B$1703:$D$1743,3,FALSE)</f>
        <v>-</v>
      </c>
      <c r="AI485" s="69" t="str">
        <f>TRIM(PROPER(L485))</f>
        <v>Dynamic Impact</v>
      </c>
      <c r="AJ485" s="39" t="str">
        <f>TEXT(A485, "ddd")</f>
        <v>Sat</v>
      </c>
      <c r="AK485" s="39">
        <f>MONTH(Table2[[#This Row],[Date]])</f>
        <v>12</v>
      </c>
      <c r="AL485" s="39"/>
      <c r="AM485" s="39" t="str">
        <f>IF(AND(Table2[[#This Row],[Date]]=A486,Table2[[#This Row],[Track]]=B486,Table2[[#This Row],[Race]]=F486,AL485&lt;&gt;"Neg",AL486&lt;&gt;"Neg"),2,"")</f>
        <v/>
      </c>
      <c r="AN485" s="39" t="str">
        <f>IF(AM485=2,2,IF(AND(AM484=2,Table2[[#This Row],[Negatives]]&lt;&gt;"NEG"),2,""))</f>
        <v/>
      </c>
      <c r="AO485" s="39">
        <f>IF(AND(Table2[[#This Row],[State]]="NSW",Table2[[#This Row],[Rated Order]]=3,AN485=""),100,100)</f>
        <v>100</v>
      </c>
      <c r="AP485" s="39" t="str">
        <f>IF(AC485&lt;&gt;"Won","",AO485*AD485)</f>
        <v/>
      </c>
      <c r="AQ485" s="39">
        <f>IF(AP485="",AO485*-1,AP485-AO485)</f>
        <v>-100</v>
      </c>
      <c r="AR485" s="95">
        <f>IF(Table2[[#This Row],[Negatives]]="NEG","",IF(AND(Table2[[#This Row],[2 Pro Bets]]="",Table2[[#This Row],[State]]="NSW",Table2[[#This Row],[Rated Order]]=3),"",100))</f>
        <v>100</v>
      </c>
      <c r="AS485" s="47" t="str">
        <f>IF(Table2[[#This Row],[Pro Bet]]="","",IF(Table2[[#This Row],[Lev Ret]]="","",AR485*Table2[[#This Row],[Div]]))</f>
        <v/>
      </c>
      <c r="AT485" s="96">
        <f>IF(Table2[[#This Row],[Pro Bet]]="","",IF(AS485="",AR485*-1,AS485-AR485))</f>
        <v>-100</v>
      </c>
    </row>
    <row r="486" spans="1:46" x14ac:dyDescent="0.25">
      <c r="A486" s="38">
        <v>44548</v>
      </c>
      <c r="B486" s="39" t="s">
        <v>44</v>
      </c>
      <c r="C486" s="40">
        <v>0.54166666666666663</v>
      </c>
      <c r="D486" s="39">
        <v>4</v>
      </c>
      <c r="E486" s="39">
        <v>3</v>
      </c>
      <c r="F486" s="70">
        <v>2</v>
      </c>
      <c r="G486" s="39">
        <v>1400</v>
      </c>
      <c r="H486" s="39" t="s">
        <v>1398</v>
      </c>
      <c r="I486" s="39">
        <v>78</v>
      </c>
      <c r="J486" s="39">
        <v>130</v>
      </c>
      <c r="K486" s="39">
        <v>8</v>
      </c>
      <c r="L486" s="39" t="s">
        <v>813</v>
      </c>
      <c r="M486" s="39" t="s">
        <v>1024</v>
      </c>
      <c r="N486" s="41">
        <v>3.2</v>
      </c>
      <c r="O486" s="39" t="s">
        <v>1091</v>
      </c>
      <c r="P486" s="39" t="s">
        <v>1416</v>
      </c>
      <c r="Q486" s="48"/>
      <c r="R486" s="39">
        <v>4</v>
      </c>
      <c r="S486" s="39">
        <v>54</v>
      </c>
      <c r="T486" s="39">
        <v>54</v>
      </c>
      <c r="U486" s="48">
        <v>62.5</v>
      </c>
      <c r="V486" s="39">
        <v>4</v>
      </c>
      <c r="W486" s="39"/>
      <c r="X486" s="39">
        <v>2</v>
      </c>
      <c r="Y486" s="39">
        <v>5</v>
      </c>
      <c r="Z486" s="39">
        <v>20</v>
      </c>
      <c r="AA486" s="39"/>
      <c r="AB486" s="52"/>
      <c r="AC486" s="39"/>
      <c r="AD486" s="41">
        <v>3.8</v>
      </c>
      <c r="AE486" s="41"/>
      <c r="AF486" s="68" t="s">
        <v>619</v>
      </c>
      <c r="AG486" s="39" t="str">
        <f>VLOOKUP(B486,$B$1703:$D$1743,2,FALSE)</f>
        <v>NSW</v>
      </c>
      <c r="AH486" s="39" t="str">
        <f>VLOOKUP(B486,$B$1703:$D$1743,3,FALSE)</f>
        <v>-</v>
      </c>
      <c r="AI486" s="69" t="str">
        <f>TRIM(PROPER(L486))</f>
        <v>Sacrimony</v>
      </c>
      <c r="AJ486" s="39" t="str">
        <f>TEXT(A486, "ddd")</f>
        <v>Sat</v>
      </c>
      <c r="AK486" s="39">
        <f>MONTH(Table2[[#This Row],[Date]])</f>
        <v>12</v>
      </c>
      <c r="AL486" s="39"/>
      <c r="AM486" s="39" t="str">
        <f>IF(AND(Table2[[#This Row],[Date]]=A487,Table2[[#This Row],[Track]]=B487,Table2[[#This Row],[Race]]=F487,AL486&lt;&gt;"Neg",AL487&lt;&gt;"Neg"),2,"")</f>
        <v/>
      </c>
      <c r="AN486" s="39" t="str">
        <f>IF(AM486=2,2,IF(AND(AM485=2,Table2[[#This Row],[Negatives]]&lt;&gt;"NEG"),2,""))</f>
        <v/>
      </c>
      <c r="AO486" s="39">
        <f>IF(AND(Table2[[#This Row],[State]]="NSW",Table2[[#This Row],[Rated Order]]=3,AN486=""),100,100)</f>
        <v>100</v>
      </c>
      <c r="AP486" s="39" t="str">
        <f>IF(AC486&lt;&gt;"Won","",AO486*AD486)</f>
        <v/>
      </c>
      <c r="AQ486" s="39">
        <f>IF(AP486="",AO486*-1,AP486-AO486)</f>
        <v>-100</v>
      </c>
      <c r="AR486" s="95">
        <f>IF(Table2[[#This Row],[Negatives]]="NEG","",IF(AND(Table2[[#This Row],[2 Pro Bets]]="",Table2[[#This Row],[State]]="NSW",Table2[[#This Row],[Rated Order]]=3),"",100))</f>
        <v>100</v>
      </c>
      <c r="AS486" s="47" t="str">
        <f>IF(Table2[[#This Row],[Pro Bet]]="","",IF(Table2[[#This Row],[Lev Ret]]="","",AR486*Table2[[#This Row],[Div]]))</f>
        <v/>
      </c>
      <c r="AT486" s="96">
        <f>IF(Table2[[#This Row],[Pro Bet]]="","",IF(AS486="",AR486*-1,AS486-AR486))</f>
        <v>-100</v>
      </c>
    </row>
    <row r="487" spans="1:46" x14ac:dyDescent="0.25">
      <c r="A487" s="38">
        <v>44548</v>
      </c>
      <c r="B487" s="39" t="s">
        <v>225</v>
      </c>
      <c r="C487" s="40">
        <v>0.57986111111111105</v>
      </c>
      <c r="D487" s="39">
        <v>3</v>
      </c>
      <c r="E487" s="39">
        <v>3</v>
      </c>
      <c r="F487" s="70">
        <v>3</v>
      </c>
      <c r="G487" s="39">
        <v>2600</v>
      </c>
      <c r="H487" s="39" t="s">
        <v>988</v>
      </c>
      <c r="I487" s="39">
        <v>100</v>
      </c>
      <c r="J487" s="39">
        <v>130</v>
      </c>
      <c r="K487" s="39">
        <v>9</v>
      </c>
      <c r="L487" s="39" t="s">
        <v>540</v>
      </c>
      <c r="M487" s="39" t="s">
        <v>1006</v>
      </c>
      <c r="N487" s="41">
        <v>5.6</v>
      </c>
      <c r="O487" s="39" t="s">
        <v>1007</v>
      </c>
      <c r="P487" s="39" t="s">
        <v>1049</v>
      </c>
      <c r="Q487" s="48"/>
      <c r="R487" s="39">
        <v>3</v>
      </c>
      <c r="S487" s="39">
        <v>53</v>
      </c>
      <c r="T487" s="39">
        <v>53</v>
      </c>
      <c r="U487" s="48">
        <v>37.464985994397765</v>
      </c>
      <c r="V487" s="39">
        <v>3</v>
      </c>
      <c r="W487" s="39">
        <v>2</v>
      </c>
      <c r="X487" s="39">
        <v>2</v>
      </c>
      <c r="Y487" s="39">
        <v>5</v>
      </c>
      <c r="Z487" s="39">
        <v>30</v>
      </c>
      <c r="AA487" s="39">
        <v>8</v>
      </c>
      <c r="AB487" s="52"/>
      <c r="AC487" s="39"/>
      <c r="AD487" s="41">
        <v>6</v>
      </c>
      <c r="AE487" s="41"/>
      <c r="AF487" s="68" t="s">
        <v>618</v>
      </c>
      <c r="AG487" s="39" t="str">
        <f>VLOOKUP(B487,$B$1703:$D$1743,2,FALSE)</f>
        <v>Vic</v>
      </c>
      <c r="AH487" s="39" t="str">
        <f>VLOOKUP(B487,$B$1703:$D$1743,3,FALSE)</f>
        <v>-</v>
      </c>
      <c r="AI487" s="69" t="str">
        <f>TRIM(PROPER(L487))</f>
        <v>Wyclif</v>
      </c>
      <c r="AJ487" s="39" t="str">
        <f>TEXT(A487, "ddd")</f>
        <v>Sat</v>
      </c>
      <c r="AK487" s="39">
        <f>MONTH(Table2[[#This Row],[Date]])</f>
        <v>12</v>
      </c>
      <c r="AL487" s="39"/>
      <c r="AM487" s="39" t="str">
        <f>IF(AND(Table2[[#This Row],[Date]]=A488,Table2[[#This Row],[Track]]=B488,Table2[[#This Row],[Race]]=F488,AL487&lt;&gt;"Neg",AL488&lt;&gt;"Neg"),2,"")</f>
        <v/>
      </c>
      <c r="AN487" s="39" t="str">
        <f>IF(AM487=2,2,IF(AND(AM486=2,Table2[[#This Row],[Negatives]]&lt;&gt;"NEG"),2,""))</f>
        <v/>
      </c>
      <c r="AO487" s="39">
        <f>IF(AND(Table2[[#This Row],[State]]="NSW",Table2[[#This Row],[Rated Order]]=3,AN487=""),100,100)</f>
        <v>100</v>
      </c>
      <c r="AP487" s="39" t="str">
        <f>IF(AC487&lt;&gt;"Won","",AO487*AD487)</f>
        <v/>
      </c>
      <c r="AQ487" s="39">
        <f>IF(AP487="",AO487*-1,AP487-AO487)</f>
        <v>-100</v>
      </c>
      <c r="AR487" s="95">
        <f>IF(Table2[[#This Row],[Negatives]]="NEG","",IF(AND(Table2[[#This Row],[2 Pro Bets]]="",Table2[[#This Row],[State]]="NSW",Table2[[#This Row],[Rated Order]]=3),"",100))</f>
        <v>100</v>
      </c>
      <c r="AS487" s="47" t="str">
        <f>IF(Table2[[#This Row],[Pro Bet]]="","",IF(Table2[[#This Row],[Lev Ret]]="","",AR487*Table2[[#This Row],[Div]]))</f>
        <v/>
      </c>
      <c r="AT487" s="96">
        <f>IF(Table2[[#This Row],[Pro Bet]]="","",IF(AS487="",AR487*-1,AS487-AR487))</f>
        <v>-100</v>
      </c>
    </row>
    <row r="488" spans="1:46" x14ac:dyDescent="0.25">
      <c r="A488" s="38">
        <v>44548</v>
      </c>
      <c r="B488" s="39" t="s">
        <v>44</v>
      </c>
      <c r="C488" s="40">
        <v>0.59375</v>
      </c>
      <c r="D488" s="39">
        <v>4</v>
      </c>
      <c r="E488" s="39">
        <v>3</v>
      </c>
      <c r="F488" s="70">
        <v>4</v>
      </c>
      <c r="G488" s="39">
        <v>1200</v>
      </c>
      <c r="H488" s="39" t="s">
        <v>1398</v>
      </c>
      <c r="I488" s="39">
        <v>72</v>
      </c>
      <c r="J488" s="39">
        <v>100</v>
      </c>
      <c r="K488" s="39">
        <v>11</v>
      </c>
      <c r="L488" s="39" t="s">
        <v>1634</v>
      </c>
      <c r="M488" s="39" t="s">
        <v>1018</v>
      </c>
      <c r="N488" s="41">
        <v>3.3</v>
      </c>
      <c r="O488" s="39" t="s">
        <v>1424</v>
      </c>
      <c r="P488" s="39" t="s">
        <v>1211</v>
      </c>
      <c r="Q488" s="48"/>
      <c r="R488" s="39">
        <v>8</v>
      </c>
      <c r="S488" s="39">
        <v>54</v>
      </c>
      <c r="T488" s="39">
        <v>54</v>
      </c>
      <c r="U488" s="48">
        <v>64.785788923719963</v>
      </c>
      <c r="V488" s="39">
        <v>5</v>
      </c>
      <c r="W488" s="39"/>
      <c r="X488" s="39">
        <v>2</v>
      </c>
      <c r="Y488" s="39">
        <v>3.8</v>
      </c>
      <c r="Z488" s="39">
        <v>30</v>
      </c>
      <c r="AA488" s="39"/>
      <c r="AB488" s="52"/>
      <c r="AC488" s="39"/>
      <c r="AD488" s="41">
        <v>5.5</v>
      </c>
      <c r="AE488" s="41"/>
      <c r="AF488" s="68" t="s">
        <v>619</v>
      </c>
      <c r="AG488" s="39" t="str">
        <f>VLOOKUP(B488,$B$1703:$D$1743,2,FALSE)</f>
        <v>NSW</v>
      </c>
      <c r="AH488" s="39" t="str">
        <f>VLOOKUP(B488,$B$1703:$D$1743,3,FALSE)</f>
        <v>-</v>
      </c>
      <c r="AI488" s="69" t="str">
        <f>TRIM(PROPER(L488))</f>
        <v>Hollywood Gossip</v>
      </c>
      <c r="AJ488" s="39" t="str">
        <f>TEXT(A488, "ddd")</f>
        <v>Sat</v>
      </c>
      <c r="AK488" s="39">
        <f>MONTH(Table2[[#This Row],[Date]])</f>
        <v>12</v>
      </c>
      <c r="AL488" s="39" t="s">
        <v>1362</v>
      </c>
      <c r="AM488" s="39" t="str">
        <f>IF(AND(Table2[[#This Row],[Date]]=A489,Table2[[#This Row],[Track]]=B489,Table2[[#This Row],[Race]]=F489,AL488&lt;&gt;"Neg",AL489&lt;&gt;"Neg"),2,"")</f>
        <v/>
      </c>
      <c r="AN488" s="39" t="str">
        <f>IF(AM488=2,2,IF(AND(AM487=2,Table2[[#This Row],[Negatives]]&lt;&gt;"NEG"),2,""))</f>
        <v/>
      </c>
      <c r="AO488" s="39">
        <f>IF(AND(Table2[[#This Row],[State]]="NSW",Table2[[#This Row],[Rated Order]]=3,AN488=""),100,100)</f>
        <v>100</v>
      </c>
      <c r="AP488" s="39" t="str">
        <f>IF(AC488&lt;&gt;"Won","",AO488*AD488)</f>
        <v/>
      </c>
      <c r="AQ488" s="39">
        <f>IF(AP488="",AO488*-1,AP488-AO488)</f>
        <v>-100</v>
      </c>
      <c r="AR488" s="95" t="str">
        <f>IF(Table2[[#This Row],[Negatives]]="NEG","",IF(AND(Table2[[#This Row],[2 Pro Bets]]="",Table2[[#This Row],[State]]="NSW",Table2[[#This Row],[Rated Order]]=3),"",100))</f>
        <v/>
      </c>
      <c r="AS488" s="47" t="str">
        <f>IF(Table2[[#This Row],[Pro Bet]]="","",IF(Table2[[#This Row],[Lev Ret]]="","",AR488*Table2[[#This Row],[Div]]))</f>
        <v/>
      </c>
      <c r="AT488" s="96" t="str">
        <f>IF(Table2[[#This Row],[Pro Bet]]="","",IF(AS488="",AR488*-1,AS488-AR488))</f>
        <v/>
      </c>
    </row>
    <row r="489" spans="1:46" x14ac:dyDescent="0.25">
      <c r="A489" s="38">
        <v>44548</v>
      </c>
      <c r="B489" s="39" t="s">
        <v>44</v>
      </c>
      <c r="C489" s="40">
        <v>0.61805555555555558</v>
      </c>
      <c r="D489" s="39">
        <v>4</v>
      </c>
      <c r="E489" s="39">
        <v>3</v>
      </c>
      <c r="F489" s="70">
        <v>5</v>
      </c>
      <c r="G489" s="39">
        <v>2000</v>
      </c>
      <c r="H489" s="39" t="s">
        <v>1398</v>
      </c>
      <c r="I489" s="39">
        <v>88</v>
      </c>
      <c r="J489" s="39">
        <v>130</v>
      </c>
      <c r="K489" s="39">
        <v>4</v>
      </c>
      <c r="L489" s="39" t="s">
        <v>814</v>
      </c>
      <c r="M489" s="39" t="s">
        <v>999</v>
      </c>
      <c r="N489" s="41">
        <v>3.2</v>
      </c>
      <c r="O489" s="39" t="s">
        <v>1091</v>
      </c>
      <c r="P489" s="39" t="s">
        <v>1211</v>
      </c>
      <c r="Q489" s="48"/>
      <c r="R489" s="39">
        <v>2</v>
      </c>
      <c r="S489" s="39">
        <v>58</v>
      </c>
      <c r="T489" s="39">
        <v>58</v>
      </c>
      <c r="U489" s="48">
        <v>59.027777777777779</v>
      </c>
      <c r="V489" s="39">
        <v>2</v>
      </c>
      <c r="W489" s="39">
        <v>2</v>
      </c>
      <c r="X489" s="39">
        <v>2</v>
      </c>
      <c r="Y489" s="39">
        <v>4.7</v>
      </c>
      <c r="Z489" s="39">
        <v>20</v>
      </c>
      <c r="AA489" s="39"/>
      <c r="AB489" s="52"/>
      <c r="AC489" s="39" t="s">
        <v>2</v>
      </c>
      <c r="AD489" s="41">
        <v>4</v>
      </c>
      <c r="AE489" s="41">
        <v>2.1</v>
      </c>
      <c r="AF489" s="68" t="s">
        <v>619</v>
      </c>
      <c r="AG489" s="39" t="str">
        <f>VLOOKUP(B489,$B$1703:$D$1743,2,FALSE)</f>
        <v>NSW</v>
      </c>
      <c r="AH489" s="39" t="str">
        <f>VLOOKUP(B489,$B$1703:$D$1743,3,FALSE)</f>
        <v>-</v>
      </c>
      <c r="AI489" s="69" t="str">
        <f>TRIM(PROPER(L489))</f>
        <v>Lord Ardmore</v>
      </c>
      <c r="AJ489" s="39" t="str">
        <f>TEXT(A489, "ddd")</f>
        <v>Sat</v>
      </c>
      <c r="AK489" s="39">
        <f>MONTH(Table2[[#This Row],[Date]])</f>
        <v>12</v>
      </c>
      <c r="AL489" s="39"/>
      <c r="AM489" s="39" t="str">
        <f>IF(AND(Table2[[#This Row],[Date]]=A490,Table2[[#This Row],[Track]]=B490,Table2[[#This Row],[Race]]=F490,AL489&lt;&gt;"Neg",AL490&lt;&gt;"Neg"),2,"")</f>
        <v/>
      </c>
      <c r="AN489" s="39" t="str">
        <f>IF(AM489=2,2,IF(AND(AM488=2,Table2[[#This Row],[Negatives]]&lt;&gt;"NEG"),2,""))</f>
        <v/>
      </c>
      <c r="AO489" s="39">
        <f>IF(AND(Table2[[#This Row],[State]]="NSW",Table2[[#This Row],[Rated Order]]=3,AN489=""),100,100)</f>
        <v>100</v>
      </c>
      <c r="AP489" s="39" t="str">
        <f>IF(AC489&lt;&gt;"Won","",AO489*AD489)</f>
        <v/>
      </c>
      <c r="AQ489" s="39">
        <f>IF(AP489="",AO489*-1,AP489-AO489)</f>
        <v>-100</v>
      </c>
      <c r="AR489" s="95">
        <f>IF(Table2[[#This Row],[Negatives]]="NEG","",IF(AND(Table2[[#This Row],[2 Pro Bets]]="",Table2[[#This Row],[State]]="NSW",Table2[[#This Row],[Rated Order]]=3),"",100))</f>
        <v>100</v>
      </c>
      <c r="AS489" s="47" t="str">
        <f>IF(Table2[[#This Row],[Pro Bet]]="","",IF(Table2[[#This Row],[Lev Ret]]="","",AR489*Table2[[#This Row],[Div]]))</f>
        <v/>
      </c>
      <c r="AT489" s="96">
        <f>IF(Table2[[#This Row],[Pro Bet]]="","",IF(AS489="",AR489*-1,AS489-AR489))</f>
        <v>-100</v>
      </c>
    </row>
    <row r="490" spans="1:46" x14ac:dyDescent="0.25">
      <c r="A490" s="38">
        <v>44548</v>
      </c>
      <c r="B490" s="39" t="s">
        <v>225</v>
      </c>
      <c r="C490" s="40">
        <v>0.65277777777777779</v>
      </c>
      <c r="D490" s="39">
        <v>3</v>
      </c>
      <c r="E490" s="39">
        <v>3</v>
      </c>
      <c r="F490" s="70">
        <v>6</v>
      </c>
      <c r="G490" s="39">
        <v>1400</v>
      </c>
      <c r="H490" s="39" t="s">
        <v>988</v>
      </c>
      <c r="I490" s="39" t="s">
        <v>989</v>
      </c>
      <c r="J490" s="39">
        <v>130</v>
      </c>
      <c r="K490" s="39">
        <v>5</v>
      </c>
      <c r="L490" s="39" t="s">
        <v>622</v>
      </c>
      <c r="M490" s="39" t="s">
        <v>995</v>
      </c>
      <c r="N490" s="41">
        <v>3.2</v>
      </c>
      <c r="O490" s="39" t="s">
        <v>1031</v>
      </c>
      <c r="P490" s="39" t="s">
        <v>997</v>
      </c>
      <c r="Q490" s="48"/>
      <c r="R490" s="39">
        <v>4</v>
      </c>
      <c r="S490" s="39">
        <v>54.5</v>
      </c>
      <c r="T490" s="39">
        <v>54.5</v>
      </c>
      <c r="U490" s="48">
        <v>52.083333333333336</v>
      </c>
      <c r="V490" s="39">
        <v>2</v>
      </c>
      <c r="W490" s="39">
        <v>4</v>
      </c>
      <c r="X490" s="39">
        <v>2</v>
      </c>
      <c r="Y490" s="39">
        <v>4.5999999999999996</v>
      </c>
      <c r="Z490" s="39">
        <v>40</v>
      </c>
      <c r="AA490" s="39">
        <v>9</v>
      </c>
      <c r="AB490" s="52"/>
      <c r="AC490" s="39" t="s">
        <v>617</v>
      </c>
      <c r="AD490" s="41">
        <v>2.6</v>
      </c>
      <c r="AE490" s="41">
        <v>1.4</v>
      </c>
      <c r="AF490" s="68" t="s">
        <v>618</v>
      </c>
      <c r="AG490" s="39" t="str">
        <f>VLOOKUP(B490,$B$1703:$D$1743,2,FALSE)</f>
        <v>Vic</v>
      </c>
      <c r="AH490" s="39" t="str">
        <f>VLOOKUP(B490,$B$1703:$D$1743,3,FALSE)</f>
        <v>-</v>
      </c>
      <c r="AI490" s="69" t="str">
        <f>TRIM(PROPER(L490))</f>
        <v>Second Slip</v>
      </c>
      <c r="AJ490" s="39" t="str">
        <f>TEXT(A490, "ddd")</f>
        <v>Sat</v>
      </c>
      <c r="AK490" s="39">
        <f>MONTH(Table2[[#This Row],[Date]])</f>
        <v>12</v>
      </c>
      <c r="AL490" s="39" t="s">
        <v>1361</v>
      </c>
      <c r="AM490" s="39" t="str">
        <f>IF(AND(Table2[[#This Row],[Date]]=A491,Table2[[#This Row],[Track]]=B491,Table2[[#This Row],[Race]]=F491,AL490&lt;&gt;"Neg",AL491&lt;&gt;"Neg"),2,"")</f>
        <v/>
      </c>
      <c r="AN490" s="39" t="str">
        <f>IF(AM490=2,2,IF(AND(AM489=2,Table2[[#This Row],[Negatives]]&lt;&gt;"NEG"),2,""))</f>
        <v/>
      </c>
      <c r="AO490" s="39">
        <f>IF(AND(Table2[[#This Row],[State]]="NSW",Table2[[#This Row],[Rated Order]]=3,AN490=""),100,100)</f>
        <v>100</v>
      </c>
      <c r="AP490" s="39">
        <f>IF(AC490&lt;&gt;"Won","",AO490*AD490)</f>
        <v>260</v>
      </c>
      <c r="AQ490" s="39">
        <f>IF(AP490="",AO490*-1,AP490-AO490)</f>
        <v>160</v>
      </c>
      <c r="AR490" s="95" t="str">
        <f>IF(Table2[[#This Row],[Negatives]]="NEG","",IF(AND(Table2[[#This Row],[2 Pro Bets]]="",Table2[[#This Row],[State]]="NSW",Table2[[#This Row],[Rated Order]]=3),"",100))</f>
        <v/>
      </c>
      <c r="AS490" s="47" t="str">
        <f>IF(Table2[[#This Row],[Pro Bet]]="","",IF(Table2[[#This Row],[Lev Ret]]="","",AR490*Table2[[#This Row],[Div]]))</f>
        <v/>
      </c>
      <c r="AT490" s="96" t="str">
        <f>IF(Table2[[#This Row],[Pro Bet]]="","",IF(AS490="",AR490*-1,AS490-AR490))</f>
        <v/>
      </c>
    </row>
    <row r="491" spans="1:46" x14ac:dyDescent="0.25">
      <c r="A491" s="38">
        <v>44548</v>
      </c>
      <c r="B491" s="39" t="s">
        <v>44</v>
      </c>
      <c r="C491" s="40">
        <v>0.66666666666666663</v>
      </c>
      <c r="D491" s="39">
        <v>4</v>
      </c>
      <c r="E491" s="39">
        <v>3</v>
      </c>
      <c r="F491" s="70">
        <v>7</v>
      </c>
      <c r="G491" s="39">
        <v>1600</v>
      </c>
      <c r="H491" s="39" t="s">
        <v>1398</v>
      </c>
      <c r="I491" s="39">
        <v>78</v>
      </c>
      <c r="J491" s="39">
        <v>130</v>
      </c>
      <c r="K491" s="39">
        <v>8</v>
      </c>
      <c r="L491" s="39" t="s">
        <v>806</v>
      </c>
      <c r="M491" s="39" t="s">
        <v>999</v>
      </c>
      <c r="N491" s="41">
        <v>2</v>
      </c>
      <c r="O491" s="39" t="s">
        <v>1091</v>
      </c>
      <c r="P491" s="39" t="s">
        <v>1211</v>
      </c>
      <c r="Q491" s="48"/>
      <c r="R491" s="39">
        <v>8</v>
      </c>
      <c r="S491" s="39">
        <v>57</v>
      </c>
      <c r="T491" s="39">
        <v>57</v>
      </c>
      <c r="U491" s="48">
        <v>65.151515151515156</v>
      </c>
      <c r="V491" s="39">
        <v>2</v>
      </c>
      <c r="W491" s="39">
        <v>3</v>
      </c>
      <c r="X491" s="39">
        <v>2</v>
      </c>
      <c r="Y491" s="39">
        <v>3.9</v>
      </c>
      <c r="Z491" s="39">
        <v>20</v>
      </c>
      <c r="AA491" s="39"/>
      <c r="AB491" s="52"/>
      <c r="AC491" s="39" t="s">
        <v>471</v>
      </c>
      <c r="AD491" s="41">
        <v>2.4</v>
      </c>
      <c r="AE491" s="41">
        <v>1.3</v>
      </c>
      <c r="AF491" s="68" t="s">
        <v>619</v>
      </c>
      <c r="AG491" s="39" t="str">
        <f>VLOOKUP(B491,$B$1703:$D$1743,2,FALSE)</f>
        <v>NSW</v>
      </c>
      <c r="AH491" s="39" t="str">
        <f>VLOOKUP(B491,$B$1703:$D$1743,3,FALSE)</f>
        <v>-</v>
      </c>
      <c r="AI491" s="69" t="str">
        <f>TRIM(PROPER(L491))</f>
        <v>Francesco Guardi</v>
      </c>
      <c r="AJ491" s="39" t="str">
        <f>TEXT(A491, "ddd")</f>
        <v>Sat</v>
      </c>
      <c r="AK491" s="39">
        <f>MONTH(Table2[[#This Row],[Date]])</f>
        <v>12</v>
      </c>
      <c r="AL491" s="39"/>
      <c r="AM491" s="39" t="str">
        <f>IF(AND(Table2[[#This Row],[Date]]=A492,Table2[[#This Row],[Track]]=B492,Table2[[#This Row],[Race]]=F492,AL491&lt;&gt;"Neg",AL492&lt;&gt;"Neg"),2,"")</f>
        <v/>
      </c>
      <c r="AN491" s="39" t="str">
        <f>IF(AM491=2,2,IF(AND(AM490=2,Table2[[#This Row],[Negatives]]&lt;&gt;"NEG"),2,""))</f>
        <v/>
      </c>
      <c r="AO491" s="39">
        <f>IF(AND(Table2[[#This Row],[State]]="NSW",Table2[[#This Row],[Rated Order]]=3,AN491=""),100,100)</f>
        <v>100</v>
      </c>
      <c r="AP491" s="39">
        <f>IF(AC491&lt;&gt;"Won","",AO491*AD491)</f>
        <v>240</v>
      </c>
      <c r="AQ491" s="39">
        <f>IF(AP491="",AO491*-1,AP491-AO491)</f>
        <v>140</v>
      </c>
      <c r="AR491" s="95">
        <f>IF(Table2[[#This Row],[Negatives]]="NEG","",IF(AND(Table2[[#This Row],[2 Pro Bets]]="",Table2[[#This Row],[State]]="NSW",Table2[[#This Row],[Rated Order]]=3),"",100))</f>
        <v>100</v>
      </c>
      <c r="AS491" s="47">
        <f>IF(Table2[[#This Row],[Pro Bet]]="","",IF(Table2[[#This Row],[Lev Ret]]="","",AR491*Table2[[#This Row],[Div]]))</f>
        <v>240</v>
      </c>
      <c r="AT491" s="96">
        <f>IF(Table2[[#This Row],[Pro Bet]]="","",IF(AS491="",AR491*-1,AS491-AR491))</f>
        <v>140</v>
      </c>
    </row>
    <row r="492" spans="1:46" x14ac:dyDescent="0.25">
      <c r="A492" s="38">
        <v>44548</v>
      </c>
      <c r="B492" s="39" t="s">
        <v>225</v>
      </c>
      <c r="C492" s="40">
        <v>0.68055555555555547</v>
      </c>
      <c r="D492" s="39">
        <v>3</v>
      </c>
      <c r="E492" s="39">
        <v>3</v>
      </c>
      <c r="F492" s="70">
        <v>7</v>
      </c>
      <c r="G492" s="39">
        <v>1200</v>
      </c>
      <c r="H492" s="39" t="s">
        <v>988</v>
      </c>
      <c r="I492" s="39">
        <v>84</v>
      </c>
      <c r="J492" s="39">
        <v>130</v>
      </c>
      <c r="K492" s="39">
        <v>11</v>
      </c>
      <c r="L492" s="39" t="s">
        <v>1198</v>
      </c>
      <c r="M492" s="39" t="s">
        <v>995</v>
      </c>
      <c r="N492" s="41">
        <v>3.2</v>
      </c>
      <c r="O492" s="39" t="s">
        <v>1160</v>
      </c>
      <c r="P492" s="39" t="s">
        <v>1084</v>
      </c>
      <c r="Q492" s="48"/>
      <c r="R492" s="39">
        <v>2</v>
      </c>
      <c r="S492" s="39">
        <v>54</v>
      </c>
      <c r="T492" s="39">
        <v>54</v>
      </c>
      <c r="U492" s="48">
        <v>64.583333333333343</v>
      </c>
      <c r="V492" s="39">
        <v>2</v>
      </c>
      <c r="W492" s="39">
        <v>5</v>
      </c>
      <c r="X492" s="39">
        <v>2</v>
      </c>
      <c r="Y492" s="39">
        <v>4.5</v>
      </c>
      <c r="Z492" s="39">
        <v>40</v>
      </c>
      <c r="AA492" s="39">
        <v>9</v>
      </c>
      <c r="AB492" s="52"/>
      <c r="AC492" s="39"/>
      <c r="AD492" s="41">
        <v>3.3</v>
      </c>
      <c r="AE492" s="41"/>
      <c r="AF492" s="68" t="s">
        <v>618</v>
      </c>
      <c r="AG492" s="39" t="str">
        <f>VLOOKUP(B492,$B$1703:$D$1743,2,FALSE)</f>
        <v>Vic</v>
      </c>
      <c r="AH492" s="39" t="str">
        <f>VLOOKUP(B492,$B$1703:$D$1743,3,FALSE)</f>
        <v>-</v>
      </c>
      <c r="AI492" s="69" t="str">
        <f>TRIM(PROPER(L492))</f>
        <v>Sixbysixtythree</v>
      </c>
      <c r="AJ492" s="39" t="str">
        <f>TEXT(A492, "ddd")</f>
        <v>Sat</v>
      </c>
      <c r="AK492" s="39">
        <f>MONTH(Table2[[#This Row],[Date]])</f>
        <v>12</v>
      </c>
      <c r="AL492" s="39" t="s">
        <v>1361</v>
      </c>
      <c r="AM492" s="39" t="str">
        <f>IF(AND(Table2[[#This Row],[Date]]=A493,Table2[[#This Row],[Track]]=B493,Table2[[#This Row],[Race]]=F493,AL492&lt;&gt;"Neg",AL493&lt;&gt;"Neg"),2,"")</f>
        <v/>
      </c>
      <c r="AN492" s="39" t="str">
        <f>IF(AM492=2,2,IF(AND(AM491=2,Table2[[#This Row],[Negatives]]&lt;&gt;"NEG"),2,""))</f>
        <v/>
      </c>
      <c r="AO492" s="39">
        <f>IF(AND(Table2[[#This Row],[State]]="NSW",Table2[[#This Row],[Rated Order]]=3,AN492=""),100,100)</f>
        <v>100</v>
      </c>
      <c r="AP492" s="39" t="str">
        <f>IF(AC492&lt;&gt;"Won","",AO492*AD492)</f>
        <v/>
      </c>
      <c r="AQ492" s="39">
        <f>IF(AP492="",AO492*-1,AP492-AO492)</f>
        <v>-100</v>
      </c>
      <c r="AR492" s="95" t="str">
        <f>IF(Table2[[#This Row],[Negatives]]="NEG","",IF(AND(Table2[[#This Row],[2 Pro Bets]]="",Table2[[#This Row],[State]]="NSW",Table2[[#This Row],[Rated Order]]=3),"",100))</f>
        <v/>
      </c>
      <c r="AS492" s="47" t="str">
        <f>IF(Table2[[#This Row],[Pro Bet]]="","",IF(Table2[[#This Row],[Lev Ret]]="","",AR492*Table2[[#This Row],[Div]]))</f>
        <v/>
      </c>
      <c r="AT492" s="96" t="str">
        <f>IF(Table2[[#This Row],[Pro Bet]]="","",IF(AS492="",AR492*-1,AS492-AR492))</f>
        <v/>
      </c>
    </row>
    <row r="493" spans="1:46" x14ac:dyDescent="0.25">
      <c r="A493" s="38">
        <v>44548</v>
      </c>
      <c r="B493" s="39" t="s">
        <v>44</v>
      </c>
      <c r="C493" s="40">
        <v>0.69444444444444453</v>
      </c>
      <c r="D493" s="39">
        <v>4</v>
      </c>
      <c r="E493" s="39">
        <v>3</v>
      </c>
      <c r="F493" s="70">
        <v>8</v>
      </c>
      <c r="G493" s="39">
        <v>1400</v>
      </c>
      <c r="H493" s="39" t="s">
        <v>1398</v>
      </c>
      <c r="I493" s="39"/>
      <c r="J493" s="39">
        <v>130</v>
      </c>
      <c r="K493" s="39">
        <v>9</v>
      </c>
      <c r="L493" s="39" t="s">
        <v>777</v>
      </c>
      <c r="M493" s="39" t="s">
        <v>999</v>
      </c>
      <c r="N493" s="41">
        <v>2.7</v>
      </c>
      <c r="O493" s="39" t="s">
        <v>1091</v>
      </c>
      <c r="P493" s="39" t="s">
        <v>1211</v>
      </c>
      <c r="Q493" s="48"/>
      <c r="R493" s="39">
        <v>1</v>
      </c>
      <c r="S493" s="39">
        <v>54</v>
      </c>
      <c r="T493" s="39">
        <v>54</v>
      </c>
      <c r="U493" s="48">
        <v>16.666666666666668</v>
      </c>
      <c r="V493" s="39">
        <v>4</v>
      </c>
      <c r="W493" s="39">
        <v>5</v>
      </c>
      <c r="X493" s="39">
        <v>3</v>
      </c>
      <c r="Y493" s="39">
        <v>5.7</v>
      </c>
      <c r="Z493" s="39">
        <v>20</v>
      </c>
      <c r="AA493" s="39"/>
      <c r="AB493" s="52"/>
      <c r="AC493" s="39"/>
      <c r="AD493" s="41">
        <v>2.9</v>
      </c>
      <c r="AE493" s="41"/>
      <c r="AF493" s="68" t="s">
        <v>619</v>
      </c>
      <c r="AG493" s="39" t="str">
        <f>VLOOKUP(B493,$B$1703:$D$1743,2,FALSE)</f>
        <v>NSW</v>
      </c>
      <c r="AH493" s="39" t="str">
        <f>VLOOKUP(B493,$B$1703:$D$1743,3,FALSE)</f>
        <v>-</v>
      </c>
      <c r="AI493" s="69" t="str">
        <f>TRIM(PROPER(L493))</f>
        <v>Bigboyroy</v>
      </c>
      <c r="AJ493" s="39" t="str">
        <f>TEXT(A493, "ddd")</f>
        <v>Sat</v>
      </c>
      <c r="AK493" s="39">
        <f>MONTH(Table2[[#This Row],[Date]])</f>
        <v>12</v>
      </c>
      <c r="AL493" s="79" t="s">
        <v>1362</v>
      </c>
      <c r="AM493" s="39" t="str">
        <f>IF(AND(Table2[[#This Row],[Date]]=A494,Table2[[#This Row],[Track]]=B494,Table2[[#This Row],[Race]]=F494,AL493&lt;&gt;"Neg",AL494&lt;&gt;"Neg"),2,"")</f>
        <v/>
      </c>
      <c r="AN493" s="39" t="str">
        <f>IF(AM493=2,2,IF(AND(AM492=2,Table2[[#This Row],[Negatives]]&lt;&gt;"NEG"),2,""))</f>
        <v/>
      </c>
      <c r="AO493" s="39">
        <f>IF(AND(Table2[[#This Row],[State]]="NSW",Table2[[#This Row],[Rated Order]]=3,AN493=""),100,100)</f>
        <v>100</v>
      </c>
      <c r="AP493" s="39" t="str">
        <f>IF(AC493&lt;&gt;"Won","",AO493*AD493)</f>
        <v/>
      </c>
      <c r="AQ493" s="39">
        <f>IF(AP493="",AO493*-1,AP493-AO493)</f>
        <v>-100</v>
      </c>
      <c r="AR493" s="95" t="str">
        <f>IF(Table2[[#This Row],[Negatives]]="NEG","",IF(AND(Table2[[#This Row],[2 Pro Bets]]="",Table2[[#This Row],[State]]="NSW",Table2[[#This Row],[Rated Order]]=3),"",100))</f>
        <v/>
      </c>
      <c r="AS493" s="47" t="str">
        <f>IF(Table2[[#This Row],[Pro Bet]]="","",IF(Table2[[#This Row],[Lev Ret]]="","",AR493*Table2[[#This Row],[Div]]))</f>
        <v/>
      </c>
      <c r="AT493" s="96" t="str">
        <f>IF(Table2[[#This Row],[Pro Bet]]="","",IF(AS493="",AR493*-1,AS493-AR493))</f>
        <v/>
      </c>
    </row>
    <row r="494" spans="1:46" x14ac:dyDescent="0.25">
      <c r="A494" s="38">
        <v>44548</v>
      </c>
      <c r="B494" s="39" t="s">
        <v>44</v>
      </c>
      <c r="C494" s="40">
        <v>0.72222222222222221</v>
      </c>
      <c r="D494" s="39">
        <v>4</v>
      </c>
      <c r="E494" s="39">
        <v>3</v>
      </c>
      <c r="F494" s="70">
        <v>9</v>
      </c>
      <c r="G494" s="39">
        <v>1200</v>
      </c>
      <c r="H494" s="39" t="s">
        <v>1398</v>
      </c>
      <c r="I494" s="39">
        <v>88</v>
      </c>
      <c r="J494" s="39">
        <v>130</v>
      </c>
      <c r="K494" s="39">
        <v>6</v>
      </c>
      <c r="L494" s="39" t="s">
        <v>62</v>
      </c>
      <c r="M494" s="39" t="s">
        <v>1018</v>
      </c>
      <c r="N494" s="41">
        <v>4.2</v>
      </c>
      <c r="O494" s="39" t="s">
        <v>1449</v>
      </c>
      <c r="P494" s="39" t="s">
        <v>1266</v>
      </c>
      <c r="Q494" s="48"/>
      <c r="R494" s="39">
        <v>2</v>
      </c>
      <c r="S494" s="39">
        <v>56</v>
      </c>
      <c r="T494" s="39">
        <v>56</v>
      </c>
      <c r="U494" s="48">
        <v>31.501831501831504</v>
      </c>
      <c r="V494" s="39">
        <v>5</v>
      </c>
      <c r="W494" s="39"/>
      <c r="X494" s="39">
        <v>2</v>
      </c>
      <c r="Y494" s="39">
        <v>5</v>
      </c>
      <c r="Z494" s="39">
        <v>20</v>
      </c>
      <c r="AA494" s="39"/>
      <c r="AB494" s="52"/>
      <c r="AC494" s="39"/>
      <c r="AD494" s="41">
        <v>5.5</v>
      </c>
      <c r="AE494" s="41"/>
      <c r="AF494" s="68" t="s">
        <v>619</v>
      </c>
      <c r="AG494" s="39" t="str">
        <f>VLOOKUP(B494,$B$1703:$D$1743,2,FALSE)</f>
        <v>NSW</v>
      </c>
      <c r="AH494" s="39" t="str">
        <f>VLOOKUP(B494,$B$1703:$D$1743,3,FALSE)</f>
        <v>-</v>
      </c>
      <c r="AI494" s="69" t="str">
        <f>TRIM(PROPER(L494))</f>
        <v>Much Much Better</v>
      </c>
      <c r="AJ494" s="39" t="str">
        <f>TEXT(A494, "ddd")</f>
        <v>Sat</v>
      </c>
      <c r="AK494" s="39">
        <f>MONTH(Table2[[#This Row],[Date]])</f>
        <v>12</v>
      </c>
      <c r="AL494" s="39" t="s">
        <v>1362</v>
      </c>
      <c r="AM494" s="39" t="str">
        <f>IF(AND(Table2[[#This Row],[Date]]=A495,Table2[[#This Row],[Track]]=B495,Table2[[#This Row],[Race]]=F495,AL494&lt;&gt;"Neg",AL495&lt;&gt;"Neg"),2,"")</f>
        <v/>
      </c>
      <c r="AN494" s="39" t="str">
        <f>IF(AM494=2,2,IF(AND(AM493=2,Table2[[#This Row],[Negatives]]&lt;&gt;"NEG"),2,""))</f>
        <v/>
      </c>
      <c r="AO494" s="39">
        <f>IF(AND(Table2[[#This Row],[State]]="NSW",Table2[[#This Row],[Rated Order]]=3,AN494=""),100,100)</f>
        <v>100</v>
      </c>
      <c r="AP494" s="39" t="str">
        <f>IF(AC494&lt;&gt;"Won","",AO494*AD494)</f>
        <v/>
      </c>
      <c r="AQ494" s="39">
        <f>IF(AP494="",AO494*-1,AP494-AO494)</f>
        <v>-100</v>
      </c>
      <c r="AR494" s="95" t="str">
        <f>IF(Table2[[#This Row],[Negatives]]="NEG","",IF(AND(Table2[[#This Row],[2 Pro Bets]]="",Table2[[#This Row],[State]]="NSW",Table2[[#This Row],[Rated Order]]=3),"",100))</f>
        <v/>
      </c>
      <c r="AS494" s="47" t="str">
        <f>IF(Table2[[#This Row],[Pro Bet]]="","",IF(Table2[[#This Row],[Lev Ret]]="","",AR494*Table2[[#This Row],[Div]]))</f>
        <v/>
      </c>
      <c r="AT494" s="96" t="str">
        <f>IF(Table2[[#This Row],[Pro Bet]]="","",IF(AS494="",AR494*-1,AS494-AR494))</f>
        <v/>
      </c>
    </row>
    <row r="495" spans="1:46" x14ac:dyDescent="0.25">
      <c r="A495" s="38">
        <v>44548</v>
      </c>
      <c r="B495" s="39" t="s">
        <v>44</v>
      </c>
      <c r="C495" s="40">
        <v>0.72222222222222221</v>
      </c>
      <c r="D495" s="39">
        <v>4</v>
      </c>
      <c r="E495" s="39">
        <v>3</v>
      </c>
      <c r="F495" s="70">
        <v>9</v>
      </c>
      <c r="G495" s="39">
        <v>1200</v>
      </c>
      <c r="H495" s="39" t="s">
        <v>1398</v>
      </c>
      <c r="I495" s="39">
        <v>88</v>
      </c>
      <c r="J495" s="39">
        <v>130</v>
      </c>
      <c r="K495" s="39">
        <v>8</v>
      </c>
      <c r="L495" s="39" t="s">
        <v>760</v>
      </c>
      <c r="M495" s="39" t="s">
        <v>1006</v>
      </c>
      <c r="N495" s="41">
        <v>3.7</v>
      </c>
      <c r="O495" s="39" t="s">
        <v>1091</v>
      </c>
      <c r="P495" s="39" t="s">
        <v>1211</v>
      </c>
      <c r="Q495" s="48"/>
      <c r="R495" s="39">
        <v>9</v>
      </c>
      <c r="S495" s="39">
        <v>55.5</v>
      </c>
      <c r="T495" s="39">
        <v>55.5</v>
      </c>
      <c r="U495" s="48">
        <v>31.501831501831504</v>
      </c>
      <c r="V495" s="39">
        <v>4</v>
      </c>
      <c r="W495" s="39">
        <v>3</v>
      </c>
      <c r="X495" s="39">
        <v>3</v>
      </c>
      <c r="Y495" s="39">
        <v>5.8</v>
      </c>
      <c r="Z495" s="39">
        <v>20</v>
      </c>
      <c r="AA495" s="39"/>
      <c r="AB495" s="52"/>
      <c r="AC495" s="39" t="s">
        <v>471</v>
      </c>
      <c r="AD495" s="41">
        <v>3.4</v>
      </c>
      <c r="AE495" s="41">
        <v>1.5</v>
      </c>
      <c r="AF495" s="68" t="s">
        <v>619</v>
      </c>
      <c r="AG495" s="39" t="str">
        <f>VLOOKUP(B495,$B$1703:$D$1743,2,FALSE)</f>
        <v>NSW</v>
      </c>
      <c r="AH495" s="39" t="str">
        <f>VLOOKUP(B495,$B$1703:$D$1743,3,FALSE)</f>
        <v>-</v>
      </c>
      <c r="AI495" s="69" t="str">
        <f>TRIM(PROPER(L495))</f>
        <v>Tycoonist</v>
      </c>
      <c r="AJ495" s="39" t="str">
        <f>TEXT(A495, "ddd")</f>
        <v>Sat</v>
      </c>
      <c r="AK495" s="39">
        <f>MONTH(Table2[[#This Row],[Date]])</f>
        <v>12</v>
      </c>
      <c r="AL495" s="79" t="s">
        <v>1362</v>
      </c>
      <c r="AM495" s="39" t="str">
        <f>IF(AND(Table2[[#This Row],[Date]]=A496,Table2[[#This Row],[Track]]=B496,Table2[[#This Row],[Race]]=F496,AL495&lt;&gt;"Neg",AL496&lt;&gt;"Neg"),2,"")</f>
        <v/>
      </c>
      <c r="AN495" s="39" t="str">
        <f>IF(AM495=2,2,IF(AND(AM494=2,Table2[[#This Row],[Negatives]]&lt;&gt;"NEG"),2,""))</f>
        <v/>
      </c>
      <c r="AO495" s="39">
        <f>IF(AND(Table2[[#This Row],[State]]="NSW",Table2[[#This Row],[Rated Order]]=3,AN495=""),100,100)</f>
        <v>100</v>
      </c>
      <c r="AP495" s="39">
        <f>IF(AC495&lt;&gt;"Won","",AO495*AD495)</f>
        <v>340</v>
      </c>
      <c r="AQ495" s="39">
        <f>IF(AP495="",AO495*-1,AP495-AO495)</f>
        <v>240</v>
      </c>
      <c r="AR495" s="95" t="str">
        <f>IF(Table2[[#This Row],[Negatives]]="NEG","",IF(AND(Table2[[#This Row],[2 Pro Bets]]="",Table2[[#This Row],[State]]="NSW",Table2[[#This Row],[Rated Order]]=3),"",100))</f>
        <v/>
      </c>
      <c r="AS495" s="47" t="str">
        <f>IF(Table2[[#This Row],[Pro Bet]]="","",IF(Table2[[#This Row],[Lev Ret]]="","",AR495*Table2[[#This Row],[Div]]))</f>
        <v/>
      </c>
      <c r="AT495" s="96" t="str">
        <f>IF(Table2[[#This Row],[Pro Bet]]="","",IF(AS495="",AR495*-1,AS495-AR495))</f>
        <v/>
      </c>
    </row>
    <row r="496" spans="1:46" x14ac:dyDescent="0.25">
      <c r="A496" s="38">
        <v>44548</v>
      </c>
      <c r="B496" s="39" t="s">
        <v>225</v>
      </c>
      <c r="C496" s="40">
        <v>0.73611111111111116</v>
      </c>
      <c r="D496" s="39">
        <v>3</v>
      </c>
      <c r="E496" s="39">
        <v>3</v>
      </c>
      <c r="F496" s="70">
        <v>9</v>
      </c>
      <c r="G496" s="39">
        <v>1000</v>
      </c>
      <c r="H496" s="39" t="s">
        <v>988</v>
      </c>
      <c r="I496" s="39">
        <v>78</v>
      </c>
      <c r="J496" s="39">
        <v>130</v>
      </c>
      <c r="K496" s="39">
        <v>2</v>
      </c>
      <c r="L496" s="39" t="s">
        <v>1199</v>
      </c>
      <c r="M496" s="39" t="s">
        <v>1018</v>
      </c>
      <c r="N496" s="41">
        <v>2.6</v>
      </c>
      <c r="O496" s="39" t="s">
        <v>1035</v>
      </c>
      <c r="P496" s="39" t="s">
        <v>1132</v>
      </c>
      <c r="Q496" s="48">
        <v>2</v>
      </c>
      <c r="R496" s="39">
        <v>1</v>
      </c>
      <c r="S496" s="39">
        <v>61</v>
      </c>
      <c r="T496" s="39">
        <v>59</v>
      </c>
      <c r="U496" s="48">
        <v>60.683760683760681</v>
      </c>
      <c r="V496" s="39">
        <v>2</v>
      </c>
      <c r="W496" s="39">
        <v>3</v>
      </c>
      <c r="X496" s="39">
        <v>2</v>
      </c>
      <c r="Y496" s="39">
        <v>4.5</v>
      </c>
      <c r="Z496" s="39">
        <v>40</v>
      </c>
      <c r="AA496" s="39">
        <v>8</v>
      </c>
      <c r="AB496" s="52"/>
      <c r="AC496" s="39" t="s">
        <v>2</v>
      </c>
      <c r="AD496" s="41">
        <v>3.9</v>
      </c>
      <c r="AE496" s="41">
        <v>2.2999999999999998</v>
      </c>
      <c r="AF496" s="68" t="s">
        <v>618</v>
      </c>
      <c r="AG496" s="39" t="str">
        <f>VLOOKUP(B496,$B$1703:$D$1743,2,FALSE)</f>
        <v>Vic</v>
      </c>
      <c r="AH496" s="39" t="str">
        <f>VLOOKUP(B496,$B$1703:$D$1743,3,FALSE)</f>
        <v>-</v>
      </c>
      <c r="AI496" s="69" t="str">
        <f>TRIM(PROPER(L496))</f>
        <v>Yulong Command</v>
      </c>
      <c r="AJ496" s="39" t="str">
        <f>TEXT(A496, "ddd")</f>
        <v>Sat</v>
      </c>
      <c r="AK496" s="39">
        <f>MONTH(Table2[[#This Row],[Date]])</f>
        <v>12</v>
      </c>
      <c r="AL496" s="39" t="s">
        <v>1361</v>
      </c>
      <c r="AM496" s="39" t="str">
        <f>IF(AND(Table2[[#This Row],[Date]]=A497,Table2[[#This Row],[Track]]=B497,Table2[[#This Row],[Race]]=F497,AL496&lt;&gt;"Neg",AL497&lt;&gt;"Neg"),2,"")</f>
        <v/>
      </c>
      <c r="AN496" s="39" t="str">
        <f>IF(AM496=2,2,IF(AND(AM495=2,Table2[[#This Row],[Negatives]]&lt;&gt;"NEG"),2,""))</f>
        <v/>
      </c>
      <c r="AO496" s="39">
        <f>IF(AND(Table2[[#This Row],[State]]="NSW",Table2[[#This Row],[Rated Order]]=3,AN496=""),100,100)</f>
        <v>100</v>
      </c>
      <c r="AP496" s="39" t="str">
        <f>IF(AC496&lt;&gt;"Won","",AO496*AD496)</f>
        <v/>
      </c>
      <c r="AQ496" s="39">
        <f>IF(AP496="",AO496*-1,AP496-AO496)</f>
        <v>-100</v>
      </c>
      <c r="AR496" s="95" t="str">
        <f>IF(Table2[[#This Row],[Negatives]]="NEG","",IF(AND(Table2[[#This Row],[2 Pro Bets]]="",Table2[[#This Row],[State]]="NSW",Table2[[#This Row],[Rated Order]]=3),"",100))</f>
        <v/>
      </c>
      <c r="AS496" s="47" t="str">
        <f>IF(Table2[[#This Row],[Pro Bet]]="","",IF(Table2[[#This Row],[Lev Ret]]="","",AR496*Table2[[#This Row],[Div]]))</f>
        <v/>
      </c>
      <c r="AT496" s="96" t="str">
        <f>IF(Table2[[#This Row],[Pro Bet]]="","",IF(AS496="",AR496*-1,AS496-AR496))</f>
        <v/>
      </c>
    </row>
    <row r="497" spans="1:46" x14ac:dyDescent="0.25">
      <c r="A497" s="38">
        <v>44548</v>
      </c>
      <c r="B497" s="39" t="s">
        <v>44</v>
      </c>
      <c r="C497" s="40">
        <v>0.74652777777777779</v>
      </c>
      <c r="D497" s="39">
        <v>4</v>
      </c>
      <c r="E497" s="39">
        <v>3</v>
      </c>
      <c r="F497" s="70">
        <v>10</v>
      </c>
      <c r="G497" s="39">
        <v>1000</v>
      </c>
      <c r="H497" s="39" t="s">
        <v>1398</v>
      </c>
      <c r="I497" s="39">
        <v>78</v>
      </c>
      <c r="J497" s="39">
        <v>130</v>
      </c>
      <c r="K497" s="39">
        <v>6</v>
      </c>
      <c r="L497" s="39" t="s">
        <v>686</v>
      </c>
      <c r="M497" s="39" t="s">
        <v>999</v>
      </c>
      <c r="N497" s="41">
        <v>7</v>
      </c>
      <c r="O497" s="39" t="s">
        <v>1400</v>
      </c>
      <c r="P497" s="39" t="s">
        <v>1475</v>
      </c>
      <c r="Q497" s="48">
        <v>1.5</v>
      </c>
      <c r="R497" s="39">
        <v>4</v>
      </c>
      <c r="S497" s="39">
        <v>58</v>
      </c>
      <c r="T497" s="39">
        <v>56.5</v>
      </c>
      <c r="U497" s="48">
        <v>43.69747899159664</v>
      </c>
      <c r="V497" s="39">
        <v>3</v>
      </c>
      <c r="W497" s="39"/>
      <c r="X497" s="39">
        <v>2</v>
      </c>
      <c r="Y497" s="39">
        <v>5.3</v>
      </c>
      <c r="Z497" s="39">
        <v>20</v>
      </c>
      <c r="AA497" s="39"/>
      <c r="AB497" s="52"/>
      <c r="AC497" s="39" t="s">
        <v>2</v>
      </c>
      <c r="AD497" s="41">
        <v>6</v>
      </c>
      <c r="AE497" s="41">
        <v>1.8</v>
      </c>
      <c r="AF497" s="68" t="s">
        <v>619</v>
      </c>
      <c r="AG497" s="39" t="str">
        <f>VLOOKUP(B497,$B$1703:$D$1743,2,FALSE)</f>
        <v>NSW</v>
      </c>
      <c r="AH497" s="39" t="str">
        <f>VLOOKUP(B497,$B$1703:$D$1743,3,FALSE)</f>
        <v>-</v>
      </c>
      <c r="AI497" s="69" t="str">
        <f>TRIM(PROPER(L497))</f>
        <v>Remlaps Gem</v>
      </c>
      <c r="AJ497" s="39" t="str">
        <f>TEXT(A497, "ddd")</f>
        <v>Sat</v>
      </c>
      <c r="AK497" s="39">
        <f>MONTH(Table2[[#This Row],[Date]])</f>
        <v>12</v>
      </c>
      <c r="AL497" s="39"/>
      <c r="AM497" s="39" t="str">
        <f>IF(AND(Table2[[#This Row],[Date]]=A498,Table2[[#This Row],[Track]]=B498,Table2[[#This Row],[Race]]=F498,AL497&lt;&gt;"Neg",AL498&lt;&gt;"Neg"),2,"")</f>
        <v/>
      </c>
      <c r="AN497" s="39" t="str">
        <f>IF(AM497=2,2,IF(AND(AM496=2,Table2[[#This Row],[Negatives]]&lt;&gt;"NEG"),2,""))</f>
        <v/>
      </c>
      <c r="AO497" s="39">
        <f>IF(AND(Table2[[#This Row],[State]]="NSW",Table2[[#This Row],[Rated Order]]=3,AN497=""),100,100)</f>
        <v>100</v>
      </c>
      <c r="AP497" s="39" t="str">
        <f>IF(AC497&lt;&gt;"Won","",AO497*AD497)</f>
        <v/>
      </c>
      <c r="AQ497" s="39">
        <f>IF(AP497="",AO497*-1,AP497-AO497)</f>
        <v>-100</v>
      </c>
      <c r="AR497" s="95">
        <f>IF(Table2[[#This Row],[Negatives]]="NEG","",IF(AND(Table2[[#This Row],[2 Pro Bets]]="",Table2[[#This Row],[State]]="NSW",Table2[[#This Row],[Rated Order]]=3),"",100))</f>
        <v>100</v>
      </c>
      <c r="AS497" s="47" t="str">
        <f>IF(Table2[[#This Row],[Pro Bet]]="","",IF(Table2[[#This Row],[Lev Ret]]="","",AR497*Table2[[#This Row],[Div]]))</f>
        <v/>
      </c>
      <c r="AT497" s="96">
        <f>IF(Table2[[#This Row],[Pro Bet]]="","",IF(AS497="",AR497*-1,AS497-AR497))</f>
        <v>-100</v>
      </c>
    </row>
    <row r="498" spans="1:46" x14ac:dyDescent="0.25">
      <c r="A498" s="38">
        <v>44556</v>
      </c>
      <c r="B498" s="39" t="s">
        <v>44</v>
      </c>
      <c r="C498" s="40">
        <v>0.57638888888888895</v>
      </c>
      <c r="D498" s="39">
        <v>4</v>
      </c>
      <c r="E498" s="39">
        <v>6</v>
      </c>
      <c r="F498" s="70">
        <v>3</v>
      </c>
      <c r="G498" s="39">
        <v>1600</v>
      </c>
      <c r="H498" s="39" t="s">
        <v>1398</v>
      </c>
      <c r="I498" s="39">
        <v>88</v>
      </c>
      <c r="J498" s="39">
        <v>130</v>
      </c>
      <c r="K498" s="39">
        <v>8</v>
      </c>
      <c r="L498" s="39" t="s">
        <v>815</v>
      </c>
      <c r="M498" s="39" t="s">
        <v>999</v>
      </c>
      <c r="N498" s="41">
        <v>6.1</v>
      </c>
      <c r="O498" s="39" t="s">
        <v>1091</v>
      </c>
      <c r="P498" s="39" t="s">
        <v>1262</v>
      </c>
      <c r="Q498" s="48"/>
      <c r="R498" s="39">
        <v>3</v>
      </c>
      <c r="S498" s="39">
        <v>54</v>
      </c>
      <c r="T498" s="39">
        <v>54</v>
      </c>
      <c r="U498" s="48">
        <v>36.001285760205725</v>
      </c>
      <c r="V498" s="39">
        <v>5</v>
      </c>
      <c r="W498" s="39">
        <v>5</v>
      </c>
      <c r="X498" s="39">
        <v>2</v>
      </c>
      <c r="Y498" s="39">
        <v>5</v>
      </c>
      <c r="Z498" s="39">
        <v>20</v>
      </c>
      <c r="AA498" s="39"/>
      <c r="AB498" s="52"/>
      <c r="AC498" s="39"/>
      <c r="AD498" s="41">
        <v>6.5</v>
      </c>
      <c r="AE498" s="41"/>
      <c r="AF498" s="68" t="s">
        <v>619</v>
      </c>
      <c r="AG498" s="39" t="str">
        <f>VLOOKUP(B498,$B$1703:$D$1743,2,FALSE)</f>
        <v>NSW</v>
      </c>
      <c r="AH498" s="39" t="str">
        <f>VLOOKUP(B498,$B$1703:$D$1743,3,FALSE)</f>
        <v>-</v>
      </c>
      <c r="AI498" s="69" t="str">
        <f>TRIM(PROPER(L498))</f>
        <v>Solar Apex</v>
      </c>
      <c r="AJ498" s="39" t="str">
        <f>TEXT(A498, "ddd")</f>
        <v>Sun</v>
      </c>
      <c r="AK498" s="39">
        <f>MONTH(Table2[[#This Row],[Date]])</f>
        <v>12</v>
      </c>
      <c r="AL498" s="39"/>
      <c r="AM498" s="39" t="str">
        <f>IF(AND(Table2[[#This Row],[Date]]=A499,Table2[[#This Row],[Track]]=B499,Table2[[#This Row],[Race]]=F499,AL498&lt;&gt;"Neg",AL499&lt;&gt;"Neg"),2,"")</f>
        <v/>
      </c>
      <c r="AN498" s="39" t="str">
        <f>IF(AM498=2,2,IF(AND(AM497=2,Table2[[#This Row],[Negatives]]&lt;&gt;"NEG"),2,""))</f>
        <v/>
      </c>
      <c r="AO498" s="39">
        <f>IF(AND(Table2[[#This Row],[State]]="NSW",Table2[[#This Row],[Rated Order]]=3,AN498=""),100,100)</f>
        <v>100</v>
      </c>
      <c r="AP498" s="39" t="str">
        <f>IF(AC498&lt;&gt;"Won","",AO498*AD498)</f>
        <v/>
      </c>
      <c r="AQ498" s="39">
        <f>IF(AP498="",AO498*-1,AP498-AO498)</f>
        <v>-100</v>
      </c>
      <c r="AR498" s="95">
        <f>IF(Table2[[#This Row],[Negatives]]="NEG","",IF(AND(Table2[[#This Row],[2 Pro Bets]]="",Table2[[#This Row],[State]]="NSW",Table2[[#This Row],[Rated Order]]=3),"",100))</f>
        <v>100</v>
      </c>
      <c r="AS498" s="47" t="str">
        <f>IF(Table2[[#This Row],[Pro Bet]]="","",IF(Table2[[#This Row],[Lev Ret]]="","",AR498*Table2[[#This Row],[Div]]))</f>
        <v/>
      </c>
      <c r="AT498" s="96">
        <f>IF(Table2[[#This Row],[Pro Bet]]="","",IF(AS498="",AR498*-1,AS498-AR498))</f>
        <v>-100</v>
      </c>
    </row>
    <row r="499" spans="1:46" x14ac:dyDescent="0.25">
      <c r="A499" s="38">
        <v>44556</v>
      </c>
      <c r="B499" s="39" t="s">
        <v>44</v>
      </c>
      <c r="C499" s="40">
        <v>0.60069444444444442</v>
      </c>
      <c r="D499" s="39">
        <v>4</v>
      </c>
      <c r="E499" s="39">
        <v>6</v>
      </c>
      <c r="F499" s="70">
        <v>4</v>
      </c>
      <c r="G499" s="39">
        <v>2000</v>
      </c>
      <c r="H499" s="39" t="s">
        <v>1398</v>
      </c>
      <c r="I499" s="39">
        <v>72</v>
      </c>
      <c r="J499" s="39">
        <v>100</v>
      </c>
      <c r="K499" s="39">
        <v>8</v>
      </c>
      <c r="L499" s="39" t="s">
        <v>1635</v>
      </c>
      <c r="M499" s="39" t="s">
        <v>1018</v>
      </c>
      <c r="N499" s="41">
        <v>13.2</v>
      </c>
      <c r="O499" s="39" t="s">
        <v>1476</v>
      </c>
      <c r="P499" s="39" t="s">
        <v>1444</v>
      </c>
      <c r="Q499" s="48">
        <v>3</v>
      </c>
      <c r="R499" s="39">
        <v>4</v>
      </c>
      <c r="S499" s="39">
        <v>55</v>
      </c>
      <c r="T499" s="39">
        <v>52</v>
      </c>
      <c r="U499" s="48">
        <v>29.314888010540187</v>
      </c>
      <c r="V499" s="39">
        <v>3</v>
      </c>
      <c r="W499" s="39"/>
      <c r="X499" s="39">
        <v>2</v>
      </c>
      <c r="Y499" s="39">
        <v>5</v>
      </c>
      <c r="Z499" s="39">
        <v>20</v>
      </c>
      <c r="AA499" s="39"/>
      <c r="AB499" s="52"/>
      <c r="AC499" s="39"/>
      <c r="AD499" s="41">
        <v>9</v>
      </c>
      <c r="AE499" s="41"/>
      <c r="AF499" s="68" t="s">
        <v>619</v>
      </c>
      <c r="AG499" s="39" t="str">
        <f>VLOOKUP(B499,$B$1703:$D$1743,2,FALSE)</f>
        <v>NSW</v>
      </c>
      <c r="AH499" s="39" t="str">
        <f>VLOOKUP(B499,$B$1703:$D$1743,3,FALSE)</f>
        <v>-</v>
      </c>
      <c r="AI499" s="69" t="str">
        <f>TRIM(PROPER(L499))</f>
        <v>Microna</v>
      </c>
      <c r="AJ499" s="39" t="str">
        <f>TEXT(A499, "ddd")</f>
        <v>Sun</v>
      </c>
      <c r="AK499" s="39">
        <f>MONTH(Table2[[#This Row],[Date]])</f>
        <v>12</v>
      </c>
      <c r="AL499" s="39" t="s">
        <v>1362</v>
      </c>
      <c r="AM499" s="39" t="str">
        <f>IF(AND(Table2[[#This Row],[Date]]=A500,Table2[[#This Row],[Track]]=B500,Table2[[#This Row],[Race]]=F500,AL499&lt;&gt;"Neg",AL500&lt;&gt;"Neg"),2,"")</f>
        <v/>
      </c>
      <c r="AN499" s="39" t="str">
        <f>IF(AM499=2,2,IF(AND(AM498=2,Table2[[#This Row],[Negatives]]&lt;&gt;"NEG"),2,""))</f>
        <v/>
      </c>
      <c r="AO499" s="39">
        <f>IF(AND(Table2[[#This Row],[State]]="NSW",Table2[[#This Row],[Rated Order]]=3,AN499=""),100,100)</f>
        <v>100</v>
      </c>
      <c r="AP499" s="39" t="str">
        <f>IF(AC499&lt;&gt;"Won","",AO499*AD499)</f>
        <v/>
      </c>
      <c r="AQ499" s="39">
        <f>IF(AP499="",AO499*-1,AP499-AO499)</f>
        <v>-100</v>
      </c>
      <c r="AR499" s="95" t="str">
        <f>IF(Table2[[#This Row],[Negatives]]="NEG","",IF(AND(Table2[[#This Row],[2 Pro Bets]]="",Table2[[#This Row],[State]]="NSW",Table2[[#This Row],[Rated Order]]=3),"",100))</f>
        <v/>
      </c>
      <c r="AS499" s="47" t="str">
        <f>IF(Table2[[#This Row],[Pro Bet]]="","",IF(Table2[[#This Row],[Lev Ret]]="","",AR499*Table2[[#This Row],[Div]]))</f>
        <v/>
      </c>
      <c r="AT499" s="96" t="str">
        <f>IF(Table2[[#This Row],[Pro Bet]]="","",IF(AS499="",AR499*-1,AS499-AR499))</f>
        <v/>
      </c>
    </row>
    <row r="500" spans="1:46" x14ac:dyDescent="0.25">
      <c r="A500" s="38">
        <v>44556</v>
      </c>
      <c r="B500" s="39" t="s">
        <v>44</v>
      </c>
      <c r="C500" s="40">
        <v>0.625</v>
      </c>
      <c r="D500" s="39">
        <v>4</v>
      </c>
      <c r="E500" s="39">
        <v>6</v>
      </c>
      <c r="F500" s="70">
        <v>5</v>
      </c>
      <c r="G500" s="39">
        <v>1800</v>
      </c>
      <c r="H500" s="39" t="s">
        <v>1398</v>
      </c>
      <c r="I500" s="39">
        <v>78</v>
      </c>
      <c r="J500" s="39">
        <v>130</v>
      </c>
      <c r="K500" s="39">
        <v>1</v>
      </c>
      <c r="L500" s="39" t="s">
        <v>816</v>
      </c>
      <c r="M500" s="39" t="s">
        <v>1006</v>
      </c>
      <c r="N500" s="41">
        <v>6.2</v>
      </c>
      <c r="O500" s="39" t="s">
        <v>1091</v>
      </c>
      <c r="P500" s="39" t="s">
        <v>1444</v>
      </c>
      <c r="Q500" s="48">
        <v>3</v>
      </c>
      <c r="R500" s="39">
        <v>2</v>
      </c>
      <c r="S500" s="39">
        <v>59.5</v>
      </c>
      <c r="T500" s="39">
        <v>56.5</v>
      </c>
      <c r="U500" s="48">
        <v>44.700460829493089</v>
      </c>
      <c r="V500" s="39">
        <v>2</v>
      </c>
      <c r="W500" s="39"/>
      <c r="X500" s="39">
        <v>2</v>
      </c>
      <c r="Y500" s="39">
        <v>4.8</v>
      </c>
      <c r="Z500" s="39">
        <v>20</v>
      </c>
      <c r="AA500" s="39"/>
      <c r="AB500" s="52"/>
      <c r="AC500" s="39" t="s">
        <v>1</v>
      </c>
      <c r="AD500" s="41">
        <v>4</v>
      </c>
      <c r="AE500" s="41">
        <v>1.7</v>
      </c>
      <c r="AF500" s="68" t="s">
        <v>619</v>
      </c>
      <c r="AG500" s="39" t="str">
        <f>VLOOKUP(B500,$B$1703:$D$1743,2,FALSE)</f>
        <v>NSW</v>
      </c>
      <c r="AH500" s="39" t="str">
        <f>VLOOKUP(B500,$B$1703:$D$1743,3,FALSE)</f>
        <v>-</v>
      </c>
      <c r="AI500" s="69" t="str">
        <f>TRIM(PROPER(L500))</f>
        <v>Zegalo</v>
      </c>
      <c r="AJ500" s="39" t="str">
        <f>TEXT(A500, "ddd")</f>
        <v>Sun</v>
      </c>
      <c r="AK500" s="39">
        <f>MONTH(Table2[[#This Row],[Date]])</f>
        <v>12</v>
      </c>
      <c r="AL500" s="39"/>
      <c r="AM500" s="39" t="str">
        <f>IF(AND(Table2[[#This Row],[Date]]=A501,Table2[[#This Row],[Track]]=B501,Table2[[#This Row],[Race]]=F501,AL500&lt;&gt;"Neg",AL501&lt;&gt;"Neg"),2,"")</f>
        <v/>
      </c>
      <c r="AN500" s="39" t="str">
        <f>IF(AM500=2,2,IF(AND(AM499=2,Table2[[#This Row],[Negatives]]&lt;&gt;"NEG"),2,""))</f>
        <v/>
      </c>
      <c r="AO500" s="39">
        <f>IF(AND(Table2[[#This Row],[State]]="NSW",Table2[[#This Row],[Rated Order]]=3,AN500=""),100,100)</f>
        <v>100</v>
      </c>
      <c r="AP500" s="39" t="str">
        <f>IF(AC500&lt;&gt;"Won","",AO500*AD500)</f>
        <v/>
      </c>
      <c r="AQ500" s="39">
        <f>IF(AP500="",AO500*-1,AP500-AO500)</f>
        <v>-100</v>
      </c>
      <c r="AR500" s="95">
        <f>IF(Table2[[#This Row],[Negatives]]="NEG","",IF(AND(Table2[[#This Row],[2 Pro Bets]]="",Table2[[#This Row],[State]]="NSW",Table2[[#This Row],[Rated Order]]=3),"",100))</f>
        <v>100</v>
      </c>
      <c r="AS500" s="47" t="str">
        <f>IF(Table2[[#This Row],[Pro Bet]]="","",IF(Table2[[#This Row],[Lev Ret]]="","",AR500*Table2[[#This Row],[Div]]))</f>
        <v/>
      </c>
      <c r="AT500" s="96">
        <f>IF(Table2[[#This Row],[Pro Bet]]="","",IF(AS500="",AR500*-1,AS500-AR500))</f>
        <v>-100</v>
      </c>
    </row>
    <row r="501" spans="1:46" x14ac:dyDescent="0.25">
      <c r="A501" s="38">
        <v>44556</v>
      </c>
      <c r="B501" s="39" t="s">
        <v>44</v>
      </c>
      <c r="C501" s="40">
        <v>0.64930555555555558</v>
      </c>
      <c r="D501" s="39">
        <v>4</v>
      </c>
      <c r="E501" s="39">
        <v>6</v>
      </c>
      <c r="F501" s="70">
        <v>6</v>
      </c>
      <c r="G501" s="39">
        <v>1200</v>
      </c>
      <c r="H501" s="39" t="s">
        <v>1021</v>
      </c>
      <c r="I501" s="39">
        <v>78</v>
      </c>
      <c r="J501" s="39">
        <v>130</v>
      </c>
      <c r="K501" s="39">
        <v>1</v>
      </c>
      <c r="L501" s="39" t="s">
        <v>798</v>
      </c>
      <c r="M501" s="39" t="s">
        <v>999</v>
      </c>
      <c r="N501" s="41">
        <v>4.5</v>
      </c>
      <c r="O501" s="39" t="s">
        <v>1091</v>
      </c>
      <c r="P501" s="39" t="s">
        <v>1183</v>
      </c>
      <c r="Q501" s="48"/>
      <c r="R501" s="39">
        <v>8</v>
      </c>
      <c r="S501" s="39">
        <v>60</v>
      </c>
      <c r="T501" s="39">
        <v>60</v>
      </c>
      <c r="U501" s="48">
        <v>26.944110977724421</v>
      </c>
      <c r="V501" s="39">
        <v>1</v>
      </c>
      <c r="W501" s="39">
        <v>1</v>
      </c>
      <c r="X501" s="39">
        <v>3</v>
      </c>
      <c r="Y501" s="39">
        <v>7.7</v>
      </c>
      <c r="Z501" s="39">
        <v>20</v>
      </c>
      <c r="AA501" s="39"/>
      <c r="AB501" s="52"/>
      <c r="AC501" s="39"/>
      <c r="AD501" s="41">
        <v>6</v>
      </c>
      <c r="AE501" s="41"/>
      <c r="AF501" s="68" t="s">
        <v>619</v>
      </c>
      <c r="AG501" s="39" t="str">
        <f>VLOOKUP(B501,$B$1703:$D$1743,2,FALSE)</f>
        <v>NSW</v>
      </c>
      <c r="AH501" s="39" t="str">
        <f>VLOOKUP(B501,$B$1703:$D$1743,3,FALSE)</f>
        <v>-</v>
      </c>
      <c r="AI501" s="69" t="str">
        <f>TRIM(PROPER(L501))</f>
        <v>Selburose</v>
      </c>
      <c r="AJ501" s="39" t="str">
        <f>TEXT(A501, "ddd")</f>
        <v>Sun</v>
      </c>
      <c r="AK501" s="39">
        <f>MONTH(Table2[[#This Row],[Date]])</f>
        <v>12</v>
      </c>
      <c r="AL501" s="79" t="s">
        <v>1361</v>
      </c>
      <c r="AM501" s="39" t="str">
        <f>IF(AND(Table2[[#This Row],[Date]]=A502,Table2[[#This Row],[Track]]=B502,Table2[[#This Row],[Race]]=F502,AL501&lt;&gt;"Neg",AL502&lt;&gt;"Neg"),2,"")</f>
        <v/>
      </c>
      <c r="AN501" s="39" t="str">
        <f>IF(AM501=2,2,IF(AND(AM500=2,Table2[[#This Row],[Negatives]]&lt;&gt;"NEG"),2,""))</f>
        <v/>
      </c>
      <c r="AO501" s="39">
        <f>IF(AND(Table2[[#This Row],[State]]="NSW",Table2[[#This Row],[Rated Order]]=3,AN501=""),100,100)</f>
        <v>100</v>
      </c>
      <c r="AP501" s="39" t="str">
        <f>IF(AC501&lt;&gt;"Won","",AO501*AD501)</f>
        <v/>
      </c>
      <c r="AQ501" s="39">
        <f>IF(AP501="",AO501*-1,AP501-AO501)</f>
        <v>-100</v>
      </c>
      <c r="AR501" s="95" t="str">
        <f>IF(Table2[[#This Row],[Negatives]]="NEG","",IF(AND(Table2[[#This Row],[2 Pro Bets]]="",Table2[[#This Row],[State]]="NSW",Table2[[#This Row],[Rated Order]]=3),"",100))</f>
        <v/>
      </c>
      <c r="AS501" s="47" t="str">
        <f>IF(Table2[[#This Row],[Pro Bet]]="","",IF(Table2[[#This Row],[Lev Ret]]="","",AR501*Table2[[#This Row],[Div]]))</f>
        <v/>
      </c>
      <c r="AT501" s="96" t="str">
        <f>IF(Table2[[#This Row],[Pro Bet]]="","",IF(AS501="",AR501*-1,AS501-AR501))</f>
        <v/>
      </c>
    </row>
    <row r="502" spans="1:46" x14ac:dyDescent="0.25">
      <c r="A502" s="38">
        <v>44556</v>
      </c>
      <c r="B502" s="39" t="s">
        <v>107</v>
      </c>
      <c r="C502" s="40">
        <v>0.65972222222222221</v>
      </c>
      <c r="D502" s="39">
        <v>3</v>
      </c>
      <c r="E502" s="39">
        <v>0</v>
      </c>
      <c r="F502" s="70">
        <v>6</v>
      </c>
      <c r="G502" s="39">
        <v>2000</v>
      </c>
      <c r="H502" s="39" t="s">
        <v>988</v>
      </c>
      <c r="I502" s="39">
        <v>84</v>
      </c>
      <c r="J502" s="39">
        <v>130</v>
      </c>
      <c r="K502" s="39">
        <v>5</v>
      </c>
      <c r="L502" s="39" t="s">
        <v>541</v>
      </c>
      <c r="M502" s="39" t="s">
        <v>1024</v>
      </c>
      <c r="N502" s="41">
        <v>3.1</v>
      </c>
      <c r="O502" s="39" t="s">
        <v>1009</v>
      </c>
      <c r="P502" s="39" t="s">
        <v>1200</v>
      </c>
      <c r="Q502" s="48"/>
      <c r="R502" s="39">
        <v>11</v>
      </c>
      <c r="S502" s="39">
        <v>56.5</v>
      </c>
      <c r="T502" s="39">
        <v>56.5</v>
      </c>
      <c r="U502" s="48">
        <v>36.363636363636367</v>
      </c>
      <c r="V502" s="39">
        <v>2</v>
      </c>
      <c r="W502" s="39"/>
      <c r="X502" s="39">
        <v>3</v>
      </c>
      <c r="Y502" s="39">
        <v>5.4</v>
      </c>
      <c r="Z502" s="39">
        <v>30</v>
      </c>
      <c r="AA502" s="39">
        <v>13</v>
      </c>
      <c r="AB502" s="52"/>
      <c r="AC502" s="39"/>
      <c r="AD502" s="41">
        <v>3.2</v>
      </c>
      <c r="AE502" s="41"/>
      <c r="AF502" s="68" t="s">
        <v>618</v>
      </c>
      <c r="AG502" s="39" t="str">
        <f>VLOOKUP(B502,$B$1703:$D$1743,2,FALSE)</f>
        <v>Vic</v>
      </c>
      <c r="AH502" s="39" t="str">
        <f>VLOOKUP(B502,$B$1703:$D$1743,3,FALSE)</f>
        <v>-</v>
      </c>
      <c r="AI502" s="69" t="str">
        <f>TRIM(PROPER(L502))</f>
        <v>Lyrical Lad</v>
      </c>
      <c r="AJ502" s="39" t="str">
        <f>TEXT(A502, "ddd")</f>
        <v>Sun</v>
      </c>
      <c r="AK502" s="39">
        <f>MONTH(Table2[[#This Row],[Date]])</f>
        <v>12</v>
      </c>
      <c r="AL502" s="39"/>
      <c r="AM502" s="39" t="str">
        <f>IF(AND(Table2[[#This Row],[Date]]=A503,Table2[[#This Row],[Track]]=B503,Table2[[#This Row],[Race]]=F503,AL502&lt;&gt;"Neg",AL503&lt;&gt;"Neg"),2,"")</f>
        <v/>
      </c>
      <c r="AN502" s="39" t="str">
        <f>IF(AM502=2,2,IF(AND(AM501=2,Table2[[#This Row],[Negatives]]&lt;&gt;"NEG"),2,""))</f>
        <v/>
      </c>
      <c r="AO502" s="39">
        <f>IF(AND(Table2[[#This Row],[State]]="NSW",Table2[[#This Row],[Rated Order]]=3,AN502=""),100,100)</f>
        <v>100</v>
      </c>
      <c r="AP502" s="39" t="str">
        <f>IF(AC502&lt;&gt;"Won","",AO502*AD502)</f>
        <v/>
      </c>
      <c r="AQ502" s="39">
        <f>IF(AP502="",AO502*-1,AP502-AO502)</f>
        <v>-100</v>
      </c>
      <c r="AR502" s="95">
        <f>IF(Table2[[#This Row],[Negatives]]="NEG","",IF(AND(Table2[[#This Row],[2 Pro Bets]]="",Table2[[#This Row],[State]]="NSW",Table2[[#This Row],[Rated Order]]=3),"",100))</f>
        <v>100</v>
      </c>
      <c r="AS502" s="47" t="str">
        <f>IF(Table2[[#This Row],[Pro Bet]]="","",IF(Table2[[#This Row],[Lev Ret]]="","",AR502*Table2[[#This Row],[Div]]))</f>
        <v/>
      </c>
      <c r="AT502" s="96">
        <f>IF(Table2[[#This Row],[Pro Bet]]="","",IF(AS502="",AR502*-1,AS502-AR502))</f>
        <v>-100</v>
      </c>
    </row>
    <row r="503" spans="1:46" x14ac:dyDescent="0.25">
      <c r="A503" s="38">
        <v>44556</v>
      </c>
      <c r="B503" s="39" t="s">
        <v>44</v>
      </c>
      <c r="C503" s="40">
        <v>0.67361111111111116</v>
      </c>
      <c r="D503" s="39">
        <v>4</v>
      </c>
      <c r="E503" s="39">
        <v>6</v>
      </c>
      <c r="F503" s="70">
        <v>7</v>
      </c>
      <c r="G503" s="39">
        <v>2000</v>
      </c>
      <c r="H503" s="39" t="s">
        <v>1398</v>
      </c>
      <c r="I503" s="39"/>
      <c r="J503" s="39">
        <v>160</v>
      </c>
      <c r="K503" s="39">
        <v>9</v>
      </c>
      <c r="L503" s="39" t="s">
        <v>817</v>
      </c>
      <c r="M503" s="39" t="s">
        <v>1024</v>
      </c>
      <c r="N503" s="41">
        <v>4.9000000000000004</v>
      </c>
      <c r="O503" s="39" t="s">
        <v>1149</v>
      </c>
      <c r="P503" s="39" t="s">
        <v>1477</v>
      </c>
      <c r="Q503" s="48"/>
      <c r="R503" s="39">
        <v>8</v>
      </c>
      <c r="S503" s="39">
        <v>55</v>
      </c>
      <c r="T503" s="39">
        <v>55</v>
      </c>
      <c r="U503" s="48">
        <v>40.816326530612244</v>
      </c>
      <c r="V503" s="39">
        <v>5</v>
      </c>
      <c r="W503" s="39">
        <v>4</v>
      </c>
      <c r="X503" s="39">
        <v>2</v>
      </c>
      <c r="Y503" s="39">
        <v>5.5</v>
      </c>
      <c r="Z503" s="39">
        <v>20</v>
      </c>
      <c r="AA503" s="39"/>
      <c r="AB503" s="52"/>
      <c r="AC503" s="39"/>
      <c r="AD503" s="41">
        <v>5.5</v>
      </c>
      <c r="AE503" s="41"/>
      <c r="AF503" s="68" t="s">
        <v>619</v>
      </c>
      <c r="AG503" s="39" t="str">
        <f>VLOOKUP(B503,$B$1703:$D$1743,2,FALSE)</f>
        <v>NSW</v>
      </c>
      <c r="AH503" s="39" t="str">
        <f>VLOOKUP(B503,$B$1703:$D$1743,3,FALSE)</f>
        <v>-</v>
      </c>
      <c r="AI503" s="69" t="str">
        <f>TRIM(PROPER(L503))</f>
        <v>Lightning Jack</v>
      </c>
      <c r="AJ503" s="39" t="str">
        <f>TEXT(A503, "ddd")</f>
        <v>Sun</v>
      </c>
      <c r="AK503" s="39">
        <f>MONTH(Table2[[#This Row],[Date]])</f>
        <v>12</v>
      </c>
      <c r="AL503" s="39"/>
      <c r="AM503" s="39" t="str">
        <f>IF(AND(Table2[[#This Row],[Date]]=A504,Table2[[#This Row],[Track]]=B504,Table2[[#This Row],[Race]]=F504,AL503&lt;&gt;"Neg",AL504&lt;&gt;"Neg"),2,"")</f>
        <v/>
      </c>
      <c r="AN503" s="39" t="str">
        <f>IF(AM503=2,2,IF(AND(AM502=2,Table2[[#This Row],[Negatives]]&lt;&gt;"NEG"),2,""))</f>
        <v/>
      </c>
      <c r="AO503" s="39">
        <f>IF(AND(Table2[[#This Row],[State]]="NSW",Table2[[#This Row],[Rated Order]]=3,AN503=""),100,100)</f>
        <v>100</v>
      </c>
      <c r="AP503" s="39" t="str">
        <f>IF(AC503&lt;&gt;"Won","",AO503*AD503)</f>
        <v/>
      </c>
      <c r="AQ503" s="39">
        <f>IF(AP503="",AO503*-1,AP503-AO503)</f>
        <v>-100</v>
      </c>
      <c r="AR503" s="95">
        <f>IF(Table2[[#This Row],[Negatives]]="NEG","",IF(AND(Table2[[#This Row],[2 Pro Bets]]="",Table2[[#This Row],[State]]="NSW",Table2[[#This Row],[Rated Order]]=3),"",100))</f>
        <v>100</v>
      </c>
      <c r="AS503" s="47" t="str">
        <f>IF(Table2[[#This Row],[Pro Bet]]="","",IF(Table2[[#This Row],[Lev Ret]]="","",AR503*Table2[[#This Row],[Div]]))</f>
        <v/>
      </c>
      <c r="AT503" s="96">
        <f>IF(Table2[[#This Row],[Pro Bet]]="","",IF(AS503="",AR503*-1,AS503-AR503))</f>
        <v>-100</v>
      </c>
    </row>
    <row r="504" spans="1:46" x14ac:dyDescent="0.25">
      <c r="A504" s="38">
        <v>44556</v>
      </c>
      <c r="B504" s="39" t="s">
        <v>107</v>
      </c>
      <c r="C504" s="40">
        <v>0.6875</v>
      </c>
      <c r="D504" s="39">
        <v>3</v>
      </c>
      <c r="E504" s="39">
        <v>0</v>
      </c>
      <c r="F504" s="70">
        <v>7</v>
      </c>
      <c r="G504" s="39">
        <v>1700</v>
      </c>
      <c r="H504" s="39" t="s">
        <v>988</v>
      </c>
      <c r="I504" s="39" t="s">
        <v>989</v>
      </c>
      <c r="J504" s="39">
        <v>160</v>
      </c>
      <c r="K504" s="39">
        <v>1</v>
      </c>
      <c r="L504" s="39" t="s">
        <v>486</v>
      </c>
      <c r="M504" s="39" t="s">
        <v>990</v>
      </c>
      <c r="N504" s="41">
        <v>8.5</v>
      </c>
      <c r="O504" s="39" t="s">
        <v>1000</v>
      </c>
      <c r="P504" s="39" t="s">
        <v>1084</v>
      </c>
      <c r="Q504" s="48"/>
      <c r="R504" s="39">
        <v>4</v>
      </c>
      <c r="S504" s="39">
        <v>60</v>
      </c>
      <c r="T504" s="39">
        <v>60</v>
      </c>
      <c r="U504" s="48">
        <v>42.067736185383247</v>
      </c>
      <c r="V504" s="39"/>
      <c r="W504" s="39">
        <v>1</v>
      </c>
      <c r="X504" s="39">
        <v>2</v>
      </c>
      <c r="Y504" s="39">
        <v>5.3</v>
      </c>
      <c r="Z504" s="39">
        <v>30</v>
      </c>
      <c r="AA504" s="39">
        <v>11</v>
      </c>
      <c r="AB504" s="52"/>
      <c r="AC504" s="39"/>
      <c r="AD504" s="41">
        <v>12</v>
      </c>
      <c r="AE504" s="41"/>
      <c r="AF504" s="68" t="s">
        <v>618</v>
      </c>
      <c r="AG504" s="39" t="str">
        <f>VLOOKUP(B504,$B$1703:$D$1743,2,FALSE)</f>
        <v>Vic</v>
      </c>
      <c r="AH504" s="39" t="str">
        <f>VLOOKUP(B504,$B$1703:$D$1743,3,FALSE)</f>
        <v>-</v>
      </c>
      <c r="AI504" s="69" t="str">
        <f>TRIM(PROPER(L504))</f>
        <v>So Si Bon</v>
      </c>
      <c r="AJ504" s="39" t="str">
        <f>TEXT(A504, "ddd")</f>
        <v>Sun</v>
      </c>
      <c r="AK504" s="39">
        <f>MONTH(Table2[[#This Row],[Date]])</f>
        <v>12</v>
      </c>
      <c r="AL504" s="39"/>
      <c r="AM504" s="39">
        <f>IF(AND(Table2[[#This Row],[Date]]=A505,Table2[[#This Row],[Track]]=B505,Table2[[#This Row],[Race]]=F505,AL504&lt;&gt;"Neg",AL505&lt;&gt;"Neg"),2,"")</f>
        <v>2</v>
      </c>
      <c r="AN504" s="39">
        <f>IF(AM504=2,2,IF(AND(AM503=2,Table2[[#This Row],[Negatives]]&lt;&gt;"NEG"),2,""))</f>
        <v>2</v>
      </c>
      <c r="AO504" s="39">
        <f>IF(AND(Table2[[#This Row],[State]]="NSW",Table2[[#This Row],[Rated Order]]=3,AN504=""),100,100)</f>
        <v>100</v>
      </c>
      <c r="AP504" s="39" t="str">
        <f>IF(AC504&lt;&gt;"Won","",AO504*AD504)</f>
        <v/>
      </c>
      <c r="AQ504" s="39">
        <f>IF(AP504="",AO504*-1,AP504-AO504)</f>
        <v>-100</v>
      </c>
      <c r="AR504" s="95">
        <f>IF(Table2[[#This Row],[Negatives]]="NEG","",IF(AND(Table2[[#This Row],[2 Pro Bets]]="",Table2[[#This Row],[State]]="NSW",Table2[[#This Row],[Rated Order]]=3),"",100))</f>
        <v>100</v>
      </c>
      <c r="AS504" s="47" t="str">
        <f>IF(Table2[[#This Row],[Pro Bet]]="","",IF(Table2[[#This Row],[Lev Ret]]="","",AR504*Table2[[#This Row],[Div]]))</f>
        <v/>
      </c>
      <c r="AT504" s="96">
        <f>IF(Table2[[#This Row],[Pro Bet]]="","",IF(AS504="",AR504*-1,AS504-AR504))</f>
        <v>-100</v>
      </c>
    </row>
    <row r="505" spans="1:46" x14ac:dyDescent="0.25">
      <c r="A505" s="38">
        <v>44556</v>
      </c>
      <c r="B505" s="39" t="s">
        <v>107</v>
      </c>
      <c r="C505" s="40">
        <v>0.6875</v>
      </c>
      <c r="D505" s="39">
        <v>3</v>
      </c>
      <c r="E505" s="39">
        <v>0</v>
      </c>
      <c r="F505" s="70">
        <v>7</v>
      </c>
      <c r="G505" s="39">
        <v>1700</v>
      </c>
      <c r="H505" s="39" t="s">
        <v>988</v>
      </c>
      <c r="I505" s="39" t="s">
        <v>989</v>
      </c>
      <c r="J505" s="39">
        <v>160</v>
      </c>
      <c r="K505" s="39">
        <v>11</v>
      </c>
      <c r="L505" s="39" t="s">
        <v>483</v>
      </c>
      <c r="M505" s="39" t="s">
        <v>1024</v>
      </c>
      <c r="N505" s="41">
        <v>12</v>
      </c>
      <c r="O505" s="39" t="s">
        <v>1201</v>
      </c>
      <c r="P505" s="39" t="s">
        <v>1056</v>
      </c>
      <c r="Q505" s="48"/>
      <c r="R505" s="39">
        <v>3</v>
      </c>
      <c r="S505" s="39">
        <v>54</v>
      </c>
      <c r="T505" s="39">
        <v>54</v>
      </c>
      <c r="U505" s="48">
        <v>42.067736185383247</v>
      </c>
      <c r="V505" s="39">
        <v>1</v>
      </c>
      <c r="W505" s="39">
        <v>5</v>
      </c>
      <c r="X505" s="39">
        <v>3</v>
      </c>
      <c r="Y505" s="39">
        <v>5.5</v>
      </c>
      <c r="Z505" s="39">
        <v>30</v>
      </c>
      <c r="AA505" s="39">
        <v>11</v>
      </c>
      <c r="AB505" s="52"/>
      <c r="AC505" s="39"/>
      <c r="AD505" s="41">
        <v>15</v>
      </c>
      <c r="AE505" s="41"/>
      <c r="AF505" s="68" t="s">
        <v>618</v>
      </c>
      <c r="AG505" s="39" t="str">
        <f>VLOOKUP(B505,$B$1703:$D$1743,2,FALSE)</f>
        <v>Vic</v>
      </c>
      <c r="AH505" s="39" t="str">
        <f>VLOOKUP(B505,$B$1703:$D$1743,3,FALSE)</f>
        <v>-</v>
      </c>
      <c r="AI505" s="69" t="str">
        <f>TRIM(PROPER(L505))</f>
        <v>Good And Proper</v>
      </c>
      <c r="AJ505" s="39" t="str">
        <f>TEXT(A505, "ddd")</f>
        <v>Sun</v>
      </c>
      <c r="AK505" s="39">
        <f>MONTH(Table2[[#This Row],[Date]])</f>
        <v>12</v>
      </c>
      <c r="AL505" s="39"/>
      <c r="AM505" s="39" t="str">
        <f>IF(AND(Table2[[#This Row],[Date]]=A506,Table2[[#This Row],[Track]]=B506,Table2[[#This Row],[Race]]=F506,AL505&lt;&gt;"Neg",AL506&lt;&gt;"Neg"),2,"")</f>
        <v/>
      </c>
      <c r="AN505" s="39">
        <f>IF(AM505=2,2,IF(AND(AM504=2,Table2[[#This Row],[Negatives]]&lt;&gt;"NEG"),2,""))</f>
        <v>2</v>
      </c>
      <c r="AO505" s="39">
        <f>IF(AND(Table2[[#This Row],[State]]="NSW",Table2[[#This Row],[Rated Order]]=3,AN505=""),100,100)</f>
        <v>100</v>
      </c>
      <c r="AP505" s="39" t="str">
        <f>IF(AC505&lt;&gt;"Won","",AO505*AD505)</f>
        <v/>
      </c>
      <c r="AQ505" s="39">
        <f>IF(AP505="",AO505*-1,AP505-AO505)</f>
        <v>-100</v>
      </c>
      <c r="AR505" s="95">
        <f>IF(Table2[[#This Row],[Negatives]]="NEG","",IF(AND(Table2[[#This Row],[2 Pro Bets]]="",Table2[[#This Row],[State]]="NSW",Table2[[#This Row],[Rated Order]]=3),"",100))</f>
        <v>100</v>
      </c>
      <c r="AS505" s="47" t="str">
        <f>IF(Table2[[#This Row],[Pro Bet]]="","",IF(Table2[[#This Row],[Lev Ret]]="","",AR505*Table2[[#This Row],[Div]]))</f>
        <v/>
      </c>
      <c r="AT505" s="96">
        <f>IF(Table2[[#This Row],[Pro Bet]]="","",IF(AS505="",AR505*-1,AS505-AR505))</f>
        <v>-100</v>
      </c>
    </row>
    <row r="506" spans="1:46" x14ac:dyDescent="0.25">
      <c r="A506" s="38">
        <v>44556</v>
      </c>
      <c r="B506" s="39" t="s">
        <v>44</v>
      </c>
      <c r="C506" s="40">
        <v>0.70138888888888884</v>
      </c>
      <c r="D506" s="39">
        <v>4</v>
      </c>
      <c r="E506" s="39">
        <v>6</v>
      </c>
      <c r="F506" s="70">
        <v>8</v>
      </c>
      <c r="G506" s="39">
        <v>1200</v>
      </c>
      <c r="H506" s="39" t="s">
        <v>1398</v>
      </c>
      <c r="I506" s="39">
        <v>78</v>
      </c>
      <c r="J506" s="39">
        <v>130</v>
      </c>
      <c r="K506" s="39">
        <v>11</v>
      </c>
      <c r="L506" s="39" t="s">
        <v>797</v>
      </c>
      <c r="M506" s="39" t="s">
        <v>1018</v>
      </c>
      <c r="N506" s="41">
        <v>15.4</v>
      </c>
      <c r="O506" s="39" t="s">
        <v>1325</v>
      </c>
      <c r="P506" s="39" t="s">
        <v>1408</v>
      </c>
      <c r="Q506" s="48"/>
      <c r="R506" s="39">
        <v>10</v>
      </c>
      <c r="S506" s="39">
        <v>55</v>
      </c>
      <c r="T506" s="39">
        <v>55</v>
      </c>
      <c r="U506" s="48">
        <v>40.976265114196153</v>
      </c>
      <c r="V506" s="39"/>
      <c r="W506" s="39"/>
      <c r="X506" s="39">
        <v>2</v>
      </c>
      <c r="Y506" s="39">
        <v>5.5</v>
      </c>
      <c r="Z506" s="39">
        <v>20</v>
      </c>
      <c r="AA506" s="39"/>
      <c r="AB506" s="52"/>
      <c r="AC506" s="39"/>
      <c r="AD506" s="41">
        <v>16</v>
      </c>
      <c r="AE506" s="41"/>
      <c r="AF506" s="68" t="s">
        <v>619</v>
      </c>
      <c r="AG506" s="39" t="str">
        <f>VLOOKUP(B506,$B$1703:$D$1743,2,FALSE)</f>
        <v>NSW</v>
      </c>
      <c r="AH506" s="39" t="str">
        <f>VLOOKUP(B506,$B$1703:$D$1743,3,FALSE)</f>
        <v>-</v>
      </c>
      <c r="AI506" s="69" t="str">
        <f>TRIM(PROPER(L506))</f>
        <v>Nictock</v>
      </c>
      <c r="AJ506" s="39" t="str">
        <f>TEXT(A506, "ddd")</f>
        <v>Sun</v>
      </c>
      <c r="AK506" s="39">
        <f>MONTH(Table2[[#This Row],[Date]])</f>
        <v>12</v>
      </c>
      <c r="AL506" s="39" t="s">
        <v>1362</v>
      </c>
      <c r="AM506" s="39" t="str">
        <f>IF(AND(Table2[[#This Row],[Date]]=A507,Table2[[#This Row],[Track]]=B507,Table2[[#This Row],[Race]]=F507,AL506&lt;&gt;"Neg",AL507&lt;&gt;"Neg"),2,"")</f>
        <v/>
      </c>
      <c r="AN506" s="39" t="str">
        <f>IF(AM506=2,2,IF(AND(AM505=2,Table2[[#This Row],[Negatives]]&lt;&gt;"NEG"),2,""))</f>
        <v/>
      </c>
      <c r="AO506" s="39">
        <f>IF(AND(Table2[[#This Row],[State]]="NSW",Table2[[#This Row],[Rated Order]]=3,AN506=""),100,100)</f>
        <v>100</v>
      </c>
      <c r="AP506" s="39" t="str">
        <f>IF(AC506&lt;&gt;"Won","",AO506*AD506)</f>
        <v/>
      </c>
      <c r="AQ506" s="39">
        <f>IF(AP506="",AO506*-1,AP506-AO506)</f>
        <v>-100</v>
      </c>
      <c r="AR506" s="95" t="str">
        <f>IF(Table2[[#This Row],[Negatives]]="NEG","",IF(AND(Table2[[#This Row],[2 Pro Bets]]="",Table2[[#This Row],[State]]="NSW",Table2[[#This Row],[Rated Order]]=3),"",100))</f>
        <v/>
      </c>
      <c r="AS506" s="47" t="str">
        <f>IF(Table2[[#This Row],[Pro Bet]]="","",IF(Table2[[#This Row],[Lev Ret]]="","",AR506*Table2[[#This Row],[Div]]))</f>
        <v/>
      </c>
      <c r="AT506" s="96" t="str">
        <f>IF(Table2[[#This Row],[Pro Bet]]="","",IF(AS506="",AR506*-1,AS506-AR506))</f>
        <v/>
      </c>
    </row>
    <row r="507" spans="1:46" x14ac:dyDescent="0.25">
      <c r="A507" s="38">
        <v>44562</v>
      </c>
      <c r="B507" s="39" t="s">
        <v>55</v>
      </c>
      <c r="C507" s="40">
        <v>0.5625</v>
      </c>
      <c r="D507" s="39">
        <v>4</v>
      </c>
      <c r="E507" s="39">
        <v>0</v>
      </c>
      <c r="F507" s="70">
        <v>3</v>
      </c>
      <c r="G507" s="39">
        <v>2400</v>
      </c>
      <c r="H507" s="39" t="s">
        <v>1398</v>
      </c>
      <c r="I507" s="39">
        <v>78</v>
      </c>
      <c r="J507" s="39">
        <v>130</v>
      </c>
      <c r="K507" s="39">
        <v>2</v>
      </c>
      <c r="L507" s="39" t="s">
        <v>818</v>
      </c>
      <c r="M507" s="39" t="s">
        <v>990</v>
      </c>
      <c r="N507" s="41">
        <v>6</v>
      </c>
      <c r="O507" s="39" t="s">
        <v>1091</v>
      </c>
      <c r="P507" s="39" t="s">
        <v>1478</v>
      </c>
      <c r="Q507" s="48"/>
      <c r="R507" s="39">
        <v>8</v>
      </c>
      <c r="S507" s="39">
        <v>58</v>
      </c>
      <c r="T507" s="39">
        <v>58</v>
      </c>
      <c r="U507" s="48">
        <v>47.916666666666671</v>
      </c>
      <c r="V507" s="39">
        <v>2</v>
      </c>
      <c r="W507" s="39"/>
      <c r="X507" s="39">
        <v>2</v>
      </c>
      <c r="Y507" s="39">
        <v>5.6</v>
      </c>
      <c r="Z507" s="39">
        <v>20</v>
      </c>
      <c r="AA507" s="39"/>
      <c r="AB507" s="52"/>
      <c r="AC507" s="39" t="s">
        <v>2</v>
      </c>
      <c r="AD507" s="41">
        <v>7</v>
      </c>
      <c r="AE507" s="41">
        <v>2.2000000000000002</v>
      </c>
      <c r="AF507" s="68" t="s">
        <v>619</v>
      </c>
      <c r="AG507" s="39" t="str">
        <f>VLOOKUP(B507,$B$1703:$D$1743,2,FALSE)</f>
        <v>NSW</v>
      </c>
      <c r="AH507" s="39" t="str">
        <f>VLOOKUP(B507,$B$1703:$D$1743,3,FALSE)</f>
        <v>City B</v>
      </c>
      <c r="AI507" s="69" t="str">
        <f>TRIM(PROPER(L507))</f>
        <v>Born A King</v>
      </c>
      <c r="AJ507" s="39" t="str">
        <f>TEXT(A507, "ddd")</f>
        <v>Sat</v>
      </c>
      <c r="AK507" s="39">
        <f>MONTH(Table2[[#This Row],[Date]])</f>
        <v>1</v>
      </c>
      <c r="AL507" s="39" t="s">
        <v>1362</v>
      </c>
      <c r="AM507" s="39" t="str">
        <f>IF(AND(Table2[[#This Row],[Date]]=A508,Table2[[#This Row],[Track]]=B508,Table2[[#This Row],[Race]]=F508,AL507&lt;&gt;"Neg",AL508&lt;&gt;"Neg"),2,"")</f>
        <v/>
      </c>
      <c r="AN507" s="39" t="str">
        <f>IF(AM507=2,2,IF(AND(AM506=2,Table2[[#This Row],[Negatives]]&lt;&gt;"NEG"),2,""))</f>
        <v/>
      </c>
      <c r="AO507" s="39">
        <f>IF(AND(Table2[[#This Row],[State]]="NSW",Table2[[#This Row],[Rated Order]]=3,AN507=""),100,100)</f>
        <v>100</v>
      </c>
      <c r="AP507" s="39" t="str">
        <f>IF(AC507&lt;&gt;"Won","",AO507*AD507)</f>
        <v/>
      </c>
      <c r="AQ507" s="39">
        <f>IF(AP507="",AO507*-1,AP507-AO507)</f>
        <v>-100</v>
      </c>
      <c r="AR507" s="95" t="str">
        <f>IF(Table2[[#This Row],[Negatives]]="NEG","",IF(AND(Table2[[#This Row],[2 Pro Bets]]="",Table2[[#This Row],[State]]="NSW",Table2[[#This Row],[Rated Order]]=3),"",100))</f>
        <v/>
      </c>
      <c r="AS507" s="47" t="str">
        <f>IF(Table2[[#This Row],[Pro Bet]]="","",IF(Table2[[#This Row],[Lev Ret]]="","",AR507*Table2[[#This Row],[Div]]))</f>
        <v/>
      </c>
      <c r="AT507" s="96" t="str">
        <f>IF(Table2[[#This Row],[Pro Bet]]="","",IF(AS507="",AR507*-1,AS507-AR507))</f>
        <v/>
      </c>
    </row>
    <row r="508" spans="1:46" x14ac:dyDescent="0.25">
      <c r="A508" s="38">
        <v>44562</v>
      </c>
      <c r="B508" s="39" t="s">
        <v>55</v>
      </c>
      <c r="C508" s="40">
        <v>0.58680555555555558</v>
      </c>
      <c r="D508" s="39">
        <v>4</v>
      </c>
      <c r="E508" s="39">
        <v>0</v>
      </c>
      <c r="F508" s="70">
        <v>4</v>
      </c>
      <c r="G508" s="39">
        <v>1100</v>
      </c>
      <c r="H508" s="39" t="s">
        <v>1398</v>
      </c>
      <c r="I508" s="39">
        <v>72</v>
      </c>
      <c r="J508" s="39">
        <v>100</v>
      </c>
      <c r="K508" s="39">
        <v>6</v>
      </c>
      <c r="L508" s="39" t="s">
        <v>1636</v>
      </c>
      <c r="M508" s="39" t="s">
        <v>1018</v>
      </c>
      <c r="N508" s="41">
        <v>9.1999999999999993</v>
      </c>
      <c r="O508" s="39" t="s">
        <v>1446</v>
      </c>
      <c r="P508" s="39" t="s">
        <v>1414</v>
      </c>
      <c r="Q508" s="48">
        <v>2</v>
      </c>
      <c r="R508" s="39">
        <v>2</v>
      </c>
      <c r="S508" s="39">
        <v>57.5</v>
      </c>
      <c r="T508" s="39">
        <v>55.5</v>
      </c>
      <c r="U508" s="48">
        <v>23.191094619666046</v>
      </c>
      <c r="V508" s="39">
        <v>2</v>
      </c>
      <c r="W508" s="39"/>
      <c r="X508" s="39">
        <v>3</v>
      </c>
      <c r="Y508" s="39">
        <v>7</v>
      </c>
      <c r="Z508" s="39">
        <v>20</v>
      </c>
      <c r="AA508" s="39"/>
      <c r="AB508" s="52"/>
      <c r="AC508" s="39" t="s">
        <v>1</v>
      </c>
      <c r="AD508" s="41">
        <v>8</v>
      </c>
      <c r="AE508" s="41">
        <v>2.6</v>
      </c>
      <c r="AF508" s="68" t="s">
        <v>619</v>
      </c>
      <c r="AG508" s="39" t="str">
        <f>VLOOKUP(B508,$B$1703:$D$1743,2,FALSE)</f>
        <v>NSW</v>
      </c>
      <c r="AH508" s="39" t="str">
        <f>VLOOKUP(B508,$B$1703:$D$1743,3,FALSE)</f>
        <v>City B</v>
      </c>
      <c r="AI508" s="69" t="str">
        <f>TRIM(PROPER(L508))</f>
        <v>Budhwar</v>
      </c>
      <c r="AJ508" s="39" t="str">
        <f>TEXT(A508, "ddd")</f>
        <v>Sat</v>
      </c>
      <c r="AK508" s="39">
        <f>MONTH(Table2[[#This Row],[Date]])</f>
        <v>1</v>
      </c>
      <c r="AL508" s="39" t="s">
        <v>1362</v>
      </c>
      <c r="AM508" s="39" t="str">
        <f>IF(AND(Table2[[#This Row],[Date]]=A509,Table2[[#This Row],[Track]]=B509,Table2[[#This Row],[Race]]=F509,AL508&lt;&gt;"Neg",AL509&lt;&gt;"Neg"),2,"")</f>
        <v/>
      </c>
      <c r="AN508" s="39" t="str">
        <f>IF(AM508=2,2,IF(AND(AM507=2,Table2[[#This Row],[Negatives]]&lt;&gt;"NEG"),2,""))</f>
        <v/>
      </c>
      <c r="AO508" s="39">
        <f>IF(AND(Table2[[#This Row],[State]]="NSW",Table2[[#This Row],[Rated Order]]=3,AN508=""),100,100)</f>
        <v>100</v>
      </c>
      <c r="AP508" s="39" t="str">
        <f>IF(AC508&lt;&gt;"Won","",AO508*AD508)</f>
        <v/>
      </c>
      <c r="AQ508" s="39">
        <f>IF(AP508="",AO508*-1,AP508-AO508)</f>
        <v>-100</v>
      </c>
      <c r="AR508" s="95" t="str">
        <f>IF(Table2[[#This Row],[Negatives]]="NEG","",IF(AND(Table2[[#This Row],[2 Pro Bets]]="",Table2[[#This Row],[State]]="NSW",Table2[[#This Row],[Rated Order]]=3),"",100))</f>
        <v/>
      </c>
      <c r="AS508" s="47" t="str">
        <f>IF(Table2[[#This Row],[Pro Bet]]="","",IF(Table2[[#This Row],[Lev Ret]]="","",AR508*Table2[[#This Row],[Div]]))</f>
        <v/>
      </c>
      <c r="AT508" s="96" t="str">
        <f>IF(Table2[[#This Row],[Pro Bet]]="","",IF(AS508="",AR508*-1,AS508-AR508))</f>
        <v/>
      </c>
    </row>
    <row r="509" spans="1:46" x14ac:dyDescent="0.25">
      <c r="A509" s="38">
        <v>44562</v>
      </c>
      <c r="B509" s="39" t="s">
        <v>55</v>
      </c>
      <c r="C509" s="40">
        <v>0.63888888888888895</v>
      </c>
      <c r="D509" s="39">
        <v>4</v>
      </c>
      <c r="E509" s="39">
        <v>0</v>
      </c>
      <c r="F509" s="70">
        <v>6</v>
      </c>
      <c r="G509" s="39">
        <v>1550</v>
      </c>
      <c r="H509" s="39" t="s">
        <v>1398</v>
      </c>
      <c r="I509" s="39">
        <v>100</v>
      </c>
      <c r="J509" s="39">
        <v>130</v>
      </c>
      <c r="K509" s="39">
        <v>4</v>
      </c>
      <c r="L509" s="39" t="s">
        <v>819</v>
      </c>
      <c r="M509" s="39" t="s">
        <v>1006</v>
      </c>
      <c r="N509" s="41">
        <v>3.4</v>
      </c>
      <c r="O509" s="39" t="s">
        <v>1096</v>
      </c>
      <c r="P509" s="39" t="s">
        <v>1475</v>
      </c>
      <c r="Q509" s="48">
        <v>1.5</v>
      </c>
      <c r="R509" s="39">
        <v>2</v>
      </c>
      <c r="S509" s="39">
        <v>55.5</v>
      </c>
      <c r="T509" s="39">
        <v>54</v>
      </c>
      <c r="U509" s="48">
        <v>42.398777692895344</v>
      </c>
      <c r="V509" s="39">
        <v>2</v>
      </c>
      <c r="W509" s="39">
        <v>2</v>
      </c>
      <c r="X509" s="39">
        <v>2</v>
      </c>
      <c r="Y509" s="39">
        <v>5.2</v>
      </c>
      <c r="Z509" s="39">
        <v>20</v>
      </c>
      <c r="AA509" s="39"/>
      <c r="AB509" s="52"/>
      <c r="AC509" s="39" t="s">
        <v>471</v>
      </c>
      <c r="AD509" s="41">
        <v>2.9</v>
      </c>
      <c r="AE509" s="41">
        <v>1.5</v>
      </c>
      <c r="AF509" s="68" t="s">
        <v>619</v>
      </c>
      <c r="AG509" s="39" t="str">
        <f>VLOOKUP(B509,$B$1703:$D$1743,2,FALSE)</f>
        <v>NSW</v>
      </c>
      <c r="AH509" s="39" t="str">
        <f>VLOOKUP(B509,$B$1703:$D$1743,3,FALSE)</f>
        <v>City B</v>
      </c>
      <c r="AI509" s="69" t="str">
        <f>TRIM(PROPER(L509))</f>
        <v>Kirwan'S Lane</v>
      </c>
      <c r="AJ509" s="39" t="str">
        <f>TEXT(A509, "ddd")</f>
        <v>Sat</v>
      </c>
      <c r="AK509" s="39">
        <f>MONTH(Table2[[#This Row],[Date]])</f>
        <v>1</v>
      </c>
      <c r="AL509" s="39" t="s">
        <v>1362</v>
      </c>
      <c r="AM509" s="39" t="str">
        <f>IF(AND(Table2[[#This Row],[Date]]=A510,Table2[[#This Row],[Track]]=B510,Table2[[#This Row],[Race]]=F510,AL509&lt;&gt;"Neg",AL510&lt;&gt;"Neg"),2,"")</f>
        <v/>
      </c>
      <c r="AN509" s="39" t="str">
        <f>IF(AM509=2,2,IF(AND(AM508=2,Table2[[#This Row],[Negatives]]&lt;&gt;"NEG"),2,""))</f>
        <v/>
      </c>
      <c r="AO509" s="39">
        <f>IF(AND(Table2[[#This Row],[State]]="NSW",Table2[[#This Row],[Rated Order]]=3,AN509=""),100,100)</f>
        <v>100</v>
      </c>
      <c r="AP509" s="39">
        <f>IF(AC509&lt;&gt;"Won","",AO509*AD509)</f>
        <v>290</v>
      </c>
      <c r="AQ509" s="39">
        <f>IF(AP509="",AO509*-1,AP509-AO509)</f>
        <v>190</v>
      </c>
      <c r="AR509" s="95" t="str">
        <f>IF(Table2[[#This Row],[Negatives]]="NEG","",IF(AND(Table2[[#This Row],[2 Pro Bets]]="",Table2[[#This Row],[State]]="NSW",Table2[[#This Row],[Rated Order]]=3),"",100))</f>
        <v/>
      </c>
      <c r="AS509" s="47" t="str">
        <f>IF(Table2[[#This Row],[Pro Bet]]="","",IF(Table2[[#This Row],[Lev Ret]]="","",AR509*Table2[[#This Row],[Div]]))</f>
        <v/>
      </c>
      <c r="AT509" s="96" t="str">
        <f>IF(Table2[[#This Row],[Pro Bet]]="","",IF(AS509="",AR509*-1,AS509-AR509))</f>
        <v/>
      </c>
    </row>
    <row r="510" spans="1:46" x14ac:dyDescent="0.25">
      <c r="A510" s="38">
        <v>44562</v>
      </c>
      <c r="B510" s="39" t="s">
        <v>55</v>
      </c>
      <c r="C510" s="40">
        <v>0.63888888888888895</v>
      </c>
      <c r="D510" s="39">
        <v>4</v>
      </c>
      <c r="E510" s="39">
        <v>0</v>
      </c>
      <c r="F510" s="70">
        <v>6</v>
      </c>
      <c r="G510" s="39">
        <v>1550</v>
      </c>
      <c r="H510" s="39" t="s">
        <v>1398</v>
      </c>
      <c r="I510" s="39">
        <v>100</v>
      </c>
      <c r="J510" s="39">
        <v>130</v>
      </c>
      <c r="K510" s="39">
        <v>5</v>
      </c>
      <c r="L510" s="39" t="s">
        <v>720</v>
      </c>
      <c r="M510" s="39" t="s">
        <v>1006</v>
      </c>
      <c r="N510" s="41">
        <v>4.7</v>
      </c>
      <c r="O510" s="39" t="s">
        <v>1411</v>
      </c>
      <c r="P510" s="39" t="s">
        <v>1403</v>
      </c>
      <c r="Q510" s="48"/>
      <c r="R510" s="39">
        <v>3</v>
      </c>
      <c r="S510" s="39">
        <v>54.5</v>
      </c>
      <c r="T510" s="39">
        <v>54.5</v>
      </c>
      <c r="U510" s="48">
        <v>42.398777692895344</v>
      </c>
      <c r="V510" s="39">
        <v>5</v>
      </c>
      <c r="W510" s="39">
        <v>4</v>
      </c>
      <c r="X510" s="39">
        <v>3</v>
      </c>
      <c r="Y510" s="39">
        <v>5.5</v>
      </c>
      <c r="Z510" s="39">
        <v>20</v>
      </c>
      <c r="AA510" s="39"/>
      <c r="AB510" s="52"/>
      <c r="AC510" s="39"/>
      <c r="AD510" s="41">
        <v>6.5</v>
      </c>
      <c r="AE510" s="41"/>
      <c r="AF510" s="68" t="s">
        <v>619</v>
      </c>
      <c r="AG510" s="39" t="str">
        <f>VLOOKUP(B510,$B$1703:$D$1743,2,FALSE)</f>
        <v>NSW</v>
      </c>
      <c r="AH510" s="39" t="str">
        <f>VLOOKUP(B510,$B$1703:$D$1743,3,FALSE)</f>
        <v>City B</v>
      </c>
      <c r="AI510" s="69" t="str">
        <f>TRIM(PROPER(L510))</f>
        <v>Bottega</v>
      </c>
      <c r="AJ510" s="39" t="str">
        <f>TEXT(A510, "ddd")</f>
        <v>Sat</v>
      </c>
      <c r="AK510" s="39">
        <f>MONTH(Table2[[#This Row],[Date]])</f>
        <v>1</v>
      </c>
      <c r="AL510" s="39" t="s">
        <v>1362</v>
      </c>
      <c r="AM510" s="39" t="str">
        <f>IF(AND(Table2[[#This Row],[Date]]=A511,Table2[[#This Row],[Track]]=B511,Table2[[#This Row],[Race]]=F511,AL510&lt;&gt;"Neg",AL511&lt;&gt;"Neg"),2,"")</f>
        <v/>
      </c>
      <c r="AN510" s="39" t="str">
        <f>IF(AM510=2,2,IF(AND(AM509=2,Table2[[#This Row],[Negatives]]&lt;&gt;"NEG"),2,""))</f>
        <v/>
      </c>
      <c r="AO510" s="39">
        <f>IF(AND(Table2[[#This Row],[State]]="NSW",Table2[[#This Row],[Rated Order]]=3,AN510=""),100,100)</f>
        <v>100</v>
      </c>
      <c r="AP510" s="39" t="str">
        <f>IF(AC510&lt;&gt;"Won","",AO510*AD510)</f>
        <v/>
      </c>
      <c r="AQ510" s="39">
        <f>IF(AP510="",AO510*-1,AP510-AO510)</f>
        <v>-100</v>
      </c>
      <c r="AR510" s="95" t="str">
        <f>IF(Table2[[#This Row],[Negatives]]="NEG","",IF(AND(Table2[[#This Row],[2 Pro Bets]]="",Table2[[#This Row],[State]]="NSW",Table2[[#This Row],[Rated Order]]=3),"",100))</f>
        <v/>
      </c>
      <c r="AS510" s="47" t="str">
        <f>IF(Table2[[#This Row],[Pro Bet]]="","",IF(Table2[[#This Row],[Lev Ret]]="","",AR510*Table2[[#This Row],[Div]]))</f>
        <v/>
      </c>
      <c r="AT510" s="96" t="str">
        <f>IF(Table2[[#This Row],[Pro Bet]]="","",IF(AS510="",AR510*-1,AS510-AR510))</f>
        <v/>
      </c>
    </row>
    <row r="511" spans="1:46" x14ac:dyDescent="0.25">
      <c r="A511" s="38">
        <v>44562</v>
      </c>
      <c r="B511" s="39" t="s">
        <v>55</v>
      </c>
      <c r="C511" s="40">
        <v>0.65277777777777801</v>
      </c>
      <c r="D511" s="39">
        <v>4</v>
      </c>
      <c r="E511" s="39">
        <v>0</v>
      </c>
      <c r="F511" s="70">
        <v>5</v>
      </c>
      <c r="G511" s="39">
        <v>1100</v>
      </c>
      <c r="H511" s="39" t="s">
        <v>1021</v>
      </c>
      <c r="I511" s="39">
        <v>78</v>
      </c>
      <c r="J511" s="39">
        <v>130</v>
      </c>
      <c r="K511" s="39">
        <v>7</v>
      </c>
      <c r="L511" s="39" t="s">
        <v>820</v>
      </c>
      <c r="M511" s="39" t="s">
        <v>999</v>
      </c>
      <c r="N511" s="41">
        <v>4.2</v>
      </c>
      <c r="O511" s="39" t="s">
        <v>1417</v>
      </c>
      <c r="P511" s="39" t="s">
        <v>1403</v>
      </c>
      <c r="Q511" s="48"/>
      <c r="R511" s="39">
        <v>4</v>
      </c>
      <c r="S511" s="39">
        <v>55.5</v>
      </c>
      <c r="T511" s="39">
        <v>55.5</v>
      </c>
      <c r="U511" s="48" t="s">
        <v>993</v>
      </c>
      <c r="V511" s="39">
        <v>2</v>
      </c>
      <c r="W511" s="39">
        <v>2</v>
      </c>
      <c r="X511" s="39">
        <v>2</v>
      </c>
      <c r="Y511" s="39">
        <v>7.2</v>
      </c>
      <c r="Z511" s="39">
        <v>20</v>
      </c>
      <c r="AA511" s="39"/>
      <c r="AB511" s="52"/>
      <c r="AC511" s="39"/>
      <c r="AD511" s="41">
        <v>5.5</v>
      </c>
      <c r="AE511" s="41"/>
      <c r="AF511" s="68" t="s">
        <v>619</v>
      </c>
      <c r="AG511" s="39" t="str">
        <f>VLOOKUP(B511,$B$1703:$D$1743,2,FALSE)</f>
        <v>NSW</v>
      </c>
      <c r="AH511" s="39" t="str">
        <f>VLOOKUP(B511,$B$1703:$D$1743,3,FALSE)</f>
        <v>City B</v>
      </c>
      <c r="AI511" s="69" t="str">
        <f>TRIM(PROPER(L511))</f>
        <v>Forzanini</v>
      </c>
      <c r="AJ511" s="39" t="str">
        <f>TEXT(A511, "ddd")</f>
        <v>Sat</v>
      </c>
      <c r="AK511" s="39">
        <f>MONTH(Table2[[#This Row],[Date]])</f>
        <v>1</v>
      </c>
      <c r="AL511" s="39" t="s">
        <v>1362</v>
      </c>
      <c r="AM511" s="39" t="str">
        <f>IF(AND(Table2[[#This Row],[Date]]=A512,Table2[[#This Row],[Track]]=B512,Table2[[#This Row],[Race]]=F512,AL511&lt;&gt;"Neg",AL512&lt;&gt;"Neg"),2,"")</f>
        <v/>
      </c>
      <c r="AN511" s="39" t="str">
        <f>IF(AM511=2,2,IF(AND(AM510=2,Table2[[#This Row],[Negatives]]&lt;&gt;"NEG"),2,""))</f>
        <v/>
      </c>
      <c r="AO511" s="39">
        <f>IF(AND(Table2[[#This Row],[State]]="NSW",Table2[[#This Row],[Rated Order]]=3,AN511=""),100,100)</f>
        <v>100</v>
      </c>
      <c r="AP511" s="39" t="str">
        <f>IF(AC511&lt;&gt;"Won","",AO511*AD511)</f>
        <v/>
      </c>
      <c r="AQ511" s="39">
        <f>IF(AP511="",AO511*-1,AP511-AO511)</f>
        <v>-100</v>
      </c>
      <c r="AR511" s="95" t="str">
        <f>IF(Table2[[#This Row],[Negatives]]="NEG","",IF(AND(Table2[[#This Row],[2 Pro Bets]]="",Table2[[#This Row],[State]]="NSW",Table2[[#This Row],[Rated Order]]=3),"",100))</f>
        <v/>
      </c>
      <c r="AS511" s="47" t="str">
        <f>IF(Table2[[#This Row],[Pro Bet]]="","",IF(Table2[[#This Row],[Lev Ret]]="","",AR511*Table2[[#This Row],[Div]]))</f>
        <v/>
      </c>
      <c r="AT511" s="96" t="str">
        <f>IF(Table2[[#This Row],[Pro Bet]]="","",IF(AS511="",AR511*-1,AS511-AR511))</f>
        <v/>
      </c>
    </row>
    <row r="512" spans="1:46" x14ac:dyDescent="0.25">
      <c r="A512" s="38">
        <v>44562</v>
      </c>
      <c r="B512" s="39" t="s">
        <v>55</v>
      </c>
      <c r="C512" s="40">
        <v>0.69444444444444453</v>
      </c>
      <c r="D512" s="39">
        <v>4</v>
      </c>
      <c r="E512" s="39">
        <v>0</v>
      </c>
      <c r="F512" s="70">
        <v>8</v>
      </c>
      <c r="G512" s="39">
        <v>1550</v>
      </c>
      <c r="H512" s="39" t="s">
        <v>1398</v>
      </c>
      <c r="I512" s="39">
        <v>78</v>
      </c>
      <c r="J512" s="39">
        <v>130</v>
      </c>
      <c r="K512" s="39">
        <v>6</v>
      </c>
      <c r="L512" s="39" t="s">
        <v>821</v>
      </c>
      <c r="M512" s="39" t="s">
        <v>999</v>
      </c>
      <c r="N512" s="41">
        <v>4.0999999999999996</v>
      </c>
      <c r="O512" s="39" t="s">
        <v>1430</v>
      </c>
      <c r="P512" s="39" t="s">
        <v>1433</v>
      </c>
      <c r="Q512" s="48"/>
      <c r="R512" s="39">
        <v>1</v>
      </c>
      <c r="S512" s="39">
        <v>55.5</v>
      </c>
      <c r="T512" s="39">
        <v>55.5</v>
      </c>
      <c r="U512" s="48">
        <v>61.427280939476063</v>
      </c>
      <c r="V512" s="39">
        <v>3</v>
      </c>
      <c r="W512" s="39">
        <v>1</v>
      </c>
      <c r="X512" s="39">
        <v>2</v>
      </c>
      <c r="Y512" s="39">
        <v>4.2</v>
      </c>
      <c r="Z512" s="39">
        <v>20</v>
      </c>
      <c r="AA512" s="39"/>
      <c r="AB512" s="52"/>
      <c r="AC512" s="39" t="s">
        <v>1</v>
      </c>
      <c r="AD512" s="41">
        <v>4</v>
      </c>
      <c r="AE512" s="41">
        <v>1.5</v>
      </c>
      <c r="AF512" s="68" t="s">
        <v>619</v>
      </c>
      <c r="AG512" s="39" t="str">
        <f>VLOOKUP(B512,$B$1703:$D$1743,2,FALSE)</f>
        <v>NSW</v>
      </c>
      <c r="AH512" s="39" t="str">
        <f>VLOOKUP(B512,$B$1703:$D$1743,3,FALSE)</f>
        <v>City B</v>
      </c>
      <c r="AI512" s="69" t="str">
        <f>TRIM(PROPER(L512))</f>
        <v>Speed Legend</v>
      </c>
      <c r="AJ512" s="39" t="str">
        <f>TEXT(A512, "ddd")</f>
        <v>Sat</v>
      </c>
      <c r="AK512" s="39">
        <f>MONTH(Table2[[#This Row],[Date]])</f>
        <v>1</v>
      </c>
      <c r="AL512" s="39" t="s">
        <v>1362</v>
      </c>
      <c r="AM512" s="39" t="str">
        <f>IF(AND(Table2[[#This Row],[Date]]=A513,Table2[[#This Row],[Track]]=B513,Table2[[#This Row],[Race]]=F513,AL512&lt;&gt;"Neg",AL513&lt;&gt;"Neg"),2,"")</f>
        <v/>
      </c>
      <c r="AN512" s="39" t="str">
        <f>IF(AM512=2,2,IF(AND(AM511=2,Table2[[#This Row],[Negatives]]&lt;&gt;"NEG"),2,""))</f>
        <v/>
      </c>
      <c r="AO512" s="39">
        <f>IF(AND(Table2[[#This Row],[State]]="NSW",Table2[[#This Row],[Rated Order]]=3,AN512=""),100,100)</f>
        <v>100</v>
      </c>
      <c r="AP512" s="39" t="str">
        <f>IF(AC512&lt;&gt;"Won","",AO512*AD512)</f>
        <v/>
      </c>
      <c r="AQ512" s="39">
        <f>IF(AP512="",AO512*-1,AP512-AO512)</f>
        <v>-100</v>
      </c>
      <c r="AR512" s="95" t="str">
        <f>IF(Table2[[#This Row],[Negatives]]="NEG","",IF(AND(Table2[[#This Row],[2 Pro Bets]]="",Table2[[#This Row],[State]]="NSW",Table2[[#This Row],[Rated Order]]=3),"",100))</f>
        <v/>
      </c>
      <c r="AS512" s="47" t="str">
        <f>IF(Table2[[#This Row],[Pro Bet]]="","",IF(Table2[[#This Row],[Lev Ret]]="","",AR512*Table2[[#This Row],[Div]]))</f>
        <v/>
      </c>
      <c r="AT512" s="96" t="str">
        <f>IF(Table2[[#This Row],[Pro Bet]]="","",IF(AS512="",AR512*-1,AS512-AR512))</f>
        <v/>
      </c>
    </row>
    <row r="513" spans="1:46" x14ac:dyDescent="0.25">
      <c r="A513" s="38">
        <v>44562</v>
      </c>
      <c r="B513" s="39" t="s">
        <v>225</v>
      </c>
      <c r="C513" s="40">
        <v>0.70833333333333337</v>
      </c>
      <c r="D513" s="39">
        <v>3</v>
      </c>
      <c r="E513" s="39">
        <v>6</v>
      </c>
      <c r="F513" s="70">
        <v>8</v>
      </c>
      <c r="G513" s="39">
        <v>1400</v>
      </c>
      <c r="H513" s="39" t="s">
        <v>988</v>
      </c>
      <c r="I513" s="39" t="s">
        <v>989</v>
      </c>
      <c r="J513" s="39">
        <v>160</v>
      </c>
      <c r="K513" s="39">
        <v>8</v>
      </c>
      <c r="L513" s="39" t="s">
        <v>622</v>
      </c>
      <c r="M513" s="39" t="s">
        <v>995</v>
      </c>
      <c r="N513" s="41">
        <v>8</v>
      </c>
      <c r="O513" s="39" t="s">
        <v>1031</v>
      </c>
      <c r="P513" s="39" t="s">
        <v>997</v>
      </c>
      <c r="Q513" s="48"/>
      <c r="R513" s="39">
        <v>2</v>
      </c>
      <c r="S513" s="39">
        <v>56</v>
      </c>
      <c r="T513" s="39">
        <v>56</v>
      </c>
      <c r="U513" s="48">
        <v>24.264705882352942</v>
      </c>
      <c r="V513" s="39">
        <v>3</v>
      </c>
      <c r="W513" s="39">
        <v>3</v>
      </c>
      <c r="X513" s="39">
        <v>2</v>
      </c>
      <c r="Y513" s="39">
        <v>5</v>
      </c>
      <c r="Z513" s="39">
        <v>35</v>
      </c>
      <c r="AA513" s="39">
        <v>11</v>
      </c>
      <c r="AB513" s="52"/>
      <c r="AC513" s="39"/>
      <c r="AD513" s="41">
        <v>9.5</v>
      </c>
      <c r="AE513" s="41"/>
      <c r="AF513" s="68" t="s">
        <v>618</v>
      </c>
      <c r="AG513" s="39" t="str">
        <f>VLOOKUP(B513,$B$1703:$D$1743,2,FALSE)</f>
        <v>Vic</v>
      </c>
      <c r="AH513" s="39" t="str">
        <f>VLOOKUP(B513,$B$1703:$D$1743,3,FALSE)</f>
        <v>-</v>
      </c>
      <c r="AI513" s="69" t="str">
        <f>TRIM(PROPER(L513))</f>
        <v>Second Slip</v>
      </c>
      <c r="AJ513" s="39" t="str">
        <f>TEXT(A513, "ddd")</f>
        <v>Sat</v>
      </c>
      <c r="AK513" s="39">
        <f>MONTH(Table2[[#This Row],[Date]])</f>
        <v>1</v>
      </c>
      <c r="AL513" s="39" t="s">
        <v>1361</v>
      </c>
      <c r="AM513" s="39" t="str">
        <f>IF(AND(Table2[[#This Row],[Date]]=A514,Table2[[#This Row],[Track]]=B514,Table2[[#This Row],[Race]]=F514,AL513&lt;&gt;"Neg",AL514&lt;&gt;"Neg"),2,"")</f>
        <v/>
      </c>
      <c r="AN513" s="39" t="str">
        <f>IF(AM513=2,2,IF(AND(AM512=2,Table2[[#This Row],[Negatives]]&lt;&gt;"NEG"),2,""))</f>
        <v/>
      </c>
      <c r="AO513" s="39">
        <f>IF(AND(Table2[[#This Row],[State]]="NSW",Table2[[#This Row],[Rated Order]]=3,AN513=""),100,100)</f>
        <v>100</v>
      </c>
      <c r="AP513" s="39" t="str">
        <f>IF(AC513&lt;&gt;"Won","",AO513*AD513)</f>
        <v/>
      </c>
      <c r="AQ513" s="39">
        <f>IF(AP513="",AO513*-1,AP513-AO513)</f>
        <v>-100</v>
      </c>
      <c r="AR513" s="95" t="str">
        <f>IF(Table2[[#This Row],[Negatives]]="NEG","",IF(AND(Table2[[#This Row],[2 Pro Bets]]="",Table2[[#This Row],[State]]="NSW",Table2[[#This Row],[Rated Order]]=3),"",100))</f>
        <v/>
      </c>
      <c r="AS513" s="47" t="str">
        <f>IF(Table2[[#This Row],[Pro Bet]]="","",IF(Table2[[#This Row],[Lev Ret]]="","",AR513*Table2[[#This Row],[Div]]))</f>
        <v/>
      </c>
      <c r="AT513" s="96" t="str">
        <f>IF(Table2[[#This Row],[Pro Bet]]="","",IF(AS513="",AR513*-1,AS513-AR513))</f>
        <v/>
      </c>
    </row>
    <row r="514" spans="1:46" x14ac:dyDescent="0.25">
      <c r="A514" s="38">
        <v>44562</v>
      </c>
      <c r="B514" s="39" t="s">
        <v>225</v>
      </c>
      <c r="C514" s="40">
        <v>0.70833333333333337</v>
      </c>
      <c r="D514" s="39">
        <v>3</v>
      </c>
      <c r="E514" s="39">
        <v>6</v>
      </c>
      <c r="F514" s="70">
        <v>8</v>
      </c>
      <c r="G514" s="39">
        <v>1400</v>
      </c>
      <c r="H514" s="39" t="s">
        <v>988</v>
      </c>
      <c r="I514" s="39" t="s">
        <v>989</v>
      </c>
      <c r="J514" s="39">
        <v>160</v>
      </c>
      <c r="K514" s="39">
        <v>4</v>
      </c>
      <c r="L514" s="39" t="s">
        <v>533</v>
      </c>
      <c r="M514" s="39" t="s">
        <v>999</v>
      </c>
      <c r="N514" s="41">
        <v>11</v>
      </c>
      <c r="O514" s="39" t="s">
        <v>1048</v>
      </c>
      <c r="P514" s="39" t="s">
        <v>992</v>
      </c>
      <c r="Q514" s="48"/>
      <c r="R514" s="39">
        <v>3</v>
      </c>
      <c r="S514" s="39">
        <v>58</v>
      </c>
      <c r="T514" s="39">
        <v>58</v>
      </c>
      <c r="U514" s="48">
        <v>24.264705882352942</v>
      </c>
      <c r="V514" s="39">
        <v>5</v>
      </c>
      <c r="W514" s="39">
        <v>5</v>
      </c>
      <c r="X514" s="39">
        <v>3</v>
      </c>
      <c r="Y514" s="39">
        <v>5.4</v>
      </c>
      <c r="Z514" s="39">
        <v>30</v>
      </c>
      <c r="AA514" s="39">
        <v>11</v>
      </c>
      <c r="AB514" s="52"/>
      <c r="AC514" s="39"/>
      <c r="AD514" s="41">
        <v>10</v>
      </c>
      <c r="AE514" s="41"/>
      <c r="AF514" s="68" t="s">
        <v>618</v>
      </c>
      <c r="AG514" s="39" t="str">
        <f>VLOOKUP(B514,$B$1703:$D$1743,2,FALSE)</f>
        <v>Vic</v>
      </c>
      <c r="AH514" s="39" t="str">
        <f>VLOOKUP(B514,$B$1703:$D$1743,3,FALSE)</f>
        <v>-</v>
      </c>
      <c r="AI514" s="69" t="str">
        <f>TRIM(PROPER(L514))</f>
        <v>Blazejowski</v>
      </c>
      <c r="AJ514" s="39" t="str">
        <f>TEXT(A514, "ddd")</f>
        <v>Sat</v>
      </c>
      <c r="AK514" s="39">
        <f>MONTH(Table2[[#This Row],[Date]])</f>
        <v>1</v>
      </c>
      <c r="AL514" s="39"/>
      <c r="AM514" s="39" t="str">
        <f>IF(AND(Table2[[#This Row],[Date]]=A515,Table2[[#This Row],[Track]]=B515,Table2[[#This Row],[Race]]=F515,AL514&lt;&gt;"Neg",AL515&lt;&gt;"Neg"),2,"")</f>
        <v/>
      </c>
      <c r="AN514" s="39" t="str">
        <f>IF(AM514=2,2,IF(AND(AM513=2,Table2[[#This Row],[Negatives]]&lt;&gt;"NEG"),2,""))</f>
        <v/>
      </c>
      <c r="AO514" s="39">
        <f>IF(AND(Table2[[#This Row],[State]]="NSW",Table2[[#This Row],[Rated Order]]=3,AN514=""),100,100)</f>
        <v>100</v>
      </c>
      <c r="AP514" s="39" t="str">
        <f>IF(AC514&lt;&gt;"Won","",AO514*AD514)</f>
        <v/>
      </c>
      <c r="AQ514" s="39">
        <f>IF(AP514="",AO514*-1,AP514-AO514)</f>
        <v>-100</v>
      </c>
      <c r="AR514" s="95">
        <f>IF(Table2[[#This Row],[Negatives]]="NEG","",IF(AND(Table2[[#This Row],[2 Pro Bets]]="",Table2[[#This Row],[State]]="NSW",Table2[[#This Row],[Rated Order]]=3),"",100))</f>
        <v>100</v>
      </c>
      <c r="AS514" s="47" t="str">
        <f>IF(Table2[[#This Row],[Pro Bet]]="","",IF(Table2[[#This Row],[Lev Ret]]="","",AR514*Table2[[#This Row],[Div]]))</f>
        <v/>
      </c>
      <c r="AT514" s="96">
        <f>IF(Table2[[#This Row],[Pro Bet]]="","",IF(AS514="",AR514*-1,AS514-AR514))</f>
        <v>-100</v>
      </c>
    </row>
    <row r="515" spans="1:46" x14ac:dyDescent="0.25">
      <c r="A515" s="38">
        <v>44569</v>
      </c>
      <c r="B515" s="39" t="s">
        <v>45</v>
      </c>
      <c r="C515" s="40">
        <v>0.56597222222222221</v>
      </c>
      <c r="D515" s="39">
        <v>8</v>
      </c>
      <c r="E515" s="39">
        <v>0</v>
      </c>
      <c r="F515" s="70">
        <v>3</v>
      </c>
      <c r="G515" s="39">
        <v>1500</v>
      </c>
      <c r="H515" s="39" t="s">
        <v>1021</v>
      </c>
      <c r="I515" s="39">
        <v>78</v>
      </c>
      <c r="J515" s="39">
        <v>130</v>
      </c>
      <c r="K515" s="39">
        <v>3</v>
      </c>
      <c r="L515" s="39" t="s">
        <v>822</v>
      </c>
      <c r="M515" s="39" t="s">
        <v>1006</v>
      </c>
      <c r="N515" s="41">
        <v>2.7</v>
      </c>
      <c r="O515" s="39" t="s">
        <v>1091</v>
      </c>
      <c r="P515" s="39" t="s">
        <v>1211</v>
      </c>
      <c r="Q515" s="48"/>
      <c r="R515" s="39">
        <v>6</v>
      </c>
      <c r="S515" s="39">
        <v>59.5</v>
      </c>
      <c r="T515" s="39">
        <v>59.5</v>
      </c>
      <c r="U515" s="48">
        <v>69.295101553166063</v>
      </c>
      <c r="V515" s="39">
        <v>1</v>
      </c>
      <c r="W515" s="39">
        <v>3</v>
      </c>
      <c r="X515" s="39">
        <v>2</v>
      </c>
      <c r="Y515" s="39">
        <v>4.5</v>
      </c>
      <c r="Z515" s="39">
        <v>20</v>
      </c>
      <c r="AA515" s="39"/>
      <c r="AB515" s="52"/>
      <c r="AC515" s="39" t="s">
        <v>7</v>
      </c>
      <c r="AD515" s="41">
        <v>4.2</v>
      </c>
      <c r="AE515" s="41"/>
      <c r="AF515" s="68" t="s">
        <v>619</v>
      </c>
      <c r="AG515" s="39" t="str">
        <f>VLOOKUP(B515,$B$1703:$D$1743,2,FALSE)</f>
        <v>NSW</v>
      </c>
      <c r="AH515" s="39" t="str">
        <f>VLOOKUP(B515,$B$1703:$D$1743,3,FALSE)</f>
        <v>-</v>
      </c>
      <c r="AI515" s="69" t="str">
        <f>TRIM(PROPER(L515))</f>
        <v>Saigon</v>
      </c>
      <c r="AJ515" s="39" t="str">
        <f>TEXT(A515, "ddd")</f>
        <v>Sat</v>
      </c>
      <c r="AK515" s="39">
        <f>MONTH(Table2[[#This Row],[Date]])</f>
        <v>1</v>
      </c>
      <c r="AL515" s="39"/>
      <c r="AM515" s="39" t="str">
        <f>IF(AND(Table2[[#This Row],[Date]]=A516,Table2[[#This Row],[Track]]=B516,Table2[[#This Row],[Race]]=F516,AL515&lt;&gt;"Neg",AL516&lt;&gt;"Neg"),2,"")</f>
        <v/>
      </c>
      <c r="AN515" s="39" t="str">
        <f>IF(AM515=2,2,IF(AND(AM514=2,Table2[[#This Row],[Negatives]]&lt;&gt;"NEG"),2,""))</f>
        <v/>
      </c>
      <c r="AO515" s="39">
        <f>IF(AND(Table2[[#This Row],[State]]="NSW",Table2[[#This Row],[Rated Order]]=3,AN515=""),100,100)</f>
        <v>100</v>
      </c>
      <c r="AP515" s="39" t="str">
        <f>IF(AC515&lt;&gt;"Won","",AO515*AD515)</f>
        <v/>
      </c>
      <c r="AQ515" s="39">
        <f>IF(AP515="",AO515*-1,AP515-AO515)</f>
        <v>-100</v>
      </c>
      <c r="AR515" s="95">
        <f>IF(Table2[[#This Row],[Negatives]]="NEG","",IF(AND(Table2[[#This Row],[2 Pro Bets]]="",Table2[[#This Row],[State]]="NSW",Table2[[#This Row],[Rated Order]]=3),"",100))</f>
        <v>100</v>
      </c>
      <c r="AS515" s="47" t="str">
        <f>IF(Table2[[#This Row],[Pro Bet]]="","",IF(Table2[[#This Row],[Lev Ret]]="","",AR515*Table2[[#This Row],[Div]]))</f>
        <v/>
      </c>
      <c r="AT515" s="96">
        <f>IF(Table2[[#This Row],[Pro Bet]]="","",IF(AS515="",AR515*-1,AS515-AR515))</f>
        <v>-100</v>
      </c>
    </row>
    <row r="516" spans="1:46" x14ac:dyDescent="0.25">
      <c r="A516" s="38">
        <v>44569</v>
      </c>
      <c r="B516" s="39" t="s">
        <v>45</v>
      </c>
      <c r="C516" s="40">
        <v>0.59027777777777779</v>
      </c>
      <c r="D516" s="39">
        <v>8</v>
      </c>
      <c r="E516" s="39">
        <v>0</v>
      </c>
      <c r="F516" s="70">
        <v>4</v>
      </c>
      <c r="G516" s="39">
        <v>1400</v>
      </c>
      <c r="H516" s="39" t="s">
        <v>1398</v>
      </c>
      <c r="I516" s="39">
        <v>72</v>
      </c>
      <c r="J516" s="39">
        <v>100</v>
      </c>
      <c r="K516" s="39">
        <v>5</v>
      </c>
      <c r="L516" s="39" t="s">
        <v>823</v>
      </c>
      <c r="M516" s="39" t="s">
        <v>999</v>
      </c>
      <c r="N516" s="41">
        <v>3.5</v>
      </c>
      <c r="O516" s="39" t="s">
        <v>1149</v>
      </c>
      <c r="P516" s="39" t="s">
        <v>1211</v>
      </c>
      <c r="Q516" s="48"/>
      <c r="R516" s="39">
        <v>7</v>
      </c>
      <c r="S516" s="39">
        <v>57</v>
      </c>
      <c r="T516" s="39">
        <v>57</v>
      </c>
      <c r="U516" s="48">
        <v>33.726067746686304</v>
      </c>
      <c r="V516" s="39">
        <v>4</v>
      </c>
      <c r="W516" s="39">
        <v>1</v>
      </c>
      <c r="X516" s="39">
        <v>2</v>
      </c>
      <c r="Y516" s="39">
        <v>5.9</v>
      </c>
      <c r="Z516" s="39">
        <v>20</v>
      </c>
      <c r="AA516" s="39"/>
      <c r="AB516" s="52"/>
      <c r="AC516" s="39"/>
      <c r="AD516" s="41">
        <v>3.9</v>
      </c>
      <c r="AE516" s="41"/>
      <c r="AF516" s="68" t="s">
        <v>619</v>
      </c>
      <c r="AG516" s="39" t="str">
        <f>VLOOKUP(B516,$B$1703:$D$1743,2,FALSE)</f>
        <v>NSW</v>
      </c>
      <c r="AH516" s="39" t="str">
        <f>VLOOKUP(B516,$B$1703:$D$1743,3,FALSE)</f>
        <v>-</v>
      </c>
      <c r="AI516" s="69" t="str">
        <f>TRIM(PROPER(L516))</f>
        <v>Metro Legend</v>
      </c>
      <c r="AJ516" s="39" t="str">
        <f>TEXT(A516, "ddd")</f>
        <v>Sat</v>
      </c>
      <c r="AK516" s="39">
        <f>MONTH(Table2[[#This Row],[Date]])</f>
        <v>1</v>
      </c>
      <c r="AL516" s="39"/>
      <c r="AM516" s="39" t="str">
        <f>IF(AND(Table2[[#This Row],[Date]]=A517,Table2[[#This Row],[Track]]=B517,Table2[[#This Row],[Race]]=F517,AL516&lt;&gt;"Neg",AL517&lt;&gt;"Neg"),2,"")</f>
        <v/>
      </c>
      <c r="AN516" s="39" t="str">
        <f>IF(AM516=2,2,IF(AND(AM515=2,Table2[[#This Row],[Negatives]]&lt;&gt;"NEG"),2,""))</f>
        <v/>
      </c>
      <c r="AO516" s="39">
        <f>IF(AND(Table2[[#This Row],[State]]="NSW",Table2[[#This Row],[Rated Order]]=3,AN516=""),100,100)</f>
        <v>100</v>
      </c>
      <c r="AP516" s="39" t="str">
        <f>IF(AC516&lt;&gt;"Won","",AO516*AD516)</f>
        <v/>
      </c>
      <c r="AQ516" s="39">
        <f>IF(AP516="",AO516*-1,AP516-AO516)</f>
        <v>-100</v>
      </c>
      <c r="AR516" s="95">
        <f>IF(Table2[[#This Row],[Negatives]]="NEG","",IF(AND(Table2[[#This Row],[2 Pro Bets]]="",Table2[[#This Row],[State]]="NSW",Table2[[#This Row],[Rated Order]]=3),"",100))</f>
        <v>100</v>
      </c>
      <c r="AS516" s="47" t="str">
        <f>IF(Table2[[#This Row],[Pro Bet]]="","",IF(Table2[[#This Row],[Lev Ret]]="","",AR516*Table2[[#This Row],[Div]]))</f>
        <v/>
      </c>
      <c r="AT516" s="96">
        <f>IF(Table2[[#This Row],[Pro Bet]]="","",IF(AS516="",AR516*-1,AS516-AR516))</f>
        <v>-100</v>
      </c>
    </row>
    <row r="517" spans="1:46" x14ac:dyDescent="0.25">
      <c r="A517" s="38">
        <v>44569</v>
      </c>
      <c r="B517" s="39" t="s">
        <v>107</v>
      </c>
      <c r="C517" s="40">
        <v>0.65625</v>
      </c>
      <c r="D517" s="39">
        <v>4</v>
      </c>
      <c r="E517" s="39">
        <v>3</v>
      </c>
      <c r="F517" s="70">
        <v>6</v>
      </c>
      <c r="G517" s="39">
        <v>2000</v>
      </c>
      <c r="H517" s="39" t="s">
        <v>988</v>
      </c>
      <c r="I517" s="39">
        <v>100</v>
      </c>
      <c r="J517" s="39">
        <v>130</v>
      </c>
      <c r="K517" s="39">
        <v>4</v>
      </c>
      <c r="L517" s="39" t="s">
        <v>1108</v>
      </c>
      <c r="M517" s="39" t="s">
        <v>1018</v>
      </c>
      <c r="N517" s="41">
        <v>4.5999999999999996</v>
      </c>
      <c r="O517" s="39" t="s">
        <v>1109</v>
      </c>
      <c r="P517" s="39" t="s">
        <v>1069</v>
      </c>
      <c r="Q517" s="48">
        <v>1.5</v>
      </c>
      <c r="R517" s="39">
        <v>1</v>
      </c>
      <c r="S517" s="39">
        <v>59.5</v>
      </c>
      <c r="T517" s="39">
        <v>58</v>
      </c>
      <c r="U517" s="48">
        <v>42.572463768115945</v>
      </c>
      <c r="V517" s="39">
        <v>1</v>
      </c>
      <c r="W517" s="39"/>
      <c r="X517" s="39">
        <v>2</v>
      </c>
      <c r="Y517" s="39">
        <v>4.8</v>
      </c>
      <c r="Z517" s="39">
        <v>35</v>
      </c>
      <c r="AA517" s="39">
        <v>7</v>
      </c>
      <c r="AB517" s="52"/>
      <c r="AC517" s="39" t="s">
        <v>7</v>
      </c>
      <c r="AD517" s="41">
        <v>6</v>
      </c>
      <c r="AE517" s="41"/>
      <c r="AF517" s="68" t="s">
        <v>618</v>
      </c>
      <c r="AG517" s="39" t="str">
        <f>VLOOKUP(B517,$B$1703:$D$1743,2,FALSE)</f>
        <v>Vic</v>
      </c>
      <c r="AH517" s="39" t="str">
        <f>VLOOKUP(B517,$B$1703:$D$1743,3,FALSE)</f>
        <v>-</v>
      </c>
      <c r="AI517" s="69" t="str">
        <f>TRIM(PROPER(L517))</f>
        <v>Holbien</v>
      </c>
      <c r="AJ517" s="39" t="str">
        <f>TEXT(A517, "ddd")</f>
        <v>Sat</v>
      </c>
      <c r="AK517" s="39">
        <f>MONTH(Table2[[#This Row],[Date]])</f>
        <v>1</v>
      </c>
      <c r="AL517" s="39" t="s">
        <v>1361</v>
      </c>
      <c r="AM517" s="39" t="str">
        <f>IF(AND(Table2[[#This Row],[Date]]=A518,Table2[[#This Row],[Track]]=B518,Table2[[#This Row],[Race]]=F518,AL517&lt;&gt;"Neg",AL518&lt;&gt;"Neg"),2,"")</f>
        <v/>
      </c>
      <c r="AN517" s="39" t="str">
        <f>IF(AM517=2,2,IF(AND(AM516=2,Table2[[#This Row],[Negatives]]&lt;&gt;"NEG"),2,""))</f>
        <v/>
      </c>
      <c r="AO517" s="39">
        <f>IF(AND(Table2[[#This Row],[State]]="NSW",Table2[[#This Row],[Rated Order]]=3,AN517=""),100,100)</f>
        <v>100</v>
      </c>
      <c r="AP517" s="39" t="str">
        <f>IF(AC517&lt;&gt;"Won","",AO517*AD517)</f>
        <v/>
      </c>
      <c r="AQ517" s="39">
        <f>IF(AP517="",AO517*-1,AP517-AO517)</f>
        <v>-100</v>
      </c>
      <c r="AR517" s="95" t="str">
        <f>IF(Table2[[#This Row],[Negatives]]="NEG","",IF(AND(Table2[[#This Row],[2 Pro Bets]]="",Table2[[#This Row],[State]]="NSW",Table2[[#This Row],[Rated Order]]=3),"",100))</f>
        <v/>
      </c>
      <c r="AS517" s="47" t="str">
        <f>IF(Table2[[#This Row],[Pro Bet]]="","",IF(Table2[[#This Row],[Lev Ret]]="","",AR517*Table2[[#This Row],[Div]]))</f>
        <v/>
      </c>
      <c r="AT517" s="96" t="str">
        <f>IF(Table2[[#This Row],[Pro Bet]]="","",IF(AS517="",AR517*-1,AS517-AR517))</f>
        <v/>
      </c>
    </row>
    <row r="518" spans="1:46" x14ac:dyDescent="0.25">
      <c r="A518" s="38">
        <v>44569</v>
      </c>
      <c r="B518" s="39" t="s">
        <v>45</v>
      </c>
      <c r="C518" s="40">
        <v>0.66666666666666663</v>
      </c>
      <c r="D518" s="39">
        <v>8</v>
      </c>
      <c r="E518" s="39">
        <v>0</v>
      </c>
      <c r="F518" s="70">
        <v>7</v>
      </c>
      <c r="G518" s="39">
        <v>1500</v>
      </c>
      <c r="H518" s="39" t="s">
        <v>1398</v>
      </c>
      <c r="I518" s="39">
        <v>78</v>
      </c>
      <c r="J518" s="39">
        <v>130</v>
      </c>
      <c r="K518" s="39">
        <v>8</v>
      </c>
      <c r="L518" s="39" t="s">
        <v>824</v>
      </c>
      <c r="M518" s="39" t="s">
        <v>999</v>
      </c>
      <c r="N518" s="41">
        <v>13</v>
      </c>
      <c r="O518" s="39" t="s">
        <v>1166</v>
      </c>
      <c r="P518" s="39" t="s">
        <v>1436</v>
      </c>
      <c r="Q518" s="48">
        <v>3</v>
      </c>
      <c r="R518" s="39">
        <v>9</v>
      </c>
      <c r="S518" s="39">
        <v>57</v>
      </c>
      <c r="T518" s="39">
        <v>54</v>
      </c>
      <c r="U518" s="48">
        <v>43.406593406593409</v>
      </c>
      <c r="V518" s="39"/>
      <c r="W518" s="39">
        <v>2</v>
      </c>
      <c r="X518" s="39">
        <v>2</v>
      </c>
      <c r="Y518" s="39">
        <v>4.2</v>
      </c>
      <c r="Z518" s="39">
        <v>20</v>
      </c>
      <c r="AA518" s="39"/>
      <c r="AB518" s="52"/>
      <c r="AC518" s="39" t="s">
        <v>471</v>
      </c>
      <c r="AD518" s="41">
        <v>8</v>
      </c>
      <c r="AE518" s="41">
        <v>2.2999999999999998</v>
      </c>
      <c r="AF518" s="68" t="s">
        <v>619</v>
      </c>
      <c r="AG518" s="39" t="str">
        <f>VLOOKUP(B518,$B$1703:$D$1743,2,FALSE)</f>
        <v>NSW</v>
      </c>
      <c r="AH518" s="39" t="str">
        <f>VLOOKUP(B518,$B$1703:$D$1743,3,FALSE)</f>
        <v>-</v>
      </c>
      <c r="AI518" s="69" t="str">
        <f>TRIM(PROPER(L518))</f>
        <v>O'Mudgee</v>
      </c>
      <c r="AJ518" s="39" t="str">
        <f>TEXT(A518, "ddd")</f>
        <v>Sat</v>
      </c>
      <c r="AK518" s="39">
        <f>MONTH(Table2[[#This Row],[Date]])</f>
        <v>1</v>
      </c>
      <c r="AL518" s="39"/>
      <c r="AM518" s="39" t="str">
        <f>IF(AND(Table2[[#This Row],[Date]]=A519,Table2[[#This Row],[Track]]=B519,Table2[[#This Row],[Race]]=F519,AL518&lt;&gt;"Neg",AL519&lt;&gt;"Neg"),2,"")</f>
        <v/>
      </c>
      <c r="AN518" s="39" t="str">
        <f>IF(AM518=2,2,IF(AND(AM517=2,Table2[[#This Row],[Negatives]]&lt;&gt;"NEG"),2,""))</f>
        <v/>
      </c>
      <c r="AO518" s="39">
        <f>IF(AND(Table2[[#This Row],[State]]="NSW",Table2[[#This Row],[Rated Order]]=3,AN518=""),100,100)</f>
        <v>100</v>
      </c>
      <c r="AP518" s="39">
        <f>IF(AC518&lt;&gt;"Won","",AO518*AD518)</f>
        <v>800</v>
      </c>
      <c r="AQ518" s="39">
        <f>IF(AP518="",AO518*-1,AP518-AO518)</f>
        <v>700</v>
      </c>
      <c r="AR518" s="95">
        <f>IF(Table2[[#This Row],[Negatives]]="NEG","",IF(AND(Table2[[#This Row],[2 Pro Bets]]="",Table2[[#This Row],[State]]="NSW",Table2[[#This Row],[Rated Order]]=3),"",100))</f>
        <v>100</v>
      </c>
      <c r="AS518" s="47">
        <f>IF(Table2[[#This Row],[Pro Bet]]="","",IF(Table2[[#This Row],[Lev Ret]]="","",AR518*Table2[[#This Row],[Div]]))</f>
        <v>800</v>
      </c>
      <c r="AT518" s="96">
        <f>IF(Table2[[#This Row],[Pro Bet]]="","",IF(AS518="",AR518*-1,AS518-AR518))</f>
        <v>700</v>
      </c>
    </row>
    <row r="519" spans="1:46" x14ac:dyDescent="0.25">
      <c r="A519" s="38">
        <v>44569</v>
      </c>
      <c r="B519" s="39" t="s">
        <v>45</v>
      </c>
      <c r="C519" s="40">
        <v>0.66666666666666663</v>
      </c>
      <c r="D519" s="39">
        <v>8</v>
      </c>
      <c r="E519" s="39">
        <v>0</v>
      </c>
      <c r="F519" s="70">
        <v>7</v>
      </c>
      <c r="G519" s="39">
        <v>1500</v>
      </c>
      <c r="H519" s="39" t="s">
        <v>1398</v>
      </c>
      <c r="I519" s="39">
        <v>78</v>
      </c>
      <c r="J519" s="39">
        <v>130</v>
      </c>
      <c r="K519" s="39">
        <v>2</v>
      </c>
      <c r="L519" s="39" t="s">
        <v>1595</v>
      </c>
      <c r="M519" s="39" t="s">
        <v>1018</v>
      </c>
      <c r="N519" s="41">
        <v>3</v>
      </c>
      <c r="O519" s="39" t="s">
        <v>1166</v>
      </c>
      <c r="P519" s="39" t="s">
        <v>1273</v>
      </c>
      <c r="Q519" s="48"/>
      <c r="R519" s="39">
        <v>7</v>
      </c>
      <c r="S519" s="39">
        <v>59.5</v>
      </c>
      <c r="T519" s="39">
        <v>59.5</v>
      </c>
      <c r="U519" s="48">
        <v>43.406593406593409</v>
      </c>
      <c r="V519" s="39">
        <v>3</v>
      </c>
      <c r="W519" s="39">
        <v>1</v>
      </c>
      <c r="X519" s="39">
        <v>3</v>
      </c>
      <c r="Y519" s="39">
        <v>6.2</v>
      </c>
      <c r="Z519" s="39">
        <v>20</v>
      </c>
      <c r="AA519" s="39"/>
      <c r="AB519" s="52"/>
      <c r="AC519" s="39" t="s">
        <v>2</v>
      </c>
      <c r="AD519" s="41">
        <v>3.3</v>
      </c>
      <c r="AE519" s="41">
        <v>1.5</v>
      </c>
      <c r="AF519" s="68" t="s">
        <v>619</v>
      </c>
      <c r="AG519" s="39" t="str">
        <f>VLOOKUP(B519,$B$1703:$D$1743,2,FALSE)</f>
        <v>NSW</v>
      </c>
      <c r="AH519" s="39" t="str">
        <f>VLOOKUP(B519,$B$1703:$D$1743,3,FALSE)</f>
        <v>-</v>
      </c>
      <c r="AI519" s="69" t="str">
        <f>TRIM(PROPER(L519))</f>
        <v>Canasta</v>
      </c>
      <c r="AJ519" s="39" t="str">
        <f>TEXT(A519, "ddd")</f>
        <v>Sat</v>
      </c>
      <c r="AK519" s="39">
        <f>MONTH(Table2[[#This Row],[Date]])</f>
        <v>1</v>
      </c>
      <c r="AL519" s="39" t="s">
        <v>1362</v>
      </c>
      <c r="AM519" s="39" t="str">
        <f>IF(AND(Table2[[#This Row],[Date]]=A520,Table2[[#This Row],[Track]]=B520,Table2[[#This Row],[Race]]=F520,AL519&lt;&gt;"Neg",AL520&lt;&gt;"Neg"),2,"")</f>
        <v/>
      </c>
      <c r="AN519" s="39" t="str">
        <f>IF(AM519=2,2,IF(AND(AM518=2,Table2[[#This Row],[Negatives]]&lt;&gt;"NEG"),2,""))</f>
        <v/>
      </c>
      <c r="AO519" s="39">
        <f>IF(AND(Table2[[#This Row],[State]]="NSW",Table2[[#This Row],[Rated Order]]=3,AN519=""),100,100)</f>
        <v>100</v>
      </c>
      <c r="AP519" s="39" t="str">
        <f>IF(AC519&lt;&gt;"Won","",AO519*AD519)</f>
        <v/>
      </c>
      <c r="AQ519" s="39">
        <f>IF(AP519="",AO519*-1,AP519-AO519)</f>
        <v>-100</v>
      </c>
      <c r="AR519" s="95" t="str">
        <f>IF(Table2[[#This Row],[Negatives]]="NEG","",IF(AND(Table2[[#This Row],[2 Pro Bets]]="",Table2[[#This Row],[State]]="NSW",Table2[[#This Row],[Rated Order]]=3),"",100))</f>
        <v/>
      </c>
      <c r="AS519" s="47" t="str">
        <f>IF(Table2[[#This Row],[Pro Bet]]="","",IF(Table2[[#This Row],[Lev Ret]]="","",AR519*Table2[[#This Row],[Div]]))</f>
        <v/>
      </c>
      <c r="AT519" s="96" t="str">
        <f>IF(Table2[[#This Row],[Pro Bet]]="","",IF(AS519="",AR519*-1,AS519-AR519))</f>
        <v/>
      </c>
    </row>
    <row r="520" spans="1:46" x14ac:dyDescent="0.25">
      <c r="A520" s="38">
        <v>44569</v>
      </c>
      <c r="B520" s="39" t="s">
        <v>45</v>
      </c>
      <c r="C520" s="40">
        <v>0.69444444444444453</v>
      </c>
      <c r="D520" s="39">
        <v>8</v>
      </c>
      <c r="E520" s="39">
        <v>0</v>
      </c>
      <c r="F520" s="70">
        <v>8</v>
      </c>
      <c r="G520" s="39">
        <v>2000</v>
      </c>
      <c r="H520" s="39" t="s">
        <v>1398</v>
      </c>
      <c r="I520" s="39"/>
      <c r="J520" s="39">
        <v>150</v>
      </c>
      <c r="K520" s="39">
        <v>11</v>
      </c>
      <c r="L520" s="39" t="s">
        <v>825</v>
      </c>
      <c r="M520" s="39" t="s">
        <v>1006</v>
      </c>
      <c r="N520" s="41">
        <v>7.5</v>
      </c>
      <c r="O520" s="39" t="s">
        <v>1091</v>
      </c>
      <c r="P520" s="39" t="s">
        <v>1421</v>
      </c>
      <c r="Q520" s="48"/>
      <c r="R520" s="39">
        <v>3</v>
      </c>
      <c r="S520" s="39">
        <v>54</v>
      </c>
      <c r="T520" s="39">
        <v>54</v>
      </c>
      <c r="U520" s="48">
        <v>31.515151515151516</v>
      </c>
      <c r="V520" s="39">
        <v>5</v>
      </c>
      <c r="W520" s="39">
        <v>1</v>
      </c>
      <c r="X520" s="39">
        <v>2</v>
      </c>
      <c r="Y520" s="39">
        <v>4.5999999999999996</v>
      </c>
      <c r="Z520" s="39">
        <v>20</v>
      </c>
      <c r="AA520" s="39"/>
      <c r="AB520" s="52"/>
      <c r="AC520" s="39" t="s">
        <v>2</v>
      </c>
      <c r="AD520" s="41">
        <v>6</v>
      </c>
      <c r="AE520" s="41">
        <v>2</v>
      </c>
      <c r="AF520" s="68" t="s">
        <v>619</v>
      </c>
      <c r="AG520" s="39" t="str">
        <f>VLOOKUP(B520,$B$1703:$D$1743,2,FALSE)</f>
        <v>NSW</v>
      </c>
      <c r="AH520" s="39" t="str">
        <f>VLOOKUP(B520,$B$1703:$D$1743,3,FALSE)</f>
        <v>-</v>
      </c>
      <c r="AI520" s="69" t="str">
        <f>TRIM(PROPER(L520))</f>
        <v>Mubariz</v>
      </c>
      <c r="AJ520" s="39" t="str">
        <f>TEXT(A520, "ddd")</f>
        <v>Sat</v>
      </c>
      <c r="AK520" s="39">
        <f>MONTH(Table2[[#This Row],[Date]])</f>
        <v>1</v>
      </c>
      <c r="AL520" s="39"/>
      <c r="AM520" s="39" t="str">
        <f>IF(AND(Table2[[#This Row],[Date]]=A521,Table2[[#This Row],[Track]]=B521,Table2[[#This Row],[Race]]=F521,AL520&lt;&gt;"Neg",AL521&lt;&gt;"Neg"),2,"")</f>
        <v/>
      </c>
      <c r="AN520" s="39" t="str">
        <f>IF(AM520=2,2,IF(AND(AM519=2,Table2[[#This Row],[Negatives]]&lt;&gt;"NEG"),2,""))</f>
        <v/>
      </c>
      <c r="AO520" s="39">
        <f>IF(AND(Table2[[#This Row],[State]]="NSW",Table2[[#This Row],[Rated Order]]=3,AN520=""),100,100)</f>
        <v>100</v>
      </c>
      <c r="AP520" s="39" t="str">
        <f>IF(AC520&lt;&gt;"Won","",AO520*AD520)</f>
        <v/>
      </c>
      <c r="AQ520" s="39">
        <f>IF(AP520="",AO520*-1,AP520-AO520)</f>
        <v>-100</v>
      </c>
      <c r="AR520" s="95">
        <f>IF(Table2[[#This Row],[Negatives]]="NEG","",IF(AND(Table2[[#This Row],[2 Pro Bets]]="",Table2[[#This Row],[State]]="NSW",Table2[[#This Row],[Rated Order]]=3),"",100))</f>
        <v>100</v>
      </c>
      <c r="AS520" s="47" t="str">
        <f>IF(Table2[[#This Row],[Pro Bet]]="","",IF(Table2[[#This Row],[Lev Ret]]="","",AR520*Table2[[#This Row],[Div]]))</f>
        <v/>
      </c>
      <c r="AT520" s="96">
        <f>IF(Table2[[#This Row],[Pro Bet]]="","",IF(AS520="",AR520*-1,AS520-AR520))</f>
        <v>-100</v>
      </c>
    </row>
    <row r="521" spans="1:46" x14ac:dyDescent="0.25">
      <c r="A521" s="38">
        <v>44569</v>
      </c>
      <c r="B521" s="39" t="s">
        <v>107</v>
      </c>
      <c r="C521" s="40">
        <v>0.71180555555555547</v>
      </c>
      <c r="D521" s="39">
        <v>4</v>
      </c>
      <c r="E521" s="39">
        <v>3</v>
      </c>
      <c r="F521" s="70">
        <v>8</v>
      </c>
      <c r="G521" s="39">
        <v>1100</v>
      </c>
      <c r="H521" s="39" t="s">
        <v>988</v>
      </c>
      <c r="I521" s="39">
        <v>84</v>
      </c>
      <c r="J521" s="39">
        <v>130</v>
      </c>
      <c r="K521" s="39">
        <v>15</v>
      </c>
      <c r="L521" s="39" t="s">
        <v>1202</v>
      </c>
      <c r="M521" s="39" t="s">
        <v>999</v>
      </c>
      <c r="N521" s="41">
        <v>3.8</v>
      </c>
      <c r="O521" s="39" t="s">
        <v>1102</v>
      </c>
      <c r="P521" s="39" t="s">
        <v>1008</v>
      </c>
      <c r="Q521" s="48"/>
      <c r="R521" s="39">
        <v>12</v>
      </c>
      <c r="S521" s="39">
        <v>55</v>
      </c>
      <c r="T521" s="39">
        <v>55</v>
      </c>
      <c r="U521" s="48">
        <v>54.093567251461991</v>
      </c>
      <c r="V521" s="39">
        <v>3</v>
      </c>
      <c r="W521" s="39">
        <v>1</v>
      </c>
      <c r="X521" s="39">
        <v>2</v>
      </c>
      <c r="Y521" s="39">
        <v>4.5999999999999996</v>
      </c>
      <c r="Z521" s="39">
        <v>40</v>
      </c>
      <c r="AA521" s="39">
        <v>16</v>
      </c>
      <c r="AB521" s="52"/>
      <c r="AC521" s="39" t="s">
        <v>617</v>
      </c>
      <c r="AD521" s="41">
        <v>3</v>
      </c>
      <c r="AE521" s="41">
        <v>1.7</v>
      </c>
      <c r="AF521" s="68" t="s">
        <v>618</v>
      </c>
      <c r="AG521" s="39" t="str">
        <f>VLOOKUP(B521,$B$1703:$D$1743,2,FALSE)</f>
        <v>Vic</v>
      </c>
      <c r="AH521" s="39" t="str">
        <f>VLOOKUP(B521,$B$1703:$D$1743,3,FALSE)</f>
        <v>-</v>
      </c>
      <c r="AI521" s="69" t="str">
        <f>TRIM(PROPER(L521))</f>
        <v>Scorched Earth</v>
      </c>
      <c r="AJ521" s="39" t="str">
        <f>TEXT(A521, "ddd")</f>
        <v>Sat</v>
      </c>
      <c r="AK521" s="39">
        <f>MONTH(Table2[[#This Row],[Date]])</f>
        <v>1</v>
      </c>
      <c r="AL521" s="39" t="s">
        <v>1361</v>
      </c>
      <c r="AM521" s="39" t="str">
        <f>IF(AND(Table2[[#This Row],[Date]]=A522,Table2[[#This Row],[Track]]=B522,Table2[[#This Row],[Race]]=F522,AL521&lt;&gt;"Neg",AL522&lt;&gt;"Neg"),2,"")</f>
        <v/>
      </c>
      <c r="AN521" s="39" t="str">
        <f>IF(AM521=2,2,IF(AND(AM520=2,Table2[[#This Row],[Negatives]]&lt;&gt;"NEG"),2,""))</f>
        <v/>
      </c>
      <c r="AO521" s="39">
        <f>IF(AND(Table2[[#This Row],[State]]="NSW",Table2[[#This Row],[Rated Order]]=3,AN521=""),100,100)</f>
        <v>100</v>
      </c>
      <c r="AP521" s="39">
        <f>IF(AC521&lt;&gt;"Won","",AO521*AD521)</f>
        <v>300</v>
      </c>
      <c r="AQ521" s="39">
        <f>IF(AP521="",AO521*-1,AP521-AO521)</f>
        <v>200</v>
      </c>
      <c r="AR521" s="95" t="str">
        <f>IF(Table2[[#This Row],[Negatives]]="NEG","",IF(AND(Table2[[#This Row],[2 Pro Bets]]="",Table2[[#This Row],[State]]="NSW",Table2[[#This Row],[Rated Order]]=3),"",100))</f>
        <v/>
      </c>
      <c r="AS521" s="47" t="str">
        <f>IF(Table2[[#This Row],[Pro Bet]]="","",IF(Table2[[#This Row],[Lev Ret]]="","",AR521*Table2[[#This Row],[Div]]))</f>
        <v/>
      </c>
      <c r="AT521" s="96" t="str">
        <f>IF(Table2[[#This Row],[Pro Bet]]="","",IF(AS521="",AR521*-1,AS521-AR521))</f>
        <v/>
      </c>
    </row>
    <row r="522" spans="1:46" x14ac:dyDescent="0.25">
      <c r="A522" s="38">
        <v>44569</v>
      </c>
      <c r="B522" s="39" t="s">
        <v>107</v>
      </c>
      <c r="C522" s="40">
        <v>0.71180555555555547</v>
      </c>
      <c r="D522" s="39">
        <v>4</v>
      </c>
      <c r="E522" s="39">
        <v>3</v>
      </c>
      <c r="F522" s="70">
        <v>8</v>
      </c>
      <c r="G522" s="39">
        <v>1100</v>
      </c>
      <c r="H522" s="39" t="s">
        <v>988</v>
      </c>
      <c r="I522" s="39">
        <v>84</v>
      </c>
      <c r="J522" s="39">
        <v>130</v>
      </c>
      <c r="K522" s="39">
        <v>1</v>
      </c>
      <c r="L522" s="39" t="s">
        <v>1067</v>
      </c>
      <c r="M522" s="39" t="s">
        <v>999</v>
      </c>
      <c r="N522" s="41">
        <v>11</v>
      </c>
      <c r="O522" s="39" t="s">
        <v>1009</v>
      </c>
      <c r="P522" s="39" t="s">
        <v>1203</v>
      </c>
      <c r="Q522" s="48">
        <v>3</v>
      </c>
      <c r="R522" s="39">
        <v>5</v>
      </c>
      <c r="S522" s="39">
        <v>63.5</v>
      </c>
      <c r="T522" s="39">
        <v>60.5</v>
      </c>
      <c r="U522" s="48">
        <v>54.093567251461991</v>
      </c>
      <c r="V522" s="39">
        <v>2</v>
      </c>
      <c r="W522" s="39">
        <v>5</v>
      </c>
      <c r="X522" s="39">
        <v>3</v>
      </c>
      <c r="Y522" s="39">
        <v>5</v>
      </c>
      <c r="Z522" s="39">
        <v>30</v>
      </c>
      <c r="AA522" s="39">
        <v>16</v>
      </c>
      <c r="AB522" s="52"/>
      <c r="AC522" s="39"/>
      <c r="AD522" s="41">
        <v>19</v>
      </c>
      <c r="AE522" s="41"/>
      <c r="AF522" s="68" t="s">
        <v>618</v>
      </c>
      <c r="AG522" s="39" t="str">
        <f>VLOOKUP(B522,$B$1703:$D$1743,2,FALSE)</f>
        <v>Vic</v>
      </c>
      <c r="AH522" s="39" t="str">
        <f>VLOOKUP(B522,$B$1703:$D$1743,3,FALSE)</f>
        <v>-</v>
      </c>
      <c r="AI522" s="69" t="str">
        <f>TRIM(PROPER(L522))</f>
        <v>Defiant Dancer</v>
      </c>
      <c r="AJ522" s="39" t="str">
        <f>TEXT(A522, "ddd")</f>
        <v>Sat</v>
      </c>
      <c r="AK522" s="39">
        <f>MONTH(Table2[[#This Row],[Date]])</f>
        <v>1</v>
      </c>
      <c r="AL522" s="39" t="s">
        <v>1361</v>
      </c>
      <c r="AM522" s="39" t="str">
        <f>IF(AND(Table2[[#This Row],[Date]]=A523,Table2[[#This Row],[Track]]=B523,Table2[[#This Row],[Race]]=F523,AL522&lt;&gt;"Neg",AL523&lt;&gt;"Neg"),2,"")</f>
        <v/>
      </c>
      <c r="AN522" s="39" t="str">
        <f>IF(AM522=2,2,IF(AND(AM521=2,Table2[[#This Row],[Negatives]]&lt;&gt;"NEG"),2,""))</f>
        <v/>
      </c>
      <c r="AO522" s="39">
        <f>IF(AND(Table2[[#This Row],[State]]="NSW",Table2[[#This Row],[Rated Order]]=3,AN522=""),100,100)</f>
        <v>100</v>
      </c>
      <c r="AP522" s="39" t="str">
        <f>IF(AC522&lt;&gt;"Won","",AO522*AD522)</f>
        <v/>
      </c>
      <c r="AQ522" s="39">
        <f>IF(AP522="",AO522*-1,AP522-AO522)</f>
        <v>-100</v>
      </c>
      <c r="AR522" s="95" t="str">
        <f>IF(Table2[[#This Row],[Negatives]]="NEG","",IF(AND(Table2[[#This Row],[2 Pro Bets]]="",Table2[[#This Row],[State]]="NSW",Table2[[#This Row],[Rated Order]]=3),"",100))</f>
        <v/>
      </c>
      <c r="AS522" s="47" t="str">
        <f>IF(Table2[[#This Row],[Pro Bet]]="","",IF(Table2[[#This Row],[Lev Ret]]="","",AR522*Table2[[#This Row],[Div]]))</f>
        <v/>
      </c>
      <c r="AT522" s="96" t="str">
        <f>IF(Table2[[#This Row],[Pro Bet]]="","",IF(AS522="",AR522*-1,AS522-AR522))</f>
        <v/>
      </c>
    </row>
    <row r="523" spans="1:46" x14ac:dyDescent="0.25">
      <c r="A523" s="38">
        <v>44576</v>
      </c>
      <c r="B523" s="39" t="s">
        <v>225</v>
      </c>
      <c r="C523" s="40">
        <v>0.57152777777777775</v>
      </c>
      <c r="D523" s="39">
        <v>4</v>
      </c>
      <c r="E523" s="39">
        <v>9</v>
      </c>
      <c r="F523" s="70">
        <v>3</v>
      </c>
      <c r="G523" s="39">
        <v>1700</v>
      </c>
      <c r="H523" s="39" t="s">
        <v>988</v>
      </c>
      <c r="I523" s="39">
        <v>100</v>
      </c>
      <c r="J523" s="39">
        <v>130</v>
      </c>
      <c r="K523" s="39">
        <v>1</v>
      </c>
      <c r="L523" s="39" t="s">
        <v>542</v>
      </c>
      <c r="M523" s="39" t="s">
        <v>1024</v>
      </c>
      <c r="N523" s="41">
        <v>6</v>
      </c>
      <c r="O523" s="39" t="s">
        <v>1000</v>
      </c>
      <c r="P523" s="39" t="s">
        <v>1075</v>
      </c>
      <c r="Q523" s="48"/>
      <c r="R523" s="39">
        <v>4</v>
      </c>
      <c r="S523" s="39">
        <v>60</v>
      </c>
      <c r="T523" s="39">
        <v>60</v>
      </c>
      <c r="U523" s="48">
        <v>52.38095238095238</v>
      </c>
      <c r="V523" s="39">
        <v>1</v>
      </c>
      <c r="W523" s="39">
        <v>3</v>
      </c>
      <c r="X523" s="39">
        <v>2</v>
      </c>
      <c r="Y523" s="39">
        <v>4.5999999999999996</v>
      </c>
      <c r="Z523" s="39">
        <v>35</v>
      </c>
      <c r="AA523" s="39">
        <v>8</v>
      </c>
      <c r="AB523" s="52"/>
      <c r="AC523" s="39" t="s">
        <v>617</v>
      </c>
      <c r="AD523" s="41">
        <v>7.5</v>
      </c>
      <c r="AE523" s="41">
        <v>1.8</v>
      </c>
      <c r="AF523" s="68" t="s">
        <v>618</v>
      </c>
      <c r="AG523" s="39" t="str">
        <f>VLOOKUP(B523,$B$1703:$D$1743,2,FALSE)</f>
        <v>Vic</v>
      </c>
      <c r="AH523" s="39" t="str">
        <f>VLOOKUP(B523,$B$1703:$D$1743,3,FALSE)</f>
        <v>-</v>
      </c>
      <c r="AI523" s="69" t="str">
        <f>TRIM(PROPER(L523))</f>
        <v>Dark Dream</v>
      </c>
      <c r="AJ523" s="39" t="str">
        <f>TEXT(A523, "ddd")</f>
        <v>Sat</v>
      </c>
      <c r="AK523" s="39">
        <f>MONTH(Table2[[#This Row],[Date]])</f>
        <v>1</v>
      </c>
      <c r="AL523" s="39"/>
      <c r="AM523" s="39" t="str">
        <f>IF(AND(Table2[[#This Row],[Date]]=A524,Table2[[#This Row],[Track]]=B524,Table2[[#This Row],[Race]]=F524,AL523&lt;&gt;"Neg",AL524&lt;&gt;"Neg"),2,"")</f>
        <v/>
      </c>
      <c r="AN523" s="39" t="str">
        <f>IF(AM523=2,2,IF(AND(AM522=2,Table2[[#This Row],[Negatives]]&lt;&gt;"NEG"),2,""))</f>
        <v/>
      </c>
      <c r="AO523" s="39">
        <f>IF(AND(Table2[[#This Row],[State]]="NSW",Table2[[#This Row],[Rated Order]]=3,AN523=""),100,100)</f>
        <v>100</v>
      </c>
      <c r="AP523" s="39">
        <f>IF(AC523&lt;&gt;"Won","",AO523*AD523)</f>
        <v>750</v>
      </c>
      <c r="AQ523" s="39">
        <f>IF(AP523="",AO523*-1,AP523-AO523)</f>
        <v>650</v>
      </c>
      <c r="AR523" s="95">
        <f>IF(Table2[[#This Row],[Negatives]]="NEG","",IF(AND(Table2[[#This Row],[2 Pro Bets]]="",Table2[[#This Row],[State]]="NSW",Table2[[#This Row],[Rated Order]]=3),"",100))</f>
        <v>100</v>
      </c>
      <c r="AS523" s="47">
        <f>IF(Table2[[#This Row],[Pro Bet]]="","",IF(Table2[[#This Row],[Lev Ret]]="","",AR523*Table2[[#This Row],[Div]]))</f>
        <v>750</v>
      </c>
      <c r="AT523" s="96">
        <f>IF(Table2[[#This Row],[Pro Bet]]="","",IF(AS523="",AR523*-1,AS523-AR523))</f>
        <v>650</v>
      </c>
    </row>
    <row r="524" spans="1:46" x14ac:dyDescent="0.25">
      <c r="A524" s="38">
        <v>44576</v>
      </c>
      <c r="B524" s="39" t="s">
        <v>45</v>
      </c>
      <c r="C524" s="40">
        <v>0.61111111111111105</v>
      </c>
      <c r="D524" s="39">
        <v>6</v>
      </c>
      <c r="E524" s="39">
        <v>3</v>
      </c>
      <c r="F524" s="70">
        <v>5</v>
      </c>
      <c r="G524" s="39">
        <v>2000</v>
      </c>
      <c r="H524" s="39" t="s">
        <v>1398</v>
      </c>
      <c r="I524" s="39">
        <v>78</v>
      </c>
      <c r="J524" s="39">
        <v>130</v>
      </c>
      <c r="K524" s="39">
        <v>8</v>
      </c>
      <c r="L524" s="39" t="s">
        <v>826</v>
      </c>
      <c r="M524" s="39" t="s">
        <v>999</v>
      </c>
      <c r="N524" s="41">
        <v>2.8</v>
      </c>
      <c r="O524" s="39" t="s">
        <v>1091</v>
      </c>
      <c r="P524" s="39" t="s">
        <v>1408</v>
      </c>
      <c r="Q524" s="48"/>
      <c r="R524" s="39">
        <v>4</v>
      </c>
      <c r="S524" s="39">
        <v>52</v>
      </c>
      <c r="T524" s="39">
        <v>52</v>
      </c>
      <c r="U524" s="48">
        <v>77.38095238095238</v>
      </c>
      <c r="V524" s="39">
        <v>5</v>
      </c>
      <c r="W524" s="39"/>
      <c r="X524" s="39">
        <v>2</v>
      </c>
      <c r="Y524" s="39">
        <v>4.4000000000000004</v>
      </c>
      <c r="Z524" s="39">
        <v>30</v>
      </c>
      <c r="AA524" s="39"/>
      <c r="AB524" s="52"/>
      <c r="AC524" s="39" t="s">
        <v>471</v>
      </c>
      <c r="AD524" s="41">
        <v>3.6</v>
      </c>
      <c r="AE524" s="41">
        <v>1.4</v>
      </c>
      <c r="AF524" s="68" t="s">
        <v>619</v>
      </c>
      <c r="AG524" s="39" t="str">
        <f>VLOOKUP(B524,$B$1703:$D$1743,2,FALSE)</f>
        <v>NSW</v>
      </c>
      <c r="AH524" s="39" t="str">
        <f>VLOOKUP(B524,$B$1703:$D$1743,3,FALSE)</f>
        <v>-</v>
      </c>
      <c r="AI524" s="69" t="str">
        <f>TRIM(PROPER(L524))</f>
        <v>Sword Point</v>
      </c>
      <c r="AJ524" s="39" t="str">
        <f>TEXT(A524, "ddd")</f>
        <v>Sat</v>
      </c>
      <c r="AK524" s="39">
        <f>MONTH(Table2[[#This Row],[Date]])</f>
        <v>1</v>
      </c>
      <c r="AL524" s="39"/>
      <c r="AM524" s="39" t="str">
        <f>IF(AND(Table2[[#This Row],[Date]]=A525,Table2[[#This Row],[Track]]=B525,Table2[[#This Row],[Race]]=F525,AL524&lt;&gt;"Neg",AL525&lt;&gt;"Neg"),2,"")</f>
        <v/>
      </c>
      <c r="AN524" s="39" t="str">
        <f>IF(AM524=2,2,IF(AND(AM523=2,Table2[[#This Row],[Negatives]]&lt;&gt;"NEG"),2,""))</f>
        <v/>
      </c>
      <c r="AO524" s="39">
        <f>IF(AND(Table2[[#This Row],[State]]="NSW",Table2[[#This Row],[Rated Order]]=3,AN524=""),100,100)</f>
        <v>100</v>
      </c>
      <c r="AP524" s="39">
        <f>IF(AC524&lt;&gt;"Won","",AO524*AD524)</f>
        <v>360</v>
      </c>
      <c r="AQ524" s="39">
        <f>IF(AP524="",AO524*-1,AP524-AO524)</f>
        <v>260</v>
      </c>
      <c r="AR524" s="95">
        <f>IF(Table2[[#This Row],[Negatives]]="NEG","",IF(AND(Table2[[#This Row],[2 Pro Bets]]="",Table2[[#This Row],[State]]="NSW",Table2[[#This Row],[Rated Order]]=3),"",100))</f>
        <v>100</v>
      </c>
      <c r="AS524" s="47">
        <f>IF(Table2[[#This Row],[Pro Bet]]="","",IF(Table2[[#This Row],[Lev Ret]]="","",AR524*Table2[[#This Row],[Div]]))</f>
        <v>360</v>
      </c>
      <c r="AT524" s="96">
        <f>IF(Table2[[#This Row],[Pro Bet]]="","",IF(AS524="",AR524*-1,AS524-AR524))</f>
        <v>260</v>
      </c>
    </row>
    <row r="525" spans="1:46" x14ac:dyDescent="0.25">
      <c r="A525" s="38">
        <v>44576</v>
      </c>
      <c r="B525" s="39" t="s">
        <v>225</v>
      </c>
      <c r="C525" s="40">
        <v>0.62013888888888891</v>
      </c>
      <c r="D525" s="39">
        <v>4</v>
      </c>
      <c r="E525" s="39">
        <v>9</v>
      </c>
      <c r="F525" s="70">
        <v>5</v>
      </c>
      <c r="G525" s="39">
        <v>1400</v>
      </c>
      <c r="H525" s="39" t="s">
        <v>988</v>
      </c>
      <c r="I525" s="39" t="s">
        <v>989</v>
      </c>
      <c r="J525" s="39">
        <v>130</v>
      </c>
      <c r="K525" s="39">
        <v>2</v>
      </c>
      <c r="L525" s="39" t="s">
        <v>533</v>
      </c>
      <c r="M525" s="39" t="s">
        <v>999</v>
      </c>
      <c r="N525" s="41">
        <v>4.2</v>
      </c>
      <c r="O525" s="39" t="s">
        <v>1048</v>
      </c>
      <c r="P525" s="39" t="s">
        <v>1204</v>
      </c>
      <c r="Q525" s="48">
        <v>2</v>
      </c>
      <c r="R525" s="39">
        <v>2</v>
      </c>
      <c r="S525" s="39">
        <v>58</v>
      </c>
      <c r="T525" s="39">
        <v>56</v>
      </c>
      <c r="U525" s="48">
        <v>55.102040816326529</v>
      </c>
      <c r="V525" s="39">
        <v>3</v>
      </c>
      <c r="W525" s="39">
        <v>2</v>
      </c>
      <c r="X525" s="39">
        <v>3</v>
      </c>
      <c r="Y525" s="39">
        <v>5.2</v>
      </c>
      <c r="Z525" s="39">
        <v>30</v>
      </c>
      <c r="AA525" s="39">
        <v>8</v>
      </c>
      <c r="AB525" s="52"/>
      <c r="AC525" s="39" t="s">
        <v>617</v>
      </c>
      <c r="AD525" s="41">
        <v>4.5999999999999996</v>
      </c>
      <c r="AE525" s="41">
        <v>1.6</v>
      </c>
      <c r="AF525" s="68" t="s">
        <v>618</v>
      </c>
      <c r="AG525" s="39" t="str">
        <f>VLOOKUP(B525,$B$1703:$D$1743,2,FALSE)</f>
        <v>Vic</v>
      </c>
      <c r="AH525" s="39" t="str">
        <f>VLOOKUP(B525,$B$1703:$D$1743,3,FALSE)</f>
        <v>-</v>
      </c>
      <c r="AI525" s="69" t="str">
        <f>TRIM(PROPER(L525))</f>
        <v>Blazejowski</v>
      </c>
      <c r="AJ525" s="39" t="str">
        <f>TEXT(A525, "ddd")</f>
        <v>Sat</v>
      </c>
      <c r="AK525" s="39">
        <f>MONTH(Table2[[#This Row],[Date]])</f>
        <v>1</v>
      </c>
      <c r="AL525" s="39"/>
      <c r="AM525" s="39" t="str">
        <f>IF(AND(Table2[[#This Row],[Date]]=A526,Table2[[#This Row],[Track]]=B526,Table2[[#This Row],[Race]]=F526,AL525&lt;&gt;"Neg",AL526&lt;&gt;"Neg"),2,"")</f>
        <v/>
      </c>
      <c r="AN525" s="39" t="str">
        <f>IF(AM525=2,2,IF(AND(AM524=2,Table2[[#This Row],[Negatives]]&lt;&gt;"NEG"),2,""))</f>
        <v/>
      </c>
      <c r="AO525" s="39">
        <f>IF(AND(Table2[[#This Row],[State]]="NSW",Table2[[#This Row],[Rated Order]]=3,AN525=""),100,100)</f>
        <v>100</v>
      </c>
      <c r="AP525" s="39">
        <f>IF(AC525&lt;&gt;"Won","",AO525*AD525)</f>
        <v>459.99999999999994</v>
      </c>
      <c r="AQ525" s="39">
        <f>IF(AP525="",AO525*-1,AP525-AO525)</f>
        <v>359.99999999999994</v>
      </c>
      <c r="AR525" s="95">
        <f>IF(Table2[[#This Row],[Negatives]]="NEG","",IF(AND(Table2[[#This Row],[2 Pro Bets]]="",Table2[[#This Row],[State]]="NSW",Table2[[#This Row],[Rated Order]]=3),"",100))</f>
        <v>100</v>
      </c>
      <c r="AS525" s="47">
        <f>IF(Table2[[#This Row],[Pro Bet]]="","",IF(Table2[[#This Row],[Lev Ret]]="","",AR525*Table2[[#This Row],[Div]]))</f>
        <v>459.99999999999994</v>
      </c>
      <c r="AT525" s="96">
        <f>IF(Table2[[#This Row],[Pro Bet]]="","",IF(AS525="",AR525*-1,AS525-AR525))</f>
        <v>359.99999999999994</v>
      </c>
    </row>
    <row r="526" spans="1:46" x14ac:dyDescent="0.25">
      <c r="A526" s="38">
        <v>44576</v>
      </c>
      <c r="B526" s="39" t="s">
        <v>45</v>
      </c>
      <c r="C526" s="40">
        <v>0.66319444444444398</v>
      </c>
      <c r="D526" s="39">
        <v>6</v>
      </c>
      <c r="E526" s="39">
        <v>3</v>
      </c>
      <c r="F526" s="70">
        <v>7</v>
      </c>
      <c r="G526" s="39">
        <v>1100</v>
      </c>
      <c r="H526" s="39" t="s">
        <v>1398</v>
      </c>
      <c r="I526" s="39">
        <v>88</v>
      </c>
      <c r="J526" s="39">
        <v>130</v>
      </c>
      <c r="K526" s="39">
        <v>2</v>
      </c>
      <c r="L526" s="39" t="s">
        <v>827</v>
      </c>
      <c r="M526" s="39" t="s">
        <v>999</v>
      </c>
      <c r="N526" s="41">
        <v>2</v>
      </c>
      <c r="O526" s="39" t="s">
        <v>1337</v>
      </c>
      <c r="P526" s="39" t="s">
        <v>1273</v>
      </c>
      <c r="Q526" s="48"/>
      <c r="R526" s="39">
        <v>5</v>
      </c>
      <c r="S526" s="39">
        <v>58</v>
      </c>
      <c r="T526" s="39">
        <v>58</v>
      </c>
      <c r="U526" s="48" t="s">
        <v>993</v>
      </c>
      <c r="V526" s="39">
        <v>1</v>
      </c>
      <c r="W526" s="39"/>
      <c r="X526" s="39">
        <v>2</v>
      </c>
      <c r="Y526" s="39">
        <v>4.5</v>
      </c>
      <c r="Z526" s="39">
        <v>20</v>
      </c>
      <c r="AA526" s="39"/>
      <c r="AB526" s="52"/>
      <c r="AC526" s="39"/>
      <c r="AD526" s="41">
        <v>2.2000000000000002</v>
      </c>
      <c r="AE526" s="41"/>
      <c r="AF526" s="68" t="s">
        <v>619</v>
      </c>
      <c r="AG526" s="39" t="str">
        <f>VLOOKUP(B526,$B$1703:$D$1743,2,FALSE)</f>
        <v>NSW</v>
      </c>
      <c r="AH526" s="39" t="str">
        <f>VLOOKUP(B526,$B$1703:$D$1743,3,FALSE)</f>
        <v>-</v>
      </c>
      <c r="AI526" s="69" t="str">
        <f>TRIM(PROPER(L526))</f>
        <v>The Bopper</v>
      </c>
      <c r="AJ526" s="39" t="str">
        <f>TEXT(A526, "ddd")</f>
        <v>Sat</v>
      </c>
      <c r="AK526" s="39">
        <f>MONTH(Table2[[#This Row],[Date]])</f>
        <v>1</v>
      </c>
      <c r="AL526" s="39"/>
      <c r="AM526" s="39" t="str">
        <f>IF(AND(Table2[[#This Row],[Date]]=A527,Table2[[#This Row],[Track]]=B527,Table2[[#This Row],[Race]]=F527,AL526&lt;&gt;"Neg",AL527&lt;&gt;"Neg"),2,"")</f>
        <v/>
      </c>
      <c r="AN526" s="39" t="str">
        <f>IF(AM526=2,2,IF(AND(AM525=2,Table2[[#This Row],[Negatives]]&lt;&gt;"NEG"),2,""))</f>
        <v/>
      </c>
      <c r="AO526" s="39">
        <f>IF(AND(Table2[[#This Row],[State]]="NSW",Table2[[#This Row],[Rated Order]]=3,AN526=""),100,100)</f>
        <v>100</v>
      </c>
      <c r="AP526" s="39" t="str">
        <f>IF(AC526&lt;&gt;"Won","",AO526*AD526)</f>
        <v/>
      </c>
      <c r="AQ526" s="39">
        <f>IF(AP526="",AO526*-1,AP526-AO526)</f>
        <v>-100</v>
      </c>
      <c r="AR526" s="95">
        <f>IF(Table2[[#This Row],[Negatives]]="NEG","",IF(AND(Table2[[#This Row],[2 Pro Bets]]="",Table2[[#This Row],[State]]="NSW",Table2[[#This Row],[Rated Order]]=3),"",100))</f>
        <v>100</v>
      </c>
      <c r="AS526" s="47" t="str">
        <f>IF(Table2[[#This Row],[Pro Bet]]="","",IF(Table2[[#This Row],[Lev Ret]]="","",AR526*Table2[[#This Row],[Div]]))</f>
        <v/>
      </c>
      <c r="AT526" s="96">
        <f>IF(Table2[[#This Row],[Pro Bet]]="","",IF(AS526="",AR526*-1,AS526-AR526))</f>
        <v>-100</v>
      </c>
    </row>
    <row r="527" spans="1:46" x14ac:dyDescent="0.25">
      <c r="A527" s="38">
        <v>44576</v>
      </c>
      <c r="B527" s="39" t="s">
        <v>225</v>
      </c>
      <c r="C527" s="40">
        <v>0.67222222222222217</v>
      </c>
      <c r="D527" s="39">
        <v>4</v>
      </c>
      <c r="E527" s="39">
        <v>9</v>
      </c>
      <c r="F527" s="70">
        <v>7</v>
      </c>
      <c r="G527" s="39">
        <v>1200</v>
      </c>
      <c r="H527" s="39" t="s">
        <v>988</v>
      </c>
      <c r="I527" s="39" t="s">
        <v>989</v>
      </c>
      <c r="J527" s="39">
        <v>250</v>
      </c>
      <c r="K527" s="39">
        <v>1</v>
      </c>
      <c r="L527" s="39" t="s">
        <v>1124</v>
      </c>
      <c r="M527" s="39" t="s">
        <v>1030</v>
      </c>
      <c r="N527" s="41">
        <v>5</v>
      </c>
      <c r="O527" s="39" t="s">
        <v>1125</v>
      </c>
      <c r="P527" s="39" t="s">
        <v>1008</v>
      </c>
      <c r="Q527" s="48"/>
      <c r="R527" s="39">
        <v>6</v>
      </c>
      <c r="S527" s="39">
        <v>59</v>
      </c>
      <c r="T527" s="39">
        <v>59</v>
      </c>
      <c r="U527" s="48">
        <v>38.181818181818187</v>
      </c>
      <c r="V527" s="39">
        <v>1</v>
      </c>
      <c r="W527" s="39">
        <v>1</v>
      </c>
      <c r="X527" s="39">
        <v>2</v>
      </c>
      <c r="Y527" s="39">
        <v>5.5</v>
      </c>
      <c r="Z527" s="39">
        <v>30</v>
      </c>
      <c r="AA527" s="39">
        <v>12</v>
      </c>
      <c r="AB527" s="52"/>
      <c r="AC527" s="39" t="s">
        <v>1</v>
      </c>
      <c r="AD527" s="41">
        <v>5.5</v>
      </c>
      <c r="AE527" s="41">
        <v>2</v>
      </c>
      <c r="AF527" s="68" t="s">
        <v>618</v>
      </c>
      <c r="AG527" s="39" t="str">
        <f>VLOOKUP(B527,$B$1703:$D$1743,2,FALSE)</f>
        <v>Vic</v>
      </c>
      <c r="AH527" s="39" t="str">
        <f>VLOOKUP(B527,$B$1703:$D$1743,3,FALSE)</f>
        <v>-</v>
      </c>
      <c r="AI527" s="69" t="str">
        <f>TRIM(PROPER(L527))</f>
        <v>The Astrologist</v>
      </c>
      <c r="AJ527" s="39" t="str">
        <f>TEXT(A527, "ddd")</f>
        <v>Sat</v>
      </c>
      <c r="AK527" s="39">
        <f>MONTH(Table2[[#This Row],[Date]])</f>
        <v>1</v>
      </c>
      <c r="AL527" s="39" t="s">
        <v>1361</v>
      </c>
      <c r="AM527" s="39" t="str">
        <f>IF(AND(Table2[[#This Row],[Date]]=A528,Table2[[#This Row],[Track]]=B528,Table2[[#This Row],[Race]]=F528,AL527&lt;&gt;"Neg",AL528&lt;&gt;"Neg"),2,"")</f>
        <v/>
      </c>
      <c r="AN527" s="39" t="str">
        <f>IF(AM527=2,2,IF(AND(AM526=2,Table2[[#This Row],[Negatives]]&lt;&gt;"NEG"),2,""))</f>
        <v/>
      </c>
      <c r="AO527" s="39">
        <f>IF(AND(Table2[[#This Row],[State]]="NSW",Table2[[#This Row],[Rated Order]]=3,AN527=""),100,100)</f>
        <v>100</v>
      </c>
      <c r="AP527" s="39" t="str">
        <f>IF(AC527&lt;&gt;"Won","",AO527*AD527)</f>
        <v/>
      </c>
      <c r="AQ527" s="39">
        <f>IF(AP527="",AO527*-1,AP527-AO527)</f>
        <v>-100</v>
      </c>
      <c r="AR527" s="95" t="str">
        <f>IF(Table2[[#This Row],[Negatives]]="NEG","",IF(AND(Table2[[#This Row],[2 Pro Bets]]="",Table2[[#This Row],[State]]="NSW",Table2[[#This Row],[Rated Order]]=3),"",100))</f>
        <v/>
      </c>
      <c r="AS527" s="47" t="str">
        <f>IF(Table2[[#This Row],[Pro Bet]]="","",IF(Table2[[#This Row],[Lev Ret]]="","",AR527*Table2[[#This Row],[Div]]))</f>
        <v/>
      </c>
      <c r="AT527" s="96" t="str">
        <f>IF(Table2[[#This Row],[Pro Bet]]="","",IF(AS527="",AR527*-1,AS527-AR527))</f>
        <v/>
      </c>
    </row>
    <row r="528" spans="1:46" x14ac:dyDescent="0.25">
      <c r="A528" s="38">
        <v>44576</v>
      </c>
      <c r="B528" s="39" t="s">
        <v>45</v>
      </c>
      <c r="C528" s="40">
        <v>0.69097222222222199</v>
      </c>
      <c r="D528" s="39">
        <v>6</v>
      </c>
      <c r="E528" s="39">
        <v>3</v>
      </c>
      <c r="F528" s="70">
        <v>8</v>
      </c>
      <c r="G528" s="39">
        <v>1350</v>
      </c>
      <c r="H528" s="39" t="s">
        <v>1398</v>
      </c>
      <c r="I528" s="39">
        <v>78</v>
      </c>
      <c r="J528" s="39">
        <v>130</v>
      </c>
      <c r="K528" s="39">
        <v>5</v>
      </c>
      <c r="L528" s="39" t="s">
        <v>828</v>
      </c>
      <c r="M528" s="39" t="s">
        <v>1006</v>
      </c>
      <c r="N528" s="41">
        <v>6.1</v>
      </c>
      <c r="O528" s="39" t="s">
        <v>1411</v>
      </c>
      <c r="P528" s="39" t="s">
        <v>1433</v>
      </c>
      <c r="Q528" s="48"/>
      <c r="R528" s="39">
        <v>5</v>
      </c>
      <c r="S528" s="39">
        <v>57.5</v>
      </c>
      <c r="T528" s="39">
        <v>57.5</v>
      </c>
      <c r="U528" s="48">
        <v>40.202966432474632</v>
      </c>
      <c r="V528" s="39">
        <v>3</v>
      </c>
      <c r="W528" s="39">
        <v>1</v>
      </c>
      <c r="X528" s="39">
        <v>2</v>
      </c>
      <c r="Y528" s="39">
        <v>5.3</v>
      </c>
      <c r="Z528" s="39">
        <v>20</v>
      </c>
      <c r="AA528" s="39"/>
      <c r="AB528" s="52"/>
      <c r="AC528" s="39"/>
      <c r="AD528" s="41">
        <v>5.5</v>
      </c>
      <c r="AE528" s="41"/>
      <c r="AF528" s="68" t="s">
        <v>619</v>
      </c>
      <c r="AG528" s="39" t="str">
        <f>VLOOKUP(B528,$B$1703:$D$1743,2,FALSE)</f>
        <v>NSW</v>
      </c>
      <c r="AH528" s="39" t="str">
        <f>VLOOKUP(B528,$B$1703:$D$1743,3,FALSE)</f>
        <v>-</v>
      </c>
      <c r="AI528" s="69" t="str">
        <f>TRIM(PROPER(L528))</f>
        <v>Super Effort</v>
      </c>
      <c r="AJ528" s="39" t="str">
        <f>TEXT(A528, "ddd")</f>
        <v>Sat</v>
      </c>
      <c r="AK528" s="39">
        <f>MONTH(Table2[[#This Row],[Date]])</f>
        <v>1</v>
      </c>
      <c r="AL528" s="39"/>
      <c r="AM528" s="39">
        <f>IF(AND(Table2[[#This Row],[Date]]=A529,Table2[[#This Row],[Track]]=B529,Table2[[#This Row],[Race]]=F529,AL528&lt;&gt;"Neg",AL529&lt;&gt;"Neg"),2,"")</f>
        <v>2</v>
      </c>
      <c r="AN528" s="39">
        <f>IF(AM528=2,2,IF(AND(AM527=2,Table2[[#This Row],[Negatives]]&lt;&gt;"NEG"),2,""))</f>
        <v>2</v>
      </c>
      <c r="AO528" s="39">
        <f>IF(AND(Table2[[#This Row],[State]]="NSW",Table2[[#This Row],[Rated Order]]=3,AN528=""),100,100)</f>
        <v>100</v>
      </c>
      <c r="AP528" s="39" t="str">
        <f>IF(AC528&lt;&gt;"Won","",AO528*AD528)</f>
        <v/>
      </c>
      <c r="AQ528" s="39">
        <f>IF(AP528="",AO528*-1,AP528-AO528)</f>
        <v>-100</v>
      </c>
      <c r="AR528" s="95">
        <f>IF(Table2[[#This Row],[Negatives]]="NEG","",IF(AND(Table2[[#This Row],[2 Pro Bets]]="",Table2[[#This Row],[State]]="NSW",Table2[[#This Row],[Rated Order]]=3),"",100))</f>
        <v>100</v>
      </c>
      <c r="AS528" s="47" t="str">
        <f>IF(Table2[[#This Row],[Pro Bet]]="","",IF(Table2[[#This Row],[Lev Ret]]="","",AR528*Table2[[#This Row],[Div]]))</f>
        <v/>
      </c>
      <c r="AT528" s="96">
        <f>IF(Table2[[#This Row],[Pro Bet]]="","",IF(AS528="",AR528*-1,AS528-AR528))</f>
        <v>-100</v>
      </c>
    </row>
    <row r="529" spans="1:46" x14ac:dyDescent="0.25">
      <c r="A529" s="38">
        <v>44576</v>
      </c>
      <c r="B529" s="39" t="s">
        <v>45</v>
      </c>
      <c r="C529" s="40">
        <v>0.69097222222222199</v>
      </c>
      <c r="D529" s="39">
        <v>6</v>
      </c>
      <c r="E529" s="39">
        <v>3</v>
      </c>
      <c r="F529" s="70">
        <v>8</v>
      </c>
      <c r="G529" s="39">
        <v>1350</v>
      </c>
      <c r="H529" s="39" t="s">
        <v>1398</v>
      </c>
      <c r="I529" s="39">
        <v>78</v>
      </c>
      <c r="J529" s="39">
        <v>130</v>
      </c>
      <c r="K529" s="39">
        <v>1</v>
      </c>
      <c r="L529" s="39" t="s">
        <v>803</v>
      </c>
      <c r="M529" s="39" t="s">
        <v>999</v>
      </c>
      <c r="N529" s="41">
        <v>4.0999999999999996</v>
      </c>
      <c r="O529" s="39" t="s">
        <v>1096</v>
      </c>
      <c r="P529" s="39" t="s">
        <v>1479</v>
      </c>
      <c r="Q529" s="48">
        <v>2</v>
      </c>
      <c r="R529" s="39">
        <v>3</v>
      </c>
      <c r="S529" s="39">
        <v>60</v>
      </c>
      <c r="T529" s="39">
        <v>58</v>
      </c>
      <c r="U529" s="48">
        <v>40.202966432474632</v>
      </c>
      <c r="V529" s="39">
        <v>2</v>
      </c>
      <c r="W529" s="39">
        <v>5</v>
      </c>
      <c r="X529" s="39">
        <v>3</v>
      </c>
      <c r="Y529" s="39">
        <v>6.4</v>
      </c>
      <c r="Z529" s="39">
        <v>20</v>
      </c>
      <c r="AA529" s="39"/>
      <c r="AB529" s="52"/>
      <c r="AC529" s="39" t="s">
        <v>471</v>
      </c>
      <c r="AD529" s="41">
        <v>4.7</v>
      </c>
      <c r="AE529" s="41">
        <v>1.8</v>
      </c>
      <c r="AF529" s="68" t="s">
        <v>619</v>
      </c>
      <c r="AG529" s="39" t="str">
        <f>VLOOKUP(B529,$B$1703:$D$1743,2,FALSE)</f>
        <v>NSW</v>
      </c>
      <c r="AH529" s="39" t="str">
        <f>VLOOKUP(B529,$B$1703:$D$1743,3,FALSE)</f>
        <v>-</v>
      </c>
      <c r="AI529" s="69" t="str">
        <f>TRIM(PROPER(L529))</f>
        <v>Fashchanel</v>
      </c>
      <c r="AJ529" s="39" t="str">
        <f>TEXT(A529, "ddd")</f>
        <v>Sat</v>
      </c>
      <c r="AK529" s="39">
        <f>MONTH(Table2[[#This Row],[Date]])</f>
        <v>1</v>
      </c>
      <c r="AL529" s="39"/>
      <c r="AM529" s="39" t="str">
        <f>IF(AND(Table2[[#This Row],[Date]]=A530,Table2[[#This Row],[Track]]=B530,Table2[[#This Row],[Race]]=F530,AL529&lt;&gt;"Neg",AL530&lt;&gt;"Neg"),2,"")</f>
        <v/>
      </c>
      <c r="AN529" s="39">
        <f>IF(AM529=2,2,IF(AND(AM528=2,Table2[[#This Row],[Negatives]]&lt;&gt;"NEG"),2,""))</f>
        <v>2</v>
      </c>
      <c r="AO529" s="39">
        <f>IF(AND(Table2[[#This Row],[State]]="NSW",Table2[[#This Row],[Rated Order]]=3,AN529=""),100,100)</f>
        <v>100</v>
      </c>
      <c r="AP529" s="39">
        <f>IF(AC529&lt;&gt;"Won","",AO529*AD529)</f>
        <v>470</v>
      </c>
      <c r="AQ529" s="39">
        <f>IF(AP529="",AO529*-1,AP529-AO529)</f>
        <v>370</v>
      </c>
      <c r="AR529" s="95">
        <f>IF(Table2[[#This Row],[Negatives]]="NEG","",IF(AND(Table2[[#This Row],[2 Pro Bets]]="",Table2[[#This Row],[State]]="NSW",Table2[[#This Row],[Rated Order]]=3),"",100))</f>
        <v>100</v>
      </c>
      <c r="AS529" s="47">
        <f>IF(Table2[[#This Row],[Pro Bet]]="","",IF(Table2[[#This Row],[Lev Ret]]="","",AR529*Table2[[#This Row],[Div]]))</f>
        <v>470</v>
      </c>
      <c r="AT529" s="96">
        <f>IF(Table2[[#This Row],[Pro Bet]]="","",IF(AS529="",AR529*-1,AS529-AR529))</f>
        <v>370</v>
      </c>
    </row>
    <row r="530" spans="1:46" x14ac:dyDescent="0.25">
      <c r="A530" s="38">
        <v>44576</v>
      </c>
      <c r="B530" s="39" t="s">
        <v>45</v>
      </c>
      <c r="C530" s="40">
        <v>0.72222222222222199</v>
      </c>
      <c r="D530" s="39">
        <v>6</v>
      </c>
      <c r="E530" s="39">
        <v>3</v>
      </c>
      <c r="F530" s="70">
        <v>9</v>
      </c>
      <c r="G530" s="39">
        <v>1200</v>
      </c>
      <c r="H530" s="39" t="s">
        <v>1398</v>
      </c>
      <c r="I530" s="39">
        <v>78</v>
      </c>
      <c r="J530" s="39">
        <v>130</v>
      </c>
      <c r="K530" s="39">
        <v>8</v>
      </c>
      <c r="L530" s="39" t="s">
        <v>829</v>
      </c>
      <c r="M530" s="39" t="s">
        <v>1006</v>
      </c>
      <c r="N530" s="41">
        <v>6</v>
      </c>
      <c r="O530" s="39" t="s">
        <v>1091</v>
      </c>
      <c r="P530" s="39" t="s">
        <v>1273</v>
      </c>
      <c r="Q530" s="48"/>
      <c r="R530" s="39">
        <v>9</v>
      </c>
      <c r="S530" s="39">
        <v>58.5</v>
      </c>
      <c r="T530" s="39">
        <v>58.5</v>
      </c>
      <c r="U530" s="48">
        <v>37.074829931972786</v>
      </c>
      <c r="V530" s="39">
        <v>2</v>
      </c>
      <c r="W530" s="39">
        <v>3</v>
      </c>
      <c r="X530" s="39">
        <v>2</v>
      </c>
      <c r="Y530" s="39">
        <v>5.8</v>
      </c>
      <c r="Z530" s="39">
        <v>20</v>
      </c>
      <c r="AA530" s="39"/>
      <c r="AB530" s="52"/>
      <c r="AC530" s="39"/>
      <c r="AD530" s="41">
        <v>9</v>
      </c>
      <c r="AE530" s="41"/>
      <c r="AF530" s="68" t="s">
        <v>619</v>
      </c>
      <c r="AG530" s="39" t="str">
        <f>VLOOKUP(B530,$B$1703:$D$1743,2,FALSE)</f>
        <v>NSW</v>
      </c>
      <c r="AH530" s="39" t="str">
        <f>VLOOKUP(B530,$B$1703:$D$1743,3,FALSE)</f>
        <v>-</v>
      </c>
      <c r="AI530" s="69" t="str">
        <f>TRIM(PROPER(L530))</f>
        <v>El Buena</v>
      </c>
      <c r="AJ530" s="39" t="str">
        <f>TEXT(A530, "ddd")</f>
        <v>Sat</v>
      </c>
      <c r="AK530" s="39">
        <f>MONTH(Table2[[#This Row],[Date]])</f>
        <v>1</v>
      </c>
      <c r="AL530" s="39"/>
      <c r="AM530" s="39" t="str">
        <f>IF(AND(Table2[[#This Row],[Date]]=A531,Table2[[#This Row],[Track]]=B531,Table2[[#This Row],[Race]]=F531,AL530&lt;&gt;"Neg",AL531&lt;&gt;"Neg"),2,"")</f>
        <v/>
      </c>
      <c r="AN530" s="39" t="str">
        <f>IF(AM530=2,2,IF(AND(AM529=2,Table2[[#This Row],[Negatives]]&lt;&gt;"NEG"),2,""))</f>
        <v/>
      </c>
      <c r="AO530" s="39">
        <f>IF(AND(Table2[[#This Row],[State]]="NSW",Table2[[#This Row],[Rated Order]]=3,AN530=""),100,100)</f>
        <v>100</v>
      </c>
      <c r="AP530" s="39" t="str">
        <f>IF(AC530&lt;&gt;"Won","",AO530*AD530)</f>
        <v/>
      </c>
      <c r="AQ530" s="39">
        <f>IF(AP530="",AO530*-1,AP530-AO530)</f>
        <v>-100</v>
      </c>
      <c r="AR530" s="95">
        <f>IF(Table2[[#This Row],[Negatives]]="NEG","",IF(AND(Table2[[#This Row],[2 Pro Bets]]="",Table2[[#This Row],[State]]="NSW",Table2[[#This Row],[Rated Order]]=3),"",100))</f>
        <v>100</v>
      </c>
      <c r="AS530" s="47" t="str">
        <f>IF(Table2[[#This Row],[Pro Bet]]="","",IF(Table2[[#This Row],[Lev Ret]]="","",AR530*Table2[[#This Row],[Div]]))</f>
        <v/>
      </c>
      <c r="AT530" s="96">
        <f>IF(Table2[[#This Row],[Pro Bet]]="","",IF(AS530="",AR530*-1,AS530-AR530))</f>
        <v>-100</v>
      </c>
    </row>
    <row r="531" spans="1:46" x14ac:dyDescent="0.25">
      <c r="A531" s="38">
        <v>44576</v>
      </c>
      <c r="B531" s="39" t="s">
        <v>45</v>
      </c>
      <c r="C531" s="40">
        <v>0.75</v>
      </c>
      <c r="D531" s="39">
        <v>6</v>
      </c>
      <c r="E531" s="39">
        <v>3</v>
      </c>
      <c r="F531" s="70">
        <v>10</v>
      </c>
      <c r="G531" s="39">
        <v>1100</v>
      </c>
      <c r="H531" s="39" t="s">
        <v>1021</v>
      </c>
      <c r="I531" s="39">
        <v>78</v>
      </c>
      <c r="J531" s="39">
        <v>130</v>
      </c>
      <c r="K531" s="39">
        <v>6</v>
      </c>
      <c r="L531" s="39" t="s">
        <v>830</v>
      </c>
      <c r="M531" s="39" t="s">
        <v>1006</v>
      </c>
      <c r="N531" s="41">
        <v>3.6</v>
      </c>
      <c r="O531" s="39" t="s">
        <v>1091</v>
      </c>
      <c r="P531" s="39" t="s">
        <v>1273</v>
      </c>
      <c r="Q531" s="48"/>
      <c r="R531" s="39">
        <v>2</v>
      </c>
      <c r="S531" s="39">
        <v>58</v>
      </c>
      <c r="T531" s="39">
        <v>58</v>
      </c>
      <c r="U531" s="48">
        <v>42.063492063492063</v>
      </c>
      <c r="V531" s="39">
        <v>2</v>
      </c>
      <c r="W531" s="39">
        <v>1</v>
      </c>
      <c r="X531" s="39">
        <v>2</v>
      </c>
      <c r="Y531" s="39">
        <v>5.3</v>
      </c>
      <c r="Z531" s="39">
        <v>20</v>
      </c>
      <c r="AA531" s="39"/>
      <c r="AB531" s="52"/>
      <c r="AC531" s="39"/>
      <c r="AD531" s="41">
        <v>4</v>
      </c>
      <c r="AE531" s="41"/>
      <c r="AF531" s="68" t="s">
        <v>619</v>
      </c>
      <c r="AG531" s="39" t="str">
        <f>VLOOKUP(B531,$B$1703:$D$1743,2,FALSE)</f>
        <v>NSW</v>
      </c>
      <c r="AH531" s="39" t="str">
        <f>VLOOKUP(B531,$B$1703:$D$1743,3,FALSE)</f>
        <v>-</v>
      </c>
      <c r="AI531" s="69" t="str">
        <f>TRIM(PROPER(L531))</f>
        <v>Steel Diamond</v>
      </c>
      <c r="AJ531" s="39" t="str">
        <f>TEXT(A531, "ddd")</f>
        <v>Sat</v>
      </c>
      <c r="AK531" s="39">
        <f>MONTH(Table2[[#This Row],[Date]])</f>
        <v>1</v>
      </c>
      <c r="AL531" s="39"/>
      <c r="AM531" s="39">
        <f>IF(AND(Table2[[#This Row],[Date]]=A532,Table2[[#This Row],[Track]]=B532,Table2[[#This Row],[Race]]=F532,AL531&lt;&gt;"Neg",AL532&lt;&gt;"Neg"),2,"")</f>
        <v>2</v>
      </c>
      <c r="AN531" s="39">
        <f>IF(AM531=2,2,IF(AND(AM530=2,Table2[[#This Row],[Negatives]]&lt;&gt;"NEG"),2,""))</f>
        <v>2</v>
      </c>
      <c r="AO531" s="39">
        <f>IF(AND(Table2[[#This Row],[State]]="NSW",Table2[[#This Row],[Rated Order]]=3,AN531=""),100,100)</f>
        <v>100</v>
      </c>
      <c r="AP531" s="39" t="str">
        <f>IF(AC531&lt;&gt;"Won","",AO531*AD531)</f>
        <v/>
      </c>
      <c r="AQ531" s="39">
        <f>IF(AP531="",AO531*-1,AP531-AO531)</f>
        <v>-100</v>
      </c>
      <c r="AR531" s="95">
        <f>IF(Table2[[#This Row],[Negatives]]="NEG","",IF(AND(Table2[[#This Row],[2 Pro Bets]]="",Table2[[#This Row],[State]]="NSW",Table2[[#This Row],[Rated Order]]=3),"",100))</f>
        <v>100</v>
      </c>
      <c r="AS531" s="47" t="str">
        <f>IF(Table2[[#This Row],[Pro Bet]]="","",IF(Table2[[#This Row],[Lev Ret]]="","",AR531*Table2[[#This Row],[Div]]))</f>
        <v/>
      </c>
      <c r="AT531" s="96">
        <f>IF(Table2[[#This Row],[Pro Bet]]="","",IF(AS531="",AR531*-1,AS531-AR531))</f>
        <v>-100</v>
      </c>
    </row>
    <row r="532" spans="1:46" x14ac:dyDescent="0.25">
      <c r="A532" s="38">
        <v>44576</v>
      </c>
      <c r="B532" s="39" t="s">
        <v>45</v>
      </c>
      <c r="C532" s="40">
        <v>0.75</v>
      </c>
      <c r="D532" s="39">
        <v>6</v>
      </c>
      <c r="E532" s="39">
        <v>3</v>
      </c>
      <c r="F532" s="70">
        <v>10</v>
      </c>
      <c r="G532" s="39">
        <v>1100</v>
      </c>
      <c r="H532" s="39" t="s">
        <v>1021</v>
      </c>
      <c r="I532" s="39">
        <v>78</v>
      </c>
      <c r="J532" s="39">
        <v>130</v>
      </c>
      <c r="K532" s="39">
        <v>10</v>
      </c>
      <c r="L532" s="39" t="s">
        <v>831</v>
      </c>
      <c r="M532" s="39" t="s">
        <v>995</v>
      </c>
      <c r="N532" s="41">
        <v>3.5</v>
      </c>
      <c r="O532" s="39" t="s">
        <v>1411</v>
      </c>
      <c r="P532" s="39" t="s">
        <v>1480</v>
      </c>
      <c r="Q532" s="48"/>
      <c r="R532" s="39">
        <v>1</v>
      </c>
      <c r="S532" s="39">
        <v>56</v>
      </c>
      <c r="T532" s="39">
        <v>56</v>
      </c>
      <c r="U532" s="48">
        <v>42.063492063492063</v>
      </c>
      <c r="V532" s="39">
        <v>3</v>
      </c>
      <c r="W532" s="39">
        <v>4</v>
      </c>
      <c r="X532" s="39">
        <v>3</v>
      </c>
      <c r="Y532" s="39">
        <v>5.4</v>
      </c>
      <c r="Z532" s="39">
        <v>20</v>
      </c>
      <c r="AA532" s="39"/>
      <c r="AB532" s="52"/>
      <c r="AC532" s="39"/>
      <c r="AD532" s="41">
        <v>4</v>
      </c>
      <c r="AE532" s="41"/>
      <c r="AF532" s="68" t="s">
        <v>619</v>
      </c>
      <c r="AG532" s="39" t="str">
        <f>VLOOKUP(B532,$B$1703:$D$1743,2,FALSE)</f>
        <v>NSW</v>
      </c>
      <c r="AH532" s="39" t="str">
        <f>VLOOKUP(B532,$B$1703:$D$1743,3,FALSE)</f>
        <v>-</v>
      </c>
      <c r="AI532" s="69" t="str">
        <f>TRIM(PROPER(L532))</f>
        <v>Star Cherie</v>
      </c>
      <c r="AJ532" s="39" t="str">
        <f>TEXT(A532, "ddd")</f>
        <v>Sat</v>
      </c>
      <c r="AK532" s="39">
        <f>MONTH(Table2[[#This Row],[Date]])</f>
        <v>1</v>
      </c>
      <c r="AL532" s="39"/>
      <c r="AM532" s="39" t="str">
        <f>IF(AND(Table2[[#This Row],[Date]]=A533,Table2[[#This Row],[Track]]=B533,Table2[[#This Row],[Race]]=F533,AL532&lt;&gt;"Neg",AL533&lt;&gt;"Neg"),2,"")</f>
        <v/>
      </c>
      <c r="AN532" s="39">
        <f>IF(AM532=2,2,IF(AND(AM531=2,Table2[[#This Row],[Negatives]]&lt;&gt;"NEG"),2,""))</f>
        <v>2</v>
      </c>
      <c r="AO532" s="39">
        <f>IF(AND(Table2[[#This Row],[State]]="NSW",Table2[[#This Row],[Rated Order]]=3,AN532=""),100,100)</f>
        <v>100</v>
      </c>
      <c r="AP532" s="39" t="str">
        <f>IF(AC532&lt;&gt;"Won","",AO532*AD532)</f>
        <v/>
      </c>
      <c r="AQ532" s="39">
        <f>IF(AP532="",AO532*-1,AP532-AO532)</f>
        <v>-100</v>
      </c>
      <c r="AR532" s="95">
        <f>IF(Table2[[#This Row],[Negatives]]="NEG","",IF(AND(Table2[[#This Row],[2 Pro Bets]]="",Table2[[#This Row],[State]]="NSW",Table2[[#This Row],[Rated Order]]=3),"",100))</f>
        <v>100</v>
      </c>
      <c r="AS532" s="47" t="str">
        <f>IF(Table2[[#This Row],[Pro Bet]]="","",IF(Table2[[#This Row],[Lev Ret]]="","",AR532*Table2[[#This Row],[Div]]))</f>
        <v/>
      </c>
      <c r="AT532" s="96">
        <f>IF(Table2[[#This Row],[Pro Bet]]="","",IF(AS532="",AR532*-1,AS532-AR532))</f>
        <v>-100</v>
      </c>
    </row>
    <row r="533" spans="1:46" x14ac:dyDescent="0.25">
      <c r="A533" s="38">
        <v>44583</v>
      </c>
      <c r="B533" s="39" t="s">
        <v>125</v>
      </c>
      <c r="C533" s="40">
        <v>0.57638888888888895</v>
      </c>
      <c r="D533" s="39">
        <v>4</v>
      </c>
      <c r="E533" s="39">
        <v>0</v>
      </c>
      <c r="F533" s="70">
        <v>3</v>
      </c>
      <c r="G533" s="39">
        <v>2500</v>
      </c>
      <c r="H533" s="39" t="s">
        <v>988</v>
      </c>
      <c r="I533" s="39">
        <v>100</v>
      </c>
      <c r="J533" s="39">
        <v>130</v>
      </c>
      <c r="K533" s="39">
        <v>2</v>
      </c>
      <c r="L533" s="39" t="s">
        <v>1205</v>
      </c>
      <c r="M533" s="39" t="s">
        <v>1030</v>
      </c>
      <c r="N533" s="41">
        <v>6.5</v>
      </c>
      <c r="O533" s="39" t="s">
        <v>1019</v>
      </c>
      <c r="P533" s="39" t="s">
        <v>1206</v>
      </c>
      <c r="Q533" s="48"/>
      <c r="R533" s="39">
        <v>1</v>
      </c>
      <c r="S533" s="39">
        <v>58</v>
      </c>
      <c r="T533" s="39">
        <v>58</v>
      </c>
      <c r="U533" s="48">
        <v>56.200941915227631</v>
      </c>
      <c r="V533" s="39">
        <v>1</v>
      </c>
      <c r="W533" s="39">
        <v>2</v>
      </c>
      <c r="X533" s="39">
        <v>2</v>
      </c>
      <c r="Y533" s="39">
        <v>4.5999999999999996</v>
      </c>
      <c r="Z533" s="39">
        <v>40</v>
      </c>
      <c r="AA533" s="39">
        <v>7</v>
      </c>
      <c r="AB533" s="52"/>
      <c r="AC533" s="39" t="s">
        <v>2</v>
      </c>
      <c r="AD533" s="41">
        <v>7.5</v>
      </c>
      <c r="AE533" s="41">
        <v>3.6</v>
      </c>
      <c r="AF533" s="68" t="s">
        <v>618</v>
      </c>
      <c r="AG533" s="39" t="str">
        <f>VLOOKUP(B533,$B$1703:$D$1743,2,FALSE)</f>
        <v>Vic</v>
      </c>
      <c r="AH533" s="39" t="str">
        <f>VLOOKUP(B533,$B$1703:$D$1743,3,FALSE)</f>
        <v>-</v>
      </c>
      <c r="AI533" s="69" t="str">
        <f>TRIM(PROPER(L533))</f>
        <v>In A Twinkling</v>
      </c>
      <c r="AJ533" s="39" t="str">
        <f>TEXT(A533, "ddd")</f>
        <v>Sat</v>
      </c>
      <c r="AK533" s="39">
        <f>MONTH(Table2[[#This Row],[Date]])</f>
        <v>1</v>
      </c>
      <c r="AL533" s="39" t="s">
        <v>1361</v>
      </c>
      <c r="AM533" s="39" t="str">
        <f>IF(AND(Table2[[#This Row],[Date]]=A534,Table2[[#This Row],[Track]]=B534,Table2[[#This Row],[Race]]=F534,AL533&lt;&gt;"Neg",AL534&lt;&gt;"Neg"),2,"")</f>
        <v/>
      </c>
      <c r="AN533" s="39" t="str">
        <f>IF(AM533=2,2,IF(AND(AM532=2,Table2[[#This Row],[Negatives]]&lt;&gt;"NEG"),2,""))</f>
        <v/>
      </c>
      <c r="AO533" s="39">
        <f>IF(AND(Table2[[#This Row],[State]]="NSW",Table2[[#This Row],[Rated Order]]=3,AN533=""),100,100)</f>
        <v>100</v>
      </c>
      <c r="AP533" s="39" t="str">
        <f>IF(AC533&lt;&gt;"Won","",AO533*AD533)</f>
        <v/>
      </c>
      <c r="AQ533" s="39">
        <f>IF(AP533="",AO533*-1,AP533-AO533)</f>
        <v>-100</v>
      </c>
      <c r="AR533" s="95" t="str">
        <f>IF(Table2[[#This Row],[Negatives]]="NEG","",IF(AND(Table2[[#This Row],[2 Pro Bets]]="",Table2[[#This Row],[State]]="NSW",Table2[[#This Row],[Rated Order]]=3),"",100))</f>
        <v/>
      </c>
      <c r="AS533" s="47" t="str">
        <f>IF(Table2[[#This Row],[Pro Bet]]="","",IF(Table2[[#This Row],[Lev Ret]]="","",AR533*Table2[[#This Row],[Div]]))</f>
        <v/>
      </c>
      <c r="AT533" s="96" t="str">
        <f>IF(Table2[[#This Row],[Pro Bet]]="","",IF(AS533="",AR533*-1,AS533-AR533))</f>
        <v/>
      </c>
    </row>
    <row r="534" spans="1:46" x14ac:dyDescent="0.25">
      <c r="A534" s="38">
        <v>44583</v>
      </c>
      <c r="B534" s="39" t="s">
        <v>125</v>
      </c>
      <c r="C534" s="40">
        <v>0.625</v>
      </c>
      <c r="D534" s="39">
        <v>4</v>
      </c>
      <c r="E534" s="39">
        <v>0</v>
      </c>
      <c r="F534" s="70">
        <v>5</v>
      </c>
      <c r="G534" s="39">
        <v>1000</v>
      </c>
      <c r="H534" s="39" t="s">
        <v>988</v>
      </c>
      <c r="I534" s="39">
        <v>78</v>
      </c>
      <c r="J534" s="39">
        <v>130</v>
      </c>
      <c r="K534" s="39">
        <v>5</v>
      </c>
      <c r="L534" s="39" t="s">
        <v>538</v>
      </c>
      <c r="M534" s="39" t="s">
        <v>1006</v>
      </c>
      <c r="N534" s="41">
        <v>2.9</v>
      </c>
      <c r="O534" s="39" t="s">
        <v>1193</v>
      </c>
      <c r="P534" s="39" t="s">
        <v>1049</v>
      </c>
      <c r="Q534" s="48"/>
      <c r="R534" s="39">
        <v>5</v>
      </c>
      <c r="S534" s="39">
        <v>57.5</v>
      </c>
      <c r="T534" s="39">
        <v>57.5</v>
      </c>
      <c r="U534" s="48">
        <v>78.927203065134108</v>
      </c>
      <c r="V534" s="39">
        <v>2</v>
      </c>
      <c r="W534" s="39">
        <v>1</v>
      </c>
      <c r="X534" s="39">
        <v>2</v>
      </c>
      <c r="Y534" s="39">
        <v>4.5999999999999996</v>
      </c>
      <c r="Z534" s="39">
        <v>35</v>
      </c>
      <c r="AA534" s="39">
        <v>8</v>
      </c>
      <c r="AB534" s="52"/>
      <c r="AC534" s="39"/>
      <c r="AD534" s="41">
        <v>3.1</v>
      </c>
      <c r="AE534" s="41"/>
      <c r="AF534" s="68" t="s">
        <v>618</v>
      </c>
      <c r="AG534" s="39" t="str">
        <f>VLOOKUP(B534,$B$1703:$D$1743,2,FALSE)</f>
        <v>Vic</v>
      </c>
      <c r="AH534" s="39" t="str">
        <f>VLOOKUP(B534,$B$1703:$D$1743,3,FALSE)</f>
        <v>-</v>
      </c>
      <c r="AI534" s="69" t="str">
        <f>TRIM(PROPER(L534))</f>
        <v>Winsum</v>
      </c>
      <c r="AJ534" s="39" t="str">
        <f>TEXT(A534, "ddd")</f>
        <v>Sat</v>
      </c>
      <c r="AK534" s="39">
        <f>MONTH(Table2[[#This Row],[Date]])</f>
        <v>1</v>
      </c>
      <c r="AL534" s="39"/>
      <c r="AM534" s="39" t="str">
        <f>IF(AND(Table2[[#This Row],[Date]]=A535,Table2[[#This Row],[Track]]=B535,Table2[[#This Row],[Race]]=F535,AL534&lt;&gt;"Neg",AL535&lt;&gt;"Neg"),2,"")</f>
        <v/>
      </c>
      <c r="AN534" s="39" t="str">
        <f>IF(AM534=2,2,IF(AND(AM533=2,Table2[[#This Row],[Negatives]]&lt;&gt;"NEG"),2,""))</f>
        <v/>
      </c>
      <c r="AO534" s="39">
        <f>IF(AND(Table2[[#This Row],[State]]="NSW",Table2[[#This Row],[Rated Order]]=3,AN534=""),100,100)</f>
        <v>100</v>
      </c>
      <c r="AP534" s="39" t="str">
        <f>IF(AC534&lt;&gt;"Won","",AO534*AD534)</f>
        <v/>
      </c>
      <c r="AQ534" s="39">
        <f>IF(AP534="",AO534*-1,AP534-AO534)</f>
        <v>-100</v>
      </c>
      <c r="AR534" s="95">
        <f>IF(Table2[[#This Row],[Negatives]]="NEG","",IF(AND(Table2[[#This Row],[2 Pro Bets]]="",Table2[[#This Row],[State]]="NSW",Table2[[#This Row],[Rated Order]]=3),"",100))</f>
        <v>100</v>
      </c>
      <c r="AS534" s="47" t="str">
        <f>IF(Table2[[#This Row],[Pro Bet]]="","",IF(Table2[[#This Row],[Lev Ret]]="","",AR534*Table2[[#This Row],[Div]]))</f>
        <v/>
      </c>
      <c r="AT534" s="96">
        <f>IF(Table2[[#This Row],[Pro Bet]]="","",IF(AS534="",AR534*-1,AS534-AR534))</f>
        <v>-100</v>
      </c>
    </row>
    <row r="535" spans="1:46" x14ac:dyDescent="0.25">
      <c r="A535" s="38">
        <v>44583</v>
      </c>
      <c r="B535" s="39" t="s">
        <v>44</v>
      </c>
      <c r="C535" s="40">
        <v>0.66666666666666663</v>
      </c>
      <c r="D535" s="39">
        <v>4</v>
      </c>
      <c r="E535" s="39">
        <v>8</v>
      </c>
      <c r="F535" s="70">
        <v>7</v>
      </c>
      <c r="G535" s="39">
        <v>1100</v>
      </c>
      <c r="H535" s="39" t="s">
        <v>1398</v>
      </c>
      <c r="I535" s="39">
        <v>78</v>
      </c>
      <c r="J535" s="39">
        <v>130</v>
      </c>
      <c r="K535" s="39">
        <v>7</v>
      </c>
      <c r="L535" s="39" t="s">
        <v>688</v>
      </c>
      <c r="M535" s="39" t="s">
        <v>999</v>
      </c>
      <c r="N535" s="41">
        <v>3.4</v>
      </c>
      <c r="O535" s="39" t="s">
        <v>1404</v>
      </c>
      <c r="P535" s="39" t="s">
        <v>1183</v>
      </c>
      <c r="Q535" s="48"/>
      <c r="R535" s="39">
        <v>1</v>
      </c>
      <c r="S535" s="39">
        <v>58</v>
      </c>
      <c r="T535" s="39">
        <v>58</v>
      </c>
      <c r="U535" s="48">
        <v>47.593582887700535</v>
      </c>
      <c r="V535" s="39"/>
      <c r="W535" s="39">
        <v>1</v>
      </c>
      <c r="X535" s="39">
        <v>2</v>
      </c>
      <c r="Y535" s="39">
        <v>6</v>
      </c>
      <c r="Z535" s="39">
        <v>20</v>
      </c>
      <c r="AA535" s="39"/>
      <c r="AB535" s="52"/>
      <c r="AC535" s="39"/>
      <c r="AD535" s="41">
        <v>4.2</v>
      </c>
      <c r="AE535" s="41"/>
      <c r="AF535" s="68" t="s">
        <v>619</v>
      </c>
      <c r="AG535" s="39" t="str">
        <f>VLOOKUP(B535,$B$1703:$D$1743,2,FALSE)</f>
        <v>NSW</v>
      </c>
      <c r="AH535" s="39" t="str">
        <f>VLOOKUP(B535,$B$1703:$D$1743,3,FALSE)</f>
        <v>-</v>
      </c>
      <c r="AI535" s="69" t="str">
        <f>TRIM(PROPER(L535))</f>
        <v>Salina Dreaming</v>
      </c>
      <c r="AJ535" s="39" t="str">
        <f>TEXT(A535, "ddd")</f>
        <v>Sat</v>
      </c>
      <c r="AK535" s="39">
        <f>MONTH(Table2[[#This Row],[Date]])</f>
        <v>1</v>
      </c>
      <c r="AL535" s="39"/>
      <c r="AM535" s="39" t="str">
        <f>IF(AND(Table2[[#This Row],[Date]]=A536,Table2[[#This Row],[Track]]=B536,Table2[[#This Row],[Race]]=F536,AL535&lt;&gt;"Neg",AL536&lt;&gt;"Neg"),2,"")</f>
        <v/>
      </c>
      <c r="AN535" s="39" t="str">
        <f>IF(AM535=2,2,IF(AND(AM534=2,Table2[[#This Row],[Negatives]]&lt;&gt;"NEG"),2,""))</f>
        <v/>
      </c>
      <c r="AO535" s="39">
        <f>IF(AND(Table2[[#This Row],[State]]="NSW",Table2[[#This Row],[Rated Order]]=3,AN535=""),100,100)</f>
        <v>100</v>
      </c>
      <c r="AP535" s="39" t="str">
        <f>IF(AC535&lt;&gt;"Won","",AO535*AD535)</f>
        <v/>
      </c>
      <c r="AQ535" s="39">
        <f>IF(AP535="",AO535*-1,AP535-AO535)</f>
        <v>-100</v>
      </c>
      <c r="AR535" s="95">
        <f>IF(Table2[[#This Row],[Negatives]]="NEG","",IF(AND(Table2[[#This Row],[2 Pro Bets]]="",Table2[[#This Row],[State]]="NSW",Table2[[#This Row],[Rated Order]]=3),"",100))</f>
        <v>100</v>
      </c>
      <c r="AS535" s="47" t="str">
        <f>IF(Table2[[#This Row],[Pro Bet]]="","",IF(Table2[[#This Row],[Lev Ret]]="","",AR535*Table2[[#This Row],[Div]]))</f>
        <v/>
      </c>
      <c r="AT535" s="96">
        <f>IF(Table2[[#This Row],[Pro Bet]]="","",IF(AS535="",AR535*-1,AS535-AR535))</f>
        <v>-100</v>
      </c>
    </row>
    <row r="536" spans="1:46" x14ac:dyDescent="0.25">
      <c r="A536" s="38">
        <v>44583</v>
      </c>
      <c r="B536" s="39" t="s">
        <v>125</v>
      </c>
      <c r="C536" s="40">
        <v>0.68055555555555547</v>
      </c>
      <c r="D536" s="39">
        <v>4</v>
      </c>
      <c r="E536" s="39">
        <v>0</v>
      </c>
      <c r="F536" s="70">
        <v>7</v>
      </c>
      <c r="G536" s="39">
        <v>1500</v>
      </c>
      <c r="H536" s="39" t="s">
        <v>988</v>
      </c>
      <c r="I536" s="39">
        <v>84</v>
      </c>
      <c r="J536" s="39">
        <v>130</v>
      </c>
      <c r="K536" s="39">
        <v>6</v>
      </c>
      <c r="L536" s="39" t="s">
        <v>543</v>
      </c>
      <c r="M536" s="39" t="s">
        <v>1006</v>
      </c>
      <c r="N536" s="41">
        <v>8</v>
      </c>
      <c r="O536" s="39" t="s">
        <v>1201</v>
      </c>
      <c r="P536" s="39" t="s">
        <v>1132</v>
      </c>
      <c r="Q536" s="48">
        <v>2</v>
      </c>
      <c r="R536" s="39">
        <v>8</v>
      </c>
      <c r="S536" s="39">
        <v>56.5</v>
      </c>
      <c r="T536" s="39">
        <v>54.5</v>
      </c>
      <c r="U536" s="48">
        <v>42.803030303030305</v>
      </c>
      <c r="V536" s="39">
        <v>1</v>
      </c>
      <c r="W536" s="39">
        <v>3</v>
      </c>
      <c r="X536" s="39">
        <v>2</v>
      </c>
      <c r="Y536" s="39">
        <v>4.8</v>
      </c>
      <c r="Z536" s="39">
        <v>35</v>
      </c>
      <c r="AA536" s="39">
        <v>10</v>
      </c>
      <c r="AB536" s="52"/>
      <c r="AC536" s="39" t="s">
        <v>617</v>
      </c>
      <c r="AD536" s="41">
        <v>14.2</v>
      </c>
      <c r="AE536" s="41">
        <v>3</v>
      </c>
      <c r="AF536" s="68" t="s">
        <v>618</v>
      </c>
      <c r="AG536" s="39" t="str">
        <f>VLOOKUP(B536,$B$1703:$D$1743,2,FALSE)</f>
        <v>Vic</v>
      </c>
      <c r="AH536" s="39" t="str">
        <f>VLOOKUP(B536,$B$1703:$D$1743,3,FALSE)</f>
        <v>-</v>
      </c>
      <c r="AI536" s="69" t="str">
        <f>TRIM(PROPER(L536))</f>
        <v>High 'N' Dry</v>
      </c>
      <c r="AJ536" s="39" t="str">
        <f>TEXT(A536, "ddd")</f>
        <v>Sat</v>
      </c>
      <c r="AK536" s="39">
        <f>MONTH(Table2[[#This Row],[Date]])</f>
        <v>1</v>
      </c>
      <c r="AL536" s="39"/>
      <c r="AM536" s="39" t="str">
        <f>IF(AND(Table2[[#This Row],[Date]]=A537,Table2[[#This Row],[Track]]=B537,Table2[[#This Row],[Race]]=F537,AL536&lt;&gt;"Neg",AL537&lt;&gt;"Neg"),2,"")</f>
        <v/>
      </c>
      <c r="AN536" s="39" t="str">
        <f>IF(AM536=2,2,IF(AND(AM535=2,Table2[[#This Row],[Negatives]]&lt;&gt;"NEG"),2,""))</f>
        <v/>
      </c>
      <c r="AO536" s="39">
        <f>IF(AND(Table2[[#This Row],[State]]="NSW",Table2[[#This Row],[Rated Order]]=3,AN536=""),100,100)</f>
        <v>100</v>
      </c>
      <c r="AP536" s="39">
        <f>IF(AC536&lt;&gt;"Won","",AO536*AD536)</f>
        <v>1420</v>
      </c>
      <c r="AQ536" s="39">
        <f>IF(AP536="",AO536*-1,AP536-AO536)</f>
        <v>1320</v>
      </c>
      <c r="AR536" s="95">
        <f>IF(Table2[[#This Row],[Negatives]]="NEG","",IF(AND(Table2[[#This Row],[2 Pro Bets]]="",Table2[[#This Row],[State]]="NSW",Table2[[#This Row],[Rated Order]]=3),"",100))</f>
        <v>100</v>
      </c>
      <c r="AS536" s="47">
        <f>IF(Table2[[#This Row],[Pro Bet]]="","",IF(Table2[[#This Row],[Lev Ret]]="","",AR536*Table2[[#This Row],[Div]]))</f>
        <v>1420</v>
      </c>
      <c r="AT536" s="96">
        <f>IF(Table2[[#This Row],[Pro Bet]]="","",IF(AS536="",AR536*-1,AS536-AR536))</f>
        <v>1320</v>
      </c>
    </row>
    <row r="537" spans="1:46" x14ac:dyDescent="0.25">
      <c r="A537" s="38">
        <v>44583</v>
      </c>
      <c r="B537" s="39" t="s">
        <v>44</v>
      </c>
      <c r="C537" s="40">
        <v>0.72222222222222221</v>
      </c>
      <c r="D537" s="39">
        <v>4</v>
      </c>
      <c r="E537" s="39">
        <v>8</v>
      </c>
      <c r="F537" s="70">
        <v>9</v>
      </c>
      <c r="G537" s="39">
        <v>1600</v>
      </c>
      <c r="H537" s="39" t="s">
        <v>1398</v>
      </c>
      <c r="I537" s="39">
        <v>88</v>
      </c>
      <c r="J537" s="39">
        <v>130</v>
      </c>
      <c r="K537" s="39">
        <v>8</v>
      </c>
      <c r="L537" s="39" t="s">
        <v>832</v>
      </c>
      <c r="M537" s="39" t="s">
        <v>999</v>
      </c>
      <c r="N537" s="41">
        <v>4</v>
      </c>
      <c r="O537" s="39" t="s">
        <v>1091</v>
      </c>
      <c r="P537" s="39" t="s">
        <v>1183</v>
      </c>
      <c r="Q537" s="48"/>
      <c r="R537" s="39">
        <v>9</v>
      </c>
      <c r="S537" s="39">
        <v>56.5</v>
      </c>
      <c r="T537" s="39">
        <v>56.5</v>
      </c>
      <c r="U537" s="48">
        <v>50</v>
      </c>
      <c r="V537" s="39">
        <v>3</v>
      </c>
      <c r="W537" s="39">
        <v>3</v>
      </c>
      <c r="X537" s="39">
        <v>2</v>
      </c>
      <c r="Y537" s="39">
        <v>4.0999999999999996</v>
      </c>
      <c r="Z537" s="39">
        <v>20</v>
      </c>
      <c r="AA537" s="39"/>
      <c r="AB537" s="52"/>
      <c r="AC537" s="39" t="s">
        <v>1</v>
      </c>
      <c r="AD537" s="41">
        <v>4.4000000000000004</v>
      </c>
      <c r="AE537" s="41">
        <v>1.6</v>
      </c>
      <c r="AF537" s="68" t="s">
        <v>619</v>
      </c>
      <c r="AG537" s="39" t="str">
        <f>VLOOKUP(B537,$B$1703:$D$1743,2,FALSE)</f>
        <v>NSW</v>
      </c>
      <c r="AH537" s="39" t="str">
        <f>VLOOKUP(B537,$B$1703:$D$1743,3,FALSE)</f>
        <v>-</v>
      </c>
      <c r="AI537" s="69" t="str">
        <f>TRIM(PROPER(L537))</f>
        <v>Kingsheir</v>
      </c>
      <c r="AJ537" s="39" t="str">
        <f>TEXT(A537, "ddd")</f>
        <v>Sat</v>
      </c>
      <c r="AK537" s="39">
        <f>MONTH(Table2[[#This Row],[Date]])</f>
        <v>1</v>
      </c>
      <c r="AL537" s="39"/>
      <c r="AM537" s="39" t="str">
        <f>IF(AND(Table2[[#This Row],[Date]]=A538,Table2[[#This Row],[Track]]=B538,Table2[[#This Row],[Race]]=F538,AL537&lt;&gt;"Neg",AL538&lt;&gt;"Neg"),2,"")</f>
        <v/>
      </c>
      <c r="AN537" s="39" t="str">
        <f>IF(AM537=2,2,IF(AND(AM536=2,Table2[[#This Row],[Negatives]]&lt;&gt;"NEG"),2,""))</f>
        <v/>
      </c>
      <c r="AO537" s="39">
        <f>IF(AND(Table2[[#This Row],[State]]="NSW",Table2[[#This Row],[Rated Order]]=3,AN537=""),100,100)</f>
        <v>100</v>
      </c>
      <c r="AP537" s="39" t="str">
        <f>IF(AC537&lt;&gt;"Won","",AO537*AD537)</f>
        <v/>
      </c>
      <c r="AQ537" s="39">
        <f>IF(AP537="",AO537*-1,AP537-AO537)</f>
        <v>-100</v>
      </c>
      <c r="AR537" s="95">
        <f>IF(Table2[[#This Row],[Negatives]]="NEG","",IF(AND(Table2[[#This Row],[2 Pro Bets]]="",Table2[[#This Row],[State]]="NSW",Table2[[#This Row],[Rated Order]]=3),"",100))</f>
        <v>100</v>
      </c>
      <c r="AS537" s="47" t="str">
        <f>IF(Table2[[#This Row],[Pro Bet]]="","",IF(Table2[[#This Row],[Lev Ret]]="","",AR537*Table2[[#This Row],[Div]]))</f>
        <v/>
      </c>
      <c r="AT537" s="96">
        <f>IF(Table2[[#This Row],[Pro Bet]]="","",IF(AS537="",AR537*-1,AS537-AR537))</f>
        <v>-100</v>
      </c>
    </row>
    <row r="538" spans="1:46" x14ac:dyDescent="0.25">
      <c r="A538" s="38">
        <v>44583</v>
      </c>
      <c r="B538" s="39" t="s">
        <v>44</v>
      </c>
      <c r="C538" s="40">
        <v>0.75</v>
      </c>
      <c r="D538" s="39">
        <v>4</v>
      </c>
      <c r="E538" s="39">
        <v>8</v>
      </c>
      <c r="F538" s="70">
        <v>10</v>
      </c>
      <c r="G538" s="39">
        <v>1400</v>
      </c>
      <c r="H538" s="39" t="s">
        <v>1398</v>
      </c>
      <c r="I538" s="39">
        <v>78</v>
      </c>
      <c r="J538" s="39">
        <v>130</v>
      </c>
      <c r="K538" s="39">
        <v>9</v>
      </c>
      <c r="L538" s="39" t="s">
        <v>833</v>
      </c>
      <c r="M538" s="39" t="s">
        <v>999</v>
      </c>
      <c r="N538" s="41">
        <v>10.3</v>
      </c>
      <c r="O538" s="39" t="s">
        <v>1142</v>
      </c>
      <c r="P538" s="39" t="s">
        <v>1262</v>
      </c>
      <c r="Q538" s="48"/>
      <c r="R538" s="39">
        <v>4</v>
      </c>
      <c r="S538" s="39">
        <v>56</v>
      </c>
      <c r="T538" s="39">
        <v>56</v>
      </c>
      <c r="U538" s="48">
        <v>27.565880721220527</v>
      </c>
      <c r="V538" s="39"/>
      <c r="W538" s="39"/>
      <c r="X538" s="39">
        <v>2</v>
      </c>
      <c r="Y538" s="39">
        <v>6.1</v>
      </c>
      <c r="Z538" s="39">
        <v>20</v>
      </c>
      <c r="AA538" s="39"/>
      <c r="AB538" s="52"/>
      <c r="AC538" s="39" t="s">
        <v>1</v>
      </c>
      <c r="AD538" s="41">
        <v>19</v>
      </c>
      <c r="AE538" s="41">
        <v>4.3</v>
      </c>
      <c r="AF538" s="68" t="s">
        <v>619</v>
      </c>
      <c r="AG538" s="39" t="str">
        <f>VLOOKUP(B538,$B$1703:$D$1743,2,FALSE)</f>
        <v>NSW</v>
      </c>
      <c r="AH538" s="39" t="str">
        <f>VLOOKUP(B538,$B$1703:$D$1743,3,FALSE)</f>
        <v>-</v>
      </c>
      <c r="AI538" s="69" t="str">
        <f>TRIM(PROPER(L538))</f>
        <v>Yukon</v>
      </c>
      <c r="AJ538" s="39" t="str">
        <f>TEXT(A538, "ddd")</f>
        <v>Sat</v>
      </c>
      <c r="AK538" s="39">
        <f>MONTH(Table2[[#This Row],[Date]])</f>
        <v>1</v>
      </c>
      <c r="AL538" s="39"/>
      <c r="AM538" s="39">
        <f>IF(AND(Table2[[#This Row],[Date]]=A539,Table2[[#This Row],[Track]]=B539,Table2[[#This Row],[Race]]=F539,AL538&lt;&gt;"Neg",AL539&lt;&gt;"Neg"),2,"")</f>
        <v>2</v>
      </c>
      <c r="AN538" s="39">
        <f>IF(AM538=2,2,IF(AND(AM537=2,Table2[[#This Row],[Negatives]]&lt;&gt;"NEG"),2,""))</f>
        <v>2</v>
      </c>
      <c r="AO538" s="39">
        <f>IF(AND(Table2[[#This Row],[State]]="NSW",Table2[[#This Row],[Rated Order]]=3,AN538=""),100,100)</f>
        <v>100</v>
      </c>
      <c r="AP538" s="39" t="str">
        <f>IF(AC538&lt;&gt;"Won","",AO538*AD538)</f>
        <v/>
      </c>
      <c r="AQ538" s="39">
        <f>IF(AP538="",AO538*-1,AP538-AO538)</f>
        <v>-100</v>
      </c>
      <c r="AR538" s="95">
        <f>IF(Table2[[#This Row],[Negatives]]="NEG","",IF(AND(Table2[[#This Row],[2 Pro Bets]]="",Table2[[#This Row],[State]]="NSW",Table2[[#This Row],[Rated Order]]=3),"",100))</f>
        <v>100</v>
      </c>
      <c r="AS538" s="47" t="str">
        <f>IF(Table2[[#This Row],[Pro Bet]]="","",IF(Table2[[#This Row],[Lev Ret]]="","",AR538*Table2[[#This Row],[Div]]))</f>
        <v/>
      </c>
      <c r="AT538" s="96">
        <f>IF(Table2[[#This Row],[Pro Bet]]="","",IF(AS538="",AR538*-1,AS538-AR538))</f>
        <v>-100</v>
      </c>
    </row>
    <row r="539" spans="1:46" x14ac:dyDescent="0.25">
      <c r="A539" s="38">
        <v>44583</v>
      </c>
      <c r="B539" s="39" t="s">
        <v>44</v>
      </c>
      <c r="C539" s="40">
        <v>0.75</v>
      </c>
      <c r="D539" s="39">
        <v>4</v>
      </c>
      <c r="E539" s="39">
        <v>8</v>
      </c>
      <c r="F539" s="70">
        <v>10</v>
      </c>
      <c r="G539" s="39">
        <v>1400</v>
      </c>
      <c r="H539" s="39" t="s">
        <v>1398</v>
      </c>
      <c r="I539" s="39">
        <v>78</v>
      </c>
      <c r="J539" s="39">
        <v>130</v>
      </c>
      <c r="K539" s="39">
        <v>10</v>
      </c>
      <c r="L539" s="39" t="s">
        <v>834</v>
      </c>
      <c r="M539" s="39" t="s">
        <v>1006</v>
      </c>
      <c r="N539" s="41">
        <v>4.3</v>
      </c>
      <c r="O539" s="39" t="s">
        <v>1096</v>
      </c>
      <c r="P539" s="39" t="s">
        <v>1416</v>
      </c>
      <c r="Q539" s="48"/>
      <c r="R539" s="39">
        <v>10</v>
      </c>
      <c r="S539" s="39">
        <v>55.5</v>
      </c>
      <c r="T539" s="39">
        <v>55.5</v>
      </c>
      <c r="U539" s="48">
        <v>27.565880721220527</v>
      </c>
      <c r="V539" s="39">
        <v>2</v>
      </c>
      <c r="W539" s="39">
        <v>1</v>
      </c>
      <c r="X539" s="39">
        <v>3</v>
      </c>
      <c r="Y539" s="39">
        <v>7</v>
      </c>
      <c r="Z539" s="39">
        <v>20</v>
      </c>
      <c r="AA539" s="39"/>
      <c r="AB539" s="52"/>
      <c r="AC539" s="39" t="s">
        <v>2</v>
      </c>
      <c r="AD539" s="41">
        <v>4</v>
      </c>
      <c r="AE539" s="41">
        <v>1.8</v>
      </c>
      <c r="AF539" s="68" t="s">
        <v>619</v>
      </c>
      <c r="AG539" s="39" t="str">
        <f>VLOOKUP(B539,$B$1703:$D$1743,2,FALSE)</f>
        <v>NSW</v>
      </c>
      <c r="AH539" s="39" t="str">
        <f>VLOOKUP(B539,$B$1703:$D$1743,3,FALSE)</f>
        <v>-</v>
      </c>
      <c r="AI539" s="69" t="str">
        <f>TRIM(PROPER(L539))</f>
        <v>Waihaha Falls</v>
      </c>
      <c r="AJ539" s="39" t="str">
        <f>TEXT(A539, "ddd")</f>
        <v>Sat</v>
      </c>
      <c r="AK539" s="39">
        <f>MONTH(Table2[[#This Row],[Date]])</f>
        <v>1</v>
      </c>
      <c r="AL539" s="39"/>
      <c r="AM539" s="39" t="str">
        <f>IF(AND(Table2[[#This Row],[Date]]=A540,Table2[[#This Row],[Track]]=B540,Table2[[#This Row],[Race]]=F540,AL539&lt;&gt;"Neg",AL540&lt;&gt;"Neg"),2,"")</f>
        <v/>
      </c>
      <c r="AN539" s="39">
        <f>IF(AM539=2,2,IF(AND(AM538=2,Table2[[#This Row],[Negatives]]&lt;&gt;"NEG"),2,""))</f>
        <v>2</v>
      </c>
      <c r="AO539" s="39">
        <f>IF(AND(Table2[[#This Row],[State]]="NSW",Table2[[#This Row],[Rated Order]]=3,AN539=""),100,100)</f>
        <v>100</v>
      </c>
      <c r="AP539" s="39" t="str">
        <f>IF(AC539&lt;&gt;"Won","",AO539*AD539)</f>
        <v/>
      </c>
      <c r="AQ539" s="39">
        <f>IF(AP539="",AO539*-1,AP539-AO539)</f>
        <v>-100</v>
      </c>
      <c r="AR539" s="95">
        <f>IF(Table2[[#This Row],[Negatives]]="NEG","",IF(AND(Table2[[#This Row],[2 Pro Bets]]="",Table2[[#This Row],[State]]="NSW",Table2[[#This Row],[Rated Order]]=3),"",100))</f>
        <v>100</v>
      </c>
      <c r="AS539" s="47" t="str">
        <f>IF(Table2[[#This Row],[Pro Bet]]="","",IF(Table2[[#This Row],[Lev Ret]]="","",AR539*Table2[[#This Row],[Div]]))</f>
        <v/>
      </c>
      <c r="AT539" s="96">
        <f>IF(Table2[[#This Row],[Pro Bet]]="","",IF(AS539="",AR539*-1,AS539-AR539))</f>
        <v>-100</v>
      </c>
    </row>
    <row r="540" spans="1:46" x14ac:dyDescent="0.25">
      <c r="A540" s="38">
        <v>44587</v>
      </c>
      <c r="B540" s="39" t="s">
        <v>107</v>
      </c>
      <c r="C540" s="40">
        <v>0.65277777777777779</v>
      </c>
      <c r="D540" s="39">
        <v>4</v>
      </c>
      <c r="E540" s="39">
        <v>6</v>
      </c>
      <c r="F540" s="70">
        <v>5</v>
      </c>
      <c r="G540" s="39">
        <v>2000</v>
      </c>
      <c r="H540" s="39" t="s">
        <v>988</v>
      </c>
      <c r="I540" s="39">
        <v>84</v>
      </c>
      <c r="J540" s="39">
        <v>130</v>
      </c>
      <c r="K540" s="39">
        <v>10</v>
      </c>
      <c r="L540" s="39" t="s">
        <v>647</v>
      </c>
      <c r="M540" s="39" t="s">
        <v>999</v>
      </c>
      <c r="N540" s="41">
        <v>2.6</v>
      </c>
      <c r="O540" s="39" t="s">
        <v>1009</v>
      </c>
      <c r="P540" s="39" t="s">
        <v>1200</v>
      </c>
      <c r="Q540" s="48"/>
      <c r="R540" s="39">
        <v>4</v>
      </c>
      <c r="S540" s="39">
        <v>54</v>
      </c>
      <c r="T540" s="39">
        <v>54</v>
      </c>
      <c r="U540" s="48">
        <v>47.552447552447553</v>
      </c>
      <c r="V540" s="39">
        <v>2</v>
      </c>
      <c r="W540" s="39">
        <v>1</v>
      </c>
      <c r="X540" s="39">
        <v>3</v>
      </c>
      <c r="Y540" s="39">
        <v>4.8</v>
      </c>
      <c r="Z540" s="39">
        <v>35</v>
      </c>
      <c r="AA540" s="39">
        <v>9</v>
      </c>
      <c r="AB540" s="52"/>
      <c r="AC540" s="39" t="s">
        <v>2</v>
      </c>
      <c r="AD540" s="41">
        <v>3.7</v>
      </c>
      <c r="AE540" s="41">
        <v>1.7</v>
      </c>
      <c r="AF540" s="68" t="s">
        <v>618</v>
      </c>
      <c r="AG540" s="39" t="str">
        <f>VLOOKUP(B540,$B$1703:$D$1743,2,FALSE)</f>
        <v>Vic</v>
      </c>
      <c r="AH540" s="39" t="str">
        <f>VLOOKUP(B540,$B$1703:$D$1743,3,FALSE)</f>
        <v>-</v>
      </c>
      <c r="AI540" s="69" t="str">
        <f>TRIM(PROPER(L540))</f>
        <v>Unique Artist</v>
      </c>
      <c r="AJ540" s="39" t="str">
        <f>TEXT(A540, "ddd")</f>
        <v>Wed</v>
      </c>
      <c r="AK540" s="39">
        <f>MONTH(Table2[[#This Row],[Date]])</f>
        <v>1</v>
      </c>
      <c r="AL540" s="39"/>
      <c r="AM540" s="39" t="str">
        <f>IF(AND(Table2[[#This Row],[Date]]=A541,Table2[[#This Row],[Track]]=B541,Table2[[#This Row],[Race]]=F541,AL540&lt;&gt;"Neg",AL541&lt;&gt;"Neg"),2,"")</f>
        <v/>
      </c>
      <c r="AN540" s="39" t="str">
        <f>IF(AM540=2,2,IF(AND(AM539=2,Table2[[#This Row],[Negatives]]&lt;&gt;"NEG"),2,""))</f>
        <v/>
      </c>
      <c r="AO540" s="39">
        <f>IF(AND(Table2[[#This Row],[State]]="NSW",Table2[[#This Row],[Rated Order]]=3,AN540=""),100,100)</f>
        <v>100</v>
      </c>
      <c r="AP540" s="39" t="str">
        <f>IF(AC540&lt;&gt;"Won","",AO540*AD540)</f>
        <v/>
      </c>
      <c r="AQ540" s="39">
        <f>IF(AP540="",AO540*-1,AP540-AO540)</f>
        <v>-100</v>
      </c>
      <c r="AR540" s="95">
        <f>IF(Table2[[#This Row],[Negatives]]="NEG","",IF(AND(Table2[[#This Row],[2 Pro Bets]]="",Table2[[#This Row],[State]]="NSW",Table2[[#This Row],[Rated Order]]=3),"",100))</f>
        <v>100</v>
      </c>
      <c r="AS540" s="47" t="str">
        <f>IF(Table2[[#This Row],[Pro Bet]]="","",IF(Table2[[#This Row],[Lev Ret]]="","",AR540*Table2[[#This Row],[Div]]))</f>
        <v/>
      </c>
      <c r="AT540" s="96">
        <f>IF(Table2[[#This Row],[Pro Bet]]="","",IF(AS540="",AR540*-1,AS540-AR540))</f>
        <v>-100</v>
      </c>
    </row>
    <row r="541" spans="1:46" x14ac:dyDescent="0.25">
      <c r="A541" s="38">
        <v>44587</v>
      </c>
      <c r="B541" s="39" t="s">
        <v>107</v>
      </c>
      <c r="C541" s="40">
        <v>0.68055555555555547</v>
      </c>
      <c r="D541" s="39">
        <v>4</v>
      </c>
      <c r="E541" s="39">
        <v>6</v>
      </c>
      <c r="F541" s="70">
        <v>6</v>
      </c>
      <c r="G541" s="39">
        <v>1400</v>
      </c>
      <c r="H541" s="39" t="s">
        <v>988</v>
      </c>
      <c r="I541" s="39" t="s">
        <v>989</v>
      </c>
      <c r="J541" s="39">
        <v>160</v>
      </c>
      <c r="K541" s="39">
        <v>5</v>
      </c>
      <c r="L541" s="39" t="s">
        <v>1367</v>
      </c>
      <c r="M541" s="39" t="s">
        <v>1030</v>
      </c>
      <c r="N541" s="41">
        <v>3.9</v>
      </c>
      <c r="O541" s="39" t="s">
        <v>1035</v>
      </c>
      <c r="P541" s="39" t="s">
        <v>1099</v>
      </c>
      <c r="Q541" s="48"/>
      <c r="R541" s="39">
        <v>3</v>
      </c>
      <c r="S541" s="39">
        <v>55.5</v>
      </c>
      <c r="T541" s="39">
        <v>55.5</v>
      </c>
      <c r="U541" s="48">
        <v>73.260073260073256</v>
      </c>
      <c r="V541" s="39">
        <v>2</v>
      </c>
      <c r="W541" s="39">
        <v>2</v>
      </c>
      <c r="X541" s="39">
        <v>2</v>
      </c>
      <c r="Y541" s="39">
        <v>4.5</v>
      </c>
      <c r="Z541" s="39">
        <v>35</v>
      </c>
      <c r="AA541" s="39">
        <v>8</v>
      </c>
      <c r="AB541" s="52"/>
      <c r="AC541" s="39" t="s">
        <v>617</v>
      </c>
      <c r="AD541" s="41">
        <v>5</v>
      </c>
      <c r="AE541" s="41">
        <v>1.7</v>
      </c>
      <c r="AF541" s="68" t="s">
        <v>618</v>
      </c>
      <c r="AG541" s="39" t="str">
        <f>VLOOKUP(B541,$B$1703:$D$1743,2,FALSE)</f>
        <v>Vic</v>
      </c>
      <c r="AH541" s="39" t="str">
        <f>VLOOKUP(B541,$B$1703:$D$1743,3,FALSE)</f>
        <v>-</v>
      </c>
      <c r="AI541" s="69" t="str">
        <f>TRIM(PROPER(L541))</f>
        <v>Open Minded</v>
      </c>
      <c r="AJ541" s="39" t="str">
        <f>TEXT(A541, "ddd")</f>
        <v>Wed</v>
      </c>
      <c r="AK541" s="39">
        <f>MONTH(Table2[[#This Row],[Date]])</f>
        <v>1</v>
      </c>
      <c r="AL541" s="39" t="s">
        <v>1361</v>
      </c>
      <c r="AM541" s="39" t="str">
        <f>IF(AND(Table2[[#This Row],[Date]]=A542,Table2[[#This Row],[Track]]=B542,Table2[[#This Row],[Race]]=F542,AL541&lt;&gt;"Neg",AL542&lt;&gt;"Neg"),2,"")</f>
        <v/>
      </c>
      <c r="AN541" s="39" t="str">
        <f>IF(AM541=2,2,IF(AND(AM540=2,Table2[[#This Row],[Negatives]]&lt;&gt;"NEG"),2,""))</f>
        <v/>
      </c>
      <c r="AO541" s="39">
        <f>IF(AND(Table2[[#This Row],[State]]="NSW",Table2[[#This Row],[Rated Order]]=3,AN541=""),100,100)</f>
        <v>100</v>
      </c>
      <c r="AP541" s="39">
        <f>IF(AC541&lt;&gt;"Won","",AO541*AD541)</f>
        <v>500</v>
      </c>
      <c r="AQ541" s="39">
        <f>IF(AP541="",AO541*-1,AP541-AO541)</f>
        <v>400</v>
      </c>
      <c r="AR541" s="95" t="str">
        <f>IF(Table2[[#This Row],[Negatives]]="NEG","",IF(AND(Table2[[#This Row],[2 Pro Bets]]="",Table2[[#This Row],[State]]="NSW",Table2[[#This Row],[Rated Order]]=3),"",100))</f>
        <v/>
      </c>
      <c r="AS541" s="47" t="str">
        <f>IF(Table2[[#This Row],[Pro Bet]]="","",IF(Table2[[#This Row],[Lev Ret]]="","",AR541*Table2[[#This Row],[Div]]))</f>
        <v/>
      </c>
      <c r="AT541" s="96" t="str">
        <f>IF(Table2[[#This Row],[Pro Bet]]="","",IF(AS541="",AR541*-1,AS541-AR541))</f>
        <v/>
      </c>
    </row>
    <row r="542" spans="1:46" x14ac:dyDescent="0.25">
      <c r="A542" s="38">
        <v>44587</v>
      </c>
      <c r="B542" s="39" t="s">
        <v>107</v>
      </c>
      <c r="C542" s="40">
        <v>0.68055555555555547</v>
      </c>
      <c r="D542" s="39">
        <v>4</v>
      </c>
      <c r="E542" s="39">
        <v>6</v>
      </c>
      <c r="F542" s="70">
        <v>6</v>
      </c>
      <c r="G542" s="39">
        <v>1400</v>
      </c>
      <c r="H542" s="39" t="s">
        <v>988</v>
      </c>
      <c r="I542" s="39" t="s">
        <v>989</v>
      </c>
      <c r="J542" s="39">
        <v>160</v>
      </c>
      <c r="K542" s="39">
        <v>2</v>
      </c>
      <c r="L542" s="39" t="s">
        <v>78</v>
      </c>
      <c r="M542" s="39" t="s">
        <v>999</v>
      </c>
      <c r="N542" s="41">
        <v>8</v>
      </c>
      <c r="O542" s="39" t="s">
        <v>1000</v>
      </c>
      <c r="P542" s="39" t="s">
        <v>1013</v>
      </c>
      <c r="Q542" s="48"/>
      <c r="R542" s="39">
        <v>8</v>
      </c>
      <c r="S542" s="39">
        <v>59</v>
      </c>
      <c r="T542" s="39">
        <v>59</v>
      </c>
      <c r="U542" s="48">
        <v>73.260073260073256</v>
      </c>
      <c r="V542" s="39">
        <v>3</v>
      </c>
      <c r="W542" s="39">
        <v>3</v>
      </c>
      <c r="X542" s="39">
        <v>3</v>
      </c>
      <c r="Y542" s="39">
        <v>5.5</v>
      </c>
      <c r="Z542" s="39">
        <v>30</v>
      </c>
      <c r="AA542" s="39">
        <v>8</v>
      </c>
      <c r="AB542" s="52"/>
      <c r="AC542" s="39"/>
      <c r="AD542" s="41">
        <v>10</v>
      </c>
      <c r="AE542" s="41"/>
      <c r="AF542" s="68" t="s">
        <v>618</v>
      </c>
      <c r="AG542" s="39" t="str">
        <f>VLOOKUP(B542,$B$1703:$D$1743,2,FALSE)</f>
        <v>Vic</v>
      </c>
      <c r="AH542" s="39" t="str">
        <f>VLOOKUP(B542,$B$1703:$D$1743,3,FALSE)</f>
        <v>-</v>
      </c>
      <c r="AI542" s="69" t="str">
        <f>TRIM(PROPER(L542))</f>
        <v>Crosshaven</v>
      </c>
      <c r="AJ542" s="39" t="str">
        <f>TEXT(A542, "ddd")</f>
        <v>Wed</v>
      </c>
      <c r="AK542" s="39">
        <f>MONTH(Table2[[#This Row],[Date]])</f>
        <v>1</v>
      </c>
      <c r="AL542" s="39"/>
      <c r="AM542" s="39" t="str">
        <f>IF(AND(Table2[[#This Row],[Date]]=A543,Table2[[#This Row],[Track]]=B543,Table2[[#This Row],[Race]]=F543,AL542&lt;&gt;"Neg",AL543&lt;&gt;"Neg"),2,"")</f>
        <v/>
      </c>
      <c r="AN542" s="39" t="str">
        <f>IF(AM542=2,2,IF(AND(AM541=2,Table2[[#This Row],[Negatives]]&lt;&gt;"NEG"),2,""))</f>
        <v/>
      </c>
      <c r="AO542" s="39">
        <f>IF(AND(Table2[[#This Row],[State]]="NSW",Table2[[#This Row],[Rated Order]]=3,AN542=""),100,100)</f>
        <v>100</v>
      </c>
      <c r="AP542" s="39" t="str">
        <f>IF(AC542&lt;&gt;"Won","",AO542*AD542)</f>
        <v/>
      </c>
      <c r="AQ542" s="39">
        <f>IF(AP542="",AO542*-1,AP542-AO542)</f>
        <v>-100</v>
      </c>
      <c r="AR542" s="95">
        <f>IF(Table2[[#This Row],[Negatives]]="NEG","",IF(AND(Table2[[#This Row],[2 Pro Bets]]="",Table2[[#This Row],[State]]="NSW",Table2[[#This Row],[Rated Order]]=3),"",100))</f>
        <v>100</v>
      </c>
      <c r="AS542" s="47" t="str">
        <f>IF(Table2[[#This Row],[Pro Bet]]="","",IF(Table2[[#This Row],[Lev Ret]]="","",AR542*Table2[[#This Row],[Div]]))</f>
        <v/>
      </c>
      <c r="AT542" s="96">
        <f>IF(Table2[[#This Row],[Pro Bet]]="","",IF(AS542="",AR542*-1,AS542-AR542))</f>
        <v>-100</v>
      </c>
    </row>
    <row r="543" spans="1:46" x14ac:dyDescent="0.25">
      <c r="A543" s="38">
        <v>44590</v>
      </c>
      <c r="B543" s="39" t="s">
        <v>125</v>
      </c>
      <c r="C543" s="40">
        <v>0.52777777777777779</v>
      </c>
      <c r="D543" s="39">
        <v>6</v>
      </c>
      <c r="E543" s="39">
        <v>0</v>
      </c>
      <c r="F543" s="70">
        <v>2</v>
      </c>
      <c r="G543" s="39">
        <v>1600</v>
      </c>
      <c r="H543" s="39" t="s">
        <v>1021</v>
      </c>
      <c r="I543" s="39">
        <v>78</v>
      </c>
      <c r="J543" s="39">
        <v>130</v>
      </c>
      <c r="K543" s="39">
        <v>1</v>
      </c>
      <c r="L543" s="39" t="s">
        <v>544</v>
      </c>
      <c r="M543" s="39" t="s">
        <v>1024</v>
      </c>
      <c r="N543" s="41">
        <v>5.5</v>
      </c>
      <c r="O543" s="39" t="s">
        <v>991</v>
      </c>
      <c r="P543" s="39" t="s">
        <v>1097</v>
      </c>
      <c r="Q543" s="48">
        <v>3</v>
      </c>
      <c r="R543" s="39">
        <v>7</v>
      </c>
      <c r="S543" s="39">
        <v>59</v>
      </c>
      <c r="T543" s="39">
        <v>56</v>
      </c>
      <c r="U543" s="48">
        <v>42.857142857142861</v>
      </c>
      <c r="V543" s="39">
        <v>2</v>
      </c>
      <c r="W543" s="39">
        <v>5</v>
      </c>
      <c r="X543" s="39">
        <v>3</v>
      </c>
      <c r="Y543" s="39">
        <v>5.5</v>
      </c>
      <c r="Z543" s="39">
        <v>30</v>
      </c>
      <c r="AA543" s="39">
        <v>7</v>
      </c>
      <c r="AB543" s="52"/>
      <c r="AC543" s="39" t="s">
        <v>2</v>
      </c>
      <c r="AD543" s="41">
        <v>6</v>
      </c>
      <c r="AE543" s="41">
        <v>2.7</v>
      </c>
      <c r="AF543" s="68" t="s">
        <v>618</v>
      </c>
      <c r="AG543" s="39" t="str">
        <f>VLOOKUP(B543,$B$1703:$D$1743,2,FALSE)</f>
        <v>Vic</v>
      </c>
      <c r="AH543" s="39" t="str">
        <f>VLOOKUP(B543,$B$1703:$D$1743,3,FALSE)</f>
        <v>-</v>
      </c>
      <c r="AI543" s="69" t="str">
        <f>TRIM(PROPER(L543))</f>
        <v>Glassey Miss</v>
      </c>
      <c r="AJ543" s="39" t="str">
        <f>TEXT(A543, "ddd")</f>
        <v>Sat</v>
      </c>
      <c r="AK543" s="39">
        <f>MONTH(Table2[[#This Row],[Date]])</f>
        <v>1</v>
      </c>
      <c r="AL543" s="39"/>
      <c r="AM543" s="39" t="str">
        <f>IF(AND(Table2[[#This Row],[Date]]=A544,Table2[[#This Row],[Track]]=B544,Table2[[#This Row],[Race]]=F544,AL543&lt;&gt;"Neg",AL544&lt;&gt;"Neg"),2,"")</f>
        <v/>
      </c>
      <c r="AN543" s="39" t="str">
        <f>IF(AM543=2,2,IF(AND(AM542=2,Table2[[#This Row],[Negatives]]&lt;&gt;"NEG"),2,""))</f>
        <v/>
      </c>
      <c r="AO543" s="39">
        <f>IF(AND(Table2[[#This Row],[State]]="NSW",Table2[[#This Row],[Rated Order]]=3,AN543=""),100,100)</f>
        <v>100</v>
      </c>
      <c r="AP543" s="39" t="str">
        <f>IF(AC543&lt;&gt;"Won","",AO543*AD543)</f>
        <v/>
      </c>
      <c r="AQ543" s="39">
        <f>IF(AP543="",AO543*-1,AP543-AO543)</f>
        <v>-100</v>
      </c>
      <c r="AR543" s="95">
        <f>IF(Table2[[#This Row],[Negatives]]="NEG","",IF(AND(Table2[[#This Row],[2 Pro Bets]]="",Table2[[#This Row],[State]]="NSW",Table2[[#This Row],[Rated Order]]=3),"",100))</f>
        <v>100</v>
      </c>
      <c r="AS543" s="47" t="str">
        <f>IF(Table2[[#This Row],[Pro Bet]]="","",IF(Table2[[#This Row],[Lev Ret]]="","",AR543*Table2[[#This Row],[Div]]))</f>
        <v/>
      </c>
      <c r="AT543" s="96">
        <f>IF(Table2[[#This Row],[Pro Bet]]="","",IF(AS543="",AR543*-1,AS543-AR543))</f>
        <v>-100</v>
      </c>
    </row>
    <row r="544" spans="1:46" x14ac:dyDescent="0.25">
      <c r="A544" s="38">
        <v>44590</v>
      </c>
      <c r="B544" s="39" t="s">
        <v>125</v>
      </c>
      <c r="C544" s="40">
        <v>0.57638888888888895</v>
      </c>
      <c r="D544" s="39">
        <v>6</v>
      </c>
      <c r="E544" s="39">
        <v>0</v>
      </c>
      <c r="F544" s="70">
        <v>3</v>
      </c>
      <c r="G544" s="39">
        <v>1600</v>
      </c>
      <c r="H544" s="39" t="s">
        <v>988</v>
      </c>
      <c r="I544" s="39" t="s">
        <v>989</v>
      </c>
      <c r="J544" s="39">
        <v>130</v>
      </c>
      <c r="K544" s="39">
        <v>6</v>
      </c>
      <c r="L544" s="39" t="s">
        <v>545</v>
      </c>
      <c r="M544" s="39" t="s">
        <v>999</v>
      </c>
      <c r="N544" s="41">
        <v>9.5</v>
      </c>
      <c r="O544" s="39" t="s">
        <v>1189</v>
      </c>
      <c r="P544" s="39" t="s">
        <v>1049</v>
      </c>
      <c r="Q544" s="48"/>
      <c r="R544" s="39">
        <v>5</v>
      </c>
      <c r="S544" s="39">
        <v>54</v>
      </c>
      <c r="T544" s="39">
        <v>54</v>
      </c>
      <c r="U544" s="48">
        <v>55.980861244019138</v>
      </c>
      <c r="V544" s="39">
        <v>5</v>
      </c>
      <c r="W544" s="39">
        <v>2</v>
      </c>
      <c r="X544" s="39">
        <v>2</v>
      </c>
      <c r="Y544" s="39">
        <v>5</v>
      </c>
      <c r="Z544" s="39">
        <v>35</v>
      </c>
      <c r="AA544" s="39">
        <v>8</v>
      </c>
      <c r="AB544" s="52"/>
      <c r="AC544" s="39"/>
      <c r="AD544" s="41">
        <v>7.5</v>
      </c>
      <c r="AE544" s="41"/>
      <c r="AF544" s="68" t="s">
        <v>618</v>
      </c>
      <c r="AG544" s="39" t="str">
        <f>VLOOKUP(B544,$B$1703:$D$1743,2,FALSE)</f>
        <v>Vic</v>
      </c>
      <c r="AH544" s="39" t="str">
        <f>VLOOKUP(B544,$B$1703:$D$1743,3,FALSE)</f>
        <v>-</v>
      </c>
      <c r="AI544" s="69" t="str">
        <f>TRIM(PROPER(L544))</f>
        <v>Polanco</v>
      </c>
      <c r="AJ544" s="39" t="str">
        <f>TEXT(A544, "ddd")</f>
        <v>Sat</v>
      </c>
      <c r="AK544" s="39">
        <f>MONTH(Table2[[#This Row],[Date]])</f>
        <v>1</v>
      </c>
      <c r="AL544" s="39"/>
      <c r="AM544" s="39" t="str">
        <f>IF(AND(Table2[[#This Row],[Date]]=A545,Table2[[#This Row],[Track]]=B545,Table2[[#This Row],[Race]]=F545,AL544&lt;&gt;"Neg",AL545&lt;&gt;"Neg"),2,"")</f>
        <v/>
      </c>
      <c r="AN544" s="39" t="str">
        <f>IF(AM544=2,2,IF(AND(AM543=2,Table2[[#This Row],[Negatives]]&lt;&gt;"NEG"),2,""))</f>
        <v/>
      </c>
      <c r="AO544" s="39">
        <f>IF(AND(Table2[[#This Row],[State]]="NSW",Table2[[#This Row],[Rated Order]]=3,AN544=""),100,100)</f>
        <v>100</v>
      </c>
      <c r="AP544" s="39" t="str">
        <f>IF(AC544&lt;&gt;"Won","",AO544*AD544)</f>
        <v/>
      </c>
      <c r="AQ544" s="39">
        <f>IF(AP544="",AO544*-1,AP544-AO544)</f>
        <v>-100</v>
      </c>
      <c r="AR544" s="95">
        <f>IF(Table2[[#This Row],[Negatives]]="NEG","",IF(AND(Table2[[#This Row],[2 Pro Bets]]="",Table2[[#This Row],[State]]="NSW",Table2[[#This Row],[Rated Order]]=3),"",100))</f>
        <v>100</v>
      </c>
      <c r="AS544" s="47" t="str">
        <f>IF(Table2[[#This Row],[Pro Bet]]="","",IF(Table2[[#This Row],[Lev Ret]]="","",AR544*Table2[[#This Row],[Div]]))</f>
        <v/>
      </c>
      <c r="AT544" s="96">
        <f>IF(Table2[[#This Row],[Pro Bet]]="","",IF(AS544="",AR544*-1,AS544-AR544))</f>
        <v>-100</v>
      </c>
    </row>
    <row r="545" spans="1:46" x14ac:dyDescent="0.25">
      <c r="A545" s="38">
        <v>44590</v>
      </c>
      <c r="B545" s="39" t="s">
        <v>45</v>
      </c>
      <c r="C545" s="40">
        <v>0.61458333333333337</v>
      </c>
      <c r="D545" s="39">
        <v>4</v>
      </c>
      <c r="E545" s="39">
        <v>6</v>
      </c>
      <c r="F545" s="70">
        <v>5</v>
      </c>
      <c r="G545" s="39">
        <v>1300</v>
      </c>
      <c r="H545" s="39" t="s">
        <v>1398</v>
      </c>
      <c r="I545" s="39">
        <v>72</v>
      </c>
      <c r="J545" s="39">
        <v>100</v>
      </c>
      <c r="K545" s="39">
        <v>4</v>
      </c>
      <c r="L545" s="39" t="s">
        <v>1256</v>
      </c>
      <c r="M545" s="39" t="s">
        <v>1018</v>
      </c>
      <c r="N545" s="41">
        <v>3</v>
      </c>
      <c r="O545" s="39" t="s">
        <v>1149</v>
      </c>
      <c r="P545" s="39" t="s">
        <v>1416</v>
      </c>
      <c r="Q545" s="48"/>
      <c r="R545" s="39">
        <v>10</v>
      </c>
      <c r="S545" s="39">
        <v>59.5</v>
      </c>
      <c r="T545" s="39">
        <v>59.5</v>
      </c>
      <c r="U545" s="48">
        <v>22.173789443760072</v>
      </c>
      <c r="V545" s="39">
        <v>1</v>
      </c>
      <c r="W545" s="39">
        <v>1</v>
      </c>
      <c r="X545" s="39">
        <v>3</v>
      </c>
      <c r="Y545" s="39">
        <v>6</v>
      </c>
      <c r="Z545" s="39">
        <v>20</v>
      </c>
      <c r="AA545" s="39"/>
      <c r="AB545" s="52"/>
      <c r="AC545" s="39"/>
      <c r="AD545" s="41">
        <v>4</v>
      </c>
      <c r="AE545" s="41"/>
      <c r="AF545" s="68" t="s">
        <v>619</v>
      </c>
      <c r="AG545" s="39" t="str">
        <f>VLOOKUP(B545,$B$1703:$D$1743,2,FALSE)</f>
        <v>NSW</v>
      </c>
      <c r="AH545" s="39" t="str">
        <f>VLOOKUP(B545,$B$1703:$D$1743,3,FALSE)</f>
        <v>-</v>
      </c>
      <c r="AI545" s="69" t="str">
        <f>TRIM(PROPER(L545))</f>
        <v>Military Expert</v>
      </c>
      <c r="AJ545" s="39" t="str">
        <f>TEXT(A545, "ddd")</f>
        <v>Sat</v>
      </c>
      <c r="AK545" s="39">
        <f>MONTH(Table2[[#This Row],[Date]])</f>
        <v>1</v>
      </c>
      <c r="AL545" s="39" t="s">
        <v>1362</v>
      </c>
      <c r="AM545" s="39" t="str">
        <f>IF(AND(Table2[[#This Row],[Date]]=A546,Table2[[#This Row],[Track]]=B546,Table2[[#This Row],[Race]]=F546,AL545&lt;&gt;"Neg",AL546&lt;&gt;"Neg"),2,"")</f>
        <v/>
      </c>
      <c r="AN545" s="39" t="str">
        <f>IF(AM545=2,2,IF(AND(AM544=2,Table2[[#This Row],[Negatives]]&lt;&gt;"NEG"),2,""))</f>
        <v/>
      </c>
      <c r="AO545" s="39">
        <f>IF(AND(Table2[[#This Row],[State]]="NSW",Table2[[#This Row],[Rated Order]]=3,AN545=""),100,100)</f>
        <v>100</v>
      </c>
      <c r="AP545" s="39" t="str">
        <f>IF(AC545&lt;&gt;"Won","",AO545*AD545)</f>
        <v/>
      </c>
      <c r="AQ545" s="39">
        <f>IF(AP545="",AO545*-1,AP545-AO545)</f>
        <v>-100</v>
      </c>
      <c r="AR545" s="95" t="str">
        <f>IF(Table2[[#This Row],[Negatives]]="NEG","",IF(AND(Table2[[#This Row],[2 Pro Bets]]="",Table2[[#This Row],[State]]="NSW",Table2[[#This Row],[Rated Order]]=3),"",100))</f>
        <v/>
      </c>
      <c r="AS545" s="47" t="str">
        <f>IF(Table2[[#This Row],[Pro Bet]]="","",IF(Table2[[#This Row],[Lev Ret]]="","",AR545*Table2[[#This Row],[Div]]))</f>
        <v/>
      </c>
      <c r="AT545" s="96" t="str">
        <f>IF(Table2[[#This Row],[Pro Bet]]="","",IF(AS545="",AR545*-1,AS545-AR545))</f>
        <v/>
      </c>
    </row>
    <row r="546" spans="1:46" x14ac:dyDescent="0.25">
      <c r="A546" s="38">
        <v>44590</v>
      </c>
      <c r="B546" s="39" t="s">
        <v>45</v>
      </c>
      <c r="C546" s="40">
        <v>0.63888888888888895</v>
      </c>
      <c r="D546" s="39">
        <v>4</v>
      </c>
      <c r="E546" s="39">
        <v>6</v>
      </c>
      <c r="F546" s="70">
        <v>6</v>
      </c>
      <c r="G546" s="39">
        <v>2000</v>
      </c>
      <c r="H546" s="39" t="s">
        <v>1398</v>
      </c>
      <c r="I546" s="39">
        <v>78</v>
      </c>
      <c r="J546" s="39">
        <v>130</v>
      </c>
      <c r="K546" s="39">
        <v>5</v>
      </c>
      <c r="L546" s="39" t="s">
        <v>835</v>
      </c>
      <c r="M546" s="39" t="s">
        <v>1006</v>
      </c>
      <c r="N546" s="41">
        <v>5.5</v>
      </c>
      <c r="O546" s="39" t="s">
        <v>1402</v>
      </c>
      <c r="P546" s="39" t="s">
        <v>1183</v>
      </c>
      <c r="Q546" s="48"/>
      <c r="R546" s="39">
        <v>9</v>
      </c>
      <c r="S546" s="39">
        <v>58</v>
      </c>
      <c r="T546" s="39">
        <v>58</v>
      </c>
      <c r="U546" s="48">
        <v>33.277027027027025</v>
      </c>
      <c r="V546" s="39">
        <v>2</v>
      </c>
      <c r="W546" s="39">
        <v>4</v>
      </c>
      <c r="X546" s="39">
        <v>3</v>
      </c>
      <c r="Y546" s="39">
        <v>5.5</v>
      </c>
      <c r="Z546" s="39">
        <v>20</v>
      </c>
      <c r="AA546" s="39"/>
      <c r="AB546" s="52"/>
      <c r="AC546" s="39"/>
      <c r="AD546" s="41">
        <v>7.5</v>
      </c>
      <c r="AE546" s="41"/>
      <c r="AF546" s="68" t="s">
        <v>619</v>
      </c>
      <c r="AG546" s="39" t="str">
        <f>VLOOKUP(B546,$B$1703:$D$1743,2,FALSE)</f>
        <v>NSW</v>
      </c>
      <c r="AH546" s="39" t="str">
        <f>VLOOKUP(B546,$B$1703:$D$1743,3,FALSE)</f>
        <v>-</v>
      </c>
      <c r="AI546" s="69" t="str">
        <f>TRIM(PROPER(L546))</f>
        <v>Travest</v>
      </c>
      <c r="AJ546" s="39" t="str">
        <f>TEXT(A546, "ddd")</f>
        <v>Sat</v>
      </c>
      <c r="AK546" s="39">
        <f>MONTH(Table2[[#This Row],[Date]])</f>
        <v>1</v>
      </c>
      <c r="AL546" s="79" t="s">
        <v>1361</v>
      </c>
      <c r="AM546" s="39" t="str">
        <f>IF(AND(Table2[[#This Row],[Date]]=A547,Table2[[#This Row],[Track]]=B547,Table2[[#This Row],[Race]]=F547,AL546&lt;&gt;"Neg",AL547&lt;&gt;"Neg"),2,"")</f>
        <v/>
      </c>
      <c r="AN546" s="39" t="str">
        <f>IF(AM546=2,2,IF(AND(AM545=2,Table2[[#This Row],[Negatives]]&lt;&gt;"NEG"),2,""))</f>
        <v/>
      </c>
      <c r="AO546" s="39">
        <f>IF(AND(Table2[[#This Row],[State]]="NSW",Table2[[#This Row],[Rated Order]]=3,AN546=""),100,100)</f>
        <v>100</v>
      </c>
      <c r="AP546" s="39" t="str">
        <f>IF(AC546&lt;&gt;"Won","",AO546*AD546)</f>
        <v/>
      </c>
      <c r="AQ546" s="39">
        <f>IF(AP546="",AO546*-1,AP546-AO546)</f>
        <v>-100</v>
      </c>
      <c r="AR546" s="95" t="str">
        <f>IF(Table2[[#This Row],[Negatives]]="NEG","",IF(AND(Table2[[#This Row],[2 Pro Bets]]="",Table2[[#This Row],[State]]="NSW",Table2[[#This Row],[Rated Order]]=3),"",100))</f>
        <v/>
      </c>
      <c r="AS546" s="47" t="str">
        <f>IF(Table2[[#This Row],[Pro Bet]]="","",IF(Table2[[#This Row],[Lev Ret]]="","",AR546*Table2[[#This Row],[Div]]))</f>
        <v/>
      </c>
      <c r="AT546" s="96" t="str">
        <f>IF(Table2[[#This Row],[Pro Bet]]="","",IF(AS546="",AR546*-1,AS546-AR546))</f>
        <v/>
      </c>
    </row>
    <row r="547" spans="1:46" x14ac:dyDescent="0.25">
      <c r="A547" s="38">
        <v>44590</v>
      </c>
      <c r="B547" s="39" t="s">
        <v>45</v>
      </c>
      <c r="C547" s="40">
        <v>0.69444444444444453</v>
      </c>
      <c r="D547" s="39">
        <v>4</v>
      </c>
      <c r="E547" s="39">
        <v>6</v>
      </c>
      <c r="F547" s="70">
        <v>8</v>
      </c>
      <c r="G547" s="39">
        <v>1500</v>
      </c>
      <c r="H547" s="39" t="s">
        <v>1398</v>
      </c>
      <c r="I547" s="39">
        <v>88</v>
      </c>
      <c r="J547" s="39">
        <v>130</v>
      </c>
      <c r="K547" s="39">
        <v>8</v>
      </c>
      <c r="L547" s="39" t="s">
        <v>824</v>
      </c>
      <c r="M547" s="39" t="s">
        <v>999</v>
      </c>
      <c r="N547" s="41">
        <v>5.6</v>
      </c>
      <c r="O547" s="39" t="s">
        <v>1166</v>
      </c>
      <c r="P547" s="39" t="s">
        <v>1479</v>
      </c>
      <c r="Q547" s="48">
        <v>2</v>
      </c>
      <c r="R547" s="39">
        <v>7</v>
      </c>
      <c r="S547" s="39">
        <v>54.5</v>
      </c>
      <c r="T547" s="39">
        <v>52.5</v>
      </c>
      <c r="U547" s="48">
        <v>53.571428571428569</v>
      </c>
      <c r="V547" s="39"/>
      <c r="W547" s="39"/>
      <c r="X547" s="39">
        <v>2</v>
      </c>
      <c r="Y547" s="39">
        <v>4.5999999999999996</v>
      </c>
      <c r="Z547" s="39">
        <v>20</v>
      </c>
      <c r="AA547" s="39"/>
      <c r="AB547" s="52"/>
      <c r="AC547" s="39"/>
      <c r="AD547" s="41">
        <v>16</v>
      </c>
      <c r="AE547" s="41"/>
      <c r="AF547" s="68" t="s">
        <v>619</v>
      </c>
      <c r="AG547" s="39" t="str">
        <f>VLOOKUP(B547,$B$1703:$D$1743,2,FALSE)</f>
        <v>NSW</v>
      </c>
      <c r="AH547" s="39" t="str">
        <f>VLOOKUP(B547,$B$1703:$D$1743,3,FALSE)</f>
        <v>-</v>
      </c>
      <c r="AI547" s="69" t="str">
        <f>TRIM(PROPER(L547))</f>
        <v>O'Mudgee</v>
      </c>
      <c r="AJ547" s="39" t="str">
        <f>TEXT(A547, "ddd")</f>
        <v>Sat</v>
      </c>
      <c r="AK547" s="39">
        <f>MONTH(Table2[[#This Row],[Date]])</f>
        <v>1</v>
      </c>
      <c r="AL547" s="39"/>
      <c r="AM547" s="39">
        <f>IF(AND(Table2[[#This Row],[Date]]=A548,Table2[[#This Row],[Track]]=B548,Table2[[#This Row],[Race]]=F548,AL547&lt;&gt;"Neg",AL548&lt;&gt;"Neg"),2,"")</f>
        <v>2</v>
      </c>
      <c r="AN547" s="39">
        <f>IF(AM547=2,2,IF(AND(AM546=2,Table2[[#This Row],[Negatives]]&lt;&gt;"NEG"),2,""))</f>
        <v>2</v>
      </c>
      <c r="AO547" s="39">
        <f>IF(AND(Table2[[#This Row],[State]]="NSW",Table2[[#This Row],[Rated Order]]=3,AN547=""),100,100)</f>
        <v>100</v>
      </c>
      <c r="AP547" s="39" t="str">
        <f>IF(AC547&lt;&gt;"Won","",AO547*AD547)</f>
        <v/>
      </c>
      <c r="AQ547" s="39">
        <f>IF(AP547="",AO547*-1,AP547-AO547)</f>
        <v>-100</v>
      </c>
      <c r="AR547" s="95">
        <f>IF(Table2[[#This Row],[Negatives]]="NEG","",IF(AND(Table2[[#This Row],[2 Pro Bets]]="",Table2[[#This Row],[State]]="NSW",Table2[[#This Row],[Rated Order]]=3),"",100))</f>
        <v>100</v>
      </c>
      <c r="AS547" s="47" t="str">
        <f>IF(Table2[[#This Row],[Pro Bet]]="","",IF(Table2[[#This Row],[Lev Ret]]="","",AR547*Table2[[#This Row],[Div]]))</f>
        <v/>
      </c>
      <c r="AT547" s="96">
        <f>IF(Table2[[#This Row],[Pro Bet]]="","",IF(AS547="",AR547*-1,AS547-AR547))</f>
        <v>-100</v>
      </c>
    </row>
    <row r="548" spans="1:46" x14ac:dyDescent="0.25">
      <c r="A548" s="38">
        <v>44590</v>
      </c>
      <c r="B548" s="39" t="s">
        <v>45</v>
      </c>
      <c r="C548" s="40">
        <v>0.69444444444444453</v>
      </c>
      <c r="D548" s="39">
        <v>4</v>
      </c>
      <c r="E548" s="39">
        <v>6</v>
      </c>
      <c r="F548" s="70">
        <v>8</v>
      </c>
      <c r="G548" s="39">
        <v>1500</v>
      </c>
      <c r="H548" s="39" t="s">
        <v>1398</v>
      </c>
      <c r="I548" s="39">
        <v>88</v>
      </c>
      <c r="J548" s="39">
        <v>130</v>
      </c>
      <c r="K548" s="39">
        <v>5</v>
      </c>
      <c r="L548" s="39" t="s">
        <v>832</v>
      </c>
      <c r="M548" s="39" t="s">
        <v>1006</v>
      </c>
      <c r="N548" s="41">
        <v>5.0999999999999996</v>
      </c>
      <c r="O548" s="39" t="s">
        <v>1091</v>
      </c>
      <c r="P548" s="39" t="s">
        <v>1183</v>
      </c>
      <c r="Q548" s="48"/>
      <c r="R548" s="39">
        <v>5</v>
      </c>
      <c r="S548" s="39">
        <v>57</v>
      </c>
      <c r="T548" s="39">
        <v>57</v>
      </c>
      <c r="U548" s="48">
        <v>53.571428571428569</v>
      </c>
      <c r="V548" s="39">
        <v>3</v>
      </c>
      <c r="W548" s="39">
        <v>3</v>
      </c>
      <c r="X548" s="39">
        <v>3</v>
      </c>
      <c r="Y548" s="39">
        <v>6</v>
      </c>
      <c r="Z548" s="39">
        <v>20</v>
      </c>
      <c r="AA548" s="39"/>
      <c r="AB548" s="52"/>
      <c r="AC548" s="39"/>
      <c r="AD548" s="41">
        <v>8</v>
      </c>
      <c r="AE548" s="41"/>
      <c r="AF548" s="68" t="s">
        <v>619</v>
      </c>
      <c r="AG548" s="39" t="str">
        <f>VLOOKUP(B548,$B$1703:$D$1743,2,FALSE)</f>
        <v>NSW</v>
      </c>
      <c r="AH548" s="39" t="str">
        <f>VLOOKUP(B548,$B$1703:$D$1743,3,FALSE)</f>
        <v>-</v>
      </c>
      <c r="AI548" s="69" t="str">
        <f>TRIM(PROPER(L548))</f>
        <v>Kingsheir</v>
      </c>
      <c r="AJ548" s="39" t="str">
        <f>TEXT(A548, "ddd")</f>
        <v>Sat</v>
      </c>
      <c r="AK548" s="39">
        <f>MONTH(Table2[[#This Row],[Date]])</f>
        <v>1</v>
      </c>
      <c r="AL548" s="39"/>
      <c r="AM548" s="39" t="str">
        <f>IF(AND(Table2[[#This Row],[Date]]=A549,Table2[[#This Row],[Track]]=B549,Table2[[#This Row],[Race]]=F549,AL548&lt;&gt;"Neg",AL549&lt;&gt;"Neg"),2,"")</f>
        <v/>
      </c>
      <c r="AN548" s="39">
        <f>IF(AM548=2,2,IF(AND(AM547=2,Table2[[#This Row],[Negatives]]&lt;&gt;"NEG"),2,""))</f>
        <v>2</v>
      </c>
      <c r="AO548" s="39">
        <f>IF(AND(Table2[[#This Row],[State]]="NSW",Table2[[#This Row],[Rated Order]]=3,AN548=""),100,100)</f>
        <v>100</v>
      </c>
      <c r="AP548" s="39" t="str">
        <f>IF(AC548&lt;&gt;"Won","",AO548*AD548)</f>
        <v/>
      </c>
      <c r="AQ548" s="39">
        <f>IF(AP548="",AO548*-1,AP548-AO548)</f>
        <v>-100</v>
      </c>
      <c r="AR548" s="95">
        <f>IF(Table2[[#This Row],[Negatives]]="NEG","",IF(AND(Table2[[#This Row],[2 Pro Bets]]="",Table2[[#This Row],[State]]="NSW",Table2[[#This Row],[Rated Order]]=3),"",100))</f>
        <v>100</v>
      </c>
      <c r="AS548" s="47" t="str">
        <f>IF(Table2[[#This Row],[Pro Bet]]="","",IF(Table2[[#This Row],[Lev Ret]]="","",AR548*Table2[[#This Row],[Div]]))</f>
        <v/>
      </c>
      <c r="AT548" s="96">
        <f>IF(Table2[[#This Row],[Pro Bet]]="","",IF(AS548="",AR548*-1,AS548-AR548))</f>
        <v>-100</v>
      </c>
    </row>
    <row r="549" spans="1:46" x14ac:dyDescent="0.25">
      <c r="A549" s="38">
        <v>44590</v>
      </c>
      <c r="B549" s="39" t="s">
        <v>45</v>
      </c>
      <c r="C549" s="40">
        <v>0.72222222222222221</v>
      </c>
      <c r="D549" s="39">
        <v>4</v>
      </c>
      <c r="E549" s="39">
        <v>6</v>
      </c>
      <c r="F549" s="70">
        <v>9</v>
      </c>
      <c r="G549" s="39">
        <v>1200</v>
      </c>
      <c r="H549" s="39" t="s">
        <v>1398</v>
      </c>
      <c r="I549" s="39">
        <v>88</v>
      </c>
      <c r="J549" s="39">
        <v>130</v>
      </c>
      <c r="K549" s="39">
        <v>4</v>
      </c>
      <c r="L549" s="39" t="s">
        <v>827</v>
      </c>
      <c r="M549" s="39" t="s">
        <v>999</v>
      </c>
      <c r="N549" s="41">
        <v>4</v>
      </c>
      <c r="O549" s="39" t="s">
        <v>1337</v>
      </c>
      <c r="P549" s="39" t="s">
        <v>1183</v>
      </c>
      <c r="Q549" s="48"/>
      <c r="R549" s="39">
        <v>8</v>
      </c>
      <c r="S549" s="39">
        <v>57.5</v>
      </c>
      <c r="T549" s="39">
        <v>57.5</v>
      </c>
      <c r="U549" s="48">
        <v>69.444444444444443</v>
      </c>
      <c r="V549" s="39">
        <v>2</v>
      </c>
      <c r="W549" s="39">
        <v>4</v>
      </c>
      <c r="X549" s="39">
        <v>2</v>
      </c>
      <c r="Y549" s="39">
        <v>6.3</v>
      </c>
      <c r="Z549" s="39">
        <v>20</v>
      </c>
      <c r="AA549" s="39"/>
      <c r="AB549" s="52"/>
      <c r="AC549" s="39" t="s">
        <v>2</v>
      </c>
      <c r="AD549" s="41">
        <v>6.5</v>
      </c>
      <c r="AE549" s="41">
        <v>2</v>
      </c>
      <c r="AF549" s="68" t="s">
        <v>619</v>
      </c>
      <c r="AG549" s="39" t="str">
        <f>VLOOKUP(B549,$B$1703:$D$1743,2,FALSE)</f>
        <v>NSW</v>
      </c>
      <c r="AH549" s="39" t="str">
        <f>VLOOKUP(B549,$B$1703:$D$1743,3,FALSE)</f>
        <v>-</v>
      </c>
      <c r="AI549" s="69" t="str">
        <f>TRIM(PROPER(L549))</f>
        <v>The Bopper</v>
      </c>
      <c r="AJ549" s="39" t="str">
        <f>TEXT(A549, "ddd")</f>
        <v>Sat</v>
      </c>
      <c r="AK549" s="39">
        <f>MONTH(Table2[[#This Row],[Date]])</f>
        <v>1</v>
      </c>
      <c r="AL549" s="39"/>
      <c r="AM549" s="39" t="str">
        <f>IF(AND(Table2[[#This Row],[Date]]=A550,Table2[[#This Row],[Track]]=B550,Table2[[#This Row],[Race]]=F550,AL549&lt;&gt;"Neg",AL550&lt;&gt;"Neg"),2,"")</f>
        <v/>
      </c>
      <c r="AN549" s="39" t="str">
        <f>IF(AM549=2,2,IF(AND(AM548=2,Table2[[#This Row],[Negatives]]&lt;&gt;"NEG"),2,""))</f>
        <v/>
      </c>
      <c r="AO549" s="39">
        <f>IF(AND(Table2[[#This Row],[State]]="NSW",Table2[[#This Row],[Rated Order]]=3,AN549=""),100,100)</f>
        <v>100</v>
      </c>
      <c r="AP549" s="39" t="str">
        <f>IF(AC549&lt;&gt;"Won","",AO549*AD549)</f>
        <v/>
      </c>
      <c r="AQ549" s="39">
        <f>IF(AP549="",AO549*-1,AP549-AO549)</f>
        <v>-100</v>
      </c>
      <c r="AR549" s="95">
        <f>IF(Table2[[#This Row],[Negatives]]="NEG","",IF(AND(Table2[[#This Row],[2 Pro Bets]]="",Table2[[#This Row],[State]]="NSW",Table2[[#This Row],[Rated Order]]=3),"",100))</f>
        <v>100</v>
      </c>
      <c r="AS549" s="47" t="str">
        <f>IF(Table2[[#This Row],[Pro Bet]]="","",IF(Table2[[#This Row],[Lev Ret]]="","",AR549*Table2[[#This Row],[Div]]))</f>
        <v/>
      </c>
      <c r="AT549" s="96">
        <f>IF(Table2[[#This Row],[Pro Bet]]="","",IF(AS549="",AR549*-1,AS549-AR549))</f>
        <v>-100</v>
      </c>
    </row>
    <row r="550" spans="1:46" x14ac:dyDescent="0.25">
      <c r="A550" s="38">
        <v>44597</v>
      </c>
      <c r="B550" s="39" t="s">
        <v>107</v>
      </c>
      <c r="C550" s="40">
        <v>0.57638888888888895</v>
      </c>
      <c r="D550" s="39">
        <v>3</v>
      </c>
      <c r="E550" s="39">
        <v>9</v>
      </c>
      <c r="F550" s="70">
        <v>3</v>
      </c>
      <c r="G550" s="39">
        <v>2400</v>
      </c>
      <c r="H550" s="39" t="s">
        <v>988</v>
      </c>
      <c r="I550" s="39">
        <v>78</v>
      </c>
      <c r="J550" s="39">
        <v>130</v>
      </c>
      <c r="K550" s="39">
        <v>6</v>
      </c>
      <c r="L550" s="39" t="s">
        <v>1379</v>
      </c>
      <c r="M550" s="39" t="s">
        <v>995</v>
      </c>
      <c r="N550" s="41">
        <v>6</v>
      </c>
      <c r="O550" s="39" t="s">
        <v>1012</v>
      </c>
      <c r="P550" s="39" t="s">
        <v>1132</v>
      </c>
      <c r="Q550" s="48">
        <v>2</v>
      </c>
      <c r="R550" s="39">
        <v>9</v>
      </c>
      <c r="S550" s="39">
        <v>57</v>
      </c>
      <c r="T550" s="39">
        <v>55</v>
      </c>
      <c r="U550" s="48">
        <v>28.43137254901961</v>
      </c>
      <c r="V550" s="39">
        <v>4</v>
      </c>
      <c r="W550" s="39">
        <v>2</v>
      </c>
      <c r="X550" s="39">
        <v>2</v>
      </c>
      <c r="Y550" s="39">
        <v>5</v>
      </c>
      <c r="Z550" s="39">
        <v>35</v>
      </c>
      <c r="AA550" s="39">
        <v>9</v>
      </c>
      <c r="AB550" s="52"/>
      <c r="AC550" s="39"/>
      <c r="AD550" s="41">
        <v>6.5</v>
      </c>
      <c r="AE550" s="41"/>
      <c r="AF550" s="68" t="s">
        <v>618</v>
      </c>
      <c r="AG550" s="39" t="str">
        <f>VLOOKUP(B550,$B$1703:$D$1743,2,FALSE)</f>
        <v>Vic</v>
      </c>
      <c r="AH550" s="39" t="str">
        <f>VLOOKUP(B550,$B$1703:$D$1743,3,FALSE)</f>
        <v>-</v>
      </c>
      <c r="AI550" s="69" t="str">
        <f>TRIM(PROPER(L550))</f>
        <v>Swelter Magic</v>
      </c>
      <c r="AJ550" s="39" t="str">
        <f>TEXT(A550, "ddd")</f>
        <v>Sat</v>
      </c>
      <c r="AK550" s="39">
        <f>MONTH(Table2[[#This Row],[Date]])</f>
        <v>2</v>
      </c>
      <c r="AL550" s="39" t="s">
        <v>1361</v>
      </c>
      <c r="AM550" s="39" t="str">
        <f>IF(AND(Table2[[#This Row],[Date]]=A551,Table2[[#This Row],[Track]]=B551,Table2[[#This Row],[Race]]=F551,AL550&lt;&gt;"Neg",AL551&lt;&gt;"Neg"),2,"")</f>
        <v/>
      </c>
      <c r="AN550" s="39" t="str">
        <f>IF(AM550=2,2,IF(AND(AM549=2,Table2[[#This Row],[Negatives]]&lt;&gt;"NEG"),2,""))</f>
        <v/>
      </c>
      <c r="AO550" s="39">
        <f>IF(AND(Table2[[#This Row],[State]]="NSW",Table2[[#This Row],[Rated Order]]=3,AN550=""),100,100)</f>
        <v>100</v>
      </c>
      <c r="AP550" s="39" t="str">
        <f>IF(AC550&lt;&gt;"Won","",AO550*AD550)</f>
        <v/>
      </c>
      <c r="AQ550" s="39">
        <f>IF(AP550="",AO550*-1,AP550-AO550)</f>
        <v>-100</v>
      </c>
      <c r="AR550" s="95" t="str">
        <f>IF(Table2[[#This Row],[Negatives]]="NEG","",IF(AND(Table2[[#This Row],[2 Pro Bets]]="",Table2[[#This Row],[State]]="NSW",Table2[[#This Row],[Rated Order]]=3),"",100))</f>
        <v/>
      </c>
      <c r="AS550" s="47" t="str">
        <f>IF(Table2[[#This Row],[Pro Bet]]="","",IF(Table2[[#This Row],[Lev Ret]]="","",AR550*Table2[[#This Row],[Div]]))</f>
        <v/>
      </c>
      <c r="AT550" s="96" t="str">
        <f>IF(Table2[[#This Row],[Pro Bet]]="","",IF(AS550="",AR550*-1,AS550-AR550))</f>
        <v/>
      </c>
    </row>
    <row r="551" spans="1:46" x14ac:dyDescent="0.25">
      <c r="A551" s="38">
        <v>44597</v>
      </c>
      <c r="B551" s="39" t="s">
        <v>107</v>
      </c>
      <c r="C551" s="40">
        <v>0.57638888888888895</v>
      </c>
      <c r="D551" s="39">
        <v>3</v>
      </c>
      <c r="E551" s="39">
        <v>9</v>
      </c>
      <c r="F551" s="70">
        <v>3</v>
      </c>
      <c r="G551" s="39">
        <v>2400</v>
      </c>
      <c r="H551" s="39" t="s">
        <v>988</v>
      </c>
      <c r="I551" s="39">
        <v>78</v>
      </c>
      <c r="J551" s="39">
        <v>130</v>
      </c>
      <c r="K551" s="39">
        <v>3</v>
      </c>
      <c r="L551" s="39" t="s">
        <v>1380</v>
      </c>
      <c r="M551" s="39" t="s">
        <v>995</v>
      </c>
      <c r="N551" s="41">
        <v>9</v>
      </c>
      <c r="O551" s="39" t="s">
        <v>1207</v>
      </c>
      <c r="P551" s="39" t="s">
        <v>1010</v>
      </c>
      <c r="Q551" s="48"/>
      <c r="R551" s="39">
        <v>2</v>
      </c>
      <c r="S551" s="39">
        <v>58.5</v>
      </c>
      <c r="T551" s="39">
        <v>58.5</v>
      </c>
      <c r="U551" s="48">
        <v>28.43137254901961</v>
      </c>
      <c r="V551" s="39">
        <v>2</v>
      </c>
      <c r="W551" s="39">
        <v>5</v>
      </c>
      <c r="X551" s="39">
        <v>3</v>
      </c>
      <c r="Y551" s="39">
        <v>5.5</v>
      </c>
      <c r="Z551" s="39">
        <v>30</v>
      </c>
      <c r="AA551" s="39">
        <v>9</v>
      </c>
      <c r="AB551" s="52"/>
      <c r="AC551" s="39"/>
      <c r="AD551" s="41">
        <v>9.5</v>
      </c>
      <c r="AE551" s="41"/>
      <c r="AF551" s="68" t="s">
        <v>618</v>
      </c>
      <c r="AG551" s="39" t="str">
        <f>VLOOKUP(B551,$B$1703:$D$1743,2,FALSE)</f>
        <v>Vic</v>
      </c>
      <c r="AH551" s="39" t="str">
        <f>VLOOKUP(B551,$B$1703:$D$1743,3,FALSE)</f>
        <v>-</v>
      </c>
      <c r="AI551" s="69" t="str">
        <f>TRIM(PROPER(L551))</f>
        <v>Brilliant Venture</v>
      </c>
      <c r="AJ551" s="39" t="str">
        <f>TEXT(A551, "ddd")</f>
        <v>Sat</v>
      </c>
      <c r="AK551" s="39">
        <f>MONTH(Table2[[#This Row],[Date]])</f>
        <v>2</v>
      </c>
      <c r="AL551" s="39" t="s">
        <v>1361</v>
      </c>
      <c r="AM551" s="39" t="str">
        <f>IF(AND(Table2[[#This Row],[Date]]=A552,Table2[[#This Row],[Track]]=B552,Table2[[#This Row],[Race]]=F552,AL551&lt;&gt;"Neg",AL552&lt;&gt;"Neg"),2,"")</f>
        <v/>
      </c>
      <c r="AN551" s="39" t="str">
        <f>IF(AM551=2,2,IF(AND(AM550=2,Table2[[#This Row],[Negatives]]&lt;&gt;"NEG"),2,""))</f>
        <v/>
      </c>
      <c r="AO551" s="39">
        <f>IF(AND(Table2[[#This Row],[State]]="NSW",Table2[[#This Row],[Rated Order]]=3,AN551=""),100,100)</f>
        <v>100</v>
      </c>
      <c r="AP551" s="39" t="str">
        <f>IF(AC551&lt;&gt;"Won","",AO551*AD551)</f>
        <v/>
      </c>
      <c r="AQ551" s="39">
        <f>IF(AP551="",AO551*-1,AP551-AO551)</f>
        <v>-100</v>
      </c>
      <c r="AR551" s="95" t="str">
        <f>IF(Table2[[#This Row],[Negatives]]="NEG","",IF(AND(Table2[[#This Row],[2 Pro Bets]]="",Table2[[#This Row],[State]]="NSW",Table2[[#This Row],[Rated Order]]=3),"",100))</f>
        <v/>
      </c>
      <c r="AS551" s="47" t="str">
        <f>IF(Table2[[#This Row],[Pro Bet]]="","",IF(Table2[[#This Row],[Lev Ret]]="","",AR551*Table2[[#This Row],[Div]]))</f>
        <v/>
      </c>
      <c r="AT551" s="96" t="str">
        <f>IF(Table2[[#This Row],[Pro Bet]]="","",IF(AS551="",AR551*-1,AS551-AR551))</f>
        <v/>
      </c>
    </row>
    <row r="552" spans="1:46" x14ac:dyDescent="0.25">
      <c r="A552" s="38">
        <v>44597</v>
      </c>
      <c r="B552" s="39" t="s">
        <v>44</v>
      </c>
      <c r="C552" s="40">
        <v>0.59027777777777779</v>
      </c>
      <c r="D552" s="39">
        <v>4</v>
      </c>
      <c r="E552" s="39">
        <v>0</v>
      </c>
      <c r="F552" s="70">
        <v>4</v>
      </c>
      <c r="G552" s="39">
        <v>1000</v>
      </c>
      <c r="H552" s="39" t="s">
        <v>1398</v>
      </c>
      <c r="I552" s="39">
        <v>94</v>
      </c>
      <c r="J552" s="39">
        <v>100</v>
      </c>
      <c r="K552" s="39">
        <v>1</v>
      </c>
      <c r="L552" s="39" t="s">
        <v>849</v>
      </c>
      <c r="M552" s="39" t="s">
        <v>999</v>
      </c>
      <c r="N552" s="41">
        <v>3.3</v>
      </c>
      <c r="O552" s="39" t="s">
        <v>1166</v>
      </c>
      <c r="P552" s="39" t="s">
        <v>1266</v>
      </c>
      <c r="Q552" s="48"/>
      <c r="R552" s="39">
        <v>7</v>
      </c>
      <c r="S552" s="39">
        <v>62.5</v>
      </c>
      <c r="T552" s="39">
        <v>62.5</v>
      </c>
      <c r="U552" s="48">
        <v>46.176046176046178</v>
      </c>
      <c r="V552" s="39">
        <v>2</v>
      </c>
      <c r="W552" s="39">
        <v>4</v>
      </c>
      <c r="X552" s="39">
        <v>2</v>
      </c>
      <c r="Y552" s="39">
        <v>4.7</v>
      </c>
      <c r="Z552" s="39">
        <v>20</v>
      </c>
      <c r="AA552" s="39"/>
      <c r="AB552" s="52"/>
      <c r="AC552" s="39"/>
      <c r="AD552" s="41">
        <v>4.8</v>
      </c>
      <c r="AE552" s="41"/>
      <c r="AF552" s="68" t="s">
        <v>619</v>
      </c>
      <c r="AG552" s="39" t="str">
        <f>VLOOKUP(B552,$B$1703:$D$1743,2,FALSE)</f>
        <v>NSW</v>
      </c>
      <c r="AH552" s="39" t="str">
        <f>VLOOKUP(B552,$B$1703:$D$1743,3,FALSE)</f>
        <v>-</v>
      </c>
      <c r="AI552" s="69" t="str">
        <f>TRIM(PROPER(L552))</f>
        <v>Malkovich</v>
      </c>
      <c r="AJ552" s="39" t="str">
        <f>TEXT(A552, "ddd")</f>
        <v>Sat</v>
      </c>
      <c r="AK552" s="39">
        <f>MONTH(Table2[[#This Row],[Date]])</f>
        <v>2</v>
      </c>
      <c r="AL552" s="39" t="s">
        <v>1362</v>
      </c>
      <c r="AM552" s="39" t="str">
        <f>IF(AND(Table2[[#This Row],[Date]]=A553,Table2[[#This Row],[Track]]=B553,Table2[[#This Row],[Race]]=F553,AL552&lt;&gt;"Neg",AL553&lt;&gt;"Neg"),2,"")</f>
        <v/>
      </c>
      <c r="AN552" s="39" t="str">
        <f>IF(AM552=2,2,IF(AND(AM551=2,Table2[[#This Row],[Negatives]]&lt;&gt;"NEG"),2,""))</f>
        <v/>
      </c>
      <c r="AO552" s="39">
        <f>IF(AND(Table2[[#This Row],[State]]="NSW",Table2[[#This Row],[Rated Order]]=3,AN552=""),100,100)</f>
        <v>100</v>
      </c>
      <c r="AP552" s="39" t="str">
        <f>IF(AC552&lt;&gt;"Won","",AO552*AD552)</f>
        <v/>
      </c>
      <c r="AQ552" s="39">
        <f>IF(AP552="",AO552*-1,AP552-AO552)</f>
        <v>-100</v>
      </c>
      <c r="AR552" s="95" t="str">
        <f>IF(Table2[[#This Row],[Negatives]]="NEG","",IF(AND(Table2[[#This Row],[2 Pro Bets]]="",Table2[[#This Row],[State]]="NSW",Table2[[#This Row],[Rated Order]]=3),"",100))</f>
        <v/>
      </c>
      <c r="AS552" s="47" t="str">
        <f>IF(Table2[[#This Row],[Pro Bet]]="","",IF(Table2[[#This Row],[Lev Ret]]="","",AR552*Table2[[#This Row],[Div]]))</f>
        <v/>
      </c>
      <c r="AT552" s="96" t="str">
        <f>IF(Table2[[#This Row],[Pro Bet]]="","",IF(AS552="",AR552*-1,AS552-AR552))</f>
        <v/>
      </c>
    </row>
    <row r="553" spans="1:46" x14ac:dyDescent="0.25">
      <c r="A553" s="38">
        <v>44597</v>
      </c>
      <c r="B553" s="39" t="s">
        <v>107</v>
      </c>
      <c r="C553" s="40">
        <v>0.65625</v>
      </c>
      <c r="D553" s="39">
        <v>3</v>
      </c>
      <c r="E553" s="39">
        <v>9</v>
      </c>
      <c r="F553" s="70">
        <v>6</v>
      </c>
      <c r="G553" s="39">
        <v>1400</v>
      </c>
      <c r="H553" s="39" t="s">
        <v>1021</v>
      </c>
      <c r="I553" s="39">
        <v>78</v>
      </c>
      <c r="J553" s="39">
        <v>130</v>
      </c>
      <c r="K553" s="39">
        <v>1</v>
      </c>
      <c r="L553" s="39" t="s">
        <v>546</v>
      </c>
      <c r="M553" s="39" t="s">
        <v>999</v>
      </c>
      <c r="N553" s="41">
        <v>6.5</v>
      </c>
      <c r="O553" s="39" t="s">
        <v>1208</v>
      </c>
      <c r="P553" s="39" t="s">
        <v>1204</v>
      </c>
      <c r="Q553" s="48">
        <v>2</v>
      </c>
      <c r="R553" s="39">
        <v>3</v>
      </c>
      <c r="S553" s="39">
        <v>59.5</v>
      </c>
      <c r="T553" s="39">
        <v>57.5</v>
      </c>
      <c r="U553" s="48">
        <v>26.495726495726494</v>
      </c>
      <c r="V553" s="39">
        <v>2</v>
      </c>
      <c r="W553" s="39">
        <v>5</v>
      </c>
      <c r="X553" s="39">
        <v>2</v>
      </c>
      <c r="Y553" s="39">
        <v>4.8</v>
      </c>
      <c r="Z553" s="39">
        <v>35</v>
      </c>
      <c r="AA553" s="39">
        <v>13</v>
      </c>
      <c r="AB553" s="52"/>
      <c r="AC553" s="39"/>
      <c r="AD553" s="41">
        <v>8.5</v>
      </c>
      <c r="AE553" s="41"/>
      <c r="AF553" s="68" t="s">
        <v>618</v>
      </c>
      <c r="AG553" s="39" t="str">
        <f>VLOOKUP(B553,$B$1703:$D$1743,2,FALSE)</f>
        <v>Vic</v>
      </c>
      <c r="AH553" s="39" t="str">
        <f>VLOOKUP(B553,$B$1703:$D$1743,3,FALSE)</f>
        <v>-</v>
      </c>
      <c r="AI553" s="69" t="str">
        <f>TRIM(PROPER(L553))</f>
        <v>Galgani</v>
      </c>
      <c r="AJ553" s="39" t="str">
        <f>TEXT(A553, "ddd")</f>
        <v>Sat</v>
      </c>
      <c r="AK553" s="39">
        <f>MONTH(Table2[[#This Row],[Date]])</f>
        <v>2</v>
      </c>
      <c r="AL553" s="39"/>
      <c r="AM553" s="39" t="str">
        <f>IF(AND(Table2[[#This Row],[Date]]=A554,Table2[[#This Row],[Track]]=B554,Table2[[#This Row],[Race]]=F554,AL553&lt;&gt;"Neg",AL554&lt;&gt;"Neg"),2,"")</f>
        <v/>
      </c>
      <c r="AN553" s="39" t="str">
        <f>IF(AM553=2,2,IF(AND(AM552=2,Table2[[#This Row],[Negatives]]&lt;&gt;"NEG"),2,""))</f>
        <v/>
      </c>
      <c r="AO553" s="39">
        <f>IF(AND(Table2[[#This Row],[State]]="NSW",Table2[[#This Row],[Rated Order]]=3,AN553=""),100,100)</f>
        <v>100</v>
      </c>
      <c r="AP553" s="39" t="str">
        <f>IF(AC553&lt;&gt;"Won","",AO553*AD553)</f>
        <v/>
      </c>
      <c r="AQ553" s="39">
        <f>IF(AP553="",AO553*-1,AP553-AO553)</f>
        <v>-100</v>
      </c>
      <c r="AR553" s="95">
        <f>IF(Table2[[#This Row],[Negatives]]="NEG","",IF(AND(Table2[[#This Row],[2 Pro Bets]]="",Table2[[#This Row],[State]]="NSW",Table2[[#This Row],[Rated Order]]=3),"",100))</f>
        <v>100</v>
      </c>
      <c r="AS553" s="47" t="str">
        <f>IF(Table2[[#This Row],[Pro Bet]]="","",IF(Table2[[#This Row],[Lev Ret]]="","",AR553*Table2[[#This Row],[Div]]))</f>
        <v/>
      </c>
      <c r="AT553" s="96">
        <f>IF(Table2[[#This Row],[Pro Bet]]="","",IF(AS553="",AR553*-1,AS553-AR553))</f>
        <v>-100</v>
      </c>
    </row>
    <row r="554" spans="1:46" x14ac:dyDescent="0.25">
      <c r="A554" s="38">
        <v>44597</v>
      </c>
      <c r="B554" s="39" t="s">
        <v>44</v>
      </c>
      <c r="C554" s="40">
        <v>0.67013888888888884</v>
      </c>
      <c r="D554" s="39">
        <v>4</v>
      </c>
      <c r="E554" s="39">
        <v>0</v>
      </c>
      <c r="F554" s="70">
        <v>7</v>
      </c>
      <c r="G554" s="39">
        <v>1300</v>
      </c>
      <c r="H554" s="39" t="s">
        <v>1021</v>
      </c>
      <c r="I554" s="39">
        <v>78</v>
      </c>
      <c r="J554" s="39">
        <v>130</v>
      </c>
      <c r="K554" s="39">
        <v>10</v>
      </c>
      <c r="L554" s="39" t="s">
        <v>830</v>
      </c>
      <c r="M554" s="39" t="s">
        <v>1006</v>
      </c>
      <c r="N554" s="41">
        <v>4.9000000000000004</v>
      </c>
      <c r="O554" s="39" t="s">
        <v>1091</v>
      </c>
      <c r="P554" s="39" t="s">
        <v>997</v>
      </c>
      <c r="Q554" s="48"/>
      <c r="R554" s="39">
        <v>5</v>
      </c>
      <c r="S554" s="39">
        <v>57.5</v>
      </c>
      <c r="T554" s="39">
        <v>57.5</v>
      </c>
      <c r="U554" s="48">
        <v>42.630385487528343</v>
      </c>
      <c r="V554" s="39">
        <v>5</v>
      </c>
      <c r="W554" s="39">
        <v>4</v>
      </c>
      <c r="X554" s="39">
        <v>2</v>
      </c>
      <c r="Y554" s="39">
        <v>3.4</v>
      </c>
      <c r="Z554" s="39">
        <v>20</v>
      </c>
      <c r="AA554" s="39"/>
      <c r="AB554" s="52"/>
      <c r="AC554" s="39" t="s">
        <v>1</v>
      </c>
      <c r="AD554" s="41">
        <v>4.5999999999999996</v>
      </c>
      <c r="AE554" s="41">
        <v>1.6</v>
      </c>
      <c r="AF554" s="68" t="s">
        <v>619</v>
      </c>
      <c r="AG554" s="39" t="str">
        <f>VLOOKUP(B554,$B$1703:$D$1743,2,FALSE)</f>
        <v>NSW</v>
      </c>
      <c r="AH554" s="39" t="str">
        <f>VLOOKUP(B554,$B$1703:$D$1743,3,FALSE)</f>
        <v>-</v>
      </c>
      <c r="AI554" s="69" t="str">
        <f>TRIM(PROPER(L554))</f>
        <v>Steel Diamond</v>
      </c>
      <c r="AJ554" s="39" t="str">
        <f>TEXT(A554, "ddd")</f>
        <v>Sat</v>
      </c>
      <c r="AK554" s="39">
        <f>MONTH(Table2[[#This Row],[Date]])</f>
        <v>2</v>
      </c>
      <c r="AL554" s="39"/>
      <c r="AM554" s="39" t="str">
        <f>IF(AND(Table2[[#This Row],[Date]]=A555,Table2[[#This Row],[Track]]=B555,Table2[[#This Row],[Race]]=F555,AL554&lt;&gt;"Neg",AL555&lt;&gt;"Neg"),2,"")</f>
        <v/>
      </c>
      <c r="AN554" s="39" t="str">
        <f>IF(AM554=2,2,IF(AND(AM553=2,Table2[[#This Row],[Negatives]]&lt;&gt;"NEG"),2,""))</f>
        <v/>
      </c>
      <c r="AO554" s="39">
        <f>IF(AND(Table2[[#This Row],[State]]="NSW",Table2[[#This Row],[Rated Order]]=3,AN554=""),100,100)</f>
        <v>100</v>
      </c>
      <c r="AP554" s="39" t="str">
        <f>IF(AC554&lt;&gt;"Won","",AO554*AD554)</f>
        <v/>
      </c>
      <c r="AQ554" s="39">
        <f>IF(AP554="",AO554*-1,AP554-AO554)</f>
        <v>-100</v>
      </c>
      <c r="AR554" s="95">
        <f>IF(Table2[[#This Row],[Negatives]]="NEG","",IF(AND(Table2[[#This Row],[2 Pro Bets]]="",Table2[[#This Row],[State]]="NSW",Table2[[#This Row],[Rated Order]]=3),"",100))</f>
        <v>100</v>
      </c>
      <c r="AS554" s="47" t="str">
        <f>IF(Table2[[#This Row],[Pro Bet]]="","",IF(Table2[[#This Row],[Lev Ret]]="","",AR554*Table2[[#This Row],[Div]]))</f>
        <v/>
      </c>
      <c r="AT554" s="96">
        <f>IF(Table2[[#This Row],[Pro Bet]]="","",IF(AS554="",AR554*-1,AS554-AR554))</f>
        <v>-100</v>
      </c>
    </row>
    <row r="555" spans="1:46" x14ac:dyDescent="0.25">
      <c r="A555" s="38">
        <v>44597</v>
      </c>
      <c r="B555" s="39" t="s">
        <v>107</v>
      </c>
      <c r="C555" s="40">
        <v>0.68402777777777779</v>
      </c>
      <c r="D555" s="39">
        <v>3</v>
      </c>
      <c r="E555" s="39">
        <v>9</v>
      </c>
      <c r="F555" s="70">
        <v>7</v>
      </c>
      <c r="G555" s="39">
        <v>1800</v>
      </c>
      <c r="H555" s="39" t="s">
        <v>988</v>
      </c>
      <c r="I555" s="39">
        <v>100</v>
      </c>
      <c r="J555" s="39">
        <v>130</v>
      </c>
      <c r="K555" s="39">
        <v>10</v>
      </c>
      <c r="L555" s="39" t="s">
        <v>648</v>
      </c>
      <c r="M555" s="39" t="s">
        <v>990</v>
      </c>
      <c r="N555" s="41">
        <v>3.3</v>
      </c>
      <c r="O555" s="39" t="s">
        <v>1091</v>
      </c>
      <c r="P555" s="39" t="s">
        <v>1099</v>
      </c>
      <c r="Q555" s="48"/>
      <c r="R555" s="39">
        <v>9</v>
      </c>
      <c r="S555" s="39">
        <v>53</v>
      </c>
      <c r="T555" s="39">
        <v>53</v>
      </c>
      <c r="U555" s="48">
        <v>45.687645687645691</v>
      </c>
      <c r="V555" s="39">
        <v>3</v>
      </c>
      <c r="W555" s="39"/>
      <c r="X555" s="39">
        <v>2</v>
      </c>
      <c r="Y555" s="39">
        <v>4.4000000000000004</v>
      </c>
      <c r="Z555" s="39">
        <v>40</v>
      </c>
      <c r="AA555" s="39">
        <v>11</v>
      </c>
      <c r="AB555" s="52"/>
      <c r="AC555" s="39" t="s">
        <v>617</v>
      </c>
      <c r="AD555" s="41">
        <v>3.2</v>
      </c>
      <c r="AE555" s="41">
        <v>1.5</v>
      </c>
      <c r="AF555" s="68" t="s">
        <v>618</v>
      </c>
      <c r="AG555" s="39" t="str">
        <f>VLOOKUP(B555,$B$1703:$D$1743,2,FALSE)</f>
        <v>Vic</v>
      </c>
      <c r="AH555" s="39" t="str">
        <f>VLOOKUP(B555,$B$1703:$D$1743,3,FALSE)</f>
        <v>-</v>
      </c>
      <c r="AI555" s="69" t="str">
        <f>TRIM(PROPER(L555))</f>
        <v>Desert Icon</v>
      </c>
      <c r="AJ555" s="39" t="str">
        <f>TEXT(A555, "ddd")</f>
        <v>Sat</v>
      </c>
      <c r="AK555" s="39">
        <f>MONTH(Table2[[#This Row],[Date]])</f>
        <v>2</v>
      </c>
      <c r="AL555" s="39"/>
      <c r="AM555" s="39" t="str">
        <f>IF(AND(Table2[[#This Row],[Date]]=A556,Table2[[#This Row],[Track]]=B556,Table2[[#This Row],[Race]]=F556,AL555&lt;&gt;"Neg",AL556&lt;&gt;"Neg"),2,"")</f>
        <v/>
      </c>
      <c r="AN555" s="39" t="str">
        <f>IF(AM555=2,2,IF(AND(AM554=2,Table2[[#This Row],[Negatives]]&lt;&gt;"NEG"),2,""))</f>
        <v/>
      </c>
      <c r="AO555" s="39">
        <f>IF(AND(Table2[[#This Row],[State]]="NSW",Table2[[#This Row],[Rated Order]]=3,AN555=""),100,100)</f>
        <v>100</v>
      </c>
      <c r="AP555" s="39">
        <f>IF(AC555&lt;&gt;"Won","",AO555*AD555)</f>
        <v>320</v>
      </c>
      <c r="AQ555" s="39">
        <f>IF(AP555="",AO555*-1,AP555-AO555)</f>
        <v>220</v>
      </c>
      <c r="AR555" s="95">
        <f>IF(Table2[[#This Row],[Negatives]]="NEG","",IF(AND(Table2[[#This Row],[2 Pro Bets]]="",Table2[[#This Row],[State]]="NSW",Table2[[#This Row],[Rated Order]]=3),"",100))</f>
        <v>100</v>
      </c>
      <c r="AS555" s="47">
        <f>IF(Table2[[#This Row],[Pro Bet]]="","",IF(Table2[[#This Row],[Lev Ret]]="","",AR555*Table2[[#This Row],[Div]]))</f>
        <v>320</v>
      </c>
      <c r="AT555" s="96">
        <f>IF(Table2[[#This Row],[Pro Bet]]="","",IF(AS555="",AR555*-1,AS555-AR555))</f>
        <v>220</v>
      </c>
    </row>
    <row r="556" spans="1:46" x14ac:dyDescent="0.25">
      <c r="A556" s="38">
        <v>44597</v>
      </c>
      <c r="B556" s="39" t="s">
        <v>44</v>
      </c>
      <c r="C556" s="40">
        <v>0.72569444444444453</v>
      </c>
      <c r="D556" s="39">
        <v>4</v>
      </c>
      <c r="E556" s="39">
        <v>0</v>
      </c>
      <c r="F556" s="70">
        <v>9</v>
      </c>
      <c r="G556" s="39">
        <v>1200</v>
      </c>
      <c r="H556" s="39" t="s">
        <v>1398</v>
      </c>
      <c r="I556" s="39">
        <v>78</v>
      </c>
      <c r="J556" s="39">
        <v>130</v>
      </c>
      <c r="K556" s="39">
        <v>10</v>
      </c>
      <c r="L556" s="39" t="s">
        <v>1637</v>
      </c>
      <c r="M556" s="39" t="s">
        <v>1018</v>
      </c>
      <c r="N556" s="41">
        <v>4.3</v>
      </c>
      <c r="O556" s="39" t="s">
        <v>1481</v>
      </c>
      <c r="P556" s="39" t="s">
        <v>1407</v>
      </c>
      <c r="Q556" s="48"/>
      <c r="R556" s="39">
        <v>6</v>
      </c>
      <c r="S556" s="39">
        <v>57.5</v>
      </c>
      <c r="T556" s="39">
        <v>57.5</v>
      </c>
      <c r="U556" s="48">
        <v>61.717352415026838</v>
      </c>
      <c r="V556" s="39"/>
      <c r="W556" s="39">
        <v>5</v>
      </c>
      <c r="X556" s="39">
        <v>2</v>
      </c>
      <c r="Y556" s="39">
        <v>4.5999999999999996</v>
      </c>
      <c r="Z556" s="39">
        <v>20</v>
      </c>
      <c r="AA556" s="39"/>
      <c r="AB556" s="52"/>
      <c r="AC556" s="39" t="s">
        <v>471</v>
      </c>
      <c r="AD556" s="41">
        <v>3.5</v>
      </c>
      <c r="AE556" s="41">
        <v>1.8</v>
      </c>
      <c r="AF556" s="68" t="s">
        <v>619</v>
      </c>
      <c r="AG556" s="39" t="str">
        <f>VLOOKUP(B556,$B$1703:$D$1743,2,FALSE)</f>
        <v>NSW</v>
      </c>
      <c r="AH556" s="39" t="str">
        <f>VLOOKUP(B556,$B$1703:$D$1743,3,FALSE)</f>
        <v>-</v>
      </c>
      <c r="AI556" s="69" t="str">
        <f>TRIM(PROPER(L556))</f>
        <v>Maotai</v>
      </c>
      <c r="AJ556" s="39" t="str">
        <f>TEXT(A556, "ddd")</f>
        <v>Sat</v>
      </c>
      <c r="AK556" s="39">
        <f>MONTH(Table2[[#This Row],[Date]])</f>
        <v>2</v>
      </c>
      <c r="AL556" s="39" t="s">
        <v>1362</v>
      </c>
      <c r="AM556" s="39" t="str">
        <f>IF(AND(Table2[[#This Row],[Date]]=A557,Table2[[#This Row],[Track]]=B557,Table2[[#This Row],[Race]]=F557,AL556&lt;&gt;"Neg",AL557&lt;&gt;"Neg"),2,"")</f>
        <v/>
      </c>
      <c r="AN556" s="39" t="str">
        <f>IF(AM556=2,2,IF(AND(AM555=2,Table2[[#This Row],[Negatives]]&lt;&gt;"NEG"),2,""))</f>
        <v/>
      </c>
      <c r="AO556" s="39">
        <f>IF(AND(Table2[[#This Row],[State]]="NSW",Table2[[#This Row],[Rated Order]]=3,AN556=""),100,100)</f>
        <v>100</v>
      </c>
      <c r="AP556" s="39">
        <f>IF(AC556&lt;&gt;"Won","",AO556*AD556)</f>
        <v>350</v>
      </c>
      <c r="AQ556" s="39">
        <f>IF(AP556="",AO556*-1,AP556-AO556)</f>
        <v>250</v>
      </c>
      <c r="AR556" s="95" t="str">
        <f>IF(Table2[[#This Row],[Negatives]]="NEG","",IF(AND(Table2[[#This Row],[2 Pro Bets]]="",Table2[[#This Row],[State]]="NSW",Table2[[#This Row],[Rated Order]]=3),"",100))</f>
        <v/>
      </c>
      <c r="AS556" s="47" t="str">
        <f>IF(Table2[[#This Row],[Pro Bet]]="","",IF(Table2[[#This Row],[Lev Ret]]="","",AR556*Table2[[#This Row],[Div]]))</f>
        <v/>
      </c>
      <c r="AT556" s="96" t="str">
        <f>IF(Table2[[#This Row],[Pro Bet]]="","",IF(AS556="",AR556*-1,AS556-AR556))</f>
        <v/>
      </c>
    </row>
    <row r="557" spans="1:46" x14ac:dyDescent="0.25">
      <c r="A557" s="38">
        <v>44597</v>
      </c>
      <c r="B557" s="39" t="s">
        <v>44</v>
      </c>
      <c r="C557" s="40">
        <v>0.72569444444444453</v>
      </c>
      <c r="D557" s="39">
        <v>4</v>
      </c>
      <c r="E557" s="39">
        <v>0</v>
      </c>
      <c r="F557" s="70">
        <v>9</v>
      </c>
      <c r="G557" s="39">
        <v>1200</v>
      </c>
      <c r="H557" s="39" t="s">
        <v>1398</v>
      </c>
      <c r="I557" s="39">
        <v>78</v>
      </c>
      <c r="J557" s="39">
        <v>130</v>
      </c>
      <c r="K557" s="39">
        <v>9</v>
      </c>
      <c r="L557" s="39" t="s">
        <v>829</v>
      </c>
      <c r="M557" s="39" t="s">
        <v>1006</v>
      </c>
      <c r="N557" s="41">
        <v>10.199999999999999</v>
      </c>
      <c r="O557" s="39" t="s">
        <v>1091</v>
      </c>
      <c r="P557" s="39" t="s">
        <v>1211</v>
      </c>
      <c r="Q557" s="48"/>
      <c r="R557" s="39">
        <v>8</v>
      </c>
      <c r="S557" s="39">
        <v>58.5</v>
      </c>
      <c r="T557" s="39">
        <v>58.5</v>
      </c>
      <c r="U557" s="48">
        <v>61.717352415026838</v>
      </c>
      <c r="V557" s="39">
        <v>4</v>
      </c>
      <c r="W557" s="39"/>
      <c r="X557" s="39">
        <v>3</v>
      </c>
      <c r="Y557" s="39">
        <v>4.9000000000000004</v>
      </c>
      <c r="Z557" s="39">
        <v>20</v>
      </c>
      <c r="AA557" s="39"/>
      <c r="AB557" s="52"/>
      <c r="AC557" s="39"/>
      <c r="AD557" s="41">
        <v>16</v>
      </c>
      <c r="AE557" s="41"/>
      <c r="AF557" s="68" t="s">
        <v>619</v>
      </c>
      <c r="AG557" s="39" t="str">
        <f>VLOOKUP(B557,$B$1703:$D$1743,2,FALSE)</f>
        <v>NSW</v>
      </c>
      <c r="AH557" s="39" t="str">
        <f>VLOOKUP(B557,$B$1703:$D$1743,3,FALSE)</f>
        <v>-</v>
      </c>
      <c r="AI557" s="69" t="str">
        <f>TRIM(PROPER(L557))</f>
        <v>El Buena</v>
      </c>
      <c r="AJ557" s="39" t="str">
        <f>TEXT(A557, "ddd")</f>
        <v>Sat</v>
      </c>
      <c r="AK557" s="39">
        <f>MONTH(Table2[[#This Row],[Date]])</f>
        <v>2</v>
      </c>
      <c r="AL557" s="79" t="s">
        <v>1362</v>
      </c>
      <c r="AM557" s="39" t="str">
        <f>IF(AND(Table2[[#This Row],[Date]]=A558,Table2[[#This Row],[Track]]=B558,Table2[[#This Row],[Race]]=F558,AL557&lt;&gt;"Neg",AL558&lt;&gt;"Neg"),2,"")</f>
        <v/>
      </c>
      <c r="AN557" s="39" t="str">
        <f>IF(AM557=2,2,IF(AND(AM556=2,Table2[[#This Row],[Negatives]]&lt;&gt;"NEG"),2,""))</f>
        <v/>
      </c>
      <c r="AO557" s="39">
        <f>IF(AND(Table2[[#This Row],[State]]="NSW",Table2[[#This Row],[Rated Order]]=3,AN557=""),100,100)</f>
        <v>100</v>
      </c>
      <c r="AP557" s="39" t="str">
        <f>IF(AC557&lt;&gt;"Won","",AO557*AD557)</f>
        <v/>
      </c>
      <c r="AQ557" s="39">
        <f>IF(AP557="",AO557*-1,AP557-AO557)</f>
        <v>-100</v>
      </c>
      <c r="AR557" s="95" t="str">
        <f>IF(Table2[[#This Row],[Negatives]]="NEG","",IF(AND(Table2[[#This Row],[2 Pro Bets]]="",Table2[[#This Row],[State]]="NSW",Table2[[#This Row],[Rated Order]]=3),"",100))</f>
        <v/>
      </c>
      <c r="AS557" s="47" t="str">
        <f>IF(Table2[[#This Row],[Pro Bet]]="","",IF(Table2[[#This Row],[Lev Ret]]="","",AR557*Table2[[#This Row],[Div]]))</f>
        <v/>
      </c>
      <c r="AT557" s="96" t="str">
        <f>IF(Table2[[#This Row],[Pro Bet]]="","",IF(AS557="",AR557*-1,AS557-AR557))</f>
        <v/>
      </c>
    </row>
    <row r="558" spans="1:46" x14ac:dyDescent="0.25">
      <c r="A558" s="38">
        <v>44604</v>
      </c>
      <c r="B558" s="39" t="s">
        <v>107</v>
      </c>
      <c r="C558" s="40">
        <v>0.52777777777777779</v>
      </c>
      <c r="D558" s="39">
        <v>3</v>
      </c>
      <c r="E558" s="39">
        <v>0</v>
      </c>
      <c r="F558" s="70">
        <v>1</v>
      </c>
      <c r="G558" s="39">
        <v>1400</v>
      </c>
      <c r="H558" s="39" t="s">
        <v>988</v>
      </c>
      <c r="I558" s="39">
        <v>84</v>
      </c>
      <c r="J558" s="39">
        <v>130</v>
      </c>
      <c r="K558" s="39">
        <v>2</v>
      </c>
      <c r="L558" s="39" t="s">
        <v>1209</v>
      </c>
      <c r="M558" s="39" t="s">
        <v>1018</v>
      </c>
      <c r="N558" s="41">
        <v>1.8</v>
      </c>
      <c r="O558" s="39" t="s">
        <v>1019</v>
      </c>
      <c r="P558" s="39" t="s">
        <v>1210</v>
      </c>
      <c r="Q558" s="48">
        <v>2</v>
      </c>
      <c r="R558" s="39">
        <v>5</v>
      </c>
      <c r="S558" s="39">
        <v>60</v>
      </c>
      <c r="T558" s="39">
        <v>58</v>
      </c>
      <c r="U558" s="48">
        <v>38.181818181818187</v>
      </c>
      <c r="V558" s="39">
        <v>1</v>
      </c>
      <c r="W558" s="39">
        <v>1</v>
      </c>
      <c r="X558" s="39">
        <v>3</v>
      </c>
      <c r="Y558" s="39">
        <v>5</v>
      </c>
      <c r="Z558" s="39">
        <v>30</v>
      </c>
      <c r="AA558" s="39">
        <v>6</v>
      </c>
      <c r="AB558" s="52"/>
      <c r="AC558" s="39" t="s">
        <v>7</v>
      </c>
      <c r="AD558" s="41">
        <v>2.25</v>
      </c>
      <c r="AE558" s="41"/>
      <c r="AF558" s="68" t="s">
        <v>618</v>
      </c>
      <c r="AG558" s="39" t="str">
        <f>VLOOKUP(B558,$B$1703:$D$1743,2,FALSE)</f>
        <v>Vic</v>
      </c>
      <c r="AH558" s="39" t="str">
        <f>VLOOKUP(B558,$B$1703:$D$1743,3,FALSE)</f>
        <v>-</v>
      </c>
      <c r="AI558" s="69" t="str">
        <f>TRIM(PROPER(L558))</f>
        <v>In The Boat</v>
      </c>
      <c r="AJ558" s="39" t="str">
        <f>TEXT(A558, "ddd")</f>
        <v>Sat</v>
      </c>
      <c r="AK558" s="39">
        <f>MONTH(Table2[[#This Row],[Date]])</f>
        <v>2</v>
      </c>
      <c r="AL558" s="39" t="s">
        <v>1361</v>
      </c>
      <c r="AM558" s="39" t="str">
        <f>IF(AND(Table2[[#This Row],[Date]]=A559,Table2[[#This Row],[Track]]=B559,Table2[[#This Row],[Race]]=F559,AL558&lt;&gt;"Neg",AL559&lt;&gt;"Neg"),2,"")</f>
        <v/>
      </c>
      <c r="AN558" s="39" t="str">
        <f>IF(AM558=2,2,IF(AND(AM557=2,Table2[[#This Row],[Negatives]]&lt;&gt;"NEG"),2,""))</f>
        <v/>
      </c>
      <c r="AO558" s="39">
        <f>IF(AND(Table2[[#This Row],[State]]="NSW",Table2[[#This Row],[Rated Order]]=3,AN558=""),100,100)</f>
        <v>100</v>
      </c>
      <c r="AP558" s="39" t="str">
        <f>IF(AC558&lt;&gt;"Won","",AO558*AD558)</f>
        <v/>
      </c>
      <c r="AQ558" s="39">
        <f>IF(AP558="",AO558*-1,AP558-AO558)</f>
        <v>-100</v>
      </c>
      <c r="AR558" s="95" t="str">
        <f>IF(Table2[[#This Row],[Negatives]]="NEG","",IF(AND(Table2[[#This Row],[2 Pro Bets]]="",Table2[[#This Row],[State]]="NSW",Table2[[#This Row],[Rated Order]]=3),"",100))</f>
        <v/>
      </c>
      <c r="AS558" s="47" t="str">
        <f>IF(Table2[[#This Row],[Pro Bet]]="","",IF(Table2[[#This Row],[Lev Ret]]="","",AR558*Table2[[#This Row],[Div]]))</f>
        <v/>
      </c>
      <c r="AT558" s="96" t="str">
        <f>IF(Table2[[#This Row],[Pro Bet]]="","",IF(AS558="",AR558*-1,AS558-AR558))</f>
        <v/>
      </c>
    </row>
    <row r="559" spans="1:46" x14ac:dyDescent="0.25">
      <c r="A559" s="38">
        <v>44604</v>
      </c>
      <c r="B559" s="39" t="s">
        <v>44</v>
      </c>
      <c r="C559" s="40">
        <v>0.61458333333333304</v>
      </c>
      <c r="D559" s="39">
        <v>5</v>
      </c>
      <c r="E559" s="39">
        <v>5</v>
      </c>
      <c r="F559" s="70">
        <v>5</v>
      </c>
      <c r="G559" s="39">
        <v>1600</v>
      </c>
      <c r="H559" s="39" t="s">
        <v>1398</v>
      </c>
      <c r="I559" s="39">
        <v>88</v>
      </c>
      <c r="J559" s="39">
        <v>130</v>
      </c>
      <c r="K559" s="39">
        <v>2</v>
      </c>
      <c r="L559" s="39" t="s">
        <v>772</v>
      </c>
      <c r="M559" s="39" t="s">
        <v>999</v>
      </c>
      <c r="N559" s="41">
        <v>2.35</v>
      </c>
      <c r="O559" s="39" t="s">
        <v>1091</v>
      </c>
      <c r="P559" s="39" t="s">
        <v>1211</v>
      </c>
      <c r="Q559" s="48"/>
      <c r="R559" s="39">
        <v>4</v>
      </c>
      <c r="S559" s="39">
        <v>59</v>
      </c>
      <c r="T559" s="39">
        <v>59</v>
      </c>
      <c r="U559" s="48" t="s">
        <v>993</v>
      </c>
      <c r="V559" s="39">
        <v>1</v>
      </c>
      <c r="W559" s="39">
        <v>4</v>
      </c>
      <c r="X559" s="39">
        <v>2</v>
      </c>
      <c r="Y559" s="39">
        <v>5</v>
      </c>
      <c r="Z559" s="39">
        <v>20</v>
      </c>
      <c r="AA559" s="39"/>
      <c r="AB559" s="52"/>
      <c r="AC559" s="39"/>
      <c r="AD559" s="41">
        <v>3.3</v>
      </c>
      <c r="AE559" s="41"/>
      <c r="AF559" s="68" t="s">
        <v>619</v>
      </c>
      <c r="AG559" s="39" t="str">
        <f>VLOOKUP(B559,$B$1703:$D$1743,2,FALSE)</f>
        <v>NSW</v>
      </c>
      <c r="AH559" s="39" t="str">
        <f>VLOOKUP(B559,$B$1703:$D$1743,3,FALSE)</f>
        <v>-</v>
      </c>
      <c r="AI559" s="69" t="str">
        <f>TRIM(PROPER(L559))</f>
        <v>Yiyi</v>
      </c>
      <c r="AJ559" s="39" t="str">
        <f>TEXT(A559, "ddd")</f>
        <v>Sat</v>
      </c>
      <c r="AK559" s="39">
        <f>MONTH(Table2[[#This Row],[Date]])</f>
        <v>2</v>
      </c>
      <c r="AL559" s="39"/>
      <c r="AM559" s="39" t="str">
        <f>IF(AND(Table2[[#This Row],[Date]]=A560,Table2[[#This Row],[Track]]=B560,Table2[[#This Row],[Race]]=F560,AL559&lt;&gt;"Neg",AL560&lt;&gt;"Neg"),2,"")</f>
        <v/>
      </c>
      <c r="AN559" s="39" t="str">
        <f>IF(AM559=2,2,IF(AND(AM558=2,Table2[[#This Row],[Negatives]]&lt;&gt;"NEG"),2,""))</f>
        <v/>
      </c>
      <c r="AO559" s="39">
        <f>IF(AND(Table2[[#This Row],[State]]="NSW",Table2[[#This Row],[Rated Order]]=3,AN559=""),100,100)</f>
        <v>100</v>
      </c>
      <c r="AP559" s="39" t="str">
        <f>IF(AC559&lt;&gt;"Won","",AO559*AD559)</f>
        <v/>
      </c>
      <c r="AQ559" s="39">
        <f>IF(AP559="",AO559*-1,AP559-AO559)</f>
        <v>-100</v>
      </c>
      <c r="AR559" s="95">
        <f>IF(Table2[[#This Row],[Negatives]]="NEG","",IF(AND(Table2[[#This Row],[2 Pro Bets]]="",Table2[[#This Row],[State]]="NSW",Table2[[#This Row],[Rated Order]]=3),"",100))</f>
        <v>100</v>
      </c>
      <c r="AS559" s="47" t="str">
        <f>IF(Table2[[#This Row],[Pro Bet]]="","",IF(Table2[[#This Row],[Lev Ret]]="","",AR559*Table2[[#This Row],[Div]]))</f>
        <v/>
      </c>
      <c r="AT559" s="96">
        <f>IF(Table2[[#This Row],[Pro Bet]]="","",IF(AS559="",AR559*-1,AS559-AR559))</f>
        <v>-100</v>
      </c>
    </row>
    <row r="560" spans="1:46" x14ac:dyDescent="0.25">
      <c r="A560" s="38">
        <v>44604</v>
      </c>
      <c r="B560" s="39" t="s">
        <v>44</v>
      </c>
      <c r="C560" s="40">
        <v>0.64236111111111105</v>
      </c>
      <c r="D560" s="39">
        <v>5</v>
      </c>
      <c r="E560" s="39">
        <v>5</v>
      </c>
      <c r="F560" s="70">
        <v>6</v>
      </c>
      <c r="G560" s="39">
        <v>1200</v>
      </c>
      <c r="H560" s="39" t="s">
        <v>1398</v>
      </c>
      <c r="I560" s="39"/>
      <c r="J560" s="39">
        <v>160</v>
      </c>
      <c r="K560" s="39">
        <v>1</v>
      </c>
      <c r="L560" s="39" t="s">
        <v>653</v>
      </c>
      <c r="M560" s="39" t="s">
        <v>999</v>
      </c>
      <c r="N560" s="41">
        <v>3.1</v>
      </c>
      <c r="O560" s="39" t="s">
        <v>1096</v>
      </c>
      <c r="P560" s="39" t="s">
        <v>1183</v>
      </c>
      <c r="Q560" s="48"/>
      <c r="R560" s="39">
        <v>5</v>
      </c>
      <c r="S560" s="39">
        <v>61</v>
      </c>
      <c r="T560" s="39">
        <v>61</v>
      </c>
      <c r="U560" s="48">
        <v>47.642679900744419</v>
      </c>
      <c r="V560" s="39">
        <v>1</v>
      </c>
      <c r="W560" s="39">
        <v>1</v>
      </c>
      <c r="X560" s="39">
        <v>2</v>
      </c>
      <c r="Y560" s="39">
        <v>4.7</v>
      </c>
      <c r="Z560" s="39">
        <v>20</v>
      </c>
      <c r="AA560" s="39"/>
      <c r="AB560" s="52"/>
      <c r="AC560" s="39" t="s">
        <v>471</v>
      </c>
      <c r="AD560" s="41">
        <v>2.4</v>
      </c>
      <c r="AE560" s="41">
        <v>1.2</v>
      </c>
      <c r="AF560" s="68" t="s">
        <v>619</v>
      </c>
      <c r="AG560" s="39" t="str">
        <f>VLOOKUP(B560,$B$1703:$D$1743,2,FALSE)</f>
        <v>NSW</v>
      </c>
      <c r="AH560" s="39" t="str">
        <f>VLOOKUP(B560,$B$1703:$D$1743,3,FALSE)</f>
        <v>-</v>
      </c>
      <c r="AI560" s="69" t="str">
        <f>TRIM(PROPER(L560))</f>
        <v>Lost And Running</v>
      </c>
      <c r="AJ560" s="39" t="str">
        <f>TEXT(A560, "ddd")</f>
        <v>Sat</v>
      </c>
      <c r="AK560" s="39">
        <f>MONTH(Table2[[#This Row],[Date]])</f>
        <v>2</v>
      </c>
      <c r="AL560" s="39" t="s">
        <v>1362</v>
      </c>
      <c r="AM560" s="39" t="str">
        <f>IF(AND(Table2[[#This Row],[Date]]=A561,Table2[[#This Row],[Track]]=B561,Table2[[#This Row],[Race]]=F561,AL560&lt;&gt;"Neg",AL561&lt;&gt;"Neg"),2,"")</f>
        <v/>
      </c>
      <c r="AN560" s="39" t="str">
        <f>IF(AM560=2,2,IF(AND(AM559=2,Table2[[#This Row],[Negatives]]&lt;&gt;"NEG"),2,""))</f>
        <v/>
      </c>
      <c r="AO560" s="39">
        <f>IF(AND(Table2[[#This Row],[State]]="NSW",Table2[[#This Row],[Rated Order]]=3,AN560=""),100,100)</f>
        <v>100</v>
      </c>
      <c r="AP560" s="39">
        <f>IF(AC560&lt;&gt;"Won","",AO560*AD560)</f>
        <v>240</v>
      </c>
      <c r="AQ560" s="39">
        <f>IF(AP560="",AO560*-1,AP560-AO560)</f>
        <v>140</v>
      </c>
      <c r="AR560" s="95" t="str">
        <f>IF(Table2[[#This Row],[Negatives]]="NEG","",IF(AND(Table2[[#This Row],[2 Pro Bets]]="",Table2[[#This Row],[State]]="NSW",Table2[[#This Row],[Rated Order]]=3),"",100))</f>
        <v/>
      </c>
      <c r="AS560" s="47" t="str">
        <f>IF(Table2[[#This Row],[Pro Bet]]="","",IF(Table2[[#This Row],[Lev Ret]]="","",AR560*Table2[[#This Row],[Div]]))</f>
        <v/>
      </c>
      <c r="AT560" s="96" t="str">
        <f>IF(Table2[[#This Row],[Pro Bet]]="","",IF(AS560="",AR560*-1,AS560-AR560))</f>
        <v/>
      </c>
    </row>
    <row r="561" spans="1:46" x14ac:dyDescent="0.25">
      <c r="A561" s="38">
        <v>44604</v>
      </c>
      <c r="B561" s="39" t="s">
        <v>107</v>
      </c>
      <c r="C561" s="40">
        <v>0.68402777777777779</v>
      </c>
      <c r="D561" s="39">
        <v>3</v>
      </c>
      <c r="E561" s="39">
        <v>0</v>
      </c>
      <c r="F561" s="70">
        <v>7</v>
      </c>
      <c r="G561" s="39">
        <v>1100</v>
      </c>
      <c r="H561" s="39" t="s">
        <v>988</v>
      </c>
      <c r="I561" s="39" t="s">
        <v>1052</v>
      </c>
      <c r="J561" s="39">
        <v>300</v>
      </c>
      <c r="K561" s="39">
        <v>1</v>
      </c>
      <c r="L561" s="39" t="s">
        <v>1134</v>
      </c>
      <c r="M561" s="39" t="s">
        <v>1018</v>
      </c>
      <c r="N561" s="41">
        <v>4</v>
      </c>
      <c r="O561" s="39" t="s">
        <v>1074</v>
      </c>
      <c r="P561" s="39" t="s">
        <v>1075</v>
      </c>
      <c r="Q561" s="48"/>
      <c r="R561" s="39">
        <v>1</v>
      </c>
      <c r="S561" s="39">
        <v>59</v>
      </c>
      <c r="T561" s="39">
        <v>59</v>
      </c>
      <c r="U561" s="48">
        <v>51.315789473684212</v>
      </c>
      <c r="V561" s="39">
        <v>2</v>
      </c>
      <c r="W561" s="39">
        <v>3</v>
      </c>
      <c r="X561" s="39">
        <v>2</v>
      </c>
      <c r="Y561" s="39">
        <v>4.5999999999999996</v>
      </c>
      <c r="Z561" s="39">
        <v>35</v>
      </c>
      <c r="AA561" s="39">
        <v>7</v>
      </c>
      <c r="AB561" s="52"/>
      <c r="AC561" s="39" t="s">
        <v>2</v>
      </c>
      <c r="AD561" s="41">
        <v>6</v>
      </c>
      <c r="AE561" s="41">
        <v>3</v>
      </c>
      <c r="AF561" s="68" t="s">
        <v>618</v>
      </c>
      <c r="AG561" s="39" t="str">
        <f>VLOOKUP(B561,$B$1703:$D$1743,2,FALSE)</f>
        <v>Vic</v>
      </c>
      <c r="AH561" s="39" t="str">
        <f>VLOOKUP(B561,$B$1703:$D$1743,3,FALSE)</f>
        <v>-</v>
      </c>
      <c r="AI561" s="69" t="str">
        <f>TRIM(PROPER(L561))</f>
        <v>Oxley Road</v>
      </c>
      <c r="AJ561" s="39" t="str">
        <f>TEXT(A561, "ddd")</f>
        <v>Sat</v>
      </c>
      <c r="AK561" s="39">
        <f>MONTH(Table2[[#This Row],[Date]])</f>
        <v>2</v>
      </c>
      <c r="AL561" s="39" t="s">
        <v>1361</v>
      </c>
      <c r="AM561" s="39" t="str">
        <f>IF(AND(Table2[[#This Row],[Date]]=A562,Table2[[#This Row],[Track]]=B562,Table2[[#This Row],[Race]]=F562,AL561&lt;&gt;"Neg",AL562&lt;&gt;"Neg"),2,"")</f>
        <v/>
      </c>
      <c r="AN561" s="39" t="str">
        <f>IF(AM561=2,2,IF(AND(AM560=2,Table2[[#This Row],[Negatives]]&lt;&gt;"NEG"),2,""))</f>
        <v/>
      </c>
      <c r="AO561" s="39">
        <f>IF(AND(Table2[[#This Row],[State]]="NSW",Table2[[#This Row],[Rated Order]]=3,AN561=""),100,100)</f>
        <v>100</v>
      </c>
      <c r="AP561" s="39" t="str">
        <f>IF(AC561&lt;&gt;"Won","",AO561*AD561)</f>
        <v/>
      </c>
      <c r="AQ561" s="39">
        <f>IF(AP561="",AO561*-1,AP561-AO561)</f>
        <v>-100</v>
      </c>
      <c r="AR561" s="95" t="str">
        <f>IF(Table2[[#This Row],[Negatives]]="NEG","",IF(AND(Table2[[#This Row],[2 Pro Bets]]="",Table2[[#This Row],[State]]="NSW",Table2[[#This Row],[Rated Order]]=3),"",100))</f>
        <v/>
      </c>
      <c r="AS561" s="47" t="str">
        <f>IF(Table2[[#This Row],[Pro Bet]]="","",IF(Table2[[#This Row],[Lev Ret]]="","",AR561*Table2[[#This Row],[Div]]))</f>
        <v/>
      </c>
      <c r="AT561" s="96" t="str">
        <f>IF(Table2[[#This Row],[Pro Bet]]="","",IF(AS561="",AR561*-1,AS561-AR561))</f>
        <v/>
      </c>
    </row>
    <row r="562" spans="1:46" x14ac:dyDescent="0.25">
      <c r="A562" s="38">
        <v>44604</v>
      </c>
      <c r="B562" s="39" t="s">
        <v>44</v>
      </c>
      <c r="C562" s="40">
        <v>0.72569444444444497</v>
      </c>
      <c r="D562" s="39">
        <v>5</v>
      </c>
      <c r="E562" s="39">
        <v>5</v>
      </c>
      <c r="F562" s="70">
        <v>9</v>
      </c>
      <c r="G562" s="39">
        <v>1200</v>
      </c>
      <c r="H562" s="39" t="s">
        <v>1021</v>
      </c>
      <c r="I562" s="39"/>
      <c r="J562" s="39">
        <v>160</v>
      </c>
      <c r="K562" s="39">
        <v>4</v>
      </c>
      <c r="L562" s="39" t="s">
        <v>485</v>
      </c>
      <c r="M562" s="39" t="s">
        <v>995</v>
      </c>
      <c r="N562" s="41">
        <v>3.7</v>
      </c>
      <c r="O562" s="39" t="s">
        <v>1440</v>
      </c>
      <c r="P562" s="39" t="s">
        <v>1211</v>
      </c>
      <c r="Q562" s="48"/>
      <c r="R562" s="39">
        <v>7</v>
      </c>
      <c r="S562" s="39">
        <v>54.5</v>
      </c>
      <c r="T562" s="39">
        <v>54.5</v>
      </c>
      <c r="U562" s="48">
        <v>34.16988416988417</v>
      </c>
      <c r="V562" s="39">
        <v>1</v>
      </c>
      <c r="W562" s="39">
        <v>3</v>
      </c>
      <c r="X562" s="39">
        <v>2</v>
      </c>
      <c r="Y562" s="39">
        <v>5.2</v>
      </c>
      <c r="Z562" s="39">
        <v>20</v>
      </c>
      <c r="AA562" s="39"/>
      <c r="AB562" s="52"/>
      <c r="AC562" s="39" t="s">
        <v>471</v>
      </c>
      <c r="AD562" s="41">
        <v>3.4</v>
      </c>
      <c r="AE562" s="41">
        <v>1.6</v>
      </c>
      <c r="AF562" s="68" t="s">
        <v>619</v>
      </c>
      <c r="AG562" s="39" t="str">
        <f>VLOOKUP(B562,$B$1703:$D$1743,2,FALSE)</f>
        <v>NSW</v>
      </c>
      <c r="AH562" s="39" t="str">
        <f>VLOOKUP(B562,$B$1703:$D$1743,3,FALSE)</f>
        <v>-</v>
      </c>
      <c r="AI562" s="69" t="str">
        <f>TRIM(PROPER(L562))</f>
        <v>Snapdancer</v>
      </c>
      <c r="AJ562" s="39" t="str">
        <f>TEXT(A562, "ddd")</f>
        <v>Sat</v>
      </c>
      <c r="AK562" s="39">
        <f>MONTH(Table2[[#This Row],[Date]])</f>
        <v>2</v>
      </c>
      <c r="AL562" s="39"/>
      <c r="AM562" s="39" t="str">
        <f>IF(AND(Table2[[#This Row],[Date]]=A563,Table2[[#This Row],[Track]]=B563,Table2[[#This Row],[Race]]=F563,AL562&lt;&gt;"Neg",AL563&lt;&gt;"Neg"),2,"")</f>
        <v/>
      </c>
      <c r="AN562" s="39" t="str">
        <f>IF(AM562=2,2,IF(AND(AM561=2,Table2[[#This Row],[Negatives]]&lt;&gt;"NEG"),2,""))</f>
        <v/>
      </c>
      <c r="AO562" s="39">
        <f>IF(AND(Table2[[#This Row],[State]]="NSW",Table2[[#This Row],[Rated Order]]=3,AN562=""),100,100)</f>
        <v>100</v>
      </c>
      <c r="AP562" s="39">
        <f>IF(AC562&lt;&gt;"Won","",AO562*AD562)</f>
        <v>340</v>
      </c>
      <c r="AQ562" s="39">
        <f>IF(AP562="",AO562*-1,AP562-AO562)</f>
        <v>240</v>
      </c>
      <c r="AR562" s="95">
        <f>IF(Table2[[#This Row],[Negatives]]="NEG","",IF(AND(Table2[[#This Row],[2 Pro Bets]]="",Table2[[#This Row],[State]]="NSW",Table2[[#This Row],[Rated Order]]=3),"",100))</f>
        <v>100</v>
      </c>
      <c r="AS562" s="47">
        <f>IF(Table2[[#This Row],[Pro Bet]]="","",IF(Table2[[#This Row],[Lev Ret]]="","",AR562*Table2[[#This Row],[Div]]))</f>
        <v>340</v>
      </c>
      <c r="AT562" s="96">
        <f>IF(Table2[[#This Row],[Pro Bet]]="","",IF(AS562="",AR562*-1,AS562-AR562))</f>
        <v>240</v>
      </c>
    </row>
    <row r="563" spans="1:46" x14ac:dyDescent="0.25">
      <c r="A563" s="38">
        <v>44611</v>
      </c>
      <c r="B563" s="39" t="s">
        <v>45</v>
      </c>
      <c r="C563" s="40">
        <v>0.11458333333333333</v>
      </c>
      <c r="D563" s="39">
        <v>4</v>
      </c>
      <c r="E563" s="39">
        <v>0</v>
      </c>
      <c r="F563" s="70">
        <v>5</v>
      </c>
      <c r="G563" s="39">
        <v>1100</v>
      </c>
      <c r="H563" s="39" t="s">
        <v>1398</v>
      </c>
      <c r="I563" s="39">
        <v>78</v>
      </c>
      <c r="J563" s="39">
        <v>130</v>
      </c>
      <c r="K563" s="39">
        <v>6</v>
      </c>
      <c r="L563" s="39" t="s">
        <v>446</v>
      </c>
      <c r="M563" s="39" t="s">
        <v>1006</v>
      </c>
      <c r="N563" s="41">
        <v>3.4</v>
      </c>
      <c r="O563" s="39" t="s">
        <v>1091</v>
      </c>
      <c r="P563" s="39" t="s">
        <v>1183</v>
      </c>
      <c r="Q563" s="48"/>
      <c r="R563" s="39">
        <v>6</v>
      </c>
      <c r="S563" s="39">
        <v>56.5</v>
      </c>
      <c r="T563" s="39">
        <v>56.5</v>
      </c>
      <c r="U563" s="48">
        <v>57.983193277310932</v>
      </c>
      <c r="V563" s="39">
        <v>4</v>
      </c>
      <c r="W563" s="39">
        <v>5</v>
      </c>
      <c r="X563" s="39">
        <v>2</v>
      </c>
      <c r="Y563" s="39">
        <v>5.2</v>
      </c>
      <c r="Z563" s="39">
        <v>20</v>
      </c>
      <c r="AA563" s="39"/>
      <c r="AB563" s="52"/>
      <c r="AC563" s="39"/>
      <c r="AD563" s="41">
        <v>3.3</v>
      </c>
      <c r="AE563" s="41"/>
      <c r="AF563" s="68" t="s">
        <v>619</v>
      </c>
      <c r="AG563" s="39" t="str">
        <f>VLOOKUP(B563,$B$1703:$D$1743,2,FALSE)</f>
        <v>NSW</v>
      </c>
      <c r="AH563" s="39" t="str">
        <f>VLOOKUP(B563,$B$1703:$D$1743,3,FALSE)</f>
        <v>-</v>
      </c>
      <c r="AI563" s="69" t="str">
        <f>TRIM(PROPER(L563))</f>
        <v>Able Willie</v>
      </c>
      <c r="AJ563" s="39" t="str">
        <f>TEXT(A563, "ddd")</f>
        <v>Sat</v>
      </c>
      <c r="AK563" s="39">
        <f>MONTH(Table2[[#This Row],[Date]])</f>
        <v>2</v>
      </c>
      <c r="AL563" s="39"/>
      <c r="AM563" s="39">
        <f>IF(AND(Table2[[#This Row],[Date]]=A564,Table2[[#This Row],[Track]]=B564,Table2[[#This Row],[Race]]=F564,AL563&lt;&gt;"Neg",AL564&lt;&gt;"Neg"),2,"")</f>
        <v>2</v>
      </c>
      <c r="AN563" s="39">
        <f>IF(AM563=2,2,IF(AND(AM562=2,Table2[[#This Row],[Negatives]]&lt;&gt;"NEG"),2,""))</f>
        <v>2</v>
      </c>
      <c r="AO563" s="39">
        <f>IF(AND(Table2[[#This Row],[State]]="NSW",Table2[[#This Row],[Rated Order]]=3,AN563=""),100,100)</f>
        <v>100</v>
      </c>
      <c r="AP563" s="39" t="str">
        <f>IF(AC563&lt;&gt;"Won","",AO563*AD563)</f>
        <v/>
      </c>
      <c r="AQ563" s="39">
        <f>IF(AP563="",AO563*-1,AP563-AO563)</f>
        <v>-100</v>
      </c>
      <c r="AR563" s="95">
        <f>IF(Table2[[#This Row],[Negatives]]="NEG","",IF(AND(Table2[[#This Row],[2 Pro Bets]]="",Table2[[#This Row],[State]]="NSW",Table2[[#This Row],[Rated Order]]=3),"",100))</f>
        <v>100</v>
      </c>
      <c r="AS563" s="47" t="str">
        <f>IF(Table2[[#This Row],[Pro Bet]]="","",IF(Table2[[#This Row],[Lev Ret]]="","",AR563*Table2[[#This Row],[Div]]))</f>
        <v/>
      </c>
      <c r="AT563" s="96">
        <f>IF(Table2[[#This Row],[Pro Bet]]="","",IF(AS563="",AR563*-1,AS563-AR563))</f>
        <v>-100</v>
      </c>
    </row>
    <row r="564" spans="1:46" x14ac:dyDescent="0.25">
      <c r="A564" s="38">
        <v>44611</v>
      </c>
      <c r="B564" s="39" t="s">
        <v>45</v>
      </c>
      <c r="C564" s="40">
        <v>0.11458333333333333</v>
      </c>
      <c r="D564" s="39">
        <v>4</v>
      </c>
      <c r="E564" s="39">
        <v>0</v>
      </c>
      <c r="F564" s="70">
        <v>5</v>
      </c>
      <c r="G564" s="39">
        <v>1100</v>
      </c>
      <c r="H564" s="39" t="s">
        <v>1398</v>
      </c>
      <c r="I564" s="39">
        <v>78</v>
      </c>
      <c r="J564" s="39">
        <v>130</v>
      </c>
      <c r="K564" s="39">
        <v>5</v>
      </c>
      <c r="L564" s="39" t="s">
        <v>783</v>
      </c>
      <c r="M564" s="39" t="s">
        <v>1006</v>
      </c>
      <c r="N564" s="41">
        <v>20</v>
      </c>
      <c r="O564" s="39" t="s">
        <v>1456</v>
      </c>
      <c r="P564" s="39" t="s">
        <v>1435</v>
      </c>
      <c r="Q564" s="48"/>
      <c r="R564" s="39">
        <v>8</v>
      </c>
      <c r="S564" s="39">
        <v>57</v>
      </c>
      <c r="T564" s="39">
        <v>57</v>
      </c>
      <c r="U564" s="48">
        <v>57.983193277310932</v>
      </c>
      <c r="V564" s="39">
        <v>5</v>
      </c>
      <c r="W564" s="39"/>
      <c r="X564" s="39">
        <v>3</v>
      </c>
      <c r="Y564" s="39">
        <v>5.4</v>
      </c>
      <c r="Z564" s="39">
        <v>20</v>
      </c>
      <c r="AA564" s="39"/>
      <c r="AB564" s="52"/>
      <c r="AC564" s="39" t="s">
        <v>1</v>
      </c>
      <c r="AD564" s="41">
        <v>21</v>
      </c>
      <c r="AE564" s="41">
        <v>3.9</v>
      </c>
      <c r="AF564" s="68" t="s">
        <v>619</v>
      </c>
      <c r="AG564" s="39" t="str">
        <f>VLOOKUP(B564,$B$1703:$D$1743,2,FALSE)</f>
        <v>NSW</v>
      </c>
      <c r="AH564" s="39" t="str">
        <f>VLOOKUP(B564,$B$1703:$D$1743,3,FALSE)</f>
        <v>-</v>
      </c>
      <c r="AI564" s="69" t="str">
        <f>TRIM(PROPER(L564))</f>
        <v>Fox Fighter</v>
      </c>
      <c r="AJ564" s="39" t="str">
        <f>TEXT(A564, "ddd")</f>
        <v>Sat</v>
      </c>
      <c r="AK564" s="39">
        <f>MONTH(Table2[[#This Row],[Date]])</f>
        <v>2</v>
      </c>
      <c r="AL564" s="39"/>
      <c r="AM564" s="39" t="str">
        <f>IF(AND(Table2[[#This Row],[Date]]=A565,Table2[[#This Row],[Track]]=B565,Table2[[#This Row],[Race]]=F565,AL564&lt;&gt;"Neg",AL565&lt;&gt;"Neg"),2,"")</f>
        <v/>
      </c>
      <c r="AN564" s="39">
        <f>IF(AM564=2,2,IF(AND(AM563=2,Table2[[#This Row],[Negatives]]&lt;&gt;"NEG"),2,""))</f>
        <v>2</v>
      </c>
      <c r="AO564" s="39">
        <f>IF(AND(Table2[[#This Row],[State]]="NSW",Table2[[#This Row],[Rated Order]]=3,AN564=""),100,100)</f>
        <v>100</v>
      </c>
      <c r="AP564" s="39" t="str">
        <f>IF(AC564&lt;&gt;"Won","",AO564*AD564)</f>
        <v/>
      </c>
      <c r="AQ564" s="39">
        <f>IF(AP564="",AO564*-1,AP564-AO564)</f>
        <v>-100</v>
      </c>
      <c r="AR564" s="95">
        <f>IF(Table2[[#This Row],[Negatives]]="NEG","",IF(AND(Table2[[#This Row],[2 Pro Bets]]="",Table2[[#This Row],[State]]="NSW",Table2[[#This Row],[Rated Order]]=3),"",100))</f>
        <v>100</v>
      </c>
      <c r="AS564" s="47" t="str">
        <f>IF(Table2[[#This Row],[Pro Bet]]="","",IF(Table2[[#This Row],[Lev Ret]]="","",AR564*Table2[[#This Row],[Div]]))</f>
        <v/>
      </c>
      <c r="AT564" s="96">
        <f>IF(Table2[[#This Row],[Pro Bet]]="","",IF(AS564="",AR564*-1,AS564-AR564))</f>
        <v>-100</v>
      </c>
    </row>
    <row r="565" spans="1:46" x14ac:dyDescent="0.25">
      <c r="A565" s="38">
        <v>44611</v>
      </c>
      <c r="B565" s="39" t="s">
        <v>225</v>
      </c>
      <c r="C565" s="40">
        <v>0.52777777777777779</v>
      </c>
      <c r="D565" s="39">
        <v>3</v>
      </c>
      <c r="E565" s="39">
        <v>0</v>
      </c>
      <c r="F565" s="70">
        <v>1</v>
      </c>
      <c r="G565" s="39">
        <v>2000</v>
      </c>
      <c r="H565" s="39" t="s">
        <v>988</v>
      </c>
      <c r="I565" s="39">
        <v>84</v>
      </c>
      <c r="J565" s="39">
        <v>130</v>
      </c>
      <c r="K565" s="39">
        <v>3</v>
      </c>
      <c r="L565" s="39" t="s">
        <v>649</v>
      </c>
      <c r="M565" s="39" t="s">
        <v>990</v>
      </c>
      <c r="N565" s="41">
        <v>8.5</v>
      </c>
      <c r="O565" s="39" t="s">
        <v>1003</v>
      </c>
      <c r="P565" s="39" t="s">
        <v>1132</v>
      </c>
      <c r="Q565" s="48">
        <v>2</v>
      </c>
      <c r="R565" s="39">
        <v>3</v>
      </c>
      <c r="S565" s="39">
        <v>59.5</v>
      </c>
      <c r="T565" s="39">
        <v>57.5</v>
      </c>
      <c r="U565" s="48">
        <v>32.598039215686278</v>
      </c>
      <c r="V565" s="39">
        <v>2</v>
      </c>
      <c r="W565" s="39">
        <v>2</v>
      </c>
      <c r="X565" s="39">
        <v>2</v>
      </c>
      <c r="Y565" s="39">
        <v>5</v>
      </c>
      <c r="Z565" s="39">
        <v>35</v>
      </c>
      <c r="AA565" s="39">
        <v>11</v>
      </c>
      <c r="AB565" s="52"/>
      <c r="AC565" s="39" t="s">
        <v>1</v>
      </c>
      <c r="AD565" s="41">
        <v>11</v>
      </c>
      <c r="AE565" s="41">
        <v>3.1</v>
      </c>
      <c r="AF565" s="68" t="s">
        <v>618</v>
      </c>
      <c r="AG565" s="39" t="str">
        <f>VLOOKUP(B565,$B$1703:$D$1743,2,FALSE)</f>
        <v>Vic</v>
      </c>
      <c r="AH565" s="39" t="str">
        <f>VLOOKUP(B565,$B$1703:$D$1743,3,FALSE)</f>
        <v>-</v>
      </c>
      <c r="AI565" s="69" t="str">
        <f>TRIM(PROPER(L565))</f>
        <v>Playoffs</v>
      </c>
      <c r="AJ565" s="39" t="str">
        <f>TEXT(A565, "ddd")</f>
        <v>Sat</v>
      </c>
      <c r="AK565" s="39">
        <f>MONTH(Table2[[#This Row],[Date]])</f>
        <v>2</v>
      </c>
      <c r="AL565" s="39"/>
      <c r="AM565" s="39">
        <f>IF(AND(Table2[[#This Row],[Date]]=A566,Table2[[#This Row],[Track]]=B566,Table2[[#This Row],[Race]]=F566,AL565&lt;&gt;"Neg",AL566&lt;&gt;"Neg"),2,"")</f>
        <v>2</v>
      </c>
      <c r="AN565" s="39">
        <f>IF(AM565=2,2,IF(AND(AM564=2,Table2[[#This Row],[Negatives]]&lt;&gt;"NEG"),2,""))</f>
        <v>2</v>
      </c>
      <c r="AO565" s="39">
        <f>IF(AND(Table2[[#This Row],[State]]="NSW",Table2[[#This Row],[Rated Order]]=3,AN565=""),100,100)</f>
        <v>100</v>
      </c>
      <c r="AP565" s="39" t="str">
        <f>IF(AC565&lt;&gt;"Won","",AO565*AD565)</f>
        <v/>
      </c>
      <c r="AQ565" s="39">
        <f>IF(AP565="",AO565*-1,AP565-AO565)</f>
        <v>-100</v>
      </c>
      <c r="AR565" s="95">
        <f>IF(Table2[[#This Row],[Negatives]]="NEG","",IF(AND(Table2[[#This Row],[2 Pro Bets]]="",Table2[[#This Row],[State]]="NSW",Table2[[#This Row],[Rated Order]]=3),"",100))</f>
        <v>100</v>
      </c>
      <c r="AS565" s="47" t="str">
        <f>IF(Table2[[#This Row],[Pro Bet]]="","",IF(Table2[[#This Row],[Lev Ret]]="","",AR565*Table2[[#This Row],[Div]]))</f>
        <v/>
      </c>
      <c r="AT565" s="96">
        <f>IF(Table2[[#This Row],[Pro Bet]]="","",IF(AS565="",AR565*-1,AS565-AR565))</f>
        <v>-100</v>
      </c>
    </row>
    <row r="566" spans="1:46" x14ac:dyDescent="0.25">
      <c r="A566" s="38">
        <v>44611</v>
      </c>
      <c r="B566" s="39" t="s">
        <v>225</v>
      </c>
      <c r="C566" s="40">
        <v>0.52777777777777779</v>
      </c>
      <c r="D566" s="39">
        <v>3</v>
      </c>
      <c r="E566" s="39">
        <v>0</v>
      </c>
      <c r="F566" s="70">
        <v>1</v>
      </c>
      <c r="G566" s="39">
        <v>2000</v>
      </c>
      <c r="H566" s="39" t="s">
        <v>988</v>
      </c>
      <c r="I566" s="39">
        <v>84</v>
      </c>
      <c r="J566" s="39">
        <v>130</v>
      </c>
      <c r="K566" s="39">
        <v>5</v>
      </c>
      <c r="L566" s="39" t="s">
        <v>650</v>
      </c>
      <c r="M566" s="39" t="s">
        <v>1006</v>
      </c>
      <c r="N566" s="41">
        <v>3.3</v>
      </c>
      <c r="O566" s="39" t="s">
        <v>1091</v>
      </c>
      <c r="P566" s="39" t="s">
        <v>1211</v>
      </c>
      <c r="Q566" s="48"/>
      <c r="R566" s="39">
        <v>8</v>
      </c>
      <c r="S566" s="39">
        <v>58</v>
      </c>
      <c r="T566" s="39">
        <v>58</v>
      </c>
      <c r="U566" s="48">
        <v>32.598039215686278</v>
      </c>
      <c r="V566" s="39">
        <v>4</v>
      </c>
      <c r="W566" s="39">
        <v>1</v>
      </c>
      <c r="X566" s="39">
        <v>3</v>
      </c>
      <c r="Y566" s="39">
        <v>5.5</v>
      </c>
      <c r="Z566" s="39">
        <v>30</v>
      </c>
      <c r="AA566" s="39">
        <v>11</v>
      </c>
      <c r="AB566" s="52"/>
      <c r="AC566" s="39" t="s">
        <v>617</v>
      </c>
      <c r="AD566" s="41">
        <v>2.35</v>
      </c>
      <c r="AE566" s="41">
        <v>1.4</v>
      </c>
      <c r="AF566" s="68" t="s">
        <v>618</v>
      </c>
      <c r="AG566" s="39" t="str">
        <f>VLOOKUP(B566,$B$1703:$D$1743,2,FALSE)</f>
        <v>Vic</v>
      </c>
      <c r="AH566" s="39" t="str">
        <f>VLOOKUP(B566,$B$1703:$D$1743,3,FALSE)</f>
        <v>-</v>
      </c>
      <c r="AI566" s="69" t="str">
        <f>TRIM(PROPER(L566))</f>
        <v>Crystal Pegasus</v>
      </c>
      <c r="AJ566" s="39" t="str">
        <f>TEXT(A566, "ddd")</f>
        <v>Sat</v>
      </c>
      <c r="AK566" s="39">
        <f>MONTH(Table2[[#This Row],[Date]])</f>
        <v>2</v>
      </c>
      <c r="AL566" s="39"/>
      <c r="AM566" s="39" t="str">
        <f>IF(AND(Table2[[#This Row],[Date]]=A567,Table2[[#This Row],[Track]]=B567,Table2[[#This Row],[Race]]=F567,AL566&lt;&gt;"Neg",AL567&lt;&gt;"Neg"),2,"")</f>
        <v/>
      </c>
      <c r="AN566" s="39">
        <f>IF(AM566=2,2,IF(AND(AM565=2,Table2[[#This Row],[Negatives]]&lt;&gt;"NEG"),2,""))</f>
        <v>2</v>
      </c>
      <c r="AO566" s="39">
        <f>IF(AND(Table2[[#This Row],[State]]="NSW",Table2[[#This Row],[Rated Order]]=3,AN566=""),100,100)</f>
        <v>100</v>
      </c>
      <c r="AP566" s="39">
        <f>IF(AC566&lt;&gt;"Won","",AO566*AD566)</f>
        <v>235</v>
      </c>
      <c r="AQ566" s="39">
        <f>IF(AP566="",AO566*-1,AP566-AO566)</f>
        <v>135</v>
      </c>
      <c r="AR566" s="95">
        <f>IF(Table2[[#This Row],[Negatives]]="NEG","",IF(AND(Table2[[#This Row],[2 Pro Bets]]="",Table2[[#This Row],[State]]="NSW",Table2[[#This Row],[Rated Order]]=3),"",100))</f>
        <v>100</v>
      </c>
      <c r="AS566" s="47">
        <f>IF(Table2[[#This Row],[Pro Bet]]="","",IF(Table2[[#This Row],[Lev Ret]]="","",AR566*Table2[[#This Row],[Div]]))</f>
        <v>235</v>
      </c>
      <c r="AT566" s="96">
        <f>IF(Table2[[#This Row],[Pro Bet]]="","",IF(AS566="",AR566*-1,AS566-AR566))</f>
        <v>135</v>
      </c>
    </row>
    <row r="567" spans="1:46" x14ac:dyDescent="0.25">
      <c r="A567" s="38">
        <v>44611</v>
      </c>
      <c r="B567" s="39" t="s">
        <v>45</v>
      </c>
      <c r="C567" s="40">
        <v>0.54166666666666663</v>
      </c>
      <c r="D567" s="39">
        <v>4</v>
      </c>
      <c r="E567" s="39">
        <v>0</v>
      </c>
      <c r="F567" s="70">
        <v>2</v>
      </c>
      <c r="G567" s="39">
        <v>1100</v>
      </c>
      <c r="H567" s="39" t="s">
        <v>1398</v>
      </c>
      <c r="I567" s="39">
        <v>94</v>
      </c>
      <c r="J567" s="39">
        <v>130</v>
      </c>
      <c r="K567" s="39">
        <v>3</v>
      </c>
      <c r="L567" s="39" t="s">
        <v>729</v>
      </c>
      <c r="M567" s="39" t="s">
        <v>1018</v>
      </c>
      <c r="N567" s="41">
        <v>3.5</v>
      </c>
      <c r="O567" s="39" t="s">
        <v>1411</v>
      </c>
      <c r="P567" s="39" t="s">
        <v>1479</v>
      </c>
      <c r="Q567" s="48">
        <v>2</v>
      </c>
      <c r="R567" s="39">
        <v>1</v>
      </c>
      <c r="S567" s="39">
        <v>56.5</v>
      </c>
      <c r="T567" s="39">
        <v>54.5</v>
      </c>
      <c r="U567" s="48">
        <v>78.571428571428569</v>
      </c>
      <c r="V567" s="39">
        <v>1</v>
      </c>
      <c r="W567" s="39">
        <v>1</v>
      </c>
      <c r="X567" s="39">
        <v>2</v>
      </c>
      <c r="Y567" s="39">
        <v>3</v>
      </c>
      <c r="Z567" s="39">
        <v>20</v>
      </c>
      <c r="AA567" s="39"/>
      <c r="AB567" s="52"/>
      <c r="AC567" s="39"/>
      <c r="AD567" s="41">
        <v>4.4000000000000004</v>
      </c>
      <c r="AE567" s="41"/>
      <c r="AF567" s="68" t="s">
        <v>619</v>
      </c>
      <c r="AG567" s="39" t="str">
        <f>VLOOKUP(B567,$B$1703:$D$1743,2,FALSE)</f>
        <v>NSW</v>
      </c>
      <c r="AH567" s="39" t="str">
        <f>VLOOKUP(B567,$B$1703:$D$1743,3,FALSE)</f>
        <v>-</v>
      </c>
      <c r="AI567" s="69" t="str">
        <f>TRIM(PROPER(L567))</f>
        <v>Mr Mosaic</v>
      </c>
      <c r="AJ567" s="39" t="str">
        <f>TEXT(A567, "ddd")</f>
        <v>Sat</v>
      </c>
      <c r="AK567" s="39">
        <f>MONTH(Table2[[#This Row],[Date]])</f>
        <v>2</v>
      </c>
      <c r="AL567" s="39" t="s">
        <v>1362</v>
      </c>
      <c r="AM567" s="39" t="str">
        <f>IF(AND(Table2[[#This Row],[Date]]=A568,Table2[[#This Row],[Track]]=B568,Table2[[#This Row],[Race]]=F568,AL567&lt;&gt;"Neg",AL568&lt;&gt;"Neg"),2,"")</f>
        <v/>
      </c>
      <c r="AN567" s="39" t="str">
        <f>IF(AM567=2,2,IF(AND(AM566=2,Table2[[#This Row],[Negatives]]&lt;&gt;"NEG"),2,""))</f>
        <v/>
      </c>
      <c r="AO567" s="39">
        <f>IF(AND(Table2[[#This Row],[State]]="NSW",Table2[[#This Row],[Rated Order]]=3,AN567=""),100,100)</f>
        <v>100</v>
      </c>
      <c r="AP567" s="39" t="str">
        <f>IF(AC567&lt;&gt;"Won","",AO567*AD567)</f>
        <v/>
      </c>
      <c r="AQ567" s="39">
        <f>IF(AP567="",AO567*-1,AP567-AO567)</f>
        <v>-100</v>
      </c>
      <c r="AR567" s="95" t="str">
        <f>IF(Table2[[#This Row],[Negatives]]="NEG","",IF(AND(Table2[[#This Row],[2 Pro Bets]]="",Table2[[#This Row],[State]]="NSW",Table2[[#This Row],[Rated Order]]=3),"",100))</f>
        <v/>
      </c>
      <c r="AS567" s="47" t="str">
        <f>IF(Table2[[#This Row],[Pro Bet]]="","",IF(Table2[[#This Row],[Lev Ret]]="","",AR567*Table2[[#This Row],[Div]]))</f>
        <v/>
      </c>
      <c r="AT567" s="96" t="str">
        <f>IF(Table2[[#This Row],[Pro Bet]]="","",IF(AS567="",AR567*-1,AS567-AR567))</f>
        <v/>
      </c>
    </row>
    <row r="568" spans="1:46" x14ac:dyDescent="0.25">
      <c r="A568" s="38">
        <v>44611</v>
      </c>
      <c r="B568" s="39" t="s">
        <v>225</v>
      </c>
      <c r="C568" s="40">
        <v>0.55208333333333337</v>
      </c>
      <c r="D568" s="39">
        <v>3</v>
      </c>
      <c r="E568" s="39">
        <v>0</v>
      </c>
      <c r="F568" s="70">
        <v>2</v>
      </c>
      <c r="G568" s="39">
        <v>1600</v>
      </c>
      <c r="H568" s="39" t="s">
        <v>988</v>
      </c>
      <c r="I568" s="39">
        <v>84</v>
      </c>
      <c r="J568" s="39">
        <v>130</v>
      </c>
      <c r="K568" s="39">
        <v>2</v>
      </c>
      <c r="L568" s="39" t="s">
        <v>651</v>
      </c>
      <c r="M568" s="39" t="s">
        <v>1024</v>
      </c>
      <c r="N568" s="41">
        <v>13</v>
      </c>
      <c r="O568" s="39" t="s">
        <v>991</v>
      </c>
      <c r="P568" s="39" t="s">
        <v>1151</v>
      </c>
      <c r="Q568" s="48"/>
      <c r="R568" s="39">
        <v>3</v>
      </c>
      <c r="S568" s="39">
        <v>59.5</v>
      </c>
      <c r="T568" s="39">
        <v>59.5</v>
      </c>
      <c r="U568" s="48">
        <v>63.247863247863251</v>
      </c>
      <c r="V568" s="39">
        <v>3</v>
      </c>
      <c r="W568" s="39"/>
      <c r="X568" s="39">
        <v>2</v>
      </c>
      <c r="Y568" s="39">
        <v>5.4</v>
      </c>
      <c r="Z568" s="39">
        <v>35</v>
      </c>
      <c r="AA568" s="39">
        <v>9</v>
      </c>
      <c r="AB568" s="52"/>
      <c r="AC568" s="39"/>
      <c r="AD568" s="41">
        <v>31</v>
      </c>
      <c r="AE568" s="41"/>
      <c r="AF568" s="68" t="s">
        <v>618</v>
      </c>
      <c r="AG568" s="39" t="str">
        <f>VLOOKUP(B568,$B$1703:$D$1743,2,FALSE)</f>
        <v>Vic</v>
      </c>
      <c r="AH568" s="39" t="str">
        <f>VLOOKUP(B568,$B$1703:$D$1743,3,FALSE)</f>
        <v>-</v>
      </c>
      <c r="AI568" s="69" t="str">
        <f>TRIM(PROPER(L568))</f>
        <v>Zoltan</v>
      </c>
      <c r="AJ568" s="39" t="str">
        <f>TEXT(A568, "ddd")</f>
        <v>Sat</v>
      </c>
      <c r="AK568" s="39">
        <f>MONTH(Table2[[#This Row],[Date]])</f>
        <v>2</v>
      </c>
      <c r="AL568" s="39"/>
      <c r="AM568" s="39" t="str">
        <f>IF(AND(Table2[[#This Row],[Date]]=A569,Table2[[#This Row],[Track]]=B569,Table2[[#This Row],[Race]]=F569,AL568&lt;&gt;"Neg",AL569&lt;&gt;"Neg"),2,"")</f>
        <v/>
      </c>
      <c r="AN568" s="39" t="str">
        <f>IF(AM568=2,2,IF(AND(AM567=2,Table2[[#This Row],[Negatives]]&lt;&gt;"NEG"),2,""))</f>
        <v/>
      </c>
      <c r="AO568" s="39">
        <f>IF(AND(Table2[[#This Row],[State]]="NSW",Table2[[#This Row],[Rated Order]]=3,AN568=""),100,100)</f>
        <v>100</v>
      </c>
      <c r="AP568" s="39" t="str">
        <f>IF(AC568&lt;&gt;"Won","",AO568*AD568)</f>
        <v/>
      </c>
      <c r="AQ568" s="39">
        <f>IF(AP568="",AO568*-1,AP568-AO568)</f>
        <v>-100</v>
      </c>
      <c r="AR568" s="95">
        <f>IF(Table2[[#This Row],[Negatives]]="NEG","",IF(AND(Table2[[#This Row],[2 Pro Bets]]="",Table2[[#This Row],[State]]="NSW",Table2[[#This Row],[Rated Order]]=3),"",100))</f>
        <v>100</v>
      </c>
      <c r="AS568" s="47" t="str">
        <f>IF(Table2[[#This Row],[Pro Bet]]="","",IF(Table2[[#This Row],[Lev Ret]]="","",AR568*Table2[[#This Row],[Div]]))</f>
        <v/>
      </c>
      <c r="AT568" s="96">
        <f>IF(Table2[[#This Row],[Pro Bet]]="","",IF(AS568="",AR568*-1,AS568-AR568))</f>
        <v>-100</v>
      </c>
    </row>
    <row r="569" spans="1:46" x14ac:dyDescent="0.25">
      <c r="A569" s="38">
        <v>44611</v>
      </c>
      <c r="B569" s="39" t="s">
        <v>45</v>
      </c>
      <c r="C569" s="40">
        <v>0.56597222222222221</v>
      </c>
      <c r="D569" s="39">
        <v>4</v>
      </c>
      <c r="E569" s="39">
        <v>0</v>
      </c>
      <c r="F569" s="70">
        <v>3</v>
      </c>
      <c r="G569" s="39">
        <v>1500</v>
      </c>
      <c r="H569" s="39" t="s">
        <v>1398</v>
      </c>
      <c r="I569" s="39">
        <v>72</v>
      </c>
      <c r="J569" s="39">
        <v>100</v>
      </c>
      <c r="K569" s="39">
        <v>2</v>
      </c>
      <c r="L569" s="39" t="s">
        <v>1256</v>
      </c>
      <c r="M569" s="39" t="s">
        <v>1018</v>
      </c>
      <c r="N569" s="41">
        <v>2.6</v>
      </c>
      <c r="O569" s="39" t="s">
        <v>1149</v>
      </c>
      <c r="P569" s="39" t="s">
        <v>1416</v>
      </c>
      <c r="Q569" s="48"/>
      <c r="R569" s="39">
        <v>5</v>
      </c>
      <c r="S569" s="39">
        <v>59.5</v>
      </c>
      <c r="T569" s="39">
        <v>59.5</v>
      </c>
      <c r="U569" s="48">
        <v>13.623407109322603</v>
      </c>
      <c r="V569" s="39">
        <v>1</v>
      </c>
      <c r="W569" s="39">
        <v>1</v>
      </c>
      <c r="X569" s="39">
        <v>3</v>
      </c>
      <c r="Y569" s="39">
        <v>5.8</v>
      </c>
      <c r="Z569" s="39">
        <v>20</v>
      </c>
      <c r="AA569" s="39"/>
      <c r="AB569" s="52"/>
      <c r="AC569" s="39" t="s">
        <v>471</v>
      </c>
      <c r="AD569" s="41">
        <v>3.9</v>
      </c>
      <c r="AE569" s="41">
        <v>2</v>
      </c>
      <c r="AF569" s="68" t="s">
        <v>619</v>
      </c>
      <c r="AG569" s="39" t="str">
        <f>VLOOKUP(B569,$B$1703:$D$1743,2,FALSE)</f>
        <v>NSW</v>
      </c>
      <c r="AH569" s="39" t="str">
        <f>VLOOKUP(B569,$B$1703:$D$1743,3,FALSE)</f>
        <v>-</v>
      </c>
      <c r="AI569" s="69" t="str">
        <f>TRIM(PROPER(L569))</f>
        <v>Military Expert</v>
      </c>
      <c r="AJ569" s="39" t="str">
        <f>TEXT(A569, "ddd")</f>
        <v>Sat</v>
      </c>
      <c r="AK569" s="39">
        <f>MONTH(Table2[[#This Row],[Date]])</f>
        <v>2</v>
      </c>
      <c r="AL569" s="39" t="s">
        <v>1362</v>
      </c>
      <c r="AM569" s="39" t="str">
        <f>IF(AND(Table2[[#This Row],[Date]]=A570,Table2[[#This Row],[Track]]=B570,Table2[[#This Row],[Race]]=F570,AL569&lt;&gt;"Neg",AL570&lt;&gt;"Neg"),2,"")</f>
        <v/>
      </c>
      <c r="AN569" s="39" t="str">
        <f>IF(AM569=2,2,IF(AND(AM568=2,Table2[[#This Row],[Negatives]]&lt;&gt;"NEG"),2,""))</f>
        <v/>
      </c>
      <c r="AO569" s="39">
        <f>IF(AND(Table2[[#This Row],[State]]="NSW",Table2[[#This Row],[Rated Order]]=3,AN569=""),100,100)</f>
        <v>100</v>
      </c>
      <c r="AP569" s="39">
        <f>IF(AC569&lt;&gt;"Won","",AO569*AD569)</f>
        <v>390</v>
      </c>
      <c r="AQ569" s="39">
        <f>IF(AP569="",AO569*-1,AP569-AO569)</f>
        <v>290</v>
      </c>
      <c r="AR569" s="95" t="str">
        <f>IF(Table2[[#This Row],[Negatives]]="NEG","",IF(AND(Table2[[#This Row],[2 Pro Bets]]="",Table2[[#This Row],[State]]="NSW",Table2[[#This Row],[Rated Order]]=3),"",100))</f>
        <v/>
      </c>
      <c r="AS569" s="47" t="str">
        <f>IF(Table2[[#This Row],[Pro Bet]]="","",IF(Table2[[#This Row],[Lev Ret]]="","",AR569*Table2[[#This Row],[Div]]))</f>
        <v/>
      </c>
      <c r="AT569" s="96" t="str">
        <f>IF(Table2[[#This Row],[Pro Bet]]="","",IF(AS569="",AR569*-1,AS569-AR569))</f>
        <v/>
      </c>
    </row>
    <row r="570" spans="1:46" x14ac:dyDescent="0.25">
      <c r="A570" s="38">
        <v>44611</v>
      </c>
      <c r="B570" s="39" t="s">
        <v>45</v>
      </c>
      <c r="C570" s="40">
        <v>0.72569444444444453</v>
      </c>
      <c r="D570" s="39">
        <v>4</v>
      </c>
      <c r="E570" s="39">
        <v>0</v>
      </c>
      <c r="F570" s="70">
        <v>9</v>
      </c>
      <c r="G570" s="39">
        <v>1400</v>
      </c>
      <c r="H570" s="39" t="s">
        <v>1398</v>
      </c>
      <c r="I570" s="39">
        <v>100</v>
      </c>
      <c r="J570" s="39">
        <v>130</v>
      </c>
      <c r="K570" s="39">
        <v>12</v>
      </c>
      <c r="L570" s="39" t="s">
        <v>1616</v>
      </c>
      <c r="M570" s="39" t="s">
        <v>1018</v>
      </c>
      <c r="N570" s="41">
        <v>4.8</v>
      </c>
      <c r="O570" s="39" t="s">
        <v>1427</v>
      </c>
      <c r="P570" s="39" t="s">
        <v>1459</v>
      </c>
      <c r="Q570" s="48"/>
      <c r="R570" s="39">
        <v>7</v>
      </c>
      <c r="S570" s="39">
        <v>52</v>
      </c>
      <c r="T570" s="39">
        <v>52</v>
      </c>
      <c r="U570" s="48">
        <v>35.11904761904762</v>
      </c>
      <c r="V570" s="39"/>
      <c r="W570" s="39">
        <v>5</v>
      </c>
      <c r="X570" s="39">
        <v>2</v>
      </c>
      <c r="Y570" s="39">
        <v>4.8</v>
      </c>
      <c r="Z570" s="39">
        <v>20</v>
      </c>
      <c r="AA570" s="39"/>
      <c r="AB570" s="52"/>
      <c r="AC570" s="39"/>
      <c r="AD570" s="41">
        <v>8</v>
      </c>
      <c r="AE570" s="41"/>
      <c r="AF570" s="68" t="s">
        <v>619</v>
      </c>
      <c r="AG570" s="39" t="str">
        <f>VLOOKUP(B570,$B$1703:$D$1743,2,FALSE)</f>
        <v>NSW</v>
      </c>
      <c r="AH570" s="39" t="str">
        <f>VLOOKUP(B570,$B$1703:$D$1743,3,FALSE)</f>
        <v>-</v>
      </c>
      <c r="AI570" s="69" t="str">
        <f>TRIM(PROPER(L570))</f>
        <v>Invinciano</v>
      </c>
      <c r="AJ570" s="39" t="str">
        <f>TEXT(A570, "ddd")</f>
        <v>Sat</v>
      </c>
      <c r="AK570" s="39">
        <f>MONTH(Table2[[#This Row],[Date]])</f>
        <v>2</v>
      </c>
      <c r="AL570" s="39" t="s">
        <v>1362</v>
      </c>
      <c r="AM570" s="39" t="str">
        <f>IF(AND(Table2[[#This Row],[Date]]=A571,Table2[[#This Row],[Track]]=B571,Table2[[#This Row],[Race]]=F571,AL570&lt;&gt;"Neg",AL571&lt;&gt;"Neg"),2,"")</f>
        <v/>
      </c>
      <c r="AN570" s="39" t="str">
        <f>IF(AM570=2,2,IF(AND(AM569=2,Table2[[#This Row],[Negatives]]&lt;&gt;"NEG"),2,""))</f>
        <v/>
      </c>
      <c r="AO570" s="39">
        <f>IF(AND(Table2[[#This Row],[State]]="NSW",Table2[[#This Row],[Rated Order]]=3,AN570=""),100,100)</f>
        <v>100</v>
      </c>
      <c r="AP570" s="39" t="str">
        <f>IF(AC570&lt;&gt;"Won","",AO570*AD570)</f>
        <v/>
      </c>
      <c r="AQ570" s="39">
        <f>IF(AP570="",AO570*-1,AP570-AO570)</f>
        <v>-100</v>
      </c>
      <c r="AR570" s="95" t="str">
        <f>IF(Table2[[#This Row],[Negatives]]="NEG","",IF(AND(Table2[[#This Row],[2 Pro Bets]]="",Table2[[#This Row],[State]]="NSW",Table2[[#This Row],[Rated Order]]=3),"",100))</f>
        <v/>
      </c>
      <c r="AS570" s="47" t="str">
        <f>IF(Table2[[#This Row],[Pro Bet]]="","",IF(Table2[[#This Row],[Lev Ret]]="","",AR570*Table2[[#This Row],[Div]]))</f>
        <v/>
      </c>
      <c r="AT570" s="96" t="str">
        <f>IF(Table2[[#This Row],[Pro Bet]]="","",IF(AS570="",AR570*-1,AS570-AR570))</f>
        <v/>
      </c>
    </row>
    <row r="571" spans="1:46" x14ac:dyDescent="0.25">
      <c r="A571" s="38">
        <v>44611</v>
      </c>
      <c r="B571" s="39" t="s">
        <v>225</v>
      </c>
      <c r="C571" s="40">
        <v>0.73611111111111116</v>
      </c>
      <c r="D571" s="39">
        <v>3</v>
      </c>
      <c r="E571" s="39">
        <v>0</v>
      </c>
      <c r="F571" s="70">
        <v>9</v>
      </c>
      <c r="G571" s="39">
        <v>1200</v>
      </c>
      <c r="H571" s="39" t="s">
        <v>988</v>
      </c>
      <c r="I571" s="39" t="s">
        <v>989</v>
      </c>
      <c r="J571" s="39">
        <v>130</v>
      </c>
      <c r="K571" s="39">
        <v>3</v>
      </c>
      <c r="L571" s="39" t="s">
        <v>350</v>
      </c>
      <c r="M571" s="39" t="s">
        <v>1006</v>
      </c>
      <c r="N571" s="41">
        <v>5.5</v>
      </c>
      <c r="O571" s="39" t="s">
        <v>1003</v>
      </c>
      <c r="P571" s="39" t="s">
        <v>1204</v>
      </c>
      <c r="Q571" s="48">
        <v>2</v>
      </c>
      <c r="R571" s="39">
        <v>8</v>
      </c>
      <c r="S571" s="39">
        <v>59</v>
      </c>
      <c r="T571" s="39">
        <v>57</v>
      </c>
      <c r="U571" s="48">
        <v>40.404040404040401</v>
      </c>
      <c r="V571" s="39">
        <v>1</v>
      </c>
      <c r="W571" s="39">
        <v>4</v>
      </c>
      <c r="X571" s="39">
        <v>2</v>
      </c>
      <c r="Y571" s="39">
        <v>4.8</v>
      </c>
      <c r="Z571" s="39">
        <v>35</v>
      </c>
      <c r="AA571" s="39">
        <v>10</v>
      </c>
      <c r="AB571" s="52"/>
      <c r="AC571" s="39"/>
      <c r="AD571" s="41">
        <v>7.5</v>
      </c>
      <c r="AE571" s="41"/>
      <c r="AF571" s="68" t="s">
        <v>618</v>
      </c>
      <c r="AG571" s="39" t="str">
        <f>VLOOKUP(B571,$B$1703:$D$1743,2,FALSE)</f>
        <v>Vic</v>
      </c>
      <c r="AH571" s="39" t="str">
        <f>VLOOKUP(B571,$B$1703:$D$1743,3,FALSE)</f>
        <v>-</v>
      </c>
      <c r="AI571" s="69" t="str">
        <f>TRIM(PROPER(L571))</f>
        <v>Pioneer River</v>
      </c>
      <c r="AJ571" s="39" t="str">
        <f>TEXT(A571, "ddd")</f>
        <v>Sat</v>
      </c>
      <c r="AK571" s="39">
        <f>MONTH(Table2[[#This Row],[Date]])</f>
        <v>2</v>
      </c>
      <c r="AL571" s="39"/>
      <c r="AM571" s="39" t="str">
        <f>IF(AND(Table2[[#This Row],[Date]]=A572,Table2[[#This Row],[Track]]=B572,Table2[[#This Row],[Race]]=F572,AL571&lt;&gt;"Neg",AL572&lt;&gt;"Neg"),2,"")</f>
        <v/>
      </c>
      <c r="AN571" s="39" t="str">
        <f>IF(AM571=2,2,IF(AND(AM570=2,Table2[[#This Row],[Negatives]]&lt;&gt;"NEG"),2,""))</f>
        <v/>
      </c>
      <c r="AO571" s="39">
        <f>IF(AND(Table2[[#This Row],[State]]="NSW",Table2[[#This Row],[Rated Order]]=3,AN571=""),100,100)</f>
        <v>100</v>
      </c>
      <c r="AP571" s="39" t="str">
        <f>IF(AC571&lt;&gt;"Won","",AO571*AD571)</f>
        <v/>
      </c>
      <c r="AQ571" s="39">
        <f>IF(AP571="",AO571*-1,AP571-AO571)</f>
        <v>-100</v>
      </c>
      <c r="AR571" s="95">
        <f>IF(Table2[[#This Row],[Negatives]]="NEG","",IF(AND(Table2[[#This Row],[2 Pro Bets]]="",Table2[[#This Row],[State]]="NSW",Table2[[#This Row],[Rated Order]]=3),"",100))</f>
        <v>100</v>
      </c>
      <c r="AS571" s="47" t="str">
        <f>IF(Table2[[#This Row],[Pro Bet]]="","",IF(Table2[[#This Row],[Lev Ret]]="","",AR571*Table2[[#This Row],[Div]]))</f>
        <v/>
      </c>
      <c r="AT571" s="96">
        <f>IF(Table2[[#This Row],[Pro Bet]]="","",IF(AS571="",AR571*-1,AS571-AR571))</f>
        <v>-100</v>
      </c>
    </row>
    <row r="572" spans="1:46" x14ac:dyDescent="0.25">
      <c r="A572" s="38">
        <v>44611</v>
      </c>
      <c r="B572" s="39" t="s">
        <v>225</v>
      </c>
      <c r="C572" s="40">
        <v>0.73611111111111116</v>
      </c>
      <c r="D572" s="39">
        <v>3</v>
      </c>
      <c r="E572" s="39">
        <v>0</v>
      </c>
      <c r="F572" s="70">
        <v>9</v>
      </c>
      <c r="G572" s="39">
        <v>1200</v>
      </c>
      <c r="H572" s="39" t="s">
        <v>988</v>
      </c>
      <c r="I572" s="39" t="s">
        <v>989</v>
      </c>
      <c r="J572" s="39">
        <v>130</v>
      </c>
      <c r="K572" s="39">
        <v>10</v>
      </c>
      <c r="L572" s="39" t="s">
        <v>1212</v>
      </c>
      <c r="M572" s="39" t="s">
        <v>1030</v>
      </c>
      <c r="N572" s="41">
        <v>2.6</v>
      </c>
      <c r="O572" s="39" t="s">
        <v>991</v>
      </c>
      <c r="P572" s="39" t="s">
        <v>1213</v>
      </c>
      <c r="Q572" s="48"/>
      <c r="R572" s="39">
        <v>7</v>
      </c>
      <c r="S572" s="39">
        <v>55</v>
      </c>
      <c r="T572" s="39">
        <v>55</v>
      </c>
      <c r="U572" s="48">
        <v>40.404040404040401</v>
      </c>
      <c r="V572" s="39">
        <v>3</v>
      </c>
      <c r="W572" s="39"/>
      <c r="X572" s="39">
        <v>3</v>
      </c>
      <c r="Y572" s="39">
        <v>5</v>
      </c>
      <c r="Z572" s="39">
        <v>35</v>
      </c>
      <c r="AA572" s="39">
        <v>10</v>
      </c>
      <c r="AB572" s="52"/>
      <c r="AC572" s="39" t="s">
        <v>1</v>
      </c>
      <c r="AD572" s="41">
        <v>2.15</v>
      </c>
      <c r="AE572" s="41">
        <v>1.4</v>
      </c>
      <c r="AF572" s="68" t="s">
        <v>618</v>
      </c>
      <c r="AG572" s="39" t="str">
        <f>VLOOKUP(B572,$B$1703:$D$1743,2,FALSE)</f>
        <v>Vic</v>
      </c>
      <c r="AH572" s="39" t="str">
        <f>VLOOKUP(B572,$B$1703:$D$1743,3,FALSE)</f>
        <v>-</v>
      </c>
      <c r="AI572" s="69" t="str">
        <f>TRIM(PROPER(L572))</f>
        <v>The Garden</v>
      </c>
      <c r="AJ572" s="39" t="str">
        <f>TEXT(A572, "ddd")</f>
        <v>Sat</v>
      </c>
      <c r="AK572" s="39">
        <f>MONTH(Table2[[#This Row],[Date]])</f>
        <v>2</v>
      </c>
      <c r="AL572" s="39" t="s">
        <v>1361</v>
      </c>
      <c r="AM572" s="39" t="str">
        <f>IF(AND(Table2[[#This Row],[Date]]=A573,Table2[[#This Row],[Track]]=B573,Table2[[#This Row],[Race]]=F573,AL572&lt;&gt;"Neg",AL573&lt;&gt;"Neg"),2,"")</f>
        <v/>
      </c>
      <c r="AN572" s="39" t="str">
        <f>IF(AM572=2,2,IF(AND(AM571=2,Table2[[#This Row],[Negatives]]&lt;&gt;"NEG"),2,""))</f>
        <v/>
      </c>
      <c r="AO572" s="39">
        <f>IF(AND(Table2[[#This Row],[State]]="NSW",Table2[[#This Row],[Rated Order]]=3,AN572=""),100,100)</f>
        <v>100</v>
      </c>
      <c r="AP572" s="39" t="str">
        <f>IF(AC572&lt;&gt;"Won","",AO572*AD572)</f>
        <v/>
      </c>
      <c r="AQ572" s="39">
        <f>IF(AP572="",AO572*-1,AP572-AO572)</f>
        <v>-100</v>
      </c>
      <c r="AR572" s="95" t="str">
        <f>IF(Table2[[#This Row],[Negatives]]="NEG","",IF(AND(Table2[[#This Row],[2 Pro Bets]]="",Table2[[#This Row],[State]]="NSW",Table2[[#This Row],[Rated Order]]=3),"",100))</f>
        <v/>
      </c>
      <c r="AS572" s="47" t="str">
        <f>IF(Table2[[#This Row],[Pro Bet]]="","",IF(Table2[[#This Row],[Lev Ret]]="","",AR572*Table2[[#This Row],[Div]]))</f>
        <v/>
      </c>
      <c r="AT572" s="96" t="str">
        <f>IF(Table2[[#This Row],[Pro Bet]]="","",IF(AS572="",AR572*-1,AS572-AR572))</f>
        <v/>
      </c>
    </row>
    <row r="573" spans="1:46" x14ac:dyDescent="0.25">
      <c r="A573" s="38">
        <v>44611</v>
      </c>
      <c r="B573" s="39" t="s">
        <v>45</v>
      </c>
      <c r="C573" s="40">
        <v>0.75</v>
      </c>
      <c r="D573" s="39">
        <v>4</v>
      </c>
      <c r="E573" s="39">
        <v>0</v>
      </c>
      <c r="F573" s="70">
        <v>10</v>
      </c>
      <c r="G573" s="39">
        <v>1400</v>
      </c>
      <c r="H573" s="39" t="s">
        <v>1398</v>
      </c>
      <c r="I573" s="39">
        <v>78</v>
      </c>
      <c r="J573" s="39">
        <v>130</v>
      </c>
      <c r="K573" s="39">
        <v>3</v>
      </c>
      <c r="L573" s="39" t="s">
        <v>836</v>
      </c>
      <c r="M573" s="39" t="s">
        <v>995</v>
      </c>
      <c r="N573" s="41">
        <v>2.2999999999999998</v>
      </c>
      <c r="O573" s="39" t="s">
        <v>1406</v>
      </c>
      <c r="P573" s="39" t="s">
        <v>1266</v>
      </c>
      <c r="Q573" s="48"/>
      <c r="R573" s="39">
        <v>1</v>
      </c>
      <c r="S573" s="39">
        <v>60</v>
      </c>
      <c r="T573" s="39">
        <v>60</v>
      </c>
      <c r="U573" s="48">
        <v>53.89492753623189</v>
      </c>
      <c r="V573" s="39">
        <v>1</v>
      </c>
      <c r="W573" s="39"/>
      <c r="X573" s="39">
        <v>2</v>
      </c>
      <c r="Y573" s="39">
        <v>4.4000000000000004</v>
      </c>
      <c r="Z573" s="39">
        <v>30</v>
      </c>
      <c r="AA573" s="39"/>
      <c r="AB573" s="52"/>
      <c r="AC573" s="39" t="s">
        <v>1</v>
      </c>
      <c r="AD573" s="41">
        <v>2.4</v>
      </c>
      <c r="AE573" s="41">
        <v>1.2</v>
      </c>
      <c r="AF573" s="68" t="s">
        <v>619</v>
      </c>
      <c r="AG573" s="39" t="str">
        <f>VLOOKUP(B573,$B$1703:$D$1743,2,FALSE)</f>
        <v>NSW</v>
      </c>
      <c r="AH573" s="39" t="str">
        <f>VLOOKUP(B573,$B$1703:$D$1743,3,FALSE)</f>
        <v>-</v>
      </c>
      <c r="AI573" s="69" t="str">
        <f>TRIM(PROPER(L573))</f>
        <v>Dajraan</v>
      </c>
      <c r="AJ573" s="39" t="str">
        <f>TEXT(A573, "ddd")</f>
        <v>Sat</v>
      </c>
      <c r="AK573" s="39">
        <f>MONTH(Table2[[#This Row],[Date]])</f>
        <v>2</v>
      </c>
      <c r="AL573" s="39"/>
      <c r="AM573" s="39" t="str">
        <f>IF(AND(Table2[[#This Row],[Date]]=A574,Table2[[#This Row],[Track]]=B574,Table2[[#This Row],[Race]]=F574,AL573&lt;&gt;"Neg",AL574&lt;&gt;"Neg"),2,"")</f>
        <v/>
      </c>
      <c r="AN573" s="39" t="str">
        <f>IF(AM573=2,2,IF(AND(AM572=2,Table2[[#This Row],[Negatives]]&lt;&gt;"NEG"),2,""))</f>
        <v/>
      </c>
      <c r="AO573" s="39">
        <f>IF(AND(Table2[[#This Row],[State]]="NSW",Table2[[#This Row],[Rated Order]]=3,AN573=""),100,100)</f>
        <v>100</v>
      </c>
      <c r="AP573" s="39" t="str">
        <f>IF(AC573&lt;&gt;"Won","",AO573*AD573)</f>
        <v/>
      </c>
      <c r="AQ573" s="39">
        <f>IF(AP573="",AO573*-1,AP573-AO573)</f>
        <v>-100</v>
      </c>
      <c r="AR573" s="95">
        <f>IF(Table2[[#This Row],[Negatives]]="NEG","",IF(AND(Table2[[#This Row],[2 Pro Bets]]="",Table2[[#This Row],[State]]="NSW",Table2[[#This Row],[Rated Order]]=3),"",100))</f>
        <v>100</v>
      </c>
      <c r="AS573" s="47" t="str">
        <f>IF(Table2[[#This Row],[Pro Bet]]="","",IF(Table2[[#This Row],[Lev Ret]]="","",AR573*Table2[[#This Row],[Div]]))</f>
        <v/>
      </c>
      <c r="AT573" s="96">
        <f>IF(Table2[[#This Row],[Pro Bet]]="","",IF(AS573="",AR573*-1,AS573-AR573))</f>
        <v>-100</v>
      </c>
    </row>
    <row r="574" spans="1:46" x14ac:dyDescent="0.25">
      <c r="A574" s="38">
        <v>44618</v>
      </c>
      <c r="B574" s="39" t="s">
        <v>44</v>
      </c>
      <c r="C574" s="40">
        <v>0.54166666666666663</v>
      </c>
      <c r="D574" s="39">
        <v>10</v>
      </c>
      <c r="E574" s="39">
        <v>0</v>
      </c>
      <c r="F574" s="70">
        <v>2</v>
      </c>
      <c r="G574" s="39">
        <v>1100</v>
      </c>
      <c r="H574" s="39" t="s">
        <v>1398</v>
      </c>
      <c r="I574" s="39">
        <v>72</v>
      </c>
      <c r="J574" s="39">
        <v>130</v>
      </c>
      <c r="K574" s="39">
        <v>8</v>
      </c>
      <c r="L574" s="39" t="s">
        <v>837</v>
      </c>
      <c r="M574" s="39" t="s">
        <v>999</v>
      </c>
      <c r="N574" s="41">
        <v>7.6</v>
      </c>
      <c r="O574" s="39" t="s">
        <v>1482</v>
      </c>
      <c r="P574" s="39" t="s">
        <v>1175</v>
      </c>
      <c r="Q574" s="48"/>
      <c r="R574" s="39">
        <v>1</v>
      </c>
      <c r="S574" s="39">
        <v>55.5</v>
      </c>
      <c r="T574" s="39">
        <v>55.5</v>
      </c>
      <c r="U574" s="48">
        <v>56.636155606407328</v>
      </c>
      <c r="V574" s="39">
        <v>3</v>
      </c>
      <c r="W574" s="39"/>
      <c r="X574" s="39">
        <v>2</v>
      </c>
      <c r="Y574" s="39">
        <v>4.8</v>
      </c>
      <c r="Z574" s="39">
        <v>20</v>
      </c>
      <c r="AA574" s="39"/>
      <c r="AB574" s="52"/>
      <c r="AC574" s="39" t="s">
        <v>1</v>
      </c>
      <c r="AD574" s="41">
        <v>7</v>
      </c>
      <c r="AE574" s="41">
        <v>2.1</v>
      </c>
      <c r="AF574" s="68" t="s">
        <v>619</v>
      </c>
      <c r="AG574" s="39" t="str">
        <f>VLOOKUP(B574,$B$1703:$D$1743,2,FALSE)</f>
        <v>NSW</v>
      </c>
      <c r="AH574" s="39" t="str">
        <f>VLOOKUP(B574,$B$1703:$D$1743,3,FALSE)</f>
        <v>-</v>
      </c>
      <c r="AI574" s="69" t="str">
        <f>TRIM(PROPER(L574))</f>
        <v>Esteemed Lady</v>
      </c>
      <c r="AJ574" s="39" t="str">
        <f>TEXT(A574, "ddd")</f>
        <v>Sat</v>
      </c>
      <c r="AK574" s="39">
        <f>MONTH(Table2[[#This Row],[Date]])</f>
        <v>2</v>
      </c>
      <c r="AL574" s="39"/>
      <c r="AM574" s="39" t="str">
        <f>IF(AND(Table2[[#This Row],[Date]]=A575,Table2[[#This Row],[Track]]=B575,Table2[[#This Row],[Race]]=F575,AL574&lt;&gt;"Neg",AL575&lt;&gt;"Neg"),2,"")</f>
        <v/>
      </c>
      <c r="AN574" s="39" t="str">
        <f>IF(AM574=2,2,IF(AND(AM573=2,Table2[[#This Row],[Negatives]]&lt;&gt;"NEG"),2,""))</f>
        <v/>
      </c>
      <c r="AO574" s="39">
        <f>IF(AND(Table2[[#This Row],[State]]="NSW",Table2[[#This Row],[Rated Order]]=3,AN574=""),100,100)</f>
        <v>100</v>
      </c>
      <c r="AP574" s="39" t="str">
        <f>IF(AC574&lt;&gt;"Won","",AO574*AD574)</f>
        <v/>
      </c>
      <c r="AQ574" s="39">
        <f>IF(AP574="",AO574*-1,AP574-AO574)</f>
        <v>-100</v>
      </c>
      <c r="AR574" s="95">
        <f>IF(Table2[[#This Row],[Negatives]]="NEG","",IF(AND(Table2[[#This Row],[2 Pro Bets]]="",Table2[[#This Row],[State]]="NSW",Table2[[#This Row],[Rated Order]]=3),"",100))</f>
        <v>100</v>
      </c>
      <c r="AS574" s="47" t="str">
        <f>IF(Table2[[#This Row],[Pro Bet]]="","",IF(Table2[[#This Row],[Lev Ret]]="","",AR574*Table2[[#This Row],[Div]]))</f>
        <v/>
      </c>
      <c r="AT574" s="96">
        <f>IF(Table2[[#This Row],[Pro Bet]]="","",IF(AS574="",AR574*-1,AS574-AR574))</f>
        <v>-100</v>
      </c>
    </row>
    <row r="575" spans="1:46" x14ac:dyDescent="0.25">
      <c r="A575" s="38">
        <v>44618</v>
      </c>
      <c r="B575" s="39" t="s">
        <v>44</v>
      </c>
      <c r="C575" s="40">
        <v>0.54166666666666663</v>
      </c>
      <c r="D575" s="39">
        <v>10</v>
      </c>
      <c r="E575" s="39">
        <v>0</v>
      </c>
      <c r="F575" s="70">
        <v>2</v>
      </c>
      <c r="G575" s="39">
        <v>1100</v>
      </c>
      <c r="H575" s="39" t="s">
        <v>1398</v>
      </c>
      <c r="I575" s="39">
        <v>72</v>
      </c>
      <c r="J575" s="39">
        <v>130</v>
      </c>
      <c r="K575" s="39">
        <v>5</v>
      </c>
      <c r="L575" s="39" t="s">
        <v>1088</v>
      </c>
      <c r="M575" s="39" t="s">
        <v>1018</v>
      </c>
      <c r="N575" s="41">
        <v>5.6</v>
      </c>
      <c r="O575" s="39" t="s">
        <v>1089</v>
      </c>
      <c r="P575" s="39" t="s">
        <v>1182</v>
      </c>
      <c r="Q575" s="48"/>
      <c r="R575" s="39">
        <v>8</v>
      </c>
      <c r="S575" s="39">
        <v>57.5</v>
      </c>
      <c r="T575" s="39">
        <v>57.5</v>
      </c>
      <c r="U575" s="48">
        <v>56.636155606407328</v>
      </c>
      <c r="V575" s="39">
        <v>5</v>
      </c>
      <c r="W575" s="39">
        <v>1</v>
      </c>
      <c r="X575" s="39">
        <v>3</v>
      </c>
      <c r="Y575" s="39">
        <v>7</v>
      </c>
      <c r="Z575" s="39">
        <v>20</v>
      </c>
      <c r="AA575" s="39"/>
      <c r="AB575" s="52"/>
      <c r="AC575" s="39" t="s">
        <v>2</v>
      </c>
      <c r="AD575" s="41">
        <v>4.8</v>
      </c>
      <c r="AE575" s="41">
        <v>1.8</v>
      </c>
      <c r="AF575" s="68" t="s">
        <v>619</v>
      </c>
      <c r="AG575" s="39" t="str">
        <f>VLOOKUP(B575,$B$1703:$D$1743,2,FALSE)</f>
        <v>NSW</v>
      </c>
      <c r="AH575" s="39" t="str">
        <f>VLOOKUP(B575,$B$1703:$D$1743,3,FALSE)</f>
        <v>-</v>
      </c>
      <c r="AI575" s="69" t="str">
        <f>TRIM(PROPER(L575))</f>
        <v>Switched</v>
      </c>
      <c r="AJ575" s="39" t="str">
        <f>TEXT(A575, "ddd")</f>
        <v>Sat</v>
      </c>
      <c r="AK575" s="39">
        <f>MONTH(Table2[[#This Row],[Date]])</f>
        <v>2</v>
      </c>
      <c r="AL575" s="39" t="s">
        <v>1362</v>
      </c>
      <c r="AM575" s="39" t="str">
        <f>IF(AND(Table2[[#This Row],[Date]]=A576,Table2[[#This Row],[Track]]=B576,Table2[[#This Row],[Race]]=F576,AL575&lt;&gt;"Neg",AL576&lt;&gt;"Neg"),2,"")</f>
        <v/>
      </c>
      <c r="AN575" s="39" t="str">
        <f>IF(AM575=2,2,IF(AND(AM574=2,Table2[[#This Row],[Negatives]]&lt;&gt;"NEG"),2,""))</f>
        <v/>
      </c>
      <c r="AO575" s="39">
        <f>IF(AND(Table2[[#This Row],[State]]="NSW",Table2[[#This Row],[Rated Order]]=3,AN575=""),100,100)</f>
        <v>100</v>
      </c>
      <c r="AP575" s="39" t="str">
        <f>IF(AC575&lt;&gt;"Won","",AO575*AD575)</f>
        <v/>
      </c>
      <c r="AQ575" s="39">
        <f>IF(AP575="",AO575*-1,AP575-AO575)</f>
        <v>-100</v>
      </c>
      <c r="AR575" s="95" t="str">
        <f>IF(Table2[[#This Row],[Negatives]]="NEG","",IF(AND(Table2[[#This Row],[2 Pro Bets]]="",Table2[[#This Row],[State]]="NSW",Table2[[#This Row],[Rated Order]]=3),"",100))</f>
        <v/>
      </c>
      <c r="AS575" s="47" t="str">
        <f>IF(Table2[[#This Row],[Pro Bet]]="","",IF(Table2[[#This Row],[Lev Ret]]="","",AR575*Table2[[#This Row],[Div]]))</f>
        <v/>
      </c>
      <c r="AT575" s="96" t="str">
        <f>IF(Table2[[#This Row],[Pro Bet]]="","",IF(AS575="",AR575*-1,AS575-AR575))</f>
        <v/>
      </c>
    </row>
    <row r="576" spans="1:46" x14ac:dyDescent="0.25">
      <c r="A576" s="38">
        <v>44618</v>
      </c>
      <c r="B576" s="39" t="s">
        <v>107</v>
      </c>
      <c r="C576" s="40">
        <v>0.55208333333333337</v>
      </c>
      <c r="D576" s="39">
        <v>3</v>
      </c>
      <c r="E576" s="39">
        <v>3</v>
      </c>
      <c r="F576" s="70">
        <v>2</v>
      </c>
      <c r="G576" s="39">
        <v>1400</v>
      </c>
      <c r="H576" s="39" t="s">
        <v>1021</v>
      </c>
      <c r="I576" s="39" t="s">
        <v>1061</v>
      </c>
      <c r="J576" s="39">
        <v>200</v>
      </c>
      <c r="K576" s="39">
        <v>2</v>
      </c>
      <c r="L576" s="39" t="s">
        <v>652</v>
      </c>
      <c r="M576" s="39" t="s">
        <v>995</v>
      </c>
      <c r="N576" s="41">
        <v>1.85</v>
      </c>
      <c r="O576" s="39" t="s">
        <v>1214</v>
      </c>
      <c r="P576" s="39" t="s">
        <v>1215</v>
      </c>
      <c r="Q576" s="48"/>
      <c r="R576" s="39">
        <v>4</v>
      </c>
      <c r="S576" s="39">
        <v>58</v>
      </c>
      <c r="T576" s="39">
        <v>58</v>
      </c>
      <c r="U576" s="48">
        <v>74.054054054054049</v>
      </c>
      <c r="V576" s="39">
        <v>1</v>
      </c>
      <c r="W576" s="39">
        <v>4</v>
      </c>
      <c r="X576" s="39">
        <v>2</v>
      </c>
      <c r="Y576" s="39">
        <v>4.4000000000000004</v>
      </c>
      <c r="Z576" s="39">
        <v>40</v>
      </c>
      <c r="AA576" s="39">
        <v>7</v>
      </c>
      <c r="AB576" s="52"/>
      <c r="AC576" s="39" t="s">
        <v>617</v>
      </c>
      <c r="AD576" s="41">
        <v>1.85</v>
      </c>
      <c r="AE576" s="41">
        <v>1.4</v>
      </c>
      <c r="AF576" s="68" t="s">
        <v>618</v>
      </c>
      <c r="AG576" s="39" t="str">
        <f>VLOOKUP(B576,$B$1703:$D$1743,2,FALSE)</f>
        <v>Vic</v>
      </c>
      <c r="AH576" s="39" t="str">
        <f>VLOOKUP(B576,$B$1703:$D$1743,3,FALSE)</f>
        <v>-</v>
      </c>
      <c r="AI576" s="69" t="str">
        <f>TRIM(PROPER(L576))</f>
        <v>Flying Mascot</v>
      </c>
      <c r="AJ576" s="39" t="str">
        <f>TEXT(A576, "ddd")</f>
        <v>Sat</v>
      </c>
      <c r="AK576" s="39">
        <f>MONTH(Table2[[#This Row],[Date]])</f>
        <v>2</v>
      </c>
      <c r="AL576" s="39" t="s">
        <v>1361</v>
      </c>
      <c r="AM576" s="39" t="str">
        <f>IF(AND(Table2[[#This Row],[Date]]=A577,Table2[[#This Row],[Track]]=B577,Table2[[#This Row],[Race]]=F577,AL576&lt;&gt;"Neg",AL577&lt;&gt;"Neg"),2,"")</f>
        <v/>
      </c>
      <c r="AN576" s="39" t="str">
        <f>IF(AM576=2,2,IF(AND(AM575=2,Table2[[#This Row],[Negatives]]&lt;&gt;"NEG"),2,""))</f>
        <v/>
      </c>
      <c r="AO576" s="39">
        <f>IF(AND(Table2[[#This Row],[State]]="NSW",Table2[[#This Row],[Rated Order]]=3,AN576=""),100,100)</f>
        <v>100</v>
      </c>
      <c r="AP576" s="39">
        <f>IF(AC576&lt;&gt;"Won","",AO576*AD576)</f>
        <v>185</v>
      </c>
      <c r="AQ576" s="39">
        <f>IF(AP576="",AO576*-1,AP576-AO576)</f>
        <v>85</v>
      </c>
      <c r="AR576" s="95" t="str">
        <f>IF(Table2[[#This Row],[Negatives]]="NEG","",IF(AND(Table2[[#This Row],[2 Pro Bets]]="",Table2[[#This Row],[State]]="NSW",Table2[[#This Row],[Rated Order]]=3),"",100))</f>
        <v/>
      </c>
      <c r="AS576" s="47" t="str">
        <f>IF(Table2[[#This Row],[Pro Bet]]="","",IF(Table2[[#This Row],[Lev Ret]]="","",AR576*Table2[[#This Row],[Div]]))</f>
        <v/>
      </c>
      <c r="AT576" s="96" t="str">
        <f>IF(Table2[[#This Row],[Pro Bet]]="","",IF(AS576="",AR576*-1,AS576-AR576))</f>
        <v/>
      </c>
    </row>
    <row r="577" spans="1:46" x14ac:dyDescent="0.25">
      <c r="A577" s="38">
        <v>44618</v>
      </c>
      <c r="B577" s="39" t="s">
        <v>44</v>
      </c>
      <c r="C577" s="40">
        <v>0.61458333333333337</v>
      </c>
      <c r="D577" s="39">
        <v>10</v>
      </c>
      <c r="E577" s="39">
        <v>0</v>
      </c>
      <c r="F577" s="70">
        <v>5</v>
      </c>
      <c r="G577" s="39">
        <v>1300</v>
      </c>
      <c r="H577" s="39" t="s">
        <v>1398</v>
      </c>
      <c r="I577" s="39"/>
      <c r="J577" s="39">
        <v>160</v>
      </c>
      <c r="K577" s="39">
        <v>8</v>
      </c>
      <c r="L577" s="39" t="s">
        <v>774</v>
      </c>
      <c r="M577" s="39" t="s">
        <v>1006</v>
      </c>
      <c r="N577" s="41">
        <v>3.1</v>
      </c>
      <c r="O577" s="39" t="s">
        <v>1091</v>
      </c>
      <c r="P577" s="39" t="s">
        <v>1211</v>
      </c>
      <c r="Q577" s="48"/>
      <c r="R577" s="39">
        <v>1</v>
      </c>
      <c r="S577" s="39">
        <v>54</v>
      </c>
      <c r="T577" s="39">
        <v>54</v>
      </c>
      <c r="U577" s="48">
        <v>81.038552321007074</v>
      </c>
      <c r="V577" s="39">
        <v>3</v>
      </c>
      <c r="W577" s="39">
        <v>3</v>
      </c>
      <c r="X577" s="39">
        <v>2</v>
      </c>
      <c r="Y577" s="39">
        <v>2.7</v>
      </c>
      <c r="Z577" s="39">
        <v>20</v>
      </c>
      <c r="AA577" s="39"/>
      <c r="AB577" s="52"/>
      <c r="AC577" s="39"/>
      <c r="AD577" s="41">
        <v>4.2</v>
      </c>
      <c r="AE577" s="41"/>
      <c r="AF577" s="68" t="s">
        <v>619</v>
      </c>
      <c r="AG577" s="39" t="str">
        <f>VLOOKUP(B577,$B$1703:$D$1743,2,FALSE)</f>
        <v>NSW</v>
      </c>
      <c r="AH577" s="39" t="str">
        <f>VLOOKUP(B577,$B$1703:$D$1743,3,FALSE)</f>
        <v>-</v>
      </c>
      <c r="AI577" s="69" t="str">
        <f>TRIM(PROPER(L577))</f>
        <v>Atishu</v>
      </c>
      <c r="AJ577" s="39" t="str">
        <f>TEXT(A577, "ddd")</f>
        <v>Sat</v>
      </c>
      <c r="AK577" s="39">
        <f>MONTH(Table2[[#This Row],[Date]])</f>
        <v>2</v>
      </c>
      <c r="AL577" s="39"/>
      <c r="AM577" s="39" t="str">
        <f>IF(AND(Table2[[#This Row],[Date]]=A578,Table2[[#This Row],[Track]]=B578,Table2[[#This Row],[Race]]=F578,AL577&lt;&gt;"Neg",AL578&lt;&gt;"Neg"),2,"")</f>
        <v/>
      </c>
      <c r="AN577" s="39" t="str">
        <f>IF(AM577=2,2,IF(AND(AM576=2,Table2[[#This Row],[Negatives]]&lt;&gt;"NEG"),2,""))</f>
        <v/>
      </c>
      <c r="AO577" s="39">
        <f>IF(AND(Table2[[#This Row],[State]]="NSW",Table2[[#This Row],[Rated Order]]=3,AN577=""),100,100)</f>
        <v>100</v>
      </c>
      <c r="AP577" s="39" t="str">
        <f>IF(AC577&lt;&gt;"Won","",AO577*AD577)</f>
        <v/>
      </c>
      <c r="AQ577" s="39">
        <f>IF(AP577="",AO577*-1,AP577-AO577)</f>
        <v>-100</v>
      </c>
      <c r="AR577" s="95">
        <f>IF(Table2[[#This Row],[Negatives]]="NEG","",IF(AND(Table2[[#This Row],[2 Pro Bets]]="",Table2[[#This Row],[State]]="NSW",Table2[[#This Row],[Rated Order]]=3),"",100))</f>
        <v>100</v>
      </c>
      <c r="AS577" s="47" t="str">
        <f>IF(Table2[[#This Row],[Pro Bet]]="","",IF(Table2[[#This Row],[Lev Ret]]="","",AR577*Table2[[#This Row],[Div]]))</f>
        <v/>
      </c>
      <c r="AT577" s="96">
        <f>IF(Table2[[#This Row],[Pro Bet]]="","",IF(AS577="",AR577*-1,AS577-AR577))</f>
        <v>-100</v>
      </c>
    </row>
    <row r="578" spans="1:46" x14ac:dyDescent="0.25">
      <c r="A578" s="38">
        <v>44618</v>
      </c>
      <c r="B578" s="39" t="s">
        <v>44</v>
      </c>
      <c r="C578" s="40">
        <v>0.64236111111111105</v>
      </c>
      <c r="D578" s="39">
        <v>10</v>
      </c>
      <c r="E578" s="39">
        <v>0</v>
      </c>
      <c r="F578" s="70">
        <v>6</v>
      </c>
      <c r="G578" s="39">
        <v>1400</v>
      </c>
      <c r="H578" s="39" t="s">
        <v>1021</v>
      </c>
      <c r="I578" s="39" t="s">
        <v>1052</v>
      </c>
      <c r="J578" s="39">
        <v>200</v>
      </c>
      <c r="K578" s="39">
        <v>2</v>
      </c>
      <c r="L578" s="39" t="s">
        <v>838</v>
      </c>
      <c r="M578" s="39" t="s">
        <v>1006</v>
      </c>
      <c r="N578" s="41">
        <v>6</v>
      </c>
      <c r="O578" s="39" t="s">
        <v>1413</v>
      </c>
      <c r="P578" s="39" t="s">
        <v>1183</v>
      </c>
      <c r="Q578" s="48"/>
      <c r="R578" s="39">
        <v>1</v>
      </c>
      <c r="S578" s="39">
        <v>58</v>
      </c>
      <c r="T578" s="39">
        <v>58</v>
      </c>
      <c r="U578" s="48">
        <v>60.14492753623189</v>
      </c>
      <c r="V578" s="39">
        <v>3</v>
      </c>
      <c r="W578" s="39"/>
      <c r="X578" s="39">
        <v>2</v>
      </c>
      <c r="Y578" s="39">
        <v>4.7</v>
      </c>
      <c r="Z578" s="39">
        <v>20</v>
      </c>
      <c r="AA578" s="39"/>
      <c r="AB578" s="52"/>
      <c r="AC578" s="39" t="s">
        <v>471</v>
      </c>
      <c r="AD578" s="41">
        <v>7.5</v>
      </c>
      <c r="AE578" s="41">
        <v>2.1</v>
      </c>
      <c r="AF578" s="68" t="s">
        <v>619</v>
      </c>
      <c r="AG578" s="39" t="str">
        <f>VLOOKUP(B578,$B$1703:$D$1743,2,FALSE)</f>
        <v>NSW</v>
      </c>
      <c r="AH578" s="39" t="str">
        <f>VLOOKUP(B578,$B$1703:$D$1743,3,FALSE)</f>
        <v>-</v>
      </c>
      <c r="AI578" s="69" t="str">
        <f>TRIM(PROPER(L578))</f>
        <v>Forbidden Love</v>
      </c>
      <c r="AJ578" s="39" t="str">
        <f>TEXT(A578, "ddd")</f>
        <v>Sat</v>
      </c>
      <c r="AK578" s="39">
        <f>MONTH(Table2[[#This Row],[Date]])</f>
        <v>2</v>
      </c>
      <c r="AL578" s="39"/>
      <c r="AM578" s="39" t="str">
        <f>IF(AND(Table2[[#This Row],[Date]]=A579,Table2[[#This Row],[Track]]=B579,Table2[[#This Row],[Race]]=F579,AL578&lt;&gt;"Neg",AL579&lt;&gt;"Neg"),2,"")</f>
        <v/>
      </c>
      <c r="AN578" s="39" t="str">
        <f>IF(AM578=2,2,IF(AND(AM577=2,Table2[[#This Row],[Negatives]]&lt;&gt;"NEG"),2,""))</f>
        <v/>
      </c>
      <c r="AO578" s="39">
        <f>IF(AND(Table2[[#This Row],[State]]="NSW",Table2[[#This Row],[Rated Order]]=3,AN578=""),100,100)</f>
        <v>100</v>
      </c>
      <c r="AP578" s="39">
        <f>IF(AC578&lt;&gt;"Won","",AO578*AD578)</f>
        <v>750</v>
      </c>
      <c r="AQ578" s="39">
        <f>IF(AP578="",AO578*-1,AP578-AO578)</f>
        <v>650</v>
      </c>
      <c r="AR578" s="95">
        <f>IF(Table2[[#This Row],[Negatives]]="NEG","",IF(AND(Table2[[#This Row],[2 Pro Bets]]="",Table2[[#This Row],[State]]="NSW",Table2[[#This Row],[Rated Order]]=3),"",100))</f>
        <v>100</v>
      </c>
      <c r="AS578" s="47">
        <f>IF(Table2[[#This Row],[Pro Bet]]="","",IF(Table2[[#This Row],[Lev Ret]]="","",AR578*Table2[[#This Row],[Div]]))</f>
        <v>750</v>
      </c>
      <c r="AT578" s="96">
        <f>IF(Table2[[#This Row],[Pro Bet]]="","",IF(AS578="",AR578*-1,AS578-AR578))</f>
        <v>650</v>
      </c>
    </row>
    <row r="579" spans="1:46" x14ac:dyDescent="0.25">
      <c r="A579" s="38">
        <v>44618</v>
      </c>
      <c r="B579" s="39" t="s">
        <v>107</v>
      </c>
      <c r="C579" s="40">
        <v>0.71180555555555547</v>
      </c>
      <c r="D579" s="39">
        <v>3</v>
      </c>
      <c r="E579" s="39">
        <v>3</v>
      </c>
      <c r="F579" s="70">
        <v>8</v>
      </c>
      <c r="G579" s="39">
        <v>1100</v>
      </c>
      <c r="H579" s="39" t="s">
        <v>988</v>
      </c>
      <c r="I579" s="39" t="s">
        <v>989</v>
      </c>
      <c r="J579" s="39">
        <v>750</v>
      </c>
      <c r="K579" s="39">
        <v>9</v>
      </c>
      <c r="L579" s="39" t="s">
        <v>547</v>
      </c>
      <c r="M579" s="39" t="s">
        <v>1006</v>
      </c>
      <c r="N579" s="41">
        <v>8</v>
      </c>
      <c r="O579" s="39" t="s">
        <v>1096</v>
      </c>
      <c r="P579" s="39" t="s">
        <v>1064</v>
      </c>
      <c r="Q579" s="48"/>
      <c r="R579" s="39">
        <v>1</v>
      </c>
      <c r="S579" s="39">
        <v>52</v>
      </c>
      <c r="T579" s="39">
        <v>52</v>
      </c>
      <c r="U579" s="48">
        <v>48.214285714285715</v>
      </c>
      <c r="V579" s="39">
        <v>3</v>
      </c>
      <c r="W579" s="39"/>
      <c r="X579" s="39">
        <v>2</v>
      </c>
      <c r="Y579" s="39">
        <v>4.8</v>
      </c>
      <c r="Z579" s="39">
        <v>35</v>
      </c>
      <c r="AA579" s="39">
        <v>13</v>
      </c>
      <c r="AB579" s="52"/>
      <c r="AC579" s="39"/>
      <c r="AD579" s="41">
        <v>6.5</v>
      </c>
      <c r="AE579" s="41"/>
      <c r="AF579" s="68" t="s">
        <v>618</v>
      </c>
      <c r="AG579" s="39" t="str">
        <f>VLOOKUP(B579,$B$1703:$D$1743,2,FALSE)</f>
        <v>Vic</v>
      </c>
      <c r="AH579" s="39" t="str">
        <f>VLOOKUP(B579,$B$1703:$D$1743,3,FALSE)</f>
        <v>-</v>
      </c>
      <c r="AI579" s="69" t="str">
        <f>TRIM(PROPER(L579))</f>
        <v>Minhaaj</v>
      </c>
      <c r="AJ579" s="39" t="str">
        <f>TEXT(A579, "ddd")</f>
        <v>Sat</v>
      </c>
      <c r="AK579" s="39">
        <f>MONTH(Table2[[#This Row],[Date]])</f>
        <v>2</v>
      </c>
      <c r="AL579" s="39"/>
      <c r="AM579" s="39">
        <f>IF(AND(Table2[[#This Row],[Date]]=A580,Table2[[#This Row],[Track]]=B580,Table2[[#This Row],[Race]]=F580,AL579&lt;&gt;"Neg",AL580&lt;&gt;"Neg"),2,"")</f>
        <v>2</v>
      </c>
      <c r="AN579" s="39">
        <f>IF(AM579=2,2,IF(AND(AM578=2,Table2[[#This Row],[Negatives]]&lt;&gt;"NEG"),2,""))</f>
        <v>2</v>
      </c>
      <c r="AO579" s="39">
        <f>IF(AND(Table2[[#This Row],[State]]="NSW",Table2[[#This Row],[Rated Order]]=3,AN579=""),100,100)</f>
        <v>100</v>
      </c>
      <c r="AP579" s="39" t="str">
        <f>IF(AC579&lt;&gt;"Won","",AO579*AD579)</f>
        <v/>
      </c>
      <c r="AQ579" s="39">
        <f>IF(AP579="",AO579*-1,AP579-AO579)</f>
        <v>-100</v>
      </c>
      <c r="AR579" s="95">
        <f>IF(Table2[[#This Row],[Negatives]]="NEG","",IF(AND(Table2[[#This Row],[2 Pro Bets]]="",Table2[[#This Row],[State]]="NSW",Table2[[#This Row],[Rated Order]]=3),"",100))</f>
        <v>100</v>
      </c>
      <c r="AS579" s="47" t="str">
        <f>IF(Table2[[#This Row],[Pro Bet]]="","",IF(Table2[[#This Row],[Lev Ret]]="","",AR579*Table2[[#This Row],[Div]]))</f>
        <v/>
      </c>
      <c r="AT579" s="96">
        <f>IF(Table2[[#This Row],[Pro Bet]]="","",IF(AS579="",AR579*-1,AS579-AR579))</f>
        <v>-100</v>
      </c>
    </row>
    <row r="580" spans="1:46" x14ac:dyDescent="0.25">
      <c r="A580" s="38">
        <v>44618</v>
      </c>
      <c r="B580" s="39" t="s">
        <v>107</v>
      </c>
      <c r="C580" s="40">
        <v>0.71180555555555547</v>
      </c>
      <c r="D580" s="39">
        <v>3</v>
      </c>
      <c r="E580" s="39">
        <v>3</v>
      </c>
      <c r="F580" s="70">
        <v>8</v>
      </c>
      <c r="G580" s="39">
        <v>1100</v>
      </c>
      <c r="H580" s="39" t="s">
        <v>988</v>
      </c>
      <c r="I580" s="39" t="s">
        <v>989</v>
      </c>
      <c r="J580" s="39">
        <v>750</v>
      </c>
      <c r="K580" s="39">
        <v>1</v>
      </c>
      <c r="L580" s="39" t="s">
        <v>548</v>
      </c>
      <c r="M580" s="39" t="s">
        <v>999</v>
      </c>
      <c r="N580" s="41">
        <v>8</v>
      </c>
      <c r="O580" s="39" t="s">
        <v>1216</v>
      </c>
      <c r="P580" s="39" t="s">
        <v>1060</v>
      </c>
      <c r="Q580" s="48"/>
      <c r="R580" s="39">
        <v>6</v>
      </c>
      <c r="S580" s="39">
        <v>58</v>
      </c>
      <c r="T580" s="39">
        <v>58</v>
      </c>
      <c r="U580" s="48">
        <v>48.214285714285715</v>
      </c>
      <c r="V580" s="39">
        <v>2</v>
      </c>
      <c r="W580" s="39">
        <v>1</v>
      </c>
      <c r="X580" s="39">
        <v>3</v>
      </c>
      <c r="Y580" s="39">
        <v>5.4</v>
      </c>
      <c r="Z580" s="39">
        <v>30</v>
      </c>
      <c r="AA580" s="39">
        <v>13</v>
      </c>
      <c r="AB580" s="52"/>
      <c r="AC580" s="39"/>
      <c r="AD580" s="41">
        <v>11</v>
      </c>
      <c r="AE580" s="41"/>
      <c r="AF580" s="68" t="s">
        <v>618</v>
      </c>
      <c r="AG580" s="39" t="str">
        <f>VLOOKUP(B580,$B$1703:$D$1743,2,FALSE)</f>
        <v>Vic</v>
      </c>
      <c r="AH580" s="39" t="str">
        <f>VLOOKUP(B580,$B$1703:$D$1743,3,FALSE)</f>
        <v>-</v>
      </c>
      <c r="AI580" s="69" t="str">
        <f>TRIM(PROPER(L580))</f>
        <v>Wild Ruler</v>
      </c>
      <c r="AJ580" s="39" t="str">
        <f>TEXT(A580, "ddd")</f>
        <v>Sat</v>
      </c>
      <c r="AK580" s="39">
        <f>MONTH(Table2[[#This Row],[Date]])</f>
        <v>2</v>
      </c>
      <c r="AL580" s="39"/>
      <c r="AM580" s="39" t="str">
        <f>IF(AND(Table2[[#This Row],[Date]]=A581,Table2[[#This Row],[Track]]=B581,Table2[[#This Row],[Race]]=F581,AL580&lt;&gt;"Neg",AL581&lt;&gt;"Neg"),2,"")</f>
        <v/>
      </c>
      <c r="AN580" s="39">
        <f>IF(AM580=2,2,IF(AND(AM579=2,Table2[[#This Row],[Negatives]]&lt;&gt;"NEG"),2,""))</f>
        <v>2</v>
      </c>
      <c r="AO580" s="39">
        <f>IF(AND(Table2[[#This Row],[State]]="NSW",Table2[[#This Row],[Rated Order]]=3,AN580=""),100,100)</f>
        <v>100</v>
      </c>
      <c r="AP580" s="39" t="str">
        <f>IF(AC580&lt;&gt;"Won","",AO580*AD580)</f>
        <v/>
      </c>
      <c r="AQ580" s="39">
        <f>IF(AP580="",AO580*-1,AP580-AO580)</f>
        <v>-100</v>
      </c>
      <c r="AR580" s="95">
        <f>IF(Table2[[#This Row],[Negatives]]="NEG","",IF(AND(Table2[[#This Row],[2 Pro Bets]]="",Table2[[#This Row],[State]]="NSW",Table2[[#This Row],[Rated Order]]=3),"",100))</f>
        <v>100</v>
      </c>
      <c r="AS580" s="47" t="str">
        <f>IF(Table2[[#This Row],[Pro Bet]]="","",IF(Table2[[#This Row],[Lev Ret]]="","",AR580*Table2[[#This Row],[Div]]))</f>
        <v/>
      </c>
      <c r="AT580" s="96">
        <f>IF(Table2[[#This Row],[Pro Bet]]="","",IF(AS580="",AR580*-1,AS580-AR580))</f>
        <v>-100</v>
      </c>
    </row>
    <row r="581" spans="1:46" x14ac:dyDescent="0.25">
      <c r="A581" s="38">
        <v>44618</v>
      </c>
      <c r="B581" s="39" t="s">
        <v>44</v>
      </c>
      <c r="C581" s="40">
        <v>0.75</v>
      </c>
      <c r="D581" s="39">
        <v>10</v>
      </c>
      <c r="E581" s="39">
        <v>0</v>
      </c>
      <c r="F581" s="70">
        <v>10</v>
      </c>
      <c r="G581" s="39">
        <v>1200</v>
      </c>
      <c r="H581" s="39" t="s">
        <v>1398</v>
      </c>
      <c r="I581" s="39">
        <v>88</v>
      </c>
      <c r="J581" s="39">
        <v>130</v>
      </c>
      <c r="K581" s="39">
        <v>4</v>
      </c>
      <c r="L581" s="39" t="s">
        <v>576</v>
      </c>
      <c r="M581" s="39" t="s">
        <v>999</v>
      </c>
      <c r="N581" s="41">
        <v>2.9</v>
      </c>
      <c r="O581" s="39" t="s">
        <v>1068</v>
      </c>
      <c r="P581" s="39" t="s">
        <v>1182</v>
      </c>
      <c r="Q581" s="48"/>
      <c r="R581" s="39">
        <v>7</v>
      </c>
      <c r="S581" s="39">
        <v>57.5</v>
      </c>
      <c r="T581" s="39">
        <v>57.5</v>
      </c>
      <c r="U581" s="48">
        <v>74.482758620689651</v>
      </c>
      <c r="V581" s="39">
        <v>2</v>
      </c>
      <c r="W581" s="39"/>
      <c r="X581" s="39">
        <v>2</v>
      </c>
      <c r="Y581" s="39">
        <v>4.5999999999999996</v>
      </c>
      <c r="Z581" s="39">
        <v>20</v>
      </c>
      <c r="AA581" s="39"/>
      <c r="AB581" s="52"/>
      <c r="AC581" s="39" t="s">
        <v>471</v>
      </c>
      <c r="AD581" s="41">
        <v>2.8</v>
      </c>
      <c r="AE581" s="41">
        <v>1.8</v>
      </c>
      <c r="AF581" s="68" t="s">
        <v>619</v>
      </c>
      <c r="AG581" s="39" t="str">
        <f>VLOOKUP(B581,$B$1703:$D$1743,2,FALSE)</f>
        <v>NSW</v>
      </c>
      <c r="AH581" s="39" t="str">
        <f>VLOOKUP(B581,$B$1703:$D$1743,3,FALSE)</f>
        <v>-</v>
      </c>
      <c r="AI581" s="69" t="str">
        <f>TRIM(PROPER(L581))</f>
        <v>Gravina</v>
      </c>
      <c r="AJ581" s="39" t="str">
        <f>TEXT(A581, "ddd")</f>
        <v>Sat</v>
      </c>
      <c r="AK581" s="39">
        <f>MONTH(Table2[[#This Row],[Date]])</f>
        <v>2</v>
      </c>
      <c r="AL581" s="39"/>
      <c r="AM581" s="39" t="str">
        <f>IF(AND(Table2[[#This Row],[Date]]=A582,Table2[[#This Row],[Track]]=B582,Table2[[#This Row],[Race]]=F582,AL581&lt;&gt;"Neg",AL582&lt;&gt;"Neg"),2,"")</f>
        <v/>
      </c>
      <c r="AN581" s="39" t="str">
        <f>IF(AM581=2,2,IF(AND(AM580=2,Table2[[#This Row],[Negatives]]&lt;&gt;"NEG"),2,""))</f>
        <v/>
      </c>
      <c r="AO581" s="39">
        <f>IF(AND(Table2[[#This Row],[State]]="NSW",Table2[[#This Row],[Rated Order]]=3,AN581=""),100,100)</f>
        <v>100</v>
      </c>
      <c r="AP581" s="39">
        <f>IF(AC581&lt;&gt;"Won","",AO581*AD581)</f>
        <v>280</v>
      </c>
      <c r="AQ581" s="39">
        <f>IF(AP581="",AO581*-1,AP581-AO581)</f>
        <v>180</v>
      </c>
      <c r="AR581" s="95">
        <f>IF(Table2[[#This Row],[Negatives]]="NEG","",IF(AND(Table2[[#This Row],[2 Pro Bets]]="",Table2[[#This Row],[State]]="NSW",Table2[[#This Row],[Rated Order]]=3),"",100))</f>
        <v>100</v>
      </c>
      <c r="AS581" s="47">
        <f>IF(Table2[[#This Row],[Pro Bet]]="","",IF(Table2[[#This Row],[Lev Ret]]="","",AR581*Table2[[#This Row],[Div]]))</f>
        <v>280</v>
      </c>
      <c r="AT581" s="96">
        <f>IF(Table2[[#This Row],[Pro Bet]]="","",IF(AS581="",AR581*-1,AS581-AR581))</f>
        <v>180</v>
      </c>
    </row>
    <row r="582" spans="1:46" x14ac:dyDescent="0.25">
      <c r="A582" s="38">
        <v>44625</v>
      </c>
      <c r="B582" s="39" t="s">
        <v>44</v>
      </c>
      <c r="C582" s="40">
        <v>0.51388888888888895</v>
      </c>
      <c r="D582" s="39">
        <v>10</v>
      </c>
      <c r="E582" s="39">
        <v>6</v>
      </c>
      <c r="F582" s="70">
        <v>1</v>
      </c>
      <c r="G582" s="39">
        <v>1600</v>
      </c>
      <c r="H582" s="39" t="s">
        <v>1398</v>
      </c>
      <c r="I582" s="39">
        <v>72</v>
      </c>
      <c r="J582" s="39">
        <v>100</v>
      </c>
      <c r="K582" s="39">
        <v>14</v>
      </c>
      <c r="L582" s="39" t="s">
        <v>839</v>
      </c>
      <c r="M582" s="39" t="s">
        <v>995</v>
      </c>
      <c r="N582" s="41">
        <v>7.2</v>
      </c>
      <c r="O582" s="39" t="s">
        <v>1450</v>
      </c>
      <c r="P582" s="39" t="s">
        <v>1483</v>
      </c>
      <c r="Q582" s="48">
        <v>2</v>
      </c>
      <c r="R582" s="39">
        <v>2</v>
      </c>
      <c r="S582" s="39">
        <v>52.5</v>
      </c>
      <c r="T582" s="39">
        <v>50.5</v>
      </c>
      <c r="U582" s="48">
        <v>47.222222222222229</v>
      </c>
      <c r="V582" s="39"/>
      <c r="W582" s="39"/>
      <c r="X582" s="39">
        <v>2</v>
      </c>
      <c r="Y582" s="39">
        <v>5.5</v>
      </c>
      <c r="Z582" s="39">
        <v>20</v>
      </c>
      <c r="AA582" s="39"/>
      <c r="AB582" s="52"/>
      <c r="AC582" s="39" t="s">
        <v>471</v>
      </c>
      <c r="AD582" s="41">
        <v>8</v>
      </c>
      <c r="AE582" s="41">
        <v>2.6</v>
      </c>
      <c r="AF582" s="68" t="s">
        <v>619</v>
      </c>
      <c r="AG582" s="39" t="str">
        <f>VLOOKUP(B582,$B$1703:$D$1743,2,FALSE)</f>
        <v>NSW</v>
      </c>
      <c r="AH582" s="39" t="str">
        <f>VLOOKUP(B582,$B$1703:$D$1743,3,FALSE)</f>
        <v>-</v>
      </c>
      <c r="AI582" s="69" t="str">
        <f>TRIM(PROPER(L582))</f>
        <v>Cap Estel</v>
      </c>
      <c r="AJ582" s="39" t="str">
        <f>TEXT(A582, "ddd")</f>
        <v>Sat</v>
      </c>
      <c r="AK582" s="39">
        <f>MONTH(Table2[[#This Row],[Date]])</f>
        <v>3</v>
      </c>
      <c r="AL582" s="39"/>
      <c r="AM582" s="39" t="str">
        <f>IF(AND(Table2[[#This Row],[Date]]=A583,Table2[[#This Row],[Track]]=B583,Table2[[#This Row],[Race]]=F583,AL582&lt;&gt;"Neg",AL583&lt;&gt;"Neg"),2,"")</f>
        <v/>
      </c>
      <c r="AN582" s="39" t="str">
        <f>IF(AM582=2,2,IF(AND(AM581=2,Table2[[#This Row],[Negatives]]&lt;&gt;"NEG"),2,""))</f>
        <v/>
      </c>
      <c r="AO582" s="39">
        <f>IF(AND(Table2[[#This Row],[State]]="NSW",Table2[[#This Row],[Rated Order]]=3,AN582=""),100,100)</f>
        <v>100</v>
      </c>
      <c r="AP582" s="39">
        <f>IF(AC582&lt;&gt;"Won","",AO582*AD582)</f>
        <v>800</v>
      </c>
      <c r="AQ582" s="39">
        <f>IF(AP582="",AO582*-1,AP582-AO582)</f>
        <v>700</v>
      </c>
      <c r="AR582" s="95">
        <f>IF(Table2[[#This Row],[Negatives]]="NEG","",IF(AND(Table2[[#This Row],[2 Pro Bets]]="",Table2[[#This Row],[State]]="NSW",Table2[[#This Row],[Rated Order]]=3),"",100))</f>
        <v>100</v>
      </c>
      <c r="AS582" s="47">
        <f>IF(Table2[[#This Row],[Pro Bet]]="","",IF(Table2[[#This Row],[Lev Ret]]="","",AR582*Table2[[#This Row],[Div]]))</f>
        <v>800</v>
      </c>
      <c r="AT582" s="96">
        <f>IF(Table2[[#This Row],[Pro Bet]]="","",IF(AS582="",AR582*-1,AS582-AR582))</f>
        <v>700</v>
      </c>
    </row>
    <row r="583" spans="1:46" x14ac:dyDescent="0.25">
      <c r="A583" s="38">
        <v>44625</v>
      </c>
      <c r="B583" s="39" t="s">
        <v>225</v>
      </c>
      <c r="C583" s="40">
        <v>0.57291666666666663</v>
      </c>
      <c r="D583" s="39">
        <v>5</v>
      </c>
      <c r="E583" s="39">
        <v>2</v>
      </c>
      <c r="F583" s="70">
        <v>3</v>
      </c>
      <c r="G583" s="39">
        <v>1200</v>
      </c>
      <c r="H583" s="39" t="s">
        <v>988</v>
      </c>
      <c r="I583" s="39">
        <v>90</v>
      </c>
      <c r="J583" s="39">
        <v>130</v>
      </c>
      <c r="K583" s="39">
        <v>3</v>
      </c>
      <c r="L583" s="39" t="s">
        <v>1217</v>
      </c>
      <c r="M583" s="39" t="s">
        <v>1018</v>
      </c>
      <c r="N583" s="41">
        <v>9.5</v>
      </c>
      <c r="O583" s="39" t="s">
        <v>1102</v>
      </c>
      <c r="P583" s="39" t="s">
        <v>1151</v>
      </c>
      <c r="Q583" s="48"/>
      <c r="R583" s="39">
        <v>2</v>
      </c>
      <c r="S583" s="39">
        <v>58.5</v>
      </c>
      <c r="T583" s="39">
        <v>58.5</v>
      </c>
      <c r="U583" s="48">
        <v>57.037943696450434</v>
      </c>
      <c r="V583" s="39">
        <v>2</v>
      </c>
      <c r="W583" s="39">
        <v>5</v>
      </c>
      <c r="X583" s="39">
        <v>2</v>
      </c>
      <c r="Y583" s="39">
        <v>4.5999999999999996</v>
      </c>
      <c r="Z583" s="39">
        <v>40</v>
      </c>
      <c r="AA583" s="39">
        <v>9</v>
      </c>
      <c r="AB583" s="52"/>
      <c r="AC583" s="39"/>
      <c r="AD583" s="41">
        <v>13</v>
      </c>
      <c r="AE583" s="41"/>
      <c r="AF583" s="68" t="s">
        <v>618</v>
      </c>
      <c r="AG583" s="39" t="str">
        <f>VLOOKUP(B583,$B$1703:$D$1743,2,FALSE)</f>
        <v>Vic</v>
      </c>
      <c r="AH583" s="39" t="str">
        <f>VLOOKUP(B583,$B$1703:$D$1743,3,FALSE)</f>
        <v>-</v>
      </c>
      <c r="AI583" s="69" t="str">
        <f>TRIM(PROPER(L583))</f>
        <v>Imperial Lad</v>
      </c>
      <c r="AJ583" s="39" t="str">
        <f>TEXT(A583, "ddd")</f>
        <v>Sat</v>
      </c>
      <c r="AK583" s="39">
        <f>MONTH(Table2[[#This Row],[Date]])</f>
        <v>3</v>
      </c>
      <c r="AL583" s="39" t="s">
        <v>1361</v>
      </c>
      <c r="AM583" s="39" t="str">
        <f>IF(AND(Table2[[#This Row],[Date]]=A584,Table2[[#This Row],[Track]]=B584,Table2[[#This Row],[Race]]=F584,AL583&lt;&gt;"Neg",AL584&lt;&gt;"Neg"),2,"")</f>
        <v/>
      </c>
      <c r="AN583" s="39" t="str">
        <f>IF(AM583=2,2,IF(AND(AM582=2,Table2[[#This Row],[Negatives]]&lt;&gt;"NEG"),2,""))</f>
        <v/>
      </c>
      <c r="AO583" s="39">
        <f>IF(AND(Table2[[#This Row],[State]]="NSW",Table2[[#This Row],[Rated Order]]=3,AN583=""),100,100)</f>
        <v>100</v>
      </c>
      <c r="AP583" s="39" t="str">
        <f>IF(AC583&lt;&gt;"Won","",AO583*AD583)</f>
        <v/>
      </c>
      <c r="AQ583" s="39">
        <f>IF(AP583="",AO583*-1,AP583-AO583)</f>
        <v>-100</v>
      </c>
      <c r="AR583" s="95" t="str">
        <f>IF(Table2[[#This Row],[Negatives]]="NEG","",IF(AND(Table2[[#This Row],[2 Pro Bets]]="",Table2[[#This Row],[State]]="NSW",Table2[[#This Row],[Rated Order]]=3),"",100))</f>
        <v/>
      </c>
      <c r="AS583" s="47" t="str">
        <f>IF(Table2[[#This Row],[Pro Bet]]="","",IF(Table2[[#This Row],[Lev Ret]]="","",AR583*Table2[[#This Row],[Div]]))</f>
        <v/>
      </c>
      <c r="AT583" s="96" t="str">
        <f>IF(Table2[[#This Row],[Pro Bet]]="","",IF(AS583="",AR583*-1,AS583-AR583))</f>
        <v/>
      </c>
    </row>
    <row r="584" spans="1:46" x14ac:dyDescent="0.25">
      <c r="A584" s="38">
        <v>44625</v>
      </c>
      <c r="B584" s="39" t="s">
        <v>225</v>
      </c>
      <c r="C584" s="40">
        <v>0.57291666666666663</v>
      </c>
      <c r="D584" s="39">
        <v>5</v>
      </c>
      <c r="E584" s="39">
        <v>2</v>
      </c>
      <c r="F584" s="70">
        <v>3</v>
      </c>
      <c r="G584" s="39">
        <v>1200</v>
      </c>
      <c r="H584" s="39" t="s">
        <v>988</v>
      </c>
      <c r="I584" s="39">
        <v>90</v>
      </c>
      <c r="J584" s="39">
        <v>130</v>
      </c>
      <c r="K584" s="39">
        <v>7</v>
      </c>
      <c r="L584" s="39" t="s">
        <v>81</v>
      </c>
      <c r="M584" s="39" t="s">
        <v>999</v>
      </c>
      <c r="N584" s="41">
        <v>4.4000000000000004</v>
      </c>
      <c r="O584" s="39" t="s">
        <v>1161</v>
      </c>
      <c r="P584" s="39" t="s">
        <v>1008</v>
      </c>
      <c r="Q584" s="48"/>
      <c r="R584" s="39">
        <v>8</v>
      </c>
      <c r="S584" s="39">
        <v>55.5</v>
      </c>
      <c r="T584" s="39">
        <v>55.5</v>
      </c>
      <c r="U584" s="48">
        <v>57.037943696450434</v>
      </c>
      <c r="V584" s="39">
        <v>3</v>
      </c>
      <c r="W584" s="39">
        <v>3</v>
      </c>
      <c r="X584" s="39">
        <v>3</v>
      </c>
      <c r="Y584" s="39">
        <v>5.5</v>
      </c>
      <c r="Z584" s="39">
        <v>30</v>
      </c>
      <c r="AA584" s="39">
        <v>9</v>
      </c>
      <c r="AB584" s="52"/>
      <c r="AC584" s="39" t="s">
        <v>617</v>
      </c>
      <c r="AD584" s="41">
        <v>4.8</v>
      </c>
      <c r="AE584" s="41">
        <v>1.5</v>
      </c>
      <c r="AF584" s="68" t="s">
        <v>618</v>
      </c>
      <c r="AG584" s="39" t="str">
        <f>VLOOKUP(B584,$B$1703:$D$1743,2,FALSE)</f>
        <v>Vic</v>
      </c>
      <c r="AH584" s="39" t="str">
        <f>VLOOKUP(B584,$B$1703:$D$1743,3,FALSE)</f>
        <v>-</v>
      </c>
      <c r="AI584" s="69" t="str">
        <f>TRIM(PROPER(L584))</f>
        <v>Bermadez</v>
      </c>
      <c r="AJ584" s="39" t="str">
        <f>TEXT(A584, "ddd")</f>
        <v>Sat</v>
      </c>
      <c r="AK584" s="39">
        <f>MONTH(Table2[[#This Row],[Date]])</f>
        <v>3</v>
      </c>
      <c r="AL584" s="39"/>
      <c r="AM584" s="39" t="str">
        <f>IF(AND(Table2[[#This Row],[Date]]=A585,Table2[[#This Row],[Track]]=B585,Table2[[#This Row],[Race]]=F585,AL584&lt;&gt;"Neg",AL585&lt;&gt;"Neg"),2,"")</f>
        <v/>
      </c>
      <c r="AN584" s="39" t="str">
        <f>IF(AM584=2,2,IF(AND(AM583=2,Table2[[#This Row],[Negatives]]&lt;&gt;"NEG"),2,""))</f>
        <v/>
      </c>
      <c r="AO584" s="39">
        <f>IF(AND(Table2[[#This Row],[State]]="NSW",Table2[[#This Row],[Rated Order]]=3,AN584=""),100,100)</f>
        <v>100</v>
      </c>
      <c r="AP584" s="39">
        <f>IF(AC584&lt;&gt;"Won","",AO584*AD584)</f>
        <v>480</v>
      </c>
      <c r="AQ584" s="39">
        <f>IF(AP584="",AO584*-1,AP584-AO584)</f>
        <v>380</v>
      </c>
      <c r="AR584" s="95">
        <f>IF(Table2[[#This Row],[Negatives]]="NEG","",IF(AND(Table2[[#This Row],[2 Pro Bets]]="",Table2[[#This Row],[State]]="NSW",Table2[[#This Row],[Rated Order]]=3),"",100))</f>
        <v>100</v>
      </c>
      <c r="AS584" s="47">
        <f>IF(Table2[[#This Row],[Pro Bet]]="","",IF(Table2[[#This Row],[Lev Ret]]="","",AR584*Table2[[#This Row],[Div]]))</f>
        <v>480</v>
      </c>
      <c r="AT584" s="96">
        <f>IF(Table2[[#This Row],[Pro Bet]]="","",IF(AS584="",AR584*-1,AS584-AR584))</f>
        <v>380</v>
      </c>
    </row>
    <row r="585" spans="1:46" x14ac:dyDescent="0.25">
      <c r="A585" s="38">
        <v>44625</v>
      </c>
      <c r="B585" s="39" t="s">
        <v>225</v>
      </c>
      <c r="C585" s="40">
        <v>0.59722222222222221</v>
      </c>
      <c r="D585" s="39">
        <v>5</v>
      </c>
      <c r="E585" s="39">
        <v>2</v>
      </c>
      <c r="F585" s="70">
        <v>4</v>
      </c>
      <c r="G585" s="39">
        <v>1400</v>
      </c>
      <c r="H585" s="39" t="s">
        <v>1021</v>
      </c>
      <c r="I585" s="39" t="s">
        <v>1061</v>
      </c>
      <c r="J585" s="39">
        <v>200</v>
      </c>
      <c r="K585" s="39">
        <v>4</v>
      </c>
      <c r="L585" s="39" t="s">
        <v>549</v>
      </c>
      <c r="M585" s="39" t="s">
        <v>999</v>
      </c>
      <c r="N585" s="41">
        <v>8</v>
      </c>
      <c r="O585" s="39" t="s">
        <v>1007</v>
      </c>
      <c r="P585" s="39" t="s">
        <v>1013</v>
      </c>
      <c r="Q585" s="48"/>
      <c r="R585" s="39">
        <v>6</v>
      </c>
      <c r="S585" s="39">
        <v>58</v>
      </c>
      <c r="T585" s="39">
        <v>58</v>
      </c>
      <c r="U585" s="48">
        <v>23.026315789473685</v>
      </c>
      <c r="V585" s="39">
        <v>4</v>
      </c>
      <c r="W585" s="39">
        <v>1</v>
      </c>
      <c r="X585" s="39">
        <v>2</v>
      </c>
      <c r="Y585" s="39">
        <v>5.5</v>
      </c>
      <c r="Z585" s="39">
        <v>30</v>
      </c>
      <c r="AA585" s="39">
        <v>11</v>
      </c>
      <c r="AB585" s="52"/>
      <c r="AC585" s="39"/>
      <c r="AD585" s="41">
        <v>7.5</v>
      </c>
      <c r="AE585" s="41"/>
      <c r="AF585" s="68" t="s">
        <v>618</v>
      </c>
      <c r="AG585" s="39" t="str">
        <f>VLOOKUP(B585,$B$1703:$D$1743,2,FALSE)</f>
        <v>Vic</v>
      </c>
      <c r="AH585" s="39" t="str">
        <f>VLOOKUP(B585,$B$1703:$D$1743,3,FALSE)</f>
        <v>-</v>
      </c>
      <c r="AI585" s="69" t="str">
        <f>TRIM(PROPER(L585))</f>
        <v>Zou Dancer</v>
      </c>
      <c r="AJ585" s="39" t="str">
        <f>TEXT(A585, "ddd")</f>
        <v>Sat</v>
      </c>
      <c r="AK585" s="39">
        <f>MONTH(Table2[[#This Row],[Date]])</f>
        <v>3</v>
      </c>
      <c r="AL585" s="39"/>
      <c r="AM585" s="39" t="str">
        <f>IF(AND(Table2[[#This Row],[Date]]=A586,Table2[[#This Row],[Track]]=B586,Table2[[#This Row],[Race]]=F586,AL585&lt;&gt;"Neg",AL586&lt;&gt;"Neg"),2,"")</f>
        <v/>
      </c>
      <c r="AN585" s="39" t="str">
        <f>IF(AM585=2,2,IF(AND(AM584=2,Table2[[#This Row],[Negatives]]&lt;&gt;"NEG"),2,""))</f>
        <v/>
      </c>
      <c r="AO585" s="39">
        <f>IF(AND(Table2[[#This Row],[State]]="NSW",Table2[[#This Row],[Rated Order]]=3,AN585=""),100,100)</f>
        <v>100</v>
      </c>
      <c r="AP585" s="39" t="str">
        <f>IF(AC585&lt;&gt;"Won","",AO585*AD585)</f>
        <v/>
      </c>
      <c r="AQ585" s="39">
        <f>IF(AP585="",AO585*-1,AP585-AO585)</f>
        <v>-100</v>
      </c>
      <c r="AR585" s="95">
        <f>IF(Table2[[#This Row],[Negatives]]="NEG","",IF(AND(Table2[[#This Row],[2 Pro Bets]]="",Table2[[#This Row],[State]]="NSW",Table2[[#This Row],[Rated Order]]=3),"",100))</f>
        <v>100</v>
      </c>
      <c r="AS585" s="47" t="str">
        <f>IF(Table2[[#This Row],[Pro Bet]]="","",IF(Table2[[#This Row],[Lev Ret]]="","",AR585*Table2[[#This Row],[Div]]))</f>
        <v/>
      </c>
      <c r="AT585" s="96">
        <f>IF(Table2[[#This Row],[Pro Bet]]="","",IF(AS585="",AR585*-1,AS585-AR585))</f>
        <v>-100</v>
      </c>
    </row>
    <row r="586" spans="1:46" x14ac:dyDescent="0.25">
      <c r="A586" s="38">
        <v>44625</v>
      </c>
      <c r="B586" s="39" t="s">
        <v>225</v>
      </c>
      <c r="C586" s="40">
        <v>0.59722222222222221</v>
      </c>
      <c r="D586" s="39">
        <v>5</v>
      </c>
      <c r="E586" s="39">
        <v>2</v>
      </c>
      <c r="F586" s="70">
        <v>4</v>
      </c>
      <c r="G586" s="39">
        <v>1400</v>
      </c>
      <c r="H586" s="39" t="s">
        <v>1021</v>
      </c>
      <c r="I586" s="39" t="s">
        <v>1061</v>
      </c>
      <c r="J586" s="39">
        <v>200</v>
      </c>
      <c r="K586" s="39">
        <v>5</v>
      </c>
      <c r="L586" s="39" t="s">
        <v>1381</v>
      </c>
      <c r="M586" s="39" t="s">
        <v>995</v>
      </c>
      <c r="N586" s="41">
        <v>4.5999999999999996</v>
      </c>
      <c r="O586" s="39" t="s">
        <v>1145</v>
      </c>
      <c r="P586" s="39" t="s">
        <v>997</v>
      </c>
      <c r="Q586" s="48"/>
      <c r="R586" s="39">
        <v>8</v>
      </c>
      <c r="S586" s="39">
        <v>57</v>
      </c>
      <c r="T586" s="39">
        <v>57</v>
      </c>
      <c r="U586" s="48">
        <v>23.026315789473685</v>
      </c>
      <c r="V586" s="39">
        <v>3</v>
      </c>
      <c r="W586" s="39">
        <v>3</v>
      </c>
      <c r="X586" s="39">
        <v>3</v>
      </c>
      <c r="Y586" s="39">
        <v>5.8</v>
      </c>
      <c r="Z586" s="39">
        <v>35</v>
      </c>
      <c r="AA586" s="39">
        <v>11</v>
      </c>
      <c r="AB586" s="52"/>
      <c r="AC586" s="39" t="s">
        <v>617</v>
      </c>
      <c r="AD586" s="41">
        <v>5</v>
      </c>
      <c r="AE586" s="41">
        <v>2</v>
      </c>
      <c r="AF586" s="68" t="s">
        <v>618</v>
      </c>
      <c r="AG586" s="39" t="str">
        <f>VLOOKUP(B586,$B$1703:$D$1743,2,FALSE)</f>
        <v>Vic</v>
      </c>
      <c r="AH586" s="39" t="str">
        <f>VLOOKUP(B586,$B$1703:$D$1743,3,FALSE)</f>
        <v>-</v>
      </c>
      <c r="AI586" s="69" t="str">
        <f>TRIM(PROPER(L586))</f>
        <v>Annavisto</v>
      </c>
      <c r="AJ586" s="39" t="str">
        <f>TEXT(A586, "ddd")</f>
        <v>Sat</v>
      </c>
      <c r="AK586" s="39">
        <f>MONTH(Table2[[#This Row],[Date]])</f>
        <v>3</v>
      </c>
      <c r="AL586" s="39" t="s">
        <v>1361</v>
      </c>
      <c r="AM586" s="39" t="str">
        <f>IF(AND(Table2[[#This Row],[Date]]=A587,Table2[[#This Row],[Track]]=B587,Table2[[#This Row],[Race]]=F587,AL586&lt;&gt;"Neg",AL587&lt;&gt;"Neg"),2,"")</f>
        <v/>
      </c>
      <c r="AN586" s="39" t="str">
        <f>IF(AM586=2,2,IF(AND(AM585=2,Table2[[#This Row],[Negatives]]&lt;&gt;"NEG"),2,""))</f>
        <v/>
      </c>
      <c r="AO586" s="39">
        <f>IF(AND(Table2[[#This Row],[State]]="NSW",Table2[[#This Row],[Rated Order]]=3,AN586=""),100,100)</f>
        <v>100</v>
      </c>
      <c r="AP586" s="39">
        <f>IF(AC586&lt;&gt;"Won","",AO586*AD586)</f>
        <v>500</v>
      </c>
      <c r="AQ586" s="39">
        <f>IF(AP586="",AO586*-1,AP586-AO586)</f>
        <v>400</v>
      </c>
      <c r="AR586" s="95" t="str">
        <f>IF(Table2[[#This Row],[Negatives]]="NEG","",IF(AND(Table2[[#This Row],[2 Pro Bets]]="",Table2[[#This Row],[State]]="NSW",Table2[[#This Row],[Rated Order]]=3),"",100))</f>
        <v/>
      </c>
      <c r="AS586" s="47" t="str">
        <f>IF(Table2[[#This Row],[Pro Bet]]="","",IF(Table2[[#This Row],[Lev Ret]]="","",AR586*Table2[[#This Row],[Div]]))</f>
        <v/>
      </c>
      <c r="AT586" s="96" t="str">
        <f>IF(Table2[[#This Row],[Pro Bet]]="","",IF(AS586="",AR586*-1,AS586-AR586))</f>
        <v/>
      </c>
    </row>
    <row r="587" spans="1:46" x14ac:dyDescent="0.25">
      <c r="A587" s="38">
        <v>44625</v>
      </c>
      <c r="B587" s="39" t="s">
        <v>225</v>
      </c>
      <c r="C587" s="40">
        <v>0.65277777777777779</v>
      </c>
      <c r="D587" s="39">
        <v>5</v>
      </c>
      <c r="E587" s="39">
        <v>2</v>
      </c>
      <c r="F587" s="70">
        <v>6</v>
      </c>
      <c r="G587" s="39">
        <v>1600</v>
      </c>
      <c r="H587" s="39" t="s">
        <v>988</v>
      </c>
      <c r="I587" s="39" t="s">
        <v>1052</v>
      </c>
      <c r="J587" s="39">
        <v>300</v>
      </c>
      <c r="K587" s="39">
        <v>5</v>
      </c>
      <c r="L587" s="39" t="s">
        <v>84</v>
      </c>
      <c r="M587" s="39" t="s">
        <v>990</v>
      </c>
      <c r="N587" s="41">
        <v>4.8</v>
      </c>
      <c r="O587" s="39" t="s">
        <v>1000</v>
      </c>
      <c r="P587" s="39" t="s">
        <v>992</v>
      </c>
      <c r="Q587" s="48"/>
      <c r="R587" s="39">
        <v>4</v>
      </c>
      <c r="S587" s="39">
        <v>56</v>
      </c>
      <c r="T587" s="39">
        <v>56</v>
      </c>
      <c r="U587" s="48">
        <v>67.344961240310084</v>
      </c>
      <c r="V587" s="39">
        <v>3</v>
      </c>
      <c r="W587" s="39">
        <v>4</v>
      </c>
      <c r="X587" s="39">
        <v>2</v>
      </c>
      <c r="Y587" s="39">
        <v>5.5</v>
      </c>
      <c r="Z587" s="39">
        <v>30</v>
      </c>
      <c r="AA587" s="39">
        <v>10</v>
      </c>
      <c r="AB587" s="52"/>
      <c r="AC587" s="39"/>
      <c r="AD587" s="41">
        <v>6</v>
      </c>
      <c r="AE587" s="41"/>
      <c r="AF587" s="68" t="s">
        <v>618</v>
      </c>
      <c r="AG587" s="39" t="str">
        <f>VLOOKUP(B587,$B$1703:$D$1743,2,FALSE)</f>
        <v>Vic</v>
      </c>
      <c r="AH587" s="39" t="str">
        <f>VLOOKUP(B587,$B$1703:$D$1743,3,FALSE)</f>
        <v>-</v>
      </c>
      <c r="AI587" s="69" t="str">
        <f>TRIM(PROPER(L587))</f>
        <v>Mr Brightside</v>
      </c>
      <c r="AJ587" s="39" t="str">
        <f>TEXT(A587, "ddd")</f>
        <v>Sat</v>
      </c>
      <c r="AK587" s="39">
        <f>MONTH(Table2[[#This Row],[Date]])</f>
        <v>3</v>
      </c>
      <c r="AL587" s="39"/>
      <c r="AM587" s="39" t="str">
        <f>IF(AND(Table2[[#This Row],[Date]]=A588,Table2[[#This Row],[Track]]=B588,Table2[[#This Row],[Race]]=F588,AL587&lt;&gt;"Neg",AL588&lt;&gt;"Neg"),2,"")</f>
        <v/>
      </c>
      <c r="AN587" s="39" t="str">
        <f>IF(AM587=2,2,IF(AND(AM586=2,Table2[[#This Row],[Negatives]]&lt;&gt;"NEG"),2,""))</f>
        <v/>
      </c>
      <c r="AO587" s="39">
        <f>IF(AND(Table2[[#This Row],[State]]="NSW",Table2[[#This Row],[Rated Order]]=3,AN587=""),100,100)</f>
        <v>100</v>
      </c>
      <c r="AP587" s="39" t="str">
        <f>IF(AC587&lt;&gt;"Won","",AO587*AD587)</f>
        <v/>
      </c>
      <c r="AQ587" s="39">
        <f>IF(AP587="",AO587*-1,AP587-AO587)</f>
        <v>-100</v>
      </c>
      <c r="AR587" s="95">
        <f>IF(Table2[[#This Row],[Negatives]]="NEG","",IF(AND(Table2[[#This Row],[2 Pro Bets]]="",Table2[[#This Row],[State]]="NSW",Table2[[#This Row],[Rated Order]]=3),"",100))</f>
        <v>100</v>
      </c>
      <c r="AS587" s="47" t="str">
        <f>IF(Table2[[#This Row],[Pro Bet]]="","",IF(Table2[[#This Row],[Lev Ret]]="","",AR587*Table2[[#This Row],[Div]]))</f>
        <v/>
      </c>
      <c r="AT587" s="96">
        <f>IF(Table2[[#This Row],[Pro Bet]]="","",IF(AS587="",AR587*-1,AS587-AR587))</f>
        <v>-100</v>
      </c>
    </row>
    <row r="588" spans="1:46" x14ac:dyDescent="0.25">
      <c r="A588" s="38">
        <v>44625</v>
      </c>
      <c r="B588" s="39" t="s">
        <v>225</v>
      </c>
      <c r="C588" s="40">
        <v>0.70833333333333337</v>
      </c>
      <c r="D588" s="39">
        <v>5</v>
      </c>
      <c r="E588" s="39">
        <v>2</v>
      </c>
      <c r="F588" s="70">
        <v>8</v>
      </c>
      <c r="G588" s="39">
        <v>1000</v>
      </c>
      <c r="H588" s="39" t="s">
        <v>988</v>
      </c>
      <c r="I588" s="39" t="s">
        <v>989</v>
      </c>
      <c r="J588" s="39">
        <v>160</v>
      </c>
      <c r="K588" s="39">
        <v>7</v>
      </c>
      <c r="L588" s="39" t="s">
        <v>1218</v>
      </c>
      <c r="M588" s="39" t="s">
        <v>995</v>
      </c>
      <c r="N588" s="41">
        <v>6.5</v>
      </c>
      <c r="O588" s="39" t="s">
        <v>1009</v>
      </c>
      <c r="P588" s="39" t="s">
        <v>1116</v>
      </c>
      <c r="Q588" s="48"/>
      <c r="R588" s="39">
        <v>1</v>
      </c>
      <c r="S588" s="39">
        <v>54.5</v>
      </c>
      <c r="T588" s="39">
        <v>54.5</v>
      </c>
      <c r="U588" s="48">
        <v>27.884615384615387</v>
      </c>
      <c r="V588" s="39">
        <v>2</v>
      </c>
      <c r="W588" s="39">
        <v>3</v>
      </c>
      <c r="X588" s="39">
        <v>2</v>
      </c>
      <c r="Y588" s="39">
        <v>4.8</v>
      </c>
      <c r="Z588" s="39">
        <v>35</v>
      </c>
      <c r="AA588" s="39">
        <v>12</v>
      </c>
      <c r="AB588" s="52"/>
      <c r="AC588" s="39"/>
      <c r="AD588" s="41">
        <v>8.5</v>
      </c>
      <c r="AE588" s="41"/>
      <c r="AF588" s="68" t="s">
        <v>618</v>
      </c>
      <c r="AG588" s="39" t="str">
        <f>VLOOKUP(B588,$B$1703:$D$1743,2,FALSE)</f>
        <v>Vic</v>
      </c>
      <c r="AH588" s="39" t="str">
        <f>VLOOKUP(B588,$B$1703:$D$1743,3,FALSE)</f>
        <v>-</v>
      </c>
      <c r="AI588" s="69" t="str">
        <f>TRIM(PROPER(L588))</f>
        <v>Mileva</v>
      </c>
      <c r="AJ588" s="39" t="str">
        <f>TEXT(A588, "ddd")</f>
        <v>Sat</v>
      </c>
      <c r="AK588" s="39">
        <f>MONTH(Table2[[#This Row],[Date]])</f>
        <v>3</v>
      </c>
      <c r="AL588" s="39" t="s">
        <v>1361</v>
      </c>
      <c r="AM588" s="39" t="str">
        <f>IF(AND(Table2[[#This Row],[Date]]=A589,Table2[[#This Row],[Track]]=B589,Table2[[#This Row],[Race]]=F589,AL588&lt;&gt;"Neg",AL589&lt;&gt;"Neg"),2,"")</f>
        <v/>
      </c>
      <c r="AN588" s="39" t="str">
        <f>IF(AM588=2,2,IF(AND(AM587=2,Table2[[#This Row],[Negatives]]&lt;&gt;"NEG"),2,""))</f>
        <v/>
      </c>
      <c r="AO588" s="39">
        <f>IF(AND(Table2[[#This Row],[State]]="NSW",Table2[[#This Row],[Rated Order]]=3,AN588=""),100,100)</f>
        <v>100</v>
      </c>
      <c r="AP588" s="39" t="str">
        <f>IF(AC588&lt;&gt;"Won","",AO588*AD588)</f>
        <v/>
      </c>
      <c r="AQ588" s="39">
        <f>IF(AP588="",AO588*-1,AP588-AO588)</f>
        <v>-100</v>
      </c>
      <c r="AR588" s="95" t="str">
        <f>IF(Table2[[#This Row],[Negatives]]="NEG","",IF(AND(Table2[[#This Row],[2 Pro Bets]]="",Table2[[#This Row],[State]]="NSW",Table2[[#This Row],[Rated Order]]=3),"",100))</f>
        <v/>
      </c>
      <c r="AS588" s="47" t="str">
        <f>IF(Table2[[#This Row],[Pro Bet]]="","",IF(Table2[[#This Row],[Lev Ret]]="","",AR588*Table2[[#This Row],[Div]]))</f>
        <v/>
      </c>
      <c r="AT588" s="96" t="str">
        <f>IF(Table2[[#This Row],[Pro Bet]]="","",IF(AS588="",AR588*-1,AS588-AR588))</f>
        <v/>
      </c>
    </row>
    <row r="589" spans="1:46" x14ac:dyDescent="0.25">
      <c r="A589" s="38">
        <v>44625</v>
      </c>
      <c r="B589" s="39" t="s">
        <v>225</v>
      </c>
      <c r="C589" s="40">
        <v>0.73958333333333337</v>
      </c>
      <c r="D589" s="39">
        <v>5</v>
      </c>
      <c r="E589" s="39">
        <v>2</v>
      </c>
      <c r="F589" s="70">
        <v>9</v>
      </c>
      <c r="G589" s="39">
        <v>1600</v>
      </c>
      <c r="H589" s="39" t="s">
        <v>988</v>
      </c>
      <c r="I589" s="39">
        <v>84</v>
      </c>
      <c r="J589" s="39">
        <v>130</v>
      </c>
      <c r="K589" s="39">
        <v>12</v>
      </c>
      <c r="L589" s="39" t="s">
        <v>186</v>
      </c>
      <c r="M589" s="39" t="s">
        <v>990</v>
      </c>
      <c r="N589" s="41">
        <v>9</v>
      </c>
      <c r="O589" s="39" t="s">
        <v>1009</v>
      </c>
      <c r="P589" s="39" t="s">
        <v>1200</v>
      </c>
      <c r="Q589" s="48"/>
      <c r="R589" s="39">
        <v>10</v>
      </c>
      <c r="S589" s="39">
        <v>55</v>
      </c>
      <c r="T589" s="39">
        <v>55</v>
      </c>
      <c r="U589" s="48">
        <v>45.593869731800766</v>
      </c>
      <c r="V589" s="39">
        <v>4</v>
      </c>
      <c r="W589" s="39"/>
      <c r="X589" s="39">
        <v>2</v>
      </c>
      <c r="Y589" s="39">
        <v>4.5999999999999996</v>
      </c>
      <c r="Z589" s="39">
        <v>40</v>
      </c>
      <c r="AA589" s="39">
        <v>13</v>
      </c>
      <c r="AB589" s="52"/>
      <c r="AC589" s="39" t="s">
        <v>1</v>
      </c>
      <c r="AD589" s="41">
        <v>11</v>
      </c>
      <c r="AE589" s="41">
        <v>2.5</v>
      </c>
      <c r="AF589" s="68" t="s">
        <v>618</v>
      </c>
      <c r="AG589" s="39" t="str">
        <f>VLOOKUP(B589,$B$1703:$D$1743,2,FALSE)</f>
        <v>Vic</v>
      </c>
      <c r="AH589" s="39" t="str">
        <f>VLOOKUP(B589,$B$1703:$D$1743,3,FALSE)</f>
        <v>-</v>
      </c>
      <c r="AI589" s="69" t="str">
        <f>TRIM(PROPER(L589))</f>
        <v>Savannah Cloud</v>
      </c>
      <c r="AJ589" s="39" t="str">
        <f>TEXT(A589, "ddd")</f>
        <v>Sat</v>
      </c>
      <c r="AK589" s="39">
        <f>MONTH(Table2[[#This Row],[Date]])</f>
        <v>3</v>
      </c>
      <c r="AL589" s="39"/>
      <c r="AM589" s="39" t="str">
        <f>IF(AND(Table2[[#This Row],[Date]]=A590,Table2[[#This Row],[Track]]=B590,Table2[[#This Row],[Race]]=F590,AL589&lt;&gt;"Neg",AL590&lt;&gt;"Neg"),2,"")</f>
        <v/>
      </c>
      <c r="AN589" s="39" t="str">
        <f>IF(AM589=2,2,IF(AND(AM588=2,Table2[[#This Row],[Negatives]]&lt;&gt;"NEG"),2,""))</f>
        <v/>
      </c>
      <c r="AO589" s="39">
        <f>IF(AND(Table2[[#This Row],[State]]="NSW",Table2[[#This Row],[Rated Order]]=3,AN589=""),100,100)</f>
        <v>100</v>
      </c>
      <c r="AP589" s="39" t="str">
        <f>IF(AC589&lt;&gt;"Won","",AO589*AD589)</f>
        <v/>
      </c>
      <c r="AQ589" s="39">
        <f>IF(AP589="",AO589*-1,AP589-AO589)</f>
        <v>-100</v>
      </c>
      <c r="AR589" s="95">
        <f>IF(Table2[[#This Row],[Negatives]]="NEG","",IF(AND(Table2[[#This Row],[2 Pro Bets]]="",Table2[[#This Row],[State]]="NSW",Table2[[#This Row],[Rated Order]]=3),"",100))</f>
        <v>100</v>
      </c>
      <c r="AS589" s="47" t="str">
        <f>IF(Table2[[#This Row],[Pro Bet]]="","",IF(Table2[[#This Row],[Lev Ret]]="","",AR589*Table2[[#This Row],[Div]]))</f>
        <v/>
      </c>
      <c r="AT589" s="96">
        <f>IF(Table2[[#This Row],[Pro Bet]]="","",IF(AS589="",AR589*-1,AS589-AR589))</f>
        <v>-100</v>
      </c>
    </row>
    <row r="590" spans="1:46" x14ac:dyDescent="0.25">
      <c r="A590" s="38">
        <v>44625</v>
      </c>
      <c r="B590" s="39" t="s">
        <v>225</v>
      </c>
      <c r="C590" s="40">
        <v>0.73958333333333337</v>
      </c>
      <c r="D590" s="39">
        <v>5</v>
      </c>
      <c r="E590" s="39">
        <v>2</v>
      </c>
      <c r="F590" s="70">
        <v>9</v>
      </c>
      <c r="G590" s="39">
        <v>1600</v>
      </c>
      <c r="H590" s="39" t="s">
        <v>988</v>
      </c>
      <c r="I590" s="39">
        <v>84</v>
      </c>
      <c r="J590" s="39">
        <v>130</v>
      </c>
      <c r="K590" s="39">
        <v>1</v>
      </c>
      <c r="L590" s="39" t="s">
        <v>12</v>
      </c>
      <c r="M590" s="39" t="s">
        <v>995</v>
      </c>
      <c r="N590" s="41">
        <v>4.5999999999999996</v>
      </c>
      <c r="O590" s="39" t="s">
        <v>1000</v>
      </c>
      <c r="P590" s="39" t="s">
        <v>1075</v>
      </c>
      <c r="Q590" s="48"/>
      <c r="R590" s="39">
        <v>5</v>
      </c>
      <c r="S590" s="39">
        <v>59.5</v>
      </c>
      <c r="T590" s="39">
        <v>59.5</v>
      </c>
      <c r="U590" s="48">
        <v>45.593869731800766</v>
      </c>
      <c r="V590" s="39">
        <v>1</v>
      </c>
      <c r="W590" s="39">
        <v>4</v>
      </c>
      <c r="X590" s="39">
        <v>3</v>
      </c>
      <c r="Y590" s="39">
        <v>5</v>
      </c>
      <c r="Z590" s="39">
        <v>30</v>
      </c>
      <c r="AA590" s="39">
        <v>13</v>
      </c>
      <c r="AB590" s="52"/>
      <c r="AC590" s="39" t="s">
        <v>2</v>
      </c>
      <c r="AD590" s="41">
        <v>4.8</v>
      </c>
      <c r="AE590" s="41">
        <v>1.8</v>
      </c>
      <c r="AF590" s="68" t="s">
        <v>618</v>
      </c>
      <c r="AG590" s="39" t="str">
        <f>VLOOKUP(B590,$B$1703:$D$1743,2,FALSE)</f>
        <v>Vic</v>
      </c>
      <c r="AH590" s="39" t="str">
        <f>VLOOKUP(B590,$B$1703:$D$1743,3,FALSE)</f>
        <v>-</v>
      </c>
      <c r="AI590" s="69" t="str">
        <f>TRIM(PROPER(L590))</f>
        <v>Gentleman Roy</v>
      </c>
      <c r="AJ590" s="39" t="str">
        <f>TEXT(A590, "ddd")</f>
        <v>Sat</v>
      </c>
      <c r="AK590" s="39">
        <f>MONTH(Table2[[#This Row],[Date]])</f>
        <v>3</v>
      </c>
      <c r="AL590" s="39" t="s">
        <v>1361</v>
      </c>
      <c r="AM590" s="39" t="str">
        <f>IF(AND(Table2[[#This Row],[Date]]=A591,Table2[[#This Row],[Track]]=B591,Table2[[#This Row],[Race]]=F591,AL590&lt;&gt;"Neg",AL591&lt;&gt;"Neg"),2,"")</f>
        <v/>
      </c>
      <c r="AN590" s="39" t="str">
        <f>IF(AM590=2,2,IF(AND(AM589=2,Table2[[#This Row],[Negatives]]&lt;&gt;"NEG"),2,""))</f>
        <v/>
      </c>
      <c r="AO590" s="39">
        <f>IF(AND(Table2[[#This Row],[State]]="NSW",Table2[[#This Row],[Rated Order]]=3,AN590=""),100,100)</f>
        <v>100</v>
      </c>
      <c r="AP590" s="39" t="str">
        <f>IF(AC590&lt;&gt;"Won","",AO590*AD590)</f>
        <v/>
      </c>
      <c r="AQ590" s="39">
        <f>IF(AP590="",AO590*-1,AP590-AO590)</f>
        <v>-100</v>
      </c>
      <c r="AR590" s="95" t="str">
        <f>IF(Table2[[#This Row],[Negatives]]="NEG","",IF(AND(Table2[[#This Row],[2 Pro Bets]]="",Table2[[#This Row],[State]]="NSW",Table2[[#This Row],[Rated Order]]=3),"",100))</f>
        <v/>
      </c>
      <c r="AS590" s="47" t="str">
        <f>IF(Table2[[#This Row],[Pro Bet]]="","",IF(Table2[[#This Row],[Lev Ret]]="","",AR590*Table2[[#This Row],[Div]]))</f>
        <v/>
      </c>
      <c r="AT590" s="96" t="str">
        <f>IF(Table2[[#This Row],[Pro Bet]]="","",IF(AS590="",AR590*-1,AS590-AR590))</f>
        <v/>
      </c>
    </row>
    <row r="591" spans="1:46" x14ac:dyDescent="0.25">
      <c r="A591" s="38">
        <v>44625</v>
      </c>
      <c r="B591" s="39" t="s">
        <v>44</v>
      </c>
      <c r="C591" s="40">
        <v>0.74652777777777779</v>
      </c>
      <c r="D591" s="39">
        <v>10</v>
      </c>
      <c r="E591" s="39">
        <v>6</v>
      </c>
      <c r="F591" s="70">
        <v>10</v>
      </c>
      <c r="G591" s="39">
        <v>1200</v>
      </c>
      <c r="H591" s="39" t="s">
        <v>1021</v>
      </c>
      <c r="I591" s="39"/>
      <c r="J591" s="39">
        <v>160</v>
      </c>
      <c r="K591" s="39">
        <v>2</v>
      </c>
      <c r="L591" s="39" t="s">
        <v>840</v>
      </c>
      <c r="M591" s="39" t="s">
        <v>999</v>
      </c>
      <c r="N591" s="41">
        <v>4.8</v>
      </c>
      <c r="O591" s="39" t="s">
        <v>1417</v>
      </c>
      <c r="P591" s="39" t="s">
        <v>1416</v>
      </c>
      <c r="Q591" s="48"/>
      <c r="R591" s="39">
        <v>1</v>
      </c>
      <c r="S591" s="39">
        <v>57</v>
      </c>
      <c r="T591" s="39">
        <v>57</v>
      </c>
      <c r="U591" s="48">
        <v>50.245098039215691</v>
      </c>
      <c r="V591" s="39">
        <v>4</v>
      </c>
      <c r="W591" s="39"/>
      <c r="X591" s="39">
        <v>2</v>
      </c>
      <c r="Y591" s="39">
        <v>5.5</v>
      </c>
      <c r="Z591" s="39">
        <v>20</v>
      </c>
      <c r="AA591" s="39"/>
      <c r="AB591" s="52"/>
      <c r="AC591" s="39"/>
      <c r="AD591" s="41">
        <v>7</v>
      </c>
      <c r="AE591" s="41"/>
      <c r="AF591" s="68" t="s">
        <v>619</v>
      </c>
      <c r="AG591" s="39" t="str">
        <f>VLOOKUP(B591,$B$1703:$D$1743,2,FALSE)</f>
        <v>NSW</v>
      </c>
      <c r="AH591" s="39" t="str">
        <f>VLOOKUP(B591,$B$1703:$D$1743,3,FALSE)</f>
        <v>-</v>
      </c>
      <c r="AI591" s="69" t="str">
        <f>TRIM(PROPER(L591))</f>
        <v>Marboosha</v>
      </c>
      <c r="AJ591" s="39" t="str">
        <f>TEXT(A591, "ddd")</f>
        <v>Sat</v>
      </c>
      <c r="AK591" s="39">
        <f>MONTH(Table2[[#This Row],[Date]])</f>
        <v>3</v>
      </c>
      <c r="AL591" s="39"/>
      <c r="AM591" s="39" t="str">
        <f>IF(AND(Table2[[#This Row],[Date]]=A592,Table2[[#This Row],[Track]]=B592,Table2[[#This Row],[Race]]=F592,AL591&lt;&gt;"Neg",AL592&lt;&gt;"Neg"),2,"")</f>
        <v/>
      </c>
      <c r="AN591" s="39" t="str">
        <f>IF(AM591=2,2,IF(AND(AM590=2,Table2[[#This Row],[Negatives]]&lt;&gt;"NEG"),2,""))</f>
        <v/>
      </c>
      <c r="AO591" s="39">
        <f>IF(AND(Table2[[#This Row],[State]]="NSW",Table2[[#This Row],[Rated Order]]=3,AN591=""),100,100)</f>
        <v>100</v>
      </c>
      <c r="AP591" s="39" t="str">
        <f>IF(AC591&lt;&gt;"Won","",AO591*AD591)</f>
        <v/>
      </c>
      <c r="AQ591" s="39">
        <f>IF(AP591="",AO591*-1,AP591-AO591)</f>
        <v>-100</v>
      </c>
      <c r="AR591" s="95">
        <f>IF(Table2[[#This Row],[Negatives]]="NEG","",IF(AND(Table2[[#This Row],[2 Pro Bets]]="",Table2[[#This Row],[State]]="NSW",Table2[[#This Row],[Rated Order]]=3),"",100))</f>
        <v>100</v>
      </c>
      <c r="AS591" s="47" t="str">
        <f>IF(Table2[[#This Row],[Pro Bet]]="","",IF(Table2[[#This Row],[Lev Ret]]="","",AR591*Table2[[#This Row],[Div]]))</f>
        <v/>
      </c>
      <c r="AT591" s="96">
        <f>IF(Table2[[#This Row],[Pro Bet]]="","",IF(AS591="",AR591*-1,AS591-AR591))</f>
        <v>-100</v>
      </c>
    </row>
    <row r="592" spans="1:46" x14ac:dyDescent="0.25">
      <c r="A592" s="38">
        <v>44632</v>
      </c>
      <c r="B592" s="39" t="s">
        <v>225</v>
      </c>
      <c r="C592" s="40">
        <v>0.54861111111111105</v>
      </c>
      <c r="D592" s="39">
        <v>3</v>
      </c>
      <c r="E592" s="39">
        <v>5</v>
      </c>
      <c r="F592" s="70">
        <v>2</v>
      </c>
      <c r="G592" s="39">
        <v>1600</v>
      </c>
      <c r="H592" s="39" t="s">
        <v>1021</v>
      </c>
      <c r="I592" s="39" t="s">
        <v>1061</v>
      </c>
      <c r="J592" s="39">
        <v>200</v>
      </c>
      <c r="K592" s="39">
        <v>4</v>
      </c>
      <c r="L592" s="39" t="s">
        <v>652</v>
      </c>
      <c r="M592" s="39" t="s">
        <v>990</v>
      </c>
      <c r="N592" s="41">
        <v>2.1</v>
      </c>
      <c r="O592" s="39" t="s">
        <v>1214</v>
      </c>
      <c r="P592" s="39" t="s">
        <v>1215</v>
      </c>
      <c r="Q592" s="48"/>
      <c r="R592" s="39">
        <v>3</v>
      </c>
      <c r="S592" s="39">
        <v>57</v>
      </c>
      <c r="T592" s="39">
        <v>57</v>
      </c>
      <c r="U592" s="48">
        <v>74.646074646074652</v>
      </c>
      <c r="V592" s="39">
        <v>1</v>
      </c>
      <c r="W592" s="39">
        <v>3</v>
      </c>
      <c r="X592" s="39">
        <v>2</v>
      </c>
      <c r="Y592" s="39">
        <v>3.8</v>
      </c>
      <c r="Z592" s="39">
        <v>40</v>
      </c>
      <c r="AA592" s="39">
        <v>7</v>
      </c>
      <c r="AB592" s="52"/>
      <c r="AC592" s="39" t="s">
        <v>617</v>
      </c>
      <c r="AD592" s="41">
        <v>2.1</v>
      </c>
      <c r="AE592" s="41">
        <v>1.4</v>
      </c>
      <c r="AF592" s="68" t="s">
        <v>618</v>
      </c>
      <c r="AG592" s="39" t="str">
        <f>VLOOKUP(B592,$B$1703:$D$1743,2,FALSE)</f>
        <v>Vic</v>
      </c>
      <c r="AH592" s="39" t="str">
        <f>VLOOKUP(B592,$B$1703:$D$1743,3,FALSE)</f>
        <v>-</v>
      </c>
      <c r="AI592" s="69" t="str">
        <f>TRIM(PROPER(L592))</f>
        <v>Flying Mascot</v>
      </c>
      <c r="AJ592" s="39" t="str">
        <f>TEXT(A592, "ddd")</f>
        <v>Sat</v>
      </c>
      <c r="AK592" s="39">
        <f>MONTH(Table2[[#This Row],[Date]])</f>
        <v>3</v>
      </c>
      <c r="AL592" s="39"/>
      <c r="AM592" s="39" t="str">
        <f>IF(AND(Table2[[#This Row],[Date]]=A593,Table2[[#This Row],[Track]]=B593,Table2[[#This Row],[Race]]=F593,AL592&lt;&gt;"Neg",AL593&lt;&gt;"Neg"),2,"")</f>
        <v/>
      </c>
      <c r="AN592" s="39" t="str">
        <f>IF(AM592=2,2,IF(AND(AM591=2,Table2[[#This Row],[Negatives]]&lt;&gt;"NEG"),2,""))</f>
        <v/>
      </c>
      <c r="AO592" s="39">
        <f>IF(AND(Table2[[#This Row],[State]]="NSW",Table2[[#This Row],[Rated Order]]=3,AN592=""),100,100)</f>
        <v>100</v>
      </c>
      <c r="AP592" s="39">
        <f>IF(AC592&lt;&gt;"Won","",AO592*AD592)</f>
        <v>210</v>
      </c>
      <c r="AQ592" s="39">
        <f>IF(AP592="",AO592*-1,AP592-AO592)</f>
        <v>110</v>
      </c>
      <c r="AR592" s="95">
        <f>IF(Table2[[#This Row],[Negatives]]="NEG","",IF(AND(Table2[[#This Row],[2 Pro Bets]]="",Table2[[#This Row],[State]]="NSW",Table2[[#This Row],[Rated Order]]=3),"",100))</f>
        <v>100</v>
      </c>
      <c r="AS592" s="47">
        <f>IF(Table2[[#This Row],[Pro Bet]]="","",IF(Table2[[#This Row],[Lev Ret]]="","",AR592*Table2[[#This Row],[Div]]))</f>
        <v>210</v>
      </c>
      <c r="AT592" s="96">
        <f>IF(Table2[[#This Row],[Pro Bet]]="","",IF(AS592="",AR592*-1,AS592-AR592))</f>
        <v>110</v>
      </c>
    </row>
    <row r="593" spans="1:46" x14ac:dyDescent="0.25">
      <c r="A593" s="38">
        <v>44632</v>
      </c>
      <c r="B593" s="39" t="s">
        <v>45</v>
      </c>
      <c r="C593" s="40">
        <v>0.58680555555555558</v>
      </c>
      <c r="D593" s="39">
        <v>8</v>
      </c>
      <c r="E593" s="39">
        <v>0</v>
      </c>
      <c r="F593" s="70">
        <v>4</v>
      </c>
      <c r="G593" s="39">
        <v>1500</v>
      </c>
      <c r="H593" s="39" t="s">
        <v>1398</v>
      </c>
      <c r="I593" s="39"/>
      <c r="J593" s="39">
        <v>200</v>
      </c>
      <c r="K593" s="39">
        <v>3</v>
      </c>
      <c r="L593" s="39" t="s">
        <v>284</v>
      </c>
      <c r="M593" s="39" t="s">
        <v>999</v>
      </c>
      <c r="N593" s="41">
        <v>6.5</v>
      </c>
      <c r="O593" s="39" t="s">
        <v>1484</v>
      </c>
      <c r="P593" s="39" t="s">
        <v>1421</v>
      </c>
      <c r="Q593" s="48"/>
      <c r="R593" s="39">
        <v>1</v>
      </c>
      <c r="S593" s="39">
        <v>55.5</v>
      </c>
      <c r="T593" s="39">
        <v>55.5</v>
      </c>
      <c r="U593" s="48">
        <v>68.016194331983812</v>
      </c>
      <c r="V593" s="39">
        <v>3</v>
      </c>
      <c r="W593" s="39">
        <v>5</v>
      </c>
      <c r="X593" s="39">
        <v>2</v>
      </c>
      <c r="Y593" s="39">
        <v>3.3</v>
      </c>
      <c r="Z593" s="39">
        <v>20</v>
      </c>
      <c r="AA593" s="39"/>
      <c r="AB593" s="52"/>
      <c r="AC593" s="39" t="s">
        <v>471</v>
      </c>
      <c r="AD593" s="41">
        <v>7</v>
      </c>
      <c r="AE593" s="41">
        <v>3</v>
      </c>
      <c r="AF593" s="68" t="s">
        <v>619</v>
      </c>
      <c r="AG593" s="39" t="str">
        <f>VLOOKUP(B593,$B$1703:$D$1743,2,FALSE)</f>
        <v>NSW</v>
      </c>
      <c r="AH593" s="39" t="str">
        <f>VLOOKUP(B593,$B$1703:$D$1743,3,FALSE)</f>
        <v>-</v>
      </c>
      <c r="AI593" s="69" t="str">
        <f>TRIM(PROPER(L593))</f>
        <v>Just Folk</v>
      </c>
      <c r="AJ593" s="39" t="str">
        <f>TEXT(A593, "ddd")</f>
        <v>Sat</v>
      </c>
      <c r="AK593" s="39">
        <f>MONTH(Table2[[#This Row],[Date]])</f>
        <v>3</v>
      </c>
      <c r="AL593" s="39"/>
      <c r="AM593" s="39" t="str">
        <f>IF(AND(Table2[[#This Row],[Date]]=A594,Table2[[#This Row],[Track]]=B594,Table2[[#This Row],[Race]]=F594,AL593&lt;&gt;"Neg",AL594&lt;&gt;"Neg"),2,"")</f>
        <v/>
      </c>
      <c r="AN593" s="39" t="str">
        <f>IF(AM593=2,2,IF(AND(AM592=2,Table2[[#This Row],[Negatives]]&lt;&gt;"NEG"),2,""))</f>
        <v/>
      </c>
      <c r="AO593" s="39">
        <f>IF(AND(Table2[[#This Row],[State]]="NSW",Table2[[#This Row],[Rated Order]]=3,AN593=""),100,100)</f>
        <v>100</v>
      </c>
      <c r="AP593" s="39">
        <f>IF(AC593&lt;&gt;"Won","",AO593*AD593)</f>
        <v>700</v>
      </c>
      <c r="AQ593" s="39">
        <f>IF(AP593="",AO593*-1,AP593-AO593)</f>
        <v>600</v>
      </c>
      <c r="AR593" s="95">
        <f>IF(Table2[[#This Row],[Negatives]]="NEG","",IF(AND(Table2[[#This Row],[2 Pro Bets]]="",Table2[[#This Row],[State]]="NSW",Table2[[#This Row],[Rated Order]]=3),"",100))</f>
        <v>100</v>
      </c>
      <c r="AS593" s="47">
        <f>IF(Table2[[#This Row],[Pro Bet]]="","",IF(Table2[[#This Row],[Lev Ret]]="","",AR593*Table2[[#This Row],[Div]]))</f>
        <v>700</v>
      </c>
      <c r="AT593" s="96">
        <f>IF(Table2[[#This Row],[Pro Bet]]="","",IF(AS593="",AR593*-1,AS593-AR593))</f>
        <v>600</v>
      </c>
    </row>
    <row r="594" spans="1:46" x14ac:dyDescent="0.25">
      <c r="A594" s="38">
        <v>44632</v>
      </c>
      <c r="B594" s="39" t="s">
        <v>225</v>
      </c>
      <c r="C594" s="40">
        <v>0.65277777777777779</v>
      </c>
      <c r="D594" s="39">
        <v>3</v>
      </c>
      <c r="E594" s="39">
        <v>5</v>
      </c>
      <c r="F594" s="70">
        <v>6</v>
      </c>
      <c r="G594" s="39">
        <v>1200</v>
      </c>
      <c r="H594" s="39" t="s">
        <v>988</v>
      </c>
      <c r="I594" s="39" t="s">
        <v>989</v>
      </c>
      <c r="J594" s="39">
        <v>1500</v>
      </c>
      <c r="K594" s="39">
        <v>3</v>
      </c>
      <c r="L594" s="39" t="s">
        <v>653</v>
      </c>
      <c r="M594" s="39" t="s">
        <v>1024</v>
      </c>
      <c r="N594" s="41">
        <v>3.9</v>
      </c>
      <c r="O594" s="39" t="s">
        <v>1096</v>
      </c>
      <c r="P594" s="39" t="s">
        <v>1183</v>
      </c>
      <c r="Q594" s="48"/>
      <c r="R594" s="39">
        <v>9</v>
      </c>
      <c r="S594" s="39">
        <v>56</v>
      </c>
      <c r="T594" s="39">
        <v>56</v>
      </c>
      <c r="U594" s="48">
        <v>32.783882783882788</v>
      </c>
      <c r="V594" s="39">
        <v>2</v>
      </c>
      <c r="W594" s="39">
        <v>3</v>
      </c>
      <c r="X594" s="39">
        <v>2</v>
      </c>
      <c r="Y594" s="39">
        <v>5</v>
      </c>
      <c r="Z594" s="39">
        <v>30</v>
      </c>
      <c r="AA594" s="39">
        <v>17</v>
      </c>
      <c r="AB594" s="52"/>
      <c r="AC594" s="39"/>
      <c r="AD594" s="41">
        <v>4.2</v>
      </c>
      <c r="AE594" s="41"/>
      <c r="AF594" s="68" t="s">
        <v>618</v>
      </c>
      <c r="AG594" s="39" t="str">
        <f>VLOOKUP(B594,$B$1703:$D$1743,2,FALSE)</f>
        <v>Vic</v>
      </c>
      <c r="AH594" s="39" t="str">
        <f>VLOOKUP(B594,$B$1703:$D$1743,3,FALSE)</f>
        <v>-</v>
      </c>
      <c r="AI594" s="69" t="str">
        <f>TRIM(PROPER(L594))</f>
        <v>Lost And Running</v>
      </c>
      <c r="AJ594" s="39" t="str">
        <f>TEXT(A594, "ddd")</f>
        <v>Sat</v>
      </c>
      <c r="AK594" s="39">
        <f>MONTH(Table2[[#This Row],[Date]])</f>
        <v>3</v>
      </c>
      <c r="AL594" s="39"/>
      <c r="AM594" s="39" t="str">
        <f>IF(AND(Table2[[#This Row],[Date]]=A595,Table2[[#This Row],[Track]]=B595,Table2[[#This Row],[Race]]=F595,AL594&lt;&gt;"Neg",AL595&lt;&gt;"Neg"),2,"")</f>
        <v/>
      </c>
      <c r="AN594" s="39" t="str">
        <f>IF(AM594=2,2,IF(AND(AM593=2,Table2[[#This Row],[Negatives]]&lt;&gt;"NEG"),2,""))</f>
        <v/>
      </c>
      <c r="AO594" s="39">
        <f>IF(AND(Table2[[#This Row],[State]]="NSW",Table2[[#This Row],[Rated Order]]=3,AN594=""),100,100)</f>
        <v>100</v>
      </c>
      <c r="AP594" s="39" t="str">
        <f>IF(AC594&lt;&gt;"Won","",AO594*AD594)</f>
        <v/>
      </c>
      <c r="AQ594" s="39">
        <f>IF(AP594="",AO594*-1,AP594-AO594)</f>
        <v>-100</v>
      </c>
      <c r="AR594" s="95">
        <f>IF(Table2[[#This Row],[Negatives]]="NEG","",IF(AND(Table2[[#This Row],[2 Pro Bets]]="",Table2[[#This Row],[State]]="NSW",Table2[[#This Row],[Rated Order]]=3),"",100))</f>
        <v>100</v>
      </c>
      <c r="AS594" s="47" t="str">
        <f>IF(Table2[[#This Row],[Pro Bet]]="","",IF(Table2[[#This Row],[Lev Ret]]="","",AR594*Table2[[#This Row],[Div]]))</f>
        <v/>
      </c>
      <c r="AT594" s="96">
        <f>IF(Table2[[#This Row],[Pro Bet]]="","",IF(AS594="",AR594*-1,AS594-AR594))</f>
        <v>-100</v>
      </c>
    </row>
    <row r="595" spans="1:46" x14ac:dyDescent="0.25">
      <c r="A595" s="38">
        <v>44632</v>
      </c>
      <c r="B595" s="39" t="s">
        <v>225</v>
      </c>
      <c r="C595" s="40">
        <v>0.65277777777777779</v>
      </c>
      <c r="D595" s="39">
        <v>3</v>
      </c>
      <c r="E595" s="39">
        <v>5</v>
      </c>
      <c r="F595" s="70">
        <v>6</v>
      </c>
      <c r="G595" s="39">
        <v>1200</v>
      </c>
      <c r="H595" s="39" t="s">
        <v>988</v>
      </c>
      <c r="I595" s="39" t="s">
        <v>989</v>
      </c>
      <c r="J595" s="39">
        <v>1500</v>
      </c>
      <c r="K595" s="39">
        <v>2</v>
      </c>
      <c r="L595" s="39" t="s">
        <v>1219</v>
      </c>
      <c r="M595" s="39" t="s">
        <v>1030</v>
      </c>
      <c r="N595" s="41">
        <v>3.9</v>
      </c>
      <c r="O595" s="39" t="s">
        <v>1091</v>
      </c>
      <c r="P595" s="39" t="s">
        <v>1211</v>
      </c>
      <c r="Q595" s="48"/>
      <c r="R595" s="39">
        <v>16</v>
      </c>
      <c r="S595" s="39">
        <v>56</v>
      </c>
      <c r="T595" s="39">
        <v>56</v>
      </c>
      <c r="U595" s="48">
        <v>32.783882783882788</v>
      </c>
      <c r="V595" s="39">
        <v>1</v>
      </c>
      <c r="W595" s="39">
        <v>1</v>
      </c>
      <c r="X595" s="39">
        <v>3</v>
      </c>
      <c r="Y595" s="39">
        <v>5.4</v>
      </c>
      <c r="Z595" s="39">
        <v>30</v>
      </c>
      <c r="AA595" s="39">
        <v>17</v>
      </c>
      <c r="AB595" s="52"/>
      <c r="AC595" s="39"/>
      <c r="AD595" s="41">
        <v>4.4000000000000004</v>
      </c>
      <c r="AE595" s="41"/>
      <c r="AF595" s="68" t="s">
        <v>618</v>
      </c>
      <c r="AG595" s="39" t="str">
        <f>VLOOKUP(B595,$B$1703:$D$1743,2,FALSE)</f>
        <v>Vic</v>
      </c>
      <c r="AH595" s="39" t="str">
        <f>VLOOKUP(B595,$B$1703:$D$1743,3,FALSE)</f>
        <v>-</v>
      </c>
      <c r="AI595" s="69" t="str">
        <f>TRIM(PROPER(L595))</f>
        <v>Home Affairs</v>
      </c>
      <c r="AJ595" s="39" t="str">
        <f>TEXT(A595, "ddd")</f>
        <v>Sat</v>
      </c>
      <c r="AK595" s="39">
        <f>MONTH(Table2[[#This Row],[Date]])</f>
        <v>3</v>
      </c>
      <c r="AL595" s="39" t="s">
        <v>1361</v>
      </c>
      <c r="AM595" s="39" t="str">
        <f>IF(AND(Table2[[#This Row],[Date]]=A596,Table2[[#This Row],[Track]]=B596,Table2[[#This Row],[Race]]=F596,AL595&lt;&gt;"Neg",AL596&lt;&gt;"Neg"),2,"")</f>
        <v/>
      </c>
      <c r="AN595" s="39" t="str">
        <f>IF(AM595=2,2,IF(AND(AM594=2,Table2[[#This Row],[Negatives]]&lt;&gt;"NEG"),2,""))</f>
        <v/>
      </c>
      <c r="AO595" s="39">
        <f>IF(AND(Table2[[#This Row],[State]]="NSW",Table2[[#This Row],[Rated Order]]=3,AN595=""),100,100)</f>
        <v>100</v>
      </c>
      <c r="AP595" s="39" t="str">
        <f>IF(AC595&lt;&gt;"Won","",AO595*AD595)</f>
        <v/>
      </c>
      <c r="AQ595" s="39">
        <f>IF(AP595="",AO595*-1,AP595-AO595)</f>
        <v>-100</v>
      </c>
      <c r="AR595" s="95" t="str">
        <f>IF(Table2[[#This Row],[Negatives]]="NEG","",IF(AND(Table2[[#This Row],[2 Pro Bets]]="",Table2[[#This Row],[State]]="NSW",Table2[[#This Row],[Rated Order]]=3),"",100))</f>
        <v/>
      </c>
      <c r="AS595" s="47" t="str">
        <f>IF(Table2[[#This Row],[Pro Bet]]="","",IF(Table2[[#This Row],[Lev Ret]]="","",AR595*Table2[[#This Row],[Div]]))</f>
        <v/>
      </c>
      <c r="AT595" s="96" t="str">
        <f>IF(Table2[[#This Row],[Pro Bet]]="","",IF(AS595="",AR595*-1,AS595-AR595))</f>
        <v/>
      </c>
    </row>
    <row r="596" spans="1:46" x14ac:dyDescent="0.25">
      <c r="A596" s="38">
        <v>44632</v>
      </c>
      <c r="B596" s="39" t="s">
        <v>45</v>
      </c>
      <c r="C596" s="40">
        <v>0.66666666666666663</v>
      </c>
      <c r="D596" s="39">
        <v>8</v>
      </c>
      <c r="E596" s="39">
        <v>0</v>
      </c>
      <c r="F596" s="70">
        <v>7</v>
      </c>
      <c r="G596" s="39">
        <v>2000</v>
      </c>
      <c r="H596" s="39" t="s">
        <v>1398</v>
      </c>
      <c r="I596" s="39" t="s">
        <v>1052</v>
      </c>
      <c r="J596" s="39">
        <v>350</v>
      </c>
      <c r="K596" s="39">
        <v>3</v>
      </c>
      <c r="L596" s="39" t="s">
        <v>709</v>
      </c>
      <c r="M596" s="39" t="s">
        <v>999</v>
      </c>
      <c r="N596" s="41">
        <v>3.8</v>
      </c>
      <c r="O596" s="39" t="s">
        <v>1142</v>
      </c>
      <c r="P596" s="39" t="s">
        <v>1092</v>
      </c>
      <c r="Q596" s="48"/>
      <c r="R596" s="39">
        <v>3</v>
      </c>
      <c r="S596" s="39">
        <v>55</v>
      </c>
      <c r="T596" s="39">
        <v>55</v>
      </c>
      <c r="U596" s="48">
        <v>32.04225352112676</v>
      </c>
      <c r="V596" s="39">
        <v>4</v>
      </c>
      <c r="W596" s="39">
        <v>3</v>
      </c>
      <c r="X596" s="39">
        <v>3</v>
      </c>
      <c r="Y596" s="39">
        <v>5.7</v>
      </c>
      <c r="Z596" s="39">
        <v>20</v>
      </c>
      <c r="AA596" s="39"/>
      <c r="AB596" s="52"/>
      <c r="AC596" s="39" t="s">
        <v>2</v>
      </c>
      <c r="AD596" s="41">
        <v>3.7</v>
      </c>
      <c r="AE596" s="41">
        <v>2.5</v>
      </c>
      <c r="AF596" s="68" t="s">
        <v>619</v>
      </c>
      <c r="AG596" s="39" t="str">
        <f>VLOOKUP(B596,$B$1703:$D$1743,2,FALSE)</f>
        <v>NSW</v>
      </c>
      <c r="AH596" s="39" t="str">
        <f>VLOOKUP(B596,$B$1703:$D$1743,3,FALSE)</f>
        <v>-</v>
      </c>
      <c r="AI596" s="69" t="str">
        <f>TRIM(PROPER(L596))</f>
        <v>Mount Popa</v>
      </c>
      <c r="AJ596" s="39" t="str">
        <f>TEXT(A596, "ddd")</f>
        <v>Sat</v>
      </c>
      <c r="AK596" s="39">
        <f>MONTH(Table2[[#This Row],[Date]])</f>
        <v>3</v>
      </c>
      <c r="AL596" s="79" t="s">
        <v>1361</v>
      </c>
      <c r="AM596" s="39" t="str">
        <f>IF(AND(Table2[[#This Row],[Date]]=A597,Table2[[#This Row],[Track]]=B597,Table2[[#This Row],[Race]]=F597,AL596&lt;&gt;"Neg",AL597&lt;&gt;"Neg"),2,"")</f>
        <v/>
      </c>
      <c r="AN596" s="39" t="str">
        <f>IF(AM596=2,2,IF(AND(AM595=2,Table2[[#This Row],[Negatives]]&lt;&gt;"NEG"),2,""))</f>
        <v/>
      </c>
      <c r="AO596" s="39">
        <f>IF(AND(Table2[[#This Row],[State]]="NSW",Table2[[#This Row],[Rated Order]]=3,AN596=""),100,100)</f>
        <v>100</v>
      </c>
      <c r="AP596" s="39" t="str">
        <f>IF(AC596&lt;&gt;"Won","",AO596*AD596)</f>
        <v/>
      </c>
      <c r="AQ596" s="39">
        <f>IF(AP596="",AO596*-1,AP596-AO596)</f>
        <v>-100</v>
      </c>
      <c r="AR596" s="95" t="str">
        <f>IF(Table2[[#This Row],[Negatives]]="NEG","",IF(AND(Table2[[#This Row],[2 Pro Bets]]="",Table2[[#This Row],[State]]="NSW",Table2[[#This Row],[Rated Order]]=3),"",100))</f>
        <v/>
      </c>
      <c r="AS596" s="47" t="str">
        <f>IF(Table2[[#This Row],[Pro Bet]]="","",IF(Table2[[#This Row],[Lev Ret]]="","",AR596*Table2[[#This Row],[Div]]))</f>
        <v/>
      </c>
      <c r="AT596" s="96" t="str">
        <f>IF(Table2[[#This Row],[Pro Bet]]="","",IF(AS596="",AR596*-1,AS596-AR596))</f>
        <v/>
      </c>
    </row>
    <row r="597" spans="1:46" x14ac:dyDescent="0.25">
      <c r="A597" s="38">
        <v>44632</v>
      </c>
      <c r="B597" s="39" t="s">
        <v>45</v>
      </c>
      <c r="C597" s="40">
        <v>0.69444444444444453</v>
      </c>
      <c r="D597" s="39">
        <v>8</v>
      </c>
      <c r="E597" s="39">
        <v>0</v>
      </c>
      <c r="F597" s="70">
        <v>8</v>
      </c>
      <c r="G597" s="39">
        <v>1500</v>
      </c>
      <c r="H597" s="39" t="s">
        <v>1021</v>
      </c>
      <c r="I597" s="39"/>
      <c r="J597" s="39">
        <v>600</v>
      </c>
      <c r="K597" s="39">
        <v>15</v>
      </c>
      <c r="L597" s="39" t="s">
        <v>222</v>
      </c>
      <c r="M597" s="39" t="s">
        <v>1006</v>
      </c>
      <c r="N597" s="41">
        <v>3.6</v>
      </c>
      <c r="O597" s="39" t="s">
        <v>1091</v>
      </c>
      <c r="P597" s="39" t="s">
        <v>1433</v>
      </c>
      <c r="Q597" s="48"/>
      <c r="R597" s="39">
        <v>4</v>
      </c>
      <c r="S597" s="39">
        <v>50</v>
      </c>
      <c r="T597" s="39">
        <v>50</v>
      </c>
      <c r="U597" s="48">
        <v>43.162393162393165</v>
      </c>
      <c r="V597" s="39"/>
      <c r="W597" s="39">
        <v>3</v>
      </c>
      <c r="X597" s="39">
        <v>2</v>
      </c>
      <c r="Y597" s="39">
        <v>4.7</v>
      </c>
      <c r="Z597" s="39">
        <v>20</v>
      </c>
      <c r="AA597" s="39"/>
      <c r="AB597" s="52"/>
      <c r="AC597" s="39"/>
      <c r="AD597" s="41">
        <v>3.7</v>
      </c>
      <c r="AE597" s="41"/>
      <c r="AF597" s="68" t="s">
        <v>619</v>
      </c>
      <c r="AG597" s="39" t="str">
        <f>VLOOKUP(B597,$B$1703:$D$1743,2,FALSE)</f>
        <v>NSW</v>
      </c>
      <c r="AH597" s="39" t="str">
        <f>VLOOKUP(B597,$B$1703:$D$1743,3,FALSE)</f>
        <v>-</v>
      </c>
      <c r="AI597" s="69" t="str">
        <f>TRIM(PROPER(L597))</f>
        <v>Espiona</v>
      </c>
      <c r="AJ597" s="39" t="str">
        <f>TEXT(A597, "ddd")</f>
        <v>Sat</v>
      </c>
      <c r="AK597" s="39">
        <f>MONTH(Table2[[#This Row],[Date]])</f>
        <v>3</v>
      </c>
      <c r="AL597" s="39" t="s">
        <v>1362</v>
      </c>
      <c r="AM597" s="39" t="str">
        <f>IF(AND(Table2[[#This Row],[Date]]=A598,Table2[[#This Row],[Track]]=B598,Table2[[#This Row],[Race]]=F598,AL597&lt;&gt;"Neg",AL598&lt;&gt;"Neg"),2,"")</f>
        <v/>
      </c>
      <c r="AN597" s="39" t="str">
        <f>IF(AM597=2,2,IF(AND(AM596=2,Table2[[#This Row],[Negatives]]&lt;&gt;"NEG"),2,""))</f>
        <v/>
      </c>
      <c r="AO597" s="39">
        <f>IF(AND(Table2[[#This Row],[State]]="NSW",Table2[[#This Row],[Rated Order]]=3,AN597=""),100,100)</f>
        <v>100</v>
      </c>
      <c r="AP597" s="39" t="str">
        <f>IF(AC597&lt;&gt;"Won","",AO597*AD597)</f>
        <v/>
      </c>
      <c r="AQ597" s="39">
        <f>IF(AP597="",AO597*-1,AP597-AO597)</f>
        <v>-100</v>
      </c>
      <c r="AR597" s="95" t="str">
        <f>IF(Table2[[#This Row],[Negatives]]="NEG","",IF(AND(Table2[[#This Row],[2 Pro Bets]]="",Table2[[#This Row],[State]]="NSW",Table2[[#This Row],[Rated Order]]=3),"",100))</f>
        <v/>
      </c>
      <c r="AS597" s="47" t="str">
        <f>IF(Table2[[#This Row],[Pro Bet]]="","",IF(Table2[[#This Row],[Lev Ret]]="","",AR597*Table2[[#This Row],[Div]]))</f>
        <v/>
      </c>
      <c r="AT597" s="96" t="str">
        <f>IF(Table2[[#This Row],[Pro Bet]]="","",IF(AS597="",AR597*-1,AS597-AR597))</f>
        <v/>
      </c>
    </row>
    <row r="598" spans="1:46" x14ac:dyDescent="0.25">
      <c r="A598" s="38">
        <v>44632</v>
      </c>
      <c r="B598" s="39" t="s">
        <v>45</v>
      </c>
      <c r="C598" s="40">
        <v>0.74652777777777779</v>
      </c>
      <c r="D598" s="39">
        <v>8</v>
      </c>
      <c r="E598" s="39">
        <v>0</v>
      </c>
      <c r="F598" s="70">
        <v>10</v>
      </c>
      <c r="G598" s="39">
        <v>1900</v>
      </c>
      <c r="H598" s="39" t="s">
        <v>1398</v>
      </c>
      <c r="I598" s="39">
        <v>78</v>
      </c>
      <c r="J598" s="39">
        <v>130</v>
      </c>
      <c r="K598" s="39">
        <v>12</v>
      </c>
      <c r="L598" s="39" t="s">
        <v>841</v>
      </c>
      <c r="M598" s="39" t="s">
        <v>999</v>
      </c>
      <c r="N598" s="41">
        <v>3.5</v>
      </c>
      <c r="O598" s="39" t="s">
        <v>1406</v>
      </c>
      <c r="P598" s="39" t="s">
        <v>1266</v>
      </c>
      <c r="Q598" s="48"/>
      <c r="R598" s="39">
        <v>4</v>
      </c>
      <c r="S598" s="39">
        <v>55</v>
      </c>
      <c r="T598" s="39">
        <v>55</v>
      </c>
      <c r="U598" s="48">
        <v>41.558441558441558</v>
      </c>
      <c r="V598" s="39"/>
      <c r="W598" s="39">
        <v>1</v>
      </c>
      <c r="X598" s="39">
        <v>2</v>
      </c>
      <c r="Y598" s="39">
        <v>7.1</v>
      </c>
      <c r="Z598" s="39">
        <v>20</v>
      </c>
      <c r="AA598" s="39"/>
      <c r="AB598" s="52"/>
      <c r="AC598" s="39"/>
      <c r="AD598" s="41">
        <v>3.9</v>
      </c>
      <c r="AE598" s="41"/>
      <c r="AF598" s="68" t="s">
        <v>619</v>
      </c>
      <c r="AG598" s="39" t="str">
        <f>VLOOKUP(B598,$B$1703:$D$1743,2,FALSE)</f>
        <v>NSW</v>
      </c>
      <c r="AH598" s="39" t="str">
        <f>VLOOKUP(B598,$B$1703:$D$1743,3,FALSE)</f>
        <v>-</v>
      </c>
      <c r="AI598" s="69" t="str">
        <f>TRIM(PROPER(L598))</f>
        <v>Zoumon</v>
      </c>
      <c r="AJ598" s="39" t="str">
        <f>TEXT(A598, "ddd")</f>
        <v>Sat</v>
      </c>
      <c r="AK598" s="39">
        <f>MONTH(Table2[[#This Row],[Date]])</f>
        <v>3</v>
      </c>
      <c r="AL598" s="39"/>
      <c r="AM598" s="39" t="str">
        <f>IF(AND(Table2[[#This Row],[Date]]=A599,Table2[[#This Row],[Track]]=B599,Table2[[#This Row],[Race]]=F599,AL598&lt;&gt;"Neg",AL599&lt;&gt;"Neg"),2,"")</f>
        <v/>
      </c>
      <c r="AN598" s="39" t="str">
        <f>IF(AM598=2,2,IF(AND(AM597=2,Table2[[#This Row],[Negatives]]&lt;&gt;"NEG"),2,""))</f>
        <v/>
      </c>
      <c r="AO598" s="39">
        <f>IF(AND(Table2[[#This Row],[State]]="NSW",Table2[[#This Row],[Rated Order]]=3,AN598=""),100,100)</f>
        <v>100</v>
      </c>
      <c r="AP598" s="39" t="str">
        <f>IF(AC598&lt;&gt;"Won","",AO598*AD598)</f>
        <v/>
      </c>
      <c r="AQ598" s="39">
        <f>IF(AP598="",AO598*-1,AP598-AO598)</f>
        <v>-100</v>
      </c>
      <c r="AR598" s="95">
        <f>IF(Table2[[#This Row],[Negatives]]="NEG","",IF(AND(Table2[[#This Row],[2 Pro Bets]]="",Table2[[#This Row],[State]]="NSW",Table2[[#This Row],[Rated Order]]=3),"",100))</f>
        <v>100</v>
      </c>
      <c r="AS598" s="47" t="str">
        <f>IF(Table2[[#This Row],[Pro Bet]]="","",IF(Table2[[#This Row],[Lev Ret]]="","",AR598*Table2[[#This Row],[Div]]))</f>
        <v/>
      </c>
      <c r="AT598" s="96">
        <f>IF(Table2[[#This Row],[Pro Bet]]="","",IF(AS598="",AR598*-1,AS598-AR598))</f>
        <v>-100</v>
      </c>
    </row>
    <row r="599" spans="1:46" x14ac:dyDescent="0.25">
      <c r="A599" s="38">
        <v>44639</v>
      </c>
      <c r="B599" s="39" t="s">
        <v>45</v>
      </c>
      <c r="C599" s="40">
        <v>0.50694444444444398</v>
      </c>
      <c r="D599" s="39">
        <v>7</v>
      </c>
      <c r="E599" s="39">
        <v>2</v>
      </c>
      <c r="F599" s="70">
        <v>1</v>
      </c>
      <c r="G599" s="39">
        <v>1500</v>
      </c>
      <c r="H599" s="39" t="s">
        <v>1398</v>
      </c>
      <c r="I599" s="39">
        <v>72</v>
      </c>
      <c r="J599" s="39">
        <v>100</v>
      </c>
      <c r="K599" s="39">
        <v>2</v>
      </c>
      <c r="L599" s="39" t="s">
        <v>842</v>
      </c>
      <c r="M599" s="39" t="s">
        <v>999</v>
      </c>
      <c r="N599" s="41">
        <v>4.7</v>
      </c>
      <c r="O599" s="39" t="s">
        <v>1485</v>
      </c>
      <c r="P599" s="39" t="s">
        <v>1266</v>
      </c>
      <c r="Q599" s="48"/>
      <c r="R599" s="39">
        <v>12</v>
      </c>
      <c r="S599" s="39">
        <v>59.5</v>
      </c>
      <c r="T599" s="39">
        <v>59.5</v>
      </c>
      <c r="U599" s="48">
        <v>16.983057766891203</v>
      </c>
      <c r="V599" s="39">
        <v>2</v>
      </c>
      <c r="W599" s="39">
        <v>3</v>
      </c>
      <c r="X599" s="39">
        <v>3</v>
      </c>
      <c r="Y599" s="39">
        <v>10.199999999999999</v>
      </c>
      <c r="Z599" s="39">
        <v>20</v>
      </c>
      <c r="AA599" s="39"/>
      <c r="AB599" s="52"/>
      <c r="AC599" s="39"/>
      <c r="AD599" s="41">
        <v>6</v>
      </c>
      <c r="AE599" s="41"/>
      <c r="AF599" s="68" t="s">
        <v>619</v>
      </c>
      <c r="AG599" s="39" t="str">
        <f>VLOOKUP(B599,$B$1703:$D$1743,2,FALSE)</f>
        <v>NSW</v>
      </c>
      <c r="AH599" s="39" t="str">
        <f>VLOOKUP(B599,$B$1703:$D$1743,3,FALSE)</f>
        <v>-</v>
      </c>
      <c r="AI599" s="69" t="str">
        <f>TRIM(PROPER(L599))</f>
        <v>Highly Desired</v>
      </c>
      <c r="AJ599" s="39" t="str">
        <f>TEXT(A599, "ddd")</f>
        <v>Sat</v>
      </c>
      <c r="AK599" s="39">
        <f>MONTH(Table2[[#This Row],[Date]])</f>
        <v>3</v>
      </c>
      <c r="AL599" s="79" t="s">
        <v>1361</v>
      </c>
      <c r="AM599" s="39" t="str">
        <f>IF(AND(Table2[[#This Row],[Date]]=A600,Table2[[#This Row],[Track]]=B600,Table2[[#This Row],[Race]]=F600,AL599&lt;&gt;"Neg",AL600&lt;&gt;"Neg"),2,"")</f>
        <v/>
      </c>
      <c r="AN599" s="39" t="str">
        <f>IF(AM599=2,2,IF(AND(AM598=2,Table2[[#This Row],[Negatives]]&lt;&gt;"NEG"),2,""))</f>
        <v/>
      </c>
      <c r="AO599" s="39">
        <f>IF(AND(Table2[[#This Row],[State]]="NSW",Table2[[#This Row],[Rated Order]]=3,AN599=""),100,100)</f>
        <v>100</v>
      </c>
      <c r="AP599" s="39" t="str">
        <f>IF(AC599&lt;&gt;"Won","",AO599*AD599)</f>
        <v/>
      </c>
      <c r="AQ599" s="39">
        <f>IF(AP599="",AO599*-1,AP599-AO599)</f>
        <v>-100</v>
      </c>
      <c r="AR599" s="95" t="str">
        <f>IF(Table2[[#This Row],[Negatives]]="NEG","",IF(AND(Table2[[#This Row],[2 Pro Bets]]="",Table2[[#This Row],[State]]="NSW",Table2[[#This Row],[Rated Order]]=3),"",100))</f>
        <v/>
      </c>
      <c r="AS599" s="47" t="str">
        <f>IF(Table2[[#This Row],[Pro Bet]]="","",IF(Table2[[#This Row],[Lev Ret]]="","",AR599*Table2[[#This Row],[Div]]))</f>
        <v/>
      </c>
      <c r="AT599" s="96" t="str">
        <f>IF(Table2[[#This Row],[Pro Bet]]="","",IF(AS599="",AR599*-1,AS599-AR599))</f>
        <v/>
      </c>
    </row>
    <row r="600" spans="1:46" x14ac:dyDescent="0.25">
      <c r="A600" s="38">
        <v>44639</v>
      </c>
      <c r="B600" s="39" t="s">
        <v>225</v>
      </c>
      <c r="C600" s="40">
        <v>0.54513888888888895</v>
      </c>
      <c r="D600" s="39">
        <v>3</v>
      </c>
      <c r="E600" s="39">
        <v>8</v>
      </c>
      <c r="F600" s="70">
        <v>2</v>
      </c>
      <c r="G600" s="39">
        <v>1000</v>
      </c>
      <c r="H600" s="39" t="s">
        <v>988</v>
      </c>
      <c r="I600" s="39" t="s">
        <v>989</v>
      </c>
      <c r="J600" s="39">
        <v>200</v>
      </c>
      <c r="K600" s="39">
        <v>3</v>
      </c>
      <c r="L600" s="39" t="s">
        <v>1162</v>
      </c>
      <c r="M600" s="39" t="s">
        <v>995</v>
      </c>
      <c r="N600" s="41">
        <v>3.1</v>
      </c>
      <c r="O600" s="39" t="s">
        <v>1145</v>
      </c>
      <c r="P600" s="39" t="s">
        <v>1220</v>
      </c>
      <c r="Q600" s="48"/>
      <c r="R600" s="39">
        <v>5</v>
      </c>
      <c r="S600" s="39">
        <v>57.5</v>
      </c>
      <c r="T600" s="39">
        <v>57.5</v>
      </c>
      <c r="U600" s="48">
        <v>41.666666666666671</v>
      </c>
      <c r="V600" s="39">
        <v>2</v>
      </c>
      <c r="W600" s="39">
        <v>2</v>
      </c>
      <c r="X600" s="39">
        <v>3</v>
      </c>
      <c r="Y600" s="39">
        <v>5.5</v>
      </c>
      <c r="Z600" s="39">
        <v>30</v>
      </c>
      <c r="AA600" s="39">
        <v>9</v>
      </c>
      <c r="AB600" s="52"/>
      <c r="AC600" s="39"/>
      <c r="AD600" s="41">
        <v>5.5</v>
      </c>
      <c r="AE600" s="41"/>
      <c r="AF600" s="68" t="s">
        <v>618</v>
      </c>
      <c r="AG600" s="39" t="str">
        <f>VLOOKUP(B600,$B$1703:$D$1743,2,FALSE)</f>
        <v>Vic</v>
      </c>
      <c r="AH600" s="39" t="str">
        <f>VLOOKUP(B600,$B$1703:$D$1743,3,FALSE)</f>
        <v>-</v>
      </c>
      <c r="AI600" s="69" t="str">
        <f>TRIM(PROPER(L600))</f>
        <v>Lombardo</v>
      </c>
      <c r="AJ600" s="39" t="str">
        <f>TEXT(A600, "ddd")</f>
        <v>Sat</v>
      </c>
      <c r="AK600" s="39">
        <f>MONTH(Table2[[#This Row],[Date]])</f>
        <v>3</v>
      </c>
      <c r="AL600" s="39" t="s">
        <v>1361</v>
      </c>
      <c r="AM600" s="39" t="str">
        <f>IF(AND(Table2[[#This Row],[Date]]=A601,Table2[[#This Row],[Track]]=B601,Table2[[#This Row],[Race]]=F601,AL600&lt;&gt;"Neg",AL601&lt;&gt;"Neg"),2,"")</f>
        <v/>
      </c>
      <c r="AN600" s="39" t="str">
        <f>IF(AM600=2,2,IF(AND(AM599=2,Table2[[#This Row],[Negatives]]&lt;&gt;"NEG"),2,""))</f>
        <v/>
      </c>
      <c r="AO600" s="39">
        <f>IF(AND(Table2[[#This Row],[State]]="NSW",Table2[[#This Row],[Rated Order]]=3,AN600=""),100,100)</f>
        <v>100</v>
      </c>
      <c r="AP600" s="39" t="str">
        <f>IF(AC600&lt;&gt;"Won","",AO600*AD600)</f>
        <v/>
      </c>
      <c r="AQ600" s="39">
        <f>IF(AP600="",AO600*-1,AP600-AO600)</f>
        <v>-100</v>
      </c>
      <c r="AR600" s="95" t="str">
        <f>IF(Table2[[#This Row],[Negatives]]="NEG","",IF(AND(Table2[[#This Row],[2 Pro Bets]]="",Table2[[#This Row],[State]]="NSW",Table2[[#This Row],[Rated Order]]=3),"",100))</f>
        <v/>
      </c>
      <c r="AS600" s="47" t="str">
        <f>IF(Table2[[#This Row],[Pro Bet]]="","",IF(Table2[[#This Row],[Lev Ret]]="","",AR600*Table2[[#This Row],[Div]]))</f>
        <v/>
      </c>
      <c r="AT600" s="96" t="str">
        <f>IF(Table2[[#This Row],[Pro Bet]]="","",IF(AS600="",AR600*-1,AS600-AR600))</f>
        <v/>
      </c>
    </row>
    <row r="601" spans="1:46" x14ac:dyDescent="0.25">
      <c r="A601" s="38">
        <v>44639</v>
      </c>
      <c r="B601" s="39" t="s">
        <v>45</v>
      </c>
      <c r="C601" s="40">
        <v>0.55902777777777779</v>
      </c>
      <c r="D601" s="39">
        <v>7</v>
      </c>
      <c r="E601" s="39">
        <v>2</v>
      </c>
      <c r="F601" s="70">
        <v>3</v>
      </c>
      <c r="G601" s="39">
        <v>2400</v>
      </c>
      <c r="H601" s="39" t="s">
        <v>1398</v>
      </c>
      <c r="I601" s="39"/>
      <c r="J601" s="39">
        <v>160</v>
      </c>
      <c r="K601" s="39">
        <v>6</v>
      </c>
      <c r="L601" s="39" t="s">
        <v>843</v>
      </c>
      <c r="M601" s="39" t="s">
        <v>990</v>
      </c>
      <c r="N601" s="41">
        <v>7.1</v>
      </c>
      <c r="O601" s="39" t="s">
        <v>1337</v>
      </c>
      <c r="P601" s="39" t="s">
        <v>1421</v>
      </c>
      <c r="Q601" s="48"/>
      <c r="R601" s="39">
        <v>13</v>
      </c>
      <c r="S601" s="39">
        <v>55</v>
      </c>
      <c r="T601" s="39">
        <v>55</v>
      </c>
      <c r="U601" s="48">
        <v>48.567265662943178</v>
      </c>
      <c r="V601" s="39">
        <v>2</v>
      </c>
      <c r="W601" s="39"/>
      <c r="X601" s="39">
        <v>2</v>
      </c>
      <c r="Y601" s="39">
        <v>4.8</v>
      </c>
      <c r="Z601" s="39">
        <v>20</v>
      </c>
      <c r="AA601" s="39"/>
      <c r="AB601" s="52"/>
      <c r="AC601" s="39"/>
      <c r="AD601" s="41">
        <v>7.5</v>
      </c>
      <c r="AE601" s="41"/>
      <c r="AF601" s="68" t="s">
        <v>619</v>
      </c>
      <c r="AG601" s="39" t="str">
        <f>VLOOKUP(B601,$B$1703:$D$1743,2,FALSE)</f>
        <v>NSW</v>
      </c>
      <c r="AH601" s="39" t="str">
        <f>VLOOKUP(B601,$B$1703:$D$1743,3,FALSE)</f>
        <v>-</v>
      </c>
      <c r="AI601" s="69" t="str">
        <f>TRIM(PROPER(L601))</f>
        <v>Luncies</v>
      </c>
      <c r="AJ601" s="39" t="str">
        <f>TEXT(A601, "ddd")</f>
        <v>Sat</v>
      </c>
      <c r="AK601" s="39">
        <f>MONTH(Table2[[#This Row],[Date]])</f>
        <v>3</v>
      </c>
      <c r="AL601" s="39"/>
      <c r="AM601" s="39" t="str">
        <f>IF(AND(Table2[[#This Row],[Date]]=A602,Table2[[#This Row],[Track]]=B602,Table2[[#This Row],[Race]]=F602,AL601&lt;&gt;"Neg",AL602&lt;&gt;"Neg"),2,"")</f>
        <v/>
      </c>
      <c r="AN601" s="39" t="str">
        <f>IF(AM601=2,2,IF(AND(AM600=2,Table2[[#This Row],[Negatives]]&lt;&gt;"NEG"),2,""))</f>
        <v/>
      </c>
      <c r="AO601" s="39">
        <f>IF(AND(Table2[[#This Row],[State]]="NSW",Table2[[#This Row],[Rated Order]]=3,AN601=""),100,100)</f>
        <v>100</v>
      </c>
      <c r="AP601" s="39" t="str">
        <f>IF(AC601&lt;&gt;"Won","",AO601*AD601)</f>
        <v/>
      </c>
      <c r="AQ601" s="39">
        <f>IF(AP601="",AO601*-1,AP601-AO601)</f>
        <v>-100</v>
      </c>
      <c r="AR601" s="95">
        <f>IF(Table2[[#This Row],[Negatives]]="NEG","",IF(AND(Table2[[#This Row],[2 Pro Bets]]="",Table2[[#This Row],[State]]="NSW",Table2[[#This Row],[Rated Order]]=3),"",100))</f>
        <v>100</v>
      </c>
      <c r="AS601" s="47" t="str">
        <f>IF(Table2[[#This Row],[Pro Bet]]="","",IF(Table2[[#This Row],[Lev Ret]]="","",AR601*Table2[[#This Row],[Div]]))</f>
        <v/>
      </c>
      <c r="AT601" s="96">
        <f>IF(Table2[[#This Row],[Pro Bet]]="","",IF(AS601="",AR601*-1,AS601-AR601))</f>
        <v>-100</v>
      </c>
    </row>
    <row r="602" spans="1:46" x14ac:dyDescent="0.25">
      <c r="A602" s="38">
        <v>44639</v>
      </c>
      <c r="B602" s="39" t="s">
        <v>45</v>
      </c>
      <c r="C602" s="40">
        <v>0.58333333333333337</v>
      </c>
      <c r="D602" s="39">
        <v>7</v>
      </c>
      <c r="E602" s="39">
        <v>2</v>
      </c>
      <c r="F602" s="70">
        <v>4</v>
      </c>
      <c r="G602" s="39">
        <v>1900</v>
      </c>
      <c r="H602" s="39" t="s">
        <v>1021</v>
      </c>
      <c r="I602" s="39" t="s">
        <v>1052</v>
      </c>
      <c r="J602" s="39">
        <v>160</v>
      </c>
      <c r="K602" s="39">
        <v>2</v>
      </c>
      <c r="L602" s="39" t="s">
        <v>844</v>
      </c>
      <c r="M602" s="39" t="s">
        <v>1030</v>
      </c>
      <c r="N602" s="41">
        <v>4.8</v>
      </c>
      <c r="O602" s="39" t="s">
        <v>1063</v>
      </c>
      <c r="P602" s="39" t="s">
        <v>1419</v>
      </c>
      <c r="Q602" s="48"/>
      <c r="R602" s="39">
        <v>1</v>
      </c>
      <c r="S602" s="39">
        <v>54</v>
      </c>
      <c r="T602" s="39">
        <v>54</v>
      </c>
      <c r="U602" s="48">
        <v>45.833333333333336</v>
      </c>
      <c r="V602" s="39"/>
      <c r="W602" s="39"/>
      <c r="X602" s="39">
        <v>2</v>
      </c>
      <c r="Y602" s="39">
        <v>5.2</v>
      </c>
      <c r="Z602" s="39">
        <v>20</v>
      </c>
      <c r="AA602" s="39"/>
      <c r="AB602" s="52"/>
      <c r="AC602" s="39"/>
      <c r="AD602" s="41">
        <v>4.8</v>
      </c>
      <c r="AE602" s="41"/>
      <c r="AF602" s="68" t="s">
        <v>619</v>
      </c>
      <c r="AG602" s="39" t="str">
        <f>VLOOKUP(B602,$B$1703:$D$1743,2,FALSE)</f>
        <v>NSW</v>
      </c>
      <c r="AH602" s="39" t="str">
        <f>VLOOKUP(B602,$B$1703:$D$1743,3,FALSE)</f>
        <v>-</v>
      </c>
      <c r="AI602" s="69" t="str">
        <f>TRIM(PROPER(L602))</f>
        <v>Harmony Rose</v>
      </c>
      <c r="AJ602" s="39" t="str">
        <f>TEXT(A602, "ddd")</f>
        <v>Sat</v>
      </c>
      <c r="AK602" s="39">
        <f>MONTH(Table2[[#This Row],[Date]])</f>
        <v>3</v>
      </c>
      <c r="AL602" s="39"/>
      <c r="AM602" s="39">
        <f>IF(AND(Table2[[#This Row],[Date]]=A603,Table2[[#This Row],[Track]]=B603,Table2[[#This Row],[Race]]=F603,AL602&lt;&gt;"Neg",AL603&lt;&gt;"Neg"),2,"")</f>
        <v>2</v>
      </c>
      <c r="AN602" s="39">
        <f>IF(AM602=2,2,IF(AND(AM601=2,Table2[[#This Row],[Negatives]]&lt;&gt;"NEG"),2,""))</f>
        <v>2</v>
      </c>
      <c r="AO602" s="39">
        <f>IF(AND(Table2[[#This Row],[State]]="NSW",Table2[[#This Row],[Rated Order]]=3,AN602=""),100,100)</f>
        <v>100</v>
      </c>
      <c r="AP602" s="39" t="str">
        <f>IF(AC602&lt;&gt;"Won","",AO602*AD602)</f>
        <v/>
      </c>
      <c r="AQ602" s="39">
        <f>IF(AP602="",AO602*-1,AP602-AO602)</f>
        <v>-100</v>
      </c>
      <c r="AR602" s="95">
        <f>IF(Table2[[#This Row],[Negatives]]="NEG","",IF(AND(Table2[[#This Row],[2 Pro Bets]]="",Table2[[#This Row],[State]]="NSW",Table2[[#This Row],[Rated Order]]=3),"",100))</f>
        <v>100</v>
      </c>
      <c r="AS602" s="47" t="str">
        <f>IF(Table2[[#This Row],[Pro Bet]]="","",IF(Table2[[#This Row],[Lev Ret]]="","",AR602*Table2[[#This Row],[Div]]))</f>
        <v/>
      </c>
      <c r="AT602" s="96">
        <f>IF(Table2[[#This Row],[Pro Bet]]="","",IF(AS602="",AR602*-1,AS602-AR602))</f>
        <v>-100</v>
      </c>
    </row>
    <row r="603" spans="1:46" x14ac:dyDescent="0.25">
      <c r="A603" s="38">
        <v>44639</v>
      </c>
      <c r="B603" s="39" t="s">
        <v>45</v>
      </c>
      <c r="C603" s="40">
        <v>0.58333333333333337</v>
      </c>
      <c r="D603" s="39">
        <v>7</v>
      </c>
      <c r="E603" s="39">
        <v>2</v>
      </c>
      <c r="F603" s="70">
        <v>4</v>
      </c>
      <c r="G603" s="39">
        <v>1900</v>
      </c>
      <c r="H603" s="39" t="s">
        <v>1021</v>
      </c>
      <c r="I603" s="39" t="s">
        <v>1052</v>
      </c>
      <c r="J603" s="39">
        <v>160</v>
      </c>
      <c r="K603" s="39">
        <v>1</v>
      </c>
      <c r="L603" s="39" t="s">
        <v>845</v>
      </c>
      <c r="M603" s="39" t="s">
        <v>1006</v>
      </c>
      <c r="N603" s="41">
        <v>3.4</v>
      </c>
      <c r="O603" s="39" t="s">
        <v>1425</v>
      </c>
      <c r="P603" s="39" t="s">
        <v>1486</v>
      </c>
      <c r="Q603" s="48"/>
      <c r="R603" s="39">
        <v>11</v>
      </c>
      <c r="S603" s="39">
        <v>56</v>
      </c>
      <c r="T603" s="39">
        <v>56</v>
      </c>
      <c r="U603" s="48">
        <v>45.833333333333336</v>
      </c>
      <c r="V603" s="39">
        <v>1</v>
      </c>
      <c r="W603" s="39">
        <v>2</v>
      </c>
      <c r="X603" s="39">
        <v>3</v>
      </c>
      <c r="Y603" s="39">
        <v>5.8</v>
      </c>
      <c r="Z603" s="39">
        <v>20</v>
      </c>
      <c r="AA603" s="39"/>
      <c r="AB603" s="52"/>
      <c r="AC603" s="39"/>
      <c r="AD603" s="41">
        <v>3.9</v>
      </c>
      <c r="AE603" s="41"/>
      <c r="AF603" s="68" t="s">
        <v>619</v>
      </c>
      <c r="AG603" s="39" t="str">
        <f>VLOOKUP(B603,$B$1703:$D$1743,2,FALSE)</f>
        <v>NSW</v>
      </c>
      <c r="AH603" s="39" t="str">
        <f>VLOOKUP(B603,$B$1703:$D$1743,3,FALSE)</f>
        <v>-</v>
      </c>
      <c r="AI603" s="69" t="str">
        <f>TRIM(PROPER(L603))</f>
        <v>Le Lude</v>
      </c>
      <c r="AJ603" s="39" t="str">
        <f>TEXT(A603, "ddd")</f>
        <v>Sat</v>
      </c>
      <c r="AK603" s="39">
        <f>MONTH(Table2[[#This Row],[Date]])</f>
        <v>3</v>
      </c>
      <c r="AL603" s="39"/>
      <c r="AM603" s="39" t="str">
        <f>IF(AND(Table2[[#This Row],[Date]]=A604,Table2[[#This Row],[Track]]=B604,Table2[[#This Row],[Race]]=F604,AL603&lt;&gt;"Neg",AL604&lt;&gt;"Neg"),2,"")</f>
        <v/>
      </c>
      <c r="AN603" s="39">
        <f>IF(AM603=2,2,IF(AND(AM602=2,Table2[[#This Row],[Negatives]]&lt;&gt;"NEG"),2,""))</f>
        <v>2</v>
      </c>
      <c r="AO603" s="39">
        <f>IF(AND(Table2[[#This Row],[State]]="NSW",Table2[[#This Row],[Rated Order]]=3,AN603=""),100,100)</f>
        <v>100</v>
      </c>
      <c r="AP603" s="39" t="str">
        <f>IF(AC603&lt;&gt;"Won","",AO603*AD603)</f>
        <v/>
      </c>
      <c r="AQ603" s="39">
        <f>IF(AP603="",AO603*-1,AP603-AO603)</f>
        <v>-100</v>
      </c>
      <c r="AR603" s="95">
        <f>IF(Table2[[#This Row],[Negatives]]="NEG","",IF(AND(Table2[[#This Row],[2 Pro Bets]]="",Table2[[#This Row],[State]]="NSW",Table2[[#This Row],[Rated Order]]=3),"",100))</f>
        <v>100</v>
      </c>
      <c r="AS603" s="47" t="str">
        <f>IF(Table2[[#This Row],[Pro Bet]]="","",IF(Table2[[#This Row],[Lev Ret]]="","",AR603*Table2[[#This Row],[Div]]))</f>
        <v/>
      </c>
      <c r="AT603" s="96">
        <f>IF(Table2[[#This Row],[Pro Bet]]="","",IF(AS603="",AR603*-1,AS603-AR603))</f>
        <v>-100</v>
      </c>
    </row>
    <row r="604" spans="1:46" x14ac:dyDescent="0.25">
      <c r="A604" s="38">
        <v>44639</v>
      </c>
      <c r="B604" s="39" t="s">
        <v>225</v>
      </c>
      <c r="C604" s="40">
        <v>0.68055555555555547</v>
      </c>
      <c r="D604" s="39">
        <v>3</v>
      </c>
      <c r="E604" s="39">
        <v>8</v>
      </c>
      <c r="F604" s="70">
        <v>7</v>
      </c>
      <c r="G604" s="39">
        <v>1600</v>
      </c>
      <c r="H604" s="39" t="s">
        <v>988</v>
      </c>
      <c r="I604" s="39" t="s">
        <v>989</v>
      </c>
      <c r="J604" s="39">
        <v>200</v>
      </c>
      <c r="K604" s="39">
        <v>8</v>
      </c>
      <c r="L604" s="39" t="s">
        <v>628</v>
      </c>
      <c r="M604" s="39" t="s">
        <v>1006</v>
      </c>
      <c r="N604" s="41">
        <v>20</v>
      </c>
      <c r="O604" s="39" t="s">
        <v>1000</v>
      </c>
      <c r="P604" s="39" t="s">
        <v>1114</v>
      </c>
      <c r="Q604" s="48"/>
      <c r="R604" s="39">
        <v>6</v>
      </c>
      <c r="S604" s="39">
        <v>53.5</v>
      </c>
      <c r="T604" s="39">
        <v>53.5</v>
      </c>
      <c r="U604" s="48">
        <v>32.027027027027025</v>
      </c>
      <c r="V604" s="39">
        <v>5</v>
      </c>
      <c r="W604" s="39"/>
      <c r="X604" s="39">
        <v>2</v>
      </c>
      <c r="Y604" s="39">
        <v>4.2</v>
      </c>
      <c r="Z604" s="39">
        <v>40</v>
      </c>
      <c r="AA604" s="39">
        <v>13</v>
      </c>
      <c r="AB604" s="52"/>
      <c r="AC604" s="39"/>
      <c r="AD604" s="41">
        <v>21</v>
      </c>
      <c r="AE604" s="41"/>
      <c r="AF604" s="68" t="s">
        <v>618</v>
      </c>
      <c r="AG604" s="39" t="str">
        <f>VLOOKUP(B604,$B$1703:$D$1743,2,FALSE)</f>
        <v>Vic</v>
      </c>
      <c r="AH604" s="39" t="str">
        <f>VLOOKUP(B604,$B$1703:$D$1743,3,FALSE)</f>
        <v>-</v>
      </c>
      <c r="AI604" s="69" t="str">
        <f>TRIM(PROPER(L604))</f>
        <v>Biometric</v>
      </c>
      <c r="AJ604" s="39" t="str">
        <f>TEXT(A604, "ddd")</f>
        <v>Sat</v>
      </c>
      <c r="AK604" s="39">
        <f>MONTH(Table2[[#This Row],[Date]])</f>
        <v>3</v>
      </c>
      <c r="AL604" s="39"/>
      <c r="AM604" s="39" t="str">
        <f>IF(AND(Table2[[#This Row],[Date]]=A605,Table2[[#This Row],[Track]]=B605,Table2[[#This Row],[Race]]=F605,AL604&lt;&gt;"Neg",AL605&lt;&gt;"Neg"),2,"")</f>
        <v/>
      </c>
      <c r="AN604" s="39" t="str">
        <f>IF(AM604=2,2,IF(AND(AM603=2,Table2[[#This Row],[Negatives]]&lt;&gt;"NEG"),2,""))</f>
        <v/>
      </c>
      <c r="AO604" s="39">
        <f>IF(AND(Table2[[#This Row],[State]]="NSW",Table2[[#This Row],[Rated Order]]=3,AN604=""),100,100)</f>
        <v>100</v>
      </c>
      <c r="AP604" s="39" t="str">
        <f>IF(AC604&lt;&gt;"Won","",AO604*AD604)</f>
        <v/>
      </c>
      <c r="AQ604" s="39">
        <f>IF(AP604="",AO604*-1,AP604-AO604)</f>
        <v>-100</v>
      </c>
      <c r="AR604" s="95">
        <f>IF(Table2[[#This Row],[Negatives]]="NEG","",IF(AND(Table2[[#This Row],[2 Pro Bets]]="",Table2[[#This Row],[State]]="NSW",Table2[[#This Row],[Rated Order]]=3),"",100))</f>
        <v>100</v>
      </c>
      <c r="AS604" s="47" t="str">
        <f>IF(Table2[[#This Row],[Pro Bet]]="","",IF(Table2[[#This Row],[Lev Ret]]="","",AR604*Table2[[#This Row],[Div]]))</f>
        <v/>
      </c>
      <c r="AT604" s="96">
        <f>IF(Table2[[#This Row],[Pro Bet]]="","",IF(AS604="",AR604*-1,AS604-AR604))</f>
        <v>-100</v>
      </c>
    </row>
    <row r="605" spans="1:46" x14ac:dyDescent="0.25">
      <c r="A605" s="38">
        <v>44639</v>
      </c>
      <c r="B605" s="39" t="s">
        <v>225</v>
      </c>
      <c r="C605" s="40">
        <v>0.70833333333333337</v>
      </c>
      <c r="D605" s="39">
        <v>3</v>
      </c>
      <c r="E605" s="39">
        <v>8</v>
      </c>
      <c r="F605" s="70">
        <v>8</v>
      </c>
      <c r="G605" s="39">
        <v>2000</v>
      </c>
      <c r="H605" s="39" t="s">
        <v>988</v>
      </c>
      <c r="I605" s="39" t="s">
        <v>989</v>
      </c>
      <c r="J605" s="39">
        <v>200</v>
      </c>
      <c r="K605" s="39">
        <v>8</v>
      </c>
      <c r="L605" s="39" t="s">
        <v>648</v>
      </c>
      <c r="M605" s="39" t="s">
        <v>995</v>
      </c>
      <c r="N605" s="41">
        <v>3.4</v>
      </c>
      <c r="O605" s="39" t="s">
        <v>1091</v>
      </c>
      <c r="P605" s="39" t="s">
        <v>1099</v>
      </c>
      <c r="Q605" s="48"/>
      <c r="R605" s="39">
        <v>5</v>
      </c>
      <c r="S605" s="39">
        <v>55</v>
      </c>
      <c r="T605" s="39">
        <v>55</v>
      </c>
      <c r="U605" s="48">
        <v>55.052790346907997</v>
      </c>
      <c r="V605" s="39">
        <v>2</v>
      </c>
      <c r="W605" s="39">
        <v>4</v>
      </c>
      <c r="X605" s="39">
        <v>2</v>
      </c>
      <c r="Y605" s="39">
        <v>4.2</v>
      </c>
      <c r="Z605" s="39">
        <v>40</v>
      </c>
      <c r="AA605" s="39">
        <v>9</v>
      </c>
      <c r="AB605" s="52"/>
      <c r="AC605" s="39"/>
      <c r="AD605" s="41">
        <v>4</v>
      </c>
      <c r="AE605" s="41"/>
      <c r="AF605" s="68" t="s">
        <v>618</v>
      </c>
      <c r="AG605" s="39" t="str">
        <f>VLOOKUP(B605,$B$1703:$D$1743,2,FALSE)</f>
        <v>Vic</v>
      </c>
      <c r="AH605" s="39" t="str">
        <f>VLOOKUP(B605,$B$1703:$D$1743,3,FALSE)</f>
        <v>-</v>
      </c>
      <c r="AI605" s="69" t="str">
        <f>TRIM(PROPER(L605))</f>
        <v>Desert Icon</v>
      </c>
      <c r="AJ605" s="39" t="str">
        <f>TEXT(A605, "ddd")</f>
        <v>Sat</v>
      </c>
      <c r="AK605" s="39">
        <f>MONTH(Table2[[#This Row],[Date]])</f>
        <v>3</v>
      </c>
      <c r="AL605" s="39" t="s">
        <v>1361</v>
      </c>
      <c r="AM605" s="39" t="str">
        <f>IF(AND(Table2[[#This Row],[Date]]=A606,Table2[[#This Row],[Track]]=B606,Table2[[#This Row],[Race]]=F606,AL605&lt;&gt;"Neg",AL606&lt;&gt;"Neg"),2,"")</f>
        <v/>
      </c>
      <c r="AN605" s="39" t="str">
        <f>IF(AM605=2,2,IF(AND(AM604=2,Table2[[#This Row],[Negatives]]&lt;&gt;"NEG"),2,""))</f>
        <v/>
      </c>
      <c r="AO605" s="39">
        <f>IF(AND(Table2[[#This Row],[State]]="NSW",Table2[[#This Row],[Rated Order]]=3,AN605=""),100,100)</f>
        <v>100</v>
      </c>
      <c r="AP605" s="39" t="str">
        <f>IF(AC605&lt;&gt;"Won","",AO605*AD605)</f>
        <v/>
      </c>
      <c r="AQ605" s="39">
        <f>IF(AP605="",AO605*-1,AP605-AO605)</f>
        <v>-100</v>
      </c>
      <c r="AR605" s="95" t="str">
        <f>IF(Table2[[#This Row],[Negatives]]="NEG","",IF(AND(Table2[[#This Row],[2 Pro Bets]]="",Table2[[#This Row],[State]]="NSW",Table2[[#This Row],[Rated Order]]=3),"",100))</f>
        <v/>
      </c>
      <c r="AS605" s="47" t="str">
        <f>IF(Table2[[#This Row],[Pro Bet]]="","",IF(Table2[[#This Row],[Lev Ret]]="","",AR605*Table2[[#This Row],[Div]]))</f>
        <v/>
      </c>
      <c r="AT605" s="96" t="str">
        <f>IF(Table2[[#This Row],[Pro Bet]]="","",IF(AS605="",AR605*-1,AS605-AR605))</f>
        <v/>
      </c>
    </row>
    <row r="606" spans="1:46" x14ac:dyDescent="0.25">
      <c r="A606" s="38">
        <v>44639</v>
      </c>
      <c r="B606" s="39" t="s">
        <v>45</v>
      </c>
      <c r="C606" s="40">
        <v>0.72222222222222221</v>
      </c>
      <c r="D606" s="39">
        <v>7</v>
      </c>
      <c r="E606" s="39">
        <v>2</v>
      </c>
      <c r="F606" s="70">
        <v>9</v>
      </c>
      <c r="G606" s="39">
        <v>1100</v>
      </c>
      <c r="H606" s="39" t="s">
        <v>1398</v>
      </c>
      <c r="I606" s="39"/>
      <c r="J606" s="39">
        <v>700</v>
      </c>
      <c r="K606" s="39">
        <v>12</v>
      </c>
      <c r="L606" s="39" t="s">
        <v>1638</v>
      </c>
      <c r="M606" s="39" t="s">
        <v>990</v>
      </c>
      <c r="N606" s="41">
        <v>26.8</v>
      </c>
      <c r="O606" s="39" t="s">
        <v>1166</v>
      </c>
      <c r="P606" s="39" t="s">
        <v>1486</v>
      </c>
      <c r="Q606" s="48"/>
      <c r="R606" s="39">
        <v>11</v>
      </c>
      <c r="S606" s="39">
        <v>53</v>
      </c>
      <c r="T606" s="39">
        <v>53</v>
      </c>
      <c r="U606" s="48">
        <v>13.440081147659759</v>
      </c>
      <c r="V606" s="39"/>
      <c r="W606" s="39"/>
      <c r="X606" s="39">
        <v>2</v>
      </c>
      <c r="Y606" s="39">
        <v>5.7</v>
      </c>
      <c r="Z606" s="39">
        <v>20</v>
      </c>
      <c r="AA606" s="39"/>
      <c r="AB606" s="52"/>
      <c r="AC606" s="39"/>
      <c r="AD606" s="41">
        <v>18</v>
      </c>
      <c r="AE606" s="41"/>
      <c r="AF606" s="68" t="s">
        <v>619</v>
      </c>
      <c r="AG606" s="39" t="str">
        <f>VLOOKUP(B606,$B$1703:$D$1743,2,FALSE)</f>
        <v>NSW</v>
      </c>
      <c r="AH606" s="39" t="str">
        <f>VLOOKUP(B606,$B$1703:$D$1743,3,FALSE)</f>
        <v>-</v>
      </c>
      <c r="AI606" s="69" t="str">
        <f>TRIM(PROPER(L606))</f>
        <v>Rule Of Law</v>
      </c>
      <c r="AJ606" s="39" t="str">
        <f>TEXT(A606, "ddd")</f>
        <v>Sat</v>
      </c>
      <c r="AK606" s="39">
        <f>MONTH(Table2[[#This Row],[Date]])</f>
        <v>3</v>
      </c>
      <c r="AL606" s="39" t="s">
        <v>1362</v>
      </c>
      <c r="AM606" s="39" t="str">
        <f>IF(AND(Table2[[#This Row],[Date]]=A607,Table2[[#This Row],[Track]]=B607,Table2[[#This Row],[Race]]=F607,AL606&lt;&gt;"Neg",AL607&lt;&gt;"Neg"),2,"")</f>
        <v/>
      </c>
      <c r="AN606" s="39" t="str">
        <f>IF(AM606=2,2,IF(AND(AM605=2,Table2[[#This Row],[Negatives]]&lt;&gt;"NEG"),2,""))</f>
        <v/>
      </c>
      <c r="AO606" s="39">
        <f>IF(AND(Table2[[#This Row],[State]]="NSW",Table2[[#This Row],[Rated Order]]=3,AN606=""),100,100)</f>
        <v>100</v>
      </c>
      <c r="AP606" s="39" t="str">
        <f>IF(AC606&lt;&gt;"Won","",AO606*AD606)</f>
        <v/>
      </c>
      <c r="AQ606" s="39">
        <f>IF(AP606="",AO606*-1,AP606-AO606)</f>
        <v>-100</v>
      </c>
      <c r="AR606" s="95" t="str">
        <f>IF(Table2[[#This Row],[Negatives]]="NEG","",IF(AND(Table2[[#This Row],[2 Pro Bets]]="",Table2[[#This Row],[State]]="NSW",Table2[[#This Row],[Rated Order]]=3),"",100))</f>
        <v/>
      </c>
      <c r="AS606" s="47" t="str">
        <f>IF(Table2[[#This Row],[Pro Bet]]="","",IF(Table2[[#This Row],[Lev Ret]]="","",AR606*Table2[[#This Row],[Div]]))</f>
        <v/>
      </c>
      <c r="AT606" s="96" t="str">
        <f>IF(Table2[[#This Row],[Pro Bet]]="","",IF(AS606="",AR606*-1,AS606-AR606))</f>
        <v/>
      </c>
    </row>
    <row r="607" spans="1:46" x14ac:dyDescent="0.25">
      <c r="A607" s="38">
        <v>44639</v>
      </c>
      <c r="B607" s="39" t="s">
        <v>45</v>
      </c>
      <c r="C607" s="40">
        <v>0.74652777777777779</v>
      </c>
      <c r="D607" s="39">
        <v>7</v>
      </c>
      <c r="E607" s="39">
        <v>2</v>
      </c>
      <c r="F607" s="70">
        <v>10</v>
      </c>
      <c r="G607" s="39">
        <v>1200</v>
      </c>
      <c r="H607" s="39" t="s">
        <v>1021</v>
      </c>
      <c r="I607" s="39"/>
      <c r="J607" s="39">
        <v>160</v>
      </c>
      <c r="K607" s="39">
        <v>7</v>
      </c>
      <c r="L607" s="39" t="s">
        <v>713</v>
      </c>
      <c r="M607" s="39" t="s">
        <v>995</v>
      </c>
      <c r="N607" s="41">
        <v>7</v>
      </c>
      <c r="O607" s="39" t="s">
        <v>1068</v>
      </c>
      <c r="P607" s="39" t="s">
        <v>1407</v>
      </c>
      <c r="Q607" s="48"/>
      <c r="R607" s="39">
        <v>2</v>
      </c>
      <c r="S607" s="39">
        <v>53.5</v>
      </c>
      <c r="T607" s="39">
        <v>53.5</v>
      </c>
      <c r="U607" s="48">
        <v>36.507936507936506</v>
      </c>
      <c r="V607" s="39"/>
      <c r="W607" s="39">
        <v>5</v>
      </c>
      <c r="X607" s="39">
        <v>2</v>
      </c>
      <c r="Y607" s="39">
        <v>5.7</v>
      </c>
      <c r="Z607" s="39">
        <v>20</v>
      </c>
      <c r="AA607" s="39"/>
      <c r="AB607" s="52"/>
      <c r="AC607" s="39" t="s">
        <v>471</v>
      </c>
      <c r="AD607" s="41">
        <v>8</v>
      </c>
      <c r="AE607" s="41">
        <v>2.5</v>
      </c>
      <c r="AF607" s="68" t="s">
        <v>619</v>
      </c>
      <c r="AG607" s="39" t="str">
        <f>VLOOKUP(B607,$B$1703:$D$1743,2,FALSE)</f>
        <v>NSW</v>
      </c>
      <c r="AH607" s="39" t="str">
        <f>VLOOKUP(B607,$B$1703:$D$1743,3,FALSE)</f>
        <v>-</v>
      </c>
      <c r="AI607" s="69" t="str">
        <f>TRIM(PROPER(L607))</f>
        <v>Emanate</v>
      </c>
      <c r="AJ607" s="39" t="str">
        <f>TEXT(A607, "ddd")</f>
        <v>Sat</v>
      </c>
      <c r="AK607" s="39">
        <f>MONTH(Table2[[#This Row],[Date]])</f>
        <v>3</v>
      </c>
      <c r="AL607" s="39"/>
      <c r="AM607" s="39" t="str">
        <f>IF(AND(Table2[[#This Row],[Date]]=A608,Table2[[#This Row],[Track]]=B608,Table2[[#This Row],[Race]]=F608,AL607&lt;&gt;"Neg",AL608&lt;&gt;"Neg"),2,"")</f>
        <v/>
      </c>
      <c r="AN607" s="39" t="str">
        <f>IF(AM607=2,2,IF(AND(AM606=2,Table2[[#This Row],[Negatives]]&lt;&gt;"NEG"),2,""))</f>
        <v/>
      </c>
      <c r="AO607" s="39">
        <f>IF(AND(Table2[[#This Row],[State]]="NSW",Table2[[#This Row],[Rated Order]]=3,AN607=""),100,100)</f>
        <v>100</v>
      </c>
      <c r="AP607" s="39">
        <f>IF(AC607&lt;&gt;"Won","",AO607*AD607)</f>
        <v>800</v>
      </c>
      <c r="AQ607" s="39">
        <f>IF(AP607="",AO607*-1,AP607-AO607)</f>
        <v>700</v>
      </c>
      <c r="AR607" s="95">
        <f>IF(Table2[[#This Row],[Negatives]]="NEG","",IF(AND(Table2[[#This Row],[2 Pro Bets]]="",Table2[[#This Row],[State]]="NSW",Table2[[#This Row],[Rated Order]]=3),"",100))</f>
        <v>100</v>
      </c>
      <c r="AS607" s="47">
        <f>IF(Table2[[#This Row],[Pro Bet]]="","",IF(Table2[[#This Row],[Lev Ret]]="","",AR607*Table2[[#This Row],[Div]]))</f>
        <v>800</v>
      </c>
      <c r="AT607" s="96">
        <f>IF(Table2[[#This Row],[Pro Bet]]="","",IF(AS607="",AR607*-1,AS607-AR607))</f>
        <v>700</v>
      </c>
    </row>
    <row r="608" spans="1:46" x14ac:dyDescent="0.25">
      <c r="A608" s="38">
        <v>44645</v>
      </c>
      <c r="B608" s="39" t="s">
        <v>3</v>
      </c>
      <c r="C608" s="40">
        <v>0.82291666666666663</v>
      </c>
      <c r="D608" s="39">
        <v>4</v>
      </c>
      <c r="E608" s="39">
        <v>0</v>
      </c>
      <c r="F608" s="70">
        <v>4</v>
      </c>
      <c r="G608" s="39">
        <v>1600</v>
      </c>
      <c r="H608" s="39" t="s">
        <v>1021</v>
      </c>
      <c r="I608" s="39" t="s">
        <v>1061</v>
      </c>
      <c r="J608" s="39">
        <v>300</v>
      </c>
      <c r="K608" s="39">
        <v>3</v>
      </c>
      <c r="L608" s="39" t="s">
        <v>652</v>
      </c>
      <c r="M608" s="39" t="s">
        <v>1030</v>
      </c>
      <c r="N608" s="41">
        <v>1.65</v>
      </c>
      <c r="O608" s="39" t="s">
        <v>1214</v>
      </c>
      <c r="P608" s="39" t="s">
        <v>1215</v>
      </c>
      <c r="Q608" s="48"/>
      <c r="R608" s="39">
        <v>3</v>
      </c>
      <c r="S608" s="39">
        <v>57</v>
      </c>
      <c r="T608" s="39">
        <v>57</v>
      </c>
      <c r="U608" s="48">
        <v>86.247086247086258</v>
      </c>
      <c r="V608" s="39">
        <v>1</v>
      </c>
      <c r="W608" s="39">
        <v>3</v>
      </c>
      <c r="X608" s="39">
        <v>2</v>
      </c>
      <c r="Y608" s="39">
        <v>3.4</v>
      </c>
      <c r="Z608" s="39">
        <v>40</v>
      </c>
      <c r="AA608" s="39">
        <v>7</v>
      </c>
      <c r="AB608" s="52"/>
      <c r="AC608" s="39" t="s">
        <v>7</v>
      </c>
      <c r="AD608" s="41">
        <v>1.65</v>
      </c>
      <c r="AE608" s="41"/>
      <c r="AF608" s="68" t="s">
        <v>618</v>
      </c>
      <c r="AG608" s="39" t="str">
        <f>VLOOKUP(B608,$B$1703:$D$1743,2,FALSE)</f>
        <v>Vic</v>
      </c>
      <c r="AH608" s="39" t="str">
        <f>VLOOKUP(B608,$B$1703:$D$1743,3,FALSE)</f>
        <v>-</v>
      </c>
      <c r="AI608" s="69" t="str">
        <f>TRIM(PROPER(L608))</f>
        <v>Flying Mascot</v>
      </c>
      <c r="AJ608" s="39" t="str">
        <f>TEXT(A608, "ddd")</f>
        <v>Fri</v>
      </c>
      <c r="AK608" s="39">
        <f>MONTH(Table2[[#This Row],[Date]])</f>
        <v>3</v>
      </c>
      <c r="AL608" s="39" t="s">
        <v>1361</v>
      </c>
      <c r="AM608" s="39" t="str">
        <f>IF(AND(Table2[[#This Row],[Date]]=A609,Table2[[#This Row],[Track]]=B609,Table2[[#This Row],[Race]]=F609,AL608&lt;&gt;"Neg",AL609&lt;&gt;"Neg"),2,"")</f>
        <v/>
      </c>
      <c r="AN608" s="39" t="str">
        <f>IF(AM608=2,2,IF(AND(AM607=2,Table2[[#This Row],[Negatives]]&lt;&gt;"NEG"),2,""))</f>
        <v/>
      </c>
      <c r="AO608" s="39">
        <f>IF(AND(Table2[[#This Row],[State]]="NSW",Table2[[#This Row],[Rated Order]]=3,AN608=""),100,100)</f>
        <v>100</v>
      </c>
      <c r="AP608" s="39" t="str">
        <f>IF(AC608&lt;&gt;"Won","",AO608*AD608)</f>
        <v/>
      </c>
      <c r="AQ608" s="39">
        <f>IF(AP608="",AO608*-1,AP608-AO608)</f>
        <v>-100</v>
      </c>
      <c r="AR608" s="95" t="str">
        <f>IF(Table2[[#This Row],[Negatives]]="NEG","",IF(AND(Table2[[#This Row],[2 Pro Bets]]="",Table2[[#This Row],[State]]="NSW",Table2[[#This Row],[Rated Order]]=3),"",100))</f>
        <v/>
      </c>
      <c r="AS608" s="47" t="str">
        <f>IF(Table2[[#This Row],[Pro Bet]]="","",IF(Table2[[#This Row],[Lev Ret]]="","",AR608*Table2[[#This Row],[Div]]))</f>
        <v/>
      </c>
      <c r="AT608" s="96" t="str">
        <f>IF(Table2[[#This Row],[Pro Bet]]="","",IF(AS608="",AR608*-1,AS608-AR608))</f>
        <v/>
      </c>
    </row>
    <row r="609" spans="1:46" x14ac:dyDescent="0.25">
      <c r="A609" s="38">
        <v>44645</v>
      </c>
      <c r="B609" s="39" t="s">
        <v>3</v>
      </c>
      <c r="C609" s="40">
        <v>0.84375</v>
      </c>
      <c r="D609" s="39">
        <v>4</v>
      </c>
      <c r="E609" s="39">
        <v>0</v>
      </c>
      <c r="F609" s="70">
        <v>5</v>
      </c>
      <c r="G609" s="39">
        <v>955</v>
      </c>
      <c r="H609" s="39" t="s">
        <v>988</v>
      </c>
      <c r="I609" s="39">
        <v>90</v>
      </c>
      <c r="J609" s="39">
        <v>130</v>
      </c>
      <c r="K609" s="39">
        <v>7</v>
      </c>
      <c r="L609" s="39" t="s">
        <v>1221</v>
      </c>
      <c r="M609" s="39" t="s">
        <v>995</v>
      </c>
      <c r="N609" s="41">
        <v>6</v>
      </c>
      <c r="O609" s="39" t="s">
        <v>1222</v>
      </c>
      <c r="P609" s="39" t="s">
        <v>1045</v>
      </c>
      <c r="Q609" s="48"/>
      <c r="R609" s="39">
        <v>3</v>
      </c>
      <c r="S609" s="39">
        <v>55</v>
      </c>
      <c r="T609" s="39">
        <v>55</v>
      </c>
      <c r="U609" s="48">
        <v>40.476190476190482</v>
      </c>
      <c r="V609" s="39">
        <v>3</v>
      </c>
      <c r="W609" s="39"/>
      <c r="X609" s="39">
        <v>2</v>
      </c>
      <c r="Y609" s="39">
        <v>5</v>
      </c>
      <c r="Z609" s="39">
        <v>35</v>
      </c>
      <c r="AA609" s="39">
        <v>9</v>
      </c>
      <c r="AB609" s="52"/>
      <c r="AC609" s="39"/>
      <c r="AD609" s="41">
        <v>9</v>
      </c>
      <c r="AE609" s="41"/>
      <c r="AF609" s="68" t="s">
        <v>618</v>
      </c>
      <c r="AG609" s="39" t="str">
        <f>VLOOKUP(B609,$B$1703:$D$1743,2,FALSE)</f>
        <v>Vic</v>
      </c>
      <c r="AH609" s="39" t="str">
        <f>VLOOKUP(B609,$B$1703:$D$1743,3,FALSE)</f>
        <v>-</v>
      </c>
      <c r="AI609" s="69" t="str">
        <f>TRIM(PROPER(L609))</f>
        <v>Young Liam</v>
      </c>
      <c r="AJ609" s="39" t="str">
        <f>TEXT(A609, "ddd")</f>
        <v>Fri</v>
      </c>
      <c r="AK609" s="39">
        <f>MONTH(Table2[[#This Row],[Date]])</f>
        <v>3</v>
      </c>
      <c r="AL609" s="39" t="s">
        <v>1361</v>
      </c>
      <c r="AM609" s="39" t="str">
        <f>IF(AND(Table2[[#This Row],[Date]]=A610,Table2[[#This Row],[Track]]=B610,Table2[[#This Row],[Race]]=F610,AL609&lt;&gt;"Neg",AL610&lt;&gt;"Neg"),2,"")</f>
        <v/>
      </c>
      <c r="AN609" s="39" t="str">
        <f>IF(AM609=2,2,IF(AND(AM608=2,Table2[[#This Row],[Negatives]]&lt;&gt;"NEG"),2,""))</f>
        <v/>
      </c>
      <c r="AO609" s="39">
        <f>IF(AND(Table2[[#This Row],[State]]="NSW",Table2[[#This Row],[Rated Order]]=3,AN609=""),100,100)</f>
        <v>100</v>
      </c>
      <c r="AP609" s="39" t="str">
        <f>IF(AC609&lt;&gt;"Won","",AO609*AD609)</f>
        <v/>
      </c>
      <c r="AQ609" s="39">
        <f>IF(AP609="",AO609*-1,AP609-AO609)</f>
        <v>-100</v>
      </c>
      <c r="AR609" s="95" t="str">
        <f>IF(Table2[[#This Row],[Negatives]]="NEG","",IF(AND(Table2[[#This Row],[2 Pro Bets]]="",Table2[[#This Row],[State]]="NSW",Table2[[#This Row],[Rated Order]]=3),"",100))</f>
        <v/>
      </c>
      <c r="AS609" s="47" t="str">
        <f>IF(Table2[[#This Row],[Pro Bet]]="","",IF(Table2[[#This Row],[Lev Ret]]="","",AR609*Table2[[#This Row],[Div]]))</f>
        <v/>
      </c>
      <c r="AT609" s="96" t="str">
        <f>IF(Table2[[#This Row],[Pro Bet]]="","",IF(AS609="",AR609*-1,AS609-AR609))</f>
        <v/>
      </c>
    </row>
    <row r="610" spans="1:46" x14ac:dyDescent="0.25">
      <c r="A610" s="38">
        <v>44645</v>
      </c>
      <c r="B610" s="39" t="s">
        <v>3</v>
      </c>
      <c r="C610" s="40">
        <v>0.84375</v>
      </c>
      <c r="D610" s="39">
        <v>4</v>
      </c>
      <c r="E610" s="39">
        <v>0</v>
      </c>
      <c r="F610" s="70">
        <v>5</v>
      </c>
      <c r="G610" s="39">
        <v>955</v>
      </c>
      <c r="H610" s="39" t="s">
        <v>988</v>
      </c>
      <c r="I610" s="39">
        <v>90</v>
      </c>
      <c r="J610" s="39">
        <v>130</v>
      </c>
      <c r="K610" s="39">
        <v>1</v>
      </c>
      <c r="L610" s="39" t="s">
        <v>1199</v>
      </c>
      <c r="M610" s="39" t="s">
        <v>1018</v>
      </c>
      <c r="N610" s="41">
        <v>3</v>
      </c>
      <c r="O610" s="39" t="s">
        <v>1035</v>
      </c>
      <c r="P610" s="39" t="s">
        <v>1223</v>
      </c>
      <c r="Q610" s="48">
        <v>2</v>
      </c>
      <c r="R610" s="39">
        <v>1</v>
      </c>
      <c r="S610" s="39">
        <v>60</v>
      </c>
      <c r="T610" s="39">
        <v>58</v>
      </c>
      <c r="U610" s="48">
        <v>40.476190476190482</v>
      </c>
      <c r="V610" s="39">
        <v>1</v>
      </c>
      <c r="W610" s="39">
        <v>1</v>
      </c>
      <c r="X610" s="39">
        <v>3</v>
      </c>
      <c r="Y610" s="39">
        <v>5.4</v>
      </c>
      <c r="Z610" s="39">
        <v>30</v>
      </c>
      <c r="AA610" s="39">
        <v>9</v>
      </c>
      <c r="AB610" s="52"/>
      <c r="AC610" s="39" t="s">
        <v>2</v>
      </c>
      <c r="AD610" s="41">
        <v>2.8</v>
      </c>
      <c r="AE610" s="41">
        <v>1.4</v>
      </c>
      <c r="AF610" s="68" t="s">
        <v>618</v>
      </c>
      <c r="AG610" s="39" t="str">
        <f>VLOOKUP(B610,$B$1703:$D$1743,2,FALSE)</f>
        <v>Vic</v>
      </c>
      <c r="AH610" s="39" t="str">
        <f>VLOOKUP(B610,$B$1703:$D$1743,3,FALSE)</f>
        <v>-</v>
      </c>
      <c r="AI610" s="69" t="str">
        <f>TRIM(PROPER(L610))</f>
        <v>Yulong Command</v>
      </c>
      <c r="AJ610" s="39" t="str">
        <f>TEXT(A610, "ddd")</f>
        <v>Fri</v>
      </c>
      <c r="AK610" s="39">
        <f>MONTH(Table2[[#This Row],[Date]])</f>
        <v>3</v>
      </c>
      <c r="AL610" s="39" t="s">
        <v>1361</v>
      </c>
      <c r="AM610" s="39" t="str">
        <f>IF(AND(Table2[[#This Row],[Date]]=A611,Table2[[#This Row],[Track]]=B611,Table2[[#This Row],[Race]]=F611,AL610&lt;&gt;"Neg",AL611&lt;&gt;"Neg"),2,"")</f>
        <v/>
      </c>
      <c r="AN610" s="39" t="str">
        <f>IF(AM610=2,2,IF(AND(AM609=2,Table2[[#This Row],[Negatives]]&lt;&gt;"NEG"),2,""))</f>
        <v/>
      </c>
      <c r="AO610" s="39">
        <f>IF(AND(Table2[[#This Row],[State]]="NSW",Table2[[#This Row],[Rated Order]]=3,AN610=""),100,100)</f>
        <v>100</v>
      </c>
      <c r="AP610" s="39" t="str">
        <f>IF(AC610&lt;&gt;"Won","",AO610*AD610)</f>
        <v/>
      </c>
      <c r="AQ610" s="39">
        <f>IF(AP610="",AO610*-1,AP610-AO610)</f>
        <v>-100</v>
      </c>
      <c r="AR610" s="95" t="str">
        <f>IF(Table2[[#This Row],[Negatives]]="NEG","",IF(AND(Table2[[#This Row],[2 Pro Bets]]="",Table2[[#This Row],[State]]="NSW",Table2[[#This Row],[Rated Order]]=3),"",100))</f>
        <v/>
      </c>
      <c r="AS610" s="47" t="str">
        <f>IF(Table2[[#This Row],[Pro Bet]]="","",IF(Table2[[#This Row],[Lev Ret]]="","",AR610*Table2[[#This Row],[Div]]))</f>
        <v/>
      </c>
      <c r="AT610" s="96" t="str">
        <f>IF(Table2[[#This Row],[Pro Bet]]="","",IF(AS610="",AR610*-1,AS610-AR610))</f>
        <v/>
      </c>
    </row>
    <row r="611" spans="1:46" x14ac:dyDescent="0.25">
      <c r="A611" s="38">
        <v>44646</v>
      </c>
      <c r="B611" s="39" t="s">
        <v>229</v>
      </c>
      <c r="C611" s="40">
        <v>0.64930555555555558</v>
      </c>
      <c r="D611" s="39">
        <v>4</v>
      </c>
      <c r="E611" s="39">
        <v>0</v>
      </c>
      <c r="F611" s="70">
        <v>6</v>
      </c>
      <c r="G611" s="39">
        <v>2400</v>
      </c>
      <c r="H611" s="39" t="s">
        <v>988</v>
      </c>
      <c r="I611" s="39" t="s">
        <v>989</v>
      </c>
      <c r="J611" s="39">
        <v>300</v>
      </c>
      <c r="K611" s="39">
        <v>4</v>
      </c>
      <c r="L611" s="39" t="s">
        <v>650</v>
      </c>
      <c r="M611" s="39" t="s">
        <v>1024</v>
      </c>
      <c r="N611" s="41">
        <v>2.8</v>
      </c>
      <c r="O611" s="39" t="s">
        <v>1091</v>
      </c>
      <c r="P611" s="39" t="s">
        <v>992</v>
      </c>
      <c r="Q611" s="48"/>
      <c r="R611" s="39">
        <v>7</v>
      </c>
      <c r="S611" s="39">
        <v>56</v>
      </c>
      <c r="T611" s="39">
        <v>56</v>
      </c>
      <c r="U611" s="48">
        <v>74.175824175824175</v>
      </c>
      <c r="V611" s="39">
        <v>1</v>
      </c>
      <c r="W611" s="39">
        <v>1</v>
      </c>
      <c r="X611" s="39">
        <v>2</v>
      </c>
      <c r="Y611" s="39">
        <v>4.5999999999999996</v>
      </c>
      <c r="Z611" s="39">
        <v>40</v>
      </c>
      <c r="AA611" s="39">
        <v>7</v>
      </c>
      <c r="AB611" s="52"/>
      <c r="AC611" s="39" t="s">
        <v>617</v>
      </c>
      <c r="AD611" s="41">
        <v>2.9</v>
      </c>
      <c r="AE611" s="41">
        <v>1.6</v>
      </c>
      <c r="AF611" s="68" t="s">
        <v>618</v>
      </c>
      <c r="AG611" s="39" t="str">
        <f>VLOOKUP(B611,$B$1703:$D$1743,2,FALSE)</f>
        <v>Vic</v>
      </c>
      <c r="AH611" s="39" t="str">
        <f>VLOOKUP(B611,$B$1703:$D$1743,3,FALSE)</f>
        <v>Bush</v>
      </c>
      <c r="AI611" s="69" t="str">
        <f>TRIM(PROPER(L611))</f>
        <v>Crystal Pegasus</v>
      </c>
      <c r="AJ611" s="39" t="str">
        <f>TEXT(A611, "ddd")</f>
        <v>Sat</v>
      </c>
      <c r="AK611" s="39">
        <f>MONTH(Table2[[#This Row],[Date]])</f>
        <v>3</v>
      </c>
      <c r="AL611" s="39"/>
      <c r="AM611" s="39" t="str">
        <f>IF(AND(Table2[[#This Row],[Date]]=A612,Table2[[#This Row],[Track]]=B612,Table2[[#This Row],[Race]]=F612,AL611&lt;&gt;"Neg",AL612&lt;&gt;"Neg"),2,"")</f>
        <v/>
      </c>
      <c r="AN611" s="39" t="str">
        <f>IF(AM611=2,2,IF(AND(AM610=2,Table2[[#This Row],[Negatives]]&lt;&gt;"NEG"),2,""))</f>
        <v/>
      </c>
      <c r="AO611" s="39">
        <f>IF(AND(Table2[[#This Row],[State]]="NSW",Table2[[#This Row],[Rated Order]]=3,AN611=""),100,100)</f>
        <v>100</v>
      </c>
      <c r="AP611" s="39">
        <f>IF(AC611&lt;&gt;"Won","",AO611*AD611)</f>
        <v>290</v>
      </c>
      <c r="AQ611" s="39">
        <f>IF(AP611="",AO611*-1,AP611-AO611)</f>
        <v>190</v>
      </c>
      <c r="AR611" s="95">
        <f>IF(Table2[[#This Row],[Negatives]]="NEG","",IF(AND(Table2[[#This Row],[2 Pro Bets]]="",Table2[[#This Row],[State]]="NSW",Table2[[#This Row],[Rated Order]]=3),"",100))</f>
        <v>100</v>
      </c>
      <c r="AS611" s="47">
        <f>IF(Table2[[#This Row],[Pro Bet]]="","",IF(Table2[[#This Row],[Lev Ret]]="","",AR611*Table2[[#This Row],[Div]]))</f>
        <v>290</v>
      </c>
      <c r="AT611" s="96">
        <f>IF(Table2[[#This Row],[Pro Bet]]="","",IF(AS611="",AR611*-1,AS611-AR611))</f>
        <v>190</v>
      </c>
    </row>
    <row r="612" spans="1:46" x14ac:dyDescent="0.25">
      <c r="A612" s="38">
        <v>44646</v>
      </c>
      <c r="B612" s="39" t="s">
        <v>229</v>
      </c>
      <c r="C612" s="40">
        <v>0.70486111111111116</v>
      </c>
      <c r="D612" s="39">
        <v>4</v>
      </c>
      <c r="E612" s="39">
        <v>0</v>
      </c>
      <c r="F612" s="70">
        <v>5</v>
      </c>
      <c r="G612" s="39">
        <v>2000</v>
      </c>
      <c r="H612" s="39" t="s">
        <v>988</v>
      </c>
      <c r="I612" s="39">
        <v>84</v>
      </c>
      <c r="J612" s="39">
        <v>130</v>
      </c>
      <c r="K612" s="39">
        <v>9</v>
      </c>
      <c r="L612" s="39" t="s">
        <v>550</v>
      </c>
      <c r="M612" s="39" t="s">
        <v>999</v>
      </c>
      <c r="N612" s="41">
        <v>5</v>
      </c>
      <c r="O612" s="39" t="s">
        <v>1091</v>
      </c>
      <c r="P612" s="39" t="s">
        <v>1116</v>
      </c>
      <c r="Q612" s="48"/>
      <c r="R612" s="39">
        <v>4</v>
      </c>
      <c r="S612" s="39">
        <v>54</v>
      </c>
      <c r="T612" s="39">
        <v>54</v>
      </c>
      <c r="U612" s="48">
        <v>51.25</v>
      </c>
      <c r="V612" s="39">
        <v>4</v>
      </c>
      <c r="W612" s="39">
        <v>2</v>
      </c>
      <c r="X612" s="39">
        <v>2</v>
      </c>
      <c r="Y612" s="39">
        <v>5.2</v>
      </c>
      <c r="Z612" s="39">
        <v>30</v>
      </c>
      <c r="AA612" s="39">
        <v>11</v>
      </c>
      <c r="AB612" s="52"/>
      <c r="AC612" s="39" t="s">
        <v>1</v>
      </c>
      <c r="AD612" s="41">
        <v>7</v>
      </c>
      <c r="AE612" s="41">
        <v>2.4</v>
      </c>
      <c r="AF612" s="68" t="s">
        <v>618</v>
      </c>
      <c r="AG612" s="39" t="str">
        <f>VLOOKUP(B612,$B$1703:$D$1743,2,FALSE)</f>
        <v>Vic</v>
      </c>
      <c r="AH612" s="39" t="str">
        <f>VLOOKUP(B612,$B$1703:$D$1743,3,FALSE)</f>
        <v>Bush</v>
      </c>
      <c r="AI612" s="69" t="str">
        <f>TRIM(PROPER(L612))</f>
        <v>Agnelli</v>
      </c>
      <c r="AJ612" s="39" t="str">
        <f>TEXT(A612, "ddd")</f>
        <v>Sat</v>
      </c>
      <c r="AK612" s="39">
        <f>MONTH(Table2[[#This Row],[Date]])</f>
        <v>3</v>
      </c>
      <c r="AL612" s="39"/>
      <c r="AM612" s="39">
        <f>IF(AND(Table2[[#This Row],[Date]]=A613,Table2[[#This Row],[Track]]=B613,Table2[[#This Row],[Race]]=F613,AL612&lt;&gt;"Neg",AL613&lt;&gt;"Neg"),2,"")</f>
        <v>2</v>
      </c>
      <c r="AN612" s="39">
        <f>IF(AM612=2,2,IF(AND(AM611=2,Table2[[#This Row],[Negatives]]&lt;&gt;"NEG"),2,""))</f>
        <v>2</v>
      </c>
      <c r="AO612" s="39">
        <f>IF(AND(Table2[[#This Row],[State]]="NSW",Table2[[#This Row],[Rated Order]]=3,AN612=""),100,100)</f>
        <v>100</v>
      </c>
      <c r="AP612" s="39" t="str">
        <f>IF(AC612&lt;&gt;"Won","",AO612*AD612)</f>
        <v/>
      </c>
      <c r="AQ612" s="39">
        <f>IF(AP612="",AO612*-1,AP612-AO612)</f>
        <v>-100</v>
      </c>
      <c r="AR612" s="95">
        <f>IF(Table2[[#This Row],[Negatives]]="NEG","",IF(AND(Table2[[#This Row],[2 Pro Bets]]="",Table2[[#This Row],[State]]="NSW",Table2[[#This Row],[Rated Order]]=3),"",100))</f>
        <v>100</v>
      </c>
      <c r="AS612" s="47" t="str">
        <f>IF(Table2[[#This Row],[Pro Bet]]="","",IF(Table2[[#This Row],[Lev Ret]]="","",AR612*Table2[[#This Row],[Div]]))</f>
        <v/>
      </c>
      <c r="AT612" s="96">
        <f>IF(Table2[[#This Row],[Pro Bet]]="","",IF(AS612="",AR612*-1,AS612-AR612))</f>
        <v>-100</v>
      </c>
    </row>
    <row r="613" spans="1:46" x14ac:dyDescent="0.25">
      <c r="A613" s="38">
        <v>44646</v>
      </c>
      <c r="B613" s="39" t="s">
        <v>229</v>
      </c>
      <c r="C613" s="40">
        <v>0.70486111111111116</v>
      </c>
      <c r="D613" s="39">
        <v>4</v>
      </c>
      <c r="E613" s="39">
        <v>0</v>
      </c>
      <c r="F613" s="70">
        <v>5</v>
      </c>
      <c r="G613" s="39">
        <v>2000</v>
      </c>
      <c r="H613" s="39" t="s">
        <v>988</v>
      </c>
      <c r="I613" s="39">
        <v>84</v>
      </c>
      <c r="J613" s="39">
        <v>130</v>
      </c>
      <c r="K613" s="39">
        <v>7</v>
      </c>
      <c r="L613" s="39" t="s">
        <v>654</v>
      </c>
      <c r="M613" s="39" t="s">
        <v>1006</v>
      </c>
      <c r="N613" s="41">
        <v>8.5</v>
      </c>
      <c r="O613" s="39" t="s">
        <v>1160</v>
      </c>
      <c r="P613" s="39" t="s">
        <v>1084</v>
      </c>
      <c r="Q613" s="48"/>
      <c r="R613" s="39">
        <v>7</v>
      </c>
      <c r="S613" s="39">
        <v>55.5</v>
      </c>
      <c r="T613" s="39">
        <v>55.5</v>
      </c>
      <c r="U613" s="48">
        <v>51.25</v>
      </c>
      <c r="V613" s="39">
        <v>2</v>
      </c>
      <c r="W613" s="39"/>
      <c r="X613" s="39">
        <v>3</v>
      </c>
      <c r="Y613" s="39">
        <v>5.6</v>
      </c>
      <c r="Z613" s="39">
        <v>30</v>
      </c>
      <c r="AA613" s="39">
        <v>11</v>
      </c>
      <c r="AB613" s="52"/>
      <c r="AC613" s="39"/>
      <c r="AD613" s="41">
        <v>7.5</v>
      </c>
      <c r="AE613" s="41"/>
      <c r="AF613" s="68" t="s">
        <v>618</v>
      </c>
      <c r="AG613" s="39" t="str">
        <f>VLOOKUP(B613,$B$1703:$D$1743,2,FALSE)</f>
        <v>Vic</v>
      </c>
      <c r="AH613" s="39" t="str">
        <f>VLOOKUP(B613,$B$1703:$D$1743,3,FALSE)</f>
        <v>Bush</v>
      </c>
      <c r="AI613" s="69" t="str">
        <f>TRIM(PROPER(L613))</f>
        <v>Upswing</v>
      </c>
      <c r="AJ613" s="39" t="str">
        <f>TEXT(A613, "ddd")</f>
        <v>Sat</v>
      </c>
      <c r="AK613" s="39">
        <f>MONTH(Table2[[#This Row],[Date]])</f>
        <v>3</v>
      </c>
      <c r="AL613" s="39"/>
      <c r="AM613" s="39" t="str">
        <f>IF(AND(Table2[[#This Row],[Date]]=A614,Table2[[#This Row],[Track]]=B614,Table2[[#This Row],[Race]]=F614,AL613&lt;&gt;"Neg",AL614&lt;&gt;"Neg"),2,"")</f>
        <v/>
      </c>
      <c r="AN613" s="39">
        <f>IF(AM613=2,2,IF(AND(AM612=2,Table2[[#This Row],[Negatives]]&lt;&gt;"NEG"),2,""))</f>
        <v>2</v>
      </c>
      <c r="AO613" s="39">
        <f>IF(AND(Table2[[#This Row],[State]]="NSW",Table2[[#This Row],[Rated Order]]=3,AN613=""),100,100)</f>
        <v>100</v>
      </c>
      <c r="AP613" s="39" t="str">
        <f>IF(AC613&lt;&gt;"Won","",AO613*AD613)</f>
        <v/>
      </c>
      <c r="AQ613" s="39">
        <f>IF(AP613="",AO613*-1,AP613-AO613)</f>
        <v>-100</v>
      </c>
      <c r="AR613" s="95">
        <f>IF(Table2[[#This Row],[Negatives]]="NEG","",IF(AND(Table2[[#This Row],[2 Pro Bets]]="",Table2[[#This Row],[State]]="NSW",Table2[[#This Row],[Rated Order]]=3),"",100))</f>
        <v>100</v>
      </c>
      <c r="AS613" s="47" t="str">
        <f>IF(Table2[[#This Row],[Pro Bet]]="","",IF(Table2[[#This Row],[Lev Ret]]="","",AR613*Table2[[#This Row],[Div]]))</f>
        <v/>
      </c>
      <c r="AT613" s="96">
        <f>IF(Table2[[#This Row],[Pro Bet]]="","",IF(AS613="",AR613*-1,AS613-AR613))</f>
        <v>-100</v>
      </c>
    </row>
    <row r="614" spans="1:46" x14ac:dyDescent="0.25">
      <c r="A614" s="38">
        <v>44648</v>
      </c>
      <c r="B614" s="39" t="s">
        <v>49</v>
      </c>
      <c r="C614" s="40">
        <v>0.74652777777777779</v>
      </c>
      <c r="D614" s="39">
        <v>7</v>
      </c>
      <c r="E614" s="39">
        <v>0</v>
      </c>
      <c r="F614" s="70">
        <v>7</v>
      </c>
      <c r="G614" s="39">
        <v>1200</v>
      </c>
      <c r="H614" s="39" t="s">
        <v>1398</v>
      </c>
      <c r="I614" s="39"/>
      <c r="J614" s="39">
        <v>160</v>
      </c>
      <c r="K614" s="39">
        <v>12</v>
      </c>
      <c r="L614" s="39" t="s">
        <v>576</v>
      </c>
      <c r="M614" s="39" t="s">
        <v>1006</v>
      </c>
      <c r="N614" s="41">
        <v>3.1</v>
      </c>
      <c r="O614" s="39" t="s">
        <v>1068</v>
      </c>
      <c r="P614" s="39" t="s">
        <v>1064</v>
      </c>
      <c r="Q614" s="48"/>
      <c r="R614" s="39">
        <v>8</v>
      </c>
      <c r="S614" s="39">
        <v>58</v>
      </c>
      <c r="T614" s="39">
        <v>58</v>
      </c>
      <c r="U614" s="48">
        <v>67.972350230414747</v>
      </c>
      <c r="V614" s="39">
        <v>2</v>
      </c>
      <c r="W614" s="39">
        <v>4</v>
      </c>
      <c r="X614" s="39">
        <v>2</v>
      </c>
      <c r="Y614" s="39">
        <v>3.2</v>
      </c>
      <c r="Z614" s="39">
        <v>20</v>
      </c>
      <c r="AA614" s="39"/>
      <c r="AB614" s="52"/>
      <c r="AC614" s="39"/>
      <c r="AD614" s="41">
        <v>2.8</v>
      </c>
      <c r="AE614" s="41"/>
      <c r="AF614" s="68" t="s">
        <v>619</v>
      </c>
      <c r="AG614" s="39" t="str">
        <f>VLOOKUP(B614,$B$1703:$D$1743,2,FALSE)</f>
        <v>NSW</v>
      </c>
      <c r="AH614" s="39" t="str">
        <f>VLOOKUP(B614,$B$1703:$D$1743,3,FALSE)</f>
        <v>Bush</v>
      </c>
      <c r="AI614" s="69" t="str">
        <f>TRIM(PROPER(L614))</f>
        <v>Gravina</v>
      </c>
      <c r="AJ614" s="39" t="str">
        <f>TEXT(A614, "ddd")</f>
        <v>Mon</v>
      </c>
      <c r="AK614" s="39">
        <f>MONTH(Table2[[#This Row],[Date]])</f>
        <v>3</v>
      </c>
      <c r="AL614" s="39"/>
      <c r="AM614" s="39" t="str">
        <f>IF(AND(Table2[[#This Row],[Date]]=A615,Table2[[#This Row],[Track]]=B615,Table2[[#This Row],[Race]]=F615,AL614&lt;&gt;"Neg",AL615&lt;&gt;"Neg"),2,"")</f>
        <v/>
      </c>
      <c r="AN614" s="39" t="str">
        <f>IF(AM614=2,2,IF(AND(AM613=2,Table2[[#This Row],[Negatives]]&lt;&gt;"NEG"),2,""))</f>
        <v/>
      </c>
      <c r="AO614" s="39">
        <f>IF(AND(Table2[[#This Row],[State]]="NSW",Table2[[#This Row],[Rated Order]]=3,AN614=""),100,100)</f>
        <v>100</v>
      </c>
      <c r="AP614" s="39" t="str">
        <f>IF(AC614&lt;&gt;"Won","",AO614*AD614)</f>
        <v/>
      </c>
      <c r="AQ614" s="39">
        <f>IF(AP614="",AO614*-1,AP614-AO614)</f>
        <v>-100</v>
      </c>
      <c r="AR614" s="95">
        <f>IF(Table2[[#This Row],[Negatives]]="NEG","",IF(AND(Table2[[#This Row],[2 Pro Bets]]="",Table2[[#This Row],[State]]="NSW",Table2[[#This Row],[Rated Order]]=3),"",100))</f>
        <v>100</v>
      </c>
      <c r="AS614" s="47" t="str">
        <f>IF(Table2[[#This Row],[Pro Bet]]="","",IF(Table2[[#This Row],[Lev Ret]]="","",AR614*Table2[[#This Row],[Div]]))</f>
        <v/>
      </c>
      <c r="AT614" s="96">
        <f>IF(Table2[[#This Row],[Pro Bet]]="","",IF(AS614="",AR614*-1,AS614-AR614))</f>
        <v>-100</v>
      </c>
    </row>
    <row r="615" spans="1:46" x14ac:dyDescent="0.25">
      <c r="A615" s="38">
        <v>44653</v>
      </c>
      <c r="B615" s="39" t="s">
        <v>236</v>
      </c>
      <c r="C615" s="40">
        <v>0.51736111111111105</v>
      </c>
      <c r="D615" s="39">
        <v>4</v>
      </c>
      <c r="E615" s="39">
        <v>0</v>
      </c>
      <c r="F615" s="70">
        <v>1</v>
      </c>
      <c r="G615" s="39">
        <v>2400</v>
      </c>
      <c r="H615" s="39" t="s">
        <v>988</v>
      </c>
      <c r="I615" s="39">
        <v>84</v>
      </c>
      <c r="J615" s="39">
        <v>130</v>
      </c>
      <c r="K615" s="39">
        <v>10</v>
      </c>
      <c r="L615" s="39" t="s">
        <v>551</v>
      </c>
      <c r="M615" s="39" t="s">
        <v>999</v>
      </c>
      <c r="N615" s="41">
        <v>5.5</v>
      </c>
      <c r="O615" s="39" t="s">
        <v>1201</v>
      </c>
      <c r="P615" s="39" t="s">
        <v>1099</v>
      </c>
      <c r="Q615" s="48"/>
      <c r="R615" s="39">
        <v>2</v>
      </c>
      <c r="S615" s="39">
        <v>54</v>
      </c>
      <c r="T615" s="39">
        <v>54</v>
      </c>
      <c r="U615" s="48">
        <v>39.285714285714285</v>
      </c>
      <c r="V615" s="39">
        <v>3</v>
      </c>
      <c r="W615" s="39"/>
      <c r="X615" s="39">
        <v>3</v>
      </c>
      <c r="Y615" s="39">
        <v>5.5</v>
      </c>
      <c r="Z615" s="39">
        <v>30</v>
      </c>
      <c r="AA615" s="39">
        <v>9</v>
      </c>
      <c r="AB615" s="52"/>
      <c r="AC615" s="39"/>
      <c r="AD615" s="41">
        <v>8</v>
      </c>
      <c r="AE615" s="41"/>
      <c r="AF615" s="68" t="s">
        <v>618</v>
      </c>
      <c r="AG615" s="39" t="str">
        <f>VLOOKUP(B615,$B$1703:$D$1743,2,FALSE)</f>
        <v>Vic</v>
      </c>
      <c r="AH615" s="39" t="str">
        <f>VLOOKUP(B615,$B$1703:$D$1743,3,FALSE)</f>
        <v>Bush</v>
      </c>
      <c r="AI615" s="69" t="str">
        <f>TRIM(PROPER(L615))</f>
        <v>Steel Skies</v>
      </c>
      <c r="AJ615" s="39" t="str">
        <f>TEXT(A615, "ddd")</f>
        <v>Sat</v>
      </c>
      <c r="AK615" s="39">
        <f>MONTH(Table2[[#This Row],[Date]])</f>
        <v>4</v>
      </c>
      <c r="AL615" s="39"/>
      <c r="AM615" s="39" t="str">
        <f>IF(AND(Table2[[#This Row],[Date]]=A616,Table2[[#This Row],[Track]]=B616,Table2[[#This Row],[Race]]=F616,AL615&lt;&gt;"Neg",AL616&lt;&gt;"Neg"),2,"")</f>
        <v/>
      </c>
      <c r="AN615" s="39" t="str">
        <f>IF(AM615=2,2,IF(AND(AM614=2,Table2[[#This Row],[Negatives]]&lt;&gt;"NEG"),2,""))</f>
        <v/>
      </c>
      <c r="AO615" s="39">
        <f>IF(AND(Table2[[#This Row],[State]]="NSW",Table2[[#This Row],[Rated Order]]=3,AN615=""),100,100)</f>
        <v>100</v>
      </c>
      <c r="AP615" s="39" t="str">
        <f>IF(AC615&lt;&gt;"Won","",AO615*AD615)</f>
        <v/>
      </c>
      <c r="AQ615" s="39">
        <f>IF(AP615="",AO615*-1,AP615-AO615)</f>
        <v>-100</v>
      </c>
      <c r="AR615" s="95">
        <f>IF(Table2[[#This Row],[Negatives]]="NEG","",IF(AND(Table2[[#This Row],[2 Pro Bets]]="",Table2[[#This Row],[State]]="NSW",Table2[[#This Row],[Rated Order]]=3),"",100))</f>
        <v>100</v>
      </c>
      <c r="AS615" s="47" t="str">
        <f>IF(Table2[[#This Row],[Pro Bet]]="","",IF(Table2[[#This Row],[Lev Ret]]="","",AR615*Table2[[#This Row],[Div]]))</f>
        <v/>
      </c>
      <c r="AT615" s="96">
        <f>IF(Table2[[#This Row],[Pro Bet]]="","",IF(AS615="",AR615*-1,AS615-AR615))</f>
        <v>-100</v>
      </c>
    </row>
    <row r="616" spans="1:46" x14ac:dyDescent="0.25">
      <c r="A616" s="38">
        <v>44653</v>
      </c>
      <c r="B616" s="39" t="s">
        <v>236</v>
      </c>
      <c r="C616" s="40">
        <v>0.59375</v>
      </c>
      <c r="D616" s="39">
        <v>4</v>
      </c>
      <c r="E616" s="39">
        <v>0</v>
      </c>
      <c r="F616" s="70">
        <v>4</v>
      </c>
      <c r="G616" s="39">
        <v>1100</v>
      </c>
      <c r="H616" s="39" t="s">
        <v>988</v>
      </c>
      <c r="I616" s="39">
        <v>84</v>
      </c>
      <c r="J616" s="39">
        <v>130</v>
      </c>
      <c r="K616" s="39">
        <v>14</v>
      </c>
      <c r="L616" s="39" t="s">
        <v>603</v>
      </c>
      <c r="M616" s="39" t="s">
        <v>999</v>
      </c>
      <c r="N616" s="41">
        <v>3.9</v>
      </c>
      <c r="O616" s="39" t="s">
        <v>991</v>
      </c>
      <c r="P616" s="39" t="s">
        <v>1213</v>
      </c>
      <c r="Q616" s="48"/>
      <c r="R616" s="39">
        <v>15</v>
      </c>
      <c r="S616" s="39">
        <v>54.5</v>
      </c>
      <c r="T616" s="39">
        <v>54.5</v>
      </c>
      <c r="U616" s="48">
        <v>60.123784261715301</v>
      </c>
      <c r="V616" s="39">
        <v>1</v>
      </c>
      <c r="W616" s="39">
        <v>1</v>
      </c>
      <c r="X616" s="39">
        <v>2</v>
      </c>
      <c r="Y616" s="39">
        <v>4.2</v>
      </c>
      <c r="Z616" s="39">
        <v>40</v>
      </c>
      <c r="AA616" s="39">
        <v>14</v>
      </c>
      <c r="AB616" s="52"/>
      <c r="AC616" s="39"/>
      <c r="AD616" s="41">
        <v>5.5</v>
      </c>
      <c r="AE616" s="41"/>
      <c r="AF616" s="68" t="s">
        <v>618</v>
      </c>
      <c r="AG616" s="39" t="str">
        <f>VLOOKUP(B616,$B$1703:$D$1743,2,FALSE)</f>
        <v>Vic</v>
      </c>
      <c r="AH616" s="39" t="str">
        <f>VLOOKUP(B616,$B$1703:$D$1743,3,FALSE)</f>
        <v>Bush</v>
      </c>
      <c r="AI616" s="69" t="str">
        <f>TRIM(PROPER(L616))</f>
        <v>Duchess Of Dorset</v>
      </c>
      <c r="AJ616" s="39" t="str">
        <f>TEXT(A616, "ddd")</f>
        <v>Sat</v>
      </c>
      <c r="AK616" s="39">
        <f>MONTH(Table2[[#This Row],[Date]])</f>
        <v>4</v>
      </c>
      <c r="AL616" s="39"/>
      <c r="AM616" s="39" t="str">
        <f>IF(AND(Table2[[#This Row],[Date]]=A617,Table2[[#This Row],[Track]]=B617,Table2[[#This Row],[Race]]=F617,AL616&lt;&gt;"Neg",AL617&lt;&gt;"Neg"),2,"")</f>
        <v/>
      </c>
      <c r="AN616" s="39" t="str">
        <f>IF(AM616=2,2,IF(AND(AM615=2,Table2[[#This Row],[Negatives]]&lt;&gt;"NEG"),2,""))</f>
        <v/>
      </c>
      <c r="AO616" s="39">
        <f>IF(AND(Table2[[#This Row],[State]]="NSW",Table2[[#This Row],[Rated Order]]=3,AN616=""),100,100)</f>
        <v>100</v>
      </c>
      <c r="AP616" s="39" t="str">
        <f>IF(AC616&lt;&gt;"Won","",AO616*AD616)</f>
        <v/>
      </c>
      <c r="AQ616" s="39">
        <f>IF(AP616="",AO616*-1,AP616-AO616)</f>
        <v>-100</v>
      </c>
      <c r="AR616" s="95">
        <f>IF(Table2[[#This Row],[Negatives]]="NEG","",IF(AND(Table2[[#This Row],[2 Pro Bets]]="",Table2[[#This Row],[State]]="NSW",Table2[[#This Row],[Rated Order]]=3),"",100))</f>
        <v>100</v>
      </c>
      <c r="AS616" s="47" t="str">
        <f>IF(Table2[[#This Row],[Pro Bet]]="","",IF(Table2[[#This Row],[Lev Ret]]="","",AR616*Table2[[#This Row],[Div]]))</f>
        <v/>
      </c>
      <c r="AT616" s="96">
        <f>IF(Table2[[#This Row],[Pro Bet]]="","",IF(AS616="",AR616*-1,AS616-AR616))</f>
        <v>-100</v>
      </c>
    </row>
    <row r="617" spans="1:46" x14ac:dyDescent="0.25">
      <c r="A617" s="38">
        <v>44653</v>
      </c>
      <c r="B617" s="39" t="s">
        <v>236</v>
      </c>
      <c r="C617" s="40">
        <v>0.62152777777777779</v>
      </c>
      <c r="D617" s="39">
        <v>4</v>
      </c>
      <c r="E617" s="39">
        <v>0</v>
      </c>
      <c r="F617" s="70">
        <v>5</v>
      </c>
      <c r="G617" s="39">
        <v>1400</v>
      </c>
      <c r="H617" s="39" t="s">
        <v>1021</v>
      </c>
      <c r="I617" s="39" t="s">
        <v>1061</v>
      </c>
      <c r="J617" s="39">
        <v>130</v>
      </c>
      <c r="K617" s="39">
        <v>6</v>
      </c>
      <c r="L617" s="39" t="s">
        <v>552</v>
      </c>
      <c r="M617" s="39" t="s">
        <v>990</v>
      </c>
      <c r="N617" s="41">
        <v>3.9</v>
      </c>
      <c r="O617" s="39" t="s">
        <v>1003</v>
      </c>
      <c r="P617" s="39" t="s">
        <v>1049</v>
      </c>
      <c r="Q617" s="48"/>
      <c r="R617" s="39">
        <v>4</v>
      </c>
      <c r="S617" s="39">
        <v>56</v>
      </c>
      <c r="T617" s="39">
        <v>56</v>
      </c>
      <c r="U617" s="48">
        <v>50.641025641025642</v>
      </c>
      <c r="V617" s="39">
        <v>1</v>
      </c>
      <c r="W617" s="39"/>
      <c r="X617" s="39">
        <v>2</v>
      </c>
      <c r="Y617" s="39">
        <v>5.2</v>
      </c>
      <c r="Z617" s="39">
        <v>30</v>
      </c>
      <c r="AA617" s="39">
        <v>10</v>
      </c>
      <c r="AB617" s="52"/>
      <c r="AC617" s="39"/>
      <c r="AD617" s="41">
        <v>4.2</v>
      </c>
      <c r="AE617" s="41"/>
      <c r="AF617" s="68" t="s">
        <v>618</v>
      </c>
      <c r="AG617" s="39" t="str">
        <f>VLOOKUP(B617,$B$1703:$D$1743,2,FALSE)</f>
        <v>Vic</v>
      </c>
      <c r="AH617" s="39" t="str">
        <f>VLOOKUP(B617,$B$1703:$D$1743,3,FALSE)</f>
        <v>Bush</v>
      </c>
      <c r="AI617" s="69" t="str">
        <f>TRIM(PROPER(L617))</f>
        <v>La Chevalee</v>
      </c>
      <c r="AJ617" s="39" t="str">
        <f>TEXT(A617, "ddd")</f>
        <v>Sat</v>
      </c>
      <c r="AK617" s="39">
        <f>MONTH(Table2[[#This Row],[Date]])</f>
        <v>4</v>
      </c>
      <c r="AL617" s="39"/>
      <c r="AM617" s="39" t="str">
        <f>IF(AND(Table2[[#This Row],[Date]]=A618,Table2[[#This Row],[Track]]=B618,Table2[[#This Row],[Race]]=F618,AL617&lt;&gt;"Neg",AL618&lt;&gt;"Neg"),2,"")</f>
        <v/>
      </c>
      <c r="AN617" s="39" t="str">
        <f>IF(AM617=2,2,IF(AND(AM616=2,Table2[[#This Row],[Negatives]]&lt;&gt;"NEG"),2,""))</f>
        <v/>
      </c>
      <c r="AO617" s="39">
        <f>IF(AND(Table2[[#This Row],[State]]="NSW",Table2[[#This Row],[Rated Order]]=3,AN617=""),100,100)</f>
        <v>100</v>
      </c>
      <c r="AP617" s="39" t="str">
        <f>IF(AC617&lt;&gt;"Won","",AO617*AD617)</f>
        <v/>
      </c>
      <c r="AQ617" s="39">
        <f>IF(AP617="",AO617*-1,AP617-AO617)</f>
        <v>-100</v>
      </c>
      <c r="AR617" s="95">
        <f>IF(Table2[[#This Row],[Negatives]]="NEG","",IF(AND(Table2[[#This Row],[2 Pro Bets]]="",Table2[[#This Row],[State]]="NSW",Table2[[#This Row],[Rated Order]]=3),"",100))</f>
        <v>100</v>
      </c>
      <c r="AS617" s="47" t="str">
        <f>IF(Table2[[#This Row],[Pro Bet]]="","",IF(Table2[[#This Row],[Lev Ret]]="","",AR617*Table2[[#This Row],[Div]]))</f>
        <v/>
      </c>
      <c r="AT617" s="96">
        <f>IF(Table2[[#This Row],[Pro Bet]]="","",IF(AS617="",AR617*-1,AS617-AR617))</f>
        <v>-100</v>
      </c>
    </row>
    <row r="618" spans="1:46" x14ac:dyDescent="0.25">
      <c r="A618" s="38">
        <v>44653</v>
      </c>
      <c r="B618" s="39" t="s">
        <v>236</v>
      </c>
      <c r="C618" s="40">
        <v>0.70138888888888884</v>
      </c>
      <c r="D618" s="39">
        <v>4</v>
      </c>
      <c r="E618" s="39">
        <v>0</v>
      </c>
      <c r="F618" s="70">
        <v>8</v>
      </c>
      <c r="G618" s="39">
        <v>1600</v>
      </c>
      <c r="H618" s="39" t="s">
        <v>988</v>
      </c>
      <c r="I618" s="39" t="s">
        <v>989</v>
      </c>
      <c r="J618" s="39">
        <v>200</v>
      </c>
      <c r="K618" s="39">
        <v>16</v>
      </c>
      <c r="L618" s="39" t="s">
        <v>1108</v>
      </c>
      <c r="M618" s="39" t="s">
        <v>995</v>
      </c>
      <c r="N618" s="41">
        <v>7.5</v>
      </c>
      <c r="O618" s="39" t="s">
        <v>1109</v>
      </c>
      <c r="P618" s="39" t="s">
        <v>1071</v>
      </c>
      <c r="Q618" s="48"/>
      <c r="R618" s="39">
        <v>8</v>
      </c>
      <c r="S618" s="39">
        <v>54</v>
      </c>
      <c r="T618" s="39">
        <v>54</v>
      </c>
      <c r="U618" s="48">
        <v>39.649122807017548</v>
      </c>
      <c r="V618" s="39">
        <v>3</v>
      </c>
      <c r="W618" s="39"/>
      <c r="X618" s="39">
        <v>2</v>
      </c>
      <c r="Y618" s="39">
        <v>5.5</v>
      </c>
      <c r="Z618" s="39">
        <v>30</v>
      </c>
      <c r="AA618" s="39">
        <v>16</v>
      </c>
      <c r="AB618" s="52"/>
      <c r="AC618" s="39"/>
      <c r="AD618" s="41">
        <v>13</v>
      </c>
      <c r="AE618" s="41"/>
      <c r="AF618" s="68" t="s">
        <v>618</v>
      </c>
      <c r="AG618" s="39" t="str">
        <f>VLOOKUP(B618,$B$1703:$D$1743,2,FALSE)</f>
        <v>Vic</v>
      </c>
      <c r="AH618" s="39" t="str">
        <f>VLOOKUP(B618,$B$1703:$D$1743,3,FALSE)</f>
        <v>Bush</v>
      </c>
      <c r="AI618" s="69" t="str">
        <f>TRIM(PROPER(L618))</f>
        <v>Holbien</v>
      </c>
      <c r="AJ618" s="39" t="str">
        <f>TEXT(A618, "ddd")</f>
        <v>Sat</v>
      </c>
      <c r="AK618" s="39">
        <f>MONTH(Table2[[#This Row],[Date]])</f>
        <v>4</v>
      </c>
      <c r="AL618" s="39"/>
      <c r="AM618" s="39" t="str">
        <f>IF(AND(Table2[[#This Row],[Date]]=A619,Table2[[#This Row],[Track]]=B619,Table2[[#This Row],[Race]]=F619,AL618&lt;&gt;"Neg",AL619&lt;&gt;"Neg"),2,"")</f>
        <v/>
      </c>
      <c r="AN618" s="39" t="str">
        <f>IF(AM618=2,2,IF(AND(AM617=2,Table2[[#This Row],[Negatives]]&lt;&gt;"NEG"),2,""))</f>
        <v/>
      </c>
      <c r="AO618" s="39">
        <f>IF(AND(Table2[[#This Row],[State]]="NSW",Table2[[#This Row],[Rated Order]]=3,AN618=""),100,100)</f>
        <v>100</v>
      </c>
      <c r="AP618" s="39" t="str">
        <f>IF(AC618&lt;&gt;"Won","",AO618*AD618)</f>
        <v/>
      </c>
      <c r="AQ618" s="39">
        <f>IF(AP618="",AO618*-1,AP618-AO618)</f>
        <v>-100</v>
      </c>
      <c r="AR618" s="95">
        <f>IF(Table2[[#This Row],[Negatives]]="NEG","",IF(AND(Table2[[#This Row],[2 Pro Bets]]="",Table2[[#This Row],[State]]="NSW",Table2[[#This Row],[Rated Order]]=3),"",100))</f>
        <v>100</v>
      </c>
      <c r="AS618" s="47" t="str">
        <f>IF(Table2[[#This Row],[Pro Bet]]="","",IF(Table2[[#This Row],[Lev Ret]]="","",AR618*Table2[[#This Row],[Div]]))</f>
        <v/>
      </c>
      <c r="AT618" s="96">
        <f>IF(Table2[[#This Row],[Pro Bet]]="","",IF(AS618="",AR618*-1,AS618-AR618))</f>
        <v>-100</v>
      </c>
    </row>
    <row r="619" spans="1:46" x14ac:dyDescent="0.25">
      <c r="A619" s="38">
        <v>44653</v>
      </c>
      <c r="B619" s="39" t="s">
        <v>44</v>
      </c>
      <c r="C619" s="40">
        <v>0.71875</v>
      </c>
      <c r="D619" s="39">
        <v>9</v>
      </c>
      <c r="E619" s="39">
        <v>0</v>
      </c>
      <c r="F619" s="70">
        <v>9</v>
      </c>
      <c r="G619" s="39">
        <v>1600</v>
      </c>
      <c r="H619" s="39" t="s">
        <v>1398</v>
      </c>
      <c r="I619" s="39"/>
      <c r="J619" s="39">
        <v>3000</v>
      </c>
      <c r="K619" s="39">
        <v>12</v>
      </c>
      <c r="L619" s="39" t="s">
        <v>575</v>
      </c>
      <c r="M619" s="39" t="s">
        <v>1006</v>
      </c>
      <c r="N619" s="41">
        <v>31</v>
      </c>
      <c r="O619" s="39" t="s">
        <v>1487</v>
      </c>
      <c r="P619" s="39" t="s">
        <v>1459</v>
      </c>
      <c r="Q619" s="48"/>
      <c r="R619" s="39">
        <v>7</v>
      </c>
      <c r="S619" s="39">
        <v>51</v>
      </c>
      <c r="T619" s="39">
        <v>51</v>
      </c>
      <c r="U619" s="48">
        <v>19.892473118279572</v>
      </c>
      <c r="V619" s="39"/>
      <c r="W619" s="39"/>
      <c r="X619" s="39">
        <v>2</v>
      </c>
      <c r="Y619" s="39">
        <v>5.2</v>
      </c>
      <c r="Z619" s="39">
        <v>20</v>
      </c>
      <c r="AA619" s="39"/>
      <c r="AB619" s="52"/>
      <c r="AC619" s="39"/>
      <c r="AD619" s="41">
        <v>31</v>
      </c>
      <c r="AE619" s="41"/>
      <c r="AF619" s="68" t="s">
        <v>619</v>
      </c>
      <c r="AG619" s="39" t="str">
        <f>VLOOKUP(B619,$B$1703:$D$1743,2,FALSE)</f>
        <v>NSW</v>
      </c>
      <c r="AH619" s="39" t="str">
        <f>VLOOKUP(B619,$B$1703:$D$1743,3,FALSE)</f>
        <v>-</v>
      </c>
      <c r="AI619" s="69" t="str">
        <f>TRIM(PROPER(L619))</f>
        <v>Kissonallforcheeks</v>
      </c>
      <c r="AJ619" s="39" t="str">
        <f>TEXT(A619, "ddd")</f>
        <v>Sat</v>
      </c>
      <c r="AK619" s="39">
        <f>MONTH(Table2[[#This Row],[Date]])</f>
        <v>4</v>
      </c>
      <c r="AL619" s="39" t="s">
        <v>1362</v>
      </c>
      <c r="AM619" s="39" t="str">
        <f>IF(AND(Table2[[#This Row],[Date]]=A620,Table2[[#This Row],[Track]]=B620,Table2[[#This Row],[Race]]=F620,AL619&lt;&gt;"Neg",AL620&lt;&gt;"Neg"),2,"")</f>
        <v/>
      </c>
      <c r="AN619" s="39" t="str">
        <f>IF(AM619=2,2,IF(AND(AM618=2,Table2[[#This Row],[Negatives]]&lt;&gt;"NEG"),2,""))</f>
        <v/>
      </c>
      <c r="AO619" s="39">
        <f>IF(AND(Table2[[#This Row],[State]]="NSW",Table2[[#This Row],[Rated Order]]=3,AN619=""),100,100)</f>
        <v>100</v>
      </c>
      <c r="AP619" s="39" t="str">
        <f>IF(AC619&lt;&gt;"Won","",AO619*AD619)</f>
        <v/>
      </c>
      <c r="AQ619" s="39">
        <f>IF(AP619="",AO619*-1,AP619-AO619)</f>
        <v>-100</v>
      </c>
      <c r="AR619" s="95" t="str">
        <f>IF(Table2[[#This Row],[Negatives]]="NEG","",IF(AND(Table2[[#This Row],[2 Pro Bets]]="",Table2[[#This Row],[State]]="NSW",Table2[[#This Row],[Rated Order]]=3),"",100))</f>
        <v/>
      </c>
      <c r="AS619" s="47" t="str">
        <f>IF(Table2[[#This Row],[Pro Bet]]="","",IF(Table2[[#This Row],[Lev Ret]]="","",AR619*Table2[[#This Row],[Div]]))</f>
        <v/>
      </c>
      <c r="AT619" s="96" t="str">
        <f>IF(Table2[[#This Row],[Pro Bet]]="","",IF(AS619="",AR619*-1,AS619-AR619))</f>
        <v/>
      </c>
    </row>
    <row r="620" spans="1:46" x14ac:dyDescent="0.25">
      <c r="A620" s="38">
        <v>44653</v>
      </c>
      <c r="B620" s="39" t="s">
        <v>44</v>
      </c>
      <c r="C620" s="40">
        <v>0.71875</v>
      </c>
      <c r="D620" s="39">
        <v>9</v>
      </c>
      <c r="E620" s="39">
        <v>0</v>
      </c>
      <c r="F620" s="70">
        <v>9</v>
      </c>
      <c r="G620" s="39">
        <v>1600</v>
      </c>
      <c r="H620" s="39" t="s">
        <v>1398</v>
      </c>
      <c r="I620" s="39"/>
      <c r="J620" s="39">
        <v>3000</v>
      </c>
      <c r="K620" s="39">
        <v>16</v>
      </c>
      <c r="L620" s="39" t="s">
        <v>838</v>
      </c>
      <c r="M620" s="39" t="s">
        <v>999</v>
      </c>
      <c r="N620" s="41">
        <v>4</v>
      </c>
      <c r="O620" s="39" t="s">
        <v>1413</v>
      </c>
      <c r="P620" s="39" t="s">
        <v>997</v>
      </c>
      <c r="Q620" s="48"/>
      <c r="R620" s="39">
        <v>12</v>
      </c>
      <c r="S620" s="39">
        <v>50</v>
      </c>
      <c r="T620" s="39">
        <v>50</v>
      </c>
      <c r="U620" s="48">
        <v>19.892473118279572</v>
      </c>
      <c r="V620" s="39">
        <v>3</v>
      </c>
      <c r="W620" s="39">
        <v>1</v>
      </c>
      <c r="X620" s="39">
        <v>3</v>
      </c>
      <c r="Y620" s="39">
        <v>6.4</v>
      </c>
      <c r="Z620" s="39">
        <v>20</v>
      </c>
      <c r="AA620" s="39"/>
      <c r="AB620" s="52"/>
      <c r="AC620" s="39"/>
      <c r="AD620" s="41">
        <v>3.8</v>
      </c>
      <c r="AE620" s="41"/>
      <c r="AF620" s="68" t="s">
        <v>619</v>
      </c>
      <c r="AG620" s="39" t="str">
        <f>VLOOKUP(B620,$B$1703:$D$1743,2,FALSE)</f>
        <v>NSW</v>
      </c>
      <c r="AH620" s="39" t="str">
        <f>VLOOKUP(B620,$B$1703:$D$1743,3,FALSE)</f>
        <v>-</v>
      </c>
      <c r="AI620" s="69" t="str">
        <f>TRIM(PROPER(L620))</f>
        <v>Forbidden Love</v>
      </c>
      <c r="AJ620" s="39" t="str">
        <f>TEXT(A620, "ddd")</f>
        <v>Sat</v>
      </c>
      <c r="AK620" s="39">
        <f>MONTH(Table2[[#This Row],[Date]])</f>
        <v>4</v>
      </c>
      <c r="AL620" s="39" t="s">
        <v>1362</v>
      </c>
      <c r="AM620" s="39" t="str">
        <f>IF(AND(Table2[[#This Row],[Date]]=A621,Table2[[#This Row],[Track]]=B621,Table2[[#This Row],[Race]]=F621,AL620&lt;&gt;"Neg",AL621&lt;&gt;"Neg"),2,"")</f>
        <v/>
      </c>
      <c r="AN620" s="39" t="str">
        <f>IF(AM620=2,2,IF(AND(AM619=2,Table2[[#This Row],[Negatives]]&lt;&gt;"NEG"),2,""))</f>
        <v/>
      </c>
      <c r="AO620" s="39">
        <f>IF(AND(Table2[[#This Row],[State]]="NSW",Table2[[#This Row],[Rated Order]]=3,AN620=""),100,100)</f>
        <v>100</v>
      </c>
      <c r="AP620" s="39" t="str">
        <f>IF(AC620&lt;&gt;"Won","",AO620*AD620)</f>
        <v/>
      </c>
      <c r="AQ620" s="39">
        <f>IF(AP620="",AO620*-1,AP620-AO620)</f>
        <v>-100</v>
      </c>
      <c r="AR620" s="95" t="str">
        <f>IF(Table2[[#This Row],[Negatives]]="NEG","",IF(AND(Table2[[#This Row],[2 Pro Bets]]="",Table2[[#This Row],[State]]="NSW",Table2[[#This Row],[Rated Order]]=3),"",100))</f>
        <v/>
      </c>
      <c r="AS620" s="47" t="str">
        <f>IF(Table2[[#This Row],[Pro Bet]]="","",IF(Table2[[#This Row],[Lev Ret]]="","",AR620*Table2[[#This Row],[Div]]))</f>
        <v/>
      </c>
      <c r="AT620" s="96" t="str">
        <f>IF(Table2[[#This Row],[Pro Bet]]="","",IF(AS620="",AR620*-1,AS620-AR620))</f>
        <v/>
      </c>
    </row>
    <row r="621" spans="1:46" x14ac:dyDescent="0.25">
      <c r="A621" s="38">
        <v>44653</v>
      </c>
      <c r="B621" s="39" t="s">
        <v>236</v>
      </c>
      <c r="C621" s="40">
        <v>0.72916666666666663</v>
      </c>
      <c r="D621" s="39">
        <v>4</v>
      </c>
      <c r="E621" s="39">
        <v>0</v>
      </c>
      <c r="F621" s="70">
        <v>9</v>
      </c>
      <c r="G621" s="39">
        <v>1400</v>
      </c>
      <c r="H621" s="39" t="s">
        <v>988</v>
      </c>
      <c r="I621" s="39">
        <v>80</v>
      </c>
      <c r="J621" s="39">
        <v>130</v>
      </c>
      <c r="K621" s="39">
        <v>10</v>
      </c>
      <c r="L621" s="39" t="s">
        <v>622</v>
      </c>
      <c r="M621" s="39" t="s">
        <v>995</v>
      </c>
      <c r="N621" s="41">
        <v>6.5</v>
      </c>
      <c r="O621" s="39" t="s">
        <v>1031</v>
      </c>
      <c r="P621" s="39" t="s">
        <v>1132</v>
      </c>
      <c r="Q621" s="48">
        <v>2</v>
      </c>
      <c r="R621" s="39">
        <v>3</v>
      </c>
      <c r="S621" s="39">
        <v>57</v>
      </c>
      <c r="T621" s="39">
        <v>55</v>
      </c>
      <c r="U621" s="48">
        <v>49.867374005305045</v>
      </c>
      <c r="V621" s="39">
        <v>2</v>
      </c>
      <c r="W621" s="39">
        <v>5</v>
      </c>
      <c r="X621" s="39">
        <v>2</v>
      </c>
      <c r="Y621" s="39">
        <v>4.8</v>
      </c>
      <c r="Z621" s="39">
        <v>35</v>
      </c>
      <c r="AA621" s="39">
        <v>16</v>
      </c>
      <c r="AB621" s="52"/>
      <c r="AC621" s="39"/>
      <c r="AD621" s="41">
        <v>14</v>
      </c>
      <c r="AE621" s="41"/>
      <c r="AF621" s="68" t="s">
        <v>618</v>
      </c>
      <c r="AG621" s="39" t="str">
        <f>VLOOKUP(B621,$B$1703:$D$1743,2,FALSE)</f>
        <v>Vic</v>
      </c>
      <c r="AH621" s="39" t="str">
        <f>VLOOKUP(B621,$B$1703:$D$1743,3,FALSE)</f>
        <v>Bush</v>
      </c>
      <c r="AI621" s="69" t="str">
        <f>TRIM(PROPER(L621))</f>
        <v>Second Slip</v>
      </c>
      <c r="AJ621" s="39" t="str">
        <f>TEXT(A621, "ddd")</f>
        <v>Sat</v>
      </c>
      <c r="AK621" s="39">
        <f>MONTH(Table2[[#This Row],[Date]])</f>
        <v>4</v>
      </c>
      <c r="AL621" s="39"/>
      <c r="AM621" s="39" t="str">
        <f>IF(AND(Table2[[#This Row],[Date]]=A622,Table2[[#This Row],[Track]]=B622,Table2[[#This Row],[Race]]=F622,AL621&lt;&gt;"Neg",AL622&lt;&gt;"Neg"),2,"")</f>
        <v/>
      </c>
      <c r="AN621" s="39" t="str">
        <f>IF(AM621=2,2,IF(AND(AM620=2,Table2[[#This Row],[Negatives]]&lt;&gt;"NEG"),2,""))</f>
        <v/>
      </c>
      <c r="AO621" s="39">
        <f>IF(AND(Table2[[#This Row],[State]]="NSW",Table2[[#This Row],[Rated Order]]=3,AN621=""),100,100)</f>
        <v>100</v>
      </c>
      <c r="AP621" s="39" t="str">
        <f>IF(AC621&lt;&gt;"Won","",AO621*AD621)</f>
        <v/>
      </c>
      <c r="AQ621" s="39">
        <f>IF(AP621="",AO621*-1,AP621-AO621)</f>
        <v>-100</v>
      </c>
      <c r="AR621" s="95">
        <f>IF(Table2[[#This Row],[Negatives]]="NEG","",IF(AND(Table2[[#This Row],[2 Pro Bets]]="",Table2[[#This Row],[State]]="NSW",Table2[[#This Row],[Rated Order]]=3),"",100))</f>
        <v>100</v>
      </c>
      <c r="AS621" s="47" t="str">
        <f>IF(Table2[[#This Row],[Pro Bet]]="","",IF(Table2[[#This Row],[Lev Ret]]="","",AR621*Table2[[#This Row],[Div]]))</f>
        <v/>
      </c>
      <c r="AT621" s="96">
        <f>IF(Table2[[#This Row],[Pro Bet]]="","",IF(AS621="",AR621*-1,AS621-AR621))</f>
        <v>-100</v>
      </c>
    </row>
    <row r="622" spans="1:46" x14ac:dyDescent="0.25">
      <c r="A622" s="38">
        <v>44660</v>
      </c>
      <c r="B622" s="39" t="s">
        <v>107</v>
      </c>
      <c r="C622" s="40">
        <v>0.56944444444444442</v>
      </c>
      <c r="D622" s="39">
        <v>4</v>
      </c>
      <c r="E622" s="39">
        <v>0</v>
      </c>
      <c r="F622" s="70">
        <v>3</v>
      </c>
      <c r="G622" s="39">
        <v>1600</v>
      </c>
      <c r="H622" s="39" t="s">
        <v>1021</v>
      </c>
      <c r="I622" s="39">
        <v>78</v>
      </c>
      <c r="J622" s="39">
        <v>130</v>
      </c>
      <c r="K622" s="39">
        <v>1</v>
      </c>
      <c r="L622" s="39" t="s">
        <v>553</v>
      </c>
      <c r="M622" s="39" t="s">
        <v>990</v>
      </c>
      <c r="N622" s="41">
        <v>4.5999999999999996</v>
      </c>
      <c r="O622" s="39" t="s">
        <v>1224</v>
      </c>
      <c r="P622" s="39" t="s">
        <v>1210</v>
      </c>
      <c r="Q622" s="48">
        <v>2</v>
      </c>
      <c r="R622" s="39">
        <v>4</v>
      </c>
      <c r="S622" s="39">
        <v>60</v>
      </c>
      <c r="T622" s="39">
        <v>58</v>
      </c>
      <c r="U622" s="48">
        <v>45.54865424430642</v>
      </c>
      <c r="V622" s="39">
        <v>1</v>
      </c>
      <c r="W622" s="39">
        <v>2</v>
      </c>
      <c r="X622" s="39">
        <v>2</v>
      </c>
      <c r="Y622" s="39">
        <v>5</v>
      </c>
      <c r="Z622" s="39">
        <v>35</v>
      </c>
      <c r="AA622" s="39">
        <v>6</v>
      </c>
      <c r="AB622" s="52"/>
      <c r="AC622" s="39"/>
      <c r="AD622" s="41">
        <v>5.5</v>
      </c>
      <c r="AE622" s="41"/>
      <c r="AF622" s="68" t="s">
        <v>618</v>
      </c>
      <c r="AG622" s="39" t="str">
        <f>VLOOKUP(B622,$B$1703:$D$1743,2,FALSE)</f>
        <v>Vic</v>
      </c>
      <c r="AH622" s="39" t="str">
        <f>VLOOKUP(B622,$B$1703:$D$1743,3,FALSE)</f>
        <v>-</v>
      </c>
      <c r="AI622" s="69" t="str">
        <f>TRIM(PROPER(L622))</f>
        <v>Intellective</v>
      </c>
      <c r="AJ622" s="39" t="str">
        <f>TEXT(A622, "ddd")</f>
        <v>Sat</v>
      </c>
      <c r="AK622" s="39">
        <f>MONTH(Table2[[#This Row],[Date]])</f>
        <v>4</v>
      </c>
      <c r="AL622" s="39"/>
      <c r="AM622" s="39" t="str">
        <f>IF(AND(Table2[[#This Row],[Date]]=A623,Table2[[#This Row],[Track]]=B623,Table2[[#This Row],[Race]]=F623,AL622&lt;&gt;"Neg",AL623&lt;&gt;"Neg"),2,"")</f>
        <v/>
      </c>
      <c r="AN622" s="39" t="str">
        <f>IF(AM622=2,2,IF(AND(AM621=2,Table2[[#This Row],[Negatives]]&lt;&gt;"NEG"),2,""))</f>
        <v/>
      </c>
      <c r="AO622" s="39">
        <f>IF(AND(Table2[[#This Row],[State]]="NSW",Table2[[#This Row],[Rated Order]]=3,AN622=""),100,100)</f>
        <v>100</v>
      </c>
      <c r="AP622" s="39" t="str">
        <f>IF(AC622&lt;&gt;"Won","",AO622*AD622)</f>
        <v/>
      </c>
      <c r="AQ622" s="39">
        <f>IF(AP622="",AO622*-1,AP622-AO622)</f>
        <v>-100</v>
      </c>
      <c r="AR622" s="95">
        <f>IF(Table2[[#This Row],[Negatives]]="NEG","",IF(AND(Table2[[#This Row],[2 Pro Bets]]="",Table2[[#This Row],[State]]="NSW",Table2[[#This Row],[Rated Order]]=3),"",100))</f>
        <v>100</v>
      </c>
      <c r="AS622" s="47" t="str">
        <f>IF(Table2[[#This Row],[Pro Bet]]="","",IF(Table2[[#This Row],[Lev Ret]]="","",AR622*Table2[[#This Row],[Div]]))</f>
        <v/>
      </c>
      <c r="AT622" s="96">
        <f>IF(Table2[[#This Row],[Pro Bet]]="","",IF(AS622="",AR622*-1,AS622-AR622))</f>
        <v>-100</v>
      </c>
    </row>
    <row r="623" spans="1:46" x14ac:dyDescent="0.25">
      <c r="A623" s="38">
        <v>44660</v>
      </c>
      <c r="B623" s="39" t="s">
        <v>44</v>
      </c>
      <c r="C623" s="40">
        <v>0.63541666666666663</v>
      </c>
      <c r="D623" s="39">
        <v>10</v>
      </c>
      <c r="E623" s="39">
        <v>4</v>
      </c>
      <c r="F623" s="70">
        <v>7</v>
      </c>
      <c r="G623" s="39">
        <v>3200</v>
      </c>
      <c r="H623" s="39" t="s">
        <v>1398</v>
      </c>
      <c r="I623" s="39"/>
      <c r="J623" s="39">
        <v>2000</v>
      </c>
      <c r="K623" s="39">
        <v>3</v>
      </c>
      <c r="L623" s="39" t="s">
        <v>1609</v>
      </c>
      <c r="M623" s="39" t="s">
        <v>1018</v>
      </c>
      <c r="N623" s="41">
        <v>9.1</v>
      </c>
      <c r="O623" s="39" t="s">
        <v>1406</v>
      </c>
      <c r="P623" s="39" t="s">
        <v>1175</v>
      </c>
      <c r="Q623" s="48"/>
      <c r="R623" s="39">
        <v>1</v>
      </c>
      <c r="S623" s="39">
        <v>51.5</v>
      </c>
      <c r="T623" s="39">
        <v>51.5</v>
      </c>
      <c r="U623" s="48">
        <v>20.890001088020888</v>
      </c>
      <c r="V623" s="39"/>
      <c r="W623" s="39">
        <v>2</v>
      </c>
      <c r="X623" s="39">
        <v>2</v>
      </c>
      <c r="Y623" s="39">
        <v>5.6</v>
      </c>
      <c r="Z623" s="39">
        <v>20</v>
      </c>
      <c r="AA623" s="39"/>
      <c r="AB623" s="52"/>
      <c r="AC623" s="39" t="s">
        <v>471</v>
      </c>
      <c r="AD623" s="41">
        <v>8.5</v>
      </c>
      <c r="AE623" s="41">
        <v>3.3</v>
      </c>
      <c r="AF623" s="68" t="s">
        <v>619</v>
      </c>
      <c r="AG623" s="39" t="str">
        <f>VLOOKUP(B623,$B$1703:$D$1743,2,FALSE)</f>
        <v>NSW</v>
      </c>
      <c r="AH623" s="39" t="str">
        <f>VLOOKUP(B623,$B$1703:$D$1743,3,FALSE)</f>
        <v>-</v>
      </c>
      <c r="AI623" s="69" t="str">
        <f>TRIM(PROPER(L623))</f>
        <v>Knights Order</v>
      </c>
      <c r="AJ623" s="39" t="str">
        <f>TEXT(A623, "ddd")</f>
        <v>Sat</v>
      </c>
      <c r="AK623" s="39">
        <f>MONTH(Table2[[#This Row],[Date]])</f>
        <v>4</v>
      </c>
      <c r="AL623" s="39" t="s">
        <v>1362</v>
      </c>
      <c r="AM623" s="39" t="str">
        <f>IF(AND(Table2[[#This Row],[Date]]=A624,Table2[[#This Row],[Track]]=B624,Table2[[#This Row],[Race]]=F624,AL623&lt;&gt;"Neg",AL624&lt;&gt;"Neg"),2,"")</f>
        <v/>
      </c>
      <c r="AN623" s="39" t="str">
        <f>IF(AM623=2,2,IF(AND(AM622=2,Table2[[#This Row],[Negatives]]&lt;&gt;"NEG"),2,""))</f>
        <v/>
      </c>
      <c r="AO623" s="39">
        <f>IF(AND(Table2[[#This Row],[State]]="NSW",Table2[[#This Row],[Rated Order]]=3,AN623=""),100,100)</f>
        <v>100</v>
      </c>
      <c r="AP623" s="39">
        <f>IF(AC623&lt;&gt;"Won","",AO623*AD623)</f>
        <v>850</v>
      </c>
      <c r="AQ623" s="39">
        <f>IF(AP623="",AO623*-1,AP623-AO623)</f>
        <v>750</v>
      </c>
      <c r="AR623" s="95" t="str">
        <f>IF(Table2[[#This Row],[Negatives]]="NEG","",IF(AND(Table2[[#This Row],[2 Pro Bets]]="",Table2[[#This Row],[State]]="NSW",Table2[[#This Row],[Rated Order]]=3),"",100))</f>
        <v/>
      </c>
      <c r="AS623" s="47" t="str">
        <f>IF(Table2[[#This Row],[Pro Bet]]="","",IF(Table2[[#This Row],[Lev Ret]]="","",AR623*Table2[[#This Row],[Div]]))</f>
        <v/>
      </c>
      <c r="AT623" s="96" t="str">
        <f>IF(Table2[[#This Row],[Pro Bet]]="","",IF(AS623="",AR623*-1,AS623-AR623))</f>
        <v/>
      </c>
    </row>
    <row r="624" spans="1:46" x14ac:dyDescent="0.25">
      <c r="A624" s="38">
        <v>44660</v>
      </c>
      <c r="B624" s="39" t="s">
        <v>107</v>
      </c>
      <c r="C624" s="40">
        <v>0.72569444444444453</v>
      </c>
      <c r="D624" s="39">
        <v>4</v>
      </c>
      <c r="E624" s="39">
        <v>0</v>
      </c>
      <c r="F624" s="70">
        <v>9</v>
      </c>
      <c r="G624" s="39">
        <v>1400</v>
      </c>
      <c r="H624" s="39" t="s">
        <v>988</v>
      </c>
      <c r="I624" s="39">
        <v>78</v>
      </c>
      <c r="J624" s="39">
        <v>130</v>
      </c>
      <c r="K624" s="39">
        <v>7</v>
      </c>
      <c r="L624" s="39" t="s">
        <v>655</v>
      </c>
      <c r="M624" s="39" t="s">
        <v>1024</v>
      </c>
      <c r="N624" s="41">
        <v>3.8</v>
      </c>
      <c r="O624" s="39" t="s">
        <v>1216</v>
      </c>
      <c r="P624" s="39" t="s">
        <v>1215</v>
      </c>
      <c r="Q624" s="48"/>
      <c r="R624" s="39">
        <v>8</v>
      </c>
      <c r="S624" s="39">
        <v>59.5</v>
      </c>
      <c r="T624" s="39">
        <v>59.5</v>
      </c>
      <c r="U624" s="48">
        <v>51.315789473684212</v>
      </c>
      <c r="V624" s="39">
        <v>2</v>
      </c>
      <c r="W624" s="39">
        <v>1</v>
      </c>
      <c r="X624" s="39">
        <v>2</v>
      </c>
      <c r="Y624" s="39">
        <v>4.8</v>
      </c>
      <c r="Z624" s="39">
        <v>35</v>
      </c>
      <c r="AA624" s="39">
        <v>14</v>
      </c>
      <c r="AB624" s="52"/>
      <c r="AC624" s="39" t="s">
        <v>2</v>
      </c>
      <c r="AD624" s="41">
        <v>4.5999999999999996</v>
      </c>
      <c r="AE624" s="41">
        <v>2.2000000000000002</v>
      </c>
      <c r="AF624" s="68" t="s">
        <v>618</v>
      </c>
      <c r="AG624" s="39" t="str">
        <f>VLOOKUP(B624,$B$1703:$D$1743,2,FALSE)</f>
        <v>Vic</v>
      </c>
      <c r="AH624" s="39" t="str">
        <f>VLOOKUP(B624,$B$1703:$D$1743,3,FALSE)</f>
        <v>-</v>
      </c>
      <c r="AI624" s="69" t="str">
        <f>TRIM(PROPER(L624))</f>
        <v>Old Flame</v>
      </c>
      <c r="AJ624" s="39" t="str">
        <f>TEXT(A624, "ddd")</f>
        <v>Sat</v>
      </c>
      <c r="AK624" s="39">
        <f>MONTH(Table2[[#This Row],[Date]])</f>
        <v>4</v>
      </c>
      <c r="AL624" s="39"/>
      <c r="AM624" s="39" t="str">
        <f>IF(AND(Table2[[#This Row],[Date]]=A625,Table2[[#This Row],[Track]]=B625,Table2[[#This Row],[Race]]=F625,AL624&lt;&gt;"Neg",AL625&lt;&gt;"Neg"),2,"")</f>
        <v/>
      </c>
      <c r="AN624" s="39" t="str">
        <f>IF(AM624=2,2,IF(AND(AM623=2,Table2[[#This Row],[Negatives]]&lt;&gt;"NEG"),2,""))</f>
        <v/>
      </c>
      <c r="AO624" s="39">
        <f>IF(AND(Table2[[#This Row],[State]]="NSW",Table2[[#This Row],[Rated Order]]=3,AN624=""),100,100)</f>
        <v>100</v>
      </c>
      <c r="AP624" s="39" t="str">
        <f>IF(AC624&lt;&gt;"Won","",AO624*AD624)</f>
        <v/>
      </c>
      <c r="AQ624" s="39">
        <f>IF(AP624="",AO624*-1,AP624-AO624)</f>
        <v>-100</v>
      </c>
      <c r="AR624" s="95">
        <f>IF(Table2[[#This Row],[Negatives]]="NEG","",IF(AND(Table2[[#This Row],[2 Pro Bets]]="",Table2[[#This Row],[State]]="NSW",Table2[[#This Row],[Rated Order]]=3),"",100))</f>
        <v>100</v>
      </c>
      <c r="AS624" s="47" t="str">
        <f>IF(Table2[[#This Row],[Pro Bet]]="","",IF(Table2[[#This Row],[Lev Ret]]="","",AR624*Table2[[#This Row],[Div]]))</f>
        <v/>
      </c>
      <c r="AT624" s="96">
        <f>IF(Table2[[#This Row],[Pro Bet]]="","",IF(AS624="",AR624*-1,AS624-AR624))</f>
        <v>-100</v>
      </c>
    </row>
    <row r="625" spans="1:46" x14ac:dyDescent="0.25">
      <c r="A625" s="38">
        <v>44667</v>
      </c>
      <c r="B625" s="39" t="s">
        <v>107</v>
      </c>
      <c r="C625" s="40">
        <v>0.5625</v>
      </c>
      <c r="D625" s="39">
        <v>4</v>
      </c>
      <c r="E625" s="39">
        <v>3</v>
      </c>
      <c r="F625" s="70">
        <v>1</v>
      </c>
      <c r="G625" s="39">
        <v>2400</v>
      </c>
      <c r="H625" s="39" t="s">
        <v>988</v>
      </c>
      <c r="I625" s="39">
        <v>78</v>
      </c>
      <c r="J625" s="39">
        <v>130</v>
      </c>
      <c r="K625" s="39">
        <v>2</v>
      </c>
      <c r="L625" s="39" t="s">
        <v>664</v>
      </c>
      <c r="M625" s="39" t="s">
        <v>1024</v>
      </c>
      <c r="N625" s="41">
        <v>4.4000000000000004</v>
      </c>
      <c r="O625" s="39" t="s">
        <v>1003</v>
      </c>
      <c r="P625" s="39" t="s">
        <v>997</v>
      </c>
      <c r="Q625" s="48"/>
      <c r="R625" s="39">
        <v>7</v>
      </c>
      <c r="S625" s="39">
        <v>59.5</v>
      </c>
      <c r="T625" s="39">
        <v>59.5</v>
      </c>
      <c r="U625" s="48">
        <v>70.34632034632034</v>
      </c>
      <c r="V625" s="39">
        <v>4</v>
      </c>
      <c r="W625" s="39">
        <v>1</v>
      </c>
      <c r="X625" s="39">
        <v>2</v>
      </c>
      <c r="Y625" s="39">
        <v>4.5</v>
      </c>
      <c r="Z625" s="39">
        <v>40</v>
      </c>
      <c r="AA625" s="39">
        <v>10</v>
      </c>
      <c r="AB625" s="52"/>
      <c r="AC625" s="39" t="s">
        <v>2</v>
      </c>
      <c r="AD625" s="41">
        <v>5</v>
      </c>
      <c r="AE625" s="41">
        <v>1.7</v>
      </c>
      <c r="AF625" s="68" t="s">
        <v>618</v>
      </c>
      <c r="AG625" s="39" t="str">
        <f>VLOOKUP(B625,$B$1703:$D$1743,2,FALSE)</f>
        <v>Vic</v>
      </c>
      <c r="AH625" s="39" t="str">
        <f>VLOOKUP(B625,$B$1703:$D$1743,3,FALSE)</f>
        <v>-</v>
      </c>
      <c r="AI625" s="69" t="str">
        <f>TRIM(PROPER(L625))</f>
        <v>Through Irish Eyes</v>
      </c>
      <c r="AJ625" s="39" t="str">
        <f>TEXT(A625, "ddd")</f>
        <v>Sat</v>
      </c>
      <c r="AK625" s="39">
        <f>MONTH(Table2[[#This Row],[Date]])</f>
        <v>4</v>
      </c>
      <c r="AL625" s="39" t="s">
        <v>1362</v>
      </c>
      <c r="AM625" s="39" t="str">
        <f>IF(AND(Table2[[#This Row],[Date]]=A626,Table2[[#This Row],[Track]]=B626,Table2[[#This Row],[Race]]=F626,AL625&lt;&gt;"Neg",AL626&lt;&gt;"Neg"),2,"")</f>
        <v/>
      </c>
      <c r="AN625" s="39" t="str">
        <f>IF(AM625=2,2,IF(AND(AM624=2,Table2[[#This Row],[Negatives]]&lt;&gt;"NEG"),2,""))</f>
        <v/>
      </c>
      <c r="AO625" s="39">
        <f>IF(AND(Table2[[#This Row],[State]]="NSW",Table2[[#This Row],[Rated Order]]=3,AN625=""),100,100)</f>
        <v>100</v>
      </c>
      <c r="AP625" s="39" t="str">
        <f>IF(AC625&lt;&gt;"Won","",AO625*AD625)</f>
        <v/>
      </c>
      <c r="AQ625" s="39">
        <f>IF(AP625="",AO625*-1,AP625-AO625)</f>
        <v>-100</v>
      </c>
      <c r="AR625" s="95" t="str">
        <f>IF(Table2[[#This Row],[Negatives]]="NEG","",IF(AND(Table2[[#This Row],[2 Pro Bets]]="",Table2[[#This Row],[State]]="NSW",Table2[[#This Row],[Rated Order]]=3),"",100))</f>
        <v/>
      </c>
      <c r="AS625" s="47" t="str">
        <f>IF(Table2[[#This Row],[Pro Bet]]="","",IF(Table2[[#This Row],[Lev Ret]]="","",AR625*Table2[[#This Row],[Div]]))</f>
        <v/>
      </c>
      <c r="AT625" s="96" t="str">
        <f>IF(Table2[[#This Row],[Pro Bet]]="","",IF(AS625="",AR625*-1,AS625-AR625))</f>
        <v/>
      </c>
    </row>
    <row r="626" spans="1:46" x14ac:dyDescent="0.25">
      <c r="A626" s="38">
        <v>44667</v>
      </c>
      <c r="B626" s="39" t="s">
        <v>44</v>
      </c>
      <c r="C626" s="40">
        <v>0.63194444444444442</v>
      </c>
      <c r="D626" s="39">
        <v>8</v>
      </c>
      <c r="E626" s="39">
        <v>8</v>
      </c>
      <c r="F626" s="70">
        <v>7</v>
      </c>
      <c r="G626" s="39">
        <v>2000</v>
      </c>
      <c r="H626" s="39" t="s">
        <v>1398</v>
      </c>
      <c r="I626" s="39"/>
      <c r="J626" s="39">
        <v>160</v>
      </c>
      <c r="K626" s="39">
        <v>1</v>
      </c>
      <c r="L626" s="39" t="s">
        <v>702</v>
      </c>
      <c r="M626" s="39" t="s">
        <v>1006</v>
      </c>
      <c r="N626" s="41">
        <v>2.8</v>
      </c>
      <c r="O626" s="39" t="s">
        <v>1089</v>
      </c>
      <c r="P626" s="39" t="s">
        <v>1064</v>
      </c>
      <c r="Q626" s="48"/>
      <c r="R626" s="39">
        <v>4</v>
      </c>
      <c r="S626" s="39">
        <v>59</v>
      </c>
      <c r="T626" s="39">
        <v>59</v>
      </c>
      <c r="U626" s="48">
        <v>29.417122040072861</v>
      </c>
      <c r="V626" s="39">
        <v>1</v>
      </c>
      <c r="W626" s="39"/>
      <c r="X626" s="39">
        <v>3</v>
      </c>
      <c r="Y626" s="39">
        <v>5.4</v>
      </c>
      <c r="Z626" s="39">
        <v>20</v>
      </c>
      <c r="AA626" s="39"/>
      <c r="AB626" s="52"/>
      <c r="AC626" s="39" t="s">
        <v>1</v>
      </c>
      <c r="AD626" s="41">
        <v>3.3</v>
      </c>
      <c r="AE626" s="41">
        <v>1.4</v>
      </c>
      <c r="AF626" s="68" t="s">
        <v>619</v>
      </c>
      <c r="AG626" s="39" t="str">
        <f>VLOOKUP(B626,$B$1703:$D$1743,2,FALSE)</f>
        <v>NSW</v>
      </c>
      <c r="AH626" s="39" t="str">
        <f>VLOOKUP(B626,$B$1703:$D$1743,3,FALSE)</f>
        <v>-</v>
      </c>
      <c r="AI626" s="69" t="str">
        <f>TRIM(PROPER(L626))</f>
        <v>Icebath</v>
      </c>
      <c r="AJ626" s="39" t="str">
        <f>TEXT(A626, "ddd")</f>
        <v>Sat</v>
      </c>
      <c r="AK626" s="39">
        <f>MONTH(Table2[[#This Row],[Date]])</f>
        <v>4</v>
      </c>
      <c r="AL626" s="79" t="s">
        <v>1361</v>
      </c>
      <c r="AM626" s="39" t="str">
        <f>IF(AND(Table2[[#This Row],[Date]]=A627,Table2[[#This Row],[Track]]=B627,Table2[[#This Row],[Race]]=F627,AL626&lt;&gt;"Neg",AL627&lt;&gt;"Neg"),2,"")</f>
        <v/>
      </c>
      <c r="AN626" s="39" t="str">
        <f>IF(AM626=2,2,IF(AND(AM625=2,Table2[[#This Row],[Negatives]]&lt;&gt;"NEG"),2,""))</f>
        <v/>
      </c>
      <c r="AO626" s="39">
        <f>IF(AND(Table2[[#This Row],[State]]="NSW",Table2[[#This Row],[Rated Order]]=3,AN626=""),100,100)</f>
        <v>100</v>
      </c>
      <c r="AP626" s="39" t="str">
        <f>IF(AC626&lt;&gt;"Won","",AO626*AD626)</f>
        <v/>
      </c>
      <c r="AQ626" s="39">
        <f>IF(AP626="",AO626*-1,AP626-AO626)</f>
        <v>-100</v>
      </c>
      <c r="AR626" s="95" t="str">
        <f>IF(Table2[[#This Row],[Negatives]]="NEG","",IF(AND(Table2[[#This Row],[2 Pro Bets]]="",Table2[[#This Row],[State]]="NSW",Table2[[#This Row],[Rated Order]]=3),"",100))</f>
        <v/>
      </c>
      <c r="AS626" s="47" t="str">
        <f>IF(Table2[[#This Row],[Pro Bet]]="","",IF(Table2[[#This Row],[Lev Ret]]="","",AR626*Table2[[#This Row],[Div]]))</f>
        <v/>
      </c>
      <c r="AT626" s="96" t="str">
        <f>IF(Table2[[#This Row],[Pro Bet]]="","",IF(AS626="",AR626*-1,AS626-AR626))</f>
        <v/>
      </c>
    </row>
    <row r="627" spans="1:46" x14ac:dyDescent="0.25">
      <c r="A627" s="38">
        <v>44667</v>
      </c>
      <c r="B627" s="39" t="s">
        <v>107</v>
      </c>
      <c r="C627" s="40">
        <v>0.64583333333333337</v>
      </c>
      <c r="D627" s="39">
        <v>4</v>
      </c>
      <c r="E627" s="39">
        <v>3</v>
      </c>
      <c r="F627" s="70">
        <v>6</v>
      </c>
      <c r="G627" s="39">
        <v>1100</v>
      </c>
      <c r="H627" s="39" t="s">
        <v>1021</v>
      </c>
      <c r="I627" s="39">
        <v>84</v>
      </c>
      <c r="J627" s="39">
        <v>130</v>
      </c>
      <c r="K627" s="39">
        <v>4</v>
      </c>
      <c r="L627" s="39" t="s">
        <v>1225</v>
      </c>
      <c r="M627" s="39" t="s">
        <v>995</v>
      </c>
      <c r="N627" s="41">
        <v>6.5</v>
      </c>
      <c r="O627" s="39" t="s">
        <v>1201</v>
      </c>
      <c r="P627" s="39" t="s">
        <v>1132</v>
      </c>
      <c r="Q627" s="48">
        <v>2</v>
      </c>
      <c r="R627" s="39">
        <v>1</v>
      </c>
      <c r="S627" s="39">
        <v>58.5</v>
      </c>
      <c r="T627" s="39">
        <v>56.5</v>
      </c>
      <c r="U627" s="48">
        <v>24.475524475524477</v>
      </c>
      <c r="V627" s="39">
        <v>2</v>
      </c>
      <c r="W627" s="39">
        <v>5</v>
      </c>
      <c r="X627" s="39">
        <v>2</v>
      </c>
      <c r="Y627" s="39">
        <v>4.8</v>
      </c>
      <c r="Z627" s="39">
        <v>35</v>
      </c>
      <c r="AA627" s="39">
        <v>7</v>
      </c>
      <c r="AB627" s="52"/>
      <c r="AC627" s="39"/>
      <c r="AD627" s="41">
        <v>10</v>
      </c>
      <c r="AE627" s="41"/>
      <c r="AF627" s="68" t="s">
        <v>618</v>
      </c>
      <c r="AG627" s="39" t="str">
        <f>VLOOKUP(B627,$B$1703:$D$1743,2,FALSE)</f>
        <v>Vic</v>
      </c>
      <c r="AH627" s="39" t="str">
        <f>VLOOKUP(B627,$B$1703:$D$1743,3,FALSE)</f>
        <v>-</v>
      </c>
      <c r="AI627" s="69" t="str">
        <f>TRIM(PROPER(L627))</f>
        <v>Forever Free</v>
      </c>
      <c r="AJ627" s="39" t="str">
        <f>TEXT(A627, "ddd")</f>
        <v>Sat</v>
      </c>
      <c r="AK627" s="39">
        <f>MONTH(Table2[[#This Row],[Date]])</f>
        <v>4</v>
      </c>
      <c r="AL627" s="39" t="s">
        <v>1361</v>
      </c>
      <c r="AM627" s="39" t="str">
        <f>IF(AND(Table2[[#This Row],[Date]]=A628,Table2[[#This Row],[Track]]=B628,Table2[[#This Row],[Race]]=F628,AL627&lt;&gt;"Neg",AL628&lt;&gt;"Neg"),2,"")</f>
        <v/>
      </c>
      <c r="AN627" s="39" t="str">
        <f>IF(AM627=2,2,IF(AND(AM626=2,Table2[[#This Row],[Negatives]]&lt;&gt;"NEG"),2,""))</f>
        <v/>
      </c>
      <c r="AO627" s="39">
        <f>IF(AND(Table2[[#This Row],[State]]="NSW",Table2[[#This Row],[Rated Order]]=3,AN627=""),100,100)</f>
        <v>100</v>
      </c>
      <c r="AP627" s="39" t="str">
        <f>IF(AC627&lt;&gt;"Won","",AO627*AD627)</f>
        <v/>
      </c>
      <c r="AQ627" s="39">
        <f>IF(AP627="",AO627*-1,AP627-AO627)</f>
        <v>-100</v>
      </c>
      <c r="AR627" s="95" t="str">
        <f>IF(Table2[[#This Row],[Negatives]]="NEG","",IF(AND(Table2[[#This Row],[2 Pro Bets]]="",Table2[[#This Row],[State]]="NSW",Table2[[#This Row],[Rated Order]]=3),"",100))</f>
        <v/>
      </c>
      <c r="AS627" s="47" t="str">
        <f>IF(Table2[[#This Row],[Pro Bet]]="","",IF(Table2[[#This Row],[Lev Ret]]="","",AR627*Table2[[#This Row],[Div]]))</f>
        <v/>
      </c>
      <c r="AT627" s="96" t="str">
        <f>IF(Table2[[#This Row],[Pro Bet]]="","",IF(AS627="",AR627*-1,AS627-AR627))</f>
        <v/>
      </c>
    </row>
    <row r="628" spans="1:46" x14ac:dyDescent="0.25">
      <c r="A628" s="38">
        <v>44667</v>
      </c>
      <c r="B628" s="39" t="s">
        <v>107</v>
      </c>
      <c r="C628" s="40">
        <v>0.64583333333333337</v>
      </c>
      <c r="D628" s="39">
        <v>4</v>
      </c>
      <c r="E628" s="39">
        <v>3</v>
      </c>
      <c r="F628" s="70">
        <v>6</v>
      </c>
      <c r="G628" s="39">
        <v>1100</v>
      </c>
      <c r="H628" s="39" t="s">
        <v>1021</v>
      </c>
      <c r="I628" s="39">
        <v>84</v>
      </c>
      <c r="J628" s="39">
        <v>130</v>
      </c>
      <c r="K628" s="39">
        <v>5</v>
      </c>
      <c r="L628" s="39" t="s">
        <v>1226</v>
      </c>
      <c r="M628" s="39" t="s">
        <v>995</v>
      </c>
      <c r="N628" s="41">
        <v>2.25</v>
      </c>
      <c r="O628" s="39" t="s">
        <v>1142</v>
      </c>
      <c r="P628" s="39" t="s">
        <v>1049</v>
      </c>
      <c r="Q628" s="48"/>
      <c r="R628" s="39">
        <v>5</v>
      </c>
      <c r="S628" s="39">
        <v>58</v>
      </c>
      <c r="T628" s="39">
        <v>58</v>
      </c>
      <c r="U628" s="48">
        <v>24.475524475524477</v>
      </c>
      <c r="V628" s="39">
        <v>1</v>
      </c>
      <c r="W628" s="39">
        <v>1</v>
      </c>
      <c r="X628" s="39">
        <v>3</v>
      </c>
      <c r="Y628" s="39">
        <v>5</v>
      </c>
      <c r="Z628" s="39">
        <v>30</v>
      </c>
      <c r="AA628" s="39">
        <v>7</v>
      </c>
      <c r="AB628" s="52"/>
      <c r="AC628" s="39"/>
      <c r="AD628" s="41">
        <v>2.5</v>
      </c>
      <c r="AE628" s="41"/>
      <c r="AF628" s="68" t="s">
        <v>618</v>
      </c>
      <c r="AG628" s="39" t="str">
        <f>VLOOKUP(B628,$B$1703:$D$1743,2,FALSE)</f>
        <v>Vic</v>
      </c>
      <c r="AH628" s="39" t="str">
        <f>VLOOKUP(B628,$B$1703:$D$1743,3,FALSE)</f>
        <v>-</v>
      </c>
      <c r="AI628" s="69" t="str">
        <f>TRIM(PROPER(L628))</f>
        <v>Jump The Broom</v>
      </c>
      <c r="AJ628" s="39" t="str">
        <f>TEXT(A628, "ddd")</f>
        <v>Sat</v>
      </c>
      <c r="AK628" s="39">
        <f>MONTH(Table2[[#This Row],[Date]])</f>
        <v>4</v>
      </c>
      <c r="AL628" s="39" t="s">
        <v>1361</v>
      </c>
      <c r="AM628" s="39" t="str">
        <f>IF(AND(Table2[[#This Row],[Date]]=A629,Table2[[#This Row],[Track]]=B629,Table2[[#This Row],[Race]]=F629,AL628&lt;&gt;"Neg",AL629&lt;&gt;"Neg"),2,"")</f>
        <v/>
      </c>
      <c r="AN628" s="39" t="str">
        <f>IF(AM628=2,2,IF(AND(AM627=2,Table2[[#This Row],[Negatives]]&lt;&gt;"NEG"),2,""))</f>
        <v/>
      </c>
      <c r="AO628" s="39">
        <f>IF(AND(Table2[[#This Row],[State]]="NSW",Table2[[#This Row],[Rated Order]]=3,AN628=""),100,100)</f>
        <v>100</v>
      </c>
      <c r="AP628" s="39" t="str">
        <f>IF(AC628&lt;&gt;"Won","",AO628*AD628)</f>
        <v/>
      </c>
      <c r="AQ628" s="39">
        <f>IF(AP628="",AO628*-1,AP628-AO628)</f>
        <v>-100</v>
      </c>
      <c r="AR628" s="95" t="str">
        <f>IF(Table2[[#This Row],[Negatives]]="NEG","",IF(AND(Table2[[#This Row],[2 Pro Bets]]="",Table2[[#This Row],[State]]="NSW",Table2[[#This Row],[Rated Order]]=3),"",100))</f>
        <v/>
      </c>
      <c r="AS628" s="47" t="str">
        <f>IF(Table2[[#This Row],[Pro Bet]]="","",IF(Table2[[#This Row],[Lev Ret]]="","",AR628*Table2[[#This Row],[Div]]))</f>
        <v/>
      </c>
      <c r="AT628" s="96" t="str">
        <f>IF(Table2[[#This Row],[Pro Bet]]="","",IF(AS628="",AR628*-1,AS628-AR628))</f>
        <v/>
      </c>
    </row>
    <row r="629" spans="1:46" x14ac:dyDescent="0.25">
      <c r="A629" s="38">
        <v>44667</v>
      </c>
      <c r="B629" s="39" t="s">
        <v>107</v>
      </c>
      <c r="C629" s="40">
        <v>0.67361111111111116</v>
      </c>
      <c r="D629" s="39">
        <v>4</v>
      </c>
      <c r="E629" s="39">
        <v>3</v>
      </c>
      <c r="F629" s="70">
        <v>7</v>
      </c>
      <c r="G629" s="39">
        <v>2000</v>
      </c>
      <c r="H629" s="39" t="s">
        <v>988</v>
      </c>
      <c r="I629" s="39" t="s">
        <v>989</v>
      </c>
      <c r="J629" s="39">
        <v>200</v>
      </c>
      <c r="K629" s="39">
        <v>2</v>
      </c>
      <c r="L629" s="39" t="s">
        <v>656</v>
      </c>
      <c r="M629" s="39" t="s">
        <v>1006</v>
      </c>
      <c r="N629" s="41">
        <v>2.6</v>
      </c>
      <c r="O629" s="39" t="s">
        <v>1173</v>
      </c>
      <c r="P629" s="39" t="s">
        <v>1084</v>
      </c>
      <c r="Q629" s="48"/>
      <c r="R629" s="39">
        <v>6</v>
      </c>
      <c r="S629" s="39">
        <v>59</v>
      </c>
      <c r="T629" s="39">
        <v>59</v>
      </c>
      <c r="U629" s="48">
        <v>50.96153846153846</v>
      </c>
      <c r="V629" s="39">
        <v>1</v>
      </c>
      <c r="W629" s="39">
        <v>2</v>
      </c>
      <c r="X629" s="39">
        <v>2</v>
      </c>
      <c r="Y629" s="39">
        <v>4.8</v>
      </c>
      <c r="Z629" s="39">
        <v>35</v>
      </c>
      <c r="AA629" s="39">
        <v>13</v>
      </c>
      <c r="AB629" s="52"/>
      <c r="AC629" s="39"/>
      <c r="AD629" s="41">
        <v>2.6</v>
      </c>
      <c r="AE629" s="41"/>
      <c r="AF629" s="68" t="s">
        <v>618</v>
      </c>
      <c r="AG629" s="39" t="str">
        <f>VLOOKUP(B629,$B$1703:$D$1743,2,FALSE)</f>
        <v>Vic</v>
      </c>
      <c r="AH629" s="39" t="str">
        <f>VLOOKUP(B629,$B$1703:$D$1743,3,FALSE)</f>
        <v>-</v>
      </c>
      <c r="AI629" s="69" t="str">
        <f>TRIM(PROPER(L629))</f>
        <v>Pondus</v>
      </c>
      <c r="AJ629" s="39" t="str">
        <f>TEXT(A629, "ddd")</f>
        <v>Sat</v>
      </c>
      <c r="AK629" s="39">
        <f>MONTH(Table2[[#This Row],[Date]])</f>
        <v>4</v>
      </c>
      <c r="AL629" s="39"/>
      <c r="AM629" s="39" t="str">
        <f>IF(AND(Table2[[#This Row],[Date]]=A630,Table2[[#This Row],[Track]]=B630,Table2[[#This Row],[Race]]=F630,AL629&lt;&gt;"Neg",AL630&lt;&gt;"Neg"),2,"")</f>
        <v/>
      </c>
      <c r="AN629" s="39" t="str">
        <f>IF(AM629=2,2,IF(AND(AM628=2,Table2[[#This Row],[Negatives]]&lt;&gt;"NEG"),2,""))</f>
        <v/>
      </c>
      <c r="AO629" s="39">
        <f>IF(AND(Table2[[#This Row],[State]]="NSW",Table2[[#This Row],[Rated Order]]=3,AN629=""),100,100)</f>
        <v>100</v>
      </c>
      <c r="AP629" s="39" t="str">
        <f>IF(AC629&lt;&gt;"Won","",AO629*AD629)</f>
        <v/>
      </c>
      <c r="AQ629" s="39">
        <f>IF(AP629="",AO629*-1,AP629-AO629)</f>
        <v>-100</v>
      </c>
      <c r="AR629" s="95">
        <f>IF(Table2[[#This Row],[Negatives]]="NEG","",IF(AND(Table2[[#This Row],[2 Pro Bets]]="",Table2[[#This Row],[State]]="NSW",Table2[[#This Row],[Rated Order]]=3),"",100))</f>
        <v>100</v>
      </c>
      <c r="AS629" s="47" t="str">
        <f>IF(Table2[[#This Row],[Pro Bet]]="","",IF(Table2[[#This Row],[Lev Ret]]="","",AR629*Table2[[#This Row],[Div]]))</f>
        <v/>
      </c>
      <c r="AT629" s="96">
        <f>IF(Table2[[#This Row],[Pro Bet]]="","",IF(AS629="",AR629*-1,AS629-AR629))</f>
        <v>-100</v>
      </c>
    </row>
    <row r="630" spans="1:46" x14ac:dyDescent="0.25">
      <c r="A630" s="38">
        <v>44667</v>
      </c>
      <c r="B630" s="39" t="s">
        <v>44</v>
      </c>
      <c r="C630" s="40">
        <v>0.6875</v>
      </c>
      <c r="D630" s="39">
        <v>8</v>
      </c>
      <c r="E630" s="39">
        <v>8</v>
      </c>
      <c r="F630" s="70">
        <v>9</v>
      </c>
      <c r="G630" s="39">
        <v>1400</v>
      </c>
      <c r="H630" s="39" t="s">
        <v>1398</v>
      </c>
      <c r="I630" s="39">
        <v>100</v>
      </c>
      <c r="J630" s="39">
        <v>130</v>
      </c>
      <c r="K630" s="39">
        <v>11</v>
      </c>
      <c r="L630" s="39" t="s">
        <v>846</v>
      </c>
      <c r="M630" s="39" t="s">
        <v>1024</v>
      </c>
      <c r="N630" s="41">
        <v>9.1999999999999993</v>
      </c>
      <c r="O630" s="39" t="s">
        <v>1488</v>
      </c>
      <c r="P630" s="39" t="s">
        <v>1416</v>
      </c>
      <c r="Q630" s="48"/>
      <c r="R630" s="39">
        <v>1</v>
      </c>
      <c r="S630" s="39">
        <v>57</v>
      </c>
      <c r="T630" s="39">
        <v>57</v>
      </c>
      <c r="U630" s="48">
        <v>35.869565217391305</v>
      </c>
      <c r="V630" s="39">
        <v>3</v>
      </c>
      <c r="W630" s="39">
        <v>1</v>
      </c>
      <c r="X630" s="39">
        <v>2</v>
      </c>
      <c r="Y630" s="39">
        <v>6</v>
      </c>
      <c r="Z630" s="39">
        <v>20</v>
      </c>
      <c r="AA630" s="39"/>
      <c r="AB630" s="52"/>
      <c r="AC630" s="39" t="s">
        <v>2</v>
      </c>
      <c r="AD630" s="41">
        <v>7</v>
      </c>
      <c r="AE630" s="41">
        <v>2.4</v>
      </c>
      <c r="AF630" s="68" t="s">
        <v>619</v>
      </c>
      <c r="AG630" s="39" t="str">
        <f>VLOOKUP(B630,$B$1703:$D$1743,2,FALSE)</f>
        <v>NSW</v>
      </c>
      <c r="AH630" s="39" t="str">
        <f>VLOOKUP(B630,$B$1703:$D$1743,3,FALSE)</f>
        <v>-</v>
      </c>
      <c r="AI630" s="69" t="str">
        <f>TRIM(PROPER(L630))</f>
        <v>Art Cadeau</v>
      </c>
      <c r="AJ630" s="39" t="str">
        <f>TEXT(A630, "ddd")</f>
        <v>Sat</v>
      </c>
      <c r="AK630" s="39">
        <f>MONTH(Table2[[#This Row],[Date]])</f>
        <v>4</v>
      </c>
      <c r="AL630" s="39"/>
      <c r="AM630" s="39" t="str">
        <f>IF(AND(Table2[[#This Row],[Date]]=A631,Table2[[#This Row],[Track]]=B631,Table2[[#This Row],[Race]]=F631,AL630&lt;&gt;"Neg",AL631&lt;&gt;"Neg"),2,"")</f>
        <v/>
      </c>
      <c r="AN630" s="39" t="str">
        <f>IF(AM630=2,2,IF(AND(AM629=2,Table2[[#This Row],[Negatives]]&lt;&gt;"NEG"),2,""))</f>
        <v/>
      </c>
      <c r="AO630" s="39">
        <f>IF(AND(Table2[[#This Row],[State]]="NSW",Table2[[#This Row],[Rated Order]]=3,AN630=""),100,100)</f>
        <v>100</v>
      </c>
      <c r="AP630" s="39" t="str">
        <f>IF(AC630&lt;&gt;"Won","",AO630*AD630)</f>
        <v/>
      </c>
      <c r="AQ630" s="39">
        <f>IF(AP630="",AO630*-1,AP630-AO630)</f>
        <v>-100</v>
      </c>
      <c r="AR630" s="95">
        <f>IF(Table2[[#This Row],[Negatives]]="NEG","",IF(AND(Table2[[#This Row],[2 Pro Bets]]="",Table2[[#This Row],[State]]="NSW",Table2[[#This Row],[Rated Order]]=3),"",100))</f>
        <v>100</v>
      </c>
      <c r="AS630" s="47" t="str">
        <f>IF(Table2[[#This Row],[Pro Bet]]="","",IF(Table2[[#This Row],[Lev Ret]]="","",AR630*Table2[[#This Row],[Div]]))</f>
        <v/>
      </c>
      <c r="AT630" s="96">
        <f>IF(Table2[[#This Row],[Pro Bet]]="","",IF(AS630="",AR630*-1,AS630-AR630))</f>
        <v>-100</v>
      </c>
    </row>
    <row r="631" spans="1:46" x14ac:dyDescent="0.25">
      <c r="A631" s="38">
        <v>44667</v>
      </c>
      <c r="B631" s="39" t="s">
        <v>107</v>
      </c>
      <c r="C631" s="40">
        <v>0.69791666666666663</v>
      </c>
      <c r="D631" s="39">
        <v>4</v>
      </c>
      <c r="E631" s="39">
        <v>3</v>
      </c>
      <c r="F631" s="70">
        <v>8</v>
      </c>
      <c r="G631" s="39">
        <v>1400</v>
      </c>
      <c r="H631" s="39" t="s">
        <v>988</v>
      </c>
      <c r="I631" s="39" t="s">
        <v>989</v>
      </c>
      <c r="J631" s="39">
        <v>200</v>
      </c>
      <c r="K631" s="39">
        <v>9</v>
      </c>
      <c r="L631" s="39" t="s">
        <v>169</v>
      </c>
      <c r="M631" s="39" t="s">
        <v>995</v>
      </c>
      <c r="N631" s="41">
        <v>3</v>
      </c>
      <c r="O631" s="39" t="s">
        <v>1145</v>
      </c>
      <c r="P631" s="39" t="s">
        <v>997</v>
      </c>
      <c r="Q631" s="48"/>
      <c r="R631" s="39">
        <v>2</v>
      </c>
      <c r="S631" s="39">
        <v>54</v>
      </c>
      <c r="T631" s="39">
        <v>54</v>
      </c>
      <c r="U631" s="48">
        <v>55.555555555555557</v>
      </c>
      <c r="V631" s="39">
        <v>2</v>
      </c>
      <c r="W631" s="39">
        <v>3</v>
      </c>
      <c r="X631" s="39">
        <v>2</v>
      </c>
      <c r="Y631" s="39">
        <v>5.2</v>
      </c>
      <c r="Z631" s="39">
        <v>35</v>
      </c>
      <c r="AA631" s="39">
        <v>16</v>
      </c>
      <c r="AB631" s="52"/>
      <c r="AC631" s="39" t="s">
        <v>617</v>
      </c>
      <c r="AD631" s="41">
        <v>3.6</v>
      </c>
      <c r="AE631" s="41">
        <v>1.6</v>
      </c>
      <c r="AF631" s="68" t="s">
        <v>618</v>
      </c>
      <c r="AG631" s="39" t="str">
        <f>VLOOKUP(B631,$B$1703:$D$1743,2,FALSE)</f>
        <v>Vic</v>
      </c>
      <c r="AH631" s="39" t="str">
        <f>VLOOKUP(B631,$B$1703:$D$1743,3,FALSE)</f>
        <v>-</v>
      </c>
      <c r="AI631" s="69" t="str">
        <f>TRIM(PROPER(L631))</f>
        <v>Ayrton</v>
      </c>
      <c r="AJ631" s="39" t="str">
        <f>TEXT(A631, "ddd")</f>
        <v>Sat</v>
      </c>
      <c r="AK631" s="39">
        <f>MONTH(Table2[[#This Row],[Date]])</f>
        <v>4</v>
      </c>
      <c r="AL631" s="39" t="s">
        <v>1361</v>
      </c>
      <c r="AM631" s="39" t="str">
        <f>IF(AND(Table2[[#This Row],[Date]]=A632,Table2[[#This Row],[Track]]=B632,Table2[[#This Row],[Race]]=F632,AL631&lt;&gt;"Neg",AL632&lt;&gt;"Neg"),2,"")</f>
        <v/>
      </c>
      <c r="AN631" s="39" t="str">
        <f>IF(AM631=2,2,IF(AND(AM630=2,Table2[[#This Row],[Negatives]]&lt;&gt;"NEG"),2,""))</f>
        <v/>
      </c>
      <c r="AO631" s="39">
        <f>IF(AND(Table2[[#This Row],[State]]="NSW",Table2[[#This Row],[Rated Order]]=3,AN631=""),100,100)</f>
        <v>100</v>
      </c>
      <c r="AP631" s="39">
        <f>IF(AC631&lt;&gt;"Won","",AO631*AD631)</f>
        <v>360</v>
      </c>
      <c r="AQ631" s="39">
        <f>IF(AP631="",AO631*-1,AP631-AO631)</f>
        <v>260</v>
      </c>
      <c r="AR631" s="95" t="str">
        <f>IF(Table2[[#This Row],[Negatives]]="NEG","",IF(AND(Table2[[#This Row],[2 Pro Bets]]="",Table2[[#This Row],[State]]="NSW",Table2[[#This Row],[Rated Order]]=3),"",100))</f>
        <v/>
      </c>
      <c r="AS631" s="47" t="str">
        <f>IF(Table2[[#This Row],[Pro Bet]]="","",IF(Table2[[#This Row],[Lev Ret]]="","",AR631*Table2[[#This Row],[Div]]))</f>
        <v/>
      </c>
      <c r="AT631" s="96" t="str">
        <f>IF(Table2[[#This Row],[Pro Bet]]="","",IF(AS631="",AR631*-1,AS631-AR631))</f>
        <v/>
      </c>
    </row>
    <row r="632" spans="1:46" x14ac:dyDescent="0.25">
      <c r="A632" s="38">
        <v>44667</v>
      </c>
      <c r="B632" s="39" t="s">
        <v>107</v>
      </c>
      <c r="C632" s="40">
        <v>0.69791666666666663</v>
      </c>
      <c r="D632" s="39">
        <v>4</v>
      </c>
      <c r="E632" s="39">
        <v>3</v>
      </c>
      <c r="F632" s="70">
        <v>8</v>
      </c>
      <c r="G632" s="39">
        <v>1400</v>
      </c>
      <c r="H632" s="39" t="s">
        <v>988</v>
      </c>
      <c r="I632" s="39" t="s">
        <v>989</v>
      </c>
      <c r="J632" s="39">
        <v>200</v>
      </c>
      <c r="K632" s="39">
        <v>2</v>
      </c>
      <c r="L632" s="39" t="s">
        <v>1382</v>
      </c>
      <c r="M632" s="39" t="s">
        <v>995</v>
      </c>
      <c r="N632" s="41">
        <v>10</v>
      </c>
      <c r="O632" s="39" t="s">
        <v>1216</v>
      </c>
      <c r="P632" s="39" t="s">
        <v>1010</v>
      </c>
      <c r="Q632" s="48"/>
      <c r="R632" s="39">
        <v>5</v>
      </c>
      <c r="S632" s="39">
        <v>58</v>
      </c>
      <c r="T632" s="39">
        <v>58</v>
      </c>
      <c r="U632" s="48">
        <v>55.555555555555557</v>
      </c>
      <c r="V632" s="39">
        <v>5</v>
      </c>
      <c r="W632" s="39">
        <v>5</v>
      </c>
      <c r="X632" s="39">
        <v>3</v>
      </c>
      <c r="Y632" s="39">
        <v>5.6</v>
      </c>
      <c r="Z632" s="39">
        <v>30</v>
      </c>
      <c r="AA632" s="39">
        <v>16</v>
      </c>
      <c r="AB632" s="52"/>
      <c r="AC632" s="39"/>
      <c r="AD632" s="41">
        <v>9.5</v>
      </c>
      <c r="AE632" s="41"/>
      <c r="AF632" s="68" t="s">
        <v>618</v>
      </c>
      <c r="AG632" s="39" t="str">
        <f>VLOOKUP(B632,$B$1703:$D$1743,2,FALSE)</f>
        <v>Vic</v>
      </c>
      <c r="AH632" s="39" t="str">
        <f>VLOOKUP(B632,$B$1703:$D$1743,3,FALSE)</f>
        <v>-</v>
      </c>
      <c r="AI632" s="69" t="str">
        <f>TRIM(PROPER(L632))</f>
        <v>I Am Superman</v>
      </c>
      <c r="AJ632" s="39" t="str">
        <f>TEXT(A632, "ddd")</f>
        <v>Sat</v>
      </c>
      <c r="AK632" s="39">
        <f>MONTH(Table2[[#This Row],[Date]])</f>
        <v>4</v>
      </c>
      <c r="AL632" s="39" t="s">
        <v>1361</v>
      </c>
      <c r="AM632" s="39" t="str">
        <f>IF(AND(Table2[[#This Row],[Date]]=A633,Table2[[#This Row],[Track]]=B633,Table2[[#This Row],[Race]]=F633,AL632&lt;&gt;"Neg",AL633&lt;&gt;"Neg"),2,"")</f>
        <v/>
      </c>
      <c r="AN632" s="39" t="str">
        <f>IF(AM632=2,2,IF(AND(AM631=2,Table2[[#This Row],[Negatives]]&lt;&gt;"NEG"),2,""))</f>
        <v/>
      </c>
      <c r="AO632" s="39">
        <f>IF(AND(Table2[[#This Row],[State]]="NSW",Table2[[#This Row],[Rated Order]]=3,AN632=""),100,100)</f>
        <v>100</v>
      </c>
      <c r="AP632" s="39" t="str">
        <f>IF(AC632&lt;&gt;"Won","",AO632*AD632)</f>
        <v/>
      </c>
      <c r="AQ632" s="39">
        <f>IF(AP632="",AO632*-1,AP632-AO632)</f>
        <v>-100</v>
      </c>
      <c r="AR632" s="95" t="str">
        <f>IF(Table2[[#This Row],[Negatives]]="NEG","",IF(AND(Table2[[#This Row],[2 Pro Bets]]="",Table2[[#This Row],[State]]="NSW",Table2[[#This Row],[Rated Order]]=3),"",100))</f>
        <v/>
      </c>
      <c r="AS632" s="47" t="str">
        <f>IF(Table2[[#This Row],[Pro Bet]]="","",IF(Table2[[#This Row],[Lev Ret]]="","",AR632*Table2[[#This Row],[Div]]))</f>
        <v/>
      </c>
      <c r="AT632" s="96" t="str">
        <f>IF(Table2[[#This Row],[Pro Bet]]="","",IF(AS632="",AR632*-1,AS632-AR632))</f>
        <v/>
      </c>
    </row>
    <row r="633" spans="1:46" x14ac:dyDescent="0.25">
      <c r="A633" s="38">
        <v>44674</v>
      </c>
      <c r="B633" s="39" t="s">
        <v>107</v>
      </c>
      <c r="C633" s="40">
        <v>0.58333333333333337</v>
      </c>
      <c r="D633" s="39">
        <v>4</v>
      </c>
      <c r="E633" s="39">
        <v>6</v>
      </c>
      <c r="F633" s="70">
        <v>4</v>
      </c>
      <c r="G633" s="39">
        <v>2000</v>
      </c>
      <c r="H633" s="39" t="s">
        <v>988</v>
      </c>
      <c r="I633" s="39" t="s">
        <v>1052</v>
      </c>
      <c r="J633" s="39">
        <v>250</v>
      </c>
      <c r="K633" s="39">
        <v>6</v>
      </c>
      <c r="L633" s="39" t="s">
        <v>554</v>
      </c>
      <c r="M633" s="39" t="s">
        <v>999</v>
      </c>
      <c r="N633" s="41">
        <v>2.9</v>
      </c>
      <c r="O633" s="39" t="s">
        <v>1035</v>
      </c>
      <c r="P633" s="39" t="s">
        <v>1025</v>
      </c>
      <c r="Q633" s="48"/>
      <c r="R633" s="39">
        <v>7</v>
      </c>
      <c r="S633" s="39">
        <v>57</v>
      </c>
      <c r="T633" s="39">
        <v>57</v>
      </c>
      <c r="U633" s="48">
        <v>75.299085151301909</v>
      </c>
      <c r="V633" s="39">
        <v>2</v>
      </c>
      <c r="W633" s="39">
        <v>1</v>
      </c>
      <c r="X633" s="39">
        <v>2</v>
      </c>
      <c r="Y633" s="39">
        <v>3.6</v>
      </c>
      <c r="Z633" s="39">
        <v>40</v>
      </c>
      <c r="AA633" s="39">
        <v>10</v>
      </c>
      <c r="AB633" s="52"/>
      <c r="AC633" s="39" t="s">
        <v>2</v>
      </c>
      <c r="AD633" s="41">
        <v>4.4000000000000004</v>
      </c>
      <c r="AE633" s="41">
        <v>1.5</v>
      </c>
      <c r="AF633" s="68" t="s">
        <v>618</v>
      </c>
      <c r="AG633" s="39" t="str">
        <f>VLOOKUP(B633,$B$1703:$D$1743,2,FALSE)</f>
        <v>Vic</v>
      </c>
      <c r="AH633" s="39" t="str">
        <f>VLOOKUP(B633,$B$1703:$D$1743,3,FALSE)</f>
        <v>-</v>
      </c>
      <c r="AI633" s="69" t="str">
        <f>TRIM(PROPER(L633))</f>
        <v>Ain'Tnodeeldun</v>
      </c>
      <c r="AJ633" s="39" t="str">
        <f>TEXT(A633, "ddd")</f>
        <v>Sat</v>
      </c>
      <c r="AK633" s="39">
        <f>MONTH(Table2[[#This Row],[Date]])</f>
        <v>4</v>
      </c>
      <c r="AL633" s="39"/>
      <c r="AM633" s="39" t="str">
        <f>IF(AND(Table2[[#This Row],[Date]]=A634,Table2[[#This Row],[Track]]=B634,Table2[[#This Row],[Race]]=F634,AL633&lt;&gt;"Neg",AL634&lt;&gt;"Neg"),2,"")</f>
        <v/>
      </c>
      <c r="AN633" s="39" t="str">
        <f>IF(AM633=2,2,IF(AND(AM632=2,Table2[[#This Row],[Negatives]]&lt;&gt;"NEG"),2,""))</f>
        <v/>
      </c>
      <c r="AO633" s="39">
        <f>IF(AND(Table2[[#This Row],[State]]="NSW",Table2[[#This Row],[Rated Order]]=3,AN633=""),100,100)</f>
        <v>100</v>
      </c>
      <c r="AP633" s="39" t="str">
        <f>IF(AC633&lt;&gt;"Won","",AO633*AD633)</f>
        <v/>
      </c>
      <c r="AQ633" s="39">
        <f>IF(AP633="",AO633*-1,AP633-AO633)</f>
        <v>-100</v>
      </c>
      <c r="AR633" s="95">
        <f>IF(Table2[[#This Row],[Negatives]]="NEG","",IF(AND(Table2[[#This Row],[2 Pro Bets]]="",Table2[[#This Row],[State]]="NSW",Table2[[#This Row],[Rated Order]]=3),"",100))</f>
        <v>100</v>
      </c>
      <c r="AS633" s="47" t="str">
        <f>IF(Table2[[#This Row],[Pro Bet]]="","",IF(Table2[[#This Row],[Lev Ret]]="","",AR633*Table2[[#This Row],[Div]]))</f>
        <v/>
      </c>
      <c r="AT633" s="96">
        <f>IF(Table2[[#This Row],[Pro Bet]]="","",IF(AS633="",AR633*-1,AS633-AR633))</f>
        <v>-100</v>
      </c>
    </row>
    <row r="634" spans="1:46" x14ac:dyDescent="0.25">
      <c r="A634" s="38">
        <v>44674</v>
      </c>
      <c r="B634" s="39" t="s">
        <v>44</v>
      </c>
      <c r="C634" s="40">
        <v>0.59722222222222221</v>
      </c>
      <c r="D634" s="39">
        <v>10</v>
      </c>
      <c r="E634" s="39">
        <v>11</v>
      </c>
      <c r="F634" s="70">
        <v>6</v>
      </c>
      <c r="G634" s="39">
        <v>1400</v>
      </c>
      <c r="H634" s="39" t="s">
        <v>1021</v>
      </c>
      <c r="I634" s="39">
        <v>78</v>
      </c>
      <c r="J634" s="39">
        <v>130</v>
      </c>
      <c r="K634" s="39">
        <v>3</v>
      </c>
      <c r="L634" s="39" t="s">
        <v>666</v>
      </c>
      <c r="M634" s="39" t="s">
        <v>999</v>
      </c>
      <c r="N634" s="41">
        <v>2.2000000000000002</v>
      </c>
      <c r="O634" s="39" t="s">
        <v>1440</v>
      </c>
      <c r="P634" s="39" t="s">
        <v>1211</v>
      </c>
      <c r="Q634" s="48"/>
      <c r="R634" s="39">
        <v>2</v>
      </c>
      <c r="S634" s="39">
        <v>57.5</v>
      </c>
      <c r="T634" s="39">
        <v>57.5</v>
      </c>
      <c r="U634" s="48">
        <v>57.219251336898395</v>
      </c>
      <c r="V634" s="39">
        <v>1</v>
      </c>
      <c r="W634" s="39">
        <v>4</v>
      </c>
      <c r="X634" s="39">
        <v>2</v>
      </c>
      <c r="Y634" s="39">
        <v>4.5</v>
      </c>
      <c r="Z634" s="39">
        <v>30</v>
      </c>
      <c r="AA634" s="39"/>
      <c r="AB634" s="52"/>
      <c r="AC634" s="39" t="s">
        <v>471</v>
      </c>
      <c r="AD634" s="41">
        <v>3.5</v>
      </c>
      <c r="AE634" s="41">
        <v>1.7</v>
      </c>
      <c r="AF634" s="68" t="s">
        <v>619</v>
      </c>
      <c r="AG634" s="39" t="str">
        <f>VLOOKUP(B634,$B$1703:$D$1743,2,FALSE)</f>
        <v>NSW</v>
      </c>
      <c r="AH634" s="39" t="str">
        <f>VLOOKUP(B634,$B$1703:$D$1743,3,FALSE)</f>
        <v>-</v>
      </c>
      <c r="AI634" s="69" t="str">
        <f>TRIM(PROPER(L634))</f>
        <v>Quintello</v>
      </c>
      <c r="AJ634" s="39" t="str">
        <f>TEXT(A634, "ddd")</f>
        <v>Sat</v>
      </c>
      <c r="AK634" s="39">
        <f>MONTH(Table2[[#This Row],[Date]])</f>
        <v>4</v>
      </c>
      <c r="AL634" s="39"/>
      <c r="AM634" s="39" t="str">
        <f>IF(AND(Table2[[#This Row],[Date]]=A635,Table2[[#This Row],[Track]]=B635,Table2[[#This Row],[Race]]=F635,AL634&lt;&gt;"Neg",AL635&lt;&gt;"Neg"),2,"")</f>
        <v/>
      </c>
      <c r="AN634" s="39" t="str">
        <f>IF(AM634=2,2,IF(AND(AM633=2,Table2[[#This Row],[Negatives]]&lt;&gt;"NEG"),2,""))</f>
        <v/>
      </c>
      <c r="AO634" s="39">
        <f>IF(AND(Table2[[#This Row],[State]]="NSW",Table2[[#This Row],[Rated Order]]=3,AN634=""),100,100)</f>
        <v>100</v>
      </c>
      <c r="AP634" s="39">
        <f>IF(AC634&lt;&gt;"Won","",AO634*AD634)</f>
        <v>350</v>
      </c>
      <c r="AQ634" s="39">
        <f>IF(AP634="",AO634*-1,AP634-AO634)</f>
        <v>250</v>
      </c>
      <c r="AR634" s="95">
        <f>IF(Table2[[#This Row],[Negatives]]="NEG","",IF(AND(Table2[[#This Row],[2 Pro Bets]]="",Table2[[#This Row],[State]]="NSW",Table2[[#This Row],[Rated Order]]=3),"",100))</f>
        <v>100</v>
      </c>
      <c r="AS634" s="47">
        <f>IF(Table2[[#This Row],[Pro Bet]]="","",IF(Table2[[#This Row],[Lev Ret]]="","",AR634*Table2[[#This Row],[Div]]))</f>
        <v>350</v>
      </c>
      <c r="AT634" s="96">
        <f>IF(Table2[[#This Row],[Pro Bet]]="","",IF(AS634="",AR634*-1,AS634-AR634))</f>
        <v>250</v>
      </c>
    </row>
    <row r="635" spans="1:46" x14ac:dyDescent="0.25">
      <c r="A635" s="38">
        <v>44674</v>
      </c>
      <c r="B635" s="39" t="s">
        <v>44</v>
      </c>
      <c r="C635" s="40">
        <v>0.65277777777777779</v>
      </c>
      <c r="D635" s="39">
        <v>10</v>
      </c>
      <c r="E635" s="39">
        <v>11</v>
      </c>
      <c r="F635" s="70">
        <v>8</v>
      </c>
      <c r="G635" s="39">
        <v>1600</v>
      </c>
      <c r="H635" s="39" t="s">
        <v>1398</v>
      </c>
      <c r="I635" s="39">
        <v>78</v>
      </c>
      <c r="J635" s="39">
        <v>130</v>
      </c>
      <c r="K635" s="39">
        <v>5</v>
      </c>
      <c r="L635" s="39" t="s">
        <v>552</v>
      </c>
      <c r="M635" s="39" t="s">
        <v>1006</v>
      </c>
      <c r="N635" s="41">
        <v>4</v>
      </c>
      <c r="O635" s="39" t="s">
        <v>1440</v>
      </c>
      <c r="P635" s="39" t="s">
        <v>1407</v>
      </c>
      <c r="Q635" s="48"/>
      <c r="R635" s="39">
        <v>3</v>
      </c>
      <c r="S635" s="39">
        <v>58.5</v>
      </c>
      <c r="T635" s="39">
        <v>58.5</v>
      </c>
      <c r="U635" s="48">
        <v>71.511627906976742</v>
      </c>
      <c r="V635" s="39"/>
      <c r="W635" s="39">
        <v>2</v>
      </c>
      <c r="X635" s="39">
        <v>2</v>
      </c>
      <c r="Y635" s="39">
        <v>4.5999999999999996</v>
      </c>
      <c r="Z635" s="39">
        <v>20</v>
      </c>
      <c r="AA635" s="39"/>
      <c r="AB635" s="52"/>
      <c r="AC635" s="39" t="s">
        <v>471</v>
      </c>
      <c r="AD635" s="41">
        <v>4.8</v>
      </c>
      <c r="AE635" s="41">
        <v>1.8</v>
      </c>
      <c r="AF635" s="68" t="s">
        <v>619</v>
      </c>
      <c r="AG635" s="39" t="str">
        <f>VLOOKUP(B635,$B$1703:$D$1743,2,FALSE)</f>
        <v>NSW</v>
      </c>
      <c r="AH635" s="39" t="str">
        <f>VLOOKUP(B635,$B$1703:$D$1743,3,FALSE)</f>
        <v>-</v>
      </c>
      <c r="AI635" s="69" t="str">
        <f>TRIM(PROPER(L635))</f>
        <v>La Chevalee</v>
      </c>
      <c r="AJ635" s="39" t="str">
        <f>TEXT(A635, "ddd")</f>
        <v>Sat</v>
      </c>
      <c r="AK635" s="39">
        <f>MONTH(Table2[[#This Row],[Date]])</f>
        <v>4</v>
      </c>
      <c r="AL635" s="39"/>
      <c r="AM635" s="39" t="str">
        <f>IF(AND(Table2[[#This Row],[Date]]=A636,Table2[[#This Row],[Track]]=B636,Table2[[#This Row],[Race]]=F636,AL635&lt;&gt;"Neg",AL636&lt;&gt;"Neg"),2,"")</f>
        <v/>
      </c>
      <c r="AN635" s="39" t="str">
        <f>IF(AM635=2,2,IF(AND(AM634=2,Table2[[#This Row],[Negatives]]&lt;&gt;"NEG"),2,""))</f>
        <v/>
      </c>
      <c r="AO635" s="39">
        <f>IF(AND(Table2[[#This Row],[State]]="NSW",Table2[[#This Row],[Rated Order]]=3,AN635=""),100,100)</f>
        <v>100</v>
      </c>
      <c r="AP635" s="39">
        <f>IF(AC635&lt;&gt;"Won","",AO635*AD635)</f>
        <v>480</v>
      </c>
      <c r="AQ635" s="39">
        <f>IF(AP635="",AO635*-1,AP635-AO635)</f>
        <v>380</v>
      </c>
      <c r="AR635" s="95">
        <f>IF(Table2[[#This Row],[Negatives]]="NEG","",IF(AND(Table2[[#This Row],[2 Pro Bets]]="",Table2[[#This Row],[State]]="NSW",Table2[[#This Row],[Rated Order]]=3),"",100))</f>
        <v>100</v>
      </c>
      <c r="AS635" s="47">
        <f>IF(Table2[[#This Row],[Pro Bet]]="","",IF(Table2[[#This Row],[Lev Ret]]="","",AR635*Table2[[#This Row],[Div]]))</f>
        <v>480</v>
      </c>
      <c r="AT635" s="96">
        <f>IF(Table2[[#This Row],[Pro Bet]]="","",IF(AS635="",AR635*-1,AS635-AR635))</f>
        <v>380</v>
      </c>
    </row>
    <row r="636" spans="1:46" x14ac:dyDescent="0.25">
      <c r="A636" s="38">
        <v>44674</v>
      </c>
      <c r="B636" s="39" t="s">
        <v>44</v>
      </c>
      <c r="C636" s="40">
        <v>0.65277777777777779</v>
      </c>
      <c r="D636" s="39">
        <v>10</v>
      </c>
      <c r="E636" s="39">
        <v>11</v>
      </c>
      <c r="F636" s="70">
        <v>8</v>
      </c>
      <c r="G636" s="39">
        <v>1600</v>
      </c>
      <c r="H636" s="39" t="s">
        <v>1398</v>
      </c>
      <c r="I636" s="39">
        <v>78</v>
      </c>
      <c r="J636" s="39">
        <v>130</v>
      </c>
      <c r="K636" s="39">
        <v>2</v>
      </c>
      <c r="L636" s="39" t="s">
        <v>1629</v>
      </c>
      <c r="M636" s="39" t="s">
        <v>1018</v>
      </c>
      <c r="N636" s="41">
        <v>11</v>
      </c>
      <c r="O636" s="39" t="s">
        <v>1462</v>
      </c>
      <c r="P636" s="39" t="s">
        <v>1479</v>
      </c>
      <c r="Q636" s="48">
        <v>2</v>
      </c>
      <c r="R636" s="39">
        <v>7</v>
      </c>
      <c r="S636" s="39">
        <v>60.5</v>
      </c>
      <c r="T636" s="39">
        <v>58.5</v>
      </c>
      <c r="U636" s="48">
        <v>71.511627906976742</v>
      </c>
      <c r="V636" s="39">
        <v>1</v>
      </c>
      <c r="W636" s="39"/>
      <c r="X636" s="39">
        <v>3</v>
      </c>
      <c r="Y636" s="39">
        <v>4.9000000000000004</v>
      </c>
      <c r="Z636" s="39">
        <v>20</v>
      </c>
      <c r="AA636" s="39"/>
      <c r="AB636" s="52"/>
      <c r="AC636" s="39"/>
      <c r="AD636" s="41">
        <v>12</v>
      </c>
      <c r="AE636" s="41"/>
      <c r="AF636" s="68" t="s">
        <v>619</v>
      </c>
      <c r="AG636" s="39" t="str">
        <f>VLOOKUP(B636,$B$1703:$D$1743,2,FALSE)</f>
        <v>NSW</v>
      </c>
      <c r="AH636" s="39" t="str">
        <f>VLOOKUP(B636,$B$1703:$D$1743,3,FALSE)</f>
        <v>-</v>
      </c>
      <c r="AI636" s="69" t="str">
        <f>TRIM(PROPER(L636))</f>
        <v>Tampering</v>
      </c>
      <c r="AJ636" s="39" t="str">
        <f>TEXT(A636, "ddd")</f>
        <v>Sat</v>
      </c>
      <c r="AK636" s="39">
        <f>MONTH(Table2[[#This Row],[Date]])</f>
        <v>4</v>
      </c>
      <c r="AL636" s="39" t="s">
        <v>1362</v>
      </c>
      <c r="AM636" s="39" t="str">
        <f>IF(AND(Table2[[#This Row],[Date]]=A637,Table2[[#This Row],[Track]]=B637,Table2[[#This Row],[Race]]=F637,AL636&lt;&gt;"Neg",AL637&lt;&gt;"Neg"),2,"")</f>
        <v/>
      </c>
      <c r="AN636" s="39" t="str">
        <f>IF(AM636=2,2,IF(AND(AM635=2,Table2[[#This Row],[Negatives]]&lt;&gt;"NEG"),2,""))</f>
        <v/>
      </c>
      <c r="AO636" s="39">
        <f>IF(AND(Table2[[#This Row],[State]]="NSW",Table2[[#This Row],[Rated Order]]=3,AN636=""),100,100)</f>
        <v>100</v>
      </c>
      <c r="AP636" s="39" t="str">
        <f>IF(AC636&lt;&gt;"Won","",AO636*AD636)</f>
        <v/>
      </c>
      <c r="AQ636" s="39">
        <f>IF(AP636="",AO636*-1,AP636-AO636)</f>
        <v>-100</v>
      </c>
      <c r="AR636" s="95" t="str">
        <f>IF(Table2[[#This Row],[Negatives]]="NEG","",IF(AND(Table2[[#This Row],[2 Pro Bets]]="",Table2[[#This Row],[State]]="NSW",Table2[[#This Row],[Rated Order]]=3),"",100))</f>
        <v/>
      </c>
      <c r="AS636" s="47" t="str">
        <f>IF(Table2[[#This Row],[Pro Bet]]="","",IF(Table2[[#This Row],[Lev Ret]]="","",AR636*Table2[[#This Row],[Div]]))</f>
        <v/>
      </c>
      <c r="AT636" s="96" t="str">
        <f>IF(Table2[[#This Row],[Pro Bet]]="","",IF(AS636="",AR636*-1,AS636-AR636))</f>
        <v/>
      </c>
    </row>
    <row r="637" spans="1:46" x14ac:dyDescent="0.25">
      <c r="A637" s="38">
        <v>44674</v>
      </c>
      <c r="B637" s="39" t="s">
        <v>107</v>
      </c>
      <c r="C637" s="40">
        <v>0.66319444444444442</v>
      </c>
      <c r="D637" s="39">
        <v>4</v>
      </c>
      <c r="E637" s="39">
        <v>6</v>
      </c>
      <c r="F637" s="70">
        <v>7</v>
      </c>
      <c r="G637" s="39">
        <v>1200</v>
      </c>
      <c r="H637" s="39" t="s">
        <v>988</v>
      </c>
      <c r="I637" s="39" t="s">
        <v>1052</v>
      </c>
      <c r="J637" s="39">
        <v>250</v>
      </c>
      <c r="K637" s="39">
        <v>5</v>
      </c>
      <c r="L637" s="39" t="s">
        <v>1162</v>
      </c>
      <c r="M637" s="39" t="s">
        <v>995</v>
      </c>
      <c r="N637" s="41">
        <v>4.8</v>
      </c>
      <c r="O637" s="39" t="s">
        <v>1145</v>
      </c>
      <c r="P637" s="39" t="s">
        <v>1025</v>
      </c>
      <c r="Q637" s="48"/>
      <c r="R637" s="39">
        <v>5</v>
      </c>
      <c r="S637" s="39">
        <v>59</v>
      </c>
      <c r="T637" s="39">
        <v>59</v>
      </c>
      <c r="U637" s="48">
        <v>57.870370370370374</v>
      </c>
      <c r="V637" s="39">
        <v>4</v>
      </c>
      <c r="W637" s="39">
        <v>3</v>
      </c>
      <c r="X637" s="39">
        <v>2</v>
      </c>
      <c r="Y637" s="39">
        <v>4</v>
      </c>
      <c r="Z637" s="39">
        <v>40</v>
      </c>
      <c r="AA637" s="39">
        <v>8</v>
      </c>
      <c r="AB637" s="52"/>
      <c r="AC637" s="39" t="s">
        <v>2</v>
      </c>
      <c r="AD637" s="41">
        <v>5</v>
      </c>
      <c r="AE637" s="41">
        <v>1.7</v>
      </c>
      <c r="AF637" s="68" t="s">
        <v>618</v>
      </c>
      <c r="AG637" s="39" t="str">
        <f>VLOOKUP(B637,$B$1703:$D$1743,2,FALSE)</f>
        <v>Vic</v>
      </c>
      <c r="AH637" s="39" t="str">
        <f>VLOOKUP(B637,$B$1703:$D$1743,3,FALSE)</f>
        <v>-</v>
      </c>
      <c r="AI637" s="69" t="str">
        <f>TRIM(PROPER(L637))</f>
        <v>Lombardo</v>
      </c>
      <c r="AJ637" s="39" t="str">
        <f>TEXT(A637, "ddd")</f>
        <v>Sat</v>
      </c>
      <c r="AK637" s="39">
        <f>MONTH(Table2[[#This Row],[Date]])</f>
        <v>4</v>
      </c>
      <c r="AL637" s="39" t="s">
        <v>1361</v>
      </c>
      <c r="AM637" s="39" t="str">
        <f>IF(AND(Table2[[#This Row],[Date]]=A638,Table2[[#This Row],[Track]]=B638,Table2[[#This Row],[Race]]=F638,AL637&lt;&gt;"Neg",AL638&lt;&gt;"Neg"),2,"")</f>
        <v/>
      </c>
      <c r="AN637" s="39" t="str">
        <f>IF(AM637=2,2,IF(AND(AM636=2,Table2[[#This Row],[Negatives]]&lt;&gt;"NEG"),2,""))</f>
        <v/>
      </c>
      <c r="AO637" s="39">
        <f>IF(AND(Table2[[#This Row],[State]]="NSW",Table2[[#This Row],[Rated Order]]=3,AN637=""),100,100)</f>
        <v>100</v>
      </c>
      <c r="AP637" s="39" t="str">
        <f>IF(AC637&lt;&gt;"Won","",AO637*AD637)</f>
        <v/>
      </c>
      <c r="AQ637" s="39">
        <f>IF(AP637="",AO637*-1,AP637-AO637)</f>
        <v>-100</v>
      </c>
      <c r="AR637" s="95" t="str">
        <f>IF(Table2[[#This Row],[Negatives]]="NEG","",IF(AND(Table2[[#This Row],[2 Pro Bets]]="",Table2[[#This Row],[State]]="NSW",Table2[[#This Row],[Rated Order]]=3),"",100))</f>
        <v/>
      </c>
      <c r="AS637" s="47" t="str">
        <f>IF(Table2[[#This Row],[Pro Bet]]="","",IF(Table2[[#This Row],[Lev Ret]]="","",AR637*Table2[[#This Row],[Div]]))</f>
        <v/>
      </c>
      <c r="AT637" s="96" t="str">
        <f>IF(Table2[[#This Row],[Pro Bet]]="","",IF(AS637="",AR637*-1,AS637-AR637))</f>
        <v/>
      </c>
    </row>
    <row r="638" spans="1:46" x14ac:dyDescent="0.25">
      <c r="A638" s="38">
        <v>44674</v>
      </c>
      <c r="B638" s="39" t="s">
        <v>107</v>
      </c>
      <c r="C638" s="40">
        <v>0.69097222222222221</v>
      </c>
      <c r="D638" s="39">
        <v>4</v>
      </c>
      <c r="E638" s="39">
        <v>6</v>
      </c>
      <c r="F638" s="70">
        <v>8</v>
      </c>
      <c r="G638" s="39">
        <v>1600</v>
      </c>
      <c r="H638" s="39" t="s">
        <v>988</v>
      </c>
      <c r="I638" s="39" t="s">
        <v>1052</v>
      </c>
      <c r="J638" s="39">
        <v>250</v>
      </c>
      <c r="K638" s="39">
        <v>1</v>
      </c>
      <c r="L638" s="39" t="s">
        <v>486</v>
      </c>
      <c r="M638" s="39" t="s">
        <v>990</v>
      </c>
      <c r="N638" s="41">
        <v>6</v>
      </c>
      <c r="O638" s="39" t="s">
        <v>1000</v>
      </c>
      <c r="P638" s="39" t="s">
        <v>1060</v>
      </c>
      <c r="Q638" s="48"/>
      <c r="R638" s="39">
        <v>7</v>
      </c>
      <c r="S638" s="39">
        <v>60</v>
      </c>
      <c r="T638" s="39">
        <v>60</v>
      </c>
      <c r="U638" s="48">
        <v>53.703703703703709</v>
      </c>
      <c r="V638" s="39">
        <v>4</v>
      </c>
      <c r="W638" s="39">
        <v>2</v>
      </c>
      <c r="X638" s="39">
        <v>2</v>
      </c>
      <c r="Y638" s="39">
        <v>5</v>
      </c>
      <c r="Z638" s="39">
        <v>35</v>
      </c>
      <c r="AA638" s="39">
        <v>10</v>
      </c>
      <c r="AB638" s="52"/>
      <c r="AC638" s="39" t="s">
        <v>2</v>
      </c>
      <c r="AD638" s="41">
        <v>5</v>
      </c>
      <c r="AE638" s="41">
        <v>1.7</v>
      </c>
      <c r="AF638" s="68" t="s">
        <v>618</v>
      </c>
      <c r="AG638" s="39" t="str">
        <f>VLOOKUP(B638,$B$1703:$D$1743,2,FALSE)</f>
        <v>Vic</v>
      </c>
      <c r="AH638" s="39" t="str">
        <f>VLOOKUP(B638,$B$1703:$D$1743,3,FALSE)</f>
        <v>-</v>
      </c>
      <c r="AI638" s="69" t="str">
        <f>TRIM(PROPER(L638))</f>
        <v>So Si Bon</v>
      </c>
      <c r="AJ638" s="39" t="str">
        <f>TEXT(A638, "ddd")</f>
        <v>Sat</v>
      </c>
      <c r="AK638" s="39">
        <f>MONTH(Table2[[#This Row],[Date]])</f>
        <v>4</v>
      </c>
      <c r="AL638" s="39"/>
      <c r="AM638" s="39" t="str">
        <f>IF(AND(Table2[[#This Row],[Date]]=A639,Table2[[#This Row],[Track]]=B639,Table2[[#This Row],[Race]]=F639,AL638&lt;&gt;"Neg",AL639&lt;&gt;"Neg"),2,"")</f>
        <v/>
      </c>
      <c r="AN638" s="39" t="str">
        <f>IF(AM638=2,2,IF(AND(AM637=2,Table2[[#This Row],[Negatives]]&lt;&gt;"NEG"),2,""))</f>
        <v/>
      </c>
      <c r="AO638" s="39">
        <f>IF(AND(Table2[[#This Row],[State]]="NSW",Table2[[#This Row],[Rated Order]]=3,AN638=""),100,100)</f>
        <v>100</v>
      </c>
      <c r="AP638" s="39" t="str">
        <f>IF(AC638&lt;&gt;"Won","",AO638*AD638)</f>
        <v/>
      </c>
      <c r="AQ638" s="39">
        <f>IF(AP638="",AO638*-1,AP638-AO638)</f>
        <v>-100</v>
      </c>
      <c r="AR638" s="95">
        <f>IF(Table2[[#This Row],[Negatives]]="NEG","",IF(AND(Table2[[#This Row],[2 Pro Bets]]="",Table2[[#This Row],[State]]="NSW",Table2[[#This Row],[Rated Order]]=3),"",100))</f>
        <v>100</v>
      </c>
      <c r="AS638" s="47" t="str">
        <f>IF(Table2[[#This Row],[Pro Bet]]="","",IF(Table2[[#This Row],[Lev Ret]]="","",AR638*Table2[[#This Row],[Div]]))</f>
        <v/>
      </c>
      <c r="AT638" s="96">
        <f>IF(Table2[[#This Row],[Pro Bet]]="","",IF(AS638="",AR638*-1,AS638-AR638))</f>
        <v>-100</v>
      </c>
    </row>
    <row r="639" spans="1:46" x14ac:dyDescent="0.25">
      <c r="A639" s="38">
        <v>44674</v>
      </c>
      <c r="B639" s="39" t="s">
        <v>107</v>
      </c>
      <c r="C639" s="40">
        <v>0.69097222222222221</v>
      </c>
      <c r="D639" s="39">
        <v>4</v>
      </c>
      <c r="E639" s="39">
        <v>6</v>
      </c>
      <c r="F639" s="70">
        <v>8</v>
      </c>
      <c r="G639" s="39">
        <v>1600</v>
      </c>
      <c r="H639" s="39" t="s">
        <v>988</v>
      </c>
      <c r="I639" s="39" t="s">
        <v>1052</v>
      </c>
      <c r="J639" s="39">
        <v>250</v>
      </c>
      <c r="K639" s="39">
        <v>4</v>
      </c>
      <c r="L639" s="39" t="s">
        <v>1217</v>
      </c>
      <c r="M639" s="39" t="s">
        <v>995</v>
      </c>
      <c r="N639" s="41">
        <v>8</v>
      </c>
      <c r="O639" s="39" t="s">
        <v>1102</v>
      </c>
      <c r="P639" s="39" t="s">
        <v>1025</v>
      </c>
      <c r="Q639" s="48"/>
      <c r="R639" s="39">
        <v>5</v>
      </c>
      <c r="S639" s="39">
        <v>57</v>
      </c>
      <c r="T639" s="39">
        <v>57</v>
      </c>
      <c r="U639" s="48">
        <v>53.703703703703709</v>
      </c>
      <c r="V639" s="39">
        <v>5</v>
      </c>
      <c r="W639" s="39">
        <v>3</v>
      </c>
      <c r="X639" s="39">
        <v>3</v>
      </c>
      <c r="Y639" s="39">
        <v>5.2</v>
      </c>
      <c r="Z639" s="39">
        <v>30</v>
      </c>
      <c r="AA639" s="39">
        <v>10</v>
      </c>
      <c r="AB639" s="52"/>
      <c r="AC639" s="39" t="s">
        <v>617</v>
      </c>
      <c r="AD639" s="41">
        <v>6.5</v>
      </c>
      <c r="AE639" s="41">
        <v>1.8</v>
      </c>
      <c r="AF639" s="68" t="s">
        <v>618</v>
      </c>
      <c r="AG639" s="39" t="str">
        <f>VLOOKUP(B639,$B$1703:$D$1743,2,FALSE)</f>
        <v>Vic</v>
      </c>
      <c r="AH639" s="39" t="str">
        <f>VLOOKUP(B639,$B$1703:$D$1743,3,FALSE)</f>
        <v>-</v>
      </c>
      <c r="AI639" s="69" t="str">
        <f>TRIM(PROPER(L639))</f>
        <v>Imperial Lad</v>
      </c>
      <c r="AJ639" s="39" t="str">
        <f>TEXT(A639, "ddd")</f>
        <v>Sat</v>
      </c>
      <c r="AK639" s="39">
        <f>MONTH(Table2[[#This Row],[Date]])</f>
        <v>4</v>
      </c>
      <c r="AL639" s="39" t="s">
        <v>1361</v>
      </c>
      <c r="AM639" s="39" t="str">
        <f>IF(AND(Table2[[#This Row],[Date]]=A640,Table2[[#This Row],[Track]]=B640,Table2[[#This Row],[Race]]=F640,AL639&lt;&gt;"Neg",AL640&lt;&gt;"Neg"),2,"")</f>
        <v/>
      </c>
      <c r="AN639" s="39" t="str">
        <f>IF(AM639=2,2,IF(AND(AM638=2,Table2[[#This Row],[Negatives]]&lt;&gt;"NEG"),2,""))</f>
        <v/>
      </c>
      <c r="AO639" s="39">
        <f>IF(AND(Table2[[#This Row],[State]]="NSW",Table2[[#This Row],[Rated Order]]=3,AN639=""),100,100)</f>
        <v>100</v>
      </c>
      <c r="AP639" s="39">
        <f>IF(AC639&lt;&gt;"Won","",AO639*AD639)</f>
        <v>650</v>
      </c>
      <c r="AQ639" s="39">
        <f>IF(AP639="",AO639*-1,AP639-AO639)</f>
        <v>550</v>
      </c>
      <c r="AR639" s="95" t="str">
        <f>IF(Table2[[#This Row],[Negatives]]="NEG","",IF(AND(Table2[[#This Row],[2 Pro Bets]]="",Table2[[#This Row],[State]]="NSW",Table2[[#This Row],[Rated Order]]=3),"",100))</f>
        <v/>
      </c>
      <c r="AS639" s="47" t="str">
        <f>IF(Table2[[#This Row],[Pro Bet]]="","",IF(Table2[[#This Row],[Lev Ret]]="","",AR639*Table2[[#This Row],[Div]]))</f>
        <v/>
      </c>
      <c r="AT639" s="96" t="str">
        <f>IF(Table2[[#This Row],[Pro Bet]]="","",IF(AS639="",AR639*-1,AS639-AR639))</f>
        <v/>
      </c>
    </row>
    <row r="640" spans="1:46" x14ac:dyDescent="0.25">
      <c r="A640" s="38">
        <v>44674</v>
      </c>
      <c r="B640" s="39" t="s">
        <v>107</v>
      </c>
      <c r="C640" s="40">
        <v>0.71527777777777779</v>
      </c>
      <c r="D640" s="39">
        <v>4</v>
      </c>
      <c r="E640" s="39">
        <v>6</v>
      </c>
      <c r="F640" s="70">
        <v>9</v>
      </c>
      <c r="G640" s="39">
        <v>1100</v>
      </c>
      <c r="H640" s="39" t="s">
        <v>988</v>
      </c>
      <c r="I640" s="39" t="s">
        <v>989</v>
      </c>
      <c r="J640" s="39">
        <v>160</v>
      </c>
      <c r="K640" s="39">
        <v>6</v>
      </c>
      <c r="L640" s="39" t="s">
        <v>555</v>
      </c>
      <c r="M640" s="39" t="s">
        <v>1006</v>
      </c>
      <c r="N640" s="41">
        <v>17</v>
      </c>
      <c r="O640" s="39" t="s">
        <v>1068</v>
      </c>
      <c r="P640" s="39" t="s">
        <v>992</v>
      </c>
      <c r="Q640" s="48"/>
      <c r="R640" s="39">
        <v>1</v>
      </c>
      <c r="S640" s="39">
        <v>54.5</v>
      </c>
      <c r="T640" s="39">
        <v>54.5</v>
      </c>
      <c r="U640" s="48">
        <v>12.549019607843139</v>
      </c>
      <c r="V640" s="39"/>
      <c r="W640" s="39"/>
      <c r="X640" s="39">
        <v>2</v>
      </c>
      <c r="Y640" s="39">
        <v>5.4</v>
      </c>
      <c r="Z640" s="39">
        <v>30</v>
      </c>
      <c r="AA640" s="39">
        <v>12</v>
      </c>
      <c r="AB640" s="52"/>
      <c r="AC640" s="39"/>
      <c r="AD640" s="41">
        <v>21</v>
      </c>
      <c r="AE640" s="41"/>
      <c r="AF640" s="68" t="s">
        <v>618</v>
      </c>
      <c r="AG640" s="39" t="str">
        <f>VLOOKUP(B640,$B$1703:$D$1743,2,FALSE)</f>
        <v>Vic</v>
      </c>
      <c r="AH640" s="39" t="str">
        <f>VLOOKUP(B640,$B$1703:$D$1743,3,FALSE)</f>
        <v>-</v>
      </c>
      <c r="AI640" s="69" t="str">
        <f>TRIM(PROPER(L640))</f>
        <v>Pandemic</v>
      </c>
      <c r="AJ640" s="39" t="str">
        <f>TEXT(A640, "ddd")</f>
        <v>Sat</v>
      </c>
      <c r="AK640" s="39">
        <f>MONTH(Table2[[#This Row],[Date]])</f>
        <v>4</v>
      </c>
      <c r="AL640" s="39"/>
      <c r="AM640" s="39" t="str">
        <f>IF(AND(Table2[[#This Row],[Date]]=A641,Table2[[#This Row],[Track]]=B641,Table2[[#This Row],[Race]]=F641,AL640&lt;&gt;"Neg",AL641&lt;&gt;"Neg"),2,"")</f>
        <v/>
      </c>
      <c r="AN640" s="39" t="str">
        <f>IF(AM640=2,2,IF(AND(AM639=2,Table2[[#This Row],[Negatives]]&lt;&gt;"NEG"),2,""))</f>
        <v/>
      </c>
      <c r="AO640" s="39">
        <f>IF(AND(Table2[[#This Row],[State]]="NSW",Table2[[#This Row],[Rated Order]]=3,AN640=""),100,100)</f>
        <v>100</v>
      </c>
      <c r="AP640" s="39" t="str">
        <f>IF(AC640&lt;&gt;"Won","",AO640*AD640)</f>
        <v/>
      </c>
      <c r="AQ640" s="39">
        <f>IF(AP640="",AO640*-1,AP640-AO640)</f>
        <v>-100</v>
      </c>
      <c r="AR640" s="95">
        <f>IF(Table2[[#This Row],[Negatives]]="NEG","",IF(AND(Table2[[#This Row],[2 Pro Bets]]="",Table2[[#This Row],[State]]="NSW",Table2[[#This Row],[Rated Order]]=3),"",100))</f>
        <v>100</v>
      </c>
      <c r="AS640" s="47" t="str">
        <f>IF(Table2[[#This Row],[Pro Bet]]="","",IF(Table2[[#This Row],[Lev Ret]]="","",AR640*Table2[[#This Row],[Div]]))</f>
        <v/>
      </c>
      <c r="AT640" s="96">
        <f>IF(Table2[[#This Row],[Pro Bet]]="","",IF(AS640="",AR640*-1,AS640-AR640))</f>
        <v>-100</v>
      </c>
    </row>
    <row r="641" spans="1:46" x14ac:dyDescent="0.25">
      <c r="A641" s="38">
        <v>44674</v>
      </c>
      <c r="B641" s="39" t="s">
        <v>44</v>
      </c>
      <c r="C641" s="40">
        <v>0.74652777777777801</v>
      </c>
      <c r="D641" s="39">
        <v>10</v>
      </c>
      <c r="E641" s="39">
        <v>11</v>
      </c>
      <c r="F641" s="70">
        <v>10</v>
      </c>
      <c r="G641" s="39">
        <v>1400</v>
      </c>
      <c r="H641" s="39" t="s">
        <v>1398</v>
      </c>
      <c r="I641" s="39">
        <v>78</v>
      </c>
      <c r="J641" s="39">
        <v>130</v>
      </c>
      <c r="K641" s="39">
        <v>12</v>
      </c>
      <c r="L641" s="39" t="s">
        <v>217</v>
      </c>
      <c r="M641" s="39" t="s">
        <v>1018</v>
      </c>
      <c r="N641" s="41">
        <v>2.7</v>
      </c>
      <c r="O641" s="39" t="s">
        <v>1406</v>
      </c>
      <c r="P641" s="39" t="s">
        <v>1266</v>
      </c>
      <c r="Q641" s="48"/>
      <c r="R641" s="39">
        <v>3</v>
      </c>
      <c r="S641" s="39">
        <v>56</v>
      </c>
      <c r="T641" s="39">
        <v>56</v>
      </c>
      <c r="U641" s="48">
        <v>57.44520030234316</v>
      </c>
      <c r="V641" s="39">
        <v>4</v>
      </c>
      <c r="W641" s="39"/>
      <c r="X641" s="39">
        <v>2</v>
      </c>
      <c r="Y641" s="39">
        <v>3.8</v>
      </c>
      <c r="Z641" s="39">
        <v>20</v>
      </c>
      <c r="AA641" s="39"/>
      <c r="AB641" s="52"/>
      <c r="AC641" s="39" t="s">
        <v>2</v>
      </c>
      <c r="AD641" s="41">
        <v>3.3</v>
      </c>
      <c r="AE641" s="41"/>
      <c r="AF641" s="68" t="s">
        <v>619</v>
      </c>
      <c r="AG641" s="39" t="str">
        <f>VLOOKUP(B641,$B$1703:$D$1743,2,FALSE)</f>
        <v>NSW</v>
      </c>
      <c r="AH641" s="39" t="str">
        <f>VLOOKUP(B641,$B$1703:$D$1743,3,FALSE)</f>
        <v>-</v>
      </c>
      <c r="AI641" s="69" t="str">
        <f>TRIM(PROPER(L641))</f>
        <v>Too Much Caviar</v>
      </c>
      <c r="AJ641" s="39" t="str">
        <f>TEXT(A641, "ddd")</f>
        <v>Sat</v>
      </c>
      <c r="AK641" s="39">
        <f>MONTH(Table2[[#This Row],[Date]])</f>
        <v>4</v>
      </c>
      <c r="AL641" s="39" t="s">
        <v>1362</v>
      </c>
      <c r="AM641" s="39" t="str">
        <f>IF(AND(Table2[[#This Row],[Date]]=A642,Table2[[#This Row],[Track]]=B642,Table2[[#This Row],[Race]]=F642,AL641&lt;&gt;"Neg",AL642&lt;&gt;"Neg"),2,"")</f>
        <v/>
      </c>
      <c r="AN641" s="39" t="str">
        <f>IF(AM641=2,2,IF(AND(AM640=2,Table2[[#This Row],[Negatives]]&lt;&gt;"NEG"),2,""))</f>
        <v/>
      </c>
      <c r="AO641" s="39">
        <f>IF(AND(Table2[[#This Row],[State]]="NSW",Table2[[#This Row],[Rated Order]]=3,AN641=""),100,100)</f>
        <v>100</v>
      </c>
      <c r="AP641" s="39" t="str">
        <f>IF(AC641&lt;&gt;"Won","",AO641*AD641)</f>
        <v/>
      </c>
      <c r="AQ641" s="39">
        <f>IF(AP641="",AO641*-1,AP641-AO641)</f>
        <v>-100</v>
      </c>
      <c r="AR641" s="95" t="str">
        <f>IF(Table2[[#This Row],[Negatives]]="NEG","",IF(AND(Table2[[#This Row],[2 Pro Bets]]="",Table2[[#This Row],[State]]="NSW",Table2[[#This Row],[Rated Order]]=3),"",100))</f>
        <v/>
      </c>
      <c r="AS641" s="47" t="str">
        <f>IF(Table2[[#This Row],[Pro Bet]]="","",IF(Table2[[#This Row],[Lev Ret]]="","",AR641*Table2[[#This Row],[Div]]))</f>
        <v/>
      </c>
      <c r="AT641" s="96" t="str">
        <f>IF(Table2[[#This Row],[Pro Bet]]="","",IF(AS641="",AR641*-1,AS641-AR641))</f>
        <v/>
      </c>
    </row>
    <row r="642" spans="1:46" x14ac:dyDescent="0.25">
      <c r="A642" s="38">
        <v>44676</v>
      </c>
      <c r="B642" s="39" t="s">
        <v>225</v>
      </c>
      <c r="C642" s="40">
        <v>0.54166666666666663</v>
      </c>
      <c r="D642" s="39">
        <v>4</v>
      </c>
      <c r="E642" s="39">
        <v>0</v>
      </c>
      <c r="F642" s="70">
        <v>1</v>
      </c>
      <c r="G642" s="39">
        <v>2600</v>
      </c>
      <c r="H642" s="39" t="s">
        <v>988</v>
      </c>
      <c r="I642" s="39" t="s">
        <v>989</v>
      </c>
      <c r="J642" s="39">
        <v>130</v>
      </c>
      <c r="K642" s="39">
        <v>7</v>
      </c>
      <c r="L642" s="39" t="s">
        <v>657</v>
      </c>
      <c r="M642" s="39" t="s">
        <v>1024</v>
      </c>
      <c r="N642" s="41">
        <v>9</v>
      </c>
      <c r="O642" s="39" t="s">
        <v>1227</v>
      </c>
      <c r="P642" s="39" t="s">
        <v>1038</v>
      </c>
      <c r="Q642" s="48"/>
      <c r="R642" s="39">
        <v>1</v>
      </c>
      <c r="S642" s="39">
        <v>53</v>
      </c>
      <c r="T642" s="39">
        <v>53</v>
      </c>
      <c r="U642" s="48">
        <v>41.414141414141412</v>
      </c>
      <c r="V642" s="39">
        <v>3</v>
      </c>
      <c r="W642" s="39">
        <v>2</v>
      </c>
      <c r="X642" s="39">
        <v>2</v>
      </c>
      <c r="Y642" s="39">
        <v>4</v>
      </c>
      <c r="Z642" s="39">
        <v>40</v>
      </c>
      <c r="AA642" s="39">
        <v>6</v>
      </c>
      <c r="AB642" s="52"/>
      <c r="AC642" s="39"/>
      <c r="AD642" s="41">
        <v>6.5</v>
      </c>
      <c r="AE642" s="41"/>
      <c r="AF642" s="68" t="s">
        <v>618</v>
      </c>
      <c r="AG642" s="39" t="str">
        <f>VLOOKUP(B642,$B$1703:$D$1743,2,FALSE)</f>
        <v>Vic</v>
      </c>
      <c r="AH642" s="39" t="str">
        <f>VLOOKUP(B642,$B$1703:$D$1743,3,FALSE)</f>
        <v>-</v>
      </c>
      <c r="AI642" s="69" t="str">
        <f>TRIM(PROPER(L642))</f>
        <v>Killourney</v>
      </c>
      <c r="AJ642" s="39" t="str">
        <f>TEXT(A642, "ddd")</f>
        <v>Mon</v>
      </c>
      <c r="AK642" s="39">
        <f>MONTH(Table2[[#This Row],[Date]])</f>
        <v>4</v>
      </c>
      <c r="AL642" s="39"/>
      <c r="AM642" s="39" t="str">
        <f>IF(AND(Table2[[#This Row],[Date]]=A643,Table2[[#This Row],[Track]]=B643,Table2[[#This Row],[Race]]=F643,AL642&lt;&gt;"Neg",AL643&lt;&gt;"Neg"),2,"")</f>
        <v/>
      </c>
      <c r="AN642" s="39" t="str">
        <f>IF(AM642=2,2,IF(AND(AM641=2,Table2[[#This Row],[Negatives]]&lt;&gt;"NEG"),2,""))</f>
        <v/>
      </c>
      <c r="AO642" s="39">
        <f>IF(AND(Table2[[#This Row],[State]]="NSW",Table2[[#This Row],[Rated Order]]=3,AN642=""),100,100)</f>
        <v>100</v>
      </c>
      <c r="AP642" s="39" t="str">
        <f>IF(AC642&lt;&gt;"Won","",AO642*AD642)</f>
        <v/>
      </c>
      <c r="AQ642" s="39">
        <f>IF(AP642="",AO642*-1,AP642-AO642)</f>
        <v>-100</v>
      </c>
      <c r="AR642" s="95">
        <f>IF(Table2[[#This Row],[Negatives]]="NEG","",IF(AND(Table2[[#This Row],[2 Pro Bets]]="",Table2[[#This Row],[State]]="NSW",Table2[[#This Row],[Rated Order]]=3),"",100))</f>
        <v>100</v>
      </c>
      <c r="AS642" s="47" t="str">
        <f>IF(Table2[[#This Row],[Pro Bet]]="","",IF(Table2[[#This Row],[Lev Ret]]="","",AR642*Table2[[#This Row],[Div]]))</f>
        <v/>
      </c>
      <c r="AT642" s="96">
        <f>IF(Table2[[#This Row],[Pro Bet]]="","",IF(AS642="",AR642*-1,AS642-AR642))</f>
        <v>-100</v>
      </c>
    </row>
    <row r="643" spans="1:46" x14ac:dyDescent="0.25">
      <c r="A643" s="38">
        <v>44676</v>
      </c>
      <c r="B643" s="39" t="s">
        <v>225</v>
      </c>
      <c r="C643" s="40">
        <v>0.56597222222222221</v>
      </c>
      <c r="D643" s="39">
        <v>4</v>
      </c>
      <c r="E643" s="39">
        <v>0</v>
      </c>
      <c r="F643" s="70">
        <v>2</v>
      </c>
      <c r="G643" s="39">
        <v>1100</v>
      </c>
      <c r="H643" s="39" t="s">
        <v>1021</v>
      </c>
      <c r="I643" s="39">
        <v>78</v>
      </c>
      <c r="J643" s="39">
        <v>130</v>
      </c>
      <c r="K643" s="39">
        <v>12</v>
      </c>
      <c r="L643" s="39" t="s">
        <v>147</v>
      </c>
      <c r="M643" s="39" t="s">
        <v>990</v>
      </c>
      <c r="N643" s="41">
        <v>1.8</v>
      </c>
      <c r="O643" s="39" t="s">
        <v>1003</v>
      </c>
      <c r="P643" s="39" t="s">
        <v>997</v>
      </c>
      <c r="Q643" s="48"/>
      <c r="R643" s="39">
        <v>9</v>
      </c>
      <c r="S643" s="39">
        <v>54</v>
      </c>
      <c r="T643" s="39">
        <v>54</v>
      </c>
      <c r="U643" s="48">
        <v>68.888888888888886</v>
      </c>
      <c r="V643" s="39">
        <v>1</v>
      </c>
      <c r="W643" s="39">
        <v>5</v>
      </c>
      <c r="X643" s="39">
        <v>2</v>
      </c>
      <c r="Y643" s="39">
        <v>5.5</v>
      </c>
      <c r="Z643" s="39">
        <v>30</v>
      </c>
      <c r="AA643" s="39">
        <v>9</v>
      </c>
      <c r="AB643" s="52"/>
      <c r="AC643" s="39" t="s">
        <v>617</v>
      </c>
      <c r="AD643" s="41">
        <v>1.85</v>
      </c>
      <c r="AE643" s="41">
        <v>1.3</v>
      </c>
      <c r="AF643" s="68" t="s">
        <v>618</v>
      </c>
      <c r="AG643" s="39" t="str">
        <f>VLOOKUP(B643,$B$1703:$D$1743,2,FALSE)</f>
        <v>Vic</v>
      </c>
      <c r="AH643" s="39" t="str">
        <f>VLOOKUP(B643,$B$1703:$D$1743,3,FALSE)</f>
        <v>-</v>
      </c>
      <c r="AI643" s="69" t="str">
        <f>TRIM(PROPER(L643))</f>
        <v>I Am Me</v>
      </c>
      <c r="AJ643" s="39" t="str">
        <f>TEXT(A643, "ddd")</f>
        <v>Mon</v>
      </c>
      <c r="AK643" s="39">
        <f>MONTH(Table2[[#This Row],[Date]])</f>
        <v>4</v>
      </c>
      <c r="AL643" s="39"/>
      <c r="AM643" s="39" t="str">
        <f>IF(AND(Table2[[#This Row],[Date]]=A644,Table2[[#This Row],[Track]]=B644,Table2[[#This Row],[Race]]=F644,AL643&lt;&gt;"Neg",AL644&lt;&gt;"Neg"),2,"")</f>
        <v/>
      </c>
      <c r="AN643" s="39" t="str">
        <f>IF(AM643=2,2,IF(AND(AM642=2,Table2[[#This Row],[Negatives]]&lt;&gt;"NEG"),2,""))</f>
        <v/>
      </c>
      <c r="AO643" s="39">
        <f>IF(AND(Table2[[#This Row],[State]]="NSW",Table2[[#This Row],[Rated Order]]=3,AN643=""),100,100)</f>
        <v>100</v>
      </c>
      <c r="AP643" s="39">
        <f>IF(AC643&lt;&gt;"Won","",AO643*AD643)</f>
        <v>185</v>
      </c>
      <c r="AQ643" s="39">
        <f>IF(AP643="",AO643*-1,AP643-AO643)</f>
        <v>85</v>
      </c>
      <c r="AR643" s="95">
        <f>IF(Table2[[#This Row],[Negatives]]="NEG","",IF(AND(Table2[[#This Row],[2 Pro Bets]]="",Table2[[#This Row],[State]]="NSW",Table2[[#This Row],[Rated Order]]=3),"",100))</f>
        <v>100</v>
      </c>
      <c r="AS643" s="47">
        <f>IF(Table2[[#This Row],[Pro Bet]]="","",IF(Table2[[#This Row],[Lev Ret]]="","",AR643*Table2[[#This Row],[Div]]))</f>
        <v>185</v>
      </c>
      <c r="AT643" s="96">
        <f>IF(Table2[[#This Row],[Pro Bet]]="","",IF(AS643="",AR643*-1,AS643-AR643))</f>
        <v>85</v>
      </c>
    </row>
    <row r="644" spans="1:46" x14ac:dyDescent="0.25">
      <c r="A644" s="38">
        <v>44681</v>
      </c>
      <c r="B644" s="39" t="s">
        <v>231</v>
      </c>
      <c r="C644" s="40">
        <v>0.53125</v>
      </c>
      <c r="D644" s="39">
        <v>8</v>
      </c>
      <c r="E644" s="39">
        <v>0</v>
      </c>
      <c r="F644" s="70">
        <v>2</v>
      </c>
      <c r="G644" s="39">
        <v>2400</v>
      </c>
      <c r="H644" s="39" t="s">
        <v>988</v>
      </c>
      <c r="I644" s="39">
        <v>78</v>
      </c>
      <c r="J644" s="39">
        <v>130</v>
      </c>
      <c r="K644" s="39">
        <v>1</v>
      </c>
      <c r="L644" s="39" t="s">
        <v>1228</v>
      </c>
      <c r="M644" s="39" t="s">
        <v>995</v>
      </c>
      <c r="N644" s="41">
        <v>6.5</v>
      </c>
      <c r="O644" s="39" t="s">
        <v>1229</v>
      </c>
      <c r="P644" s="39" t="s">
        <v>1220</v>
      </c>
      <c r="Q644" s="48"/>
      <c r="R644" s="39">
        <v>5</v>
      </c>
      <c r="S644" s="39">
        <v>59.5</v>
      </c>
      <c r="T644" s="39">
        <v>59.5</v>
      </c>
      <c r="U644" s="48">
        <v>25.910931174089072</v>
      </c>
      <c r="V644" s="39">
        <v>3</v>
      </c>
      <c r="W644" s="39">
        <v>1</v>
      </c>
      <c r="X644" s="39">
        <v>2</v>
      </c>
      <c r="Y644" s="39">
        <v>4.5999999999999996</v>
      </c>
      <c r="Z644" s="39">
        <v>40</v>
      </c>
      <c r="AA644" s="39">
        <v>10</v>
      </c>
      <c r="AB644" s="52"/>
      <c r="AC644" s="39"/>
      <c r="AD644" s="41">
        <v>8</v>
      </c>
      <c r="AE644" s="41"/>
      <c r="AF644" s="68" t="s">
        <v>618</v>
      </c>
      <c r="AG644" s="39" t="str">
        <f>VLOOKUP(B644,$B$1703:$D$1743,2,FALSE)</f>
        <v>Vic</v>
      </c>
      <c r="AH644" s="39" t="str">
        <f>VLOOKUP(B644,$B$1703:$D$1743,3,FALSE)</f>
        <v>-</v>
      </c>
      <c r="AI644" s="69" t="str">
        <f>TRIM(PROPER(L644))</f>
        <v>Nordic Pride</v>
      </c>
      <c r="AJ644" s="39" t="str">
        <f>TEXT(A644, "ddd")</f>
        <v>Sat</v>
      </c>
      <c r="AK644" s="39">
        <f>MONTH(Table2[[#This Row],[Date]])</f>
        <v>4</v>
      </c>
      <c r="AL644" s="39" t="s">
        <v>1361</v>
      </c>
      <c r="AM644" s="39" t="str">
        <f>IF(AND(Table2[[#This Row],[Date]]=A645,Table2[[#This Row],[Track]]=B645,Table2[[#This Row],[Race]]=F645,AL644&lt;&gt;"Neg",AL645&lt;&gt;"Neg"),2,"")</f>
        <v/>
      </c>
      <c r="AN644" s="39" t="str">
        <f>IF(AM644=2,2,IF(AND(AM643=2,Table2[[#This Row],[Negatives]]&lt;&gt;"NEG"),2,""))</f>
        <v/>
      </c>
      <c r="AO644" s="39">
        <f>IF(AND(Table2[[#This Row],[State]]="NSW",Table2[[#This Row],[Rated Order]]=3,AN644=""),100,100)</f>
        <v>100</v>
      </c>
      <c r="AP644" s="39" t="str">
        <f>IF(AC644&lt;&gt;"Won","",AO644*AD644)</f>
        <v/>
      </c>
      <c r="AQ644" s="39">
        <f>IF(AP644="",AO644*-1,AP644-AO644)</f>
        <v>-100</v>
      </c>
      <c r="AR644" s="95" t="str">
        <f>IF(Table2[[#This Row],[Negatives]]="NEG","",IF(AND(Table2[[#This Row],[2 Pro Bets]]="",Table2[[#This Row],[State]]="NSW",Table2[[#This Row],[Rated Order]]=3),"",100))</f>
        <v/>
      </c>
      <c r="AS644" s="47" t="str">
        <f>IF(Table2[[#This Row],[Pro Bet]]="","",IF(Table2[[#This Row],[Lev Ret]]="","",AR644*Table2[[#This Row],[Div]]))</f>
        <v/>
      </c>
      <c r="AT644" s="96" t="str">
        <f>IF(Table2[[#This Row],[Pro Bet]]="","",IF(AS644="",AR644*-1,AS644-AR644))</f>
        <v/>
      </c>
    </row>
    <row r="645" spans="1:46" x14ac:dyDescent="0.25">
      <c r="A645" s="38">
        <v>44681</v>
      </c>
      <c r="B645" s="39" t="s">
        <v>231</v>
      </c>
      <c r="C645" s="40">
        <v>0.53125</v>
      </c>
      <c r="D645" s="39">
        <v>8</v>
      </c>
      <c r="E645" s="39">
        <v>0</v>
      </c>
      <c r="F645" s="70">
        <v>2</v>
      </c>
      <c r="G645" s="39">
        <v>2400</v>
      </c>
      <c r="H645" s="39" t="s">
        <v>988</v>
      </c>
      <c r="I645" s="39">
        <v>78</v>
      </c>
      <c r="J645" s="39">
        <v>130</v>
      </c>
      <c r="K645" s="39">
        <v>5</v>
      </c>
      <c r="L645" s="39" t="s">
        <v>550</v>
      </c>
      <c r="M645" s="39" t="s">
        <v>999</v>
      </c>
      <c r="N645" s="41">
        <v>5.5</v>
      </c>
      <c r="O645" s="39" t="s">
        <v>1091</v>
      </c>
      <c r="P645" s="39" t="s">
        <v>1116</v>
      </c>
      <c r="Q645" s="48"/>
      <c r="R645" s="39">
        <v>8</v>
      </c>
      <c r="S645" s="39">
        <v>56.5</v>
      </c>
      <c r="T645" s="39">
        <v>56.5</v>
      </c>
      <c r="U645" s="48">
        <v>25.910931174089072</v>
      </c>
      <c r="V645" s="39"/>
      <c r="W645" s="39"/>
      <c r="X645" s="39">
        <v>3</v>
      </c>
      <c r="Y645" s="39">
        <v>5.5</v>
      </c>
      <c r="Z645" s="39">
        <v>30</v>
      </c>
      <c r="AA645" s="39">
        <v>10</v>
      </c>
      <c r="AB645" s="52"/>
      <c r="AC645" s="39" t="s">
        <v>2</v>
      </c>
      <c r="AD645" s="41">
        <v>9</v>
      </c>
      <c r="AE645" s="41">
        <v>2.5</v>
      </c>
      <c r="AF645" s="68" t="s">
        <v>618</v>
      </c>
      <c r="AG645" s="39" t="str">
        <f>VLOOKUP(B645,$B$1703:$D$1743,2,FALSE)</f>
        <v>Vic</v>
      </c>
      <c r="AH645" s="39" t="str">
        <f>VLOOKUP(B645,$B$1703:$D$1743,3,FALSE)</f>
        <v>-</v>
      </c>
      <c r="AI645" s="69" t="str">
        <f>TRIM(PROPER(L645))</f>
        <v>Agnelli</v>
      </c>
      <c r="AJ645" s="39" t="str">
        <f>TEXT(A645, "ddd")</f>
        <v>Sat</v>
      </c>
      <c r="AK645" s="39">
        <f>MONTH(Table2[[#This Row],[Date]])</f>
        <v>4</v>
      </c>
      <c r="AL645" s="39" t="s">
        <v>1362</v>
      </c>
      <c r="AM645" s="39" t="str">
        <f>IF(AND(Table2[[#This Row],[Date]]=A646,Table2[[#This Row],[Track]]=B646,Table2[[#This Row],[Race]]=F646,AL645&lt;&gt;"Neg",AL646&lt;&gt;"Neg"),2,"")</f>
        <v/>
      </c>
      <c r="AN645" s="39" t="str">
        <f>IF(AM645=2,2,IF(AND(AM644=2,Table2[[#This Row],[Negatives]]&lt;&gt;"NEG"),2,""))</f>
        <v/>
      </c>
      <c r="AO645" s="39">
        <f>IF(AND(Table2[[#This Row],[State]]="NSW",Table2[[#This Row],[Rated Order]]=3,AN645=""),100,100)</f>
        <v>100</v>
      </c>
      <c r="AP645" s="39" t="str">
        <f>IF(AC645&lt;&gt;"Won","",AO645*AD645)</f>
        <v/>
      </c>
      <c r="AQ645" s="39">
        <f>IF(AP645="",AO645*-1,AP645-AO645)</f>
        <v>-100</v>
      </c>
      <c r="AR645" s="95" t="str">
        <f>IF(Table2[[#This Row],[Negatives]]="NEG","",IF(AND(Table2[[#This Row],[2 Pro Bets]]="",Table2[[#This Row],[State]]="NSW",Table2[[#This Row],[Rated Order]]=3),"",100))</f>
        <v/>
      </c>
      <c r="AS645" s="47" t="str">
        <f>IF(Table2[[#This Row],[Pro Bet]]="","",IF(Table2[[#This Row],[Lev Ret]]="","",AR645*Table2[[#This Row],[Div]]))</f>
        <v/>
      </c>
      <c r="AT645" s="96" t="str">
        <f>IF(Table2[[#This Row],[Pro Bet]]="","",IF(AS645="",AR645*-1,AS645-AR645))</f>
        <v/>
      </c>
    </row>
    <row r="646" spans="1:46" x14ac:dyDescent="0.25">
      <c r="A646" s="38">
        <v>44681</v>
      </c>
      <c r="B646" s="39" t="s">
        <v>46</v>
      </c>
      <c r="C646" s="40">
        <v>0.56944444444444442</v>
      </c>
      <c r="D646" s="39">
        <v>8</v>
      </c>
      <c r="E646" s="39">
        <v>0</v>
      </c>
      <c r="F646" s="70">
        <v>5</v>
      </c>
      <c r="G646" s="39">
        <v>1100</v>
      </c>
      <c r="H646" s="39" t="s">
        <v>1398</v>
      </c>
      <c r="I646" s="39">
        <v>78</v>
      </c>
      <c r="J646" s="39">
        <v>130</v>
      </c>
      <c r="K646" s="39">
        <v>4</v>
      </c>
      <c r="L646" s="39" t="s">
        <v>1632</v>
      </c>
      <c r="M646" s="39" t="s">
        <v>1018</v>
      </c>
      <c r="N646" s="41">
        <v>6</v>
      </c>
      <c r="O646" s="39" t="s">
        <v>1089</v>
      </c>
      <c r="P646" s="39" t="s">
        <v>1459</v>
      </c>
      <c r="Q646" s="48"/>
      <c r="R646" s="39">
        <v>7</v>
      </c>
      <c r="S646" s="39">
        <v>58.5</v>
      </c>
      <c r="T646" s="39">
        <v>58.5</v>
      </c>
      <c r="U646" s="48">
        <v>43.693693693693689</v>
      </c>
      <c r="V646" s="39">
        <v>1</v>
      </c>
      <c r="W646" s="39"/>
      <c r="X646" s="39">
        <v>2</v>
      </c>
      <c r="Y646" s="39">
        <v>5</v>
      </c>
      <c r="Z646" s="39">
        <v>20</v>
      </c>
      <c r="AA646" s="39"/>
      <c r="AB646" s="52"/>
      <c r="AC646" s="39" t="s">
        <v>2</v>
      </c>
      <c r="AD646" s="41">
        <v>5.5</v>
      </c>
      <c r="AE646" s="41">
        <v>2</v>
      </c>
      <c r="AF646" s="68" t="s">
        <v>619</v>
      </c>
      <c r="AG646" s="39" t="str">
        <f>VLOOKUP(B646,$B$1703:$D$1743,2,FALSE)</f>
        <v>NSW</v>
      </c>
      <c r="AH646" s="39" t="str">
        <f>VLOOKUP(B646,$B$1703:$D$1743,3,FALSE)</f>
        <v>Bush</v>
      </c>
      <c r="AI646" s="69" t="str">
        <f>TRIM(PROPER(L646))</f>
        <v>Queen Bellissimo</v>
      </c>
      <c r="AJ646" s="39" t="str">
        <f>TEXT(A646, "ddd")</f>
        <v>Sat</v>
      </c>
      <c r="AK646" s="39">
        <f>MONTH(Table2[[#This Row],[Date]])</f>
        <v>4</v>
      </c>
      <c r="AL646" s="39" t="s">
        <v>1362</v>
      </c>
      <c r="AM646" s="39" t="str">
        <f>IF(AND(Table2[[#This Row],[Date]]=A647,Table2[[#This Row],[Track]]=B647,Table2[[#This Row],[Race]]=F647,AL646&lt;&gt;"Neg",AL647&lt;&gt;"Neg"),2,"")</f>
        <v/>
      </c>
      <c r="AN646" s="39" t="str">
        <f>IF(AM646=2,2,IF(AND(AM645=2,Table2[[#This Row],[Negatives]]&lt;&gt;"NEG"),2,""))</f>
        <v/>
      </c>
      <c r="AO646" s="39">
        <f>IF(AND(Table2[[#This Row],[State]]="NSW",Table2[[#This Row],[Rated Order]]=3,AN646=""),100,100)</f>
        <v>100</v>
      </c>
      <c r="AP646" s="39" t="str">
        <f>IF(AC646&lt;&gt;"Won","",AO646*AD646)</f>
        <v/>
      </c>
      <c r="AQ646" s="39">
        <f>IF(AP646="",AO646*-1,AP646-AO646)</f>
        <v>-100</v>
      </c>
      <c r="AR646" s="95" t="str">
        <f>IF(Table2[[#This Row],[Negatives]]="NEG","",IF(AND(Table2[[#This Row],[2 Pro Bets]]="",Table2[[#This Row],[State]]="NSW",Table2[[#This Row],[Rated Order]]=3),"",100))</f>
        <v/>
      </c>
      <c r="AS646" s="47" t="str">
        <f>IF(Table2[[#This Row],[Pro Bet]]="","",IF(Table2[[#This Row],[Lev Ret]]="","",AR646*Table2[[#This Row],[Div]]))</f>
        <v/>
      </c>
      <c r="AT646" s="96" t="str">
        <f>IF(Table2[[#This Row],[Pro Bet]]="","",IF(AS646="",AR646*-1,AS646-AR646))</f>
        <v/>
      </c>
    </row>
    <row r="647" spans="1:46" x14ac:dyDescent="0.25">
      <c r="A647" s="38">
        <v>44681</v>
      </c>
      <c r="B647" s="39" t="s">
        <v>231</v>
      </c>
      <c r="C647" s="40">
        <v>0.57986111111111105</v>
      </c>
      <c r="D647" s="39">
        <v>8</v>
      </c>
      <c r="E647" s="39">
        <v>0</v>
      </c>
      <c r="F647" s="70">
        <v>4</v>
      </c>
      <c r="G647" s="39">
        <v>1300</v>
      </c>
      <c r="H647" s="39" t="s">
        <v>1021</v>
      </c>
      <c r="I647" s="39">
        <v>78</v>
      </c>
      <c r="J647" s="39">
        <v>130</v>
      </c>
      <c r="K647" s="39">
        <v>6</v>
      </c>
      <c r="L647" s="39" t="s">
        <v>498</v>
      </c>
      <c r="M647" s="39" t="s">
        <v>1006</v>
      </c>
      <c r="N647" s="41">
        <v>4.8</v>
      </c>
      <c r="O647" s="39" t="s">
        <v>1019</v>
      </c>
      <c r="P647" s="39" t="s">
        <v>1206</v>
      </c>
      <c r="Q647" s="48"/>
      <c r="R647" s="39">
        <v>10</v>
      </c>
      <c r="S647" s="39">
        <v>57.5</v>
      </c>
      <c r="T647" s="39">
        <v>57.5</v>
      </c>
      <c r="U647" s="48">
        <v>41.666666666666671</v>
      </c>
      <c r="V647" s="39"/>
      <c r="W647" s="39"/>
      <c r="X647" s="39">
        <v>2</v>
      </c>
      <c r="Y647" s="39">
        <v>5</v>
      </c>
      <c r="Z647" s="39">
        <v>35</v>
      </c>
      <c r="AA647" s="39">
        <v>10</v>
      </c>
      <c r="AB647" s="52"/>
      <c r="AC647" s="39"/>
      <c r="AD647" s="41">
        <v>6.5</v>
      </c>
      <c r="AE647" s="41"/>
      <c r="AF647" s="68" t="s">
        <v>618</v>
      </c>
      <c r="AG647" s="39" t="str">
        <f>VLOOKUP(B647,$B$1703:$D$1743,2,FALSE)</f>
        <v>Vic</v>
      </c>
      <c r="AH647" s="39" t="str">
        <f>VLOOKUP(B647,$B$1703:$D$1743,3,FALSE)</f>
        <v>-</v>
      </c>
      <c r="AI647" s="69" t="str">
        <f>TRIM(PROPER(L647))</f>
        <v>La Vina</v>
      </c>
      <c r="AJ647" s="39" t="str">
        <f>TEXT(A647, "ddd")</f>
        <v>Sat</v>
      </c>
      <c r="AK647" s="39">
        <f>MONTH(Table2[[#This Row],[Date]])</f>
        <v>4</v>
      </c>
      <c r="AL647" s="39"/>
      <c r="AM647" s="39" t="str">
        <f>IF(AND(Table2[[#This Row],[Date]]=A648,Table2[[#This Row],[Track]]=B648,Table2[[#This Row],[Race]]=F648,AL647&lt;&gt;"Neg",AL648&lt;&gt;"Neg"),2,"")</f>
        <v/>
      </c>
      <c r="AN647" s="39" t="str">
        <f>IF(AM647=2,2,IF(AND(AM646=2,Table2[[#This Row],[Negatives]]&lt;&gt;"NEG"),2,""))</f>
        <v/>
      </c>
      <c r="AO647" s="39">
        <f>IF(AND(Table2[[#This Row],[State]]="NSW",Table2[[#This Row],[Rated Order]]=3,AN647=""),100,100)</f>
        <v>100</v>
      </c>
      <c r="AP647" s="39" t="str">
        <f>IF(AC647&lt;&gt;"Won","",AO647*AD647)</f>
        <v/>
      </c>
      <c r="AQ647" s="39">
        <f>IF(AP647="",AO647*-1,AP647-AO647)</f>
        <v>-100</v>
      </c>
      <c r="AR647" s="95">
        <f>IF(Table2[[#This Row],[Negatives]]="NEG","",IF(AND(Table2[[#This Row],[2 Pro Bets]]="",Table2[[#This Row],[State]]="NSW",Table2[[#This Row],[Rated Order]]=3),"",100))</f>
        <v>100</v>
      </c>
      <c r="AS647" s="47" t="str">
        <f>IF(Table2[[#This Row],[Pro Bet]]="","",IF(Table2[[#This Row],[Lev Ret]]="","",AR647*Table2[[#This Row],[Div]]))</f>
        <v/>
      </c>
      <c r="AT647" s="96">
        <f>IF(Table2[[#This Row],[Pro Bet]]="","",IF(AS647="",AR647*-1,AS647-AR647))</f>
        <v>-100</v>
      </c>
    </row>
    <row r="648" spans="1:46" x14ac:dyDescent="0.25">
      <c r="A648" s="38">
        <v>44681</v>
      </c>
      <c r="B648" s="39" t="s">
        <v>46</v>
      </c>
      <c r="C648" s="40">
        <v>0.59375</v>
      </c>
      <c r="D648" s="39">
        <v>8</v>
      </c>
      <c r="E648" s="39">
        <v>0</v>
      </c>
      <c r="F648" s="70">
        <v>6</v>
      </c>
      <c r="G648" s="39">
        <v>1100</v>
      </c>
      <c r="H648" s="39" t="s">
        <v>1398</v>
      </c>
      <c r="I648" s="39">
        <v>140</v>
      </c>
      <c r="J648" s="39">
        <v>140</v>
      </c>
      <c r="K648" s="39">
        <v>2</v>
      </c>
      <c r="L648" s="39" t="s">
        <v>849</v>
      </c>
      <c r="M648" s="39" t="s">
        <v>1018</v>
      </c>
      <c r="N648" s="41">
        <v>2.15</v>
      </c>
      <c r="O648" s="39" t="s">
        <v>1166</v>
      </c>
      <c r="P648" s="39" t="s">
        <v>1273</v>
      </c>
      <c r="Q648" s="48"/>
      <c r="R648" s="39">
        <v>3</v>
      </c>
      <c r="S648" s="39">
        <v>57.5</v>
      </c>
      <c r="T648" s="39">
        <v>57.5</v>
      </c>
      <c r="U648" s="48">
        <v>67.344961240310084</v>
      </c>
      <c r="V648" s="39">
        <v>3</v>
      </c>
      <c r="W648" s="39">
        <v>4</v>
      </c>
      <c r="X648" s="39">
        <v>2</v>
      </c>
      <c r="Y648" s="39">
        <v>2.7</v>
      </c>
      <c r="Z648" s="39">
        <v>20</v>
      </c>
      <c r="AA648" s="39"/>
      <c r="AB648" s="52"/>
      <c r="AC648" s="39" t="s">
        <v>2</v>
      </c>
      <c r="AD648" s="41">
        <v>2.9</v>
      </c>
      <c r="AE648" s="41">
        <v>1.4</v>
      </c>
      <c r="AF648" s="68" t="s">
        <v>619</v>
      </c>
      <c r="AG648" s="39" t="str">
        <f>VLOOKUP(B648,$B$1703:$D$1743,2,FALSE)</f>
        <v>NSW</v>
      </c>
      <c r="AH648" s="39" t="str">
        <f>VLOOKUP(B648,$B$1703:$D$1743,3,FALSE)</f>
        <v>Bush</v>
      </c>
      <c r="AI648" s="69" t="str">
        <f>TRIM(PROPER(L648))</f>
        <v>Malkovich</v>
      </c>
      <c r="AJ648" s="39" t="str">
        <f>TEXT(A648, "ddd")</f>
        <v>Sat</v>
      </c>
      <c r="AK648" s="39">
        <f>MONTH(Table2[[#This Row],[Date]])</f>
        <v>4</v>
      </c>
      <c r="AL648" s="39" t="s">
        <v>1362</v>
      </c>
      <c r="AM648" s="39" t="str">
        <f>IF(AND(Table2[[#This Row],[Date]]=A649,Table2[[#This Row],[Track]]=B649,Table2[[#This Row],[Race]]=F649,AL648&lt;&gt;"Neg",AL649&lt;&gt;"Neg"),2,"")</f>
        <v/>
      </c>
      <c r="AN648" s="39" t="str">
        <f>IF(AM648=2,2,IF(AND(AM647=2,Table2[[#This Row],[Negatives]]&lt;&gt;"NEG"),2,""))</f>
        <v/>
      </c>
      <c r="AO648" s="39">
        <f>IF(AND(Table2[[#This Row],[State]]="NSW",Table2[[#This Row],[Rated Order]]=3,AN648=""),100,100)</f>
        <v>100</v>
      </c>
      <c r="AP648" s="39" t="str">
        <f>IF(AC648&lt;&gt;"Won","",AO648*AD648)</f>
        <v/>
      </c>
      <c r="AQ648" s="39">
        <f>IF(AP648="",AO648*-1,AP648-AO648)</f>
        <v>-100</v>
      </c>
      <c r="AR648" s="95" t="str">
        <f>IF(Table2[[#This Row],[Negatives]]="NEG","",IF(AND(Table2[[#This Row],[2 Pro Bets]]="",Table2[[#This Row],[State]]="NSW",Table2[[#This Row],[Rated Order]]=3),"",100))</f>
        <v/>
      </c>
      <c r="AS648" s="47" t="str">
        <f>IF(Table2[[#This Row],[Pro Bet]]="","",IF(Table2[[#This Row],[Lev Ret]]="","",AR648*Table2[[#This Row],[Div]]))</f>
        <v/>
      </c>
      <c r="AT648" s="96" t="str">
        <f>IF(Table2[[#This Row],[Pro Bet]]="","",IF(AS648="",AR648*-1,AS648-AR648))</f>
        <v/>
      </c>
    </row>
    <row r="649" spans="1:46" x14ac:dyDescent="0.25">
      <c r="A649" s="38">
        <v>44681</v>
      </c>
      <c r="B649" s="39" t="s">
        <v>46</v>
      </c>
      <c r="C649" s="40">
        <v>0.67361111111111116</v>
      </c>
      <c r="D649" s="39">
        <v>8</v>
      </c>
      <c r="E649" s="39">
        <v>0</v>
      </c>
      <c r="F649" s="70">
        <v>9</v>
      </c>
      <c r="G649" s="39">
        <v>1600</v>
      </c>
      <c r="H649" s="39" t="s">
        <v>1398</v>
      </c>
      <c r="I649" s="39"/>
      <c r="J649" s="39">
        <v>200</v>
      </c>
      <c r="K649" s="39">
        <v>10</v>
      </c>
      <c r="L649" s="39" t="s">
        <v>774</v>
      </c>
      <c r="M649" s="39" t="s">
        <v>1006</v>
      </c>
      <c r="N649" s="41">
        <v>15</v>
      </c>
      <c r="O649" s="39" t="s">
        <v>1091</v>
      </c>
      <c r="P649" s="39" t="s">
        <v>1433</v>
      </c>
      <c r="Q649" s="48"/>
      <c r="R649" s="39">
        <v>7</v>
      </c>
      <c r="S649" s="39">
        <v>54</v>
      </c>
      <c r="T649" s="39">
        <v>54</v>
      </c>
      <c r="U649" s="48">
        <v>29.393939393939394</v>
      </c>
      <c r="V649" s="39"/>
      <c r="W649" s="39"/>
      <c r="X649" s="39">
        <v>2</v>
      </c>
      <c r="Y649" s="39">
        <v>5.6</v>
      </c>
      <c r="Z649" s="39">
        <v>20</v>
      </c>
      <c r="AA649" s="39"/>
      <c r="AB649" s="52"/>
      <c r="AC649" s="39" t="s">
        <v>2</v>
      </c>
      <c r="AD649" s="41">
        <v>19</v>
      </c>
      <c r="AE649" s="41">
        <v>5.5</v>
      </c>
      <c r="AF649" s="68" t="s">
        <v>619</v>
      </c>
      <c r="AG649" s="39" t="str">
        <f>VLOOKUP(B649,$B$1703:$D$1743,2,FALSE)</f>
        <v>NSW</v>
      </c>
      <c r="AH649" s="39" t="str">
        <f>VLOOKUP(B649,$B$1703:$D$1743,3,FALSE)</f>
        <v>Bush</v>
      </c>
      <c r="AI649" s="69" t="str">
        <f>TRIM(PROPER(L649))</f>
        <v>Atishu</v>
      </c>
      <c r="AJ649" s="39" t="str">
        <f>TEXT(A649, "ddd")</f>
        <v>Sat</v>
      </c>
      <c r="AK649" s="39">
        <f>MONTH(Table2[[#This Row],[Date]])</f>
        <v>4</v>
      </c>
      <c r="AL649" s="39"/>
      <c r="AM649" s="39" t="str">
        <f>IF(AND(Table2[[#This Row],[Date]]=A650,Table2[[#This Row],[Track]]=B650,Table2[[#This Row],[Race]]=F650,AL649&lt;&gt;"Neg",AL650&lt;&gt;"Neg"),2,"")</f>
        <v/>
      </c>
      <c r="AN649" s="39" t="str">
        <f>IF(AM649=2,2,IF(AND(AM648=2,Table2[[#This Row],[Negatives]]&lt;&gt;"NEG"),2,""))</f>
        <v/>
      </c>
      <c r="AO649" s="39">
        <f>IF(AND(Table2[[#This Row],[State]]="NSW",Table2[[#This Row],[Rated Order]]=3,AN649=""),100,100)</f>
        <v>100</v>
      </c>
      <c r="AP649" s="39" t="str">
        <f>IF(AC649&lt;&gt;"Won","",AO649*AD649)</f>
        <v/>
      </c>
      <c r="AQ649" s="39">
        <f>IF(AP649="",AO649*-1,AP649-AO649)</f>
        <v>-100</v>
      </c>
      <c r="AR649" s="95">
        <f>IF(Table2[[#This Row],[Negatives]]="NEG","",IF(AND(Table2[[#This Row],[2 Pro Bets]]="",Table2[[#This Row],[State]]="NSW",Table2[[#This Row],[Rated Order]]=3),"",100))</f>
        <v>100</v>
      </c>
      <c r="AS649" s="47" t="str">
        <f>IF(Table2[[#This Row],[Pro Bet]]="","",IF(Table2[[#This Row],[Lev Ret]]="","",AR649*Table2[[#This Row],[Div]]))</f>
        <v/>
      </c>
      <c r="AT649" s="96">
        <f>IF(Table2[[#This Row],[Pro Bet]]="","",IF(AS649="",AR649*-1,AS649-AR649))</f>
        <v>-100</v>
      </c>
    </row>
    <row r="650" spans="1:46" x14ac:dyDescent="0.25">
      <c r="A650" s="38">
        <v>44681</v>
      </c>
      <c r="B650" s="39" t="s">
        <v>231</v>
      </c>
      <c r="C650" s="40">
        <v>0.68402777777777779</v>
      </c>
      <c r="D650" s="39">
        <v>8</v>
      </c>
      <c r="E650" s="39">
        <v>0</v>
      </c>
      <c r="F650" s="70">
        <v>8</v>
      </c>
      <c r="G650" s="39">
        <v>1400</v>
      </c>
      <c r="H650" s="39" t="s">
        <v>988</v>
      </c>
      <c r="I650" s="39" t="s">
        <v>989</v>
      </c>
      <c r="J650" s="39">
        <v>160</v>
      </c>
      <c r="K650" s="39">
        <v>5</v>
      </c>
      <c r="L650" s="39" t="s">
        <v>480</v>
      </c>
      <c r="M650" s="39" t="s">
        <v>1006</v>
      </c>
      <c r="N650" s="41">
        <v>2.4500000000000002</v>
      </c>
      <c r="O650" s="39" t="s">
        <v>1050</v>
      </c>
      <c r="P650" s="39" t="s">
        <v>1090</v>
      </c>
      <c r="Q650" s="48"/>
      <c r="R650" s="39">
        <v>8</v>
      </c>
      <c r="S650" s="39">
        <v>56</v>
      </c>
      <c r="T650" s="39">
        <v>56</v>
      </c>
      <c r="U650" s="48">
        <v>36.513157894736842</v>
      </c>
      <c r="V650" s="39">
        <v>2</v>
      </c>
      <c r="W650" s="39">
        <v>3</v>
      </c>
      <c r="X650" s="39">
        <v>3</v>
      </c>
      <c r="Y650" s="39">
        <v>5</v>
      </c>
      <c r="Z650" s="39">
        <v>30</v>
      </c>
      <c r="AA650" s="39">
        <v>9</v>
      </c>
      <c r="AB650" s="52"/>
      <c r="AC650" s="39" t="s">
        <v>617</v>
      </c>
      <c r="AD650" s="41">
        <v>2.6</v>
      </c>
      <c r="AE650" s="41">
        <v>1.5</v>
      </c>
      <c r="AF650" s="68" t="s">
        <v>618</v>
      </c>
      <c r="AG650" s="39" t="str">
        <f>VLOOKUP(B650,$B$1703:$D$1743,2,FALSE)</f>
        <v>Vic</v>
      </c>
      <c r="AH650" s="39" t="str">
        <f>VLOOKUP(B650,$B$1703:$D$1743,3,FALSE)</f>
        <v>-</v>
      </c>
      <c r="AI650" s="69" t="str">
        <f>TRIM(PROPER(L650))</f>
        <v>Regardsmaree</v>
      </c>
      <c r="AJ650" s="39" t="str">
        <f>TEXT(A650, "ddd")</f>
        <v>Sat</v>
      </c>
      <c r="AK650" s="39">
        <f>MONTH(Table2[[#This Row],[Date]])</f>
        <v>4</v>
      </c>
      <c r="AL650" s="39"/>
      <c r="AM650" s="39" t="str">
        <f>IF(AND(Table2[[#This Row],[Date]]=A651,Table2[[#This Row],[Track]]=B651,Table2[[#This Row],[Race]]=F651,AL650&lt;&gt;"Neg",AL651&lt;&gt;"Neg"),2,"")</f>
        <v/>
      </c>
      <c r="AN650" s="39" t="str">
        <f>IF(AM650=2,2,IF(AND(AM649=2,Table2[[#This Row],[Negatives]]&lt;&gt;"NEG"),2,""))</f>
        <v/>
      </c>
      <c r="AO650" s="39">
        <f>IF(AND(Table2[[#This Row],[State]]="NSW",Table2[[#This Row],[Rated Order]]=3,AN650=""),100,100)</f>
        <v>100</v>
      </c>
      <c r="AP650" s="39">
        <f>IF(AC650&lt;&gt;"Won","",AO650*AD650)</f>
        <v>260</v>
      </c>
      <c r="AQ650" s="39">
        <f>IF(AP650="",AO650*-1,AP650-AO650)</f>
        <v>160</v>
      </c>
      <c r="AR650" s="95">
        <f>IF(Table2[[#This Row],[Negatives]]="NEG","",IF(AND(Table2[[#This Row],[2 Pro Bets]]="",Table2[[#This Row],[State]]="NSW",Table2[[#This Row],[Rated Order]]=3),"",100))</f>
        <v>100</v>
      </c>
      <c r="AS650" s="47">
        <f>IF(Table2[[#This Row],[Pro Bet]]="","",IF(Table2[[#This Row],[Lev Ret]]="","",AR650*Table2[[#This Row],[Div]]))</f>
        <v>260</v>
      </c>
      <c r="AT650" s="96">
        <f>IF(Table2[[#This Row],[Pro Bet]]="","",IF(AS650="",AR650*-1,AS650-AR650))</f>
        <v>160</v>
      </c>
    </row>
    <row r="651" spans="1:46" x14ac:dyDescent="0.25">
      <c r="A651" s="38">
        <v>44681</v>
      </c>
      <c r="B651" s="39" t="s">
        <v>46</v>
      </c>
      <c r="C651" s="40">
        <v>0.69791666666666663</v>
      </c>
      <c r="D651" s="39">
        <v>8</v>
      </c>
      <c r="E651" s="39">
        <v>0</v>
      </c>
      <c r="F651" s="70">
        <v>10</v>
      </c>
      <c r="G651" s="39">
        <v>1300</v>
      </c>
      <c r="H651" s="39" t="s">
        <v>1398</v>
      </c>
      <c r="I651" s="39"/>
      <c r="J651" s="39">
        <v>130</v>
      </c>
      <c r="K651" s="39">
        <v>10</v>
      </c>
      <c r="L651" s="39" t="s">
        <v>1639</v>
      </c>
      <c r="M651" s="39" t="s">
        <v>1018</v>
      </c>
      <c r="N651" s="41">
        <v>8.5</v>
      </c>
      <c r="O651" s="39" t="s">
        <v>1406</v>
      </c>
      <c r="P651" s="39" t="s">
        <v>1266</v>
      </c>
      <c r="Q651" s="48"/>
      <c r="R651" s="39">
        <v>4</v>
      </c>
      <c r="S651" s="39">
        <v>59</v>
      </c>
      <c r="T651" s="39">
        <v>59</v>
      </c>
      <c r="U651" s="48">
        <v>50.226244343891402</v>
      </c>
      <c r="V651" s="39">
        <v>5</v>
      </c>
      <c r="W651" s="39">
        <v>1</v>
      </c>
      <c r="X651" s="39">
        <v>2</v>
      </c>
      <c r="Y651" s="39">
        <v>6.4</v>
      </c>
      <c r="Z651" s="39">
        <v>20</v>
      </c>
      <c r="AA651" s="39"/>
      <c r="AB651" s="52"/>
      <c r="AC651" s="39"/>
      <c r="AD651" s="41">
        <v>6</v>
      </c>
      <c r="AE651" s="41"/>
      <c r="AF651" s="68" t="s">
        <v>619</v>
      </c>
      <c r="AG651" s="39" t="str">
        <f>VLOOKUP(B651,$B$1703:$D$1743,2,FALSE)</f>
        <v>NSW</v>
      </c>
      <c r="AH651" s="39" t="str">
        <f>VLOOKUP(B651,$B$1703:$D$1743,3,FALSE)</f>
        <v>Bush</v>
      </c>
      <c r="AI651" s="69" t="str">
        <f>TRIM(PROPER(L651))</f>
        <v>Vreneli</v>
      </c>
      <c r="AJ651" s="39" t="str">
        <f>TEXT(A651, "ddd")</f>
        <v>Sat</v>
      </c>
      <c r="AK651" s="39">
        <f>MONTH(Table2[[#This Row],[Date]])</f>
        <v>4</v>
      </c>
      <c r="AL651" s="39" t="s">
        <v>1362</v>
      </c>
      <c r="AM651" s="39" t="str">
        <f>IF(AND(Table2[[#This Row],[Date]]=A652,Table2[[#This Row],[Track]]=B652,Table2[[#This Row],[Race]]=F652,AL651&lt;&gt;"Neg",AL652&lt;&gt;"Neg"),2,"")</f>
        <v/>
      </c>
      <c r="AN651" s="39" t="str">
        <f>IF(AM651=2,2,IF(AND(AM650=2,Table2[[#This Row],[Negatives]]&lt;&gt;"NEG"),2,""))</f>
        <v/>
      </c>
      <c r="AO651" s="39">
        <f>IF(AND(Table2[[#This Row],[State]]="NSW",Table2[[#This Row],[Rated Order]]=3,AN651=""),100,100)</f>
        <v>100</v>
      </c>
      <c r="AP651" s="39" t="str">
        <f>IF(AC651&lt;&gt;"Won","",AO651*AD651)</f>
        <v/>
      </c>
      <c r="AQ651" s="39">
        <f>IF(AP651="",AO651*-1,AP651-AO651)</f>
        <v>-100</v>
      </c>
      <c r="AR651" s="95" t="str">
        <f>IF(Table2[[#This Row],[Negatives]]="NEG","",IF(AND(Table2[[#This Row],[2 Pro Bets]]="",Table2[[#This Row],[State]]="NSW",Table2[[#This Row],[Rated Order]]=3),"",100))</f>
        <v/>
      </c>
      <c r="AS651" s="47" t="str">
        <f>IF(Table2[[#This Row],[Pro Bet]]="","",IF(Table2[[#This Row],[Lev Ret]]="","",AR651*Table2[[#This Row],[Div]]))</f>
        <v/>
      </c>
      <c r="AT651" s="96" t="str">
        <f>IF(Table2[[#This Row],[Pro Bet]]="","",IF(AS651="",AR651*-1,AS651-AR651))</f>
        <v/>
      </c>
    </row>
    <row r="652" spans="1:46" x14ac:dyDescent="0.25">
      <c r="A652" s="38">
        <v>44681</v>
      </c>
      <c r="B652" s="39" t="s">
        <v>231</v>
      </c>
      <c r="C652" s="40">
        <v>0.70486111111111116</v>
      </c>
      <c r="D652" s="39">
        <v>8</v>
      </c>
      <c r="E652" s="39">
        <v>0</v>
      </c>
      <c r="F652" s="70">
        <v>9</v>
      </c>
      <c r="G652" s="39">
        <v>1600</v>
      </c>
      <c r="H652" s="39" t="s">
        <v>988</v>
      </c>
      <c r="I652" s="39">
        <v>78</v>
      </c>
      <c r="J652" s="39">
        <v>130</v>
      </c>
      <c r="K652" s="39">
        <v>6</v>
      </c>
      <c r="L652" s="39" t="s">
        <v>556</v>
      </c>
      <c r="M652" s="39" t="s">
        <v>1006</v>
      </c>
      <c r="N652" s="41">
        <v>3.6</v>
      </c>
      <c r="O652" s="39" t="s">
        <v>1003</v>
      </c>
      <c r="P652" s="39" t="s">
        <v>1151</v>
      </c>
      <c r="Q652" s="48"/>
      <c r="R652" s="39">
        <v>10</v>
      </c>
      <c r="S652" s="39">
        <v>59.5</v>
      </c>
      <c r="T652" s="39">
        <v>59.5</v>
      </c>
      <c r="U652" s="48">
        <v>47.777777777777779</v>
      </c>
      <c r="V652" s="39">
        <v>1</v>
      </c>
      <c r="W652" s="39">
        <v>2</v>
      </c>
      <c r="X652" s="39">
        <v>2</v>
      </c>
      <c r="Y652" s="39">
        <v>4.5999999999999996</v>
      </c>
      <c r="Z652" s="39">
        <v>40</v>
      </c>
      <c r="AA652" s="39">
        <v>10</v>
      </c>
      <c r="AB652" s="52"/>
      <c r="AC652" s="39" t="s">
        <v>617</v>
      </c>
      <c r="AD652" s="41">
        <v>3.8</v>
      </c>
      <c r="AE652" s="41">
        <v>1.7</v>
      </c>
      <c r="AF652" s="68" t="s">
        <v>618</v>
      </c>
      <c r="AG652" s="39" t="str">
        <f>VLOOKUP(B652,$B$1703:$D$1743,2,FALSE)</f>
        <v>Vic</v>
      </c>
      <c r="AH652" s="39" t="str">
        <f>VLOOKUP(B652,$B$1703:$D$1743,3,FALSE)</f>
        <v>-</v>
      </c>
      <c r="AI652" s="69" t="str">
        <f>TRIM(PROPER(L652))</f>
        <v>Sir Davy</v>
      </c>
      <c r="AJ652" s="39" t="str">
        <f>TEXT(A652, "ddd")</f>
        <v>Sat</v>
      </c>
      <c r="AK652" s="39">
        <f>MONTH(Table2[[#This Row],[Date]])</f>
        <v>4</v>
      </c>
      <c r="AL652" s="39"/>
      <c r="AM652" s="39">
        <f>IF(AND(Table2[[#This Row],[Date]]=A653,Table2[[#This Row],[Track]]=B653,Table2[[#This Row],[Race]]=F653,AL652&lt;&gt;"Neg",AL653&lt;&gt;"Neg"),2,"")</f>
        <v>2</v>
      </c>
      <c r="AN652" s="39">
        <f>IF(AM652=2,2,IF(AND(AM651=2,Table2[[#This Row],[Negatives]]&lt;&gt;"NEG"),2,""))</f>
        <v>2</v>
      </c>
      <c r="AO652" s="39">
        <f>IF(AND(Table2[[#This Row],[State]]="NSW",Table2[[#This Row],[Rated Order]]=3,AN652=""),100,100)</f>
        <v>100</v>
      </c>
      <c r="AP652" s="39">
        <f>IF(AC652&lt;&gt;"Won","",AO652*AD652)</f>
        <v>380</v>
      </c>
      <c r="AQ652" s="39">
        <f>IF(AP652="",AO652*-1,AP652-AO652)</f>
        <v>280</v>
      </c>
      <c r="AR652" s="95">
        <f>IF(Table2[[#This Row],[Negatives]]="NEG","",IF(AND(Table2[[#This Row],[2 Pro Bets]]="",Table2[[#This Row],[State]]="NSW",Table2[[#This Row],[Rated Order]]=3),"",100))</f>
        <v>100</v>
      </c>
      <c r="AS652" s="47">
        <f>IF(Table2[[#This Row],[Pro Bet]]="","",IF(Table2[[#This Row],[Lev Ret]]="","",AR652*Table2[[#This Row],[Div]]))</f>
        <v>380</v>
      </c>
      <c r="AT652" s="96">
        <f>IF(Table2[[#This Row],[Pro Bet]]="","",IF(AS652="",AR652*-1,AS652-AR652))</f>
        <v>280</v>
      </c>
    </row>
    <row r="653" spans="1:46" x14ac:dyDescent="0.25">
      <c r="A653" s="38">
        <v>44681</v>
      </c>
      <c r="B653" s="39" t="s">
        <v>231</v>
      </c>
      <c r="C653" s="40">
        <v>0.70486111111111116</v>
      </c>
      <c r="D653" s="39">
        <v>8</v>
      </c>
      <c r="E653" s="39">
        <v>0</v>
      </c>
      <c r="F653" s="70">
        <v>9</v>
      </c>
      <c r="G653" s="39">
        <v>1600</v>
      </c>
      <c r="H653" s="39" t="s">
        <v>988</v>
      </c>
      <c r="I653" s="39">
        <v>78</v>
      </c>
      <c r="J653" s="39">
        <v>130</v>
      </c>
      <c r="K653" s="39">
        <v>8</v>
      </c>
      <c r="L653" s="39" t="s">
        <v>658</v>
      </c>
      <c r="M653" s="39" t="s">
        <v>1024</v>
      </c>
      <c r="N653" s="41">
        <v>8</v>
      </c>
      <c r="O653" s="39" t="s">
        <v>1007</v>
      </c>
      <c r="P653" s="39" t="s">
        <v>1049</v>
      </c>
      <c r="Q653" s="48"/>
      <c r="R653" s="39">
        <v>6</v>
      </c>
      <c r="S653" s="39">
        <v>58.5</v>
      </c>
      <c r="T653" s="39">
        <v>58.5</v>
      </c>
      <c r="U653" s="48">
        <v>47.777777777777779</v>
      </c>
      <c r="V653" s="39">
        <v>2</v>
      </c>
      <c r="W653" s="39">
        <v>4</v>
      </c>
      <c r="X653" s="39">
        <v>3</v>
      </c>
      <c r="Y653" s="39">
        <v>5</v>
      </c>
      <c r="Z653" s="39">
        <v>30</v>
      </c>
      <c r="AA653" s="39">
        <v>10</v>
      </c>
      <c r="AB653" s="52"/>
      <c r="AC653" s="39" t="s">
        <v>1</v>
      </c>
      <c r="AD653" s="41">
        <v>9.5</v>
      </c>
      <c r="AE653" s="41">
        <v>2.7</v>
      </c>
      <c r="AF653" s="68" t="s">
        <v>618</v>
      </c>
      <c r="AG653" s="39" t="str">
        <f>VLOOKUP(B653,$B$1703:$D$1743,2,FALSE)</f>
        <v>Vic</v>
      </c>
      <c r="AH653" s="39" t="str">
        <f>VLOOKUP(B653,$B$1703:$D$1743,3,FALSE)</f>
        <v>-</v>
      </c>
      <c r="AI653" s="69" t="str">
        <f>TRIM(PROPER(L653))</f>
        <v>Basarwa</v>
      </c>
      <c r="AJ653" s="39" t="str">
        <f>TEXT(A653, "ddd")</f>
        <v>Sat</v>
      </c>
      <c r="AK653" s="39">
        <f>MONTH(Table2[[#This Row],[Date]])</f>
        <v>4</v>
      </c>
      <c r="AL653" s="39"/>
      <c r="AM653" s="39" t="str">
        <f>IF(AND(Table2[[#This Row],[Date]]=A654,Table2[[#This Row],[Track]]=B654,Table2[[#This Row],[Race]]=F654,AL653&lt;&gt;"Neg",AL654&lt;&gt;"Neg"),2,"")</f>
        <v/>
      </c>
      <c r="AN653" s="39">
        <f>IF(AM653=2,2,IF(AND(AM652=2,Table2[[#This Row],[Negatives]]&lt;&gt;"NEG"),2,""))</f>
        <v>2</v>
      </c>
      <c r="AO653" s="39">
        <f>IF(AND(Table2[[#This Row],[State]]="NSW",Table2[[#This Row],[Rated Order]]=3,AN653=""),100,100)</f>
        <v>100</v>
      </c>
      <c r="AP653" s="39" t="str">
        <f>IF(AC653&lt;&gt;"Won","",AO653*AD653)</f>
        <v/>
      </c>
      <c r="AQ653" s="39">
        <f>IF(AP653="",AO653*-1,AP653-AO653)</f>
        <v>-100</v>
      </c>
      <c r="AR653" s="95">
        <f>IF(Table2[[#This Row],[Negatives]]="NEG","",IF(AND(Table2[[#This Row],[2 Pro Bets]]="",Table2[[#This Row],[State]]="NSW",Table2[[#This Row],[Rated Order]]=3),"",100))</f>
        <v>100</v>
      </c>
      <c r="AS653" s="47" t="str">
        <f>IF(Table2[[#This Row],[Pro Bet]]="","",IF(Table2[[#This Row],[Lev Ret]]="","",AR653*Table2[[#This Row],[Div]]))</f>
        <v/>
      </c>
      <c r="AT653" s="96">
        <f>IF(Table2[[#This Row],[Pro Bet]]="","",IF(AS653="",AR653*-1,AS653-AR653))</f>
        <v>-100</v>
      </c>
    </row>
    <row r="654" spans="1:46" x14ac:dyDescent="0.25">
      <c r="A654" s="38">
        <v>44688</v>
      </c>
      <c r="B654" s="39" t="s">
        <v>107</v>
      </c>
      <c r="C654" s="40">
        <v>0.52777777777777779</v>
      </c>
      <c r="D654" s="39">
        <v>4</v>
      </c>
      <c r="E654" s="39">
        <v>9</v>
      </c>
      <c r="F654" s="70">
        <v>2</v>
      </c>
      <c r="G654" s="39">
        <v>1600</v>
      </c>
      <c r="H654" s="39" t="s">
        <v>1021</v>
      </c>
      <c r="I654" s="39">
        <v>78</v>
      </c>
      <c r="J654" s="39">
        <v>130</v>
      </c>
      <c r="K654" s="39">
        <v>10</v>
      </c>
      <c r="L654" s="39" t="s">
        <v>557</v>
      </c>
      <c r="M654" s="39" t="s">
        <v>1006</v>
      </c>
      <c r="N654" s="41">
        <v>19</v>
      </c>
      <c r="O654" s="39" t="s">
        <v>1230</v>
      </c>
      <c r="P654" s="39" t="s">
        <v>1231</v>
      </c>
      <c r="Q654" s="48"/>
      <c r="R654" s="39">
        <v>2</v>
      </c>
      <c r="S654" s="39">
        <v>54</v>
      </c>
      <c r="T654" s="39">
        <v>54</v>
      </c>
      <c r="U654" s="48">
        <v>10.263157894736842</v>
      </c>
      <c r="V654" s="39">
        <v>3</v>
      </c>
      <c r="W654" s="39">
        <v>5</v>
      </c>
      <c r="X654" s="39">
        <v>2</v>
      </c>
      <c r="Y654" s="39">
        <v>5.5</v>
      </c>
      <c r="Z654" s="39">
        <v>30</v>
      </c>
      <c r="AA654" s="39">
        <v>10</v>
      </c>
      <c r="AB654" s="52"/>
      <c r="AC654" s="39"/>
      <c r="AD654" s="41">
        <v>17</v>
      </c>
      <c r="AE654" s="41"/>
      <c r="AF654" s="68" t="s">
        <v>618</v>
      </c>
      <c r="AG654" s="39" t="str">
        <f>VLOOKUP(B654,$B$1703:$D$1743,2,FALSE)</f>
        <v>Vic</v>
      </c>
      <c r="AH654" s="39" t="str">
        <f>VLOOKUP(B654,$B$1703:$D$1743,3,FALSE)</f>
        <v>-</v>
      </c>
      <c r="AI654" s="69" t="str">
        <f>TRIM(PROPER(L654))</f>
        <v>Swindon Lass</v>
      </c>
      <c r="AJ654" s="39" t="str">
        <f>TEXT(A654, "ddd")</f>
        <v>Sat</v>
      </c>
      <c r="AK654" s="39">
        <f>MONTH(Table2[[#This Row],[Date]])</f>
        <v>5</v>
      </c>
      <c r="AL654" s="39"/>
      <c r="AM654" s="39" t="str">
        <f>IF(AND(Table2[[#This Row],[Date]]=A655,Table2[[#This Row],[Track]]=B655,Table2[[#This Row],[Race]]=F655,AL654&lt;&gt;"Neg",AL655&lt;&gt;"Neg"),2,"")</f>
        <v/>
      </c>
      <c r="AN654" s="39" t="str">
        <f>IF(AM654=2,2,IF(AND(AM653=2,Table2[[#This Row],[Negatives]]&lt;&gt;"NEG"),2,""))</f>
        <v/>
      </c>
      <c r="AO654" s="39">
        <f>IF(AND(Table2[[#This Row],[State]]="NSW",Table2[[#This Row],[Rated Order]]=3,AN654=""),100,100)</f>
        <v>100</v>
      </c>
      <c r="AP654" s="39" t="str">
        <f>IF(AC654&lt;&gt;"Won","",AO654*AD654)</f>
        <v/>
      </c>
      <c r="AQ654" s="39">
        <f>IF(AP654="",AO654*-1,AP654-AO654)</f>
        <v>-100</v>
      </c>
      <c r="AR654" s="95">
        <f>IF(Table2[[#This Row],[Negatives]]="NEG","",IF(AND(Table2[[#This Row],[2 Pro Bets]]="",Table2[[#This Row],[State]]="NSW",Table2[[#This Row],[Rated Order]]=3),"",100))</f>
        <v>100</v>
      </c>
      <c r="AS654" s="47" t="str">
        <f>IF(Table2[[#This Row],[Pro Bet]]="","",IF(Table2[[#This Row],[Lev Ret]]="","",AR654*Table2[[#This Row],[Div]]))</f>
        <v/>
      </c>
      <c r="AT654" s="96">
        <f>IF(Table2[[#This Row],[Pro Bet]]="","",IF(AS654="",AR654*-1,AS654-AR654))</f>
        <v>-100</v>
      </c>
    </row>
    <row r="655" spans="1:46" x14ac:dyDescent="0.25">
      <c r="A655" s="38">
        <v>44688</v>
      </c>
      <c r="B655" s="39" t="s">
        <v>107</v>
      </c>
      <c r="C655" s="40">
        <v>0.55208333333333337</v>
      </c>
      <c r="D655" s="39">
        <v>4</v>
      </c>
      <c r="E655" s="39">
        <v>9</v>
      </c>
      <c r="F655" s="70">
        <v>3</v>
      </c>
      <c r="G655" s="39">
        <v>1100</v>
      </c>
      <c r="H655" s="39" t="s">
        <v>1021</v>
      </c>
      <c r="I655" s="39">
        <v>78</v>
      </c>
      <c r="J655" s="39">
        <v>130</v>
      </c>
      <c r="K655" s="39">
        <v>3</v>
      </c>
      <c r="L655" s="39" t="s">
        <v>558</v>
      </c>
      <c r="M655" s="39" t="s">
        <v>1024</v>
      </c>
      <c r="N655" s="41">
        <v>7.2</v>
      </c>
      <c r="O655" s="39" t="s">
        <v>1207</v>
      </c>
      <c r="P655" s="39" t="s">
        <v>1204</v>
      </c>
      <c r="Q655" s="48">
        <v>2</v>
      </c>
      <c r="R655" s="39">
        <v>3</v>
      </c>
      <c r="S655" s="39">
        <v>59</v>
      </c>
      <c r="T655" s="39">
        <v>57</v>
      </c>
      <c r="U655" s="48">
        <v>40.204678362573105</v>
      </c>
      <c r="V655" s="39">
        <v>1</v>
      </c>
      <c r="W655" s="39">
        <v>5</v>
      </c>
      <c r="X655" s="39">
        <v>2</v>
      </c>
      <c r="Y655" s="39">
        <v>4.8</v>
      </c>
      <c r="Z655" s="39">
        <v>35</v>
      </c>
      <c r="AA655" s="39">
        <v>13</v>
      </c>
      <c r="AB655" s="52"/>
      <c r="AC655" s="39"/>
      <c r="AD655" s="41">
        <v>6</v>
      </c>
      <c r="AE655" s="41"/>
      <c r="AF655" s="68" t="s">
        <v>618</v>
      </c>
      <c r="AG655" s="39" t="str">
        <f>VLOOKUP(B655,$B$1703:$D$1743,2,FALSE)</f>
        <v>Vic</v>
      </c>
      <c r="AH655" s="39" t="str">
        <f>VLOOKUP(B655,$B$1703:$D$1743,3,FALSE)</f>
        <v>-</v>
      </c>
      <c r="AI655" s="69" t="str">
        <f>TRIM(PROPER(L655))</f>
        <v>Little Stevie</v>
      </c>
      <c r="AJ655" s="39" t="str">
        <f>TEXT(A655, "ddd")</f>
        <v>Sat</v>
      </c>
      <c r="AK655" s="39">
        <f>MONTH(Table2[[#This Row],[Date]])</f>
        <v>5</v>
      </c>
      <c r="AL655" s="39"/>
      <c r="AM655" s="39" t="str">
        <f>IF(AND(Table2[[#This Row],[Date]]=A656,Table2[[#This Row],[Track]]=B656,Table2[[#This Row],[Race]]=F656,AL655&lt;&gt;"Neg",AL656&lt;&gt;"Neg"),2,"")</f>
        <v/>
      </c>
      <c r="AN655" s="39" t="str">
        <f>IF(AM655=2,2,IF(AND(AM654=2,Table2[[#This Row],[Negatives]]&lt;&gt;"NEG"),2,""))</f>
        <v/>
      </c>
      <c r="AO655" s="39">
        <f>IF(AND(Table2[[#This Row],[State]]="NSW",Table2[[#This Row],[Rated Order]]=3,AN655=""),100,100)</f>
        <v>100</v>
      </c>
      <c r="AP655" s="39" t="str">
        <f>IF(AC655&lt;&gt;"Won","",AO655*AD655)</f>
        <v/>
      </c>
      <c r="AQ655" s="39">
        <f>IF(AP655="",AO655*-1,AP655-AO655)</f>
        <v>-100</v>
      </c>
      <c r="AR655" s="95">
        <f>IF(Table2[[#This Row],[Negatives]]="NEG","",IF(AND(Table2[[#This Row],[2 Pro Bets]]="",Table2[[#This Row],[State]]="NSW",Table2[[#This Row],[Rated Order]]=3),"",100))</f>
        <v>100</v>
      </c>
      <c r="AS655" s="47" t="str">
        <f>IF(Table2[[#This Row],[Pro Bet]]="","",IF(Table2[[#This Row],[Lev Ret]]="","",AR655*Table2[[#This Row],[Div]]))</f>
        <v/>
      </c>
      <c r="AT655" s="96">
        <f>IF(Table2[[#This Row],[Pro Bet]]="","",IF(AS655="",AR655*-1,AS655-AR655))</f>
        <v>-100</v>
      </c>
    </row>
    <row r="656" spans="1:46" x14ac:dyDescent="0.25">
      <c r="A656" s="38">
        <v>44688</v>
      </c>
      <c r="B656" s="39" t="s">
        <v>47</v>
      </c>
      <c r="C656" s="40">
        <v>0.59027777777777779</v>
      </c>
      <c r="D656" s="39">
        <v>8</v>
      </c>
      <c r="E656" s="39">
        <v>0</v>
      </c>
      <c r="F656" s="70">
        <v>6</v>
      </c>
      <c r="G656" s="39">
        <v>1600</v>
      </c>
      <c r="H656" s="39" t="s">
        <v>1398</v>
      </c>
      <c r="I656" s="39">
        <v>72</v>
      </c>
      <c r="J656" s="39">
        <v>130</v>
      </c>
      <c r="K656" s="39">
        <v>12</v>
      </c>
      <c r="L656" s="39" t="s">
        <v>847</v>
      </c>
      <c r="M656" s="39" t="s">
        <v>1024</v>
      </c>
      <c r="N656" s="41">
        <v>5.6</v>
      </c>
      <c r="O656" s="39" t="s">
        <v>1091</v>
      </c>
      <c r="P656" s="39" t="s">
        <v>1429</v>
      </c>
      <c r="Q656" s="48"/>
      <c r="R656" s="39">
        <v>5</v>
      </c>
      <c r="S656" s="39">
        <v>56</v>
      </c>
      <c r="T656" s="39">
        <v>56</v>
      </c>
      <c r="U656" s="48">
        <v>33.00865800865801</v>
      </c>
      <c r="V656" s="39">
        <v>5</v>
      </c>
      <c r="W656" s="39">
        <v>1</v>
      </c>
      <c r="X656" s="39">
        <v>2</v>
      </c>
      <c r="Y656" s="39">
        <v>6.1</v>
      </c>
      <c r="Z656" s="39">
        <v>20</v>
      </c>
      <c r="AA656" s="39"/>
      <c r="AB656" s="52"/>
      <c r="AC656" s="39"/>
      <c r="AD656" s="41">
        <v>5.5</v>
      </c>
      <c r="AE656" s="41"/>
      <c r="AF656" s="68" t="s">
        <v>619</v>
      </c>
      <c r="AG656" s="39" t="str">
        <f>VLOOKUP(B656,$B$1703:$D$1743,2,FALSE)</f>
        <v>NSW</v>
      </c>
      <c r="AH656" s="39" t="str">
        <f>VLOOKUP(B656,$B$1703:$D$1743,3,FALSE)</f>
        <v>Bush</v>
      </c>
      <c r="AI656" s="69" t="str">
        <f>TRIM(PROPER(L656))</f>
        <v>Hollywood North</v>
      </c>
      <c r="AJ656" s="39" t="str">
        <f>TEXT(A656, "ddd")</f>
        <v>Sat</v>
      </c>
      <c r="AK656" s="39">
        <f>MONTH(Table2[[#This Row],[Date]])</f>
        <v>5</v>
      </c>
      <c r="AL656" s="39"/>
      <c r="AM656" s="39" t="str">
        <f>IF(AND(Table2[[#This Row],[Date]]=A657,Table2[[#This Row],[Track]]=B657,Table2[[#This Row],[Race]]=F657,AL656&lt;&gt;"Neg",AL657&lt;&gt;"Neg"),2,"")</f>
        <v/>
      </c>
      <c r="AN656" s="39" t="str">
        <f>IF(AM656=2,2,IF(AND(AM655=2,Table2[[#This Row],[Negatives]]&lt;&gt;"NEG"),2,""))</f>
        <v/>
      </c>
      <c r="AO656" s="39">
        <f>IF(AND(Table2[[#This Row],[State]]="NSW",Table2[[#This Row],[Rated Order]]=3,AN656=""),100,100)</f>
        <v>100</v>
      </c>
      <c r="AP656" s="39" t="str">
        <f>IF(AC656&lt;&gt;"Won","",AO656*AD656)</f>
        <v/>
      </c>
      <c r="AQ656" s="39">
        <f>IF(AP656="",AO656*-1,AP656-AO656)</f>
        <v>-100</v>
      </c>
      <c r="AR656" s="95">
        <f>IF(Table2[[#This Row],[Negatives]]="NEG","",IF(AND(Table2[[#This Row],[2 Pro Bets]]="",Table2[[#This Row],[State]]="NSW",Table2[[#This Row],[Rated Order]]=3),"",100))</f>
        <v>100</v>
      </c>
      <c r="AS656" s="47" t="str">
        <f>IF(Table2[[#This Row],[Pro Bet]]="","",IF(Table2[[#This Row],[Lev Ret]]="","",AR656*Table2[[#This Row],[Div]]))</f>
        <v/>
      </c>
      <c r="AT656" s="96">
        <f>IF(Table2[[#This Row],[Pro Bet]]="","",IF(AS656="",AR656*-1,AS656-AR656))</f>
        <v>-100</v>
      </c>
    </row>
    <row r="657" spans="1:46" x14ac:dyDescent="0.25">
      <c r="A657" s="38">
        <v>44688</v>
      </c>
      <c r="B657" s="39" t="s">
        <v>107</v>
      </c>
      <c r="C657" s="40">
        <v>0.60069444444444442</v>
      </c>
      <c r="D657" s="39">
        <v>4</v>
      </c>
      <c r="E657" s="39">
        <v>9</v>
      </c>
      <c r="F657" s="70">
        <v>5</v>
      </c>
      <c r="G657" s="39">
        <v>1100</v>
      </c>
      <c r="H657" s="39" t="s">
        <v>988</v>
      </c>
      <c r="I657" s="39">
        <v>100</v>
      </c>
      <c r="J657" s="39">
        <v>130</v>
      </c>
      <c r="K657" s="39">
        <v>2</v>
      </c>
      <c r="L657" s="39" t="s">
        <v>482</v>
      </c>
      <c r="M657" s="39" t="s">
        <v>995</v>
      </c>
      <c r="N657" s="41">
        <v>14</v>
      </c>
      <c r="O657" s="39" t="s">
        <v>1201</v>
      </c>
      <c r="P657" s="39" t="s">
        <v>1232</v>
      </c>
      <c r="Q657" s="48">
        <v>1.5</v>
      </c>
      <c r="R657" s="39">
        <v>5</v>
      </c>
      <c r="S657" s="39">
        <v>56.5</v>
      </c>
      <c r="T657" s="39">
        <v>55</v>
      </c>
      <c r="U657" s="48">
        <v>17.142857142857142</v>
      </c>
      <c r="V657" s="39">
        <v>5</v>
      </c>
      <c r="W657" s="39">
        <v>4</v>
      </c>
      <c r="X657" s="39">
        <v>2</v>
      </c>
      <c r="Y657" s="39">
        <v>5</v>
      </c>
      <c r="Z657" s="39">
        <v>35</v>
      </c>
      <c r="AA657" s="39">
        <v>11</v>
      </c>
      <c r="AB657" s="52"/>
      <c r="AC657" s="39"/>
      <c r="AD657" s="41">
        <v>16</v>
      </c>
      <c r="AE657" s="41"/>
      <c r="AF657" s="68" t="s">
        <v>618</v>
      </c>
      <c r="AG657" s="39" t="str">
        <f>VLOOKUP(B657,$B$1703:$D$1743,2,FALSE)</f>
        <v>Vic</v>
      </c>
      <c r="AH657" s="39" t="str">
        <f>VLOOKUP(B657,$B$1703:$D$1743,3,FALSE)</f>
        <v>-</v>
      </c>
      <c r="AI657" s="69" t="str">
        <f>TRIM(PROPER(L657))</f>
        <v>Sword Of Mercy</v>
      </c>
      <c r="AJ657" s="39" t="str">
        <f>TEXT(A657, "ddd")</f>
        <v>Sat</v>
      </c>
      <c r="AK657" s="39">
        <f>MONTH(Table2[[#This Row],[Date]])</f>
        <v>5</v>
      </c>
      <c r="AL657" s="39" t="s">
        <v>1361</v>
      </c>
      <c r="AM657" s="39" t="str">
        <f>IF(AND(Table2[[#This Row],[Date]]=A658,Table2[[#This Row],[Track]]=B658,Table2[[#This Row],[Race]]=F658,AL657&lt;&gt;"Neg",AL658&lt;&gt;"Neg"),2,"")</f>
        <v/>
      </c>
      <c r="AN657" s="39" t="str">
        <f>IF(AM657=2,2,IF(AND(AM656=2,Table2[[#This Row],[Negatives]]&lt;&gt;"NEG"),2,""))</f>
        <v/>
      </c>
      <c r="AO657" s="39">
        <f>IF(AND(Table2[[#This Row],[State]]="NSW",Table2[[#This Row],[Rated Order]]=3,AN657=""),100,100)</f>
        <v>100</v>
      </c>
      <c r="AP657" s="39" t="str">
        <f>IF(AC657&lt;&gt;"Won","",AO657*AD657)</f>
        <v/>
      </c>
      <c r="AQ657" s="39">
        <f>IF(AP657="",AO657*-1,AP657-AO657)</f>
        <v>-100</v>
      </c>
      <c r="AR657" s="95" t="str">
        <f>IF(Table2[[#This Row],[Negatives]]="NEG","",IF(AND(Table2[[#This Row],[2 Pro Bets]]="",Table2[[#This Row],[State]]="NSW",Table2[[#This Row],[Rated Order]]=3),"",100))</f>
        <v/>
      </c>
      <c r="AS657" s="47" t="str">
        <f>IF(Table2[[#This Row],[Pro Bet]]="","",IF(Table2[[#This Row],[Lev Ret]]="","",AR657*Table2[[#This Row],[Div]]))</f>
        <v/>
      </c>
      <c r="AT657" s="96" t="str">
        <f>IF(Table2[[#This Row],[Pro Bet]]="","",IF(AS657="",AR657*-1,AS657-AR657))</f>
        <v/>
      </c>
    </row>
    <row r="658" spans="1:46" x14ac:dyDescent="0.25">
      <c r="A658" s="38">
        <v>44688</v>
      </c>
      <c r="B658" s="39" t="s">
        <v>47</v>
      </c>
      <c r="C658" s="40">
        <v>0.61458333333333337</v>
      </c>
      <c r="D658" s="39">
        <v>8</v>
      </c>
      <c r="E658" s="39">
        <v>0</v>
      </c>
      <c r="F658" s="70">
        <v>7</v>
      </c>
      <c r="G658" s="39">
        <v>2080</v>
      </c>
      <c r="H658" s="39" t="s">
        <v>1398</v>
      </c>
      <c r="I658" s="39"/>
      <c r="J658" s="39">
        <v>250</v>
      </c>
      <c r="K658" s="39">
        <v>10</v>
      </c>
      <c r="L658" s="39" t="s">
        <v>1640</v>
      </c>
      <c r="M658" s="39" t="s">
        <v>1018</v>
      </c>
      <c r="N658" s="41">
        <v>3.8</v>
      </c>
      <c r="O658" s="39" t="s">
        <v>1482</v>
      </c>
      <c r="P658" s="39" t="s">
        <v>1175</v>
      </c>
      <c r="Q658" s="48"/>
      <c r="R658" s="39">
        <v>3</v>
      </c>
      <c r="S658" s="39">
        <v>53</v>
      </c>
      <c r="T658" s="39">
        <v>53</v>
      </c>
      <c r="U658" s="48">
        <v>57.565789473684212</v>
      </c>
      <c r="V658" s="39">
        <v>5</v>
      </c>
      <c r="W658" s="39">
        <v>4</v>
      </c>
      <c r="X658" s="39">
        <v>2</v>
      </c>
      <c r="Y658" s="39">
        <v>4.5999999999999996</v>
      </c>
      <c r="Z658" s="39">
        <v>20</v>
      </c>
      <c r="AA658" s="39"/>
      <c r="AB658" s="52"/>
      <c r="AC658" s="39"/>
      <c r="AD658" s="41">
        <v>3.7</v>
      </c>
      <c r="AE658" s="41"/>
      <c r="AF658" s="68" t="s">
        <v>619</v>
      </c>
      <c r="AG658" s="39" t="str">
        <f>VLOOKUP(B658,$B$1703:$D$1743,2,FALSE)</f>
        <v>NSW</v>
      </c>
      <c r="AH658" s="39" t="str">
        <f>VLOOKUP(B658,$B$1703:$D$1743,3,FALSE)</f>
        <v>Bush</v>
      </c>
      <c r="AI658" s="69" t="str">
        <f>TRIM(PROPER(L658))</f>
        <v>Main Stage</v>
      </c>
      <c r="AJ658" s="39" t="str">
        <f>TEXT(A658, "ddd")</f>
        <v>Sat</v>
      </c>
      <c r="AK658" s="39">
        <f>MONTH(Table2[[#This Row],[Date]])</f>
        <v>5</v>
      </c>
      <c r="AL658" s="39" t="s">
        <v>1362</v>
      </c>
      <c r="AM658" s="39" t="str">
        <f>IF(AND(Table2[[#This Row],[Date]]=A659,Table2[[#This Row],[Track]]=B659,Table2[[#This Row],[Race]]=F659,AL658&lt;&gt;"Neg",AL659&lt;&gt;"Neg"),2,"")</f>
        <v/>
      </c>
      <c r="AN658" s="39" t="str">
        <f>IF(AM658=2,2,IF(AND(AM657=2,Table2[[#This Row],[Negatives]]&lt;&gt;"NEG"),2,""))</f>
        <v/>
      </c>
      <c r="AO658" s="39">
        <f>IF(AND(Table2[[#This Row],[State]]="NSW",Table2[[#This Row],[Rated Order]]=3,AN658=""),100,100)</f>
        <v>100</v>
      </c>
      <c r="AP658" s="39" t="str">
        <f>IF(AC658&lt;&gt;"Won","",AO658*AD658)</f>
        <v/>
      </c>
      <c r="AQ658" s="39">
        <f>IF(AP658="",AO658*-1,AP658-AO658)</f>
        <v>-100</v>
      </c>
      <c r="AR658" s="95" t="str">
        <f>IF(Table2[[#This Row],[Negatives]]="NEG","",IF(AND(Table2[[#This Row],[2 Pro Bets]]="",Table2[[#This Row],[State]]="NSW",Table2[[#This Row],[Rated Order]]=3),"",100))</f>
        <v/>
      </c>
      <c r="AS658" s="47" t="str">
        <f>IF(Table2[[#This Row],[Pro Bet]]="","",IF(Table2[[#This Row],[Lev Ret]]="","",AR658*Table2[[#This Row],[Div]]))</f>
        <v/>
      </c>
      <c r="AT658" s="96" t="str">
        <f>IF(Table2[[#This Row],[Pro Bet]]="","",IF(AS658="",AR658*-1,AS658-AR658))</f>
        <v/>
      </c>
    </row>
    <row r="659" spans="1:46" x14ac:dyDescent="0.25">
      <c r="A659" s="38">
        <v>44688</v>
      </c>
      <c r="B659" s="39" t="s">
        <v>47</v>
      </c>
      <c r="C659" s="40">
        <v>0.61458333333333337</v>
      </c>
      <c r="D659" s="39">
        <v>8</v>
      </c>
      <c r="E659" s="39">
        <v>0</v>
      </c>
      <c r="F659" s="70">
        <v>7</v>
      </c>
      <c r="G659" s="39">
        <v>2080</v>
      </c>
      <c r="H659" s="39" t="s">
        <v>1398</v>
      </c>
      <c r="I659" s="39"/>
      <c r="J659" s="39">
        <v>250</v>
      </c>
      <c r="K659" s="39">
        <v>7</v>
      </c>
      <c r="L659" s="39" t="s">
        <v>848</v>
      </c>
      <c r="M659" s="39" t="s">
        <v>1006</v>
      </c>
      <c r="N659" s="41">
        <v>12</v>
      </c>
      <c r="O659" s="39" t="s">
        <v>1427</v>
      </c>
      <c r="P659" s="39" t="s">
        <v>1477</v>
      </c>
      <c r="Q659" s="48"/>
      <c r="R659" s="39">
        <v>2</v>
      </c>
      <c r="S659" s="39">
        <v>53</v>
      </c>
      <c r="T659" s="39">
        <v>53</v>
      </c>
      <c r="U659" s="48">
        <v>57.565789473684212</v>
      </c>
      <c r="V659" s="39">
        <v>2</v>
      </c>
      <c r="W659" s="39">
        <v>5</v>
      </c>
      <c r="X659" s="39">
        <v>3</v>
      </c>
      <c r="Y659" s="39">
        <v>5.5</v>
      </c>
      <c r="Z659" s="39">
        <v>20</v>
      </c>
      <c r="AA659" s="39"/>
      <c r="AB659" s="52"/>
      <c r="AC659" s="39"/>
      <c r="AD659" s="41">
        <v>14</v>
      </c>
      <c r="AE659" s="41"/>
      <c r="AF659" s="68" t="s">
        <v>619</v>
      </c>
      <c r="AG659" s="39" t="str">
        <f>VLOOKUP(B659,$B$1703:$D$1743,2,FALSE)</f>
        <v>NSW</v>
      </c>
      <c r="AH659" s="39" t="str">
        <f>VLOOKUP(B659,$B$1703:$D$1743,3,FALSE)</f>
        <v>Bush</v>
      </c>
      <c r="AI659" s="69" t="str">
        <f>TRIM(PROPER(L659))</f>
        <v>Kaapfever</v>
      </c>
      <c r="AJ659" s="39" t="str">
        <f>TEXT(A659, "ddd")</f>
        <v>Sat</v>
      </c>
      <c r="AK659" s="39">
        <f>MONTH(Table2[[#This Row],[Date]])</f>
        <v>5</v>
      </c>
      <c r="AL659" s="79" t="s">
        <v>1361</v>
      </c>
      <c r="AM659" s="39" t="str">
        <f>IF(AND(Table2[[#This Row],[Date]]=A660,Table2[[#This Row],[Track]]=B660,Table2[[#This Row],[Race]]=F660,AL659&lt;&gt;"Neg",AL660&lt;&gt;"Neg"),2,"")</f>
        <v/>
      </c>
      <c r="AN659" s="39" t="str">
        <f>IF(AM659=2,2,IF(AND(AM658=2,Table2[[#This Row],[Negatives]]&lt;&gt;"NEG"),2,""))</f>
        <v/>
      </c>
      <c r="AO659" s="39">
        <f>IF(AND(Table2[[#This Row],[State]]="NSW",Table2[[#This Row],[Rated Order]]=3,AN659=""),100,100)</f>
        <v>100</v>
      </c>
      <c r="AP659" s="39" t="str">
        <f>IF(AC659&lt;&gt;"Won","",AO659*AD659)</f>
        <v/>
      </c>
      <c r="AQ659" s="39">
        <f>IF(AP659="",AO659*-1,AP659-AO659)</f>
        <v>-100</v>
      </c>
      <c r="AR659" s="95" t="str">
        <f>IF(Table2[[#This Row],[Negatives]]="NEG","",IF(AND(Table2[[#This Row],[2 Pro Bets]]="",Table2[[#This Row],[State]]="NSW",Table2[[#This Row],[Rated Order]]=3),"",100))</f>
        <v/>
      </c>
      <c r="AS659" s="47" t="str">
        <f>IF(Table2[[#This Row],[Pro Bet]]="","",IF(Table2[[#This Row],[Lev Ret]]="","",AR659*Table2[[#This Row],[Div]]))</f>
        <v/>
      </c>
      <c r="AT659" s="96" t="str">
        <f>IF(Table2[[#This Row],[Pro Bet]]="","",IF(AS659="",AR659*-1,AS659-AR659))</f>
        <v/>
      </c>
    </row>
    <row r="660" spans="1:46" x14ac:dyDescent="0.25">
      <c r="A660" s="38">
        <v>44688</v>
      </c>
      <c r="B660" s="39" t="s">
        <v>107</v>
      </c>
      <c r="C660" s="40">
        <v>0.70347222222222217</v>
      </c>
      <c r="D660" s="39">
        <v>4</v>
      </c>
      <c r="E660" s="39">
        <v>9</v>
      </c>
      <c r="F660" s="70">
        <v>9</v>
      </c>
      <c r="G660" s="39">
        <v>2000</v>
      </c>
      <c r="H660" s="39" t="s">
        <v>988</v>
      </c>
      <c r="I660" s="39">
        <v>100</v>
      </c>
      <c r="J660" s="39">
        <v>130</v>
      </c>
      <c r="K660" s="39">
        <v>9</v>
      </c>
      <c r="L660" s="39" t="s">
        <v>559</v>
      </c>
      <c r="M660" s="39" t="s">
        <v>990</v>
      </c>
      <c r="N660" s="41">
        <v>4</v>
      </c>
      <c r="O660" s="39" t="s">
        <v>1100</v>
      </c>
      <c r="P660" s="39" t="s">
        <v>1049</v>
      </c>
      <c r="Q660" s="48"/>
      <c r="R660" s="39">
        <v>1</v>
      </c>
      <c r="S660" s="39">
        <v>55.5</v>
      </c>
      <c r="T660" s="39">
        <v>55.5</v>
      </c>
      <c r="U660" s="48">
        <v>29.761904761904763</v>
      </c>
      <c r="V660" s="39">
        <v>1</v>
      </c>
      <c r="W660" s="39"/>
      <c r="X660" s="39">
        <v>2</v>
      </c>
      <c r="Y660" s="39">
        <v>5.5</v>
      </c>
      <c r="Z660" s="39">
        <v>30</v>
      </c>
      <c r="AA660" s="39">
        <v>16</v>
      </c>
      <c r="AB660" s="52"/>
      <c r="AC660" s="39" t="s">
        <v>2</v>
      </c>
      <c r="AD660" s="41">
        <v>3.2</v>
      </c>
      <c r="AE660" s="41">
        <v>1.7</v>
      </c>
      <c r="AF660" s="68" t="s">
        <v>618</v>
      </c>
      <c r="AG660" s="39" t="str">
        <f>VLOOKUP(B660,$B$1703:$D$1743,2,FALSE)</f>
        <v>Vic</v>
      </c>
      <c r="AH660" s="39" t="str">
        <f>VLOOKUP(B660,$B$1703:$D$1743,3,FALSE)</f>
        <v>-</v>
      </c>
      <c r="AI660" s="69" t="str">
        <f>TRIM(PROPER(L660))</f>
        <v>Flash Aah</v>
      </c>
      <c r="AJ660" s="39" t="str">
        <f>TEXT(A660, "ddd")</f>
        <v>Sat</v>
      </c>
      <c r="AK660" s="39">
        <f>MONTH(Table2[[#This Row],[Date]])</f>
        <v>5</v>
      </c>
      <c r="AL660" s="39"/>
      <c r="AM660" s="39" t="str">
        <f>IF(AND(Table2[[#This Row],[Date]]=A661,Table2[[#This Row],[Track]]=B661,Table2[[#This Row],[Race]]=F661,AL660&lt;&gt;"Neg",AL661&lt;&gt;"Neg"),2,"")</f>
        <v/>
      </c>
      <c r="AN660" s="39" t="str">
        <f>IF(AM660=2,2,IF(AND(AM659=2,Table2[[#This Row],[Negatives]]&lt;&gt;"NEG"),2,""))</f>
        <v/>
      </c>
      <c r="AO660" s="39">
        <f>IF(AND(Table2[[#This Row],[State]]="NSW",Table2[[#This Row],[Rated Order]]=3,AN660=""),100,100)</f>
        <v>100</v>
      </c>
      <c r="AP660" s="39" t="str">
        <f>IF(AC660&lt;&gt;"Won","",AO660*AD660)</f>
        <v/>
      </c>
      <c r="AQ660" s="39">
        <f>IF(AP660="",AO660*-1,AP660-AO660)</f>
        <v>-100</v>
      </c>
      <c r="AR660" s="95">
        <f>IF(Table2[[#This Row],[Negatives]]="NEG","",IF(AND(Table2[[#This Row],[2 Pro Bets]]="",Table2[[#This Row],[State]]="NSW",Table2[[#This Row],[Rated Order]]=3),"",100))</f>
        <v>100</v>
      </c>
      <c r="AS660" s="47" t="str">
        <f>IF(Table2[[#This Row],[Pro Bet]]="","",IF(Table2[[#This Row],[Lev Ret]]="","",AR660*Table2[[#This Row],[Div]]))</f>
        <v/>
      </c>
      <c r="AT660" s="96">
        <f>IF(Table2[[#This Row],[Pro Bet]]="","",IF(AS660="",AR660*-1,AS660-AR660))</f>
        <v>-100</v>
      </c>
    </row>
    <row r="661" spans="1:46" x14ac:dyDescent="0.25">
      <c r="A661" s="38">
        <v>44695</v>
      </c>
      <c r="B661" s="39" t="s">
        <v>225</v>
      </c>
      <c r="C661" s="40">
        <v>0.64583333333333337</v>
      </c>
      <c r="D661" s="39">
        <v>4</v>
      </c>
      <c r="E661" s="39">
        <v>2</v>
      </c>
      <c r="F661" s="70">
        <v>7</v>
      </c>
      <c r="G661" s="39">
        <v>2800</v>
      </c>
      <c r="H661" s="39" t="s">
        <v>988</v>
      </c>
      <c r="I661" s="39" t="s">
        <v>1052</v>
      </c>
      <c r="J661" s="39">
        <v>500</v>
      </c>
      <c r="K661" s="39">
        <v>10</v>
      </c>
      <c r="L661" s="39" t="s">
        <v>1383</v>
      </c>
      <c r="M661" s="39" t="s">
        <v>995</v>
      </c>
      <c r="N661" s="41">
        <v>4.5</v>
      </c>
      <c r="O661" s="39" t="s">
        <v>1173</v>
      </c>
      <c r="P661" s="39" t="s">
        <v>1169</v>
      </c>
      <c r="Q661" s="48"/>
      <c r="R661" s="39">
        <v>10</v>
      </c>
      <c r="S661" s="39">
        <v>58</v>
      </c>
      <c r="T661" s="39">
        <v>58</v>
      </c>
      <c r="U661" s="48">
        <v>43.055555555555557</v>
      </c>
      <c r="V661" s="39">
        <v>1</v>
      </c>
      <c r="W661" s="39">
        <v>5</v>
      </c>
      <c r="X661" s="39">
        <v>2</v>
      </c>
      <c r="Y661" s="39">
        <v>4.8</v>
      </c>
      <c r="Z661" s="39">
        <v>35</v>
      </c>
      <c r="AA661" s="39">
        <v>12</v>
      </c>
      <c r="AB661" s="52"/>
      <c r="AC661" s="39" t="s">
        <v>617</v>
      </c>
      <c r="AD661" s="41">
        <v>6.9</v>
      </c>
      <c r="AE661" s="41">
        <v>2.4</v>
      </c>
      <c r="AF661" s="68" t="s">
        <v>618</v>
      </c>
      <c r="AG661" s="39" t="str">
        <f>VLOOKUP(B661,$B$1703:$D$1743,2,FALSE)</f>
        <v>Vic</v>
      </c>
      <c r="AH661" s="39" t="str">
        <f>VLOOKUP(B661,$B$1703:$D$1743,3,FALSE)</f>
        <v>-</v>
      </c>
      <c r="AI661" s="69" t="str">
        <f>TRIM(PROPER(L661))</f>
        <v>Point Nepean</v>
      </c>
      <c r="AJ661" s="39" t="str">
        <f>TEXT(A661, "ddd")</f>
        <v>Sat</v>
      </c>
      <c r="AK661" s="39">
        <f>MONTH(Table2[[#This Row],[Date]])</f>
        <v>5</v>
      </c>
      <c r="AL661" s="39" t="s">
        <v>1361</v>
      </c>
      <c r="AM661" s="39" t="str">
        <f>IF(AND(Table2[[#This Row],[Date]]=A662,Table2[[#This Row],[Track]]=B662,Table2[[#This Row],[Race]]=F662,AL661&lt;&gt;"Neg",AL662&lt;&gt;"Neg"),2,"")</f>
        <v/>
      </c>
      <c r="AN661" s="39" t="str">
        <f>IF(AM661=2,2,IF(AND(AM660=2,Table2[[#This Row],[Negatives]]&lt;&gt;"NEG"),2,""))</f>
        <v/>
      </c>
      <c r="AO661" s="39">
        <f>IF(AND(Table2[[#This Row],[State]]="NSW",Table2[[#This Row],[Rated Order]]=3,AN661=""),100,100)</f>
        <v>100</v>
      </c>
      <c r="AP661" s="39">
        <f>IF(AC661&lt;&gt;"Won","",AO661*AD661)</f>
        <v>690</v>
      </c>
      <c r="AQ661" s="39">
        <f>IF(AP661="",AO661*-1,AP661-AO661)</f>
        <v>590</v>
      </c>
      <c r="AR661" s="95" t="str">
        <f>IF(Table2[[#This Row],[Negatives]]="NEG","",IF(AND(Table2[[#This Row],[2 Pro Bets]]="",Table2[[#This Row],[State]]="NSW",Table2[[#This Row],[Rated Order]]=3),"",100))</f>
        <v/>
      </c>
      <c r="AS661" s="47" t="str">
        <f>IF(Table2[[#This Row],[Pro Bet]]="","",IF(Table2[[#This Row],[Lev Ret]]="","",AR661*Table2[[#This Row],[Div]]))</f>
        <v/>
      </c>
      <c r="AT661" s="96" t="str">
        <f>IF(Table2[[#This Row],[Pro Bet]]="","",IF(AS661="",AR661*-1,AS661-AR661))</f>
        <v/>
      </c>
    </row>
    <row r="662" spans="1:46" x14ac:dyDescent="0.25">
      <c r="A662" s="38">
        <v>44695</v>
      </c>
      <c r="B662" s="39" t="s">
        <v>225</v>
      </c>
      <c r="C662" s="40">
        <v>0.64583333333333337</v>
      </c>
      <c r="D662" s="39">
        <v>4</v>
      </c>
      <c r="E662" s="39">
        <v>2</v>
      </c>
      <c r="F662" s="70">
        <v>7</v>
      </c>
      <c r="G662" s="39">
        <v>2800</v>
      </c>
      <c r="H662" s="39" t="s">
        <v>988</v>
      </c>
      <c r="I662" s="39" t="s">
        <v>1052</v>
      </c>
      <c r="J662" s="39">
        <v>500</v>
      </c>
      <c r="K662" s="39">
        <v>11</v>
      </c>
      <c r="L662" s="39" t="s">
        <v>1233</v>
      </c>
      <c r="M662" s="39" t="s">
        <v>1030</v>
      </c>
      <c r="N662" s="41">
        <v>4</v>
      </c>
      <c r="O662" s="39" t="s">
        <v>1027</v>
      </c>
      <c r="P662" s="39" t="s">
        <v>1116</v>
      </c>
      <c r="Q662" s="48"/>
      <c r="R662" s="39">
        <v>2</v>
      </c>
      <c r="S662" s="39">
        <v>56</v>
      </c>
      <c r="T662" s="39">
        <v>56</v>
      </c>
      <c r="U662" s="48">
        <v>43.055555555555557</v>
      </c>
      <c r="V662" s="39">
        <v>2</v>
      </c>
      <c r="W662" s="39">
        <v>2</v>
      </c>
      <c r="X662" s="39">
        <v>3</v>
      </c>
      <c r="Y662" s="39">
        <v>5.6</v>
      </c>
      <c r="Z662" s="39">
        <v>30</v>
      </c>
      <c r="AA662" s="39">
        <v>12</v>
      </c>
      <c r="AB662" s="52"/>
      <c r="AC662" s="39"/>
      <c r="AD662" s="41">
        <v>4.4000000000000004</v>
      </c>
      <c r="AE662" s="41"/>
      <c r="AF662" s="68" t="s">
        <v>618</v>
      </c>
      <c r="AG662" s="39" t="str">
        <f>VLOOKUP(B662,$B$1703:$D$1743,2,FALSE)</f>
        <v>Vic</v>
      </c>
      <c r="AH662" s="39" t="str">
        <f>VLOOKUP(B662,$B$1703:$D$1743,3,FALSE)</f>
        <v>-</v>
      </c>
      <c r="AI662" s="69" t="str">
        <f>TRIM(PROPER(L662))</f>
        <v>Splendiferous</v>
      </c>
      <c r="AJ662" s="39" t="str">
        <f>TEXT(A662, "ddd")</f>
        <v>Sat</v>
      </c>
      <c r="AK662" s="39">
        <f>MONTH(Table2[[#This Row],[Date]])</f>
        <v>5</v>
      </c>
      <c r="AL662" s="39" t="s">
        <v>1361</v>
      </c>
      <c r="AM662" s="39" t="str">
        <f>IF(AND(Table2[[#This Row],[Date]]=A663,Table2[[#This Row],[Track]]=B663,Table2[[#This Row],[Race]]=F663,AL662&lt;&gt;"Neg",AL663&lt;&gt;"Neg"),2,"")</f>
        <v/>
      </c>
      <c r="AN662" s="39" t="str">
        <f>IF(AM662=2,2,IF(AND(AM661=2,Table2[[#This Row],[Negatives]]&lt;&gt;"NEG"),2,""))</f>
        <v/>
      </c>
      <c r="AO662" s="39">
        <f>IF(AND(Table2[[#This Row],[State]]="NSW",Table2[[#This Row],[Rated Order]]=3,AN662=""),100,100)</f>
        <v>100</v>
      </c>
      <c r="AP662" s="39" t="str">
        <f>IF(AC662&lt;&gt;"Won","",AO662*AD662)</f>
        <v/>
      </c>
      <c r="AQ662" s="39">
        <f>IF(AP662="",AO662*-1,AP662-AO662)</f>
        <v>-100</v>
      </c>
      <c r="AR662" s="95" t="str">
        <f>IF(Table2[[#This Row],[Negatives]]="NEG","",IF(AND(Table2[[#This Row],[2 Pro Bets]]="",Table2[[#This Row],[State]]="NSW",Table2[[#This Row],[Rated Order]]=3),"",100))</f>
        <v/>
      </c>
      <c r="AS662" s="47" t="str">
        <f>IF(Table2[[#This Row],[Pro Bet]]="","",IF(Table2[[#This Row],[Lev Ret]]="","",AR662*Table2[[#This Row],[Div]]))</f>
        <v/>
      </c>
      <c r="AT662" s="96" t="str">
        <f>IF(Table2[[#This Row],[Pro Bet]]="","",IF(AS662="",AR662*-1,AS662-AR662))</f>
        <v/>
      </c>
    </row>
    <row r="663" spans="1:46" x14ac:dyDescent="0.25">
      <c r="A663" s="38">
        <v>44695</v>
      </c>
      <c r="B663" s="39" t="s">
        <v>56</v>
      </c>
      <c r="C663" s="40">
        <v>0.65972222222222221</v>
      </c>
      <c r="D663" s="39">
        <v>8</v>
      </c>
      <c r="E663" s="39">
        <v>3</v>
      </c>
      <c r="F663" s="70">
        <v>9</v>
      </c>
      <c r="G663" s="39">
        <v>1100</v>
      </c>
      <c r="H663" s="39" t="s">
        <v>1398</v>
      </c>
      <c r="I663" s="39"/>
      <c r="J663" s="39">
        <v>140</v>
      </c>
      <c r="K663" s="39">
        <v>3</v>
      </c>
      <c r="L663" s="39" t="s">
        <v>849</v>
      </c>
      <c r="M663" s="39" t="s">
        <v>1030</v>
      </c>
      <c r="N663" s="41">
        <v>3.9</v>
      </c>
      <c r="O663" s="39" t="s">
        <v>1166</v>
      </c>
      <c r="P663" s="39" t="s">
        <v>1175</v>
      </c>
      <c r="Q663" s="48"/>
      <c r="R663" s="39">
        <v>1</v>
      </c>
      <c r="S663" s="39">
        <v>58</v>
      </c>
      <c r="T663" s="39">
        <v>58</v>
      </c>
      <c r="U663" s="48">
        <v>40.566398775354003</v>
      </c>
      <c r="V663" s="39">
        <v>3</v>
      </c>
      <c r="W663" s="39">
        <v>3</v>
      </c>
      <c r="X663" s="39">
        <v>2</v>
      </c>
      <c r="Y663" s="39">
        <v>5.0999999999999996</v>
      </c>
      <c r="Z663" s="39">
        <v>20</v>
      </c>
      <c r="AA663" s="39"/>
      <c r="AB663" s="52"/>
      <c r="AC663" s="39"/>
      <c r="AD663" s="41">
        <v>5.5</v>
      </c>
      <c r="AE663" s="41"/>
      <c r="AF663" s="68" t="s">
        <v>619</v>
      </c>
      <c r="AG663" s="39" t="str">
        <f>VLOOKUP(B663,$B$1703:$D$1743,2,FALSE)</f>
        <v>NSW</v>
      </c>
      <c r="AH663" s="39" t="str">
        <f>VLOOKUP(B663,$B$1703:$D$1743,3,FALSE)</f>
        <v>Bush</v>
      </c>
      <c r="AI663" s="69" t="str">
        <f>TRIM(PROPER(L663))</f>
        <v>Malkovich</v>
      </c>
      <c r="AJ663" s="39" t="str">
        <f>TEXT(A663, "ddd")</f>
        <v>Sat</v>
      </c>
      <c r="AK663" s="39">
        <f>MONTH(Table2[[#This Row],[Date]])</f>
        <v>5</v>
      </c>
      <c r="AL663" s="39"/>
      <c r="AM663" s="39" t="str">
        <f>IF(AND(Table2[[#This Row],[Date]]=A664,Table2[[#This Row],[Track]]=B664,Table2[[#This Row],[Race]]=F664,AL663&lt;&gt;"Neg",AL664&lt;&gt;"Neg"),2,"")</f>
        <v/>
      </c>
      <c r="AN663" s="39" t="str">
        <f>IF(AM663=2,2,IF(AND(AM662=2,Table2[[#This Row],[Negatives]]&lt;&gt;"NEG"),2,""))</f>
        <v/>
      </c>
      <c r="AO663" s="39">
        <f>IF(AND(Table2[[#This Row],[State]]="NSW",Table2[[#This Row],[Rated Order]]=3,AN663=""),100,100)</f>
        <v>100</v>
      </c>
      <c r="AP663" s="39" t="str">
        <f>IF(AC663&lt;&gt;"Won","",AO663*AD663)</f>
        <v/>
      </c>
      <c r="AQ663" s="39">
        <f>IF(AP663="",AO663*-1,AP663-AO663)</f>
        <v>-100</v>
      </c>
      <c r="AR663" s="95">
        <f>IF(Table2[[#This Row],[Negatives]]="NEG","",IF(AND(Table2[[#This Row],[2 Pro Bets]]="",Table2[[#This Row],[State]]="NSW",Table2[[#This Row],[Rated Order]]=3),"",100))</f>
        <v>100</v>
      </c>
      <c r="AS663" s="47" t="str">
        <f>IF(Table2[[#This Row],[Pro Bet]]="","",IF(Table2[[#This Row],[Lev Ret]]="","",AR663*Table2[[#This Row],[Div]]))</f>
        <v/>
      </c>
      <c r="AT663" s="96">
        <f>IF(Table2[[#This Row],[Pro Bet]]="","",IF(AS663="",AR663*-1,AS663-AR663))</f>
        <v>-100</v>
      </c>
    </row>
    <row r="664" spans="1:46" x14ac:dyDescent="0.25">
      <c r="A664" s="38">
        <v>44702</v>
      </c>
      <c r="B664" s="39" t="s">
        <v>45</v>
      </c>
      <c r="C664" s="40">
        <v>0.60416666666666663</v>
      </c>
      <c r="D664" s="39">
        <v>9</v>
      </c>
      <c r="E664" s="39">
        <v>0</v>
      </c>
      <c r="F664" s="70">
        <v>7</v>
      </c>
      <c r="G664" s="39">
        <v>2000</v>
      </c>
      <c r="H664" s="39" t="s">
        <v>1398</v>
      </c>
      <c r="I664" s="39"/>
      <c r="J664" s="39">
        <v>150</v>
      </c>
      <c r="K664" s="39">
        <v>8</v>
      </c>
      <c r="L664" s="39" t="s">
        <v>850</v>
      </c>
      <c r="M664" s="39" t="s">
        <v>1006</v>
      </c>
      <c r="N664" s="41">
        <v>5</v>
      </c>
      <c r="O664" s="39" t="s">
        <v>1091</v>
      </c>
      <c r="P664" s="39" t="s">
        <v>1416</v>
      </c>
      <c r="Q664" s="48"/>
      <c r="R664" s="39">
        <v>1</v>
      </c>
      <c r="S664" s="39">
        <v>54</v>
      </c>
      <c r="T664" s="39">
        <v>54</v>
      </c>
      <c r="U664" s="48">
        <v>40</v>
      </c>
      <c r="V664" s="39">
        <v>3</v>
      </c>
      <c r="W664" s="39">
        <v>2</v>
      </c>
      <c r="X664" s="39">
        <v>2</v>
      </c>
      <c r="Y664" s="39">
        <v>5</v>
      </c>
      <c r="Z664" s="39">
        <v>20</v>
      </c>
      <c r="AA664" s="39"/>
      <c r="AB664" s="52"/>
      <c r="AC664" s="39"/>
      <c r="AD664" s="41">
        <v>6</v>
      </c>
      <c r="AE664" s="41"/>
      <c r="AF664" s="68" t="s">
        <v>619</v>
      </c>
      <c r="AG664" s="39" t="str">
        <f>VLOOKUP(B664,$B$1703:$D$1743,2,FALSE)</f>
        <v>NSW</v>
      </c>
      <c r="AH664" s="39" t="str">
        <f>VLOOKUP(B664,$B$1703:$D$1743,3,FALSE)</f>
        <v>-</v>
      </c>
      <c r="AI664" s="69" t="str">
        <f>TRIM(PROPER(L664))</f>
        <v>Irish Sequel</v>
      </c>
      <c r="AJ664" s="39" t="str">
        <f>TEXT(A664, "ddd")</f>
        <v>Sat</v>
      </c>
      <c r="AK664" s="39">
        <f>MONTH(Table2[[#This Row],[Date]])</f>
        <v>5</v>
      </c>
      <c r="AL664" s="39"/>
      <c r="AM664" s="39">
        <f>IF(AND(Table2[[#This Row],[Date]]=A665,Table2[[#This Row],[Track]]=B665,Table2[[#This Row],[Race]]=F665,AL664&lt;&gt;"Neg",AL665&lt;&gt;"Neg"),2,"")</f>
        <v>2</v>
      </c>
      <c r="AN664" s="39">
        <f>IF(AM664=2,2,IF(AND(AM663=2,Table2[[#This Row],[Negatives]]&lt;&gt;"NEG"),2,""))</f>
        <v>2</v>
      </c>
      <c r="AO664" s="39">
        <f>IF(AND(Table2[[#This Row],[State]]="NSW",Table2[[#This Row],[Rated Order]]=3,AN664=""),100,100)</f>
        <v>100</v>
      </c>
      <c r="AP664" s="39" t="str">
        <f>IF(AC664&lt;&gt;"Won","",AO664*AD664)</f>
        <v/>
      </c>
      <c r="AQ664" s="39">
        <f>IF(AP664="",AO664*-1,AP664-AO664)</f>
        <v>-100</v>
      </c>
      <c r="AR664" s="95">
        <f>IF(Table2[[#This Row],[Negatives]]="NEG","",IF(AND(Table2[[#This Row],[2 Pro Bets]]="",Table2[[#This Row],[State]]="NSW",Table2[[#This Row],[Rated Order]]=3),"",100))</f>
        <v>100</v>
      </c>
      <c r="AS664" s="47" t="str">
        <f>IF(Table2[[#This Row],[Pro Bet]]="","",IF(Table2[[#This Row],[Lev Ret]]="","",AR664*Table2[[#This Row],[Div]]))</f>
        <v/>
      </c>
      <c r="AT664" s="96">
        <f>IF(Table2[[#This Row],[Pro Bet]]="","",IF(AS664="",AR664*-1,AS664-AR664))</f>
        <v>-100</v>
      </c>
    </row>
    <row r="665" spans="1:46" x14ac:dyDescent="0.25">
      <c r="A665" s="38">
        <v>44702</v>
      </c>
      <c r="B665" s="39" t="s">
        <v>45</v>
      </c>
      <c r="C665" s="40">
        <v>0.60416666666666663</v>
      </c>
      <c r="D665" s="39">
        <v>9</v>
      </c>
      <c r="E665" s="39">
        <v>0</v>
      </c>
      <c r="F665" s="70">
        <v>7</v>
      </c>
      <c r="G665" s="39">
        <v>2000</v>
      </c>
      <c r="H665" s="39" t="s">
        <v>1398</v>
      </c>
      <c r="I665" s="39"/>
      <c r="J665" s="39">
        <v>150</v>
      </c>
      <c r="K665" s="39">
        <v>4</v>
      </c>
      <c r="L665" s="39" t="s">
        <v>467</v>
      </c>
      <c r="M665" s="39" t="s">
        <v>999</v>
      </c>
      <c r="N665" s="41">
        <v>4.5</v>
      </c>
      <c r="O665" s="39" t="s">
        <v>1149</v>
      </c>
      <c r="P665" s="39" t="s">
        <v>1175</v>
      </c>
      <c r="Q665" s="48"/>
      <c r="R665" s="39">
        <v>6</v>
      </c>
      <c r="S665" s="39">
        <v>55</v>
      </c>
      <c r="T665" s="39">
        <v>55</v>
      </c>
      <c r="U665" s="48">
        <v>40</v>
      </c>
      <c r="V665" s="39">
        <v>2</v>
      </c>
      <c r="W665" s="39"/>
      <c r="X665" s="39">
        <v>3</v>
      </c>
      <c r="Y665" s="39">
        <v>5.4</v>
      </c>
      <c r="Z665" s="39">
        <v>20</v>
      </c>
      <c r="AA665" s="39"/>
      <c r="AB665" s="52"/>
      <c r="AC665" s="39" t="s">
        <v>471</v>
      </c>
      <c r="AD665" s="41">
        <v>6.5</v>
      </c>
      <c r="AE665" s="41">
        <v>2.2999999999999998</v>
      </c>
      <c r="AF665" s="68" t="s">
        <v>619</v>
      </c>
      <c r="AG665" s="39" t="str">
        <f>VLOOKUP(B665,$B$1703:$D$1743,2,FALSE)</f>
        <v>NSW</v>
      </c>
      <c r="AH665" s="39" t="str">
        <f>VLOOKUP(B665,$B$1703:$D$1743,3,FALSE)</f>
        <v>-</v>
      </c>
      <c r="AI665" s="69" t="str">
        <f>TRIM(PROPER(L665))</f>
        <v>Hopeful</v>
      </c>
      <c r="AJ665" s="39" t="str">
        <f>TEXT(A665, "ddd")</f>
        <v>Sat</v>
      </c>
      <c r="AK665" s="39">
        <f>MONTH(Table2[[#This Row],[Date]])</f>
        <v>5</v>
      </c>
      <c r="AL665" s="39"/>
      <c r="AM665" s="39" t="str">
        <f>IF(AND(Table2[[#This Row],[Date]]=A666,Table2[[#This Row],[Track]]=B666,Table2[[#This Row],[Race]]=F666,AL665&lt;&gt;"Neg",AL666&lt;&gt;"Neg"),2,"")</f>
        <v/>
      </c>
      <c r="AN665" s="39">
        <f>IF(AM665=2,2,IF(AND(AM664=2,Table2[[#This Row],[Negatives]]&lt;&gt;"NEG"),2,""))</f>
        <v>2</v>
      </c>
      <c r="AO665" s="39">
        <f>IF(AND(Table2[[#This Row],[State]]="NSW",Table2[[#This Row],[Rated Order]]=3,AN665=""),100,100)</f>
        <v>100</v>
      </c>
      <c r="AP665" s="39">
        <f>IF(AC665&lt;&gt;"Won","",AO665*AD665)</f>
        <v>650</v>
      </c>
      <c r="AQ665" s="39">
        <f>IF(AP665="",AO665*-1,AP665-AO665)</f>
        <v>550</v>
      </c>
      <c r="AR665" s="95">
        <f>IF(Table2[[#This Row],[Negatives]]="NEG","",IF(AND(Table2[[#This Row],[2 Pro Bets]]="",Table2[[#This Row],[State]]="NSW",Table2[[#This Row],[Rated Order]]=3),"",100))</f>
        <v>100</v>
      </c>
      <c r="AS665" s="47">
        <f>IF(Table2[[#This Row],[Pro Bet]]="","",IF(Table2[[#This Row],[Lev Ret]]="","",AR665*Table2[[#This Row],[Div]]))</f>
        <v>650</v>
      </c>
      <c r="AT665" s="96">
        <f>IF(Table2[[#This Row],[Pro Bet]]="","",IF(AS665="",AR665*-1,AS665-AR665))</f>
        <v>550</v>
      </c>
    </row>
    <row r="666" spans="1:46" x14ac:dyDescent="0.25">
      <c r="A666" s="38">
        <v>44702</v>
      </c>
      <c r="B666" s="39" t="s">
        <v>225</v>
      </c>
      <c r="C666" s="40">
        <v>0.61458333333333337</v>
      </c>
      <c r="D666" s="39">
        <v>4</v>
      </c>
      <c r="E666" s="39">
        <v>6</v>
      </c>
      <c r="F666" s="70">
        <v>6</v>
      </c>
      <c r="G666" s="39">
        <v>1800</v>
      </c>
      <c r="H666" s="39" t="s">
        <v>988</v>
      </c>
      <c r="I666" s="39">
        <v>84</v>
      </c>
      <c r="J666" s="39">
        <v>130</v>
      </c>
      <c r="K666" s="39">
        <v>18</v>
      </c>
      <c r="L666" s="39" t="s">
        <v>560</v>
      </c>
      <c r="M666" s="39" t="s">
        <v>1006</v>
      </c>
      <c r="N666" s="41">
        <v>3.4</v>
      </c>
      <c r="O666" s="39" t="s">
        <v>1165</v>
      </c>
      <c r="P666" s="39" t="s">
        <v>1049</v>
      </c>
      <c r="Q666" s="48"/>
      <c r="R666" s="39">
        <v>4</v>
      </c>
      <c r="S666" s="39">
        <v>54.5</v>
      </c>
      <c r="T666" s="39">
        <v>54.5</v>
      </c>
      <c r="U666" s="48">
        <v>38.502673796791449</v>
      </c>
      <c r="V666" s="39">
        <v>5</v>
      </c>
      <c r="W666" s="39"/>
      <c r="X666" s="39">
        <v>2</v>
      </c>
      <c r="Y666" s="39">
        <v>5.4</v>
      </c>
      <c r="Z666" s="39">
        <v>30</v>
      </c>
      <c r="AA666" s="39">
        <v>13</v>
      </c>
      <c r="AB666" s="52"/>
      <c r="AC666" s="39" t="s">
        <v>2</v>
      </c>
      <c r="AD666" s="41">
        <v>3.7</v>
      </c>
      <c r="AE666" s="41">
        <v>1.7</v>
      </c>
      <c r="AF666" s="68" t="s">
        <v>618</v>
      </c>
      <c r="AG666" s="39" t="str">
        <f>VLOOKUP(B666,$B$1703:$D$1743,2,FALSE)</f>
        <v>Vic</v>
      </c>
      <c r="AH666" s="39" t="str">
        <f>VLOOKUP(B666,$B$1703:$D$1743,3,FALSE)</f>
        <v>-</v>
      </c>
      <c r="AI666" s="69" t="str">
        <f>TRIM(PROPER(L666))</f>
        <v>Coolth</v>
      </c>
      <c r="AJ666" s="39" t="str">
        <f>TEXT(A666, "ddd")</f>
        <v>Sat</v>
      </c>
      <c r="AK666" s="39">
        <f>MONTH(Table2[[#This Row],[Date]])</f>
        <v>5</v>
      </c>
      <c r="AL666" s="39"/>
      <c r="AM666" s="39">
        <f>IF(AND(Table2[[#This Row],[Date]]=A667,Table2[[#This Row],[Track]]=B667,Table2[[#This Row],[Race]]=F667,AL666&lt;&gt;"Neg",AL667&lt;&gt;"Neg"),2,"")</f>
        <v>2</v>
      </c>
      <c r="AN666" s="39">
        <f>IF(AM666=2,2,IF(AND(AM665=2,Table2[[#This Row],[Negatives]]&lt;&gt;"NEG"),2,""))</f>
        <v>2</v>
      </c>
      <c r="AO666" s="39">
        <f>IF(AND(Table2[[#This Row],[State]]="NSW",Table2[[#This Row],[Rated Order]]=3,AN666=""),100,100)</f>
        <v>100</v>
      </c>
      <c r="AP666" s="39" t="str">
        <f>IF(AC666&lt;&gt;"Won","",AO666*AD666)</f>
        <v/>
      </c>
      <c r="AQ666" s="39">
        <f>IF(AP666="",AO666*-1,AP666-AO666)</f>
        <v>-100</v>
      </c>
      <c r="AR666" s="95">
        <f>IF(Table2[[#This Row],[Negatives]]="NEG","",IF(AND(Table2[[#This Row],[2 Pro Bets]]="",Table2[[#This Row],[State]]="NSW",Table2[[#This Row],[Rated Order]]=3),"",100))</f>
        <v>100</v>
      </c>
      <c r="AS666" s="47" t="str">
        <f>IF(Table2[[#This Row],[Pro Bet]]="","",IF(Table2[[#This Row],[Lev Ret]]="","",AR666*Table2[[#This Row],[Div]]))</f>
        <v/>
      </c>
      <c r="AT666" s="96">
        <f>IF(Table2[[#This Row],[Pro Bet]]="","",IF(AS666="",AR666*-1,AS666-AR666))</f>
        <v>-100</v>
      </c>
    </row>
    <row r="667" spans="1:46" x14ac:dyDescent="0.25">
      <c r="A667" s="38">
        <v>44702</v>
      </c>
      <c r="B667" s="39" t="s">
        <v>225</v>
      </c>
      <c r="C667" s="40">
        <v>0.61458333333333337</v>
      </c>
      <c r="D667" s="39">
        <v>4</v>
      </c>
      <c r="E667" s="39">
        <v>6</v>
      </c>
      <c r="F667" s="70">
        <v>6</v>
      </c>
      <c r="G667" s="39">
        <v>1800</v>
      </c>
      <c r="H667" s="39" t="s">
        <v>988</v>
      </c>
      <c r="I667" s="39">
        <v>84</v>
      </c>
      <c r="J667" s="39">
        <v>130</v>
      </c>
      <c r="K667" s="39">
        <v>3</v>
      </c>
      <c r="L667" s="39" t="s">
        <v>561</v>
      </c>
      <c r="M667" s="39" t="s">
        <v>999</v>
      </c>
      <c r="N667" s="41">
        <v>7</v>
      </c>
      <c r="O667" s="39" t="s">
        <v>1170</v>
      </c>
      <c r="P667" s="39" t="s">
        <v>1204</v>
      </c>
      <c r="Q667" s="48">
        <v>2</v>
      </c>
      <c r="R667" s="39">
        <v>13</v>
      </c>
      <c r="S667" s="39">
        <v>60</v>
      </c>
      <c r="T667" s="39">
        <v>58</v>
      </c>
      <c r="U667" s="48">
        <v>38.502673796791449</v>
      </c>
      <c r="V667" s="39">
        <v>2</v>
      </c>
      <c r="W667" s="39">
        <v>3</v>
      </c>
      <c r="X667" s="39">
        <v>3</v>
      </c>
      <c r="Y667" s="39">
        <v>5.6</v>
      </c>
      <c r="Z667" s="39">
        <v>30</v>
      </c>
      <c r="AA667" s="39">
        <v>13</v>
      </c>
      <c r="AB667" s="52"/>
      <c r="AC667" s="39"/>
      <c r="AD667" s="41">
        <v>7.5</v>
      </c>
      <c r="AE667" s="41"/>
      <c r="AF667" s="68" t="s">
        <v>618</v>
      </c>
      <c r="AG667" s="39" t="str">
        <f>VLOOKUP(B667,$B$1703:$D$1743,2,FALSE)</f>
        <v>Vic</v>
      </c>
      <c r="AH667" s="39" t="str">
        <f>VLOOKUP(B667,$B$1703:$D$1743,3,FALSE)</f>
        <v>-</v>
      </c>
      <c r="AI667" s="69" t="str">
        <f>TRIM(PROPER(L667))</f>
        <v>Five Kingdom</v>
      </c>
      <c r="AJ667" s="39" t="str">
        <f>TEXT(A667, "ddd")</f>
        <v>Sat</v>
      </c>
      <c r="AK667" s="39">
        <f>MONTH(Table2[[#This Row],[Date]])</f>
        <v>5</v>
      </c>
      <c r="AL667" s="39"/>
      <c r="AM667" s="39" t="str">
        <f>IF(AND(Table2[[#This Row],[Date]]=A668,Table2[[#This Row],[Track]]=B668,Table2[[#This Row],[Race]]=F668,AL667&lt;&gt;"Neg",AL668&lt;&gt;"Neg"),2,"")</f>
        <v/>
      </c>
      <c r="AN667" s="39">
        <f>IF(AM667=2,2,IF(AND(AM666=2,Table2[[#This Row],[Negatives]]&lt;&gt;"NEG"),2,""))</f>
        <v>2</v>
      </c>
      <c r="AO667" s="39">
        <f>IF(AND(Table2[[#This Row],[State]]="NSW",Table2[[#This Row],[Rated Order]]=3,AN667=""),100,100)</f>
        <v>100</v>
      </c>
      <c r="AP667" s="39" t="str">
        <f>IF(AC667&lt;&gt;"Won","",AO667*AD667)</f>
        <v/>
      </c>
      <c r="AQ667" s="39">
        <f>IF(AP667="",AO667*-1,AP667-AO667)</f>
        <v>-100</v>
      </c>
      <c r="AR667" s="95">
        <f>IF(Table2[[#This Row],[Negatives]]="NEG","",IF(AND(Table2[[#This Row],[2 Pro Bets]]="",Table2[[#This Row],[State]]="NSW",Table2[[#This Row],[Rated Order]]=3),"",100))</f>
        <v>100</v>
      </c>
      <c r="AS667" s="47" t="str">
        <f>IF(Table2[[#This Row],[Pro Bet]]="","",IF(Table2[[#This Row],[Lev Ret]]="","",AR667*Table2[[#This Row],[Div]]))</f>
        <v/>
      </c>
      <c r="AT667" s="96">
        <f>IF(Table2[[#This Row],[Pro Bet]]="","",IF(AS667="",AR667*-1,AS667-AR667))</f>
        <v>-100</v>
      </c>
    </row>
    <row r="668" spans="1:46" x14ac:dyDescent="0.25">
      <c r="A668" s="38">
        <v>44702</v>
      </c>
      <c r="B668" s="39" t="s">
        <v>225</v>
      </c>
      <c r="C668" s="40">
        <v>0.64236111111111105</v>
      </c>
      <c r="D668" s="39">
        <v>4</v>
      </c>
      <c r="E668" s="39">
        <v>6</v>
      </c>
      <c r="F668" s="70">
        <v>7</v>
      </c>
      <c r="G668" s="39">
        <v>1200</v>
      </c>
      <c r="H668" s="39" t="s">
        <v>988</v>
      </c>
      <c r="I668" s="39" t="s">
        <v>989</v>
      </c>
      <c r="J668" s="39">
        <v>160</v>
      </c>
      <c r="K668" s="39">
        <v>9</v>
      </c>
      <c r="L668" s="39" t="s">
        <v>170</v>
      </c>
      <c r="M668" s="39" t="s">
        <v>1030</v>
      </c>
      <c r="N668" s="41">
        <v>3.5</v>
      </c>
      <c r="O668" s="39" t="s">
        <v>1141</v>
      </c>
      <c r="P668" s="39" t="s">
        <v>1234</v>
      </c>
      <c r="Q668" s="48"/>
      <c r="R668" s="39">
        <v>8</v>
      </c>
      <c r="S668" s="39">
        <v>55.5</v>
      </c>
      <c r="T668" s="39">
        <v>55.5</v>
      </c>
      <c r="U668" s="48">
        <v>41.071428571428569</v>
      </c>
      <c r="V668" s="39">
        <v>3</v>
      </c>
      <c r="W668" s="39">
        <v>2</v>
      </c>
      <c r="X668" s="39">
        <v>2</v>
      </c>
      <c r="Y668" s="39">
        <v>5.5</v>
      </c>
      <c r="Z668" s="39">
        <v>30</v>
      </c>
      <c r="AA668" s="39">
        <v>16</v>
      </c>
      <c r="AB668" s="52"/>
      <c r="AC668" s="39"/>
      <c r="AD668" s="41">
        <v>2.8</v>
      </c>
      <c r="AE668" s="41"/>
      <c r="AF668" s="68" t="s">
        <v>618</v>
      </c>
      <c r="AG668" s="39" t="str">
        <f>VLOOKUP(B668,$B$1703:$D$1743,2,FALSE)</f>
        <v>Vic</v>
      </c>
      <c r="AH668" s="39" t="str">
        <f>VLOOKUP(B668,$B$1703:$D$1743,3,FALSE)</f>
        <v>-</v>
      </c>
      <c r="AI668" s="69" t="str">
        <f>TRIM(PROPER(L668))</f>
        <v>Front Page</v>
      </c>
      <c r="AJ668" s="39" t="str">
        <f>TEXT(A668, "ddd")</f>
        <v>Sat</v>
      </c>
      <c r="AK668" s="39">
        <f>MONTH(Table2[[#This Row],[Date]])</f>
        <v>5</v>
      </c>
      <c r="AL668" s="39" t="s">
        <v>1361</v>
      </c>
      <c r="AM668" s="39" t="str">
        <f>IF(AND(Table2[[#This Row],[Date]]=A669,Table2[[#This Row],[Track]]=B669,Table2[[#This Row],[Race]]=F669,AL668&lt;&gt;"Neg",AL669&lt;&gt;"Neg"),2,"")</f>
        <v/>
      </c>
      <c r="AN668" s="39" t="str">
        <f>IF(AM668=2,2,IF(AND(AM667=2,Table2[[#This Row],[Negatives]]&lt;&gt;"NEG"),2,""))</f>
        <v/>
      </c>
      <c r="AO668" s="39">
        <f>IF(AND(Table2[[#This Row],[State]]="NSW",Table2[[#This Row],[Rated Order]]=3,AN668=""),100,100)</f>
        <v>100</v>
      </c>
      <c r="AP668" s="39" t="str">
        <f>IF(AC668&lt;&gt;"Won","",AO668*AD668)</f>
        <v/>
      </c>
      <c r="AQ668" s="39">
        <f>IF(AP668="",AO668*-1,AP668-AO668)</f>
        <v>-100</v>
      </c>
      <c r="AR668" s="95" t="str">
        <f>IF(Table2[[#This Row],[Negatives]]="NEG","",IF(AND(Table2[[#This Row],[2 Pro Bets]]="",Table2[[#This Row],[State]]="NSW",Table2[[#This Row],[Rated Order]]=3),"",100))</f>
        <v/>
      </c>
      <c r="AS668" s="47" t="str">
        <f>IF(Table2[[#This Row],[Pro Bet]]="","",IF(Table2[[#This Row],[Lev Ret]]="","",AR668*Table2[[#This Row],[Div]]))</f>
        <v/>
      </c>
      <c r="AT668" s="96" t="str">
        <f>IF(Table2[[#This Row],[Pro Bet]]="","",IF(AS668="",AR668*-1,AS668-AR668))</f>
        <v/>
      </c>
    </row>
    <row r="669" spans="1:46" x14ac:dyDescent="0.25">
      <c r="A669" s="38">
        <v>44702</v>
      </c>
      <c r="B669" s="39" t="s">
        <v>225</v>
      </c>
      <c r="C669" s="40">
        <v>0.67013888888888884</v>
      </c>
      <c r="D669" s="39">
        <v>4</v>
      </c>
      <c r="E669" s="39">
        <v>6</v>
      </c>
      <c r="F669" s="70">
        <v>8</v>
      </c>
      <c r="G669" s="39">
        <v>1600</v>
      </c>
      <c r="H669" s="39" t="s">
        <v>988</v>
      </c>
      <c r="I669" s="39">
        <v>100</v>
      </c>
      <c r="J669" s="39">
        <v>130</v>
      </c>
      <c r="K669" s="39">
        <v>13</v>
      </c>
      <c r="L669" s="39" t="s">
        <v>564</v>
      </c>
      <c r="M669" s="39" t="s">
        <v>995</v>
      </c>
      <c r="N669" s="41">
        <v>2.35</v>
      </c>
      <c r="O669" s="39" t="s">
        <v>1019</v>
      </c>
      <c r="P669" s="39" t="s">
        <v>1206</v>
      </c>
      <c r="Q669" s="48"/>
      <c r="R669" s="39">
        <v>7</v>
      </c>
      <c r="S669" s="39">
        <v>53</v>
      </c>
      <c r="T669" s="39">
        <v>53</v>
      </c>
      <c r="U669" s="48">
        <v>19.457013574660635</v>
      </c>
      <c r="V669" s="39">
        <v>3</v>
      </c>
      <c r="W669" s="39">
        <v>5</v>
      </c>
      <c r="X669" s="39">
        <v>3</v>
      </c>
      <c r="Y669" s="39">
        <v>5.7</v>
      </c>
      <c r="Z669" s="39">
        <v>30</v>
      </c>
      <c r="AA669" s="39">
        <v>11</v>
      </c>
      <c r="AB669" s="52"/>
      <c r="AC669" s="39" t="s">
        <v>2</v>
      </c>
      <c r="AD669" s="41">
        <v>2.1</v>
      </c>
      <c r="AE669" s="41">
        <v>1.2</v>
      </c>
      <c r="AF669" s="68" t="s">
        <v>618</v>
      </c>
      <c r="AG669" s="39" t="str">
        <f>VLOOKUP(B669,$B$1703:$D$1743,2,FALSE)</f>
        <v>Vic</v>
      </c>
      <c r="AH669" s="39" t="str">
        <f>VLOOKUP(B669,$B$1703:$D$1743,3,FALSE)</f>
        <v>-</v>
      </c>
      <c r="AI669" s="69" t="str">
        <f>TRIM(PROPER(L669))</f>
        <v>Tuvalu</v>
      </c>
      <c r="AJ669" s="39" t="str">
        <f>TEXT(A669, "ddd")</f>
        <v>Sat</v>
      </c>
      <c r="AK669" s="39">
        <f>MONTH(Table2[[#This Row],[Date]])</f>
        <v>5</v>
      </c>
      <c r="AL669" s="39" t="s">
        <v>1361</v>
      </c>
      <c r="AM669" s="39" t="str">
        <f>IF(AND(Table2[[#This Row],[Date]]=A670,Table2[[#This Row],[Track]]=B670,Table2[[#This Row],[Race]]=F670,AL669&lt;&gt;"Neg",AL670&lt;&gt;"Neg"),2,"")</f>
        <v/>
      </c>
      <c r="AN669" s="39" t="str">
        <f>IF(AM669=2,2,IF(AND(AM668=2,Table2[[#This Row],[Negatives]]&lt;&gt;"NEG"),2,""))</f>
        <v/>
      </c>
      <c r="AO669" s="39">
        <f>IF(AND(Table2[[#This Row],[State]]="NSW",Table2[[#This Row],[Rated Order]]=3,AN669=""),100,100)</f>
        <v>100</v>
      </c>
      <c r="AP669" s="39" t="str">
        <f>IF(AC669&lt;&gt;"Won","",AO669*AD669)</f>
        <v/>
      </c>
      <c r="AQ669" s="39">
        <f>IF(AP669="",AO669*-1,AP669-AO669)</f>
        <v>-100</v>
      </c>
      <c r="AR669" s="95" t="str">
        <f>IF(Table2[[#This Row],[Negatives]]="NEG","",IF(AND(Table2[[#This Row],[2 Pro Bets]]="",Table2[[#This Row],[State]]="NSW",Table2[[#This Row],[Rated Order]]=3),"",100))</f>
        <v/>
      </c>
      <c r="AS669" s="47" t="str">
        <f>IF(Table2[[#This Row],[Pro Bet]]="","",IF(Table2[[#This Row],[Lev Ret]]="","",AR669*Table2[[#This Row],[Div]]))</f>
        <v/>
      </c>
      <c r="AT669" s="96" t="str">
        <f>IF(Table2[[#This Row],[Pro Bet]]="","",IF(AS669="",AR669*-1,AS669-AR669))</f>
        <v/>
      </c>
    </row>
    <row r="670" spans="1:46" x14ac:dyDescent="0.25">
      <c r="A670" s="38">
        <v>44709</v>
      </c>
      <c r="B670" s="39" t="s">
        <v>107</v>
      </c>
      <c r="C670" s="40">
        <v>0.49305555555555558</v>
      </c>
      <c r="D670" s="39">
        <v>4</v>
      </c>
      <c r="E670" s="39">
        <v>11</v>
      </c>
      <c r="F670" s="70">
        <v>1</v>
      </c>
      <c r="G670" s="39">
        <v>1000</v>
      </c>
      <c r="H670" s="39" t="s">
        <v>988</v>
      </c>
      <c r="I670" s="39" t="s">
        <v>989</v>
      </c>
      <c r="J670" s="39">
        <v>130</v>
      </c>
      <c r="K670" s="39">
        <v>5</v>
      </c>
      <c r="L670" s="39" t="s">
        <v>29</v>
      </c>
      <c r="M670" s="39" t="s">
        <v>999</v>
      </c>
      <c r="N670" s="41">
        <v>3.8</v>
      </c>
      <c r="O670" s="39" t="s">
        <v>1235</v>
      </c>
      <c r="P670" s="39" t="s">
        <v>1069</v>
      </c>
      <c r="Q670" s="48">
        <v>1.5</v>
      </c>
      <c r="R670" s="39">
        <v>2</v>
      </c>
      <c r="S670" s="39">
        <v>53</v>
      </c>
      <c r="T670" s="39">
        <v>51.5</v>
      </c>
      <c r="U670" s="48">
        <v>64.777327935222672</v>
      </c>
      <c r="V670" s="39">
        <v>3</v>
      </c>
      <c r="W670" s="39"/>
      <c r="X670" s="39">
        <v>2</v>
      </c>
      <c r="Y670" s="39">
        <v>4.8</v>
      </c>
      <c r="Z670" s="39">
        <v>40</v>
      </c>
      <c r="AA670" s="39">
        <v>7</v>
      </c>
      <c r="AB670" s="52"/>
      <c r="AC670" s="39" t="s">
        <v>617</v>
      </c>
      <c r="AD670" s="41">
        <v>4</v>
      </c>
      <c r="AE670" s="41">
        <v>2</v>
      </c>
      <c r="AF670" s="68" t="s">
        <v>618</v>
      </c>
      <c r="AG670" s="39" t="str">
        <f>VLOOKUP(B670,$B$1703:$D$1743,2,FALSE)</f>
        <v>Vic</v>
      </c>
      <c r="AH670" s="39" t="str">
        <f>VLOOKUP(B670,$B$1703:$D$1743,3,FALSE)</f>
        <v>-</v>
      </c>
      <c r="AI670" s="69" t="str">
        <f>TRIM(PROPER(L670))</f>
        <v>Ashford Street</v>
      </c>
      <c r="AJ670" s="39" t="str">
        <f>TEXT(A670, "ddd")</f>
        <v>Sat</v>
      </c>
      <c r="AK670" s="39">
        <f>MONTH(Table2[[#This Row],[Date]])</f>
        <v>5</v>
      </c>
      <c r="AL670" s="39"/>
      <c r="AM670" s="39" t="str">
        <f>IF(AND(Table2[[#This Row],[Date]]=A671,Table2[[#This Row],[Track]]=B671,Table2[[#This Row],[Race]]=F671,AL670&lt;&gt;"Neg",AL671&lt;&gt;"Neg"),2,"")</f>
        <v/>
      </c>
      <c r="AN670" s="39" t="str">
        <f>IF(AM670=2,2,IF(AND(AM669=2,Table2[[#This Row],[Negatives]]&lt;&gt;"NEG"),2,""))</f>
        <v/>
      </c>
      <c r="AO670" s="39">
        <f>IF(AND(Table2[[#This Row],[State]]="NSW",Table2[[#This Row],[Rated Order]]=3,AN670=""),100,100)</f>
        <v>100</v>
      </c>
      <c r="AP670" s="39">
        <f>IF(AC670&lt;&gt;"Won","",AO670*AD670)</f>
        <v>400</v>
      </c>
      <c r="AQ670" s="39">
        <f>IF(AP670="",AO670*-1,AP670-AO670)</f>
        <v>300</v>
      </c>
      <c r="AR670" s="95">
        <f>IF(Table2[[#This Row],[Negatives]]="NEG","",IF(AND(Table2[[#This Row],[2 Pro Bets]]="",Table2[[#This Row],[State]]="NSW",Table2[[#This Row],[Rated Order]]=3),"",100))</f>
        <v>100</v>
      </c>
      <c r="AS670" s="47">
        <f>IF(Table2[[#This Row],[Pro Bet]]="","",IF(Table2[[#This Row],[Lev Ret]]="","",AR670*Table2[[#This Row],[Div]]))</f>
        <v>400</v>
      </c>
      <c r="AT670" s="96">
        <f>IF(Table2[[#This Row],[Pro Bet]]="","",IF(AS670="",AR670*-1,AS670-AR670))</f>
        <v>300</v>
      </c>
    </row>
    <row r="671" spans="1:46" x14ac:dyDescent="0.25">
      <c r="A671" s="38">
        <v>44709</v>
      </c>
      <c r="B671" s="39" t="s">
        <v>44</v>
      </c>
      <c r="C671" s="40">
        <v>0.53125</v>
      </c>
      <c r="D671" s="39">
        <v>8</v>
      </c>
      <c r="E671" s="39">
        <v>0</v>
      </c>
      <c r="F671" s="70">
        <v>4</v>
      </c>
      <c r="G671" s="39">
        <v>1200</v>
      </c>
      <c r="H671" s="39" t="s">
        <v>1398</v>
      </c>
      <c r="I671" s="39">
        <v>72</v>
      </c>
      <c r="J671" s="39">
        <v>100</v>
      </c>
      <c r="K671" s="39">
        <v>6</v>
      </c>
      <c r="L671" s="39" t="s">
        <v>851</v>
      </c>
      <c r="M671" s="39" t="s">
        <v>999</v>
      </c>
      <c r="N671" s="41">
        <v>6.6</v>
      </c>
      <c r="O671" s="39" t="s">
        <v>1489</v>
      </c>
      <c r="P671" s="39" t="s">
        <v>1479</v>
      </c>
      <c r="Q671" s="48">
        <v>2</v>
      </c>
      <c r="R671" s="39">
        <v>5</v>
      </c>
      <c r="S671" s="39">
        <v>58.5</v>
      </c>
      <c r="T671" s="39">
        <v>56.5</v>
      </c>
      <c r="U671" s="48">
        <v>22.193768672641912</v>
      </c>
      <c r="V671" s="39">
        <v>4</v>
      </c>
      <c r="W671" s="39">
        <v>2</v>
      </c>
      <c r="X671" s="39">
        <v>2</v>
      </c>
      <c r="Y671" s="39">
        <v>5.5</v>
      </c>
      <c r="Z671" s="39">
        <v>20</v>
      </c>
      <c r="AA671" s="39"/>
      <c r="AB671" s="52"/>
      <c r="AC671" s="39"/>
      <c r="AD671" s="41">
        <v>8.5</v>
      </c>
      <c r="AE671" s="41"/>
      <c r="AF671" s="68" t="s">
        <v>619</v>
      </c>
      <c r="AG671" s="39" t="str">
        <f>VLOOKUP(B671,$B$1703:$D$1743,2,FALSE)</f>
        <v>NSW</v>
      </c>
      <c r="AH671" s="39" t="str">
        <f>VLOOKUP(B671,$B$1703:$D$1743,3,FALSE)</f>
        <v>-</v>
      </c>
      <c r="AI671" s="69" t="str">
        <f>TRIM(PROPER(L671))</f>
        <v>Two Up</v>
      </c>
      <c r="AJ671" s="39" t="str">
        <f>TEXT(A671, "ddd")</f>
        <v>Sat</v>
      </c>
      <c r="AK671" s="39">
        <f>MONTH(Table2[[#This Row],[Date]])</f>
        <v>5</v>
      </c>
      <c r="AL671" s="39"/>
      <c r="AM671" s="39">
        <f>IF(AND(Table2[[#This Row],[Date]]=A672,Table2[[#This Row],[Track]]=B672,Table2[[#This Row],[Race]]=F672,AL671&lt;&gt;"Neg",AL672&lt;&gt;"Neg"),2,"")</f>
        <v>2</v>
      </c>
      <c r="AN671" s="39">
        <f>IF(AM671=2,2,IF(AND(AM670=2,Table2[[#This Row],[Negatives]]&lt;&gt;"NEG"),2,""))</f>
        <v>2</v>
      </c>
      <c r="AO671" s="39">
        <f>IF(AND(Table2[[#This Row],[State]]="NSW",Table2[[#This Row],[Rated Order]]=3,AN671=""),100,100)</f>
        <v>100</v>
      </c>
      <c r="AP671" s="39" t="str">
        <f>IF(AC671&lt;&gt;"Won","",AO671*AD671)</f>
        <v/>
      </c>
      <c r="AQ671" s="39">
        <f>IF(AP671="",AO671*-1,AP671-AO671)</f>
        <v>-100</v>
      </c>
      <c r="AR671" s="95">
        <f>IF(Table2[[#This Row],[Negatives]]="NEG","",IF(AND(Table2[[#This Row],[2 Pro Bets]]="",Table2[[#This Row],[State]]="NSW",Table2[[#This Row],[Rated Order]]=3),"",100))</f>
        <v>100</v>
      </c>
      <c r="AS671" s="47" t="str">
        <f>IF(Table2[[#This Row],[Pro Bet]]="","",IF(Table2[[#This Row],[Lev Ret]]="","",AR671*Table2[[#This Row],[Div]]))</f>
        <v/>
      </c>
      <c r="AT671" s="96">
        <f>IF(Table2[[#This Row],[Pro Bet]]="","",IF(AS671="",AR671*-1,AS671-AR671))</f>
        <v>-100</v>
      </c>
    </row>
    <row r="672" spans="1:46" x14ac:dyDescent="0.25">
      <c r="A672" s="38">
        <v>44709</v>
      </c>
      <c r="B672" s="39" t="s">
        <v>44</v>
      </c>
      <c r="C672" s="40">
        <v>0.53125</v>
      </c>
      <c r="D672" s="39">
        <v>8</v>
      </c>
      <c r="E672" s="39">
        <v>0</v>
      </c>
      <c r="F672" s="70">
        <v>4</v>
      </c>
      <c r="G672" s="39">
        <v>1200</v>
      </c>
      <c r="H672" s="39" t="s">
        <v>1398</v>
      </c>
      <c r="I672" s="39">
        <v>72</v>
      </c>
      <c r="J672" s="39">
        <v>100</v>
      </c>
      <c r="K672" s="39">
        <v>4</v>
      </c>
      <c r="L672" s="39" t="s">
        <v>852</v>
      </c>
      <c r="M672" s="39" t="s">
        <v>1006</v>
      </c>
      <c r="N672" s="41">
        <v>9.1</v>
      </c>
      <c r="O672" s="39" t="s">
        <v>1418</v>
      </c>
      <c r="P672" s="39" t="s">
        <v>1435</v>
      </c>
      <c r="Q672" s="48"/>
      <c r="R672" s="39">
        <v>6</v>
      </c>
      <c r="S672" s="39">
        <v>59</v>
      </c>
      <c r="T672" s="39">
        <v>59</v>
      </c>
      <c r="U672" s="48">
        <v>22.193768672641912</v>
      </c>
      <c r="V672" s="39"/>
      <c r="W672" s="39">
        <v>1</v>
      </c>
      <c r="X672" s="39">
        <v>3</v>
      </c>
      <c r="Y672" s="39">
        <v>7</v>
      </c>
      <c r="Z672" s="39">
        <v>20</v>
      </c>
      <c r="AA672" s="39"/>
      <c r="AB672" s="52"/>
      <c r="AC672" s="39" t="s">
        <v>471</v>
      </c>
      <c r="AD672" s="41">
        <v>11.4</v>
      </c>
      <c r="AE672" s="41">
        <v>3.5</v>
      </c>
      <c r="AF672" s="68" t="s">
        <v>619</v>
      </c>
      <c r="AG672" s="39" t="str">
        <f>VLOOKUP(B672,$B$1703:$D$1743,2,FALSE)</f>
        <v>NSW</v>
      </c>
      <c r="AH672" s="39" t="str">
        <f>VLOOKUP(B672,$B$1703:$D$1743,3,FALSE)</f>
        <v>-</v>
      </c>
      <c r="AI672" s="69" t="str">
        <f>TRIM(PROPER(L672))</f>
        <v>Saquon</v>
      </c>
      <c r="AJ672" s="39" t="str">
        <f>TEXT(A672, "ddd")</f>
        <v>Sat</v>
      </c>
      <c r="AK672" s="39">
        <f>MONTH(Table2[[#This Row],[Date]])</f>
        <v>5</v>
      </c>
      <c r="AL672" s="39"/>
      <c r="AM672" s="39" t="str">
        <f>IF(AND(Table2[[#This Row],[Date]]=A673,Table2[[#This Row],[Track]]=B673,Table2[[#This Row],[Race]]=F673,AL672&lt;&gt;"Neg",AL673&lt;&gt;"Neg"),2,"")</f>
        <v/>
      </c>
      <c r="AN672" s="39">
        <f>IF(AM672=2,2,IF(AND(AM671=2,Table2[[#This Row],[Negatives]]&lt;&gt;"NEG"),2,""))</f>
        <v>2</v>
      </c>
      <c r="AO672" s="39">
        <f>IF(AND(Table2[[#This Row],[State]]="NSW",Table2[[#This Row],[Rated Order]]=3,AN672=""),100,100)</f>
        <v>100</v>
      </c>
      <c r="AP672" s="39">
        <f>IF(AC672&lt;&gt;"Won","",AO672*AD672)</f>
        <v>1140</v>
      </c>
      <c r="AQ672" s="39">
        <f>IF(AP672="",AO672*-1,AP672-AO672)</f>
        <v>1040</v>
      </c>
      <c r="AR672" s="95">
        <f>IF(Table2[[#This Row],[Negatives]]="NEG","",IF(AND(Table2[[#This Row],[2 Pro Bets]]="",Table2[[#This Row],[State]]="NSW",Table2[[#This Row],[Rated Order]]=3),"",100))</f>
        <v>100</v>
      </c>
      <c r="AS672" s="47">
        <f>IF(Table2[[#This Row],[Pro Bet]]="","",IF(Table2[[#This Row],[Lev Ret]]="","",AR672*Table2[[#This Row],[Div]]))</f>
        <v>1140</v>
      </c>
      <c r="AT672" s="96">
        <f>IF(Table2[[#This Row],[Pro Bet]]="","",IF(AS672="",AR672*-1,AS672-AR672))</f>
        <v>1040</v>
      </c>
    </row>
    <row r="673" spans="1:46" x14ac:dyDescent="0.25">
      <c r="A673" s="38">
        <v>44709</v>
      </c>
      <c r="B673" s="39" t="s">
        <v>107</v>
      </c>
      <c r="C673" s="40">
        <v>0.64236111111111105</v>
      </c>
      <c r="D673" s="39">
        <v>4</v>
      </c>
      <c r="E673" s="39">
        <v>11</v>
      </c>
      <c r="F673" s="70">
        <v>7</v>
      </c>
      <c r="G673" s="39">
        <v>2000</v>
      </c>
      <c r="H673" s="39" t="s">
        <v>988</v>
      </c>
      <c r="I673" s="39">
        <v>100</v>
      </c>
      <c r="J673" s="39">
        <v>130</v>
      </c>
      <c r="K673" s="39">
        <v>6</v>
      </c>
      <c r="L673" s="39" t="s">
        <v>511</v>
      </c>
      <c r="M673" s="39" t="s">
        <v>990</v>
      </c>
      <c r="N673" s="41">
        <v>7.5</v>
      </c>
      <c r="O673" s="39" t="s">
        <v>1091</v>
      </c>
      <c r="P673" s="39" t="s">
        <v>1116</v>
      </c>
      <c r="Q673" s="48"/>
      <c r="R673" s="39">
        <v>7</v>
      </c>
      <c r="S673" s="39">
        <v>56</v>
      </c>
      <c r="T673" s="39">
        <v>56</v>
      </c>
      <c r="U673" s="48">
        <v>59.844961240310084</v>
      </c>
      <c r="V673" s="39">
        <v>3</v>
      </c>
      <c r="W673" s="39">
        <v>5</v>
      </c>
      <c r="X673" s="39">
        <v>2</v>
      </c>
      <c r="Y673" s="39">
        <v>5.2</v>
      </c>
      <c r="Z673" s="39">
        <v>30</v>
      </c>
      <c r="AA673" s="39">
        <v>9</v>
      </c>
      <c r="AB673" s="52"/>
      <c r="AC673" s="39"/>
      <c r="AD673" s="41">
        <v>6.5</v>
      </c>
      <c r="AE673" s="41"/>
      <c r="AF673" s="68" t="s">
        <v>618</v>
      </c>
      <c r="AG673" s="39" t="str">
        <f>VLOOKUP(B673,$B$1703:$D$1743,2,FALSE)</f>
        <v>Vic</v>
      </c>
      <c r="AH673" s="39" t="str">
        <f>VLOOKUP(B673,$B$1703:$D$1743,3,FALSE)</f>
        <v>-</v>
      </c>
      <c r="AI673" s="69" t="str">
        <f>TRIM(PROPER(L673))</f>
        <v>Pancho</v>
      </c>
      <c r="AJ673" s="39" t="str">
        <f>TEXT(A673, "ddd")</f>
        <v>Sat</v>
      </c>
      <c r="AK673" s="39">
        <f>MONTH(Table2[[#This Row],[Date]])</f>
        <v>5</v>
      </c>
      <c r="AL673" s="39"/>
      <c r="AM673" s="39" t="str">
        <f>IF(AND(Table2[[#This Row],[Date]]=A674,Table2[[#This Row],[Track]]=B674,Table2[[#This Row],[Race]]=F674,AL673&lt;&gt;"Neg",AL674&lt;&gt;"Neg"),2,"")</f>
        <v/>
      </c>
      <c r="AN673" s="39" t="str">
        <f>IF(AM673=2,2,IF(AND(AM672=2,Table2[[#This Row],[Negatives]]&lt;&gt;"NEG"),2,""))</f>
        <v/>
      </c>
      <c r="AO673" s="39">
        <f>IF(AND(Table2[[#This Row],[State]]="NSW",Table2[[#This Row],[Rated Order]]=3,AN673=""),100,100)</f>
        <v>100</v>
      </c>
      <c r="AP673" s="39" t="str">
        <f>IF(AC673&lt;&gt;"Won","",AO673*AD673)</f>
        <v/>
      </c>
      <c r="AQ673" s="39">
        <f>IF(AP673="",AO673*-1,AP673-AO673)</f>
        <v>-100</v>
      </c>
      <c r="AR673" s="95">
        <f>IF(Table2[[#This Row],[Negatives]]="NEG","",IF(AND(Table2[[#This Row],[2 Pro Bets]]="",Table2[[#This Row],[State]]="NSW",Table2[[#This Row],[Rated Order]]=3),"",100))</f>
        <v>100</v>
      </c>
      <c r="AS673" s="47" t="str">
        <f>IF(Table2[[#This Row],[Pro Bet]]="","",IF(Table2[[#This Row],[Lev Ret]]="","",AR673*Table2[[#This Row],[Div]]))</f>
        <v/>
      </c>
      <c r="AT673" s="96">
        <f>IF(Table2[[#This Row],[Pro Bet]]="","",IF(AS673="",AR673*-1,AS673-AR673))</f>
        <v>-100</v>
      </c>
    </row>
    <row r="674" spans="1:46" x14ac:dyDescent="0.25">
      <c r="A674" s="38">
        <v>44709</v>
      </c>
      <c r="B674" s="39" t="s">
        <v>44</v>
      </c>
      <c r="C674" s="40">
        <v>0.65625</v>
      </c>
      <c r="D674" s="39">
        <v>8</v>
      </c>
      <c r="E674" s="39">
        <v>0</v>
      </c>
      <c r="F674" s="70">
        <v>9</v>
      </c>
      <c r="G674" s="39">
        <v>1300</v>
      </c>
      <c r="H674" s="39" t="s">
        <v>1398</v>
      </c>
      <c r="I674" s="39">
        <v>78</v>
      </c>
      <c r="J674" s="39">
        <v>130</v>
      </c>
      <c r="K674" s="39">
        <v>9</v>
      </c>
      <c r="L674" s="39" t="s">
        <v>853</v>
      </c>
      <c r="M674" s="39" t="s">
        <v>999</v>
      </c>
      <c r="N674" s="41">
        <v>4.0999999999999996</v>
      </c>
      <c r="O674" s="39" t="s">
        <v>1337</v>
      </c>
      <c r="P674" s="39" t="s">
        <v>1470</v>
      </c>
      <c r="Q674" s="48">
        <v>3</v>
      </c>
      <c r="R674" s="39">
        <v>4</v>
      </c>
      <c r="S674" s="39">
        <v>57</v>
      </c>
      <c r="T674" s="39">
        <v>54</v>
      </c>
      <c r="U674" s="48">
        <v>40.519276160503537</v>
      </c>
      <c r="V674" s="39">
        <v>4</v>
      </c>
      <c r="W674" s="39">
        <v>3</v>
      </c>
      <c r="X674" s="39">
        <v>2</v>
      </c>
      <c r="Y674" s="39">
        <v>4.8</v>
      </c>
      <c r="Z674" s="39">
        <v>20</v>
      </c>
      <c r="AA674" s="39"/>
      <c r="AB674" s="52"/>
      <c r="AC674" s="39" t="s">
        <v>1</v>
      </c>
      <c r="AD674" s="41">
        <v>3.4</v>
      </c>
      <c r="AE674" s="41">
        <v>2.2000000000000002</v>
      </c>
      <c r="AF674" s="68" t="s">
        <v>619</v>
      </c>
      <c r="AG674" s="39" t="str">
        <f>VLOOKUP(B674,$B$1703:$D$1743,2,FALSE)</f>
        <v>NSW</v>
      </c>
      <c r="AH674" s="39" t="str">
        <f>VLOOKUP(B674,$B$1703:$D$1743,3,FALSE)</f>
        <v>-</v>
      </c>
      <c r="AI674" s="69" t="str">
        <f>TRIM(PROPER(L674))</f>
        <v>French Marine</v>
      </c>
      <c r="AJ674" s="39" t="str">
        <f>TEXT(A674, "ddd")</f>
        <v>Sat</v>
      </c>
      <c r="AK674" s="39">
        <f>MONTH(Table2[[#This Row],[Date]])</f>
        <v>5</v>
      </c>
      <c r="AL674" s="39"/>
      <c r="AM674" s="39" t="str">
        <f>IF(AND(Table2[[#This Row],[Date]]=A675,Table2[[#This Row],[Track]]=B675,Table2[[#This Row],[Race]]=F675,AL674&lt;&gt;"Neg",AL675&lt;&gt;"Neg"),2,"")</f>
        <v/>
      </c>
      <c r="AN674" s="39" t="str">
        <f>IF(AM674=2,2,IF(AND(AM673=2,Table2[[#This Row],[Negatives]]&lt;&gt;"NEG"),2,""))</f>
        <v/>
      </c>
      <c r="AO674" s="39">
        <f>IF(AND(Table2[[#This Row],[State]]="NSW",Table2[[#This Row],[Rated Order]]=3,AN674=""),100,100)</f>
        <v>100</v>
      </c>
      <c r="AP674" s="39" t="str">
        <f>IF(AC674&lt;&gt;"Won","",AO674*AD674)</f>
        <v/>
      </c>
      <c r="AQ674" s="39">
        <f>IF(AP674="",AO674*-1,AP674-AO674)</f>
        <v>-100</v>
      </c>
      <c r="AR674" s="95">
        <f>IF(Table2[[#This Row],[Negatives]]="NEG","",IF(AND(Table2[[#This Row],[2 Pro Bets]]="",Table2[[#This Row],[State]]="NSW",Table2[[#This Row],[Rated Order]]=3),"",100))</f>
        <v>100</v>
      </c>
      <c r="AS674" s="47" t="str">
        <f>IF(Table2[[#This Row],[Pro Bet]]="","",IF(Table2[[#This Row],[Lev Ret]]="","",AR674*Table2[[#This Row],[Div]]))</f>
        <v/>
      </c>
      <c r="AT674" s="96">
        <f>IF(Table2[[#This Row],[Pro Bet]]="","",IF(AS674="",AR674*-1,AS674-AR674))</f>
        <v>-100</v>
      </c>
    </row>
    <row r="675" spans="1:46" x14ac:dyDescent="0.25">
      <c r="A675" s="38">
        <v>44709</v>
      </c>
      <c r="B675" s="39" t="s">
        <v>107</v>
      </c>
      <c r="C675" s="40">
        <v>0.67013888888888884</v>
      </c>
      <c r="D675" s="39">
        <v>4</v>
      </c>
      <c r="E675" s="39">
        <v>11</v>
      </c>
      <c r="F675" s="70">
        <v>8</v>
      </c>
      <c r="G675" s="39">
        <v>1600</v>
      </c>
      <c r="H675" s="39" t="s">
        <v>988</v>
      </c>
      <c r="I675" s="39">
        <v>84</v>
      </c>
      <c r="J675" s="39">
        <v>130</v>
      </c>
      <c r="K675" s="39">
        <v>8</v>
      </c>
      <c r="L675" s="39" t="s">
        <v>556</v>
      </c>
      <c r="M675" s="39" t="s">
        <v>1024</v>
      </c>
      <c r="N675" s="41">
        <v>7</v>
      </c>
      <c r="O675" s="39" t="s">
        <v>1003</v>
      </c>
      <c r="P675" s="39" t="s">
        <v>1020</v>
      </c>
      <c r="Q675" s="48"/>
      <c r="R675" s="39">
        <v>1</v>
      </c>
      <c r="S675" s="39">
        <v>59.5</v>
      </c>
      <c r="T675" s="39">
        <v>59.5</v>
      </c>
      <c r="U675" s="48">
        <v>50</v>
      </c>
      <c r="V675" s="39">
        <v>2</v>
      </c>
      <c r="W675" s="39">
        <v>3</v>
      </c>
      <c r="X675" s="39">
        <v>2</v>
      </c>
      <c r="Y675" s="39">
        <v>4.8</v>
      </c>
      <c r="Z675" s="39">
        <v>40</v>
      </c>
      <c r="AA675" s="39">
        <v>15</v>
      </c>
      <c r="AB675" s="52"/>
      <c r="AC675" s="39" t="s">
        <v>617</v>
      </c>
      <c r="AD675" s="41">
        <v>9.5</v>
      </c>
      <c r="AE675" s="41">
        <v>2.5</v>
      </c>
      <c r="AF675" s="68" t="s">
        <v>618</v>
      </c>
      <c r="AG675" s="39" t="str">
        <f>VLOOKUP(B675,$B$1703:$D$1743,2,FALSE)</f>
        <v>Vic</v>
      </c>
      <c r="AH675" s="39" t="str">
        <f>VLOOKUP(B675,$B$1703:$D$1743,3,FALSE)</f>
        <v>-</v>
      </c>
      <c r="AI675" s="69" t="str">
        <f>TRIM(PROPER(L675))</f>
        <v>Sir Davy</v>
      </c>
      <c r="AJ675" s="39" t="str">
        <f>TEXT(A675, "ddd")</f>
        <v>Sat</v>
      </c>
      <c r="AK675" s="39">
        <f>MONTH(Table2[[#This Row],[Date]])</f>
        <v>5</v>
      </c>
      <c r="AL675" s="39"/>
      <c r="AM675" s="39">
        <f>IF(AND(Table2[[#This Row],[Date]]=A676,Table2[[#This Row],[Track]]=B676,Table2[[#This Row],[Race]]=F676,AL675&lt;&gt;"Neg",AL676&lt;&gt;"Neg"),2,"")</f>
        <v>2</v>
      </c>
      <c r="AN675" s="39">
        <f>IF(AM675=2,2,IF(AND(AM674=2,Table2[[#This Row],[Negatives]]&lt;&gt;"NEG"),2,""))</f>
        <v>2</v>
      </c>
      <c r="AO675" s="39">
        <f>IF(AND(Table2[[#This Row],[State]]="NSW",Table2[[#This Row],[Rated Order]]=3,AN675=""),100,100)</f>
        <v>100</v>
      </c>
      <c r="AP675" s="39">
        <f>IF(AC675&lt;&gt;"Won","",AO675*AD675)</f>
        <v>950</v>
      </c>
      <c r="AQ675" s="39">
        <f>IF(AP675="",AO675*-1,AP675-AO675)</f>
        <v>850</v>
      </c>
      <c r="AR675" s="95">
        <f>IF(Table2[[#This Row],[Negatives]]="NEG","",IF(AND(Table2[[#This Row],[2 Pro Bets]]="",Table2[[#This Row],[State]]="NSW",Table2[[#This Row],[Rated Order]]=3),"",100))</f>
        <v>100</v>
      </c>
      <c r="AS675" s="47">
        <f>IF(Table2[[#This Row],[Pro Bet]]="","",IF(Table2[[#This Row],[Lev Ret]]="","",AR675*Table2[[#This Row],[Div]]))</f>
        <v>950</v>
      </c>
      <c r="AT675" s="96">
        <f>IF(Table2[[#This Row],[Pro Bet]]="","",IF(AS675="",AR675*-1,AS675-AR675))</f>
        <v>850</v>
      </c>
    </row>
    <row r="676" spans="1:46" x14ac:dyDescent="0.25">
      <c r="A676" s="38">
        <v>44709</v>
      </c>
      <c r="B676" s="39" t="s">
        <v>107</v>
      </c>
      <c r="C676" s="40">
        <v>0.67013888888888884</v>
      </c>
      <c r="D676" s="39">
        <v>4</v>
      </c>
      <c r="E676" s="39">
        <v>11</v>
      </c>
      <c r="F676" s="70">
        <v>8</v>
      </c>
      <c r="G676" s="39">
        <v>1600</v>
      </c>
      <c r="H676" s="39" t="s">
        <v>988</v>
      </c>
      <c r="I676" s="39">
        <v>84</v>
      </c>
      <c r="J676" s="39">
        <v>130</v>
      </c>
      <c r="K676" s="39">
        <v>14</v>
      </c>
      <c r="L676" s="39" t="s">
        <v>659</v>
      </c>
      <c r="M676" s="39" t="s">
        <v>1024</v>
      </c>
      <c r="N676" s="41">
        <v>4</v>
      </c>
      <c r="O676" s="39" t="s">
        <v>1145</v>
      </c>
      <c r="P676" s="39" t="s">
        <v>1045</v>
      </c>
      <c r="Q676" s="48"/>
      <c r="R676" s="39">
        <v>12</v>
      </c>
      <c r="S676" s="39">
        <v>57.5</v>
      </c>
      <c r="T676" s="39">
        <v>57.5</v>
      </c>
      <c r="U676" s="48">
        <v>50</v>
      </c>
      <c r="V676" s="39">
        <v>3</v>
      </c>
      <c r="W676" s="39"/>
      <c r="X676" s="39">
        <v>3</v>
      </c>
      <c r="Y676" s="39">
        <v>5.2</v>
      </c>
      <c r="Z676" s="39">
        <v>30</v>
      </c>
      <c r="AA676" s="39">
        <v>15</v>
      </c>
      <c r="AB676" s="52"/>
      <c r="AC676" s="39" t="s">
        <v>2</v>
      </c>
      <c r="AD676" s="41">
        <v>3.1</v>
      </c>
      <c r="AE676" s="41">
        <v>1.6</v>
      </c>
      <c r="AF676" s="68" t="s">
        <v>618</v>
      </c>
      <c r="AG676" s="39" t="str">
        <f>VLOOKUP(B676,$B$1703:$D$1743,2,FALSE)</f>
        <v>Vic</v>
      </c>
      <c r="AH676" s="39" t="str">
        <f>VLOOKUP(B676,$B$1703:$D$1743,3,FALSE)</f>
        <v>-</v>
      </c>
      <c r="AI676" s="69" t="str">
        <f>TRIM(PROPER(L676))</f>
        <v>Visinari</v>
      </c>
      <c r="AJ676" s="39" t="str">
        <f>TEXT(A676, "ddd")</f>
        <v>Sat</v>
      </c>
      <c r="AK676" s="39">
        <f>MONTH(Table2[[#This Row],[Date]])</f>
        <v>5</v>
      </c>
      <c r="AL676" s="39"/>
      <c r="AM676" s="39" t="str">
        <f>IF(AND(Table2[[#This Row],[Date]]=A677,Table2[[#This Row],[Track]]=B677,Table2[[#This Row],[Race]]=F677,AL676&lt;&gt;"Neg",AL677&lt;&gt;"Neg"),2,"")</f>
        <v/>
      </c>
      <c r="AN676" s="39">
        <f>IF(AM676=2,2,IF(AND(AM675=2,Table2[[#This Row],[Negatives]]&lt;&gt;"NEG"),2,""))</f>
        <v>2</v>
      </c>
      <c r="AO676" s="39">
        <f>IF(AND(Table2[[#This Row],[State]]="NSW",Table2[[#This Row],[Rated Order]]=3,AN676=""),100,100)</f>
        <v>100</v>
      </c>
      <c r="AP676" s="39" t="str">
        <f>IF(AC676&lt;&gt;"Won","",AO676*AD676)</f>
        <v/>
      </c>
      <c r="AQ676" s="39">
        <f>IF(AP676="",AO676*-1,AP676-AO676)</f>
        <v>-100</v>
      </c>
      <c r="AR676" s="95">
        <f>IF(Table2[[#This Row],[Negatives]]="NEG","",IF(AND(Table2[[#This Row],[2 Pro Bets]]="",Table2[[#This Row],[State]]="NSW",Table2[[#This Row],[Rated Order]]=3),"",100))</f>
        <v>100</v>
      </c>
      <c r="AS676" s="47" t="str">
        <f>IF(Table2[[#This Row],[Pro Bet]]="","",IF(Table2[[#This Row],[Lev Ret]]="","",AR676*Table2[[#This Row],[Div]]))</f>
        <v/>
      </c>
      <c r="AT676" s="96">
        <f>IF(Table2[[#This Row],[Pro Bet]]="","",IF(AS676="",AR676*-1,AS676-AR676))</f>
        <v>-100</v>
      </c>
    </row>
    <row r="677" spans="1:46" x14ac:dyDescent="0.25">
      <c r="A677" s="38">
        <v>44709</v>
      </c>
      <c r="B677" s="39" t="s">
        <v>107</v>
      </c>
      <c r="C677" s="40">
        <v>0.69444444444444453</v>
      </c>
      <c r="D677" s="39">
        <v>4</v>
      </c>
      <c r="E677" s="39">
        <v>11</v>
      </c>
      <c r="F677" s="70">
        <v>9</v>
      </c>
      <c r="G677" s="39">
        <v>1400</v>
      </c>
      <c r="H677" s="39" t="s">
        <v>988</v>
      </c>
      <c r="I677" s="39">
        <v>84</v>
      </c>
      <c r="J677" s="39">
        <v>130</v>
      </c>
      <c r="K677" s="39">
        <v>2</v>
      </c>
      <c r="L677" s="39" t="s">
        <v>1236</v>
      </c>
      <c r="M677" s="39" t="s">
        <v>995</v>
      </c>
      <c r="N677" s="41">
        <v>6</v>
      </c>
      <c r="O677" s="39" t="s">
        <v>1106</v>
      </c>
      <c r="P677" s="39" t="s">
        <v>1203</v>
      </c>
      <c r="Q677" s="48">
        <v>3</v>
      </c>
      <c r="R677" s="39">
        <v>7</v>
      </c>
      <c r="S677" s="39">
        <v>60.5</v>
      </c>
      <c r="T677" s="39">
        <v>57.5</v>
      </c>
      <c r="U677" s="48">
        <v>35.526315789473685</v>
      </c>
      <c r="V677" s="39">
        <v>2</v>
      </c>
      <c r="W677" s="39">
        <v>2</v>
      </c>
      <c r="X677" s="39">
        <v>3</v>
      </c>
      <c r="Y677" s="39">
        <v>5.6</v>
      </c>
      <c r="Z677" s="39">
        <v>30</v>
      </c>
      <c r="AA677" s="39">
        <v>14</v>
      </c>
      <c r="AB677" s="52"/>
      <c r="AC677" s="39" t="s">
        <v>2</v>
      </c>
      <c r="AD677" s="41">
        <v>5.5</v>
      </c>
      <c r="AE677" s="41">
        <v>2.2999999999999998</v>
      </c>
      <c r="AF677" s="68" t="s">
        <v>618</v>
      </c>
      <c r="AG677" s="39" t="str">
        <f>VLOOKUP(B677,$B$1703:$D$1743,2,FALSE)</f>
        <v>Vic</v>
      </c>
      <c r="AH677" s="39" t="str">
        <f>VLOOKUP(B677,$B$1703:$D$1743,3,FALSE)</f>
        <v>-</v>
      </c>
      <c r="AI677" s="69" t="str">
        <f>TRIM(PROPER(L677))</f>
        <v>First Accused</v>
      </c>
      <c r="AJ677" s="39" t="str">
        <f>TEXT(A677, "ddd")</f>
        <v>Sat</v>
      </c>
      <c r="AK677" s="39">
        <f>MONTH(Table2[[#This Row],[Date]])</f>
        <v>5</v>
      </c>
      <c r="AL677" s="39" t="s">
        <v>1361</v>
      </c>
      <c r="AM677" s="39" t="str">
        <f>IF(AND(Table2[[#This Row],[Date]]=A678,Table2[[#This Row],[Track]]=B678,Table2[[#This Row],[Race]]=F678,AL677&lt;&gt;"Neg",AL678&lt;&gt;"Neg"),2,"")</f>
        <v/>
      </c>
      <c r="AN677" s="39" t="str">
        <f>IF(AM677=2,2,IF(AND(AM676=2,Table2[[#This Row],[Negatives]]&lt;&gt;"NEG"),2,""))</f>
        <v/>
      </c>
      <c r="AO677" s="39">
        <f>IF(AND(Table2[[#This Row],[State]]="NSW",Table2[[#This Row],[Rated Order]]=3,AN677=""),100,100)</f>
        <v>100</v>
      </c>
      <c r="AP677" s="39" t="str">
        <f>IF(AC677&lt;&gt;"Won","",AO677*AD677)</f>
        <v/>
      </c>
      <c r="AQ677" s="39">
        <f>IF(AP677="",AO677*-1,AP677-AO677)</f>
        <v>-100</v>
      </c>
      <c r="AR677" s="95" t="str">
        <f>IF(Table2[[#This Row],[Negatives]]="NEG","",IF(AND(Table2[[#This Row],[2 Pro Bets]]="",Table2[[#This Row],[State]]="NSW",Table2[[#This Row],[Rated Order]]=3),"",100))</f>
        <v/>
      </c>
      <c r="AS677" s="47" t="str">
        <f>IF(Table2[[#This Row],[Pro Bet]]="","",IF(Table2[[#This Row],[Lev Ret]]="","",AR677*Table2[[#This Row],[Div]]))</f>
        <v/>
      </c>
      <c r="AT677" s="96" t="str">
        <f>IF(Table2[[#This Row],[Pro Bet]]="","",IF(AS677="",AR677*-1,AS677-AR677))</f>
        <v/>
      </c>
    </row>
    <row r="678" spans="1:46" x14ac:dyDescent="0.25">
      <c r="A678" s="38">
        <v>44716</v>
      </c>
      <c r="B678" s="39" t="s">
        <v>225</v>
      </c>
      <c r="C678" s="40">
        <v>0.49305555555555558</v>
      </c>
      <c r="D678" s="39">
        <v>6</v>
      </c>
      <c r="E678" s="39">
        <v>9</v>
      </c>
      <c r="F678" s="70">
        <v>1</v>
      </c>
      <c r="G678" s="39">
        <v>2520</v>
      </c>
      <c r="H678" s="39" t="s">
        <v>988</v>
      </c>
      <c r="I678" s="39">
        <v>100</v>
      </c>
      <c r="J678" s="39">
        <v>130</v>
      </c>
      <c r="K678" s="39">
        <v>1</v>
      </c>
      <c r="L678" s="39" t="s">
        <v>530</v>
      </c>
      <c r="M678" s="39" t="s">
        <v>999</v>
      </c>
      <c r="N678" s="41">
        <v>4.4000000000000004</v>
      </c>
      <c r="O678" s="39" t="s">
        <v>1035</v>
      </c>
      <c r="P678" s="39" t="s">
        <v>1013</v>
      </c>
      <c r="Q678" s="48"/>
      <c r="R678" s="39">
        <v>8</v>
      </c>
      <c r="S678" s="39">
        <v>61.5</v>
      </c>
      <c r="T678" s="39">
        <v>61.5</v>
      </c>
      <c r="U678" s="48">
        <v>47.727272727272727</v>
      </c>
      <c r="V678" s="39">
        <v>2</v>
      </c>
      <c r="W678" s="39">
        <v>2</v>
      </c>
      <c r="X678" s="39">
        <v>2</v>
      </c>
      <c r="Y678" s="39">
        <v>5.2</v>
      </c>
      <c r="Z678" s="39">
        <v>30</v>
      </c>
      <c r="AA678" s="39">
        <v>8</v>
      </c>
      <c r="AB678" s="52"/>
      <c r="AC678" s="39"/>
      <c r="AD678" s="41">
        <v>4</v>
      </c>
      <c r="AE678" s="41"/>
      <c r="AF678" s="68" t="s">
        <v>618</v>
      </c>
      <c r="AG678" s="39" t="str">
        <f>VLOOKUP(B678,$B$1703:$D$1743,2,FALSE)</f>
        <v>Vic</v>
      </c>
      <c r="AH678" s="39" t="str">
        <f>VLOOKUP(B678,$B$1703:$D$1743,3,FALSE)</f>
        <v>-</v>
      </c>
      <c r="AI678" s="69" t="str">
        <f>TRIM(PROPER(L678))</f>
        <v>Warning</v>
      </c>
      <c r="AJ678" s="39" t="str">
        <f>TEXT(A678, "ddd")</f>
        <v>Sat</v>
      </c>
      <c r="AK678" s="39">
        <f>MONTH(Table2[[#This Row],[Date]])</f>
        <v>6</v>
      </c>
      <c r="AL678" s="39"/>
      <c r="AM678" s="39" t="str">
        <f>IF(AND(Table2[[#This Row],[Date]]=A679,Table2[[#This Row],[Track]]=B679,Table2[[#This Row],[Race]]=F679,AL678&lt;&gt;"Neg",AL679&lt;&gt;"Neg"),2,"")</f>
        <v/>
      </c>
      <c r="AN678" s="39" t="str">
        <f>IF(AM678=2,2,IF(AND(AM677=2,Table2[[#This Row],[Negatives]]&lt;&gt;"NEG"),2,""))</f>
        <v/>
      </c>
      <c r="AO678" s="39">
        <f>IF(AND(Table2[[#This Row],[State]]="NSW",Table2[[#This Row],[Rated Order]]=3,AN678=""),100,100)</f>
        <v>100</v>
      </c>
      <c r="AP678" s="39" t="str">
        <f>IF(AC678&lt;&gt;"Won","",AO678*AD678)</f>
        <v/>
      </c>
      <c r="AQ678" s="39">
        <f>IF(AP678="",AO678*-1,AP678-AO678)</f>
        <v>-100</v>
      </c>
      <c r="AR678" s="95">
        <f>IF(Table2[[#This Row],[Negatives]]="NEG","",IF(AND(Table2[[#This Row],[2 Pro Bets]]="",Table2[[#This Row],[State]]="NSW",Table2[[#This Row],[Rated Order]]=3),"",100))</f>
        <v>100</v>
      </c>
      <c r="AS678" s="47" t="str">
        <f>IF(Table2[[#This Row],[Pro Bet]]="","",IF(Table2[[#This Row],[Lev Ret]]="","",AR678*Table2[[#This Row],[Div]]))</f>
        <v/>
      </c>
      <c r="AT678" s="96">
        <f>IF(Table2[[#This Row],[Pro Bet]]="","",IF(AS678="",AR678*-1,AS678-AR678))</f>
        <v>-100</v>
      </c>
    </row>
    <row r="679" spans="1:46" x14ac:dyDescent="0.25">
      <c r="A679" s="38">
        <v>44716</v>
      </c>
      <c r="B679" s="39" t="s">
        <v>45</v>
      </c>
      <c r="C679" s="40">
        <v>0.53125</v>
      </c>
      <c r="D679" s="39">
        <v>7</v>
      </c>
      <c r="E679" s="39">
        <v>3</v>
      </c>
      <c r="F679" s="70">
        <v>4</v>
      </c>
      <c r="G679" s="39">
        <v>1400</v>
      </c>
      <c r="H679" s="39" t="s">
        <v>1398</v>
      </c>
      <c r="I679" s="39">
        <v>72</v>
      </c>
      <c r="J679" s="39">
        <v>100</v>
      </c>
      <c r="K679" s="39">
        <v>3</v>
      </c>
      <c r="L679" s="39" t="s">
        <v>854</v>
      </c>
      <c r="M679" s="39" t="s">
        <v>999</v>
      </c>
      <c r="N679" s="41">
        <v>10.199999999999999</v>
      </c>
      <c r="O679" s="39" t="s">
        <v>1490</v>
      </c>
      <c r="P679" s="39" t="s">
        <v>1435</v>
      </c>
      <c r="Q679" s="48"/>
      <c r="R679" s="39">
        <v>8</v>
      </c>
      <c r="S679" s="39">
        <v>59.5</v>
      </c>
      <c r="T679" s="39">
        <v>59.5</v>
      </c>
      <c r="U679" s="48">
        <v>26.197364191578274</v>
      </c>
      <c r="V679" s="39">
        <v>3</v>
      </c>
      <c r="W679" s="39"/>
      <c r="X679" s="39">
        <v>2</v>
      </c>
      <c r="Y679" s="39">
        <v>5.8</v>
      </c>
      <c r="Z679" s="39">
        <v>20</v>
      </c>
      <c r="AA679" s="39"/>
      <c r="AB679" s="52"/>
      <c r="AC679" s="39"/>
      <c r="AD679" s="41">
        <v>12</v>
      </c>
      <c r="AE679" s="41"/>
      <c r="AF679" s="68" t="s">
        <v>619</v>
      </c>
      <c r="AG679" s="39" t="str">
        <f>VLOOKUP(B679,$B$1703:$D$1743,2,FALSE)</f>
        <v>NSW</v>
      </c>
      <c r="AH679" s="39" t="str">
        <f>VLOOKUP(B679,$B$1703:$D$1743,3,FALSE)</f>
        <v>-</v>
      </c>
      <c r="AI679" s="69" t="str">
        <f>TRIM(PROPER(L679))</f>
        <v>Momack</v>
      </c>
      <c r="AJ679" s="39" t="str">
        <f>TEXT(A679, "ddd")</f>
        <v>Sat</v>
      </c>
      <c r="AK679" s="39">
        <f>MONTH(Table2[[#This Row],[Date]])</f>
        <v>6</v>
      </c>
      <c r="AL679" s="39"/>
      <c r="AM679" s="39" t="str">
        <f>IF(AND(Table2[[#This Row],[Date]]=A680,Table2[[#This Row],[Track]]=B680,Table2[[#This Row],[Race]]=F680,AL679&lt;&gt;"Neg",AL680&lt;&gt;"Neg"),2,"")</f>
        <v/>
      </c>
      <c r="AN679" s="39" t="str">
        <f>IF(AM679=2,2,IF(AND(AM678=2,Table2[[#This Row],[Negatives]]&lt;&gt;"NEG"),2,""))</f>
        <v/>
      </c>
      <c r="AO679" s="39">
        <f>IF(AND(Table2[[#This Row],[State]]="NSW",Table2[[#This Row],[Rated Order]]=3,AN679=""),100,100)</f>
        <v>100</v>
      </c>
      <c r="AP679" s="39" t="str">
        <f>IF(AC679&lt;&gt;"Won","",AO679*AD679)</f>
        <v/>
      </c>
      <c r="AQ679" s="39">
        <f>IF(AP679="",AO679*-1,AP679-AO679)</f>
        <v>-100</v>
      </c>
      <c r="AR679" s="95">
        <f>IF(Table2[[#This Row],[Negatives]]="NEG","",IF(AND(Table2[[#This Row],[2 Pro Bets]]="",Table2[[#This Row],[State]]="NSW",Table2[[#This Row],[Rated Order]]=3),"",100))</f>
        <v>100</v>
      </c>
      <c r="AS679" s="47" t="str">
        <f>IF(Table2[[#This Row],[Pro Bet]]="","",IF(Table2[[#This Row],[Lev Ret]]="","",AR679*Table2[[#This Row],[Div]]))</f>
        <v/>
      </c>
      <c r="AT679" s="96">
        <f>IF(Table2[[#This Row],[Pro Bet]]="","",IF(AS679="",AR679*-1,AS679-AR679))</f>
        <v>-100</v>
      </c>
    </row>
    <row r="680" spans="1:46" x14ac:dyDescent="0.25">
      <c r="A680" s="38">
        <v>44716</v>
      </c>
      <c r="B680" s="39" t="s">
        <v>225</v>
      </c>
      <c r="C680" s="40">
        <v>0.54166666666666663</v>
      </c>
      <c r="D680" s="39">
        <v>6</v>
      </c>
      <c r="E680" s="39">
        <v>9</v>
      </c>
      <c r="F680" s="70">
        <v>3</v>
      </c>
      <c r="G680" s="39">
        <v>1400</v>
      </c>
      <c r="H680" s="39" t="s">
        <v>1021</v>
      </c>
      <c r="I680" s="39">
        <v>78</v>
      </c>
      <c r="J680" s="39">
        <v>130</v>
      </c>
      <c r="K680" s="39">
        <v>2</v>
      </c>
      <c r="L680" s="39" t="s">
        <v>1237</v>
      </c>
      <c r="M680" s="39" t="s">
        <v>1018</v>
      </c>
      <c r="N680" s="41">
        <v>4.4000000000000004</v>
      </c>
      <c r="O680" s="39" t="s">
        <v>1106</v>
      </c>
      <c r="P680" s="39" t="s">
        <v>1203</v>
      </c>
      <c r="Q680" s="48">
        <v>3</v>
      </c>
      <c r="R680" s="39">
        <v>2</v>
      </c>
      <c r="S680" s="39">
        <v>61</v>
      </c>
      <c r="T680" s="39">
        <v>58</v>
      </c>
      <c r="U680" s="48">
        <v>38.111888111888113</v>
      </c>
      <c r="V680" s="39">
        <v>4</v>
      </c>
      <c r="W680" s="39"/>
      <c r="X680" s="39">
        <v>3</v>
      </c>
      <c r="Y680" s="39">
        <v>5.5</v>
      </c>
      <c r="Z680" s="39">
        <v>30</v>
      </c>
      <c r="AA680" s="39">
        <v>12</v>
      </c>
      <c r="AB680" s="52"/>
      <c r="AC680" s="39"/>
      <c r="AD680" s="41">
        <v>5.5</v>
      </c>
      <c r="AE680" s="41"/>
      <c r="AF680" s="68" t="s">
        <v>618</v>
      </c>
      <c r="AG680" s="39" t="str">
        <f>VLOOKUP(B680,$B$1703:$D$1743,2,FALSE)</f>
        <v>Vic</v>
      </c>
      <c r="AH680" s="39" t="str">
        <f>VLOOKUP(B680,$B$1703:$D$1743,3,FALSE)</f>
        <v>-</v>
      </c>
      <c r="AI680" s="69" t="str">
        <f>TRIM(PROPER(L680))</f>
        <v>Hela</v>
      </c>
      <c r="AJ680" s="39" t="str">
        <f>TEXT(A680, "ddd")</f>
        <v>Sat</v>
      </c>
      <c r="AK680" s="39">
        <f>MONTH(Table2[[#This Row],[Date]])</f>
        <v>6</v>
      </c>
      <c r="AL680" s="39" t="s">
        <v>1361</v>
      </c>
      <c r="AM680" s="39" t="str">
        <f>IF(AND(Table2[[#This Row],[Date]]=A681,Table2[[#This Row],[Track]]=B681,Table2[[#This Row],[Race]]=F681,AL680&lt;&gt;"Neg",AL681&lt;&gt;"Neg"),2,"")</f>
        <v/>
      </c>
      <c r="AN680" s="39" t="str">
        <f>IF(AM680=2,2,IF(AND(AM679=2,Table2[[#This Row],[Negatives]]&lt;&gt;"NEG"),2,""))</f>
        <v/>
      </c>
      <c r="AO680" s="39">
        <f>IF(AND(Table2[[#This Row],[State]]="NSW",Table2[[#This Row],[Rated Order]]=3,AN680=""),100,100)</f>
        <v>100</v>
      </c>
      <c r="AP680" s="39" t="str">
        <f>IF(AC680&lt;&gt;"Won","",AO680*AD680)</f>
        <v/>
      </c>
      <c r="AQ680" s="39">
        <f>IF(AP680="",AO680*-1,AP680-AO680)</f>
        <v>-100</v>
      </c>
      <c r="AR680" s="95" t="str">
        <f>IF(Table2[[#This Row],[Negatives]]="NEG","",IF(AND(Table2[[#This Row],[2 Pro Bets]]="",Table2[[#This Row],[State]]="NSW",Table2[[#This Row],[Rated Order]]=3),"",100))</f>
        <v/>
      </c>
      <c r="AS680" s="47" t="str">
        <f>IF(Table2[[#This Row],[Pro Bet]]="","",IF(Table2[[#This Row],[Lev Ret]]="","",AR680*Table2[[#This Row],[Div]]))</f>
        <v/>
      </c>
      <c r="AT680" s="96" t="str">
        <f>IF(Table2[[#This Row],[Pro Bet]]="","",IF(AS680="",AR680*-1,AS680-AR680))</f>
        <v/>
      </c>
    </row>
    <row r="681" spans="1:46" x14ac:dyDescent="0.25">
      <c r="A681" s="38">
        <v>44716</v>
      </c>
      <c r="B681" s="39" t="s">
        <v>45</v>
      </c>
      <c r="C681" s="40">
        <v>0.60416666666666663</v>
      </c>
      <c r="D681" s="39">
        <v>7</v>
      </c>
      <c r="E681" s="39">
        <v>3</v>
      </c>
      <c r="F681" s="70">
        <v>7</v>
      </c>
      <c r="G681" s="39">
        <v>1800</v>
      </c>
      <c r="H681" s="39" t="s">
        <v>1398</v>
      </c>
      <c r="I681" s="39">
        <v>94</v>
      </c>
      <c r="J681" s="39">
        <v>130</v>
      </c>
      <c r="K681" s="39">
        <v>10</v>
      </c>
      <c r="L681" s="39" t="s">
        <v>815</v>
      </c>
      <c r="M681" s="39" t="s">
        <v>1006</v>
      </c>
      <c r="N681" s="41">
        <v>5.7</v>
      </c>
      <c r="O681" s="39" t="s">
        <v>1091</v>
      </c>
      <c r="P681" s="39" t="s">
        <v>1483</v>
      </c>
      <c r="Q681" s="48">
        <v>2</v>
      </c>
      <c r="R681" s="39">
        <v>4</v>
      </c>
      <c r="S681" s="39">
        <v>53.5</v>
      </c>
      <c r="T681" s="39">
        <v>51.5</v>
      </c>
      <c r="U681" s="48">
        <v>25.608375778155064</v>
      </c>
      <c r="V681" s="39">
        <v>1</v>
      </c>
      <c r="W681" s="39"/>
      <c r="X681" s="39">
        <v>2</v>
      </c>
      <c r="Y681" s="39">
        <v>4.7</v>
      </c>
      <c r="Z681" s="39">
        <v>20</v>
      </c>
      <c r="AA681" s="39"/>
      <c r="AB681" s="52"/>
      <c r="AC681" s="39"/>
      <c r="AD681" s="41">
        <v>5.5</v>
      </c>
      <c r="AE681" s="41"/>
      <c r="AF681" s="68" t="s">
        <v>619</v>
      </c>
      <c r="AG681" s="39" t="str">
        <f>VLOOKUP(B681,$B$1703:$D$1743,2,FALSE)</f>
        <v>NSW</v>
      </c>
      <c r="AH681" s="39" t="str">
        <f>VLOOKUP(B681,$B$1703:$D$1743,3,FALSE)</f>
        <v>-</v>
      </c>
      <c r="AI681" s="69" t="str">
        <f>TRIM(PROPER(L681))</f>
        <v>Solar Apex</v>
      </c>
      <c r="AJ681" s="39" t="str">
        <f>TEXT(A681, "ddd")</f>
        <v>Sat</v>
      </c>
      <c r="AK681" s="39">
        <f>MONTH(Table2[[#This Row],[Date]])</f>
        <v>6</v>
      </c>
      <c r="AL681" s="39"/>
      <c r="AM681" s="39">
        <f>IF(AND(Table2[[#This Row],[Date]]=A682,Table2[[#This Row],[Track]]=B682,Table2[[#This Row],[Race]]=F682,AL681&lt;&gt;"Neg",AL682&lt;&gt;"Neg"),2,"")</f>
        <v>2</v>
      </c>
      <c r="AN681" s="39">
        <f>IF(AM681=2,2,IF(AND(AM680=2,Table2[[#This Row],[Negatives]]&lt;&gt;"NEG"),2,""))</f>
        <v>2</v>
      </c>
      <c r="AO681" s="39">
        <f>IF(AND(Table2[[#This Row],[State]]="NSW",Table2[[#This Row],[Rated Order]]=3,AN681=""),100,100)</f>
        <v>100</v>
      </c>
      <c r="AP681" s="39" t="str">
        <f>IF(AC681&lt;&gt;"Won","",AO681*AD681)</f>
        <v/>
      </c>
      <c r="AQ681" s="39">
        <f>IF(AP681="",AO681*-1,AP681-AO681)</f>
        <v>-100</v>
      </c>
      <c r="AR681" s="95">
        <f>IF(Table2[[#This Row],[Negatives]]="NEG","",IF(AND(Table2[[#This Row],[2 Pro Bets]]="",Table2[[#This Row],[State]]="NSW",Table2[[#This Row],[Rated Order]]=3),"",100))</f>
        <v>100</v>
      </c>
      <c r="AS681" s="47" t="str">
        <f>IF(Table2[[#This Row],[Pro Bet]]="","",IF(Table2[[#This Row],[Lev Ret]]="","",AR681*Table2[[#This Row],[Div]]))</f>
        <v/>
      </c>
      <c r="AT681" s="96">
        <f>IF(Table2[[#This Row],[Pro Bet]]="","",IF(AS681="",AR681*-1,AS681-AR681))</f>
        <v>-100</v>
      </c>
    </row>
    <row r="682" spans="1:46" x14ac:dyDescent="0.25">
      <c r="A682" s="38">
        <v>44716</v>
      </c>
      <c r="B682" s="39" t="s">
        <v>45</v>
      </c>
      <c r="C682" s="40">
        <v>0.60416666666666663</v>
      </c>
      <c r="D682" s="39">
        <v>7</v>
      </c>
      <c r="E682" s="39">
        <v>3</v>
      </c>
      <c r="F682" s="70">
        <v>7</v>
      </c>
      <c r="G682" s="39">
        <v>1800</v>
      </c>
      <c r="H682" s="39" t="s">
        <v>1398</v>
      </c>
      <c r="I682" s="39">
        <v>94</v>
      </c>
      <c r="J682" s="39">
        <v>130</v>
      </c>
      <c r="K682" s="39">
        <v>6</v>
      </c>
      <c r="L682" s="39" t="s">
        <v>855</v>
      </c>
      <c r="M682" s="39" t="s">
        <v>999</v>
      </c>
      <c r="N682" s="41">
        <v>2.8</v>
      </c>
      <c r="O682" s="39" t="s">
        <v>1166</v>
      </c>
      <c r="P682" s="39" t="s">
        <v>1273</v>
      </c>
      <c r="Q682" s="48"/>
      <c r="R682" s="39">
        <v>7</v>
      </c>
      <c r="S682" s="39">
        <v>56</v>
      </c>
      <c r="T682" s="39">
        <v>56</v>
      </c>
      <c r="U682" s="48">
        <v>25.608375778155064</v>
      </c>
      <c r="V682" s="39">
        <v>4</v>
      </c>
      <c r="W682" s="39"/>
      <c r="X682" s="39">
        <v>3</v>
      </c>
      <c r="Y682" s="39">
        <v>5.5</v>
      </c>
      <c r="Z682" s="39">
        <v>20</v>
      </c>
      <c r="AA682" s="39"/>
      <c r="AB682" s="52"/>
      <c r="AC682" s="39" t="s">
        <v>2</v>
      </c>
      <c r="AD682" s="41">
        <v>3.4</v>
      </c>
      <c r="AE682" s="41">
        <v>1.7</v>
      </c>
      <c r="AF682" s="68" t="s">
        <v>619</v>
      </c>
      <c r="AG682" s="39" t="str">
        <f>VLOOKUP(B682,$B$1703:$D$1743,2,FALSE)</f>
        <v>NSW</v>
      </c>
      <c r="AH682" s="39" t="str">
        <f>VLOOKUP(B682,$B$1703:$D$1743,3,FALSE)</f>
        <v>-</v>
      </c>
      <c r="AI682" s="69" t="str">
        <f>TRIM(PROPER(L682))</f>
        <v>Arapaho</v>
      </c>
      <c r="AJ682" s="39" t="str">
        <f>TEXT(A682, "ddd")</f>
        <v>Sat</v>
      </c>
      <c r="AK682" s="39">
        <f>MONTH(Table2[[#This Row],[Date]])</f>
        <v>6</v>
      </c>
      <c r="AL682" s="39"/>
      <c r="AM682" s="39" t="str">
        <f>IF(AND(Table2[[#This Row],[Date]]=A683,Table2[[#This Row],[Track]]=B683,Table2[[#This Row],[Race]]=F683,AL682&lt;&gt;"Neg",AL683&lt;&gt;"Neg"),2,"")</f>
        <v/>
      </c>
      <c r="AN682" s="39">
        <f>IF(AM682=2,2,IF(AND(AM681=2,Table2[[#This Row],[Negatives]]&lt;&gt;"NEG"),2,""))</f>
        <v>2</v>
      </c>
      <c r="AO682" s="39">
        <f>IF(AND(Table2[[#This Row],[State]]="NSW",Table2[[#This Row],[Rated Order]]=3,AN682=""),100,100)</f>
        <v>100</v>
      </c>
      <c r="AP682" s="39" t="str">
        <f>IF(AC682&lt;&gt;"Won","",AO682*AD682)</f>
        <v/>
      </c>
      <c r="AQ682" s="39">
        <f>IF(AP682="",AO682*-1,AP682-AO682)</f>
        <v>-100</v>
      </c>
      <c r="AR682" s="95">
        <f>IF(Table2[[#This Row],[Negatives]]="NEG","",IF(AND(Table2[[#This Row],[2 Pro Bets]]="",Table2[[#This Row],[State]]="NSW",Table2[[#This Row],[Rated Order]]=3),"",100))</f>
        <v>100</v>
      </c>
      <c r="AS682" s="47" t="str">
        <f>IF(Table2[[#This Row],[Pro Bet]]="","",IF(Table2[[#This Row],[Lev Ret]]="","",AR682*Table2[[#This Row],[Div]]))</f>
        <v/>
      </c>
      <c r="AT682" s="96">
        <f>IF(Table2[[#This Row],[Pro Bet]]="","",IF(AS682="",AR682*-1,AS682-AR682))</f>
        <v>-100</v>
      </c>
    </row>
    <row r="683" spans="1:46" x14ac:dyDescent="0.25">
      <c r="A683" s="38">
        <v>44716</v>
      </c>
      <c r="B683" s="39" t="s">
        <v>225</v>
      </c>
      <c r="C683" s="40">
        <v>0.61458333333333337</v>
      </c>
      <c r="D683" s="39">
        <v>6</v>
      </c>
      <c r="E683" s="39">
        <v>9</v>
      </c>
      <c r="F683" s="70">
        <v>6</v>
      </c>
      <c r="G683" s="39">
        <v>2000</v>
      </c>
      <c r="H683" s="39" t="s">
        <v>988</v>
      </c>
      <c r="I683" s="39">
        <v>84</v>
      </c>
      <c r="J683" s="39">
        <v>130</v>
      </c>
      <c r="K683" s="39">
        <v>8</v>
      </c>
      <c r="L683" s="39" t="s">
        <v>562</v>
      </c>
      <c r="M683" s="39" t="s">
        <v>990</v>
      </c>
      <c r="N683" s="41">
        <v>7.5</v>
      </c>
      <c r="O683" s="39" t="s">
        <v>1238</v>
      </c>
      <c r="P683" s="39" t="s">
        <v>1020</v>
      </c>
      <c r="Q683" s="48"/>
      <c r="R683" s="39">
        <v>6</v>
      </c>
      <c r="S683" s="39">
        <v>57</v>
      </c>
      <c r="T683" s="39">
        <v>57</v>
      </c>
      <c r="U683" s="48">
        <v>35.072463768115945</v>
      </c>
      <c r="V683" s="39">
        <v>3</v>
      </c>
      <c r="W683" s="39">
        <v>5</v>
      </c>
      <c r="X683" s="39">
        <v>2</v>
      </c>
      <c r="Y683" s="39">
        <v>5.2</v>
      </c>
      <c r="Z683" s="39">
        <v>30</v>
      </c>
      <c r="AA683" s="39">
        <v>12</v>
      </c>
      <c r="AB683" s="52"/>
      <c r="AC683" s="39"/>
      <c r="AD683" s="41">
        <v>7.5</v>
      </c>
      <c r="AE683" s="41"/>
      <c r="AF683" s="68" t="s">
        <v>618</v>
      </c>
      <c r="AG683" s="39" t="str">
        <f>VLOOKUP(B683,$B$1703:$D$1743,2,FALSE)</f>
        <v>Vic</v>
      </c>
      <c r="AH683" s="39" t="str">
        <f>VLOOKUP(B683,$B$1703:$D$1743,3,FALSE)</f>
        <v>-</v>
      </c>
      <c r="AI683" s="69" t="str">
        <f>TRIM(PROPER(L683))</f>
        <v>Reuber</v>
      </c>
      <c r="AJ683" s="39" t="str">
        <f>TEXT(A683, "ddd")</f>
        <v>Sat</v>
      </c>
      <c r="AK683" s="39">
        <f>MONTH(Table2[[#This Row],[Date]])</f>
        <v>6</v>
      </c>
      <c r="AL683" s="39"/>
      <c r="AM683" s="39" t="str">
        <f>IF(AND(Table2[[#This Row],[Date]]=A684,Table2[[#This Row],[Track]]=B684,Table2[[#This Row],[Race]]=F684,AL683&lt;&gt;"Neg",AL684&lt;&gt;"Neg"),2,"")</f>
        <v/>
      </c>
      <c r="AN683" s="39" t="str">
        <f>IF(AM683=2,2,IF(AND(AM682=2,Table2[[#This Row],[Negatives]]&lt;&gt;"NEG"),2,""))</f>
        <v/>
      </c>
      <c r="AO683" s="39">
        <f>IF(AND(Table2[[#This Row],[State]]="NSW",Table2[[#This Row],[Rated Order]]=3,AN683=""),100,100)</f>
        <v>100</v>
      </c>
      <c r="AP683" s="39" t="str">
        <f>IF(AC683&lt;&gt;"Won","",AO683*AD683)</f>
        <v/>
      </c>
      <c r="AQ683" s="39">
        <f>IF(AP683="",AO683*-1,AP683-AO683)</f>
        <v>-100</v>
      </c>
      <c r="AR683" s="95">
        <f>IF(Table2[[#This Row],[Negatives]]="NEG","",IF(AND(Table2[[#This Row],[2 Pro Bets]]="",Table2[[#This Row],[State]]="NSW",Table2[[#This Row],[Rated Order]]=3),"",100))</f>
        <v>100</v>
      </c>
      <c r="AS683" s="47" t="str">
        <f>IF(Table2[[#This Row],[Pro Bet]]="","",IF(Table2[[#This Row],[Lev Ret]]="","",AR683*Table2[[#This Row],[Div]]))</f>
        <v/>
      </c>
      <c r="AT683" s="96">
        <f>IF(Table2[[#This Row],[Pro Bet]]="","",IF(AS683="",AR683*-1,AS683-AR683))</f>
        <v>-100</v>
      </c>
    </row>
    <row r="684" spans="1:46" x14ac:dyDescent="0.25">
      <c r="A684" s="38">
        <v>44716</v>
      </c>
      <c r="B684" s="39" t="s">
        <v>45</v>
      </c>
      <c r="C684" s="40">
        <v>0.62847222222222221</v>
      </c>
      <c r="D684" s="39">
        <v>7</v>
      </c>
      <c r="E684" s="39">
        <v>3</v>
      </c>
      <c r="F684" s="70">
        <v>8</v>
      </c>
      <c r="G684" s="39">
        <v>1200</v>
      </c>
      <c r="H684" s="39" t="s">
        <v>1021</v>
      </c>
      <c r="I684" s="39">
        <v>78</v>
      </c>
      <c r="J684" s="39">
        <v>130</v>
      </c>
      <c r="K684" s="39">
        <v>9</v>
      </c>
      <c r="L684" s="39" t="s">
        <v>856</v>
      </c>
      <c r="M684" s="39" t="s">
        <v>999</v>
      </c>
      <c r="N684" s="41">
        <v>5.0999999999999996</v>
      </c>
      <c r="O684" s="39" t="s">
        <v>1089</v>
      </c>
      <c r="P684" s="39" t="s">
        <v>1175</v>
      </c>
      <c r="Q684" s="48"/>
      <c r="R684" s="39">
        <v>6</v>
      </c>
      <c r="S684" s="39">
        <v>55.5</v>
      </c>
      <c r="T684" s="39">
        <v>55.5</v>
      </c>
      <c r="U684" s="48">
        <v>40.016006402561025</v>
      </c>
      <c r="V684" s="39">
        <v>1</v>
      </c>
      <c r="W684" s="39">
        <v>1</v>
      </c>
      <c r="X684" s="39">
        <v>2</v>
      </c>
      <c r="Y684" s="39">
        <v>4.5999999999999996</v>
      </c>
      <c r="Z684" s="39">
        <v>20</v>
      </c>
      <c r="AA684" s="39"/>
      <c r="AB684" s="52"/>
      <c r="AC684" s="39"/>
      <c r="AD684" s="41">
        <v>5</v>
      </c>
      <c r="AE684" s="41"/>
      <c r="AF684" s="68" t="s">
        <v>619</v>
      </c>
      <c r="AG684" s="39" t="str">
        <f>VLOOKUP(B684,$B$1703:$D$1743,2,FALSE)</f>
        <v>NSW</v>
      </c>
      <c r="AH684" s="39" t="str">
        <f>VLOOKUP(B684,$B$1703:$D$1743,3,FALSE)</f>
        <v>-</v>
      </c>
      <c r="AI684" s="69" t="str">
        <f>TRIM(PROPER(L684))</f>
        <v>Showtime Lady</v>
      </c>
      <c r="AJ684" s="39" t="str">
        <f>TEXT(A684, "ddd")</f>
        <v>Sat</v>
      </c>
      <c r="AK684" s="39">
        <f>MONTH(Table2[[#This Row],[Date]])</f>
        <v>6</v>
      </c>
      <c r="AL684" s="39"/>
      <c r="AM684" s="39">
        <f>IF(AND(Table2[[#This Row],[Date]]=A685,Table2[[#This Row],[Track]]=B685,Table2[[#This Row],[Race]]=F685,AL684&lt;&gt;"Neg",AL685&lt;&gt;"Neg"),2,"")</f>
        <v>2</v>
      </c>
      <c r="AN684" s="39">
        <f>IF(AM684=2,2,IF(AND(AM683=2,Table2[[#This Row],[Negatives]]&lt;&gt;"NEG"),2,""))</f>
        <v>2</v>
      </c>
      <c r="AO684" s="39">
        <f>IF(AND(Table2[[#This Row],[State]]="NSW",Table2[[#This Row],[Rated Order]]=3,AN684=""),100,100)</f>
        <v>100</v>
      </c>
      <c r="AP684" s="39" t="str">
        <f>IF(AC684&lt;&gt;"Won","",AO684*AD684)</f>
        <v/>
      </c>
      <c r="AQ684" s="39">
        <f>IF(AP684="",AO684*-1,AP684-AO684)</f>
        <v>-100</v>
      </c>
      <c r="AR684" s="95">
        <f>IF(Table2[[#This Row],[Negatives]]="NEG","",IF(AND(Table2[[#This Row],[2 Pro Bets]]="",Table2[[#This Row],[State]]="NSW",Table2[[#This Row],[Rated Order]]=3),"",100))</f>
        <v>100</v>
      </c>
      <c r="AS684" s="47" t="str">
        <f>IF(Table2[[#This Row],[Pro Bet]]="","",IF(Table2[[#This Row],[Lev Ret]]="","",AR684*Table2[[#This Row],[Div]]))</f>
        <v/>
      </c>
      <c r="AT684" s="96">
        <f>IF(Table2[[#This Row],[Pro Bet]]="","",IF(AS684="",AR684*-1,AS684-AR684))</f>
        <v>-100</v>
      </c>
    </row>
    <row r="685" spans="1:46" x14ac:dyDescent="0.25">
      <c r="A685" s="38">
        <v>44716</v>
      </c>
      <c r="B685" s="39" t="s">
        <v>45</v>
      </c>
      <c r="C685" s="40">
        <v>0.62847222222222221</v>
      </c>
      <c r="D685" s="39">
        <v>7</v>
      </c>
      <c r="E685" s="39">
        <v>3</v>
      </c>
      <c r="F685" s="70">
        <v>8</v>
      </c>
      <c r="G685" s="39">
        <v>1200</v>
      </c>
      <c r="H685" s="39" t="s">
        <v>1021</v>
      </c>
      <c r="I685" s="39">
        <v>78</v>
      </c>
      <c r="J685" s="39">
        <v>130</v>
      </c>
      <c r="K685" s="39">
        <v>10</v>
      </c>
      <c r="L685" s="39" t="s">
        <v>857</v>
      </c>
      <c r="M685" s="39" t="s">
        <v>1006</v>
      </c>
      <c r="N685" s="41">
        <v>5.6</v>
      </c>
      <c r="O685" s="39" t="s">
        <v>1411</v>
      </c>
      <c r="P685" s="39" t="s">
        <v>1483</v>
      </c>
      <c r="Q685" s="48">
        <v>2</v>
      </c>
      <c r="R685" s="39">
        <v>7</v>
      </c>
      <c r="S685" s="39">
        <v>54</v>
      </c>
      <c r="T685" s="39">
        <v>52</v>
      </c>
      <c r="U685" s="48">
        <v>40.016006402561025</v>
      </c>
      <c r="V685" s="39"/>
      <c r="W685" s="39"/>
      <c r="X685" s="39">
        <v>3</v>
      </c>
      <c r="Y685" s="39">
        <v>5.9</v>
      </c>
      <c r="Z685" s="39">
        <v>20</v>
      </c>
      <c r="AA685" s="39"/>
      <c r="AB685" s="52"/>
      <c r="AC685" s="39"/>
      <c r="AD685" s="41">
        <v>9.5</v>
      </c>
      <c r="AE685" s="41"/>
      <c r="AF685" s="68" t="s">
        <v>619</v>
      </c>
      <c r="AG685" s="39" t="str">
        <f>VLOOKUP(B685,$B$1703:$D$1743,2,FALSE)</f>
        <v>NSW</v>
      </c>
      <c r="AH685" s="39" t="str">
        <f>VLOOKUP(B685,$B$1703:$D$1743,3,FALSE)</f>
        <v>-</v>
      </c>
      <c r="AI685" s="69" t="str">
        <f>TRIM(PROPER(L685))</f>
        <v>Bitcoin Baby</v>
      </c>
      <c r="AJ685" s="39" t="str">
        <f>TEXT(A685, "ddd")</f>
        <v>Sat</v>
      </c>
      <c r="AK685" s="39">
        <f>MONTH(Table2[[#This Row],[Date]])</f>
        <v>6</v>
      </c>
      <c r="AL685" s="39"/>
      <c r="AM685" s="39" t="str">
        <f>IF(AND(Table2[[#This Row],[Date]]=A686,Table2[[#This Row],[Track]]=B686,Table2[[#This Row],[Race]]=F686,AL685&lt;&gt;"Neg",AL686&lt;&gt;"Neg"),2,"")</f>
        <v/>
      </c>
      <c r="AN685" s="39">
        <f>IF(AM685=2,2,IF(AND(AM684=2,Table2[[#This Row],[Negatives]]&lt;&gt;"NEG"),2,""))</f>
        <v>2</v>
      </c>
      <c r="AO685" s="39">
        <f>IF(AND(Table2[[#This Row],[State]]="NSW",Table2[[#This Row],[Rated Order]]=3,AN685=""),100,100)</f>
        <v>100</v>
      </c>
      <c r="AP685" s="39" t="str">
        <f>IF(AC685&lt;&gt;"Won","",AO685*AD685)</f>
        <v/>
      </c>
      <c r="AQ685" s="39">
        <f>IF(AP685="",AO685*-1,AP685-AO685)</f>
        <v>-100</v>
      </c>
      <c r="AR685" s="95">
        <f>IF(Table2[[#This Row],[Negatives]]="NEG","",IF(AND(Table2[[#This Row],[2 Pro Bets]]="",Table2[[#This Row],[State]]="NSW",Table2[[#This Row],[Rated Order]]=3),"",100))</f>
        <v>100</v>
      </c>
      <c r="AS685" s="47" t="str">
        <f>IF(Table2[[#This Row],[Pro Bet]]="","",IF(Table2[[#This Row],[Lev Ret]]="","",AR685*Table2[[#This Row],[Div]]))</f>
        <v/>
      </c>
      <c r="AT685" s="96">
        <f>IF(Table2[[#This Row],[Pro Bet]]="","",IF(AS685="",AR685*-1,AS685-AR685))</f>
        <v>-100</v>
      </c>
    </row>
    <row r="686" spans="1:46" x14ac:dyDescent="0.25">
      <c r="A686" s="38">
        <v>44716</v>
      </c>
      <c r="B686" s="39" t="s">
        <v>45</v>
      </c>
      <c r="C686" s="40">
        <v>0.65277777777777779</v>
      </c>
      <c r="D686" s="39">
        <v>7</v>
      </c>
      <c r="E686" s="39">
        <v>3</v>
      </c>
      <c r="F686" s="70">
        <v>9</v>
      </c>
      <c r="G686" s="39">
        <v>1500</v>
      </c>
      <c r="H686" s="39" t="s">
        <v>1398</v>
      </c>
      <c r="I686" s="39">
        <v>78</v>
      </c>
      <c r="J686" s="39">
        <v>130</v>
      </c>
      <c r="K686" s="39">
        <v>14</v>
      </c>
      <c r="L686" s="39" t="s">
        <v>858</v>
      </c>
      <c r="M686" s="39" t="s">
        <v>1006</v>
      </c>
      <c r="N686" s="41">
        <v>2.4</v>
      </c>
      <c r="O686" s="39" t="s">
        <v>1091</v>
      </c>
      <c r="P686" s="39" t="s">
        <v>1421</v>
      </c>
      <c r="Q686" s="48"/>
      <c r="R686" s="39">
        <v>1</v>
      </c>
      <c r="S686" s="39">
        <v>57.5</v>
      </c>
      <c r="T686" s="39">
        <v>57.5</v>
      </c>
      <c r="U686" s="48">
        <v>49.185463659147871</v>
      </c>
      <c r="V686" s="39"/>
      <c r="W686" s="39"/>
      <c r="X686" s="39">
        <v>2</v>
      </c>
      <c r="Y686" s="39">
        <v>5.2</v>
      </c>
      <c r="Z686" s="39">
        <v>20</v>
      </c>
      <c r="AA686" s="39"/>
      <c r="AB686" s="52"/>
      <c r="AC686" s="39"/>
      <c r="AD686" s="41">
        <v>4.2</v>
      </c>
      <c r="AE686" s="41"/>
      <c r="AF686" s="68" t="s">
        <v>619</v>
      </c>
      <c r="AG686" s="39" t="str">
        <f>VLOOKUP(B686,$B$1703:$D$1743,2,FALSE)</f>
        <v>NSW</v>
      </c>
      <c r="AH686" s="39" t="str">
        <f>VLOOKUP(B686,$B$1703:$D$1743,3,FALSE)</f>
        <v>-</v>
      </c>
      <c r="AI686" s="69" t="str">
        <f>TRIM(PROPER(L686))</f>
        <v>Wicklow</v>
      </c>
      <c r="AJ686" s="39" t="str">
        <f>TEXT(A686, "ddd")</f>
        <v>Sat</v>
      </c>
      <c r="AK686" s="39">
        <f>MONTH(Table2[[#This Row],[Date]])</f>
        <v>6</v>
      </c>
      <c r="AL686" s="39"/>
      <c r="AM686" s="39" t="str">
        <f>IF(AND(Table2[[#This Row],[Date]]=A687,Table2[[#This Row],[Track]]=B687,Table2[[#This Row],[Race]]=F687,AL686&lt;&gt;"Neg",AL687&lt;&gt;"Neg"),2,"")</f>
        <v/>
      </c>
      <c r="AN686" s="39" t="str">
        <f>IF(AM686=2,2,IF(AND(AM685=2,Table2[[#This Row],[Negatives]]&lt;&gt;"NEG"),2,""))</f>
        <v/>
      </c>
      <c r="AO686" s="39">
        <f>IF(AND(Table2[[#This Row],[State]]="NSW",Table2[[#This Row],[Rated Order]]=3,AN686=""),100,100)</f>
        <v>100</v>
      </c>
      <c r="AP686" s="39" t="str">
        <f>IF(AC686&lt;&gt;"Won","",AO686*AD686)</f>
        <v/>
      </c>
      <c r="AQ686" s="39">
        <f>IF(AP686="",AO686*-1,AP686-AO686)</f>
        <v>-100</v>
      </c>
      <c r="AR686" s="95">
        <f>IF(Table2[[#This Row],[Negatives]]="NEG","",IF(AND(Table2[[#This Row],[2 Pro Bets]]="",Table2[[#This Row],[State]]="NSW",Table2[[#This Row],[Rated Order]]=3),"",100))</f>
        <v>100</v>
      </c>
      <c r="AS686" s="47" t="str">
        <f>IF(Table2[[#This Row],[Pro Bet]]="","",IF(Table2[[#This Row],[Lev Ret]]="","",AR686*Table2[[#This Row],[Div]]))</f>
        <v/>
      </c>
      <c r="AT686" s="96">
        <f>IF(Table2[[#This Row],[Pro Bet]]="","",IF(AS686="",AR686*-1,AS686-AR686))</f>
        <v>-100</v>
      </c>
    </row>
    <row r="687" spans="1:46" x14ac:dyDescent="0.25">
      <c r="A687" s="38">
        <v>44723</v>
      </c>
      <c r="B687" s="39" t="s">
        <v>44</v>
      </c>
      <c r="C687" s="40">
        <v>0.50694444444444442</v>
      </c>
      <c r="D687" s="39">
        <v>5</v>
      </c>
      <c r="E687" s="39">
        <v>3</v>
      </c>
      <c r="F687" s="70">
        <v>3</v>
      </c>
      <c r="G687" s="39">
        <v>1200</v>
      </c>
      <c r="H687" s="39" t="s">
        <v>1398</v>
      </c>
      <c r="I687" s="39">
        <v>78</v>
      </c>
      <c r="J687" s="39">
        <v>130</v>
      </c>
      <c r="K687" s="39">
        <v>2</v>
      </c>
      <c r="L687" s="39" t="s">
        <v>1632</v>
      </c>
      <c r="M687" s="39" t="s">
        <v>1018</v>
      </c>
      <c r="N687" s="41">
        <v>2.5</v>
      </c>
      <c r="O687" s="39" t="s">
        <v>1089</v>
      </c>
      <c r="P687" s="39" t="s">
        <v>1470</v>
      </c>
      <c r="Q687" s="48">
        <v>3</v>
      </c>
      <c r="R687" s="39">
        <v>6</v>
      </c>
      <c r="S687" s="39">
        <v>59.5</v>
      </c>
      <c r="T687" s="39">
        <v>56.5</v>
      </c>
      <c r="U687" s="48">
        <v>66.31578947368422</v>
      </c>
      <c r="V687" s="39">
        <v>1</v>
      </c>
      <c r="W687" s="39">
        <v>1</v>
      </c>
      <c r="X687" s="39">
        <v>2</v>
      </c>
      <c r="Y687" s="39">
        <v>3.1</v>
      </c>
      <c r="Z687" s="39">
        <v>20</v>
      </c>
      <c r="AA687" s="39"/>
      <c r="AB687" s="52"/>
      <c r="AC687" s="39"/>
      <c r="AD687" s="41">
        <v>2.4500000000000002</v>
      </c>
      <c r="AE687" s="41"/>
      <c r="AF687" s="68" t="s">
        <v>619</v>
      </c>
      <c r="AG687" s="39" t="str">
        <f>VLOOKUP(B687,$B$1703:$D$1743,2,FALSE)</f>
        <v>NSW</v>
      </c>
      <c r="AH687" s="39" t="str">
        <f>VLOOKUP(B687,$B$1703:$D$1743,3,FALSE)</f>
        <v>-</v>
      </c>
      <c r="AI687" s="69" t="str">
        <f>TRIM(PROPER(L687))</f>
        <v>Queen Bellissimo</v>
      </c>
      <c r="AJ687" s="39" t="str">
        <f>TEXT(A687, "ddd")</f>
        <v>Sat</v>
      </c>
      <c r="AK687" s="39">
        <f>MONTH(Table2[[#This Row],[Date]])</f>
        <v>6</v>
      </c>
      <c r="AL687" s="39" t="s">
        <v>1362</v>
      </c>
      <c r="AM687" s="39" t="str">
        <f>IF(AND(Table2[[#This Row],[Date]]=A688,Table2[[#This Row],[Track]]=B688,Table2[[#This Row],[Race]]=F688,AL687&lt;&gt;"Neg",AL688&lt;&gt;"Neg"),2,"")</f>
        <v/>
      </c>
      <c r="AN687" s="39" t="str">
        <f>IF(AM687=2,2,IF(AND(AM686=2,Table2[[#This Row],[Negatives]]&lt;&gt;"NEG"),2,""))</f>
        <v/>
      </c>
      <c r="AO687" s="39">
        <f>IF(AND(Table2[[#This Row],[State]]="NSW",Table2[[#This Row],[Rated Order]]=3,AN687=""),100,100)</f>
        <v>100</v>
      </c>
      <c r="AP687" s="39" t="str">
        <f>IF(AC687&lt;&gt;"Won","",AO687*AD687)</f>
        <v/>
      </c>
      <c r="AQ687" s="39">
        <f>IF(AP687="",AO687*-1,AP687-AO687)</f>
        <v>-100</v>
      </c>
      <c r="AR687" s="95" t="str">
        <f>IF(Table2[[#This Row],[Negatives]]="NEG","",IF(AND(Table2[[#This Row],[2 Pro Bets]]="",Table2[[#This Row],[State]]="NSW",Table2[[#This Row],[Rated Order]]=3),"",100))</f>
        <v/>
      </c>
      <c r="AS687" s="47" t="str">
        <f>IF(Table2[[#This Row],[Pro Bet]]="","",IF(Table2[[#This Row],[Lev Ret]]="","",AR687*Table2[[#This Row],[Div]]))</f>
        <v/>
      </c>
      <c r="AT687" s="96" t="str">
        <f>IF(Table2[[#This Row],[Pro Bet]]="","",IF(AS687="",AR687*-1,AS687-AR687))</f>
        <v/>
      </c>
    </row>
    <row r="688" spans="1:46" x14ac:dyDescent="0.25">
      <c r="A688" s="38">
        <v>44723</v>
      </c>
      <c r="B688" s="39" t="s">
        <v>231</v>
      </c>
      <c r="C688" s="40">
        <v>0.51736111111111105</v>
      </c>
      <c r="D688" s="39">
        <v>9</v>
      </c>
      <c r="E688" s="39">
        <v>9</v>
      </c>
      <c r="F688" s="70">
        <v>2</v>
      </c>
      <c r="G688" s="39">
        <v>1000</v>
      </c>
      <c r="H688" s="39" t="s">
        <v>988</v>
      </c>
      <c r="I688" s="39" t="s">
        <v>989</v>
      </c>
      <c r="J688" s="39">
        <v>130</v>
      </c>
      <c r="K688" s="39">
        <v>5</v>
      </c>
      <c r="L688" s="39" t="s">
        <v>1239</v>
      </c>
      <c r="M688" s="39" t="s">
        <v>1030</v>
      </c>
      <c r="N688" s="41">
        <v>4.8</v>
      </c>
      <c r="O688" s="39" t="s">
        <v>1079</v>
      </c>
      <c r="P688" s="39" t="s">
        <v>1049</v>
      </c>
      <c r="Q688" s="48"/>
      <c r="R688" s="39">
        <v>2</v>
      </c>
      <c r="S688" s="39">
        <v>54</v>
      </c>
      <c r="T688" s="39">
        <v>54</v>
      </c>
      <c r="U688" s="48">
        <v>42.063492063492063</v>
      </c>
      <c r="V688" s="39">
        <v>2</v>
      </c>
      <c r="W688" s="39">
        <v>1</v>
      </c>
      <c r="X688" s="39">
        <v>3</v>
      </c>
      <c r="Y688" s="39">
        <v>5.5</v>
      </c>
      <c r="Z688" s="39">
        <v>30</v>
      </c>
      <c r="AA688" s="39">
        <v>8</v>
      </c>
      <c r="AB688" s="52"/>
      <c r="AC688" s="39" t="s">
        <v>2</v>
      </c>
      <c r="AD688" s="41">
        <v>4.4000000000000004</v>
      </c>
      <c r="AE688" s="41">
        <v>1.7</v>
      </c>
      <c r="AF688" s="68" t="s">
        <v>618</v>
      </c>
      <c r="AG688" s="39" t="str">
        <f>VLOOKUP(B688,$B$1703:$D$1743,2,FALSE)</f>
        <v>Vic</v>
      </c>
      <c r="AH688" s="39" t="str">
        <f>VLOOKUP(B688,$B$1703:$D$1743,3,FALSE)</f>
        <v>-</v>
      </c>
      <c r="AI688" s="69" t="str">
        <f>TRIM(PROPER(L688))</f>
        <v>Starry Legend</v>
      </c>
      <c r="AJ688" s="39" t="str">
        <f>TEXT(A688, "ddd")</f>
        <v>Sat</v>
      </c>
      <c r="AK688" s="39">
        <f>MONTH(Table2[[#This Row],[Date]])</f>
        <v>6</v>
      </c>
      <c r="AL688" s="39" t="s">
        <v>1361</v>
      </c>
      <c r="AM688" s="39" t="str">
        <f>IF(AND(Table2[[#This Row],[Date]]=A689,Table2[[#This Row],[Track]]=B689,Table2[[#This Row],[Race]]=F689,AL688&lt;&gt;"Neg",AL689&lt;&gt;"Neg"),2,"")</f>
        <v/>
      </c>
      <c r="AN688" s="39" t="str">
        <f>IF(AM688=2,2,IF(AND(AM687=2,Table2[[#This Row],[Negatives]]&lt;&gt;"NEG"),2,""))</f>
        <v/>
      </c>
      <c r="AO688" s="39">
        <f>IF(AND(Table2[[#This Row],[State]]="NSW",Table2[[#This Row],[Rated Order]]=3,AN688=""),100,100)</f>
        <v>100</v>
      </c>
      <c r="AP688" s="39" t="str">
        <f>IF(AC688&lt;&gt;"Won","",AO688*AD688)</f>
        <v/>
      </c>
      <c r="AQ688" s="39">
        <f>IF(AP688="",AO688*-1,AP688-AO688)</f>
        <v>-100</v>
      </c>
      <c r="AR688" s="95" t="str">
        <f>IF(Table2[[#This Row],[Negatives]]="NEG","",IF(AND(Table2[[#This Row],[2 Pro Bets]]="",Table2[[#This Row],[State]]="NSW",Table2[[#This Row],[Rated Order]]=3),"",100))</f>
        <v/>
      </c>
      <c r="AS688" s="47" t="str">
        <f>IF(Table2[[#This Row],[Pro Bet]]="","",IF(Table2[[#This Row],[Lev Ret]]="","",AR688*Table2[[#This Row],[Div]]))</f>
        <v/>
      </c>
      <c r="AT688" s="96" t="str">
        <f>IF(Table2[[#This Row],[Pro Bet]]="","",IF(AS688="",AR688*-1,AS688-AR688))</f>
        <v/>
      </c>
    </row>
    <row r="689" spans="1:46" x14ac:dyDescent="0.25">
      <c r="A689" s="38">
        <v>44723</v>
      </c>
      <c r="B689" s="39" t="s">
        <v>44</v>
      </c>
      <c r="C689" s="40">
        <v>0.57986111111111105</v>
      </c>
      <c r="D689" s="39">
        <v>5</v>
      </c>
      <c r="E689" s="39">
        <v>3</v>
      </c>
      <c r="F689" s="70">
        <v>6</v>
      </c>
      <c r="G689" s="39">
        <v>1000</v>
      </c>
      <c r="H689" s="39" t="s">
        <v>1398</v>
      </c>
      <c r="I689" s="39">
        <v>78</v>
      </c>
      <c r="J689" s="39">
        <v>130</v>
      </c>
      <c r="K689" s="39">
        <v>8</v>
      </c>
      <c r="L689" s="39" t="s">
        <v>831</v>
      </c>
      <c r="M689" s="39" t="s">
        <v>990</v>
      </c>
      <c r="N689" s="41">
        <v>11.3</v>
      </c>
      <c r="O689" s="39" t="s">
        <v>1411</v>
      </c>
      <c r="P689" s="39" t="s">
        <v>1483</v>
      </c>
      <c r="Q689" s="48">
        <v>2</v>
      </c>
      <c r="R689" s="39">
        <v>7</v>
      </c>
      <c r="S689" s="39">
        <v>56</v>
      </c>
      <c r="T689" s="39">
        <v>54</v>
      </c>
      <c r="U689" s="48">
        <v>30.126153266804742</v>
      </c>
      <c r="V689" s="39">
        <v>5</v>
      </c>
      <c r="W689" s="39"/>
      <c r="X689" s="39">
        <v>2</v>
      </c>
      <c r="Y689" s="39">
        <v>5.3</v>
      </c>
      <c r="Z689" s="39">
        <v>20</v>
      </c>
      <c r="AA689" s="39"/>
      <c r="AB689" s="52"/>
      <c r="AC689" s="39"/>
      <c r="AD689" s="41">
        <v>13</v>
      </c>
      <c r="AE689" s="41"/>
      <c r="AF689" s="68" t="s">
        <v>619</v>
      </c>
      <c r="AG689" s="39" t="str">
        <f>VLOOKUP(B689,$B$1703:$D$1743,2,FALSE)</f>
        <v>NSW</v>
      </c>
      <c r="AH689" s="39" t="str">
        <f>VLOOKUP(B689,$B$1703:$D$1743,3,FALSE)</f>
        <v>-</v>
      </c>
      <c r="AI689" s="69" t="str">
        <f>TRIM(PROPER(L689))</f>
        <v>Star Cherie</v>
      </c>
      <c r="AJ689" s="39" t="str">
        <f>TEXT(A689, "ddd")</f>
        <v>Sat</v>
      </c>
      <c r="AK689" s="39">
        <f>MONTH(Table2[[#This Row],[Date]])</f>
        <v>6</v>
      </c>
      <c r="AL689" s="39"/>
      <c r="AM689" s="39" t="str">
        <f>IF(AND(Table2[[#This Row],[Date]]=A690,Table2[[#This Row],[Track]]=B690,Table2[[#This Row],[Race]]=F690,AL689&lt;&gt;"Neg",AL690&lt;&gt;"Neg"),2,"")</f>
        <v/>
      </c>
      <c r="AN689" s="39" t="str">
        <f>IF(AM689=2,2,IF(AND(AM688=2,Table2[[#This Row],[Negatives]]&lt;&gt;"NEG"),2,""))</f>
        <v/>
      </c>
      <c r="AO689" s="39">
        <f>IF(AND(Table2[[#This Row],[State]]="NSW",Table2[[#This Row],[Rated Order]]=3,AN689=""),100,100)</f>
        <v>100</v>
      </c>
      <c r="AP689" s="39" t="str">
        <f>IF(AC689&lt;&gt;"Won","",AO689*AD689)</f>
        <v/>
      </c>
      <c r="AQ689" s="39">
        <f>IF(AP689="",AO689*-1,AP689-AO689)</f>
        <v>-100</v>
      </c>
      <c r="AR689" s="95">
        <f>IF(Table2[[#This Row],[Negatives]]="NEG","",IF(AND(Table2[[#This Row],[2 Pro Bets]]="",Table2[[#This Row],[State]]="NSW",Table2[[#This Row],[Rated Order]]=3),"",100))</f>
        <v>100</v>
      </c>
      <c r="AS689" s="47" t="str">
        <f>IF(Table2[[#This Row],[Pro Bet]]="","",IF(Table2[[#This Row],[Lev Ret]]="","",AR689*Table2[[#This Row],[Div]]))</f>
        <v/>
      </c>
      <c r="AT689" s="96">
        <f>IF(Table2[[#This Row],[Pro Bet]]="","",IF(AS689="",AR689*-1,AS689-AR689))</f>
        <v>-100</v>
      </c>
    </row>
    <row r="690" spans="1:46" x14ac:dyDescent="0.25">
      <c r="A690" s="38">
        <v>44723</v>
      </c>
      <c r="B690" s="39" t="s">
        <v>44</v>
      </c>
      <c r="C690" s="40">
        <v>0.60416666666666663</v>
      </c>
      <c r="D690" s="39">
        <v>5</v>
      </c>
      <c r="E690" s="39">
        <v>3</v>
      </c>
      <c r="F690" s="70">
        <v>7</v>
      </c>
      <c r="G690" s="39">
        <v>1600</v>
      </c>
      <c r="H690" s="39" t="s">
        <v>1398</v>
      </c>
      <c r="I690" s="39"/>
      <c r="J690" s="39">
        <v>130</v>
      </c>
      <c r="K690" s="39">
        <v>4</v>
      </c>
      <c r="L690" s="39" t="s">
        <v>859</v>
      </c>
      <c r="M690" s="39" t="s">
        <v>1006</v>
      </c>
      <c r="N690" s="41">
        <v>6.8</v>
      </c>
      <c r="O690" s="39" t="s">
        <v>1091</v>
      </c>
      <c r="P690" s="39" t="s">
        <v>1403</v>
      </c>
      <c r="Q690" s="48"/>
      <c r="R690" s="39">
        <v>3</v>
      </c>
      <c r="S690" s="39">
        <v>56.5</v>
      </c>
      <c r="T690" s="39">
        <v>56.5</v>
      </c>
      <c r="U690" s="48">
        <v>33.424908424908423</v>
      </c>
      <c r="V690" s="39">
        <v>3</v>
      </c>
      <c r="W690" s="39">
        <v>5</v>
      </c>
      <c r="X690" s="39">
        <v>3</v>
      </c>
      <c r="Y690" s="39">
        <v>6.5</v>
      </c>
      <c r="Z690" s="39">
        <v>20</v>
      </c>
      <c r="AA690" s="39"/>
      <c r="AB690" s="52"/>
      <c r="AC690" s="39" t="s">
        <v>1</v>
      </c>
      <c r="AD690" s="41">
        <v>10</v>
      </c>
      <c r="AE690" s="41">
        <v>3.3</v>
      </c>
      <c r="AF690" s="68" t="s">
        <v>619</v>
      </c>
      <c r="AG690" s="39" t="str">
        <f>VLOOKUP(B690,$B$1703:$D$1743,2,FALSE)</f>
        <v>NSW</v>
      </c>
      <c r="AH690" s="39" t="str">
        <f>VLOOKUP(B690,$B$1703:$D$1743,3,FALSE)</f>
        <v>-</v>
      </c>
      <c r="AI690" s="69" t="str">
        <f>TRIM(PROPER(L690))</f>
        <v>Oscar Zulu</v>
      </c>
      <c r="AJ690" s="39" t="str">
        <f>TEXT(A690, "ddd")</f>
        <v>Sat</v>
      </c>
      <c r="AK690" s="39">
        <f>MONTH(Table2[[#This Row],[Date]])</f>
        <v>6</v>
      </c>
      <c r="AL690" s="79" t="s">
        <v>1362</v>
      </c>
      <c r="AM690" s="39" t="str">
        <f>IF(AND(Table2[[#This Row],[Date]]=A691,Table2[[#This Row],[Track]]=B691,Table2[[#This Row],[Race]]=F691,AL690&lt;&gt;"Neg",AL691&lt;&gt;"Neg"),2,"")</f>
        <v/>
      </c>
      <c r="AN690" s="39" t="str">
        <f>IF(AM690=2,2,IF(AND(AM689=2,Table2[[#This Row],[Negatives]]&lt;&gt;"NEG"),2,""))</f>
        <v/>
      </c>
      <c r="AO690" s="39">
        <f>IF(AND(Table2[[#This Row],[State]]="NSW",Table2[[#This Row],[Rated Order]]=3,AN690=""),100,100)</f>
        <v>100</v>
      </c>
      <c r="AP690" s="39" t="str">
        <f>IF(AC690&lt;&gt;"Won","",AO690*AD690)</f>
        <v/>
      </c>
      <c r="AQ690" s="39">
        <f>IF(AP690="",AO690*-1,AP690-AO690)</f>
        <v>-100</v>
      </c>
      <c r="AR690" s="95" t="str">
        <f>IF(Table2[[#This Row],[Negatives]]="NEG","",IF(AND(Table2[[#This Row],[2 Pro Bets]]="",Table2[[#This Row],[State]]="NSW",Table2[[#This Row],[Rated Order]]=3),"",100))</f>
        <v/>
      </c>
      <c r="AS690" s="47" t="str">
        <f>IF(Table2[[#This Row],[Pro Bet]]="","",IF(Table2[[#This Row],[Lev Ret]]="","",AR690*Table2[[#This Row],[Div]]))</f>
        <v/>
      </c>
      <c r="AT690" s="96" t="str">
        <f>IF(Table2[[#This Row],[Pro Bet]]="","",IF(AS690="",AR690*-1,AS690-AR690))</f>
        <v/>
      </c>
    </row>
    <row r="691" spans="1:46" x14ac:dyDescent="0.25">
      <c r="A691" s="38">
        <v>44723</v>
      </c>
      <c r="B691" s="39" t="s">
        <v>44</v>
      </c>
      <c r="C691" s="40">
        <v>0.62847222222222221</v>
      </c>
      <c r="D691" s="39">
        <v>5</v>
      </c>
      <c r="E691" s="39">
        <v>3</v>
      </c>
      <c r="F691" s="70">
        <v>8</v>
      </c>
      <c r="G691" s="39">
        <v>1100</v>
      </c>
      <c r="H691" s="39" t="s">
        <v>1398</v>
      </c>
      <c r="I691" s="39"/>
      <c r="J691" s="39">
        <v>150</v>
      </c>
      <c r="K691" s="39">
        <v>2</v>
      </c>
      <c r="L691" s="39" t="s">
        <v>729</v>
      </c>
      <c r="M691" s="39" t="s">
        <v>999</v>
      </c>
      <c r="N691" s="41">
        <v>6.5</v>
      </c>
      <c r="O691" s="39" t="s">
        <v>1411</v>
      </c>
      <c r="P691" s="39" t="s">
        <v>1491</v>
      </c>
      <c r="Q691" s="48"/>
      <c r="R691" s="39">
        <v>7</v>
      </c>
      <c r="S691" s="39">
        <v>57</v>
      </c>
      <c r="T691" s="39">
        <v>57</v>
      </c>
      <c r="U691" s="48">
        <v>46.969696969696969</v>
      </c>
      <c r="V691" s="39">
        <v>2</v>
      </c>
      <c r="W691" s="39">
        <v>5</v>
      </c>
      <c r="X691" s="39">
        <v>3</v>
      </c>
      <c r="Y691" s="39">
        <v>5.6</v>
      </c>
      <c r="Z691" s="39">
        <v>20</v>
      </c>
      <c r="AA691" s="39"/>
      <c r="AB691" s="52"/>
      <c r="AC691" s="39"/>
      <c r="AD691" s="41">
        <v>7</v>
      </c>
      <c r="AE691" s="41"/>
      <c r="AF691" s="68" t="s">
        <v>619</v>
      </c>
      <c r="AG691" s="39" t="str">
        <f>VLOOKUP(B691,$B$1703:$D$1743,2,FALSE)</f>
        <v>NSW</v>
      </c>
      <c r="AH691" s="39" t="str">
        <f>VLOOKUP(B691,$B$1703:$D$1743,3,FALSE)</f>
        <v>-</v>
      </c>
      <c r="AI691" s="69" t="str">
        <f>TRIM(PROPER(L691))</f>
        <v>Mr Mosaic</v>
      </c>
      <c r="AJ691" s="39" t="str">
        <f>TEXT(A691, "ddd")</f>
        <v>Sat</v>
      </c>
      <c r="AK691" s="39">
        <f>MONTH(Table2[[#This Row],[Date]])</f>
        <v>6</v>
      </c>
      <c r="AL691" s="79" t="s">
        <v>1362</v>
      </c>
      <c r="AM691" s="39" t="str">
        <f>IF(AND(Table2[[#This Row],[Date]]=A692,Table2[[#This Row],[Track]]=B692,Table2[[#This Row],[Race]]=F692,AL691&lt;&gt;"Neg",AL692&lt;&gt;"Neg"),2,"")</f>
        <v/>
      </c>
      <c r="AN691" s="39" t="str">
        <f>IF(AM691=2,2,IF(AND(AM690=2,Table2[[#This Row],[Negatives]]&lt;&gt;"NEG"),2,""))</f>
        <v/>
      </c>
      <c r="AO691" s="39">
        <f>IF(AND(Table2[[#This Row],[State]]="NSW",Table2[[#This Row],[Rated Order]]=3,AN691=""),100,100)</f>
        <v>100</v>
      </c>
      <c r="AP691" s="39" t="str">
        <f>IF(AC691&lt;&gt;"Won","",AO691*AD691)</f>
        <v/>
      </c>
      <c r="AQ691" s="39">
        <f>IF(AP691="",AO691*-1,AP691-AO691)</f>
        <v>-100</v>
      </c>
      <c r="AR691" s="95" t="str">
        <f>IF(Table2[[#This Row],[Negatives]]="NEG","",IF(AND(Table2[[#This Row],[2 Pro Bets]]="",Table2[[#This Row],[State]]="NSW",Table2[[#This Row],[Rated Order]]=3),"",100))</f>
        <v/>
      </c>
      <c r="AS691" s="47" t="str">
        <f>IF(Table2[[#This Row],[Pro Bet]]="","",IF(Table2[[#This Row],[Lev Ret]]="","",AR691*Table2[[#This Row],[Div]]))</f>
        <v/>
      </c>
      <c r="AT691" s="96" t="str">
        <f>IF(Table2[[#This Row],[Pro Bet]]="","",IF(AS691="",AR691*-1,AS691-AR691))</f>
        <v/>
      </c>
    </row>
    <row r="692" spans="1:46" x14ac:dyDescent="0.25">
      <c r="A692" s="38">
        <v>44723</v>
      </c>
      <c r="B692" s="39" t="s">
        <v>231</v>
      </c>
      <c r="C692" s="40">
        <v>0.66666666666666663</v>
      </c>
      <c r="D692" s="39">
        <v>9</v>
      </c>
      <c r="E692" s="39">
        <v>9</v>
      </c>
      <c r="F692" s="70">
        <v>8</v>
      </c>
      <c r="G692" s="39">
        <v>1300</v>
      </c>
      <c r="H692" s="39" t="s">
        <v>988</v>
      </c>
      <c r="I692" s="39">
        <v>84</v>
      </c>
      <c r="J692" s="39">
        <v>130</v>
      </c>
      <c r="K692" s="39">
        <v>6</v>
      </c>
      <c r="L692" s="39" t="s">
        <v>67</v>
      </c>
      <c r="M692" s="39" t="s">
        <v>1030</v>
      </c>
      <c r="N692" s="41">
        <v>4.8</v>
      </c>
      <c r="O692" s="39" t="s">
        <v>1238</v>
      </c>
      <c r="P692" s="39" t="s">
        <v>1016</v>
      </c>
      <c r="Q692" s="48"/>
      <c r="R692" s="39">
        <v>1</v>
      </c>
      <c r="S692" s="39">
        <v>58</v>
      </c>
      <c r="T692" s="39">
        <v>58</v>
      </c>
      <c r="U692" s="48">
        <v>22.424242424242426</v>
      </c>
      <c r="V692" s="39">
        <v>1</v>
      </c>
      <c r="W692" s="39"/>
      <c r="X692" s="39">
        <v>3</v>
      </c>
      <c r="Y692" s="39">
        <v>5.5</v>
      </c>
      <c r="Z692" s="39">
        <v>30</v>
      </c>
      <c r="AA692" s="39">
        <v>11</v>
      </c>
      <c r="AB692" s="52"/>
      <c r="AC692" s="39"/>
      <c r="AD692" s="41">
        <v>7.5</v>
      </c>
      <c r="AE692" s="41"/>
      <c r="AF692" s="68" t="s">
        <v>618</v>
      </c>
      <c r="AG692" s="39" t="str">
        <f>VLOOKUP(B692,$B$1703:$D$1743,2,FALSE)</f>
        <v>Vic</v>
      </c>
      <c r="AH692" s="39" t="str">
        <f>VLOOKUP(B692,$B$1703:$D$1743,3,FALSE)</f>
        <v>-</v>
      </c>
      <c r="AI692" s="69" t="str">
        <f>TRIM(PROPER(L692))</f>
        <v>Jigsaw</v>
      </c>
      <c r="AJ692" s="39" t="str">
        <f>TEXT(A692, "ddd")</f>
        <v>Sat</v>
      </c>
      <c r="AK692" s="39">
        <f>MONTH(Table2[[#This Row],[Date]])</f>
        <v>6</v>
      </c>
      <c r="AL692" s="39" t="s">
        <v>1361</v>
      </c>
      <c r="AM692" s="39" t="str">
        <f>IF(AND(Table2[[#This Row],[Date]]=A693,Table2[[#This Row],[Track]]=B693,Table2[[#This Row],[Race]]=F693,AL692&lt;&gt;"Neg",AL693&lt;&gt;"Neg"),2,"")</f>
        <v/>
      </c>
      <c r="AN692" s="39" t="str">
        <f>IF(AM692=2,2,IF(AND(AM691=2,Table2[[#This Row],[Negatives]]&lt;&gt;"NEG"),2,""))</f>
        <v/>
      </c>
      <c r="AO692" s="39">
        <f>IF(AND(Table2[[#This Row],[State]]="NSW",Table2[[#This Row],[Rated Order]]=3,AN692=""),100,100)</f>
        <v>100</v>
      </c>
      <c r="AP692" s="39" t="str">
        <f>IF(AC692&lt;&gt;"Won","",AO692*AD692)</f>
        <v/>
      </c>
      <c r="AQ692" s="39">
        <f>IF(AP692="",AO692*-1,AP692-AO692)</f>
        <v>-100</v>
      </c>
      <c r="AR692" s="95" t="str">
        <f>IF(Table2[[#This Row],[Negatives]]="NEG","",IF(AND(Table2[[#This Row],[2 Pro Bets]]="",Table2[[#This Row],[State]]="NSW",Table2[[#This Row],[Rated Order]]=3),"",100))</f>
        <v/>
      </c>
      <c r="AS692" s="47" t="str">
        <f>IF(Table2[[#This Row],[Pro Bet]]="","",IF(Table2[[#This Row],[Lev Ret]]="","",AR692*Table2[[#This Row],[Div]]))</f>
        <v/>
      </c>
      <c r="AT692" s="96" t="str">
        <f>IF(Table2[[#This Row],[Pro Bet]]="","",IF(AS692="",AR692*-1,AS692-AR692))</f>
        <v/>
      </c>
    </row>
    <row r="693" spans="1:46" x14ac:dyDescent="0.25">
      <c r="A693" s="38">
        <v>44723</v>
      </c>
      <c r="B693" s="39" t="s">
        <v>44</v>
      </c>
      <c r="C693" s="40">
        <v>0.68055555555555547</v>
      </c>
      <c r="D693" s="39">
        <v>5</v>
      </c>
      <c r="E693" s="39">
        <v>3</v>
      </c>
      <c r="F693" s="70">
        <v>10</v>
      </c>
      <c r="G693" s="39">
        <v>1400</v>
      </c>
      <c r="H693" s="39" t="s">
        <v>1398</v>
      </c>
      <c r="I693" s="39">
        <v>78</v>
      </c>
      <c r="J693" s="39">
        <v>130</v>
      </c>
      <c r="K693" s="39">
        <v>7</v>
      </c>
      <c r="L693" s="39" t="s">
        <v>204</v>
      </c>
      <c r="M693" s="39" t="s">
        <v>1018</v>
      </c>
      <c r="N693" s="41">
        <v>3.2</v>
      </c>
      <c r="O693" s="39" t="s">
        <v>1406</v>
      </c>
      <c r="P693" s="39" t="s">
        <v>1403</v>
      </c>
      <c r="Q693" s="48"/>
      <c r="R693" s="39">
        <v>14</v>
      </c>
      <c r="S693" s="39">
        <v>58</v>
      </c>
      <c r="T693" s="39">
        <v>58</v>
      </c>
      <c r="U693" s="48">
        <v>51.25</v>
      </c>
      <c r="V693" s="39">
        <v>1</v>
      </c>
      <c r="W693" s="39"/>
      <c r="X693" s="39">
        <v>2</v>
      </c>
      <c r="Y693" s="39">
        <v>5</v>
      </c>
      <c r="Z693" s="39">
        <v>20</v>
      </c>
      <c r="AA693" s="39"/>
      <c r="AB693" s="52"/>
      <c r="AC693" s="39" t="s">
        <v>2</v>
      </c>
      <c r="AD693" s="41">
        <v>3.6</v>
      </c>
      <c r="AE693" s="41">
        <v>2.2000000000000002</v>
      </c>
      <c r="AF693" s="68" t="s">
        <v>619</v>
      </c>
      <c r="AG693" s="39" t="str">
        <f>VLOOKUP(B693,$B$1703:$D$1743,2,FALSE)</f>
        <v>NSW</v>
      </c>
      <c r="AH693" s="39" t="str">
        <f>VLOOKUP(B693,$B$1703:$D$1743,3,FALSE)</f>
        <v>-</v>
      </c>
      <c r="AI693" s="69" t="str">
        <f>TRIM(PROPER(L693))</f>
        <v>Cross Talk</v>
      </c>
      <c r="AJ693" s="39" t="str">
        <f>TEXT(A693, "ddd")</f>
        <v>Sat</v>
      </c>
      <c r="AK693" s="39">
        <f>MONTH(Table2[[#This Row],[Date]])</f>
        <v>6</v>
      </c>
      <c r="AL693" s="39" t="s">
        <v>1362</v>
      </c>
      <c r="AM693" s="39" t="str">
        <f>IF(AND(Table2[[#This Row],[Date]]=A694,Table2[[#This Row],[Track]]=B694,Table2[[#This Row],[Race]]=F694,AL693&lt;&gt;"Neg",AL694&lt;&gt;"Neg"),2,"")</f>
        <v/>
      </c>
      <c r="AN693" s="39" t="str">
        <f>IF(AM693=2,2,IF(AND(AM692=2,Table2[[#This Row],[Negatives]]&lt;&gt;"NEG"),2,""))</f>
        <v/>
      </c>
      <c r="AO693" s="39">
        <f>IF(AND(Table2[[#This Row],[State]]="NSW",Table2[[#This Row],[Rated Order]]=3,AN693=""),100,100)</f>
        <v>100</v>
      </c>
      <c r="AP693" s="39" t="str">
        <f>IF(AC693&lt;&gt;"Won","",AO693*AD693)</f>
        <v/>
      </c>
      <c r="AQ693" s="39">
        <f>IF(AP693="",AO693*-1,AP693-AO693)</f>
        <v>-100</v>
      </c>
      <c r="AR693" s="95" t="str">
        <f>IF(Table2[[#This Row],[Negatives]]="NEG","",IF(AND(Table2[[#This Row],[2 Pro Bets]]="",Table2[[#This Row],[State]]="NSW",Table2[[#This Row],[Rated Order]]=3),"",100))</f>
        <v/>
      </c>
      <c r="AS693" s="47" t="str">
        <f>IF(Table2[[#This Row],[Pro Bet]]="","",IF(Table2[[#This Row],[Lev Ret]]="","",AR693*Table2[[#This Row],[Div]]))</f>
        <v/>
      </c>
      <c r="AT693" s="96" t="str">
        <f>IF(Table2[[#This Row],[Pro Bet]]="","",IF(AS693="",AR693*-1,AS693-AR693))</f>
        <v/>
      </c>
    </row>
    <row r="694" spans="1:46" x14ac:dyDescent="0.25">
      <c r="A694" s="38">
        <v>44723</v>
      </c>
      <c r="B694" s="39" t="s">
        <v>231</v>
      </c>
      <c r="C694" s="40">
        <v>0.69027777777777777</v>
      </c>
      <c r="D694" s="39">
        <v>9</v>
      </c>
      <c r="E694" s="39">
        <v>9</v>
      </c>
      <c r="F694" s="70">
        <v>9</v>
      </c>
      <c r="G694" s="39">
        <v>1800</v>
      </c>
      <c r="H694" s="39" t="s">
        <v>988</v>
      </c>
      <c r="I694" s="39" t="s">
        <v>989</v>
      </c>
      <c r="J694" s="39">
        <v>130</v>
      </c>
      <c r="K694" s="39">
        <v>5</v>
      </c>
      <c r="L694" s="39" t="s">
        <v>486</v>
      </c>
      <c r="M694" s="39" t="s">
        <v>999</v>
      </c>
      <c r="N694" s="41">
        <v>9</v>
      </c>
      <c r="O694" s="39" t="s">
        <v>1000</v>
      </c>
      <c r="P694" s="39" t="s">
        <v>1075</v>
      </c>
      <c r="Q694" s="48"/>
      <c r="R694" s="39">
        <v>8</v>
      </c>
      <c r="S694" s="39">
        <v>59.5</v>
      </c>
      <c r="T694" s="39">
        <v>59.5</v>
      </c>
      <c r="U694" s="48">
        <v>45.593869731800766</v>
      </c>
      <c r="V694" s="39">
        <v>2</v>
      </c>
      <c r="W694" s="39">
        <v>1</v>
      </c>
      <c r="X694" s="39">
        <v>2</v>
      </c>
      <c r="Y694" s="39">
        <v>5.2</v>
      </c>
      <c r="Z694" s="39">
        <v>30</v>
      </c>
      <c r="AA694" s="39">
        <v>10</v>
      </c>
      <c r="AB694" s="52"/>
      <c r="AC694" s="39"/>
      <c r="AD694" s="41">
        <v>9.5</v>
      </c>
      <c r="AE694" s="41"/>
      <c r="AF694" s="68" t="s">
        <v>618</v>
      </c>
      <c r="AG694" s="39" t="str">
        <f>VLOOKUP(B694,$B$1703:$D$1743,2,FALSE)</f>
        <v>Vic</v>
      </c>
      <c r="AH694" s="39" t="str">
        <f>VLOOKUP(B694,$B$1703:$D$1743,3,FALSE)</f>
        <v>-</v>
      </c>
      <c r="AI694" s="69" t="str">
        <f>TRIM(PROPER(L694))</f>
        <v>So Si Bon</v>
      </c>
      <c r="AJ694" s="39" t="str">
        <f>TEXT(A694, "ddd")</f>
        <v>Sat</v>
      </c>
      <c r="AK694" s="39">
        <f>MONTH(Table2[[#This Row],[Date]])</f>
        <v>6</v>
      </c>
      <c r="AL694" s="39"/>
      <c r="AM694" s="39" t="str">
        <f>IF(AND(Table2[[#This Row],[Date]]=A695,Table2[[#This Row],[Track]]=B695,Table2[[#This Row],[Race]]=F695,AL694&lt;&gt;"Neg",AL695&lt;&gt;"Neg"),2,"")</f>
        <v/>
      </c>
      <c r="AN694" s="39" t="str">
        <f>IF(AM694=2,2,IF(AND(AM693=2,Table2[[#This Row],[Negatives]]&lt;&gt;"NEG"),2,""))</f>
        <v/>
      </c>
      <c r="AO694" s="39">
        <f>IF(AND(Table2[[#This Row],[State]]="NSW",Table2[[#This Row],[Rated Order]]=3,AN694=""),100,100)</f>
        <v>100</v>
      </c>
      <c r="AP694" s="39" t="str">
        <f>IF(AC694&lt;&gt;"Won","",AO694*AD694)</f>
        <v/>
      </c>
      <c r="AQ694" s="39">
        <f>IF(AP694="",AO694*-1,AP694-AO694)</f>
        <v>-100</v>
      </c>
      <c r="AR694" s="95">
        <f>IF(Table2[[#This Row],[Negatives]]="NEG","",IF(AND(Table2[[#This Row],[2 Pro Bets]]="",Table2[[#This Row],[State]]="NSW",Table2[[#This Row],[Rated Order]]=3),"",100))</f>
        <v>100</v>
      </c>
      <c r="AS694" s="47" t="str">
        <f>IF(Table2[[#This Row],[Pro Bet]]="","",IF(Table2[[#This Row],[Lev Ret]]="","",AR694*Table2[[#This Row],[Div]]))</f>
        <v/>
      </c>
      <c r="AT694" s="96">
        <f>IF(Table2[[#This Row],[Pro Bet]]="","",IF(AS694="",AR694*-1,AS694-AR694))</f>
        <v>-100</v>
      </c>
    </row>
    <row r="695" spans="1:46" x14ac:dyDescent="0.25">
      <c r="A695" s="38">
        <v>44730</v>
      </c>
      <c r="B695" s="39" t="s">
        <v>225</v>
      </c>
      <c r="C695" s="40">
        <v>0.49305555555555558</v>
      </c>
      <c r="D695" s="39">
        <v>7</v>
      </c>
      <c r="E695" s="39">
        <v>12</v>
      </c>
      <c r="F695" s="70">
        <v>1</v>
      </c>
      <c r="G695" s="39">
        <v>2540</v>
      </c>
      <c r="H695" s="39" t="s">
        <v>988</v>
      </c>
      <c r="I695" s="39" t="s">
        <v>989</v>
      </c>
      <c r="J695" s="39">
        <v>130</v>
      </c>
      <c r="K695" s="39">
        <v>2</v>
      </c>
      <c r="L695" s="39" t="s">
        <v>127</v>
      </c>
      <c r="M695" s="39" t="s">
        <v>990</v>
      </c>
      <c r="N695" s="41">
        <v>7</v>
      </c>
      <c r="O695" s="39" t="s">
        <v>1240</v>
      </c>
      <c r="P695" s="39" t="s">
        <v>1241</v>
      </c>
      <c r="Q695" s="48"/>
      <c r="R695" s="39">
        <v>5</v>
      </c>
      <c r="S695" s="39">
        <v>56</v>
      </c>
      <c r="T695" s="39">
        <v>56</v>
      </c>
      <c r="U695" s="48">
        <v>51.322751322751323</v>
      </c>
      <c r="V695" s="39">
        <v>2</v>
      </c>
      <c r="W695" s="39">
        <v>2</v>
      </c>
      <c r="X695" s="39">
        <v>2</v>
      </c>
      <c r="Y695" s="39">
        <v>5.2</v>
      </c>
      <c r="Z695" s="39">
        <v>30</v>
      </c>
      <c r="AA695" s="39">
        <v>8</v>
      </c>
      <c r="AB695" s="52"/>
      <c r="AC695" s="39" t="s">
        <v>2</v>
      </c>
      <c r="AD695" s="41">
        <v>8.5</v>
      </c>
      <c r="AE695" s="41">
        <v>2.2000000000000002</v>
      </c>
      <c r="AF695" s="68" t="s">
        <v>618</v>
      </c>
      <c r="AG695" s="39" t="str">
        <f>VLOOKUP(B695,$B$1703:$D$1743,2,FALSE)</f>
        <v>Vic</v>
      </c>
      <c r="AH695" s="39" t="str">
        <f>VLOOKUP(B695,$B$1703:$D$1743,3,FALSE)</f>
        <v>-</v>
      </c>
      <c r="AI695" s="69" t="str">
        <f>TRIM(PROPER(L695))</f>
        <v>Don'T Doubt Dory</v>
      </c>
      <c r="AJ695" s="39" t="str">
        <f>TEXT(A695, "ddd")</f>
        <v>Sat</v>
      </c>
      <c r="AK695" s="39">
        <f>MONTH(Table2[[#This Row],[Date]])</f>
        <v>6</v>
      </c>
      <c r="AL695" s="39"/>
      <c r="AM695" s="39" t="str">
        <f>IF(AND(Table2[[#This Row],[Date]]=A696,Table2[[#This Row],[Track]]=B696,Table2[[#This Row],[Race]]=F696,AL695&lt;&gt;"Neg",AL696&lt;&gt;"Neg"),2,"")</f>
        <v/>
      </c>
      <c r="AN695" s="39" t="str">
        <f>IF(AM695=2,2,IF(AND(AM694=2,Table2[[#This Row],[Negatives]]&lt;&gt;"NEG"),2,""))</f>
        <v/>
      </c>
      <c r="AO695" s="39">
        <f>IF(AND(Table2[[#This Row],[State]]="NSW",Table2[[#This Row],[Rated Order]]=3,AN695=""),100,100)</f>
        <v>100</v>
      </c>
      <c r="AP695" s="39" t="str">
        <f>IF(AC695&lt;&gt;"Won","",AO695*AD695)</f>
        <v/>
      </c>
      <c r="AQ695" s="39">
        <f>IF(AP695="",AO695*-1,AP695-AO695)</f>
        <v>-100</v>
      </c>
      <c r="AR695" s="95">
        <f>IF(Table2[[#This Row],[Negatives]]="NEG","",IF(AND(Table2[[#This Row],[2 Pro Bets]]="",Table2[[#This Row],[State]]="NSW",Table2[[#This Row],[Rated Order]]=3),"",100))</f>
        <v>100</v>
      </c>
      <c r="AS695" s="47" t="str">
        <f>IF(Table2[[#This Row],[Pro Bet]]="","",IF(Table2[[#This Row],[Lev Ret]]="","",AR695*Table2[[#This Row],[Div]]))</f>
        <v/>
      </c>
      <c r="AT695" s="96">
        <f>IF(Table2[[#This Row],[Pro Bet]]="","",IF(AS695="",AR695*-1,AS695-AR695))</f>
        <v>-100</v>
      </c>
    </row>
    <row r="696" spans="1:46" x14ac:dyDescent="0.25">
      <c r="A696" s="38">
        <v>44730</v>
      </c>
      <c r="B696" s="39" t="s">
        <v>45</v>
      </c>
      <c r="C696" s="40">
        <v>0.50694444444444442</v>
      </c>
      <c r="D696" s="39">
        <v>4</v>
      </c>
      <c r="E696" s="39">
        <v>6</v>
      </c>
      <c r="F696" s="70">
        <v>3</v>
      </c>
      <c r="G696" s="39">
        <v>1500</v>
      </c>
      <c r="H696" s="39" t="s">
        <v>1398</v>
      </c>
      <c r="I696" s="39">
        <v>72</v>
      </c>
      <c r="J696" s="39">
        <v>130</v>
      </c>
      <c r="K696" s="39">
        <v>1</v>
      </c>
      <c r="L696" s="39" t="s">
        <v>786</v>
      </c>
      <c r="M696" s="39" t="s">
        <v>1018</v>
      </c>
      <c r="N696" s="41">
        <v>4.9000000000000004</v>
      </c>
      <c r="O696" s="39" t="s">
        <v>1442</v>
      </c>
      <c r="P696" s="39" t="s">
        <v>1470</v>
      </c>
      <c r="Q696" s="48">
        <v>3</v>
      </c>
      <c r="R696" s="39">
        <v>10</v>
      </c>
      <c r="S696" s="39">
        <v>62.5</v>
      </c>
      <c r="T696" s="39">
        <v>59.5</v>
      </c>
      <c r="U696" s="48">
        <v>48.979591836734699</v>
      </c>
      <c r="V696" s="39">
        <v>1</v>
      </c>
      <c r="W696" s="39">
        <v>2</v>
      </c>
      <c r="X696" s="39">
        <v>2</v>
      </c>
      <c r="Y696" s="39">
        <v>4.8</v>
      </c>
      <c r="Z696" s="39">
        <v>20</v>
      </c>
      <c r="AA696" s="39"/>
      <c r="AB696" s="52"/>
      <c r="AC696" s="39"/>
      <c r="AD696" s="41">
        <v>5</v>
      </c>
      <c r="AE696" s="41"/>
      <c r="AF696" s="68" t="s">
        <v>619</v>
      </c>
      <c r="AG696" s="39" t="str">
        <f>VLOOKUP(B696,$B$1703:$D$1743,2,FALSE)</f>
        <v>NSW</v>
      </c>
      <c r="AH696" s="39" t="str">
        <f>VLOOKUP(B696,$B$1703:$D$1743,3,FALSE)</f>
        <v>-</v>
      </c>
      <c r="AI696" s="69" t="str">
        <f>TRIM(PROPER(L696))</f>
        <v>French Bonnet</v>
      </c>
      <c r="AJ696" s="39" t="str">
        <f>TEXT(A696, "ddd")</f>
        <v>Sat</v>
      </c>
      <c r="AK696" s="39">
        <f>MONTH(Table2[[#This Row],[Date]])</f>
        <v>6</v>
      </c>
      <c r="AL696" s="39" t="s">
        <v>1362</v>
      </c>
      <c r="AM696" s="39" t="str">
        <f>IF(AND(Table2[[#This Row],[Date]]=A697,Table2[[#This Row],[Track]]=B697,Table2[[#This Row],[Race]]=F697,AL696&lt;&gt;"Neg",AL697&lt;&gt;"Neg"),2,"")</f>
        <v/>
      </c>
      <c r="AN696" s="39" t="str">
        <f>IF(AM696=2,2,IF(AND(AM695=2,Table2[[#This Row],[Negatives]]&lt;&gt;"NEG"),2,""))</f>
        <v/>
      </c>
      <c r="AO696" s="39">
        <f>IF(AND(Table2[[#This Row],[State]]="NSW",Table2[[#This Row],[Rated Order]]=3,AN696=""),100,100)</f>
        <v>100</v>
      </c>
      <c r="AP696" s="39" t="str">
        <f>IF(AC696&lt;&gt;"Won","",AO696*AD696)</f>
        <v/>
      </c>
      <c r="AQ696" s="39">
        <f>IF(AP696="",AO696*-1,AP696-AO696)</f>
        <v>-100</v>
      </c>
      <c r="AR696" s="95" t="str">
        <f>IF(Table2[[#This Row],[Negatives]]="NEG","",IF(AND(Table2[[#This Row],[2 Pro Bets]]="",Table2[[#This Row],[State]]="NSW",Table2[[#This Row],[Rated Order]]=3),"",100))</f>
        <v/>
      </c>
      <c r="AS696" s="47" t="str">
        <f>IF(Table2[[#This Row],[Pro Bet]]="","",IF(Table2[[#This Row],[Lev Ret]]="","",AR696*Table2[[#This Row],[Div]]))</f>
        <v/>
      </c>
      <c r="AT696" s="96" t="str">
        <f>IF(Table2[[#This Row],[Pro Bet]]="","",IF(AS696="",AR696*-1,AS696-AR696))</f>
        <v/>
      </c>
    </row>
    <row r="697" spans="1:46" x14ac:dyDescent="0.25">
      <c r="A697" s="38">
        <v>44730</v>
      </c>
      <c r="B697" s="39" t="s">
        <v>45</v>
      </c>
      <c r="C697" s="40">
        <v>0.55555555555555558</v>
      </c>
      <c r="D697" s="39">
        <v>4</v>
      </c>
      <c r="E697" s="39">
        <v>6</v>
      </c>
      <c r="F697" s="70">
        <v>5</v>
      </c>
      <c r="G697" s="39">
        <v>2000</v>
      </c>
      <c r="H697" s="39" t="s">
        <v>1398</v>
      </c>
      <c r="I697" s="39">
        <v>78</v>
      </c>
      <c r="J697" s="39">
        <v>130</v>
      </c>
      <c r="K697" s="39">
        <v>1</v>
      </c>
      <c r="L697" s="39" t="s">
        <v>855</v>
      </c>
      <c r="M697" s="39" t="s">
        <v>999</v>
      </c>
      <c r="N697" s="41">
        <v>3.3</v>
      </c>
      <c r="O697" s="39" t="s">
        <v>1166</v>
      </c>
      <c r="P697" s="39" t="s">
        <v>1470</v>
      </c>
      <c r="Q697" s="48">
        <v>3</v>
      </c>
      <c r="R697" s="39">
        <v>1</v>
      </c>
      <c r="S697" s="39">
        <v>64.5</v>
      </c>
      <c r="T697" s="39">
        <v>61.5</v>
      </c>
      <c r="U697" s="48">
        <v>39.918414918414918</v>
      </c>
      <c r="V697" s="39">
        <v>1</v>
      </c>
      <c r="W697" s="39"/>
      <c r="X697" s="39">
        <v>2</v>
      </c>
      <c r="Y697" s="39">
        <v>7.4</v>
      </c>
      <c r="Z697" s="39">
        <v>20</v>
      </c>
      <c r="AA697" s="39"/>
      <c r="AB697" s="52"/>
      <c r="AC697" s="39"/>
      <c r="AD697" s="41">
        <v>4.8</v>
      </c>
      <c r="AE697" s="41"/>
      <c r="AF697" s="68" t="s">
        <v>619</v>
      </c>
      <c r="AG697" s="39" t="str">
        <f>VLOOKUP(B697,$B$1703:$D$1743,2,FALSE)</f>
        <v>NSW</v>
      </c>
      <c r="AH697" s="39" t="str">
        <f>VLOOKUP(B697,$B$1703:$D$1743,3,FALSE)</f>
        <v>-</v>
      </c>
      <c r="AI697" s="69" t="str">
        <f>TRIM(PROPER(L697))</f>
        <v>Arapaho</v>
      </c>
      <c r="AJ697" s="39" t="str">
        <f>TEXT(A697, "ddd")</f>
        <v>Sat</v>
      </c>
      <c r="AK697" s="39">
        <f>MONTH(Table2[[#This Row],[Date]])</f>
        <v>6</v>
      </c>
      <c r="AL697" s="39" t="s">
        <v>1362</v>
      </c>
      <c r="AM697" s="39" t="str">
        <f>IF(AND(Table2[[#This Row],[Date]]=A698,Table2[[#This Row],[Track]]=B698,Table2[[#This Row],[Race]]=F698,AL697&lt;&gt;"Neg",AL698&lt;&gt;"Neg"),2,"")</f>
        <v/>
      </c>
      <c r="AN697" s="39" t="str">
        <f>IF(AM697=2,2,IF(AND(AM696=2,Table2[[#This Row],[Negatives]]&lt;&gt;"NEG"),2,""))</f>
        <v/>
      </c>
      <c r="AO697" s="39">
        <f>IF(AND(Table2[[#This Row],[State]]="NSW",Table2[[#This Row],[Rated Order]]=3,AN697=""),100,100)</f>
        <v>100</v>
      </c>
      <c r="AP697" s="39" t="str">
        <f>IF(AC697&lt;&gt;"Won","",AO697*AD697)</f>
        <v/>
      </c>
      <c r="AQ697" s="39">
        <f>IF(AP697="",AO697*-1,AP697-AO697)</f>
        <v>-100</v>
      </c>
      <c r="AR697" s="95" t="str">
        <f>IF(Table2[[#This Row],[Negatives]]="NEG","",IF(AND(Table2[[#This Row],[2 Pro Bets]]="",Table2[[#This Row],[State]]="NSW",Table2[[#This Row],[Rated Order]]=3),"",100))</f>
        <v/>
      </c>
      <c r="AS697" s="47" t="str">
        <f>IF(Table2[[#This Row],[Pro Bet]]="","",IF(Table2[[#This Row],[Lev Ret]]="","",AR697*Table2[[#This Row],[Div]]))</f>
        <v/>
      </c>
      <c r="AT697" s="96" t="str">
        <f>IF(Table2[[#This Row],[Pro Bet]]="","",IF(AS697="",AR697*-1,AS697-AR697))</f>
        <v/>
      </c>
    </row>
    <row r="698" spans="1:46" x14ac:dyDescent="0.25">
      <c r="A698" s="38">
        <v>44730</v>
      </c>
      <c r="B698" s="39" t="s">
        <v>225</v>
      </c>
      <c r="C698" s="40">
        <v>0.56597222222222221</v>
      </c>
      <c r="D698" s="39">
        <v>7</v>
      </c>
      <c r="E698" s="39">
        <v>12</v>
      </c>
      <c r="F698" s="70">
        <v>4</v>
      </c>
      <c r="G698" s="39">
        <v>1420</v>
      </c>
      <c r="H698" s="39" t="s">
        <v>1021</v>
      </c>
      <c r="I698" s="39">
        <v>90</v>
      </c>
      <c r="J698" s="39">
        <v>130</v>
      </c>
      <c r="K698" s="39">
        <v>6</v>
      </c>
      <c r="L698" s="39" t="s">
        <v>546</v>
      </c>
      <c r="M698" s="39" t="s">
        <v>990</v>
      </c>
      <c r="N698" s="41">
        <v>11</v>
      </c>
      <c r="O698" s="39" t="s">
        <v>1208</v>
      </c>
      <c r="P698" s="39" t="s">
        <v>1204</v>
      </c>
      <c r="Q698" s="48">
        <v>2</v>
      </c>
      <c r="R698" s="39">
        <v>7</v>
      </c>
      <c r="S698" s="39">
        <v>54</v>
      </c>
      <c r="T698" s="39">
        <v>52</v>
      </c>
      <c r="U698" s="48">
        <v>30.830039525691703</v>
      </c>
      <c r="V698" s="39">
        <v>5</v>
      </c>
      <c r="W698" s="39"/>
      <c r="X698" s="39">
        <v>2</v>
      </c>
      <c r="Y698" s="39">
        <v>5.2</v>
      </c>
      <c r="Z698" s="39">
        <v>30</v>
      </c>
      <c r="AA698" s="39">
        <v>11</v>
      </c>
      <c r="AB698" s="52"/>
      <c r="AC698" s="39"/>
      <c r="AD698" s="41">
        <v>13</v>
      </c>
      <c r="AE698" s="41"/>
      <c r="AF698" s="68" t="s">
        <v>618</v>
      </c>
      <c r="AG698" s="39" t="str">
        <f>VLOOKUP(B698,$B$1703:$D$1743,2,FALSE)</f>
        <v>Vic</v>
      </c>
      <c r="AH698" s="39" t="str">
        <f>VLOOKUP(B698,$B$1703:$D$1743,3,FALSE)</f>
        <v>-</v>
      </c>
      <c r="AI698" s="69" t="str">
        <f>TRIM(PROPER(L698))</f>
        <v>Galgani</v>
      </c>
      <c r="AJ698" s="39" t="str">
        <f>TEXT(A698, "ddd")</f>
        <v>Sat</v>
      </c>
      <c r="AK698" s="39">
        <f>MONTH(Table2[[#This Row],[Date]])</f>
        <v>6</v>
      </c>
      <c r="AL698" s="39"/>
      <c r="AM698" s="39" t="str">
        <f>IF(AND(Table2[[#This Row],[Date]]=A699,Table2[[#This Row],[Track]]=B699,Table2[[#This Row],[Race]]=F699,AL698&lt;&gt;"Neg",AL699&lt;&gt;"Neg"),2,"")</f>
        <v/>
      </c>
      <c r="AN698" s="39" t="str">
        <f>IF(AM698=2,2,IF(AND(AM697=2,Table2[[#This Row],[Negatives]]&lt;&gt;"NEG"),2,""))</f>
        <v/>
      </c>
      <c r="AO698" s="39">
        <f>IF(AND(Table2[[#This Row],[State]]="NSW",Table2[[#This Row],[Rated Order]]=3,AN698=""),100,100)</f>
        <v>100</v>
      </c>
      <c r="AP698" s="39" t="str">
        <f>IF(AC698&lt;&gt;"Won","",AO698*AD698)</f>
        <v/>
      </c>
      <c r="AQ698" s="39">
        <f>IF(AP698="",AO698*-1,AP698-AO698)</f>
        <v>-100</v>
      </c>
      <c r="AR698" s="95">
        <f>IF(Table2[[#This Row],[Negatives]]="NEG","",IF(AND(Table2[[#This Row],[2 Pro Bets]]="",Table2[[#This Row],[State]]="NSW",Table2[[#This Row],[Rated Order]]=3),"",100))</f>
        <v>100</v>
      </c>
      <c r="AS698" s="47" t="str">
        <f>IF(Table2[[#This Row],[Pro Bet]]="","",IF(Table2[[#This Row],[Lev Ret]]="","",AR698*Table2[[#This Row],[Div]]))</f>
        <v/>
      </c>
      <c r="AT698" s="96">
        <f>IF(Table2[[#This Row],[Pro Bet]]="","",IF(AS698="",AR698*-1,AS698-AR698))</f>
        <v>-100</v>
      </c>
    </row>
    <row r="699" spans="1:46" x14ac:dyDescent="0.25">
      <c r="A699" s="38">
        <v>44730</v>
      </c>
      <c r="B699" s="39" t="s">
        <v>45</v>
      </c>
      <c r="C699" s="40">
        <v>0.57986111111111105</v>
      </c>
      <c r="D699" s="39">
        <v>4</v>
      </c>
      <c r="E699" s="39">
        <v>6</v>
      </c>
      <c r="F699" s="70">
        <v>6</v>
      </c>
      <c r="G699" s="39">
        <v>1100</v>
      </c>
      <c r="H699" s="39" t="s">
        <v>1398</v>
      </c>
      <c r="I699" s="39">
        <v>72</v>
      </c>
      <c r="J699" s="39">
        <v>130</v>
      </c>
      <c r="K699" s="39">
        <v>9</v>
      </c>
      <c r="L699" s="39" t="s">
        <v>860</v>
      </c>
      <c r="M699" s="39" t="s">
        <v>1006</v>
      </c>
      <c r="N699" s="41">
        <v>21.5</v>
      </c>
      <c r="O699" s="39" t="s">
        <v>1492</v>
      </c>
      <c r="P699" s="39" t="s">
        <v>1175</v>
      </c>
      <c r="Q699" s="48"/>
      <c r="R699" s="39">
        <v>5</v>
      </c>
      <c r="S699" s="39">
        <v>57.5</v>
      </c>
      <c r="T699" s="39">
        <v>57.5</v>
      </c>
      <c r="U699" s="48">
        <v>25.927758535378526</v>
      </c>
      <c r="V699" s="39"/>
      <c r="W699" s="39"/>
      <c r="X699" s="39">
        <v>2</v>
      </c>
      <c r="Y699" s="39">
        <v>5.3</v>
      </c>
      <c r="Z699" s="39">
        <v>20</v>
      </c>
      <c r="AA699" s="39"/>
      <c r="AB699" s="52"/>
      <c r="AC699" s="39"/>
      <c r="AD699" s="41">
        <v>20</v>
      </c>
      <c r="AE699" s="41"/>
      <c r="AF699" s="68" t="s">
        <v>619</v>
      </c>
      <c r="AG699" s="39" t="str">
        <f>VLOOKUP(B699,$B$1703:$D$1743,2,FALSE)</f>
        <v>NSW</v>
      </c>
      <c r="AH699" s="39" t="str">
        <f>VLOOKUP(B699,$B$1703:$D$1743,3,FALSE)</f>
        <v>-</v>
      </c>
      <c r="AI699" s="69" t="str">
        <f>TRIM(PROPER(L699))</f>
        <v>Curtis Island</v>
      </c>
      <c r="AJ699" s="39" t="str">
        <f>TEXT(A699, "ddd")</f>
        <v>Sat</v>
      </c>
      <c r="AK699" s="39">
        <f>MONTH(Table2[[#This Row],[Date]])</f>
        <v>6</v>
      </c>
      <c r="AL699" s="39"/>
      <c r="AM699" s="39">
        <f>IF(AND(Table2[[#This Row],[Date]]=A700,Table2[[#This Row],[Track]]=B700,Table2[[#This Row],[Race]]=F700,AL699&lt;&gt;"Neg",AL700&lt;&gt;"Neg"),2,"")</f>
        <v>2</v>
      </c>
      <c r="AN699" s="39">
        <f>IF(AM699=2,2,IF(AND(AM698=2,Table2[[#This Row],[Negatives]]&lt;&gt;"NEG"),2,""))</f>
        <v>2</v>
      </c>
      <c r="AO699" s="39">
        <f>IF(AND(Table2[[#This Row],[State]]="NSW",Table2[[#This Row],[Rated Order]]=3,AN699=""),100,100)</f>
        <v>100</v>
      </c>
      <c r="AP699" s="39" t="str">
        <f>IF(AC699&lt;&gt;"Won","",AO699*AD699)</f>
        <v/>
      </c>
      <c r="AQ699" s="39">
        <f>IF(AP699="",AO699*-1,AP699-AO699)</f>
        <v>-100</v>
      </c>
      <c r="AR699" s="95">
        <f>IF(Table2[[#This Row],[Negatives]]="NEG","",IF(AND(Table2[[#This Row],[2 Pro Bets]]="",Table2[[#This Row],[State]]="NSW",Table2[[#This Row],[Rated Order]]=3),"",100))</f>
        <v>100</v>
      </c>
      <c r="AS699" s="47" t="str">
        <f>IF(Table2[[#This Row],[Pro Bet]]="","",IF(Table2[[#This Row],[Lev Ret]]="","",AR699*Table2[[#This Row],[Div]]))</f>
        <v/>
      </c>
      <c r="AT699" s="96">
        <f>IF(Table2[[#This Row],[Pro Bet]]="","",IF(AS699="",AR699*-1,AS699-AR699))</f>
        <v>-100</v>
      </c>
    </row>
    <row r="700" spans="1:46" x14ac:dyDescent="0.25">
      <c r="A700" s="38">
        <v>44730</v>
      </c>
      <c r="B700" s="39" t="s">
        <v>45</v>
      </c>
      <c r="C700" s="40">
        <v>0.57986111111111105</v>
      </c>
      <c r="D700" s="39">
        <v>4</v>
      </c>
      <c r="E700" s="39">
        <v>6</v>
      </c>
      <c r="F700" s="70">
        <v>6</v>
      </c>
      <c r="G700" s="39">
        <v>1100</v>
      </c>
      <c r="H700" s="39" t="s">
        <v>1398</v>
      </c>
      <c r="I700" s="39">
        <v>72</v>
      </c>
      <c r="J700" s="39">
        <v>130</v>
      </c>
      <c r="K700" s="39">
        <v>13</v>
      </c>
      <c r="L700" s="39" t="s">
        <v>861</v>
      </c>
      <c r="M700" s="39" t="s">
        <v>1006</v>
      </c>
      <c r="N700" s="41">
        <v>5.0999999999999996</v>
      </c>
      <c r="O700" s="39" t="s">
        <v>1068</v>
      </c>
      <c r="P700" s="39" t="s">
        <v>1064</v>
      </c>
      <c r="Q700" s="48"/>
      <c r="R700" s="39">
        <v>3</v>
      </c>
      <c r="S700" s="39">
        <v>56.5</v>
      </c>
      <c r="T700" s="39">
        <v>56.5</v>
      </c>
      <c r="U700" s="48">
        <v>25.927758535378526</v>
      </c>
      <c r="V700" s="39">
        <v>4</v>
      </c>
      <c r="W700" s="39">
        <v>2</v>
      </c>
      <c r="X700" s="39">
        <v>3</v>
      </c>
      <c r="Y700" s="39">
        <v>7.3</v>
      </c>
      <c r="Z700" s="39">
        <v>20</v>
      </c>
      <c r="AA700" s="39"/>
      <c r="AB700" s="52"/>
      <c r="AC700" s="39"/>
      <c r="AD700" s="41">
        <v>5.5</v>
      </c>
      <c r="AE700" s="41"/>
      <c r="AF700" s="68" t="s">
        <v>619</v>
      </c>
      <c r="AG700" s="39" t="str">
        <f>VLOOKUP(B700,$B$1703:$D$1743,2,FALSE)</f>
        <v>NSW</v>
      </c>
      <c r="AH700" s="39" t="str">
        <f>VLOOKUP(B700,$B$1703:$D$1743,3,FALSE)</f>
        <v>-</v>
      </c>
      <c r="AI700" s="69" t="str">
        <f>TRIM(PROPER(L700))</f>
        <v>Quatenus</v>
      </c>
      <c r="AJ700" s="39" t="str">
        <f>TEXT(A700, "ddd")</f>
        <v>Sat</v>
      </c>
      <c r="AK700" s="39">
        <f>MONTH(Table2[[#This Row],[Date]])</f>
        <v>6</v>
      </c>
      <c r="AL700" s="39"/>
      <c r="AM700" s="39" t="str">
        <f>IF(AND(Table2[[#This Row],[Date]]=A701,Table2[[#This Row],[Track]]=B701,Table2[[#This Row],[Race]]=F701,AL700&lt;&gt;"Neg",AL701&lt;&gt;"Neg"),2,"")</f>
        <v/>
      </c>
      <c r="AN700" s="39">
        <f>IF(AM700=2,2,IF(AND(AM699=2,Table2[[#This Row],[Negatives]]&lt;&gt;"NEG"),2,""))</f>
        <v>2</v>
      </c>
      <c r="AO700" s="39">
        <f>IF(AND(Table2[[#This Row],[State]]="NSW",Table2[[#This Row],[Rated Order]]=3,AN700=""),100,100)</f>
        <v>100</v>
      </c>
      <c r="AP700" s="39" t="str">
        <f>IF(AC700&lt;&gt;"Won","",AO700*AD700)</f>
        <v/>
      </c>
      <c r="AQ700" s="39">
        <f>IF(AP700="",AO700*-1,AP700-AO700)</f>
        <v>-100</v>
      </c>
      <c r="AR700" s="95">
        <f>IF(Table2[[#This Row],[Negatives]]="NEG","",IF(AND(Table2[[#This Row],[2 Pro Bets]]="",Table2[[#This Row],[State]]="NSW",Table2[[#This Row],[Rated Order]]=3),"",100))</f>
        <v>100</v>
      </c>
      <c r="AS700" s="47" t="str">
        <f>IF(Table2[[#This Row],[Pro Bet]]="","",IF(Table2[[#This Row],[Lev Ret]]="","",AR700*Table2[[#This Row],[Div]]))</f>
        <v/>
      </c>
      <c r="AT700" s="96">
        <f>IF(Table2[[#This Row],[Pro Bet]]="","",IF(AS700="",AR700*-1,AS700-AR700))</f>
        <v>-100</v>
      </c>
    </row>
    <row r="701" spans="1:46" x14ac:dyDescent="0.25">
      <c r="A701" s="38">
        <v>44730</v>
      </c>
      <c r="B701" s="39" t="s">
        <v>225</v>
      </c>
      <c r="C701" s="40">
        <v>0.61458333333333337</v>
      </c>
      <c r="D701" s="39">
        <v>7</v>
      </c>
      <c r="E701" s="39">
        <v>12</v>
      </c>
      <c r="F701" s="70">
        <v>6</v>
      </c>
      <c r="G701" s="39">
        <v>1420</v>
      </c>
      <c r="H701" s="39" t="s">
        <v>988</v>
      </c>
      <c r="I701" s="39" t="s">
        <v>989</v>
      </c>
      <c r="J701" s="39">
        <v>130</v>
      </c>
      <c r="K701" s="39">
        <v>8</v>
      </c>
      <c r="L701" s="39" t="s">
        <v>563</v>
      </c>
      <c r="M701" s="39" t="s">
        <v>1006</v>
      </c>
      <c r="N701" s="41">
        <v>4.8</v>
      </c>
      <c r="O701" s="39" t="s">
        <v>1165</v>
      </c>
      <c r="P701" s="39" t="s">
        <v>1049</v>
      </c>
      <c r="Q701" s="48"/>
      <c r="R701" s="39">
        <v>4</v>
      </c>
      <c r="S701" s="39">
        <v>54</v>
      </c>
      <c r="T701" s="39">
        <v>54</v>
      </c>
      <c r="U701" s="48">
        <v>37.006306007301696</v>
      </c>
      <c r="V701" s="39">
        <v>2</v>
      </c>
      <c r="W701" s="39">
        <v>3</v>
      </c>
      <c r="X701" s="39">
        <v>3</v>
      </c>
      <c r="Y701" s="39">
        <v>5.6</v>
      </c>
      <c r="Z701" s="39">
        <v>30</v>
      </c>
      <c r="AA701" s="39">
        <v>8</v>
      </c>
      <c r="AB701" s="52"/>
      <c r="AC701" s="39"/>
      <c r="AD701" s="41">
        <v>6.5</v>
      </c>
      <c r="AE701" s="41"/>
      <c r="AF701" s="68" t="s">
        <v>618</v>
      </c>
      <c r="AG701" s="39" t="str">
        <f>VLOOKUP(B701,$B$1703:$D$1743,2,FALSE)</f>
        <v>Vic</v>
      </c>
      <c r="AH701" s="39" t="str">
        <f>VLOOKUP(B701,$B$1703:$D$1743,3,FALSE)</f>
        <v>-</v>
      </c>
      <c r="AI701" s="69" t="str">
        <f>TRIM(PROPER(L701))</f>
        <v>Zoist</v>
      </c>
      <c r="AJ701" s="39" t="str">
        <f>TEXT(A701, "ddd")</f>
        <v>Sat</v>
      </c>
      <c r="AK701" s="39">
        <f>MONTH(Table2[[#This Row],[Date]])</f>
        <v>6</v>
      </c>
      <c r="AL701" s="39"/>
      <c r="AM701" s="39" t="str">
        <f>IF(AND(Table2[[#This Row],[Date]]=A702,Table2[[#This Row],[Track]]=B702,Table2[[#This Row],[Race]]=F702,AL701&lt;&gt;"Neg",AL702&lt;&gt;"Neg"),2,"")</f>
        <v/>
      </c>
      <c r="AN701" s="39" t="str">
        <f>IF(AM701=2,2,IF(AND(AM700=2,Table2[[#This Row],[Negatives]]&lt;&gt;"NEG"),2,""))</f>
        <v/>
      </c>
      <c r="AO701" s="39">
        <f>IF(AND(Table2[[#This Row],[State]]="NSW",Table2[[#This Row],[Rated Order]]=3,AN701=""),100,100)</f>
        <v>100</v>
      </c>
      <c r="AP701" s="39" t="str">
        <f>IF(AC701&lt;&gt;"Won","",AO701*AD701)</f>
        <v/>
      </c>
      <c r="AQ701" s="39">
        <f>IF(AP701="",AO701*-1,AP701-AO701)</f>
        <v>-100</v>
      </c>
      <c r="AR701" s="95">
        <f>IF(Table2[[#This Row],[Negatives]]="NEG","",IF(AND(Table2[[#This Row],[2 Pro Bets]]="",Table2[[#This Row],[State]]="NSW",Table2[[#This Row],[Rated Order]]=3),"",100))</f>
        <v>100</v>
      </c>
      <c r="AS701" s="47" t="str">
        <f>IF(Table2[[#This Row],[Pro Bet]]="","",IF(Table2[[#This Row],[Lev Ret]]="","",AR701*Table2[[#This Row],[Div]]))</f>
        <v/>
      </c>
      <c r="AT701" s="96">
        <f>IF(Table2[[#This Row],[Pro Bet]]="","",IF(AS701="",AR701*-1,AS701-AR701))</f>
        <v>-100</v>
      </c>
    </row>
    <row r="702" spans="1:46" x14ac:dyDescent="0.25">
      <c r="A702" s="38">
        <v>44730</v>
      </c>
      <c r="B702" s="39" t="s">
        <v>45</v>
      </c>
      <c r="C702" s="40">
        <v>0.65625</v>
      </c>
      <c r="D702" s="39">
        <v>4</v>
      </c>
      <c r="E702" s="39">
        <v>6</v>
      </c>
      <c r="F702" s="70">
        <v>9</v>
      </c>
      <c r="G702" s="39">
        <v>1300</v>
      </c>
      <c r="H702" s="39" t="s">
        <v>1021</v>
      </c>
      <c r="I702" s="39">
        <v>78</v>
      </c>
      <c r="J702" s="39">
        <v>130</v>
      </c>
      <c r="K702" s="39">
        <v>13</v>
      </c>
      <c r="L702" s="39" t="s">
        <v>862</v>
      </c>
      <c r="M702" s="39" t="s">
        <v>1006</v>
      </c>
      <c r="N702" s="41">
        <v>4.4000000000000004</v>
      </c>
      <c r="O702" s="39" t="s">
        <v>1091</v>
      </c>
      <c r="P702" s="39" t="s">
        <v>1416</v>
      </c>
      <c r="Q702" s="48"/>
      <c r="R702" s="39">
        <v>6</v>
      </c>
      <c r="S702" s="39">
        <v>56</v>
      </c>
      <c r="T702" s="39">
        <v>56</v>
      </c>
      <c r="U702" s="48">
        <v>51.298701298701303</v>
      </c>
      <c r="V702" s="39">
        <v>2</v>
      </c>
      <c r="W702" s="39"/>
      <c r="X702" s="39">
        <v>2</v>
      </c>
      <c r="Y702" s="39">
        <v>4.0999999999999996</v>
      </c>
      <c r="Z702" s="39">
        <v>20</v>
      </c>
      <c r="AA702" s="39"/>
      <c r="AB702" s="52"/>
      <c r="AC702" s="39" t="s">
        <v>471</v>
      </c>
      <c r="AD702" s="41">
        <v>4.5999999999999996</v>
      </c>
      <c r="AE702" s="41">
        <v>1.8</v>
      </c>
      <c r="AF702" s="68" t="s">
        <v>619</v>
      </c>
      <c r="AG702" s="39" t="str">
        <f>VLOOKUP(B702,$B$1703:$D$1743,2,FALSE)</f>
        <v>NSW</v>
      </c>
      <c r="AH702" s="39" t="str">
        <f>VLOOKUP(B702,$B$1703:$D$1743,3,FALSE)</f>
        <v>-</v>
      </c>
      <c r="AI702" s="69" t="str">
        <f>TRIM(PROPER(L702))</f>
        <v>Bella Rouge</v>
      </c>
      <c r="AJ702" s="39" t="str">
        <f>TEXT(A702, "ddd")</f>
        <v>Sat</v>
      </c>
      <c r="AK702" s="39">
        <f>MONTH(Table2[[#This Row],[Date]])</f>
        <v>6</v>
      </c>
      <c r="AL702" s="39"/>
      <c r="AM702" s="39" t="str">
        <f>IF(AND(Table2[[#This Row],[Date]]=A703,Table2[[#This Row],[Track]]=B703,Table2[[#This Row],[Race]]=F703,AL702&lt;&gt;"Neg",AL703&lt;&gt;"Neg"),2,"")</f>
        <v/>
      </c>
      <c r="AN702" s="39" t="str">
        <f>IF(AM702=2,2,IF(AND(AM701=2,Table2[[#This Row],[Negatives]]&lt;&gt;"NEG"),2,""))</f>
        <v/>
      </c>
      <c r="AO702" s="39">
        <f>IF(AND(Table2[[#This Row],[State]]="NSW",Table2[[#This Row],[Rated Order]]=3,AN702=""),100,100)</f>
        <v>100</v>
      </c>
      <c r="AP702" s="39">
        <f>IF(AC702&lt;&gt;"Won","",AO702*AD702)</f>
        <v>459.99999999999994</v>
      </c>
      <c r="AQ702" s="39">
        <f>IF(AP702="",AO702*-1,AP702-AO702)</f>
        <v>359.99999999999994</v>
      </c>
      <c r="AR702" s="95">
        <f>IF(Table2[[#This Row],[Negatives]]="NEG","",IF(AND(Table2[[#This Row],[2 Pro Bets]]="",Table2[[#This Row],[State]]="NSW",Table2[[#This Row],[Rated Order]]=3),"",100))</f>
        <v>100</v>
      </c>
      <c r="AS702" s="47">
        <f>IF(Table2[[#This Row],[Pro Bet]]="","",IF(Table2[[#This Row],[Lev Ret]]="","",AR702*Table2[[#This Row],[Div]]))</f>
        <v>459.99999999999994</v>
      </c>
      <c r="AT702" s="96">
        <f>IF(Table2[[#This Row],[Pro Bet]]="","",IF(AS702="",AR702*-1,AS702-AR702))</f>
        <v>359.99999999999994</v>
      </c>
    </row>
    <row r="703" spans="1:46" x14ac:dyDescent="0.25">
      <c r="A703" s="38">
        <v>44730</v>
      </c>
      <c r="B703" s="39" t="s">
        <v>225</v>
      </c>
      <c r="C703" s="40">
        <v>0.66666666666666663</v>
      </c>
      <c r="D703" s="39">
        <v>7</v>
      </c>
      <c r="E703" s="39">
        <v>12</v>
      </c>
      <c r="F703" s="70">
        <v>8</v>
      </c>
      <c r="G703" s="39">
        <v>1630</v>
      </c>
      <c r="H703" s="39" t="s">
        <v>988</v>
      </c>
      <c r="I703" s="39">
        <v>90</v>
      </c>
      <c r="J703" s="39">
        <v>130</v>
      </c>
      <c r="K703" s="39">
        <v>8</v>
      </c>
      <c r="L703" s="39" t="s">
        <v>564</v>
      </c>
      <c r="M703" s="39" t="s">
        <v>999</v>
      </c>
      <c r="N703" s="41">
        <v>6</v>
      </c>
      <c r="O703" s="39" t="s">
        <v>1019</v>
      </c>
      <c r="P703" s="39" t="s">
        <v>1206</v>
      </c>
      <c r="Q703" s="48"/>
      <c r="R703" s="39">
        <v>11</v>
      </c>
      <c r="S703" s="39">
        <v>58</v>
      </c>
      <c r="T703" s="39">
        <v>58</v>
      </c>
      <c r="U703" s="48">
        <v>37.5</v>
      </c>
      <c r="V703" s="39">
        <v>5</v>
      </c>
      <c r="W703" s="39"/>
      <c r="X703" s="39">
        <v>2</v>
      </c>
      <c r="Y703" s="39">
        <v>5.5</v>
      </c>
      <c r="Z703" s="39">
        <v>30</v>
      </c>
      <c r="AA703" s="39">
        <v>12</v>
      </c>
      <c r="AB703" s="52"/>
      <c r="AC703" s="39" t="s">
        <v>617</v>
      </c>
      <c r="AD703" s="41">
        <v>8</v>
      </c>
      <c r="AE703" s="41">
        <v>2.2000000000000002</v>
      </c>
      <c r="AF703" s="68" t="s">
        <v>618</v>
      </c>
      <c r="AG703" s="39" t="str">
        <f>VLOOKUP(B703,$B$1703:$D$1743,2,FALSE)</f>
        <v>Vic</v>
      </c>
      <c r="AH703" s="39" t="str">
        <f>VLOOKUP(B703,$B$1703:$D$1743,3,FALSE)</f>
        <v>-</v>
      </c>
      <c r="AI703" s="69" t="str">
        <f>TRIM(PROPER(L703))</f>
        <v>Tuvalu</v>
      </c>
      <c r="AJ703" s="39" t="str">
        <f>TEXT(A703, "ddd")</f>
        <v>Sat</v>
      </c>
      <c r="AK703" s="39">
        <f>MONTH(Table2[[#This Row],[Date]])</f>
        <v>6</v>
      </c>
      <c r="AL703" s="39"/>
      <c r="AM703" s="39" t="str">
        <f>IF(AND(Table2[[#This Row],[Date]]=A704,Table2[[#This Row],[Track]]=B704,Table2[[#This Row],[Race]]=F704,AL703&lt;&gt;"Neg",AL704&lt;&gt;"Neg"),2,"")</f>
        <v/>
      </c>
      <c r="AN703" s="39" t="str">
        <f>IF(AM703=2,2,IF(AND(AM702=2,Table2[[#This Row],[Negatives]]&lt;&gt;"NEG"),2,""))</f>
        <v/>
      </c>
      <c r="AO703" s="39">
        <f>IF(AND(Table2[[#This Row],[State]]="NSW",Table2[[#This Row],[Rated Order]]=3,AN703=""),100,100)</f>
        <v>100</v>
      </c>
      <c r="AP703" s="39">
        <f>IF(AC703&lt;&gt;"Won","",AO703*AD703)</f>
        <v>800</v>
      </c>
      <c r="AQ703" s="39">
        <f>IF(AP703="",AO703*-1,AP703-AO703)</f>
        <v>700</v>
      </c>
      <c r="AR703" s="95">
        <f>IF(Table2[[#This Row],[Negatives]]="NEG","",IF(AND(Table2[[#This Row],[2 Pro Bets]]="",Table2[[#This Row],[State]]="NSW",Table2[[#This Row],[Rated Order]]=3),"",100))</f>
        <v>100</v>
      </c>
      <c r="AS703" s="47">
        <f>IF(Table2[[#This Row],[Pro Bet]]="","",IF(Table2[[#This Row],[Lev Ret]]="","",AR703*Table2[[#This Row],[Div]]))</f>
        <v>800</v>
      </c>
      <c r="AT703" s="96">
        <f>IF(Table2[[#This Row],[Pro Bet]]="","",IF(AS703="",AR703*-1,AS703-AR703))</f>
        <v>700</v>
      </c>
    </row>
    <row r="704" spans="1:46" x14ac:dyDescent="0.25">
      <c r="A704" s="38">
        <v>44730</v>
      </c>
      <c r="B704" s="39" t="s">
        <v>225</v>
      </c>
      <c r="C704" s="40">
        <v>0.68958333333333333</v>
      </c>
      <c r="D704" s="39">
        <v>7</v>
      </c>
      <c r="E704" s="39">
        <v>12</v>
      </c>
      <c r="F704" s="70">
        <v>9</v>
      </c>
      <c r="G704" s="39">
        <v>1100</v>
      </c>
      <c r="H704" s="39" t="s">
        <v>988</v>
      </c>
      <c r="I704" s="39" t="s">
        <v>989</v>
      </c>
      <c r="J704" s="39">
        <v>130</v>
      </c>
      <c r="K704" s="39">
        <v>11</v>
      </c>
      <c r="L704" s="39" t="s">
        <v>660</v>
      </c>
      <c r="M704" s="39" t="s">
        <v>999</v>
      </c>
      <c r="N704" s="41">
        <v>5</v>
      </c>
      <c r="O704" s="39" t="s">
        <v>1207</v>
      </c>
      <c r="P704" s="39" t="s">
        <v>1180</v>
      </c>
      <c r="Q704" s="48"/>
      <c r="R704" s="39">
        <v>10</v>
      </c>
      <c r="S704" s="39">
        <v>54</v>
      </c>
      <c r="T704" s="39">
        <v>54</v>
      </c>
      <c r="U704" s="48">
        <v>46.315789473684212</v>
      </c>
      <c r="V704" s="39">
        <v>1</v>
      </c>
      <c r="W704" s="39">
        <v>5</v>
      </c>
      <c r="X704" s="39">
        <v>2</v>
      </c>
      <c r="Y704" s="39">
        <v>4.5</v>
      </c>
      <c r="Z704" s="39">
        <v>40</v>
      </c>
      <c r="AA704" s="39">
        <v>10</v>
      </c>
      <c r="AB704" s="52"/>
      <c r="AC704" s="39" t="s">
        <v>617</v>
      </c>
      <c r="AD704" s="41">
        <v>4.8</v>
      </c>
      <c r="AE704" s="41">
        <v>2</v>
      </c>
      <c r="AF704" s="68" t="s">
        <v>618</v>
      </c>
      <c r="AG704" s="39" t="str">
        <f>VLOOKUP(B704,$B$1703:$D$1743,2,FALSE)</f>
        <v>Vic</v>
      </c>
      <c r="AH704" s="39" t="str">
        <f>VLOOKUP(B704,$B$1703:$D$1743,3,FALSE)</f>
        <v>-</v>
      </c>
      <c r="AI704" s="69" t="str">
        <f>TRIM(PROPER(L704))</f>
        <v>Zac De Boss</v>
      </c>
      <c r="AJ704" s="39" t="str">
        <f>TEXT(A704, "ddd")</f>
        <v>Sat</v>
      </c>
      <c r="AK704" s="39">
        <f>MONTH(Table2[[#This Row],[Date]])</f>
        <v>6</v>
      </c>
      <c r="AL704" s="39"/>
      <c r="AM704" s="39" t="str">
        <f>IF(AND(Table2[[#This Row],[Date]]=A705,Table2[[#This Row],[Track]]=B705,Table2[[#This Row],[Race]]=F705,AL704&lt;&gt;"Neg",AL705&lt;&gt;"Neg"),2,"")</f>
        <v/>
      </c>
      <c r="AN704" s="39" t="str">
        <f>IF(AM704=2,2,IF(AND(AM703=2,Table2[[#This Row],[Negatives]]&lt;&gt;"NEG"),2,""))</f>
        <v/>
      </c>
      <c r="AO704" s="39">
        <f>IF(AND(Table2[[#This Row],[State]]="NSW",Table2[[#This Row],[Rated Order]]=3,AN704=""),100,100)</f>
        <v>100</v>
      </c>
      <c r="AP704" s="39">
        <f>IF(AC704&lt;&gt;"Won","",AO704*AD704)</f>
        <v>480</v>
      </c>
      <c r="AQ704" s="39">
        <f>IF(AP704="",AO704*-1,AP704-AO704)</f>
        <v>380</v>
      </c>
      <c r="AR704" s="95">
        <f>IF(Table2[[#This Row],[Negatives]]="NEG","",IF(AND(Table2[[#This Row],[2 Pro Bets]]="",Table2[[#This Row],[State]]="NSW",Table2[[#This Row],[Rated Order]]=3),"",100))</f>
        <v>100</v>
      </c>
      <c r="AS704" s="47">
        <f>IF(Table2[[#This Row],[Pro Bet]]="","",IF(Table2[[#This Row],[Lev Ret]]="","",AR704*Table2[[#This Row],[Div]]))</f>
        <v>480</v>
      </c>
      <c r="AT704" s="96">
        <f>IF(Table2[[#This Row],[Pro Bet]]="","",IF(AS704="",AR704*-1,AS704-AR704))</f>
        <v>380</v>
      </c>
    </row>
    <row r="705" spans="1:46" x14ac:dyDescent="0.25">
      <c r="A705" s="38">
        <v>44737</v>
      </c>
      <c r="B705" s="39" t="s">
        <v>44</v>
      </c>
      <c r="C705" s="40">
        <v>0.4826388888888889</v>
      </c>
      <c r="D705" s="39">
        <v>5</v>
      </c>
      <c r="E705" s="39">
        <v>6</v>
      </c>
      <c r="F705" s="70">
        <v>2</v>
      </c>
      <c r="G705" s="39">
        <v>1600</v>
      </c>
      <c r="H705" s="39" t="s">
        <v>1398</v>
      </c>
      <c r="I705" s="39">
        <v>72</v>
      </c>
      <c r="J705" s="39">
        <v>130</v>
      </c>
      <c r="K705" s="39">
        <v>5</v>
      </c>
      <c r="L705" s="39" t="s">
        <v>1641</v>
      </c>
      <c r="M705" s="39" t="s">
        <v>1018</v>
      </c>
      <c r="N705" s="41">
        <v>4.5</v>
      </c>
      <c r="O705" s="39" t="s">
        <v>1406</v>
      </c>
      <c r="P705" s="39" t="s">
        <v>1266</v>
      </c>
      <c r="Q705" s="48"/>
      <c r="R705" s="39">
        <v>1</v>
      </c>
      <c r="S705" s="39">
        <v>55.5</v>
      </c>
      <c r="T705" s="39">
        <v>55.5</v>
      </c>
      <c r="U705" s="48">
        <v>51.633986928104576</v>
      </c>
      <c r="V705" s="39">
        <v>3</v>
      </c>
      <c r="W705" s="39"/>
      <c r="X705" s="39">
        <v>2</v>
      </c>
      <c r="Y705" s="39">
        <v>3.6</v>
      </c>
      <c r="Z705" s="39">
        <v>20</v>
      </c>
      <c r="AA705" s="39"/>
      <c r="AB705" s="52"/>
      <c r="AC705" s="39" t="s">
        <v>1</v>
      </c>
      <c r="AD705" s="41">
        <v>5</v>
      </c>
      <c r="AE705" s="41">
        <v>1.9</v>
      </c>
      <c r="AF705" s="68" t="s">
        <v>619</v>
      </c>
      <c r="AG705" s="39" t="str">
        <f>VLOOKUP(B705,$B$1703:$D$1743,2,FALSE)</f>
        <v>NSW</v>
      </c>
      <c r="AH705" s="39" t="str">
        <f>VLOOKUP(B705,$B$1703:$D$1743,3,FALSE)</f>
        <v>-</v>
      </c>
      <c r="AI705" s="69" t="str">
        <f>TRIM(PROPER(L705))</f>
        <v>Journalism</v>
      </c>
      <c r="AJ705" s="39" t="str">
        <f>TEXT(A705, "ddd")</f>
        <v>Sat</v>
      </c>
      <c r="AK705" s="39">
        <f>MONTH(Table2[[#This Row],[Date]])</f>
        <v>6</v>
      </c>
      <c r="AL705" s="39" t="s">
        <v>1362</v>
      </c>
      <c r="AM705" s="39" t="str">
        <f>IF(AND(Table2[[#This Row],[Date]]=A706,Table2[[#This Row],[Track]]=B706,Table2[[#This Row],[Race]]=F706,AL705&lt;&gt;"Neg",AL706&lt;&gt;"Neg"),2,"")</f>
        <v/>
      </c>
      <c r="AN705" s="39" t="str">
        <f>IF(AM705=2,2,IF(AND(AM704=2,Table2[[#This Row],[Negatives]]&lt;&gt;"NEG"),2,""))</f>
        <v/>
      </c>
      <c r="AO705" s="39">
        <f>IF(AND(Table2[[#This Row],[State]]="NSW",Table2[[#This Row],[Rated Order]]=3,AN705=""),100,100)</f>
        <v>100</v>
      </c>
      <c r="AP705" s="39" t="str">
        <f>IF(AC705&lt;&gt;"Won","",AO705*AD705)</f>
        <v/>
      </c>
      <c r="AQ705" s="39">
        <f>IF(AP705="",AO705*-1,AP705-AO705)</f>
        <v>-100</v>
      </c>
      <c r="AR705" s="95" t="str">
        <f>IF(Table2[[#This Row],[Negatives]]="NEG","",IF(AND(Table2[[#This Row],[2 Pro Bets]]="",Table2[[#This Row],[State]]="NSW",Table2[[#This Row],[Rated Order]]=3),"",100))</f>
        <v/>
      </c>
      <c r="AS705" s="47" t="str">
        <f>IF(Table2[[#This Row],[Pro Bet]]="","",IF(Table2[[#This Row],[Lev Ret]]="","",AR705*Table2[[#This Row],[Div]]))</f>
        <v/>
      </c>
      <c r="AT705" s="96" t="str">
        <f>IF(Table2[[#This Row],[Pro Bet]]="","",IF(AS705="",AR705*-1,AS705-AR705))</f>
        <v/>
      </c>
    </row>
    <row r="706" spans="1:46" x14ac:dyDescent="0.25">
      <c r="A706" s="38">
        <v>44737</v>
      </c>
      <c r="B706" s="39" t="s">
        <v>107</v>
      </c>
      <c r="C706" s="40">
        <v>0.54166666666666663</v>
      </c>
      <c r="D706" s="39">
        <v>6</v>
      </c>
      <c r="E706" s="39">
        <v>0</v>
      </c>
      <c r="F706" s="70">
        <v>3</v>
      </c>
      <c r="G706" s="39">
        <v>1100</v>
      </c>
      <c r="H706" s="39" t="s">
        <v>1021</v>
      </c>
      <c r="I706" s="39">
        <v>84</v>
      </c>
      <c r="J706" s="39">
        <v>130</v>
      </c>
      <c r="K706" s="39">
        <v>10</v>
      </c>
      <c r="L706" s="39" t="s">
        <v>1242</v>
      </c>
      <c r="M706" s="39" t="s">
        <v>1030</v>
      </c>
      <c r="N706" s="41">
        <v>3.2</v>
      </c>
      <c r="O706" s="39" t="s">
        <v>1074</v>
      </c>
      <c r="P706" s="39" t="s">
        <v>1243</v>
      </c>
      <c r="Q706" s="48">
        <v>2</v>
      </c>
      <c r="R706" s="39">
        <v>1</v>
      </c>
      <c r="S706" s="39">
        <v>55</v>
      </c>
      <c r="T706" s="39">
        <v>53</v>
      </c>
      <c r="U706" s="48">
        <v>23.80952380952381</v>
      </c>
      <c r="V706" s="39">
        <v>1</v>
      </c>
      <c r="W706" s="39">
        <v>3</v>
      </c>
      <c r="X706" s="39">
        <v>3</v>
      </c>
      <c r="Y706" s="39">
        <v>5.5</v>
      </c>
      <c r="Z706" s="39">
        <v>30</v>
      </c>
      <c r="AA706" s="39">
        <v>11</v>
      </c>
      <c r="AB706" s="52"/>
      <c r="AC706" s="39" t="s">
        <v>2</v>
      </c>
      <c r="AD706" s="41">
        <v>4.2</v>
      </c>
      <c r="AE706" s="41">
        <v>1.9</v>
      </c>
      <c r="AF706" s="68" t="s">
        <v>618</v>
      </c>
      <c r="AG706" s="39" t="str">
        <f>VLOOKUP(B706,$B$1703:$D$1743,2,FALSE)</f>
        <v>Vic</v>
      </c>
      <c r="AH706" s="39" t="str">
        <f>VLOOKUP(B706,$B$1703:$D$1743,3,FALSE)</f>
        <v>-</v>
      </c>
      <c r="AI706" s="69" t="str">
        <f>TRIM(PROPER(L706))</f>
        <v>Dance To Dubai</v>
      </c>
      <c r="AJ706" s="39" t="str">
        <f>TEXT(A706, "ddd")</f>
        <v>Sat</v>
      </c>
      <c r="AK706" s="39">
        <f>MONTH(Table2[[#This Row],[Date]])</f>
        <v>6</v>
      </c>
      <c r="AL706" s="39" t="s">
        <v>1361</v>
      </c>
      <c r="AM706" s="39" t="str">
        <f>IF(AND(Table2[[#This Row],[Date]]=A707,Table2[[#This Row],[Track]]=B707,Table2[[#This Row],[Race]]=F707,AL706&lt;&gt;"Neg",AL707&lt;&gt;"Neg"),2,"")</f>
        <v/>
      </c>
      <c r="AN706" s="39" t="str">
        <f>IF(AM706=2,2,IF(AND(AM705=2,Table2[[#This Row],[Negatives]]&lt;&gt;"NEG"),2,""))</f>
        <v/>
      </c>
      <c r="AO706" s="39">
        <f>IF(AND(Table2[[#This Row],[State]]="NSW",Table2[[#This Row],[Rated Order]]=3,AN706=""),100,100)</f>
        <v>100</v>
      </c>
      <c r="AP706" s="39" t="str">
        <f>IF(AC706&lt;&gt;"Won","",AO706*AD706)</f>
        <v/>
      </c>
      <c r="AQ706" s="39">
        <f>IF(AP706="",AO706*-1,AP706-AO706)</f>
        <v>-100</v>
      </c>
      <c r="AR706" s="95" t="str">
        <f>IF(Table2[[#This Row],[Negatives]]="NEG","",IF(AND(Table2[[#This Row],[2 Pro Bets]]="",Table2[[#This Row],[State]]="NSW",Table2[[#This Row],[Rated Order]]=3),"",100))</f>
        <v/>
      </c>
      <c r="AS706" s="47" t="str">
        <f>IF(Table2[[#This Row],[Pro Bet]]="","",IF(Table2[[#This Row],[Lev Ret]]="","",AR706*Table2[[#This Row],[Div]]))</f>
        <v/>
      </c>
      <c r="AT706" s="96" t="str">
        <f>IF(Table2[[#This Row],[Pro Bet]]="","",IF(AS706="",AR706*-1,AS706-AR706))</f>
        <v/>
      </c>
    </row>
    <row r="707" spans="1:46" x14ac:dyDescent="0.25">
      <c r="A707" s="38">
        <v>44737</v>
      </c>
      <c r="B707" s="39" t="s">
        <v>107</v>
      </c>
      <c r="C707" s="40">
        <v>0.56597222222222221</v>
      </c>
      <c r="D707" s="39">
        <v>6</v>
      </c>
      <c r="E707" s="39">
        <v>0</v>
      </c>
      <c r="F707" s="70">
        <v>4</v>
      </c>
      <c r="G707" s="39">
        <v>2000</v>
      </c>
      <c r="H707" s="39" t="s">
        <v>988</v>
      </c>
      <c r="I707" s="39" t="s">
        <v>989</v>
      </c>
      <c r="J707" s="39">
        <v>130</v>
      </c>
      <c r="K707" s="39">
        <v>6</v>
      </c>
      <c r="L707" s="39" t="s">
        <v>565</v>
      </c>
      <c r="M707" s="39" t="s">
        <v>1006</v>
      </c>
      <c r="N707" s="41">
        <v>4.4000000000000004</v>
      </c>
      <c r="O707" s="39" t="s">
        <v>1160</v>
      </c>
      <c r="P707" s="39" t="s">
        <v>1090</v>
      </c>
      <c r="Q707" s="48"/>
      <c r="R707" s="39">
        <v>10</v>
      </c>
      <c r="S707" s="39">
        <v>54</v>
      </c>
      <c r="T707" s="39">
        <v>54</v>
      </c>
      <c r="U707" s="48">
        <v>43.560606060606062</v>
      </c>
      <c r="V707" s="39">
        <v>1</v>
      </c>
      <c r="W707" s="39"/>
      <c r="X707" s="39">
        <v>2</v>
      </c>
      <c r="Y707" s="39">
        <v>4.4000000000000004</v>
      </c>
      <c r="Z707" s="39">
        <v>40</v>
      </c>
      <c r="AA707" s="39">
        <v>10</v>
      </c>
      <c r="AB707" s="52"/>
      <c r="AC707" s="39" t="s">
        <v>617</v>
      </c>
      <c r="AD707" s="41">
        <v>3.8</v>
      </c>
      <c r="AE707" s="41">
        <v>1.7</v>
      </c>
      <c r="AF707" s="68" t="s">
        <v>618</v>
      </c>
      <c r="AG707" s="39" t="str">
        <f>VLOOKUP(B707,$B$1703:$D$1743,2,FALSE)</f>
        <v>Vic</v>
      </c>
      <c r="AH707" s="39" t="str">
        <f>VLOOKUP(B707,$B$1703:$D$1743,3,FALSE)</f>
        <v>-</v>
      </c>
      <c r="AI707" s="69" t="str">
        <f>TRIM(PROPER(L707))</f>
        <v>D'Aguilar</v>
      </c>
      <c r="AJ707" s="39" t="str">
        <f>TEXT(A707, "ddd")</f>
        <v>Sat</v>
      </c>
      <c r="AK707" s="39">
        <f>MONTH(Table2[[#This Row],[Date]])</f>
        <v>6</v>
      </c>
      <c r="AL707" s="39"/>
      <c r="AM707" s="39" t="str">
        <f>IF(AND(Table2[[#This Row],[Date]]=A708,Table2[[#This Row],[Track]]=B708,Table2[[#This Row],[Race]]=F708,AL707&lt;&gt;"Neg",AL708&lt;&gt;"Neg"),2,"")</f>
        <v/>
      </c>
      <c r="AN707" s="39" t="str">
        <f>IF(AM707=2,2,IF(AND(AM706=2,Table2[[#This Row],[Negatives]]&lt;&gt;"NEG"),2,""))</f>
        <v/>
      </c>
      <c r="AO707" s="39">
        <f>IF(AND(Table2[[#This Row],[State]]="NSW",Table2[[#This Row],[Rated Order]]=3,AN707=""),100,100)</f>
        <v>100</v>
      </c>
      <c r="AP707" s="39">
        <f>IF(AC707&lt;&gt;"Won","",AO707*AD707)</f>
        <v>380</v>
      </c>
      <c r="AQ707" s="39">
        <f>IF(AP707="",AO707*-1,AP707-AO707)</f>
        <v>280</v>
      </c>
      <c r="AR707" s="95">
        <f>IF(Table2[[#This Row],[Negatives]]="NEG","",IF(AND(Table2[[#This Row],[2 Pro Bets]]="",Table2[[#This Row],[State]]="NSW",Table2[[#This Row],[Rated Order]]=3),"",100))</f>
        <v>100</v>
      </c>
      <c r="AS707" s="47">
        <f>IF(Table2[[#This Row],[Pro Bet]]="","",IF(Table2[[#This Row],[Lev Ret]]="","",AR707*Table2[[#This Row],[Div]]))</f>
        <v>380</v>
      </c>
      <c r="AT707" s="96">
        <f>IF(Table2[[#This Row],[Pro Bet]]="","",IF(AS707="",AR707*-1,AS707-AR707))</f>
        <v>280</v>
      </c>
    </row>
    <row r="708" spans="1:46" x14ac:dyDescent="0.25">
      <c r="A708" s="38">
        <v>44737</v>
      </c>
      <c r="B708" s="39" t="s">
        <v>107</v>
      </c>
      <c r="C708" s="40">
        <v>0.56597222222222221</v>
      </c>
      <c r="D708" s="39">
        <v>6</v>
      </c>
      <c r="E708" s="39">
        <v>0</v>
      </c>
      <c r="F708" s="70">
        <v>4</v>
      </c>
      <c r="G708" s="39">
        <v>2000</v>
      </c>
      <c r="H708" s="39" t="s">
        <v>988</v>
      </c>
      <c r="I708" s="39" t="s">
        <v>989</v>
      </c>
      <c r="J708" s="39">
        <v>130</v>
      </c>
      <c r="K708" s="39">
        <v>1</v>
      </c>
      <c r="L708" s="39" t="s">
        <v>580</v>
      </c>
      <c r="M708" s="39" t="s">
        <v>995</v>
      </c>
      <c r="N708" s="41">
        <v>3.2</v>
      </c>
      <c r="O708" s="39" t="s">
        <v>1003</v>
      </c>
      <c r="P708" s="39" t="s">
        <v>1049</v>
      </c>
      <c r="Q708" s="48"/>
      <c r="R708" s="39">
        <v>5</v>
      </c>
      <c r="S708" s="39">
        <v>58</v>
      </c>
      <c r="T708" s="39">
        <v>58</v>
      </c>
      <c r="U708" s="48">
        <v>43.560606060606062</v>
      </c>
      <c r="V708" s="39">
        <v>3</v>
      </c>
      <c r="W708" s="39">
        <v>3</v>
      </c>
      <c r="X708" s="39">
        <v>3</v>
      </c>
      <c r="Y708" s="39">
        <v>4.8</v>
      </c>
      <c r="Z708" s="39">
        <v>35</v>
      </c>
      <c r="AA708" s="39">
        <v>10</v>
      </c>
      <c r="AB708" s="52"/>
      <c r="AC708" s="39"/>
      <c r="AD708" s="41">
        <v>6</v>
      </c>
      <c r="AE708" s="41"/>
      <c r="AF708" s="68" t="s">
        <v>618</v>
      </c>
      <c r="AG708" s="39" t="str">
        <f>VLOOKUP(B708,$B$1703:$D$1743,2,FALSE)</f>
        <v>Vic</v>
      </c>
      <c r="AH708" s="39" t="str">
        <f>VLOOKUP(B708,$B$1703:$D$1743,3,FALSE)</f>
        <v>-</v>
      </c>
      <c r="AI708" s="69" t="str">
        <f>TRIM(PROPER(L708))</f>
        <v>Grandslam</v>
      </c>
      <c r="AJ708" s="39" t="str">
        <f>TEXT(A708, "ddd")</f>
        <v>Sat</v>
      </c>
      <c r="AK708" s="39">
        <f>MONTH(Table2[[#This Row],[Date]])</f>
        <v>6</v>
      </c>
      <c r="AL708" s="39" t="s">
        <v>1361</v>
      </c>
      <c r="AM708" s="39" t="str">
        <f>IF(AND(Table2[[#This Row],[Date]]=A709,Table2[[#This Row],[Track]]=B709,Table2[[#This Row],[Race]]=F709,AL708&lt;&gt;"Neg",AL709&lt;&gt;"Neg"),2,"")</f>
        <v/>
      </c>
      <c r="AN708" s="39" t="str">
        <f>IF(AM708=2,2,IF(AND(AM707=2,Table2[[#This Row],[Negatives]]&lt;&gt;"NEG"),2,""))</f>
        <v/>
      </c>
      <c r="AO708" s="39">
        <f>IF(AND(Table2[[#This Row],[State]]="NSW",Table2[[#This Row],[Rated Order]]=3,AN708=""),100,100)</f>
        <v>100</v>
      </c>
      <c r="AP708" s="39" t="str">
        <f>IF(AC708&lt;&gt;"Won","",AO708*AD708)</f>
        <v/>
      </c>
      <c r="AQ708" s="39">
        <f>IF(AP708="",AO708*-1,AP708-AO708)</f>
        <v>-100</v>
      </c>
      <c r="AR708" s="95" t="str">
        <f>IF(Table2[[#This Row],[Negatives]]="NEG","",IF(AND(Table2[[#This Row],[2 Pro Bets]]="",Table2[[#This Row],[State]]="NSW",Table2[[#This Row],[Rated Order]]=3),"",100))</f>
        <v/>
      </c>
      <c r="AS708" s="47" t="str">
        <f>IF(Table2[[#This Row],[Pro Bet]]="","",IF(Table2[[#This Row],[Lev Ret]]="","",AR708*Table2[[#This Row],[Div]]))</f>
        <v/>
      </c>
      <c r="AT708" s="96" t="str">
        <f>IF(Table2[[#This Row],[Pro Bet]]="","",IF(AS708="",AR708*-1,AS708-AR708))</f>
        <v/>
      </c>
    </row>
    <row r="709" spans="1:46" x14ac:dyDescent="0.25">
      <c r="A709" s="38">
        <v>44737</v>
      </c>
      <c r="B709" s="39" t="s">
        <v>44</v>
      </c>
      <c r="C709" s="40">
        <v>0.60416666666666663</v>
      </c>
      <c r="D709" s="39">
        <v>5</v>
      </c>
      <c r="E709" s="39">
        <v>6</v>
      </c>
      <c r="F709" s="70">
        <v>7</v>
      </c>
      <c r="G709" s="39">
        <v>1800</v>
      </c>
      <c r="H709" s="39" t="s">
        <v>1398</v>
      </c>
      <c r="I709" s="39">
        <v>88</v>
      </c>
      <c r="J709" s="39">
        <v>130</v>
      </c>
      <c r="K709" s="39">
        <v>9</v>
      </c>
      <c r="L709" s="39" t="s">
        <v>815</v>
      </c>
      <c r="M709" s="39" t="s">
        <v>1024</v>
      </c>
      <c r="N709" s="41">
        <v>3.4</v>
      </c>
      <c r="O709" s="39" t="s">
        <v>1091</v>
      </c>
      <c r="P709" s="39" t="s">
        <v>1479</v>
      </c>
      <c r="Q709" s="48">
        <v>2</v>
      </c>
      <c r="R709" s="39">
        <v>4</v>
      </c>
      <c r="S709" s="39">
        <v>56.5</v>
      </c>
      <c r="T709" s="39">
        <v>54.5</v>
      </c>
      <c r="U709" s="48">
        <v>49.411764705882355</v>
      </c>
      <c r="V709" s="39">
        <v>2</v>
      </c>
      <c r="W709" s="39">
        <v>5</v>
      </c>
      <c r="X709" s="39">
        <v>2</v>
      </c>
      <c r="Y709" s="39">
        <v>4.9000000000000004</v>
      </c>
      <c r="Z709" s="39">
        <v>20</v>
      </c>
      <c r="AA709" s="39"/>
      <c r="AB709" s="52"/>
      <c r="AC709" s="39" t="s">
        <v>1</v>
      </c>
      <c r="AD709" s="41">
        <v>3.8</v>
      </c>
      <c r="AE709" s="41">
        <v>1.7</v>
      </c>
      <c r="AF709" s="68" t="s">
        <v>619</v>
      </c>
      <c r="AG709" s="39" t="str">
        <f>VLOOKUP(B709,$B$1703:$D$1743,2,FALSE)</f>
        <v>NSW</v>
      </c>
      <c r="AH709" s="39" t="str">
        <f>VLOOKUP(B709,$B$1703:$D$1743,3,FALSE)</f>
        <v>-</v>
      </c>
      <c r="AI709" s="69" t="str">
        <f>TRIM(PROPER(L709))</f>
        <v>Solar Apex</v>
      </c>
      <c r="AJ709" s="39" t="str">
        <f>TEXT(A709, "ddd")</f>
        <v>Sat</v>
      </c>
      <c r="AK709" s="39">
        <f>MONTH(Table2[[#This Row],[Date]])</f>
        <v>6</v>
      </c>
      <c r="AL709" s="39"/>
      <c r="AM709" s="39" t="str">
        <f>IF(AND(Table2[[#This Row],[Date]]=A710,Table2[[#This Row],[Track]]=B710,Table2[[#This Row],[Race]]=F710,AL709&lt;&gt;"Neg",AL710&lt;&gt;"Neg"),2,"")</f>
        <v/>
      </c>
      <c r="AN709" s="39" t="str">
        <f>IF(AM709=2,2,IF(AND(AM708=2,Table2[[#This Row],[Negatives]]&lt;&gt;"NEG"),2,""))</f>
        <v/>
      </c>
      <c r="AO709" s="39">
        <f>IF(AND(Table2[[#This Row],[State]]="NSW",Table2[[#This Row],[Rated Order]]=3,AN709=""),100,100)</f>
        <v>100</v>
      </c>
      <c r="AP709" s="39" t="str">
        <f>IF(AC709&lt;&gt;"Won","",AO709*AD709)</f>
        <v/>
      </c>
      <c r="AQ709" s="39">
        <f>IF(AP709="",AO709*-1,AP709-AO709)</f>
        <v>-100</v>
      </c>
      <c r="AR709" s="95">
        <f>IF(Table2[[#This Row],[Negatives]]="NEG","",IF(AND(Table2[[#This Row],[2 Pro Bets]]="",Table2[[#This Row],[State]]="NSW",Table2[[#This Row],[Rated Order]]=3),"",100))</f>
        <v>100</v>
      </c>
      <c r="AS709" s="47" t="str">
        <f>IF(Table2[[#This Row],[Pro Bet]]="","",IF(Table2[[#This Row],[Lev Ret]]="","",AR709*Table2[[#This Row],[Div]]))</f>
        <v/>
      </c>
      <c r="AT709" s="96">
        <f>IF(Table2[[#This Row],[Pro Bet]]="","",IF(AS709="",AR709*-1,AS709-AR709))</f>
        <v>-100</v>
      </c>
    </row>
    <row r="710" spans="1:46" x14ac:dyDescent="0.25">
      <c r="A710" s="38">
        <v>44737</v>
      </c>
      <c r="B710" s="39" t="s">
        <v>44</v>
      </c>
      <c r="C710" s="40">
        <v>0.62847222222222221</v>
      </c>
      <c r="D710" s="39">
        <v>5</v>
      </c>
      <c r="E710" s="39">
        <v>6</v>
      </c>
      <c r="F710" s="70">
        <v>8</v>
      </c>
      <c r="G710" s="39">
        <v>1400</v>
      </c>
      <c r="H710" s="39" t="s">
        <v>1398</v>
      </c>
      <c r="I710" s="39"/>
      <c r="J710" s="39">
        <v>150</v>
      </c>
      <c r="K710" s="39">
        <v>8</v>
      </c>
      <c r="L710" s="39" t="s">
        <v>859</v>
      </c>
      <c r="M710" s="39" t="s">
        <v>999</v>
      </c>
      <c r="N710" s="41">
        <v>6.6</v>
      </c>
      <c r="O710" s="39" t="s">
        <v>1091</v>
      </c>
      <c r="P710" s="39" t="s">
        <v>1273</v>
      </c>
      <c r="Q710" s="48"/>
      <c r="R710" s="39">
        <v>6</v>
      </c>
      <c r="S710" s="39">
        <v>56</v>
      </c>
      <c r="T710" s="39">
        <v>56</v>
      </c>
      <c r="U710" s="48">
        <v>34.759358288770059</v>
      </c>
      <c r="V710" s="39"/>
      <c r="W710" s="39">
        <v>1</v>
      </c>
      <c r="X710" s="39">
        <v>2</v>
      </c>
      <c r="Y710" s="39">
        <v>7.7</v>
      </c>
      <c r="Z710" s="39">
        <v>20</v>
      </c>
      <c r="AA710" s="39"/>
      <c r="AB710" s="52"/>
      <c r="AC710" s="39" t="s">
        <v>2</v>
      </c>
      <c r="AD710" s="41">
        <v>7</v>
      </c>
      <c r="AE710" s="41">
        <v>2.4</v>
      </c>
      <c r="AF710" s="68" t="s">
        <v>619</v>
      </c>
      <c r="AG710" s="39" t="str">
        <f>VLOOKUP(B710,$B$1703:$D$1743,2,FALSE)</f>
        <v>NSW</v>
      </c>
      <c r="AH710" s="39" t="str">
        <f>VLOOKUP(B710,$B$1703:$D$1743,3,FALSE)</f>
        <v>-</v>
      </c>
      <c r="AI710" s="69" t="str">
        <f>TRIM(PROPER(L710))</f>
        <v>Oscar Zulu</v>
      </c>
      <c r="AJ710" s="39" t="str">
        <f>TEXT(A710, "ddd")</f>
        <v>Sat</v>
      </c>
      <c r="AK710" s="39">
        <f>MONTH(Table2[[#This Row],[Date]])</f>
        <v>6</v>
      </c>
      <c r="AL710" s="39"/>
      <c r="AM710" s="39" t="str">
        <f>IF(AND(Table2[[#This Row],[Date]]=A711,Table2[[#This Row],[Track]]=B711,Table2[[#This Row],[Race]]=F711,AL710&lt;&gt;"Neg",AL711&lt;&gt;"Neg"),2,"")</f>
        <v/>
      </c>
      <c r="AN710" s="39" t="str">
        <f>IF(AM710=2,2,IF(AND(AM709=2,Table2[[#This Row],[Negatives]]&lt;&gt;"NEG"),2,""))</f>
        <v/>
      </c>
      <c r="AO710" s="39">
        <f>IF(AND(Table2[[#This Row],[State]]="NSW",Table2[[#This Row],[Rated Order]]=3,AN710=""),100,100)</f>
        <v>100</v>
      </c>
      <c r="AP710" s="39" t="str">
        <f>IF(AC710&lt;&gt;"Won","",AO710*AD710)</f>
        <v/>
      </c>
      <c r="AQ710" s="39">
        <f>IF(AP710="",AO710*-1,AP710-AO710)</f>
        <v>-100</v>
      </c>
      <c r="AR710" s="95">
        <f>IF(Table2[[#This Row],[Negatives]]="NEG","",IF(AND(Table2[[#This Row],[2 Pro Bets]]="",Table2[[#This Row],[State]]="NSW",Table2[[#This Row],[Rated Order]]=3),"",100))</f>
        <v>100</v>
      </c>
      <c r="AS710" s="47" t="str">
        <f>IF(Table2[[#This Row],[Pro Bet]]="","",IF(Table2[[#This Row],[Lev Ret]]="","",AR710*Table2[[#This Row],[Div]]))</f>
        <v/>
      </c>
      <c r="AT710" s="96">
        <f>IF(Table2[[#This Row],[Pro Bet]]="","",IF(AS710="",AR710*-1,AS710-AR710))</f>
        <v>-100</v>
      </c>
    </row>
    <row r="711" spans="1:46" x14ac:dyDescent="0.25">
      <c r="A711" s="38">
        <v>44737</v>
      </c>
      <c r="B711" s="39" t="s">
        <v>107</v>
      </c>
      <c r="C711" s="40">
        <v>0.63888888888888895</v>
      </c>
      <c r="D711" s="39">
        <v>6</v>
      </c>
      <c r="E711" s="39">
        <v>0</v>
      </c>
      <c r="F711" s="70">
        <v>7</v>
      </c>
      <c r="G711" s="39">
        <v>1200</v>
      </c>
      <c r="H711" s="39" t="s">
        <v>988</v>
      </c>
      <c r="I711" s="39">
        <v>84</v>
      </c>
      <c r="J711" s="39">
        <v>130</v>
      </c>
      <c r="K711" s="39">
        <v>8</v>
      </c>
      <c r="L711" s="39" t="s">
        <v>1244</v>
      </c>
      <c r="M711" s="39" t="s">
        <v>1030</v>
      </c>
      <c r="N711" s="41">
        <v>3.7</v>
      </c>
      <c r="O711" s="39" t="s">
        <v>1142</v>
      </c>
      <c r="P711" s="39" t="s">
        <v>1127</v>
      </c>
      <c r="Q711" s="48">
        <v>2</v>
      </c>
      <c r="R711" s="39">
        <v>6</v>
      </c>
      <c r="S711" s="39">
        <v>56</v>
      </c>
      <c r="T711" s="39">
        <v>54</v>
      </c>
      <c r="U711" s="48">
        <v>42.411642411642411</v>
      </c>
      <c r="V711" s="39">
        <v>3</v>
      </c>
      <c r="W711" s="39">
        <v>4</v>
      </c>
      <c r="X711" s="39">
        <v>2</v>
      </c>
      <c r="Y711" s="39">
        <v>5.5</v>
      </c>
      <c r="Z711" s="39">
        <v>30</v>
      </c>
      <c r="AA711" s="39">
        <v>9</v>
      </c>
      <c r="AB711" s="52"/>
      <c r="AC711" s="39"/>
      <c r="AD711" s="41">
        <v>3.6</v>
      </c>
      <c r="AE711" s="41"/>
      <c r="AF711" s="68" t="s">
        <v>618</v>
      </c>
      <c r="AG711" s="39" t="str">
        <f>VLOOKUP(B711,$B$1703:$D$1743,2,FALSE)</f>
        <v>Vic</v>
      </c>
      <c r="AH711" s="39" t="str">
        <f>VLOOKUP(B711,$B$1703:$D$1743,3,FALSE)</f>
        <v>-</v>
      </c>
      <c r="AI711" s="69" t="str">
        <f>TRIM(PROPER(L711))</f>
        <v>Skywolf</v>
      </c>
      <c r="AJ711" s="39" t="str">
        <f>TEXT(A711, "ddd")</f>
        <v>Sat</v>
      </c>
      <c r="AK711" s="39">
        <f>MONTH(Table2[[#This Row],[Date]])</f>
        <v>6</v>
      </c>
      <c r="AL711" s="39" t="s">
        <v>1361</v>
      </c>
      <c r="AM711" s="39" t="str">
        <f>IF(AND(Table2[[#This Row],[Date]]=A712,Table2[[#This Row],[Track]]=B712,Table2[[#This Row],[Race]]=F712,AL711&lt;&gt;"Neg",AL712&lt;&gt;"Neg"),2,"")</f>
        <v/>
      </c>
      <c r="AN711" s="39" t="str">
        <f>IF(AM711=2,2,IF(AND(AM710=2,Table2[[#This Row],[Negatives]]&lt;&gt;"NEG"),2,""))</f>
        <v/>
      </c>
      <c r="AO711" s="39">
        <f>IF(AND(Table2[[#This Row],[State]]="NSW",Table2[[#This Row],[Rated Order]]=3,AN711=""),100,100)</f>
        <v>100</v>
      </c>
      <c r="AP711" s="39" t="str">
        <f>IF(AC711&lt;&gt;"Won","",AO711*AD711)</f>
        <v/>
      </c>
      <c r="AQ711" s="39">
        <f>IF(AP711="",AO711*-1,AP711-AO711)</f>
        <v>-100</v>
      </c>
      <c r="AR711" s="95" t="str">
        <f>IF(Table2[[#This Row],[Negatives]]="NEG","",IF(AND(Table2[[#This Row],[2 Pro Bets]]="",Table2[[#This Row],[State]]="NSW",Table2[[#This Row],[Rated Order]]=3),"",100))</f>
        <v/>
      </c>
      <c r="AS711" s="47" t="str">
        <f>IF(Table2[[#This Row],[Pro Bet]]="","",IF(Table2[[#This Row],[Lev Ret]]="","",AR711*Table2[[#This Row],[Div]]))</f>
        <v/>
      </c>
      <c r="AT711" s="96" t="str">
        <f>IF(Table2[[#This Row],[Pro Bet]]="","",IF(AS711="",AR711*-1,AS711-AR711))</f>
        <v/>
      </c>
    </row>
    <row r="712" spans="1:46" x14ac:dyDescent="0.25">
      <c r="A712" s="38">
        <v>44737</v>
      </c>
      <c r="B712" s="39" t="s">
        <v>107</v>
      </c>
      <c r="C712" s="40">
        <v>0.63888888888888895</v>
      </c>
      <c r="D712" s="39">
        <v>6</v>
      </c>
      <c r="E712" s="39">
        <v>0</v>
      </c>
      <c r="F712" s="70">
        <v>7</v>
      </c>
      <c r="G712" s="39">
        <v>1200</v>
      </c>
      <c r="H712" s="39" t="s">
        <v>988</v>
      </c>
      <c r="I712" s="39">
        <v>84</v>
      </c>
      <c r="J712" s="39">
        <v>130</v>
      </c>
      <c r="K712" s="39">
        <v>3</v>
      </c>
      <c r="L712" s="39" t="s">
        <v>566</v>
      </c>
      <c r="M712" s="39" t="s">
        <v>1006</v>
      </c>
      <c r="N712" s="41">
        <v>3.3</v>
      </c>
      <c r="O712" s="39" t="s">
        <v>1003</v>
      </c>
      <c r="P712" s="39" t="s">
        <v>1049</v>
      </c>
      <c r="Q712" s="48"/>
      <c r="R712" s="39">
        <v>4</v>
      </c>
      <c r="S712" s="39">
        <v>59</v>
      </c>
      <c r="T712" s="39">
        <v>59</v>
      </c>
      <c r="U712" s="48">
        <v>42.411642411642411</v>
      </c>
      <c r="V712" s="39">
        <v>2</v>
      </c>
      <c r="W712" s="39">
        <v>2</v>
      </c>
      <c r="X712" s="39">
        <v>3</v>
      </c>
      <c r="Y712" s="39">
        <v>5.6</v>
      </c>
      <c r="Z712" s="39">
        <v>30</v>
      </c>
      <c r="AA712" s="39">
        <v>9</v>
      </c>
      <c r="AB712" s="52"/>
      <c r="AC712" s="39"/>
      <c r="AD712" s="41">
        <v>5.5</v>
      </c>
      <c r="AE712" s="41"/>
      <c r="AF712" s="68" t="s">
        <v>618</v>
      </c>
      <c r="AG712" s="39" t="str">
        <f>VLOOKUP(B712,$B$1703:$D$1743,2,FALSE)</f>
        <v>Vic</v>
      </c>
      <c r="AH712" s="39" t="str">
        <f>VLOOKUP(B712,$B$1703:$D$1743,3,FALSE)</f>
        <v>-</v>
      </c>
      <c r="AI712" s="69" t="str">
        <f>TRIM(PROPER(L712))</f>
        <v>Blaze A Trail</v>
      </c>
      <c r="AJ712" s="39" t="str">
        <f>TEXT(A712, "ddd")</f>
        <v>Sat</v>
      </c>
      <c r="AK712" s="39">
        <f>MONTH(Table2[[#This Row],[Date]])</f>
        <v>6</v>
      </c>
      <c r="AL712" s="39"/>
      <c r="AM712" s="39" t="str">
        <f>IF(AND(Table2[[#This Row],[Date]]=A713,Table2[[#This Row],[Track]]=B713,Table2[[#This Row],[Race]]=F713,AL712&lt;&gt;"Neg",AL713&lt;&gt;"Neg"),2,"")</f>
        <v/>
      </c>
      <c r="AN712" s="39" t="str">
        <f>IF(AM712=2,2,IF(AND(AM711=2,Table2[[#This Row],[Negatives]]&lt;&gt;"NEG"),2,""))</f>
        <v/>
      </c>
      <c r="AO712" s="39">
        <f>IF(AND(Table2[[#This Row],[State]]="NSW",Table2[[#This Row],[Rated Order]]=3,AN712=""),100,100)</f>
        <v>100</v>
      </c>
      <c r="AP712" s="39" t="str">
        <f>IF(AC712&lt;&gt;"Won","",AO712*AD712)</f>
        <v/>
      </c>
      <c r="AQ712" s="39">
        <f>IF(AP712="",AO712*-1,AP712-AO712)</f>
        <v>-100</v>
      </c>
      <c r="AR712" s="95">
        <f>IF(Table2[[#This Row],[Negatives]]="NEG","",IF(AND(Table2[[#This Row],[2 Pro Bets]]="",Table2[[#This Row],[State]]="NSW",Table2[[#This Row],[Rated Order]]=3),"",100))</f>
        <v>100</v>
      </c>
      <c r="AS712" s="47" t="str">
        <f>IF(Table2[[#This Row],[Pro Bet]]="","",IF(Table2[[#This Row],[Lev Ret]]="","",AR712*Table2[[#This Row],[Div]]))</f>
        <v/>
      </c>
      <c r="AT712" s="96">
        <f>IF(Table2[[#This Row],[Pro Bet]]="","",IF(AS712="",AR712*-1,AS712-AR712))</f>
        <v>-100</v>
      </c>
    </row>
    <row r="713" spans="1:46" x14ac:dyDescent="0.25">
      <c r="A713" s="38">
        <v>44737</v>
      </c>
      <c r="B713" s="39" t="s">
        <v>44</v>
      </c>
      <c r="C713" s="40">
        <v>0.65625</v>
      </c>
      <c r="D713" s="39">
        <v>5</v>
      </c>
      <c r="E713" s="39">
        <v>6</v>
      </c>
      <c r="F713" s="70">
        <v>9</v>
      </c>
      <c r="G713" s="39">
        <v>1100</v>
      </c>
      <c r="H713" s="39" t="s">
        <v>1398</v>
      </c>
      <c r="I713" s="39">
        <v>78</v>
      </c>
      <c r="J713" s="39">
        <v>130</v>
      </c>
      <c r="K713" s="39">
        <v>6</v>
      </c>
      <c r="L713" s="39" t="s">
        <v>863</v>
      </c>
      <c r="M713" s="39" t="s">
        <v>999</v>
      </c>
      <c r="N713" s="41">
        <v>9.6999999999999993</v>
      </c>
      <c r="O713" s="39" t="s">
        <v>1411</v>
      </c>
      <c r="P713" s="39" t="s">
        <v>1266</v>
      </c>
      <c r="Q713" s="48"/>
      <c r="R713" s="39">
        <v>12</v>
      </c>
      <c r="S713" s="39">
        <v>58</v>
      </c>
      <c r="T713" s="39">
        <v>58</v>
      </c>
      <c r="U713" s="48">
        <v>17.302285343522456</v>
      </c>
      <c r="V713" s="39"/>
      <c r="W713" s="39"/>
      <c r="X713" s="39">
        <v>2</v>
      </c>
      <c r="Y713" s="39">
        <v>6.1</v>
      </c>
      <c r="Z713" s="39">
        <v>20</v>
      </c>
      <c r="AA713" s="39"/>
      <c r="AB713" s="52"/>
      <c r="AC713" s="39" t="s">
        <v>1</v>
      </c>
      <c r="AD713" s="41">
        <v>11</v>
      </c>
      <c r="AE713" s="41">
        <v>3.5</v>
      </c>
      <c r="AF713" s="68" t="s">
        <v>619</v>
      </c>
      <c r="AG713" s="39" t="str">
        <f>VLOOKUP(B713,$B$1703:$D$1743,2,FALSE)</f>
        <v>NSW</v>
      </c>
      <c r="AH713" s="39" t="str">
        <f>VLOOKUP(B713,$B$1703:$D$1743,3,FALSE)</f>
        <v>-</v>
      </c>
      <c r="AI713" s="69" t="str">
        <f>TRIM(PROPER(L713))</f>
        <v>Conscript</v>
      </c>
      <c r="AJ713" s="39" t="str">
        <f>TEXT(A713, "ddd")</f>
        <v>Sat</v>
      </c>
      <c r="AK713" s="39">
        <f>MONTH(Table2[[#This Row],[Date]])</f>
        <v>6</v>
      </c>
      <c r="AL713" s="39"/>
      <c r="AM713" s="39" t="str">
        <f>IF(AND(Table2[[#This Row],[Date]]=A714,Table2[[#This Row],[Track]]=B714,Table2[[#This Row],[Race]]=F714,AL713&lt;&gt;"Neg",AL714&lt;&gt;"Neg"),2,"")</f>
        <v/>
      </c>
      <c r="AN713" s="39" t="str">
        <f>IF(AM713=2,2,IF(AND(AM712=2,Table2[[#This Row],[Negatives]]&lt;&gt;"NEG"),2,""))</f>
        <v/>
      </c>
      <c r="AO713" s="39">
        <f>IF(AND(Table2[[#This Row],[State]]="NSW",Table2[[#This Row],[Rated Order]]=3,AN713=""),100,100)</f>
        <v>100</v>
      </c>
      <c r="AP713" s="39" t="str">
        <f>IF(AC713&lt;&gt;"Won","",AO713*AD713)</f>
        <v/>
      </c>
      <c r="AQ713" s="39">
        <f>IF(AP713="",AO713*-1,AP713-AO713)</f>
        <v>-100</v>
      </c>
      <c r="AR713" s="95">
        <f>IF(Table2[[#This Row],[Negatives]]="NEG","",IF(AND(Table2[[#This Row],[2 Pro Bets]]="",Table2[[#This Row],[State]]="NSW",Table2[[#This Row],[Rated Order]]=3),"",100))</f>
        <v>100</v>
      </c>
      <c r="AS713" s="47" t="str">
        <f>IF(Table2[[#This Row],[Pro Bet]]="","",IF(Table2[[#This Row],[Lev Ret]]="","",AR713*Table2[[#This Row],[Div]]))</f>
        <v/>
      </c>
      <c r="AT713" s="96">
        <f>IF(Table2[[#This Row],[Pro Bet]]="","",IF(AS713="",AR713*-1,AS713-AR713))</f>
        <v>-100</v>
      </c>
    </row>
    <row r="714" spans="1:46" x14ac:dyDescent="0.25">
      <c r="A714" s="38">
        <v>44737</v>
      </c>
      <c r="B714" s="39" t="s">
        <v>107</v>
      </c>
      <c r="C714" s="40">
        <v>0.68958333333333333</v>
      </c>
      <c r="D714" s="39">
        <v>6</v>
      </c>
      <c r="E714" s="39">
        <v>0</v>
      </c>
      <c r="F714" s="70">
        <v>9</v>
      </c>
      <c r="G714" s="39">
        <v>1400</v>
      </c>
      <c r="H714" s="39" t="s">
        <v>988</v>
      </c>
      <c r="I714" s="39">
        <v>84</v>
      </c>
      <c r="J714" s="39">
        <v>130</v>
      </c>
      <c r="K714" s="39">
        <v>11</v>
      </c>
      <c r="L714" s="39" t="s">
        <v>661</v>
      </c>
      <c r="M714" s="39" t="s">
        <v>1006</v>
      </c>
      <c r="N714" s="41">
        <v>4.8</v>
      </c>
      <c r="O714" s="39" t="s">
        <v>1100</v>
      </c>
      <c r="P714" s="39" t="s">
        <v>1038</v>
      </c>
      <c r="Q714" s="48"/>
      <c r="R714" s="39">
        <v>9</v>
      </c>
      <c r="S714" s="39">
        <v>55.5</v>
      </c>
      <c r="T714" s="39">
        <v>55.5</v>
      </c>
      <c r="U714" s="48">
        <v>30.833333333333336</v>
      </c>
      <c r="V714" s="39">
        <v>3</v>
      </c>
      <c r="W714" s="39"/>
      <c r="X714" s="39">
        <v>2</v>
      </c>
      <c r="Y714" s="39">
        <v>5</v>
      </c>
      <c r="Z714" s="39">
        <v>35</v>
      </c>
      <c r="AA714" s="39">
        <v>14</v>
      </c>
      <c r="AB714" s="52"/>
      <c r="AC714" s="39" t="s">
        <v>617</v>
      </c>
      <c r="AD714" s="41">
        <v>5.5</v>
      </c>
      <c r="AE714" s="41">
        <v>2.2000000000000002</v>
      </c>
      <c r="AF714" s="68" t="s">
        <v>618</v>
      </c>
      <c r="AG714" s="39" t="str">
        <f>VLOOKUP(B714,$B$1703:$D$1743,2,FALSE)</f>
        <v>Vic</v>
      </c>
      <c r="AH714" s="39" t="str">
        <f>VLOOKUP(B714,$B$1703:$D$1743,3,FALSE)</f>
        <v>-</v>
      </c>
      <c r="AI714" s="69" t="str">
        <f>TRIM(PROPER(L714))</f>
        <v>He'S Our Bonneval</v>
      </c>
      <c r="AJ714" s="39" t="str">
        <f>TEXT(A714, "ddd")</f>
        <v>Sat</v>
      </c>
      <c r="AK714" s="39">
        <f>MONTH(Table2[[#This Row],[Date]])</f>
        <v>6</v>
      </c>
      <c r="AL714" s="39"/>
      <c r="AM714" s="39">
        <f>IF(AND(Table2[[#This Row],[Date]]=A715,Table2[[#This Row],[Track]]=B715,Table2[[#This Row],[Race]]=F715,AL714&lt;&gt;"Neg",AL715&lt;&gt;"Neg"),2,"")</f>
        <v>2</v>
      </c>
      <c r="AN714" s="39">
        <f>IF(AM714=2,2,IF(AND(AM713=2,Table2[[#This Row],[Negatives]]&lt;&gt;"NEG"),2,""))</f>
        <v>2</v>
      </c>
      <c r="AO714" s="39">
        <f>IF(AND(Table2[[#This Row],[State]]="NSW",Table2[[#This Row],[Rated Order]]=3,AN714=""),100,100)</f>
        <v>100</v>
      </c>
      <c r="AP714" s="39">
        <f>IF(AC714&lt;&gt;"Won","",AO714*AD714)</f>
        <v>550</v>
      </c>
      <c r="AQ714" s="39">
        <f>IF(AP714="",AO714*-1,AP714-AO714)</f>
        <v>450</v>
      </c>
      <c r="AR714" s="95">
        <f>IF(Table2[[#This Row],[Negatives]]="NEG","",IF(AND(Table2[[#This Row],[2 Pro Bets]]="",Table2[[#This Row],[State]]="NSW",Table2[[#This Row],[Rated Order]]=3),"",100))</f>
        <v>100</v>
      </c>
      <c r="AS714" s="47">
        <f>IF(Table2[[#This Row],[Pro Bet]]="","",IF(Table2[[#This Row],[Lev Ret]]="","",AR714*Table2[[#This Row],[Div]]))</f>
        <v>550</v>
      </c>
      <c r="AT714" s="96">
        <f>IF(Table2[[#This Row],[Pro Bet]]="","",IF(AS714="",AR714*-1,AS714-AR714))</f>
        <v>450</v>
      </c>
    </row>
    <row r="715" spans="1:46" x14ac:dyDescent="0.25">
      <c r="A715" s="38">
        <v>44737</v>
      </c>
      <c r="B715" s="39" t="s">
        <v>107</v>
      </c>
      <c r="C715" s="40">
        <v>0.68958333333333333</v>
      </c>
      <c r="D715" s="39">
        <v>6</v>
      </c>
      <c r="E715" s="39">
        <v>0</v>
      </c>
      <c r="F715" s="70">
        <v>9</v>
      </c>
      <c r="G715" s="39">
        <v>1400</v>
      </c>
      <c r="H715" s="39" t="s">
        <v>988</v>
      </c>
      <c r="I715" s="39">
        <v>84</v>
      </c>
      <c r="J715" s="39">
        <v>130</v>
      </c>
      <c r="K715" s="39">
        <v>4</v>
      </c>
      <c r="L715" s="39" t="s">
        <v>567</v>
      </c>
      <c r="M715" s="39" t="s">
        <v>990</v>
      </c>
      <c r="N715" s="41">
        <v>7.5</v>
      </c>
      <c r="O715" s="39" t="s">
        <v>1230</v>
      </c>
      <c r="P715" s="39" t="s">
        <v>1231</v>
      </c>
      <c r="Q715" s="48"/>
      <c r="R715" s="39">
        <v>11</v>
      </c>
      <c r="S715" s="39">
        <v>58.5</v>
      </c>
      <c r="T715" s="39">
        <v>58.5</v>
      </c>
      <c r="U715" s="48">
        <v>30.833333333333336</v>
      </c>
      <c r="V715" s="39">
        <v>4</v>
      </c>
      <c r="W715" s="39"/>
      <c r="X715" s="39">
        <v>3</v>
      </c>
      <c r="Y715" s="39">
        <v>5.4</v>
      </c>
      <c r="Z715" s="39">
        <v>30</v>
      </c>
      <c r="AA715" s="39">
        <v>14</v>
      </c>
      <c r="AB715" s="52"/>
      <c r="AC715" s="39"/>
      <c r="AD715" s="41">
        <v>7.5</v>
      </c>
      <c r="AE715" s="41"/>
      <c r="AF715" s="68" t="s">
        <v>618</v>
      </c>
      <c r="AG715" s="39" t="str">
        <f>VLOOKUP(B715,$B$1703:$D$1743,2,FALSE)</f>
        <v>Vic</v>
      </c>
      <c r="AH715" s="39" t="str">
        <f>VLOOKUP(B715,$B$1703:$D$1743,3,FALSE)</f>
        <v>-</v>
      </c>
      <c r="AI715" s="69" t="str">
        <f>TRIM(PROPER(L715))</f>
        <v>Mr Exclusive</v>
      </c>
      <c r="AJ715" s="39" t="str">
        <f>TEXT(A715, "ddd")</f>
        <v>Sat</v>
      </c>
      <c r="AK715" s="39">
        <f>MONTH(Table2[[#This Row],[Date]])</f>
        <v>6</v>
      </c>
      <c r="AL715" s="39"/>
      <c r="AM715" s="39" t="str">
        <f>IF(AND(Table2[[#This Row],[Date]]=A716,Table2[[#This Row],[Track]]=B716,Table2[[#This Row],[Race]]=F716,AL715&lt;&gt;"Neg",AL716&lt;&gt;"Neg"),2,"")</f>
        <v/>
      </c>
      <c r="AN715" s="39">
        <f>IF(AM715=2,2,IF(AND(AM714=2,Table2[[#This Row],[Negatives]]&lt;&gt;"NEG"),2,""))</f>
        <v>2</v>
      </c>
      <c r="AO715" s="39">
        <f>IF(AND(Table2[[#This Row],[State]]="NSW",Table2[[#This Row],[Rated Order]]=3,AN715=""),100,100)</f>
        <v>100</v>
      </c>
      <c r="AP715" s="39" t="str">
        <f>IF(AC715&lt;&gt;"Won","",AO715*AD715)</f>
        <v/>
      </c>
      <c r="AQ715" s="39">
        <f>IF(AP715="",AO715*-1,AP715-AO715)</f>
        <v>-100</v>
      </c>
      <c r="AR715" s="95">
        <f>IF(Table2[[#This Row],[Negatives]]="NEG","",IF(AND(Table2[[#This Row],[2 Pro Bets]]="",Table2[[#This Row],[State]]="NSW",Table2[[#This Row],[Rated Order]]=3),"",100))</f>
        <v>100</v>
      </c>
      <c r="AS715" s="47" t="str">
        <f>IF(Table2[[#This Row],[Pro Bet]]="","",IF(Table2[[#This Row],[Lev Ret]]="","",AR715*Table2[[#This Row],[Div]]))</f>
        <v/>
      </c>
      <c r="AT715" s="96">
        <f>IF(Table2[[#This Row],[Pro Bet]]="","",IF(AS715="",AR715*-1,AS715-AR715))</f>
        <v>-100</v>
      </c>
    </row>
    <row r="716" spans="1:46" x14ac:dyDescent="0.25">
      <c r="A716" s="38">
        <v>44744</v>
      </c>
      <c r="B716" s="39" t="s">
        <v>45</v>
      </c>
      <c r="C716" s="40">
        <v>0.50694444444444442</v>
      </c>
      <c r="D716" s="39">
        <v>10</v>
      </c>
      <c r="E716" s="39">
        <v>8</v>
      </c>
      <c r="F716" s="70">
        <v>3</v>
      </c>
      <c r="G716" s="39">
        <v>1200</v>
      </c>
      <c r="H716" s="39" t="s">
        <v>1398</v>
      </c>
      <c r="I716" s="39">
        <v>72</v>
      </c>
      <c r="J716" s="39">
        <v>100</v>
      </c>
      <c r="K716" s="39">
        <v>13</v>
      </c>
      <c r="L716" s="39" t="s">
        <v>864</v>
      </c>
      <c r="M716" s="39" t="s">
        <v>1006</v>
      </c>
      <c r="N716" s="41">
        <v>12.4</v>
      </c>
      <c r="O716" s="39" t="s">
        <v>1493</v>
      </c>
      <c r="P716" s="39" t="s">
        <v>1494</v>
      </c>
      <c r="Q716" s="48"/>
      <c r="R716" s="39">
        <v>5</v>
      </c>
      <c r="S716" s="39">
        <v>53.5</v>
      </c>
      <c r="T716" s="39">
        <v>53.5</v>
      </c>
      <c r="U716" s="48">
        <v>38.36398224476855</v>
      </c>
      <c r="V716" s="39">
        <v>1</v>
      </c>
      <c r="W716" s="39">
        <v>1</v>
      </c>
      <c r="X716" s="39">
        <v>3</v>
      </c>
      <c r="Y716" s="39">
        <v>5.5</v>
      </c>
      <c r="Z716" s="39">
        <v>20</v>
      </c>
      <c r="AA716" s="39"/>
      <c r="AB716" s="52"/>
      <c r="AC716" s="39" t="s">
        <v>2</v>
      </c>
      <c r="AD716" s="41">
        <v>9</v>
      </c>
      <c r="AE716" s="41">
        <v>2.9</v>
      </c>
      <c r="AF716" s="68" t="s">
        <v>619</v>
      </c>
      <c r="AG716" s="39" t="str">
        <f>VLOOKUP(B716,$B$1703:$D$1743,2,FALSE)</f>
        <v>NSW</v>
      </c>
      <c r="AH716" s="39" t="str">
        <f>VLOOKUP(B716,$B$1703:$D$1743,3,FALSE)</f>
        <v>-</v>
      </c>
      <c r="AI716" s="69" t="str">
        <f>TRIM(PROPER(L716))</f>
        <v>Air Of Alsace</v>
      </c>
      <c r="AJ716" s="39" t="str">
        <f>TEXT(A716, "ddd")</f>
        <v>Sat</v>
      </c>
      <c r="AK716" s="39">
        <f>MONTH(Table2[[#This Row],[Date]])</f>
        <v>7</v>
      </c>
      <c r="AL716" s="79" t="s">
        <v>1361</v>
      </c>
      <c r="AM716" s="39" t="str">
        <f>IF(AND(Table2[[#This Row],[Date]]=A717,Table2[[#This Row],[Track]]=B717,Table2[[#This Row],[Race]]=F717,AL716&lt;&gt;"Neg",AL717&lt;&gt;"Neg"),2,"")</f>
        <v/>
      </c>
      <c r="AN716" s="39" t="str">
        <f>IF(AM716=2,2,IF(AND(AM715=2,Table2[[#This Row],[Negatives]]&lt;&gt;"NEG"),2,""))</f>
        <v/>
      </c>
      <c r="AO716" s="39">
        <f>IF(AND(Table2[[#This Row],[State]]="NSW",Table2[[#This Row],[Rated Order]]=3,AN716=""),100,100)</f>
        <v>100</v>
      </c>
      <c r="AP716" s="39" t="str">
        <f>IF(AC716&lt;&gt;"Won","",AO716*AD716)</f>
        <v/>
      </c>
      <c r="AQ716" s="39">
        <f>IF(AP716="",AO716*-1,AP716-AO716)</f>
        <v>-100</v>
      </c>
      <c r="AR716" s="95" t="str">
        <f>IF(Table2[[#This Row],[Negatives]]="NEG","",IF(AND(Table2[[#This Row],[2 Pro Bets]]="",Table2[[#This Row],[State]]="NSW",Table2[[#This Row],[Rated Order]]=3),"",100))</f>
        <v/>
      </c>
      <c r="AS716" s="47" t="str">
        <f>IF(Table2[[#This Row],[Pro Bet]]="","",IF(Table2[[#This Row],[Lev Ret]]="","",AR716*Table2[[#This Row],[Div]]))</f>
        <v/>
      </c>
      <c r="AT716" s="96" t="str">
        <f>IF(Table2[[#This Row],[Pro Bet]]="","",IF(AS716="",AR716*-1,AS716-AR716))</f>
        <v/>
      </c>
    </row>
    <row r="717" spans="1:46" x14ac:dyDescent="0.25">
      <c r="A717" s="38">
        <v>44744</v>
      </c>
      <c r="B717" s="39" t="s">
        <v>45</v>
      </c>
      <c r="C717" s="40">
        <v>0.53125</v>
      </c>
      <c r="D717" s="39">
        <v>10</v>
      </c>
      <c r="E717" s="39">
        <v>8</v>
      </c>
      <c r="F717" s="70">
        <v>4</v>
      </c>
      <c r="G717" s="39">
        <v>2400</v>
      </c>
      <c r="H717" s="39" t="s">
        <v>1398</v>
      </c>
      <c r="I717" s="39">
        <v>78</v>
      </c>
      <c r="J717" s="39">
        <v>150</v>
      </c>
      <c r="K717" s="39">
        <v>5</v>
      </c>
      <c r="L717" s="39" t="s">
        <v>865</v>
      </c>
      <c r="M717" s="39" t="s">
        <v>999</v>
      </c>
      <c r="N717" s="41">
        <v>3.1</v>
      </c>
      <c r="O717" s="39" t="s">
        <v>1091</v>
      </c>
      <c r="P717" s="39" t="s">
        <v>1064</v>
      </c>
      <c r="Q717" s="48"/>
      <c r="R717" s="39">
        <v>5</v>
      </c>
      <c r="S717" s="39">
        <v>55.5</v>
      </c>
      <c r="T717" s="39">
        <v>55.5</v>
      </c>
      <c r="U717" s="48">
        <v>40.591397849462368</v>
      </c>
      <c r="V717" s="39">
        <v>4</v>
      </c>
      <c r="W717" s="39">
        <v>1</v>
      </c>
      <c r="X717" s="39">
        <v>2</v>
      </c>
      <c r="Y717" s="39">
        <v>6</v>
      </c>
      <c r="Z717" s="39">
        <v>20</v>
      </c>
      <c r="AA717" s="39"/>
      <c r="AB717" s="52"/>
      <c r="AC717" s="39"/>
      <c r="AD717" s="41">
        <v>3</v>
      </c>
      <c r="AE717" s="41"/>
      <c r="AF717" s="68" t="s">
        <v>619</v>
      </c>
      <c r="AG717" s="39" t="str">
        <f>VLOOKUP(B717,$B$1703:$D$1743,2,FALSE)</f>
        <v>NSW</v>
      </c>
      <c r="AH717" s="39" t="str">
        <f>VLOOKUP(B717,$B$1703:$D$1743,3,FALSE)</f>
        <v>-</v>
      </c>
      <c r="AI717" s="69" t="str">
        <f>TRIM(PROPER(L717))</f>
        <v>Black Queen</v>
      </c>
      <c r="AJ717" s="39" t="str">
        <f>TEXT(A717, "ddd")</f>
        <v>Sat</v>
      </c>
      <c r="AK717" s="39">
        <f>MONTH(Table2[[#This Row],[Date]])</f>
        <v>7</v>
      </c>
      <c r="AL717" s="39"/>
      <c r="AM717" s="39" t="str">
        <f>IF(AND(Table2[[#This Row],[Date]]=A718,Table2[[#This Row],[Track]]=B718,Table2[[#This Row],[Race]]=F718,AL717&lt;&gt;"Neg",AL718&lt;&gt;"Neg"),2,"")</f>
        <v/>
      </c>
      <c r="AN717" s="39" t="str">
        <f>IF(AM717=2,2,IF(AND(AM716=2,Table2[[#This Row],[Negatives]]&lt;&gt;"NEG"),2,""))</f>
        <v/>
      </c>
      <c r="AO717" s="39">
        <f>IF(AND(Table2[[#This Row],[State]]="NSW",Table2[[#This Row],[Rated Order]]=3,AN717=""),100,100)</f>
        <v>100</v>
      </c>
      <c r="AP717" s="39" t="str">
        <f>IF(AC717&lt;&gt;"Won","",AO717*AD717)</f>
        <v/>
      </c>
      <c r="AQ717" s="39">
        <f>IF(AP717="",AO717*-1,AP717-AO717)</f>
        <v>-100</v>
      </c>
      <c r="AR717" s="95">
        <f>IF(Table2[[#This Row],[Negatives]]="NEG","",IF(AND(Table2[[#This Row],[2 Pro Bets]]="",Table2[[#This Row],[State]]="NSW",Table2[[#This Row],[Rated Order]]=3),"",100))</f>
        <v>100</v>
      </c>
      <c r="AS717" s="47" t="str">
        <f>IF(Table2[[#This Row],[Pro Bet]]="","",IF(Table2[[#This Row],[Lev Ret]]="","",AR717*Table2[[#This Row],[Div]]))</f>
        <v/>
      </c>
      <c r="AT717" s="96">
        <f>IF(Table2[[#This Row],[Pro Bet]]="","",IF(AS717="",AR717*-1,AS717-AR717))</f>
        <v>-100</v>
      </c>
    </row>
    <row r="718" spans="1:46" x14ac:dyDescent="0.25">
      <c r="A718" s="38">
        <v>44744</v>
      </c>
      <c r="B718" s="39" t="s">
        <v>225</v>
      </c>
      <c r="C718" s="40">
        <v>0.62152777777777779</v>
      </c>
      <c r="D718" s="39">
        <v>6</v>
      </c>
      <c r="E718" s="39">
        <v>0</v>
      </c>
      <c r="F718" s="70">
        <v>6</v>
      </c>
      <c r="G718" s="39">
        <v>2600</v>
      </c>
      <c r="H718" s="39" t="s">
        <v>988</v>
      </c>
      <c r="I718" s="39" t="s">
        <v>989</v>
      </c>
      <c r="J718" s="39">
        <v>150</v>
      </c>
      <c r="K718" s="39">
        <v>5</v>
      </c>
      <c r="L718" s="39" t="s">
        <v>322</v>
      </c>
      <c r="M718" s="39" t="s">
        <v>1006</v>
      </c>
      <c r="N718" s="41">
        <v>8</v>
      </c>
      <c r="O718" s="39" t="s">
        <v>1142</v>
      </c>
      <c r="P718" s="39" t="s">
        <v>1156</v>
      </c>
      <c r="Q718" s="48"/>
      <c r="R718" s="39">
        <v>6</v>
      </c>
      <c r="S718" s="39">
        <v>54</v>
      </c>
      <c r="T718" s="39">
        <v>54</v>
      </c>
      <c r="U718" s="48">
        <v>34.722222222222221</v>
      </c>
      <c r="V718" s="39"/>
      <c r="W718" s="39">
        <v>4</v>
      </c>
      <c r="X718" s="39">
        <v>2</v>
      </c>
      <c r="Y718" s="39">
        <v>5.5</v>
      </c>
      <c r="Z718" s="39">
        <v>30</v>
      </c>
      <c r="AA718" s="39">
        <v>10</v>
      </c>
      <c r="AB718" s="52"/>
      <c r="AC718" s="39"/>
      <c r="AD718" s="41">
        <v>9.5</v>
      </c>
      <c r="AE718" s="41"/>
      <c r="AF718" s="68" t="s">
        <v>618</v>
      </c>
      <c r="AG718" s="39" t="str">
        <f>VLOOKUP(B718,$B$1703:$D$1743,2,FALSE)</f>
        <v>Vic</v>
      </c>
      <c r="AH718" s="39" t="str">
        <f>VLOOKUP(B718,$B$1703:$D$1743,3,FALSE)</f>
        <v>-</v>
      </c>
      <c r="AI718" s="69" t="str">
        <f>TRIM(PROPER(L718))</f>
        <v>Pesto</v>
      </c>
      <c r="AJ718" s="39" t="str">
        <f>TEXT(A718, "ddd")</f>
        <v>Sat</v>
      </c>
      <c r="AK718" s="39">
        <f>MONTH(Table2[[#This Row],[Date]])</f>
        <v>7</v>
      </c>
      <c r="AL718" s="39" t="s">
        <v>1362</v>
      </c>
      <c r="AM718" s="39" t="str">
        <f>IF(AND(Table2[[#This Row],[Date]]=A719,Table2[[#This Row],[Track]]=B719,Table2[[#This Row],[Race]]=F719,AL718&lt;&gt;"Neg",AL719&lt;&gt;"Neg"),2,"")</f>
        <v/>
      </c>
      <c r="AN718" s="39" t="str">
        <f>IF(AM718=2,2,IF(AND(AM717=2,Table2[[#This Row],[Negatives]]&lt;&gt;"NEG"),2,""))</f>
        <v/>
      </c>
      <c r="AO718" s="39">
        <f>IF(AND(Table2[[#This Row],[State]]="NSW",Table2[[#This Row],[Rated Order]]=3,AN718=""),100,100)</f>
        <v>100</v>
      </c>
      <c r="AP718" s="39" t="str">
        <f>IF(AC718&lt;&gt;"Won","",AO718*AD718)</f>
        <v/>
      </c>
      <c r="AQ718" s="39">
        <f>IF(AP718="",AO718*-1,AP718-AO718)</f>
        <v>-100</v>
      </c>
      <c r="AR718" s="95" t="str">
        <f>IF(Table2[[#This Row],[Negatives]]="NEG","",IF(AND(Table2[[#This Row],[2 Pro Bets]]="",Table2[[#This Row],[State]]="NSW",Table2[[#This Row],[Rated Order]]=3),"",100))</f>
        <v/>
      </c>
      <c r="AS718" s="47" t="str">
        <f>IF(Table2[[#This Row],[Pro Bet]]="","",IF(Table2[[#This Row],[Lev Ret]]="","",AR718*Table2[[#This Row],[Div]]))</f>
        <v/>
      </c>
      <c r="AT718" s="96" t="str">
        <f>IF(Table2[[#This Row],[Pro Bet]]="","",IF(AS718="",AR718*-1,AS718-AR718))</f>
        <v/>
      </c>
    </row>
    <row r="719" spans="1:46" x14ac:dyDescent="0.25">
      <c r="A719" s="38">
        <v>44744</v>
      </c>
      <c r="B719" s="39" t="s">
        <v>225</v>
      </c>
      <c r="C719" s="40">
        <v>0.64583333333333337</v>
      </c>
      <c r="D719" s="39">
        <v>6</v>
      </c>
      <c r="E719" s="39">
        <v>0</v>
      </c>
      <c r="F719" s="70">
        <v>7</v>
      </c>
      <c r="G719" s="39">
        <v>1200</v>
      </c>
      <c r="H719" s="39" t="s">
        <v>988</v>
      </c>
      <c r="I719" s="39" t="s">
        <v>989</v>
      </c>
      <c r="J719" s="39">
        <v>160</v>
      </c>
      <c r="K719" s="39">
        <v>5</v>
      </c>
      <c r="L719" s="39" t="s">
        <v>1078</v>
      </c>
      <c r="M719" s="39" t="s">
        <v>1030</v>
      </c>
      <c r="N719" s="41">
        <v>4.8</v>
      </c>
      <c r="O719" s="39" t="s">
        <v>1079</v>
      </c>
      <c r="P719" s="39" t="s">
        <v>1049</v>
      </c>
      <c r="Q719" s="48"/>
      <c r="R719" s="39">
        <v>9</v>
      </c>
      <c r="S719" s="39">
        <v>54</v>
      </c>
      <c r="T719" s="39">
        <v>54</v>
      </c>
      <c r="U719" s="48">
        <v>42.572463768115945</v>
      </c>
      <c r="V719" s="39">
        <v>3</v>
      </c>
      <c r="W719" s="39"/>
      <c r="X719" s="39">
        <v>2</v>
      </c>
      <c r="Y719" s="39">
        <v>4.8</v>
      </c>
      <c r="Z719" s="39">
        <v>35</v>
      </c>
      <c r="AA719" s="39">
        <v>9</v>
      </c>
      <c r="AB719" s="52"/>
      <c r="AC719" s="39" t="s">
        <v>1</v>
      </c>
      <c r="AD719" s="41">
        <v>8.5</v>
      </c>
      <c r="AE719" s="41">
        <v>2.8</v>
      </c>
      <c r="AF719" s="68" t="s">
        <v>618</v>
      </c>
      <c r="AG719" s="39" t="str">
        <f>VLOOKUP(B719,$B$1703:$D$1743,2,FALSE)</f>
        <v>Vic</v>
      </c>
      <c r="AH719" s="39" t="str">
        <f>VLOOKUP(B719,$B$1703:$D$1743,3,FALSE)</f>
        <v>-</v>
      </c>
      <c r="AI719" s="69" t="str">
        <f>TRIM(PROPER(L719))</f>
        <v>Sartorial Splendor</v>
      </c>
      <c r="AJ719" s="39" t="str">
        <f>TEXT(A719, "ddd")</f>
        <v>Sat</v>
      </c>
      <c r="AK719" s="39">
        <f>MONTH(Table2[[#This Row],[Date]])</f>
        <v>7</v>
      </c>
      <c r="AL719" s="39" t="s">
        <v>1361</v>
      </c>
      <c r="AM719" s="39" t="str">
        <f>IF(AND(Table2[[#This Row],[Date]]=A720,Table2[[#This Row],[Track]]=B720,Table2[[#This Row],[Race]]=F720,AL719&lt;&gt;"Neg",AL720&lt;&gt;"Neg"),2,"")</f>
        <v/>
      </c>
      <c r="AN719" s="39" t="str">
        <f>IF(AM719=2,2,IF(AND(AM718=2,Table2[[#This Row],[Negatives]]&lt;&gt;"NEG"),2,""))</f>
        <v/>
      </c>
      <c r="AO719" s="39">
        <f>IF(AND(Table2[[#This Row],[State]]="NSW",Table2[[#This Row],[Rated Order]]=3,AN719=""),100,100)</f>
        <v>100</v>
      </c>
      <c r="AP719" s="39" t="str">
        <f>IF(AC719&lt;&gt;"Won","",AO719*AD719)</f>
        <v/>
      </c>
      <c r="AQ719" s="39">
        <f>IF(AP719="",AO719*-1,AP719-AO719)</f>
        <v>-100</v>
      </c>
      <c r="AR719" s="95" t="str">
        <f>IF(Table2[[#This Row],[Negatives]]="NEG","",IF(AND(Table2[[#This Row],[2 Pro Bets]]="",Table2[[#This Row],[State]]="NSW",Table2[[#This Row],[Rated Order]]=3),"",100))</f>
        <v/>
      </c>
      <c r="AS719" s="47" t="str">
        <f>IF(Table2[[#This Row],[Pro Bet]]="","",IF(Table2[[#This Row],[Lev Ret]]="","",AR719*Table2[[#This Row],[Div]]))</f>
        <v/>
      </c>
      <c r="AT719" s="96" t="str">
        <f>IF(Table2[[#This Row],[Pro Bet]]="","",IF(AS719="",AR719*-1,AS719-AR719))</f>
        <v/>
      </c>
    </row>
    <row r="720" spans="1:46" x14ac:dyDescent="0.25">
      <c r="A720" s="38">
        <v>44744</v>
      </c>
      <c r="B720" s="39" t="s">
        <v>225</v>
      </c>
      <c r="C720" s="40">
        <v>0.67361111111111116</v>
      </c>
      <c r="D720" s="39">
        <v>6</v>
      </c>
      <c r="E720" s="39">
        <v>0</v>
      </c>
      <c r="F720" s="70">
        <v>8</v>
      </c>
      <c r="G720" s="39">
        <v>1600</v>
      </c>
      <c r="H720" s="39" t="s">
        <v>988</v>
      </c>
      <c r="I720" s="39" t="s">
        <v>989</v>
      </c>
      <c r="J720" s="39">
        <v>200</v>
      </c>
      <c r="K720" s="39">
        <v>15</v>
      </c>
      <c r="L720" s="39" t="s">
        <v>556</v>
      </c>
      <c r="M720" s="39" t="s">
        <v>999</v>
      </c>
      <c r="N720" s="41">
        <v>5.5</v>
      </c>
      <c r="O720" s="39" t="s">
        <v>1003</v>
      </c>
      <c r="P720" s="39" t="s">
        <v>1020</v>
      </c>
      <c r="Q720" s="48"/>
      <c r="R720" s="39">
        <v>1</v>
      </c>
      <c r="S720" s="39">
        <v>54</v>
      </c>
      <c r="T720" s="39">
        <v>54</v>
      </c>
      <c r="U720" s="48">
        <v>50.439882697947212</v>
      </c>
      <c r="V720" s="39">
        <v>2</v>
      </c>
      <c r="W720" s="39">
        <v>2</v>
      </c>
      <c r="X720" s="39">
        <v>2</v>
      </c>
      <c r="Y720" s="39">
        <v>4.4000000000000004</v>
      </c>
      <c r="Z720" s="39">
        <v>40</v>
      </c>
      <c r="AA720" s="39">
        <v>15</v>
      </c>
      <c r="AB720" s="52"/>
      <c r="AC720" s="39" t="s">
        <v>2</v>
      </c>
      <c r="AD720" s="41">
        <v>7</v>
      </c>
      <c r="AE720" s="41">
        <v>2.2000000000000002</v>
      </c>
      <c r="AF720" s="68" t="s">
        <v>618</v>
      </c>
      <c r="AG720" s="39" t="str">
        <f>VLOOKUP(B720,$B$1703:$D$1743,2,FALSE)</f>
        <v>Vic</v>
      </c>
      <c r="AH720" s="39" t="str">
        <f>VLOOKUP(B720,$B$1703:$D$1743,3,FALSE)</f>
        <v>-</v>
      </c>
      <c r="AI720" s="69" t="str">
        <f>TRIM(PROPER(L720))</f>
        <v>Sir Davy</v>
      </c>
      <c r="AJ720" s="39" t="str">
        <f>TEXT(A720, "ddd")</f>
        <v>Sat</v>
      </c>
      <c r="AK720" s="39">
        <f>MONTH(Table2[[#This Row],[Date]])</f>
        <v>7</v>
      </c>
      <c r="AL720" s="39" t="s">
        <v>1361</v>
      </c>
      <c r="AM720" s="39" t="str">
        <f>IF(AND(Table2[[#This Row],[Date]]=A721,Table2[[#This Row],[Track]]=B721,Table2[[#This Row],[Race]]=F721,AL720&lt;&gt;"Neg",AL721&lt;&gt;"Neg"),2,"")</f>
        <v/>
      </c>
      <c r="AN720" s="39" t="str">
        <f>IF(AM720=2,2,IF(AND(AM719=2,Table2[[#This Row],[Negatives]]&lt;&gt;"NEG"),2,""))</f>
        <v/>
      </c>
      <c r="AO720" s="39">
        <f>IF(AND(Table2[[#This Row],[State]]="NSW",Table2[[#This Row],[Rated Order]]=3,AN720=""),100,100)</f>
        <v>100</v>
      </c>
      <c r="AP720" s="39" t="str">
        <f>IF(AC720&lt;&gt;"Won","",AO720*AD720)</f>
        <v/>
      </c>
      <c r="AQ720" s="39">
        <f>IF(AP720="",AO720*-1,AP720-AO720)</f>
        <v>-100</v>
      </c>
      <c r="AR720" s="95" t="str">
        <f>IF(Table2[[#This Row],[Negatives]]="NEG","",IF(AND(Table2[[#This Row],[2 Pro Bets]]="",Table2[[#This Row],[State]]="NSW",Table2[[#This Row],[Rated Order]]=3),"",100))</f>
        <v/>
      </c>
      <c r="AS720" s="47" t="str">
        <f>IF(Table2[[#This Row],[Pro Bet]]="","",IF(Table2[[#This Row],[Lev Ret]]="","",AR720*Table2[[#This Row],[Div]]))</f>
        <v/>
      </c>
      <c r="AT720" s="96" t="str">
        <f>IF(Table2[[#This Row],[Pro Bet]]="","",IF(AS720="",AR720*-1,AS720-AR720))</f>
        <v/>
      </c>
    </row>
    <row r="721" spans="1:46" x14ac:dyDescent="0.25">
      <c r="A721" s="38">
        <v>44751</v>
      </c>
      <c r="B721" s="39" t="s">
        <v>107</v>
      </c>
      <c r="C721" s="40">
        <v>0.56597222222222221</v>
      </c>
      <c r="D721" s="39">
        <v>7</v>
      </c>
      <c r="E721" s="39">
        <v>3</v>
      </c>
      <c r="F721" s="70">
        <v>4</v>
      </c>
      <c r="G721" s="39">
        <v>2000</v>
      </c>
      <c r="H721" s="39" t="s">
        <v>988</v>
      </c>
      <c r="I721" s="39">
        <v>78</v>
      </c>
      <c r="J721" s="39">
        <v>130</v>
      </c>
      <c r="K721" s="39">
        <v>5</v>
      </c>
      <c r="L721" s="39" t="s">
        <v>562</v>
      </c>
      <c r="M721" s="39" t="s">
        <v>1006</v>
      </c>
      <c r="N721" s="41">
        <v>13</v>
      </c>
      <c r="O721" s="39" t="s">
        <v>1238</v>
      </c>
      <c r="P721" s="39" t="s">
        <v>1232</v>
      </c>
      <c r="Q721" s="48">
        <v>1.5</v>
      </c>
      <c r="R721" s="39">
        <v>7</v>
      </c>
      <c r="S721" s="39">
        <v>59</v>
      </c>
      <c r="T721" s="39">
        <v>57.5</v>
      </c>
      <c r="U721" s="48">
        <v>20.192307692307693</v>
      </c>
      <c r="V721" s="39">
        <v>5</v>
      </c>
      <c r="W721" s="39">
        <v>3</v>
      </c>
      <c r="X721" s="39">
        <v>2</v>
      </c>
      <c r="Y721" s="39">
        <v>5.4</v>
      </c>
      <c r="Z721" s="39">
        <v>30</v>
      </c>
      <c r="AA721" s="39">
        <v>13</v>
      </c>
      <c r="AB721" s="52"/>
      <c r="AC721" s="39" t="s">
        <v>617</v>
      </c>
      <c r="AD721" s="41">
        <v>22.6</v>
      </c>
      <c r="AE721" s="41">
        <v>5</v>
      </c>
      <c r="AF721" s="68" t="s">
        <v>618</v>
      </c>
      <c r="AG721" s="39" t="str">
        <f>VLOOKUP(B721,$B$1703:$D$1743,2,FALSE)</f>
        <v>Vic</v>
      </c>
      <c r="AH721" s="39" t="str">
        <f>VLOOKUP(B721,$B$1703:$D$1743,3,FALSE)</f>
        <v>-</v>
      </c>
      <c r="AI721" s="69" t="str">
        <f>TRIM(PROPER(L721))</f>
        <v>Reuber</v>
      </c>
      <c r="AJ721" s="39" t="str">
        <f>TEXT(A721, "ddd")</f>
        <v>Sat</v>
      </c>
      <c r="AK721" s="39">
        <f>MONTH(Table2[[#This Row],[Date]])</f>
        <v>7</v>
      </c>
      <c r="AL721" s="39"/>
      <c r="AM721" s="39">
        <f>IF(AND(Table2[[#This Row],[Date]]=A722,Table2[[#This Row],[Track]]=B722,Table2[[#This Row],[Race]]=F722,AL721&lt;&gt;"Neg",AL722&lt;&gt;"Neg"),2,"")</f>
        <v>2</v>
      </c>
      <c r="AN721" s="39">
        <f>IF(AM721=2,2,IF(AND(AM720=2,Table2[[#This Row],[Negatives]]&lt;&gt;"NEG"),2,""))</f>
        <v>2</v>
      </c>
      <c r="AO721" s="39">
        <f>IF(AND(Table2[[#This Row],[State]]="NSW",Table2[[#This Row],[Rated Order]]=3,AN721=""),100,100)</f>
        <v>100</v>
      </c>
      <c r="AP721" s="39">
        <f>IF(AC721&lt;&gt;"Won","",AO721*AD721)</f>
        <v>2260</v>
      </c>
      <c r="AQ721" s="39">
        <f>IF(AP721="",AO721*-1,AP721-AO721)</f>
        <v>2160</v>
      </c>
      <c r="AR721" s="95">
        <f>IF(Table2[[#This Row],[Negatives]]="NEG","",IF(AND(Table2[[#This Row],[2 Pro Bets]]="",Table2[[#This Row],[State]]="NSW",Table2[[#This Row],[Rated Order]]=3),"",100))</f>
        <v>100</v>
      </c>
      <c r="AS721" s="47">
        <f>IF(Table2[[#This Row],[Pro Bet]]="","",IF(Table2[[#This Row],[Lev Ret]]="","",AR721*Table2[[#This Row],[Div]]))</f>
        <v>2260</v>
      </c>
      <c r="AT721" s="96">
        <f>IF(Table2[[#This Row],[Pro Bet]]="","",IF(AS721="",AR721*-1,AS721-AR721))</f>
        <v>2160</v>
      </c>
    </row>
    <row r="722" spans="1:46" x14ac:dyDescent="0.25">
      <c r="A722" s="38">
        <v>44751</v>
      </c>
      <c r="B722" s="39" t="s">
        <v>107</v>
      </c>
      <c r="C722" s="40">
        <v>0.56597222222222221</v>
      </c>
      <c r="D722" s="39">
        <v>7</v>
      </c>
      <c r="E722" s="39">
        <v>3</v>
      </c>
      <c r="F722" s="70">
        <v>4</v>
      </c>
      <c r="G722" s="39">
        <v>2000</v>
      </c>
      <c r="H722" s="39" t="s">
        <v>988</v>
      </c>
      <c r="I722" s="39">
        <v>78</v>
      </c>
      <c r="J722" s="39">
        <v>130</v>
      </c>
      <c r="K722" s="39">
        <v>12</v>
      </c>
      <c r="L722" s="39" t="s">
        <v>662</v>
      </c>
      <c r="M722" s="39" t="s">
        <v>1024</v>
      </c>
      <c r="N722" s="41">
        <v>3.1</v>
      </c>
      <c r="O722" s="39" t="s">
        <v>1003</v>
      </c>
      <c r="P722" s="39" t="s">
        <v>1114</v>
      </c>
      <c r="Q722" s="48"/>
      <c r="R722" s="39">
        <v>8</v>
      </c>
      <c r="S722" s="39">
        <v>56.5</v>
      </c>
      <c r="T722" s="39">
        <v>56.5</v>
      </c>
      <c r="U722" s="48">
        <v>20.192307692307693</v>
      </c>
      <c r="V722" s="39">
        <v>2</v>
      </c>
      <c r="W722" s="39"/>
      <c r="X722" s="39">
        <v>3</v>
      </c>
      <c r="Y722" s="39">
        <v>5.6</v>
      </c>
      <c r="Z722" s="39">
        <v>30</v>
      </c>
      <c r="AA722" s="39">
        <v>13</v>
      </c>
      <c r="AB722" s="52"/>
      <c r="AC722" s="39"/>
      <c r="AD722" s="41">
        <v>4</v>
      </c>
      <c r="AE722" s="41"/>
      <c r="AF722" s="68" t="s">
        <v>618</v>
      </c>
      <c r="AG722" s="39" t="str">
        <f>VLOOKUP(B722,$B$1703:$D$1743,2,FALSE)</f>
        <v>Vic</v>
      </c>
      <c r="AH722" s="39" t="str">
        <f>VLOOKUP(B722,$B$1703:$D$1743,3,FALSE)</f>
        <v>-</v>
      </c>
      <c r="AI722" s="69" t="str">
        <f>TRIM(PROPER(L722))</f>
        <v>Impulsar</v>
      </c>
      <c r="AJ722" s="39" t="str">
        <f>TEXT(A722, "ddd")</f>
        <v>Sat</v>
      </c>
      <c r="AK722" s="39">
        <f>MONTH(Table2[[#This Row],[Date]])</f>
        <v>7</v>
      </c>
      <c r="AL722" s="39"/>
      <c r="AM722" s="39" t="str">
        <f>IF(AND(Table2[[#This Row],[Date]]=A723,Table2[[#This Row],[Track]]=B723,Table2[[#This Row],[Race]]=F723,AL722&lt;&gt;"Neg",AL723&lt;&gt;"Neg"),2,"")</f>
        <v/>
      </c>
      <c r="AN722" s="39">
        <f>IF(AM722=2,2,IF(AND(AM721=2,Table2[[#This Row],[Negatives]]&lt;&gt;"NEG"),2,""))</f>
        <v>2</v>
      </c>
      <c r="AO722" s="39">
        <f>IF(AND(Table2[[#This Row],[State]]="NSW",Table2[[#This Row],[Rated Order]]=3,AN722=""),100,100)</f>
        <v>100</v>
      </c>
      <c r="AP722" s="39" t="str">
        <f>IF(AC722&lt;&gt;"Won","",AO722*AD722)</f>
        <v/>
      </c>
      <c r="AQ722" s="39">
        <f>IF(AP722="",AO722*-1,AP722-AO722)</f>
        <v>-100</v>
      </c>
      <c r="AR722" s="95">
        <f>IF(Table2[[#This Row],[Negatives]]="NEG","",IF(AND(Table2[[#This Row],[2 Pro Bets]]="",Table2[[#This Row],[State]]="NSW",Table2[[#This Row],[Rated Order]]=3),"",100))</f>
        <v>100</v>
      </c>
      <c r="AS722" s="47" t="str">
        <f>IF(Table2[[#This Row],[Pro Bet]]="","",IF(Table2[[#This Row],[Lev Ret]]="","",AR722*Table2[[#This Row],[Div]]))</f>
        <v/>
      </c>
      <c r="AT722" s="96">
        <f>IF(Table2[[#This Row],[Pro Bet]]="","",IF(AS722="",AR722*-1,AS722-AR722))</f>
        <v>-100</v>
      </c>
    </row>
    <row r="723" spans="1:46" x14ac:dyDescent="0.25">
      <c r="A723" s="38">
        <v>44751</v>
      </c>
      <c r="B723" s="39" t="s">
        <v>44</v>
      </c>
      <c r="C723" s="40">
        <v>0.57986111111111105</v>
      </c>
      <c r="D723" s="39">
        <v>9</v>
      </c>
      <c r="E723" s="39">
        <v>9</v>
      </c>
      <c r="F723" s="70">
        <v>6</v>
      </c>
      <c r="G723" s="39">
        <v>1100</v>
      </c>
      <c r="H723" s="39" t="s">
        <v>1398</v>
      </c>
      <c r="I723" s="39">
        <v>78</v>
      </c>
      <c r="J723" s="39">
        <v>150</v>
      </c>
      <c r="K723" s="39">
        <v>6</v>
      </c>
      <c r="L723" s="39" t="s">
        <v>863</v>
      </c>
      <c r="M723" s="39" t="s">
        <v>999</v>
      </c>
      <c r="N723" s="41">
        <v>4</v>
      </c>
      <c r="O723" s="39" t="s">
        <v>1411</v>
      </c>
      <c r="P723" s="39" t="s">
        <v>1266</v>
      </c>
      <c r="Q723" s="48"/>
      <c r="R723" s="39">
        <v>8</v>
      </c>
      <c r="S723" s="39">
        <v>58</v>
      </c>
      <c r="T723" s="39">
        <v>58</v>
      </c>
      <c r="U723" s="48">
        <v>67.553191489361694</v>
      </c>
      <c r="V723" s="39">
        <v>3</v>
      </c>
      <c r="W723" s="39">
        <v>4</v>
      </c>
      <c r="X723" s="39">
        <v>2</v>
      </c>
      <c r="Y723" s="39">
        <v>3</v>
      </c>
      <c r="Z723" s="39">
        <v>20</v>
      </c>
      <c r="AA723" s="39"/>
      <c r="AB723" s="52"/>
      <c r="AC723" s="39" t="s">
        <v>471</v>
      </c>
      <c r="AD723" s="41">
        <v>3.6</v>
      </c>
      <c r="AE723" s="41">
        <v>1.7</v>
      </c>
      <c r="AF723" s="68" t="s">
        <v>619</v>
      </c>
      <c r="AG723" s="39" t="str">
        <f>VLOOKUP(B723,$B$1703:$D$1743,2,FALSE)</f>
        <v>NSW</v>
      </c>
      <c r="AH723" s="39" t="str">
        <f>VLOOKUP(B723,$B$1703:$D$1743,3,FALSE)</f>
        <v>-</v>
      </c>
      <c r="AI723" s="69" t="str">
        <f>TRIM(PROPER(L723))</f>
        <v>Conscript</v>
      </c>
      <c r="AJ723" s="39" t="str">
        <f>TEXT(A723, "ddd")</f>
        <v>Sat</v>
      </c>
      <c r="AK723" s="39">
        <f>MONTH(Table2[[#This Row],[Date]])</f>
        <v>7</v>
      </c>
      <c r="AL723" s="39"/>
      <c r="AM723" s="39" t="str">
        <f>IF(AND(Table2[[#This Row],[Date]]=A724,Table2[[#This Row],[Track]]=B724,Table2[[#This Row],[Race]]=F724,AL723&lt;&gt;"Neg",AL724&lt;&gt;"Neg"),2,"")</f>
        <v/>
      </c>
      <c r="AN723" s="39" t="str">
        <f>IF(AM723=2,2,IF(AND(AM722=2,Table2[[#This Row],[Negatives]]&lt;&gt;"NEG"),2,""))</f>
        <v/>
      </c>
      <c r="AO723" s="39">
        <f>IF(AND(Table2[[#This Row],[State]]="NSW",Table2[[#This Row],[Rated Order]]=3,AN723=""),100,100)</f>
        <v>100</v>
      </c>
      <c r="AP723" s="39">
        <f>IF(AC723&lt;&gt;"Won","",AO723*AD723)</f>
        <v>360</v>
      </c>
      <c r="AQ723" s="39">
        <f>IF(AP723="",AO723*-1,AP723-AO723)</f>
        <v>260</v>
      </c>
      <c r="AR723" s="95">
        <f>IF(Table2[[#This Row],[Negatives]]="NEG","",IF(AND(Table2[[#This Row],[2 Pro Bets]]="",Table2[[#This Row],[State]]="NSW",Table2[[#This Row],[Rated Order]]=3),"",100))</f>
        <v>100</v>
      </c>
      <c r="AS723" s="47">
        <f>IF(Table2[[#This Row],[Pro Bet]]="","",IF(Table2[[#This Row],[Lev Ret]]="","",AR723*Table2[[#This Row],[Div]]))</f>
        <v>360</v>
      </c>
      <c r="AT723" s="96">
        <f>IF(Table2[[#This Row],[Pro Bet]]="","",IF(AS723="",AR723*-1,AS723-AR723))</f>
        <v>260</v>
      </c>
    </row>
    <row r="724" spans="1:46" x14ac:dyDescent="0.25">
      <c r="A724" s="38">
        <v>44751</v>
      </c>
      <c r="B724" s="39" t="s">
        <v>44</v>
      </c>
      <c r="C724" s="40">
        <v>0.63541666666666663</v>
      </c>
      <c r="D724" s="39">
        <v>9</v>
      </c>
      <c r="E724" s="39">
        <v>9</v>
      </c>
      <c r="F724" s="70">
        <v>8</v>
      </c>
      <c r="G724" s="39">
        <v>1400</v>
      </c>
      <c r="H724" s="39" t="s">
        <v>1398</v>
      </c>
      <c r="I724" s="39"/>
      <c r="J724" s="39">
        <v>160</v>
      </c>
      <c r="K724" s="39">
        <v>3</v>
      </c>
      <c r="L724" s="39" t="s">
        <v>779</v>
      </c>
      <c r="M724" s="39" t="s">
        <v>1018</v>
      </c>
      <c r="N724" s="41">
        <v>3.4</v>
      </c>
      <c r="O724" s="39" t="s">
        <v>1427</v>
      </c>
      <c r="P724" s="39" t="s">
        <v>1472</v>
      </c>
      <c r="Q724" s="48"/>
      <c r="R724" s="39">
        <v>2</v>
      </c>
      <c r="S724" s="39">
        <v>57</v>
      </c>
      <c r="T724" s="39">
        <v>57</v>
      </c>
      <c r="U724" s="48">
        <v>61.669829222011387</v>
      </c>
      <c r="V724" s="39">
        <v>1</v>
      </c>
      <c r="W724" s="39">
        <v>3</v>
      </c>
      <c r="X724" s="39">
        <v>2</v>
      </c>
      <c r="Y724" s="39">
        <v>5.2</v>
      </c>
      <c r="Z724" s="39">
        <v>20</v>
      </c>
      <c r="AA724" s="39"/>
      <c r="AB724" s="52"/>
      <c r="AC724" s="39" t="s">
        <v>471</v>
      </c>
      <c r="AD724" s="41">
        <v>5.5</v>
      </c>
      <c r="AE724" s="41">
        <v>2</v>
      </c>
      <c r="AF724" s="68" t="s">
        <v>619</v>
      </c>
      <c r="AG724" s="39" t="str">
        <f>VLOOKUP(B724,$B$1703:$D$1743,2,FALSE)</f>
        <v>NSW</v>
      </c>
      <c r="AH724" s="39" t="str">
        <f>VLOOKUP(B724,$B$1703:$D$1743,3,FALSE)</f>
        <v>-</v>
      </c>
      <c r="AI724" s="69" t="str">
        <f>TRIM(PROPER(L724))</f>
        <v>Taksu</v>
      </c>
      <c r="AJ724" s="39" t="str">
        <f>TEXT(A724, "ddd")</f>
        <v>Sat</v>
      </c>
      <c r="AK724" s="39">
        <f>MONTH(Table2[[#This Row],[Date]])</f>
        <v>7</v>
      </c>
      <c r="AL724" s="39" t="s">
        <v>1362</v>
      </c>
      <c r="AM724" s="39" t="str">
        <f>IF(AND(Table2[[#This Row],[Date]]=A725,Table2[[#This Row],[Track]]=B725,Table2[[#This Row],[Race]]=F725,AL724&lt;&gt;"Neg",AL725&lt;&gt;"Neg"),2,"")</f>
        <v/>
      </c>
      <c r="AN724" s="39" t="str">
        <f>IF(AM724=2,2,IF(AND(AM723=2,Table2[[#This Row],[Negatives]]&lt;&gt;"NEG"),2,""))</f>
        <v/>
      </c>
      <c r="AO724" s="39">
        <f>IF(AND(Table2[[#This Row],[State]]="NSW",Table2[[#This Row],[Rated Order]]=3,AN724=""),100,100)</f>
        <v>100</v>
      </c>
      <c r="AP724" s="39">
        <f>IF(AC724&lt;&gt;"Won","",AO724*AD724)</f>
        <v>550</v>
      </c>
      <c r="AQ724" s="39">
        <f>IF(AP724="",AO724*-1,AP724-AO724)</f>
        <v>450</v>
      </c>
      <c r="AR724" s="95" t="str">
        <f>IF(Table2[[#This Row],[Negatives]]="NEG","",IF(AND(Table2[[#This Row],[2 Pro Bets]]="",Table2[[#This Row],[State]]="NSW",Table2[[#This Row],[Rated Order]]=3),"",100))</f>
        <v/>
      </c>
      <c r="AS724" s="47" t="str">
        <f>IF(Table2[[#This Row],[Pro Bet]]="","",IF(Table2[[#This Row],[Lev Ret]]="","",AR724*Table2[[#This Row],[Div]]))</f>
        <v/>
      </c>
      <c r="AT724" s="96" t="str">
        <f>IF(Table2[[#This Row],[Pro Bet]]="","",IF(AS724="",AR724*-1,AS724-AR724))</f>
        <v/>
      </c>
    </row>
    <row r="725" spans="1:46" x14ac:dyDescent="0.25">
      <c r="A725" s="38">
        <v>44751</v>
      </c>
      <c r="B725" s="39" t="s">
        <v>107</v>
      </c>
      <c r="C725" s="40">
        <v>0.64930555555555558</v>
      </c>
      <c r="D725" s="39">
        <v>7</v>
      </c>
      <c r="E725" s="39">
        <v>3</v>
      </c>
      <c r="F725" s="70">
        <v>7</v>
      </c>
      <c r="G725" s="39">
        <v>1700</v>
      </c>
      <c r="H725" s="39" t="s">
        <v>988</v>
      </c>
      <c r="I725" s="39">
        <v>84</v>
      </c>
      <c r="J725" s="39">
        <v>130</v>
      </c>
      <c r="K725" s="39">
        <v>12</v>
      </c>
      <c r="L725" s="39" t="s">
        <v>663</v>
      </c>
      <c r="M725" s="39" t="s">
        <v>1024</v>
      </c>
      <c r="N725" s="41">
        <v>5</v>
      </c>
      <c r="O725" s="39" t="s">
        <v>1007</v>
      </c>
      <c r="P725" s="39" t="s">
        <v>992</v>
      </c>
      <c r="Q725" s="48"/>
      <c r="R725" s="39">
        <v>3</v>
      </c>
      <c r="S725" s="39">
        <v>56.5</v>
      </c>
      <c r="T725" s="39">
        <v>56.5</v>
      </c>
      <c r="U725" s="48">
        <v>35.384615384615387</v>
      </c>
      <c r="V725" s="39">
        <v>2</v>
      </c>
      <c r="W725" s="39"/>
      <c r="X725" s="39">
        <v>2</v>
      </c>
      <c r="Y725" s="39">
        <v>5.5</v>
      </c>
      <c r="Z725" s="39">
        <v>30</v>
      </c>
      <c r="AA725" s="39">
        <v>12</v>
      </c>
      <c r="AB725" s="52"/>
      <c r="AC725" s="39"/>
      <c r="AD725" s="41">
        <v>5.5</v>
      </c>
      <c r="AE725" s="41"/>
      <c r="AF725" s="68" t="s">
        <v>618</v>
      </c>
      <c r="AG725" s="39" t="str">
        <f>VLOOKUP(B725,$B$1703:$D$1743,2,FALSE)</f>
        <v>Vic</v>
      </c>
      <c r="AH725" s="39" t="str">
        <f>VLOOKUP(B725,$B$1703:$D$1743,3,FALSE)</f>
        <v>-</v>
      </c>
      <c r="AI725" s="69" t="str">
        <f>TRIM(PROPER(L725))</f>
        <v>Somerset Maugham</v>
      </c>
      <c r="AJ725" s="39" t="str">
        <f>TEXT(A725, "ddd")</f>
        <v>Sat</v>
      </c>
      <c r="AK725" s="39">
        <f>MONTH(Table2[[#This Row],[Date]])</f>
        <v>7</v>
      </c>
      <c r="AL725" s="39"/>
      <c r="AM725" s="39" t="str">
        <f>IF(AND(Table2[[#This Row],[Date]]=A726,Table2[[#This Row],[Track]]=B726,Table2[[#This Row],[Race]]=F726,AL725&lt;&gt;"Neg",AL726&lt;&gt;"Neg"),2,"")</f>
        <v/>
      </c>
      <c r="AN725" s="39" t="str">
        <f>IF(AM725=2,2,IF(AND(AM724=2,Table2[[#This Row],[Negatives]]&lt;&gt;"NEG"),2,""))</f>
        <v/>
      </c>
      <c r="AO725" s="39">
        <f>IF(AND(Table2[[#This Row],[State]]="NSW",Table2[[#This Row],[Rated Order]]=3,AN725=""),100,100)</f>
        <v>100</v>
      </c>
      <c r="AP725" s="39" t="str">
        <f>IF(AC725&lt;&gt;"Won","",AO725*AD725)</f>
        <v/>
      </c>
      <c r="AQ725" s="39">
        <f>IF(AP725="",AO725*-1,AP725-AO725)</f>
        <v>-100</v>
      </c>
      <c r="AR725" s="95">
        <f>IF(Table2[[#This Row],[Negatives]]="NEG","",IF(AND(Table2[[#This Row],[2 Pro Bets]]="",Table2[[#This Row],[State]]="NSW",Table2[[#This Row],[Rated Order]]=3),"",100))</f>
        <v>100</v>
      </c>
      <c r="AS725" s="47" t="str">
        <f>IF(Table2[[#This Row],[Pro Bet]]="","",IF(Table2[[#This Row],[Lev Ret]]="","",AR725*Table2[[#This Row],[Div]]))</f>
        <v/>
      </c>
      <c r="AT725" s="96">
        <f>IF(Table2[[#This Row],[Pro Bet]]="","",IF(AS725="",AR725*-1,AS725-AR725))</f>
        <v>-100</v>
      </c>
    </row>
    <row r="726" spans="1:46" x14ac:dyDescent="0.25">
      <c r="A726" s="38">
        <v>44751</v>
      </c>
      <c r="B726" s="39" t="s">
        <v>44</v>
      </c>
      <c r="C726" s="40">
        <v>0.6875</v>
      </c>
      <c r="D726" s="39">
        <v>9</v>
      </c>
      <c r="E726" s="39">
        <v>9</v>
      </c>
      <c r="F726" s="70">
        <v>10</v>
      </c>
      <c r="G726" s="39">
        <v>1400</v>
      </c>
      <c r="H726" s="39" t="s">
        <v>1398</v>
      </c>
      <c r="I726" s="39">
        <v>78</v>
      </c>
      <c r="J726" s="39">
        <v>150</v>
      </c>
      <c r="K726" s="39">
        <v>13</v>
      </c>
      <c r="L726" s="39" t="s">
        <v>866</v>
      </c>
      <c r="M726" s="39" t="s">
        <v>990</v>
      </c>
      <c r="N726" s="41">
        <v>10.3</v>
      </c>
      <c r="O726" s="39" t="s">
        <v>1337</v>
      </c>
      <c r="P726" s="39" t="s">
        <v>1429</v>
      </c>
      <c r="Q726" s="48"/>
      <c r="R726" s="39">
        <v>12</v>
      </c>
      <c r="S726" s="39">
        <v>56</v>
      </c>
      <c r="T726" s="39">
        <v>56</v>
      </c>
      <c r="U726" s="48">
        <v>40.958737864077669</v>
      </c>
      <c r="V726" s="39">
        <v>3</v>
      </c>
      <c r="W726" s="39"/>
      <c r="X726" s="39">
        <v>2</v>
      </c>
      <c r="Y726" s="39">
        <v>6.2</v>
      </c>
      <c r="Z726" s="39">
        <v>20</v>
      </c>
      <c r="AA726" s="39"/>
      <c r="AB726" s="52"/>
      <c r="AC726" s="39" t="s">
        <v>1</v>
      </c>
      <c r="AD726" s="41">
        <v>10</v>
      </c>
      <c r="AE726" s="41">
        <v>2.8</v>
      </c>
      <c r="AF726" s="68" t="s">
        <v>619</v>
      </c>
      <c r="AG726" s="39" t="str">
        <f>VLOOKUP(B726,$B$1703:$D$1743,2,FALSE)</f>
        <v>NSW</v>
      </c>
      <c r="AH726" s="39" t="str">
        <f>VLOOKUP(B726,$B$1703:$D$1743,3,FALSE)</f>
        <v>-</v>
      </c>
      <c r="AI726" s="69" t="str">
        <f>TRIM(PROPER(L726))</f>
        <v>Per Inaway</v>
      </c>
      <c r="AJ726" s="39" t="str">
        <f>TEXT(A726, "ddd")</f>
        <v>Sat</v>
      </c>
      <c r="AK726" s="39">
        <f>MONTH(Table2[[#This Row],[Date]])</f>
        <v>7</v>
      </c>
      <c r="AL726" s="39"/>
      <c r="AM726" s="39" t="str">
        <f>IF(AND(Table2[[#This Row],[Date]]=A727,Table2[[#This Row],[Track]]=B727,Table2[[#This Row],[Race]]=F727,AL726&lt;&gt;"Neg",AL727&lt;&gt;"Neg"),2,"")</f>
        <v/>
      </c>
      <c r="AN726" s="39" t="str">
        <f>IF(AM726=2,2,IF(AND(AM725=2,Table2[[#This Row],[Negatives]]&lt;&gt;"NEG"),2,""))</f>
        <v/>
      </c>
      <c r="AO726" s="39">
        <f>IF(AND(Table2[[#This Row],[State]]="NSW",Table2[[#This Row],[Rated Order]]=3,AN726=""),100,100)</f>
        <v>100</v>
      </c>
      <c r="AP726" s="39" t="str">
        <f>IF(AC726&lt;&gt;"Won","",AO726*AD726)</f>
        <v/>
      </c>
      <c r="AQ726" s="39">
        <f>IF(AP726="",AO726*-1,AP726-AO726)</f>
        <v>-100</v>
      </c>
      <c r="AR726" s="95">
        <f>IF(Table2[[#This Row],[Negatives]]="NEG","",IF(AND(Table2[[#This Row],[2 Pro Bets]]="",Table2[[#This Row],[State]]="NSW",Table2[[#This Row],[Rated Order]]=3),"",100))</f>
        <v>100</v>
      </c>
      <c r="AS726" s="47" t="str">
        <f>IF(Table2[[#This Row],[Pro Bet]]="","",IF(Table2[[#This Row],[Lev Ret]]="","",AR726*Table2[[#This Row],[Div]]))</f>
        <v/>
      </c>
      <c r="AT726" s="96">
        <f>IF(Table2[[#This Row],[Pro Bet]]="","",IF(AS726="",AR726*-1,AS726-AR726))</f>
        <v>-100</v>
      </c>
    </row>
    <row r="727" spans="1:46" x14ac:dyDescent="0.25">
      <c r="A727" s="38">
        <v>44758</v>
      </c>
      <c r="B727" s="39" t="s">
        <v>225</v>
      </c>
      <c r="C727" s="40">
        <v>0.57291666666666663</v>
      </c>
      <c r="D727" s="39">
        <v>7</v>
      </c>
      <c r="E727" s="39">
        <v>4</v>
      </c>
      <c r="F727" s="70">
        <v>4</v>
      </c>
      <c r="G727" s="39">
        <v>2800</v>
      </c>
      <c r="H727" s="39" t="s">
        <v>988</v>
      </c>
      <c r="I727" s="39" t="s">
        <v>989</v>
      </c>
      <c r="J727" s="39">
        <v>175</v>
      </c>
      <c r="K727" s="39">
        <v>3</v>
      </c>
      <c r="L727" s="39" t="s">
        <v>664</v>
      </c>
      <c r="M727" s="39" t="s">
        <v>1006</v>
      </c>
      <c r="N727" s="41">
        <v>2.6</v>
      </c>
      <c r="O727" s="39" t="s">
        <v>1003</v>
      </c>
      <c r="P727" s="39" t="s">
        <v>997</v>
      </c>
      <c r="Q727" s="48"/>
      <c r="R727" s="39">
        <v>8</v>
      </c>
      <c r="S727" s="39">
        <v>54.5</v>
      </c>
      <c r="T727" s="39">
        <v>54.5</v>
      </c>
      <c r="U727" s="48">
        <v>55.05952380952381</v>
      </c>
      <c r="V727" s="39">
        <v>1</v>
      </c>
      <c r="W727" s="39">
        <v>3</v>
      </c>
      <c r="X727" s="39">
        <v>3</v>
      </c>
      <c r="Y727" s="39">
        <v>5.4</v>
      </c>
      <c r="Z727" s="39">
        <v>30</v>
      </c>
      <c r="AA727" s="39">
        <v>8</v>
      </c>
      <c r="AB727" s="52"/>
      <c r="AC727" s="39" t="s">
        <v>2</v>
      </c>
      <c r="AD727" s="41">
        <v>3</v>
      </c>
      <c r="AE727" s="41">
        <v>1.4</v>
      </c>
      <c r="AF727" s="68" t="s">
        <v>618</v>
      </c>
      <c r="AG727" s="39" t="str">
        <f>VLOOKUP(B727,$B$1703:$D$1743,2,FALSE)</f>
        <v>Vic</v>
      </c>
      <c r="AH727" s="39" t="str">
        <f>VLOOKUP(B727,$B$1703:$D$1743,3,FALSE)</f>
        <v>-</v>
      </c>
      <c r="AI727" s="69" t="str">
        <f>TRIM(PROPER(L727))</f>
        <v>Through Irish Eyes</v>
      </c>
      <c r="AJ727" s="39" t="str">
        <f>TEXT(A727, "ddd")</f>
        <v>Sat</v>
      </c>
      <c r="AK727" s="39">
        <f>MONTH(Table2[[#This Row],[Date]])</f>
        <v>7</v>
      </c>
      <c r="AL727" s="39"/>
      <c r="AM727" s="39" t="str">
        <f>IF(AND(Table2[[#This Row],[Date]]=A728,Table2[[#This Row],[Track]]=B728,Table2[[#This Row],[Race]]=F728,AL727&lt;&gt;"Neg",AL728&lt;&gt;"Neg"),2,"")</f>
        <v/>
      </c>
      <c r="AN727" s="39" t="str">
        <f>IF(AM727=2,2,IF(AND(AM726=2,Table2[[#This Row],[Negatives]]&lt;&gt;"NEG"),2,""))</f>
        <v/>
      </c>
      <c r="AO727" s="39">
        <f>IF(AND(Table2[[#This Row],[State]]="NSW",Table2[[#This Row],[Rated Order]]=3,AN727=""),100,100)</f>
        <v>100</v>
      </c>
      <c r="AP727" s="39" t="str">
        <f>IF(AC727&lt;&gt;"Won","",AO727*AD727)</f>
        <v/>
      </c>
      <c r="AQ727" s="39">
        <f>IF(AP727="",AO727*-1,AP727-AO727)</f>
        <v>-100</v>
      </c>
      <c r="AR727" s="95">
        <f>IF(Table2[[#This Row],[Negatives]]="NEG","",IF(AND(Table2[[#This Row],[2 Pro Bets]]="",Table2[[#This Row],[State]]="NSW",Table2[[#This Row],[Rated Order]]=3),"",100))</f>
        <v>100</v>
      </c>
      <c r="AS727" s="47" t="str">
        <f>IF(Table2[[#This Row],[Pro Bet]]="","",IF(Table2[[#This Row],[Lev Ret]]="","",AR727*Table2[[#This Row],[Div]]))</f>
        <v/>
      </c>
      <c r="AT727" s="96">
        <f>IF(Table2[[#This Row],[Pro Bet]]="","",IF(AS727="",AR727*-1,AS727-AR727))</f>
        <v>-100</v>
      </c>
    </row>
    <row r="728" spans="1:46" x14ac:dyDescent="0.25">
      <c r="A728" s="38">
        <v>44758</v>
      </c>
      <c r="B728" s="39" t="s">
        <v>45</v>
      </c>
      <c r="C728" s="40">
        <v>0.58680555555555558</v>
      </c>
      <c r="D728" s="39">
        <v>8</v>
      </c>
      <c r="E728" s="39">
        <v>0</v>
      </c>
      <c r="F728" s="70">
        <v>6</v>
      </c>
      <c r="G728" s="39">
        <v>1500</v>
      </c>
      <c r="H728" s="39" t="s">
        <v>1398</v>
      </c>
      <c r="I728" s="39">
        <v>78</v>
      </c>
      <c r="J728" s="39">
        <v>150</v>
      </c>
      <c r="K728" s="39">
        <v>1</v>
      </c>
      <c r="L728" s="39" t="s">
        <v>867</v>
      </c>
      <c r="M728" s="39" t="s">
        <v>999</v>
      </c>
      <c r="N728" s="41">
        <v>4.5999999999999996</v>
      </c>
      <c r="O728" s="39" t="s">
        <v>1068</v>
      </c>
      <c r="P728" s="39" t="s">
        <v>1183</v>
      </c>
      <c r="Q728" s="48"/>
      <c r="R728" s="39">
        <v>2</v>
      </c>
      <c r="S728" s="39">
        <v>60.5</v>
      </c>
      <c r="T728" s="39">
        <v>60.5</v>
      </c>
      <c r="U728" s="48">
        <v>35.072463768115945</v>
      </c>
      <c r="V728" s="39"/>
      <c r="W728" s="39"/>
      <c r="X728" s="39">
        <v>2</v>
      </c>
      <c r="Y728" s="39">
        <v>4.8</v>
      </c>
      <c r="Z728" s="39">
        <v>20</v>
      </c>
      <c r="AA728" s="39"/>
      <c r="AB728" s="52"/>
      <c r="AC728" s="39" t="s">
        <v>471</v>
      </c>
      <c r="AD728" s="41">
        <v>4.8</v>
      </c>
      <c r="AE728" s="41">
        <v>2.1</v>
      </c>
      <c r="AF728" s="68" t="s">
        <v>619</v>
      </c>
      <c r="AG728" s="39" t="str">
        <f>VLOOKUP(B728,$B$1703:$D$1743,2,FALSE)</f>
        <v>NSW</v>
      </c>
      <c r="AH728" s="39" t="str">
        <f>VLOOKUP(B728,$B$1703:$D$1743,3,FALSE)</f>
        <v>-</v>
      </c>
      <c r="AI728" s="69" t="str">
        <f>TRIM(PROPER(L728))</f>
        <v>Alcyone</v>
      </c>
      <c r="AJ728" s="39" t="str">
        <f>TEXT(A728, "ddd")</f>
        <v>Sat</v>
      </c>
      <c r="AK728" s="39">
        <f>MONTH(Table2[[#This Row],[Date]])</f>
        <v>7</v>
      </c>
      <c r="AL728" s="39"/>
      <c r="AM728" s="39" t="str">
        <f>IF(AND(Table2[[#This Row],[Date]]=A729,Table2[[#This Row],[Track]]=B729,Table2[[#This Row],[Race]]=F729,AL728&lt;&gt;"Neg",AL729&lt;&gt;"Neg"),2,"")</f>
        <v/>
      </c>
      <c r="AN728" s="39" t="str">
        <f>IF(AM728=2,2,IF(AND(AM727=2,Table2[[#This Row],[Negatives]]&lt;&gt;"NEG"),2,""))</f>
        <v/>
      </c>
      <c r="AO728" s="39">
        <f>IF(AND(Table2[[#This Row],[State]]="NSW",Table2[[#This Row],[Rated Order]]=3,AN728=""),100,100)</f>
        <v>100</v>
      </c>
      <c r="AP728" s="39">
        <f>IF(AC728&lt;&gt;"Won","",AO728*AD728)</f>
        <v>480</v>
      </c>
      <c r="AQ728" s="39">
        <f>IF(AP728="",AO728*-1,AP728-AO728)</f>
        <v>380</v>
      </c>
      <c r="AR728" s="95">
        <f>IF(Table2[[#This Row],[Negatives]]="NEG","",IF(AND(Table2[[#This Row],[2 Pro Bets]]="",Table2[[#This Row],[State]]="NSW",Table2[[#This Row],[Rated Order]]=3),"",100))</f>
        <v>100</v>
      </c>
      <c r="AS728" s="47">
        <f>IF(Table2[[#This Row],[Pro Bet]]="","",IF(Table2[[#This Row],[Lev Ret]]="","",AR728*Table2[[#This Row],[Div]]))</f>
        <v>480</v>
      </c>
      <c r="AT728" s="96">
        <f>IF(Table2[[#This Row],[Pro Bet]]="","",IF(AS728="",AR728*-1,AS728-AR728))</f>
        <v>380</v>
      </c>
    </row>
    <row r="729" spans="1:46" x14ac:dyDescent="0.25">
      <c r="A729" s="38">
        <v>44758</v>
      </c>
      <c r="B729" s="39" t="s">
        <v>45</v>
      </c>
      <c r="C729" s="40">
        <v>0.61111111111111105</v>
      </c>
      <c r="D729" s="39">
        <v>8</v>
      </c>
      <c r="E729" s="39">
        <v>0</v>
      </c>
      <c r="F729" s="70">
        <v>7</v>
      </c>
      <c r="G729" s="39">
        <v>1400</v>
      </c>
      <c r="H729" s="39" t="s">
        <v>1398</v>
      </c>
      <c r="I729" s="39">
        <v>88</v>
      </c>
      <c r="J729" s="39">
        <v>150</v>
      </c>
      <c r="K729" s="39">
        <v>8</v>
      </c>
      <c r="L729" s="39" t="s">
        <v>868</v>
      </c>
      <c r="M729" s="39" t="s">
        <v>1006</v>
      </c>
      <c r="N729" s="41">
        <v>4.3</v>
      </c>
      <c r="O729" s="39" t="s">
        <v>1089</v>
      </c>
      <c r="P729" s="39" t="s">
        <v>1092</v>
      </c>
      <c r="Q729" s="48"/>
      <c r="R729" s="39">
        <v>7</v>
      </c>
      <c r="S729" s="39">
        <v>53.5</v>
      </c>
      <c r="T729" s="39">
        <v>53.5</v>
      </c>
      <c r="U729" s="48">
        <v>42.863657090743274</v>
      </c>
      <c r="V729" s="39">
        <v>5</v>
      </c>
      <c r="W729" s="39"/>
      <c r="X729" s="39">
        <v>2</v>
      </c>
      <c r="Y729" s="39">
        <v>5.7</v>
      </c>
      <c r="Z729" s="39">
        <v>20</v>
      </c>
      <c r="AA729" s="39"/>
      <c r="AB729" s="52"/>
      <c r="AC729" s="39"/>
      <c r="AD729" s="41">
        <v>3.6</v>
      </c>
      <c r="AE729" s="41"/>
      <c r="AF729" s="68" t="s">
        <v>619</v>
      </c>
      <c r="AG729" s="39" t="str">
        <f>VLOOKUP(B729,$B$1703:$D$1743,2,FALSE)</f>
        <v>NSW</v>
      </c>
      <c r="AH729" s="39" t="str">
        <f>VLOOKUP(B729,$B$1703:$D$1743,3,FALSE)</f>
        <v>-</v>
      </c>
      <c r="AI729" s="69" t="str">
        <f>TRIM(PROPER(L729))</f>
        <v>Brimstone</v>
      </c>
      <c r="AJ729" s="39" t="str">
        <f>TEXT(A729, "ddd")</f>
        <v>Sat</v>
      </c>
      <c r="AK729" s="39">
        <f>MONTH(Table2[[#This Row],[Date]])</f>
        <v>7</v>
      </c>
      <c r="AL729" s="39"/>
      <c r="AM729" s="39" t="str">
        <f>IF(AND(Table2[[#This Row],[Date]]=A730,Table2[[#This Row],[Track]]=B730,Table2[[#This Row],[Race]]=F730,AL729&lt;&gt;"Neg",AL730&lt;&gt;"Neg"),2,"")</f>
        <v/>
      </c>
      <c r="AN729" s="39" t="str">
        <f>IF(AM729=2,2,IF(AND(AM728=2,Table2[[#This Row],[Negatives]]&lt;&gt;"NEG"),2,""))</f>
        <v/>
      </c>
      <c r="AO729" s="39">
        <f>IF(AND(Table2[[#This Row],[State]]="NSW",Table2[[#This Row],[Rated Order]]=3,AN729=""),100,100)</f>
        <v>100</v>
      </c>
      <c r="AP729" s="39" t="str">
        <f>IF(AC729&lt;&gt;"Won","",AO729*AD729)</f>
        <v/>
      </c>
      <c r="AQ729" s="39">
        <f>IF(AP729="",AO729*-1,AP729-AO729)</f>
        <v>-100</v>
      </c>
      <c r="AR729" s="95">
        <f>IF(Table2[[#This Row],[Negatives]]="NEG","",IF(AND(Table2[[#This Row],[2 Pro Bets]]="",Table2[[#This Row],[State]]="NSW",Table2[[#This Row],[Rated Order]]=3),"",100))</f>
        <v>100</v>
      </c>
      <c r="AS729" s="47" t="str">
        <f>IF(Table2[[#This Row],[Pro Bet]]="","",IF(Table2[[#This Row],[Lev Ret]]="","",AR729*Table2[[#This Row],[Div]]))</f>
        <v/>
      </c>
      <c r="AT729" s="96">
        <f>IF(Table2[[#This Row],[Pro Bet]]="","",IF(AS729="",AR729*-1,AS729-AR729))</f>
        <v>-100</v>
      </c>
    </row>
    <row r="730" spans="1:46" x14ac:dyDescent="0.25">
      <c r="A730" s="38">
        <v>44758</v>
      </c>
      <c r="B730" s="39" t="s">
        <v>225</v>
      </c>
      <c r="C730" s="40">
        <v>0.625</v>
      </c>
      <c r="D730" s="39">
        <v>7</v>
      </c>
      <c r="E730" s="39">
        <v>4</v>
      </c>
      <c r="F730" s="70">
        <v>6</v>
      </c>
      <c r="G730" s="39">
        <v>1000</v>
      </c>
      <c r="H730" s="39" t="s">
        <v>988</v>
      </c>
      <c r="I730" s="39">
        <v>78</v>
      </c>
      <c r="J730" s="39">
        <v>130</v>
      </c>
      <c r="K730" s="39">
        <v>8</v>
      </c>
      <c r="L730" s="39" t="s">
        <v>1245</v>
      </c>
      <c r="M730" s="39" t="s">
        <v>995</v>
      </c>
      <c r="N730" s="41">
        <v>10</v>
      </c>
      <c r="O730" s="39" t="s">
        <v>1216</v>
      </c>
      <c r="P730" s="39" t="s">
        <v>1008</v>
      </c>
      <c r="Q730" s="48"/>
      <c r="R730" s="39">
        <v>12</v>
      </c>
      <c r="S730" s="39">
        <v>56</v>
      </c>
      <c r="T730" s="39">
        <v>56</v>
      </c>
      <c r="U730" s="48">
        <v>20.526315789473685</v>
      </c>
      <c r="V730" s="39">
        <v>3</v>
      </c>
      <c r="W730" s="39">
        <v>3</v>
      </c>
      <c r="X730" s="39">
        <v>2</v>
      </c>
      <c r="Y730" s="39">
        <v>5</v>
      </c>
      <c r="Z730" s="39">
        <v>35</v>
      </c>
      <c r="AA730" s="39">
        <v>12</v>
      </c>
      <c r="AB730" s="52"/>
      <c r="AC730" s="39"/>
      <c r="AD730" s="41">
        <v>8.5</v>
      </c>
      <c r="AE730" s="41"/>
      <c r="AF730" s="68" t="s">
        <v>618</v>
      </c>
      <c r="AG730" s="39" t="str">
        <f>VLOOKUP(B730,$B$1703:$D$1743,2,FALSE)</f>
        <v>Vic</v>
      </c>
      <c r="AH730" s="39" t="str">
        <f>VLOOKUP(B730,$B$1703:$D$1743,3,FALSE)</f>
        <v>-</v>
      </c>
      <c r="AI730" s="69" t="str">
        <f>TRIM(PROPER(L730))</f>
        <v>Miss Dior</v>
      </c>
      <c r="AJ730" s="39" t="str">
        <f>TEXT(A730, "ddd")</f>
        <v>Sat</v>
      </c>
      <c r="AK730" s="39">
        <f>MONTH(Table2[[#This Row],[Date]])</f>
        <v>7</v>
      </c>
      <c r="AL730" s="39" t="s">
        <v>1361</v>
      </c>
      <c r="AM730" s="39" t="str">
        <f>IF(AND(Table2[[#This Row],[Date]]=A731,Table2[[#This Row],[Track]]=B731,Table2[[#This Row],[Race]]=F731,AL730&lt;&gt;"Neg",AL731&lt;&gt;"Neg"),2,"")</f>
        <v/>
      </c>
      <c r="AN730" s="39" t="str">
        <f>IF(AM730=2,2,IF(AND(AM729=2,Table2[[#This Row],[Negatives]]&lt;&gt;"NEG"),2,""))</f>
        <v/>
      </c>
      <c r="AO730" s="39">
        <f>IF(AND(Table2[[#This Row],[State]]="NSW",Table2[[#This Row],[Rated Order]]=3,AN730=""),100,100)</f>
        <v>100</v>
      </c>
      <c r="AP730" s="39" t="str">
        <f>IF(AC730&lt;&gt;"Won","",AO730*AD730)</f>
        <v/>
      </c>
      <c r="AQ730" s="39">
        <f>IF(AP730="",AO730*-1,AP730-AO730)</f>
        <v>-100</v>
      </c>
      <c r="AR730" s="95" t="str">
        <f>IF(Table2[[#This Row],[Negatives]]="NEG","",IF(AND(Table2[[#This Row],[2 Pro Bets]]="",Table2[[#This Row],[State]]="NSW",Table2[[#This Row],[Rated Order]]=3),"",100))</f>
        <v/>
      </c>
      <c r="AS730" s="47" t="str">
        <f>IF(Table2[[#This Row],[Pro Bet]]="","",IF(Table2[[#This Row],[Lev Ret]]="","",AR730*Table2[[#This Row],[Div]]))</f>
        <v/>
      </c>
      <c r="AT730" s="96" t="str">
        <f>IF(Table2[[#This Row],[Pro Bet]]="","",IF(AS730="",AR730*-1,AS730-AR730))</f>
        <v/>
      </c>
    </row>
    <row r="731" spans="1:46" x14ac:dyDescent="0.25">
      <c r="A731" s="38">
        <v>44758</v>
      </c>
      <c r="B731" s="39" t="s">
        <v>45</v>
      </c>
      <c r="C731" s="40">
        <v>0.63888888888888895</v>
      </c>
      <c r="D731" s="39">
        <v>8</v>
      </c>
      <c r="E731" s="39">
        <v>0</v>
      </c>
      <c r="F731" s="70">
        <v>8</v>
      </c>
      <c r="G731" s="39">
        <v>1800</v>
      </c>
      <c r="H731" s="39" t="s">
        <v>1398</v>
      </c>
      <c r="I731" s="39">
        <v>78</v>
      </c>
      <c r="J731" s="39">
        <v>150</v>
      </c>
      <c r="K731" s="39">
        <v>8</v>
      </c>
      <c r="L731" s="39" t="s">
        <v>1642</v>
      </c>
      <c r="M731" s="39" t="s">
        <v>1018</v>
      </c>
      <c r="N731" s="41">
        <v>5.2</v>
      </c>
      <c r="O731" s="39" t="s">
        <v>1448</v>
      </c>
      <c r="P731" s="39" t="s">
        <v>1175</v>
      </c>
      <c r="Q731" s="48"/>
      <c r="R731" s="39">
        <v>8</v>
      </c>
      <c r="S731" s="39">
        <v>55</v>
      </c>
      <c r="T731" s="39">
        <v>55</v>
      </c>
      <c r="U731" s="48">
        <v>39.230769230769226</v>
      </c>
      <c r="V731" s="39">
        <v>2</v>
      </c>
      <c r="W731" s="39"/>
      <c r="X731" s="39">
        <v>2</v>
      </c>
      <c r="Y731" s="39">
        <v>5.6</v>
      </c>
      <c r="Z731" s="39">
        <v>20</v>
      </c>
      <c r="AA731" s="39"/>
      <c r="AB731" s="52"/>
      <c r="AC731" s="39"/>
      <c r="AD731" s="41">
        <v>6.5</v>
      </c>
      <c r="AE731" s="41"/>
      <c r="AF731" s="68" t="s">
        <v>619</v>
      </c>
      <c r="AG731" s="39" t="str">
        <f>VLOOKUP(B731,$B$1703:$D$1743,2,FALSE)</f>
        <v>NSW</v>
      </c>
      <c r="AH731" s="39" t="str">
        <f>VLOOKUP(B731,$B$1703:$D$1743,3,FALSE)</f>
        <v>-</v>
      </c>
      <c r="AI731" s="69" t="str">
        <f>TRIM(PROPER(L731))</f>
        <v>Lovetheinvasion</v>
      </c>
      <c r="AJ731" s="39" t="str">
        <f>TEXT(A731, "ddd")</f>
        <v>Sat</v>
      </c>
      <c r="AK731" s="39">
        <f>MONTH(Table2[[#This Row],[Date]])</f>
        <v>7</v>
      </c>
      <c r="AL731" s="39" t="s">
        <v>1362</v>
      </c>
      <c r="AM731" s="39" t="str">
        <f>IF(AND(Table2[[#This Row],[Date]]=A732,Table2[[#This Row],[Track]]=B732,Table2[[#This Row],[Race]]=F732,AL731&lt;&gt;"Neg",AL732&lt;&gt;"Neg"),2,"")</f>
        <v/>
      </c>
      <c r="AN731" s="39" t="str">
        <f>IF(AM731=2,2,IF(AND(AM730=2,Table2[[#This Row],[Negatives]]&lt;&gt;"NEG"),2,""))</f>
        <v/>
      </c>
      <c r="AO731" s="39">
        <f>IF(AND(Table2[[#This Row],[State]]="NSW",Table2[[#This Row],[Rated Order]]=3,AN731=""),100,100)</f>
        <v>100</v>
      </c>
      <c r="AP731" s="39" t="str">
        <f>IF(AC731&lt;&gt;"Won","",AO731*AD731)</f>
        <v/>
      </c>
      <c r="AQ731" s="39">
        <f>IF(AP731="",AO731*-1,AP731-AO731)</f>
        <v>-100</v>
      </c>
      <c r="AR731" s="95" t="str">
        <f>IF(Table2[[#This Row],[Negatives]]="NEG","",IF(AND(Table2[[#This Row],[2 Pro Bets]]="",Table2[[#This Row],[State]]="NSW",Table2[[#This Row],[Rated Order]]=3),"",100))</f>
        <v/>
      </c>
      <c r="AS731" s="47" t="str">
        <f>IF(Table2[[#This Row],[Pro Bet]]="","",IF(Table2[[#This Row],[Lev Ret]]="","",AR731*Table2[[#This Row],[Div]]))</f>
        <v/>
      </c>
      <c r="AT731" s="96" t="str">
        <f>IF(Table2[[#This Row],[Pro Bet]]="","",IF(AS731="",AR731*-1,AS731-AR731))</f>
        <v/>
      </c>
    </row>
    <row r="732" spans="1:46" x14ac:dyDescent="0.25">
      <c r="A732" s="38">
        <v>44758</v>
      </c>
      <c r="B732" s="39" t="s">
        <v>225</v>
      </c>
      <c r="C732" s="40">
        <v>0.65277777777777779</v>
      </c>
      <c r="D732" s="39">
        <v>7</v>
      </c>
      <c r="E732" s="39">
        <v>4</v>
      </c>
      <c r="F732" s="70">
        <v>7</v>
      </c>
      <c r="G732" s="39">
        <v>2000</v>
      </c>
      <c r="H732" s="39" t="s">
        <v>988</v>
      </c>
      <c r="I732" s="39" t="s">
        <v>989</v>
      </c>
      <c r="J732" s="39">
        <v>130</v>
      </c>
      <c r="K732" s="39">
        <v>1</v>
      </c>
      <c r="L732" s="39" t="s">
        <v>172</v>
      </c>
      <c r="M732" s="39" t="s">
        <v>999</v>
      </c>
      <c r="N732" s="41">
        <v>4.2</v>
      </c>
      <c r="O732" s="39" t="s">
        <v>1003</v>
      </c>
      <c r="P732" s="39" t="s">
        <v>1232</v>
      </c>
      <c r="Q732" s="48">
        <v>1.5</v>
      </c>
      <c r="R732" s="39">
        <v>4</v>
      </c>
      <c r="S732" s="39">
        <v>60</v>
      </c>
      <c r="T732" s="39">
        <v>58.5</v>
      </c>
      <c r="U732" s="48">
        <v>34.285714285714285</v>
      </c>
      <c r="V732" s="39">
        <v>2</v>
      </c>
      <c r="W732" s="39">
        <v>2</v>
      </c>
      <c r="X732" s="39">
        <v>3</v>
      </c>
      <c r="Y732" s="39">
        <v>5.2</v>
      </c>
      <c r="Z732" s="39">
        <v>30</v>
      </c>
      <c r="AA732" s="39">
        <v>12</v>
      </c>
      <c r="AB732" s="52"/>
      <c r="AC732" s="39" t="s">
        <v>2</v>
      </c>
      <c r="AD732" s="41">
        <v>4</v>
      </c>
      <c r="AE732" s="41">
        <v>1.7</v>
      </c>
      <c r="AF732" s="68" t="s">
        <v>618</v>
      </c>
      <c r="AG732" s="39" t="str">
        <f>VLOOKUP(B732,$B$1703:$D$1743,2,FALSE)</f>
        <v>Vic</v>
      </c>
      <c r="AH732" s="39" t="str">
        <f>VLOOKUP(B732,$B$1703:$D$1743,3,FALSE)</f>
        <v>-</v>
      </c>
      <c r="AI732" s="69" t="str">
        <f>TRIM(PROPER(L732))</f>
        <v>Mankayan</v>
      </c>
      <c r="AJ732" s="39" t="str">
        <f>TEXT(A732, "ddd")</f>
        <v>Sat</v>
      </c>
      <c r="AK732" s="39">
        <f>MONTH(Table2[[#This Row],[Date]])</f>
        <v>7</v>
      </c>
      <c r="AL732" s="39"/>
      <c r="AM732" s="39" t="str">
        <f>IF(AND(Table2[[#This Row],[Date]]=A733,Table2[[#This Row],[Track]]=B733,Table2[[#This Row],[Race]]=F733,AL732&lt;&gt;"Neg",AL733&lt;&gt;"Neg"),2,"")</f>
        <v/>
      </c>
      <c r="AN732" s="39" t="str">
        <f>IF(AM732=2,2,IF(AND(AM731=2,Table2[[#This Row],[Negatives]]&lt;&gt;"NEG"),2,""))</f>
        <v/>
      </c>
      <c r="AO732" s="39">
        <f>IF(AND(Table2[[#This Row],[State]]="NSW",Table2[[#This Row],[Rated Order]]=3,AN732=""),100,100)</f>
        <v>100</v>
      </c>
      <c r="AP732" s="39" t="str">
        <f>IF(AC732&lt;&gt;"Won","",AO732*AD732)</f>
        <v/>
      </c>
      <c r="AQ732" s="39">
        <f>IF(AP732="",AO732*-1,AP732-AO732)</f>
        <v>-100</v>
      </c>
      <c r="AR732" s="95">
        <f>IF(Table2[[#This Row],[Negatives]]="NEG","",IF(AND(Table2[[#This Row],[2 Pro Bets]]="",Table2[[#This Row],[State]]="NSW",Table2[[#This Row],[Rated Order]]=3),"",100))</f>
        <v>100</v>
      </c>
      <c r="AS732" s="47" t="str">
        <f>IF(Table2[[#This Row],[Pro Bet]]="","",IF(Table2[[#This Row],[Lev Ret]]="","",AR732*Table2[[#This Row],[Div]]))</f>
        <v/>
      </c>
      <c r="AT732" s="96">
        <f>IF(Table2[[#This Row],[Pro Bet]]="","",IF(AS732="",AR732*-1,AS732-AR732))</f>
        <v>-100</v>
      </c>
    </row>
    <row r="733" spans="1:46" x14ac:dyDescent="0.25">
      <c r="A733" s="38">
        <v>44758</v>
      </c>
      <c r="B733" s="39" t="s">
        <v>45</v>
      </c>
      <c r="C733" s="40">
        <v>0.66666666666666663</v>
      </c>
      <c r="D733" s="39">
        <v>8</v>
      </c>
      <c r="E733" s="39">
        <v>0</v>
      </c>
      <c r="F733" s="70">
        <v>9</v>
      </c>
      <c r="G733" s="39">
        <v>1400</v>
      </c>
      <c r="H733" s="39" t="s">
        <v>1021</v>
      </c>
      <c r="I733" s="39">
        <v>78</v>
      </c>
      <c r="J733" s="39">
        <v>150</v>
      </c>
      <c r="K733" s="39">
        <v>9</v>
      </c>
      <c r="L733" s="39" t="s">
        <v>857</v>
      </c>
      <c r="M733" s="39" t="s">
        <v>999</v>
      </c>
      <c r="N733" s="41">
        <v>7</v>
      </c>
      <c r="O733" s="39" t="s">
        <v>1411</v>
      </c>
      <c r="P733" s="39" t="s">
        <v>1064</v>
      </c>
      <c r="Q733" s="48"/>
      <c r="R733" s="39">
        <v>1</v>
      </c>
      <c r="S733" s="39">
        <v>54.5</v>
      </c>
      <c r="T733" s="39">
        <v>54.5</v>
      </c>
      <c r="U733" s="48">
        <v>61.904761904761905</v>
      </c>
      <c r="V733" s="39">
        <v>5</v>
      </c>
      <c r="W733" s="39"/>
      <c r="X733" s="39">
        <v>2</v>
      </c>
      <c r="Y733" s="39">
        <v>5.0999999999999996</v>
      </c>
      <c r="Z733" s="39">
        <v>20</v>
      </c>
      <c r="AA733" s="39"/>
      <c r="AB733" s="52"/>
      <c r="AC733" s="39"/>
      <c r="AD733" s="41">
        <v>8</v>
      </c>
      <c r="AE733" s="41"/>
      <c r="AF733" s="68" t="s">
        <v>619</v>
      </c>
      <c r="AG733" s="39" t="str">
        <f>VLOOKUP(B733,$B$1703:$D$1743,2,FALSE)</f>
        <v>NSW</v>
      </c>
      <c r="AH733" s="39" t="str">
        <f>VLOOKUP(B733,$B$1703:$D$1743,3,FALSE)</f>
        <v>-</v>
      </c>
      <c r="AI733" s="69" t="str">
        <f>TRIM(PROPER(L733))</f>
        <v>Bitcoin Baby</v>
      </c>
      <c r="AJ733" s="39" t="str">
        <f>TEXT(A733, "ddd")</f>
        <v>Sat</v>
      </c>
      <c r="AK733" s="39">
        <f>MONTH(Table2[[#This Row],[Date]])</f>
        <v>7</v>
      </c>
      <c r="AL733" s="39"/>
      <c r="AM733" s="39" t="str">
        <f>IF(AND(Table2[[#This Row],[Date]]=A734,Table2[[#This Row],[Track]]=B734,Table2[[#This Row],[Race]]=F734,AL733&lt;&gt;"Neg",AL734&lt;&gt;"Neg"),2,"")</f>
        <v/>
      </c>
      <c r="AN733" s="39" t="str">
        <f>IF(AM733=2,2,IF(AND(AM732=2,Table2[[#This Row],[Negatives]]&lt;&gt;"NEG"),2,""))</f>
        <v/>
      </c>
      <c r="AO733" s="39">
        <f>IF(AND(Table2[[#This Row],[State]]="NSW",Table2[[#This Row],[Rated Order]]=3,AN733=""),100,100)</f>
        <v>100</v>
      </c>
      <c r="AP733" s="39" t="str">
        <f>IF(AC733&lt;&gt;"Won","",AO733*AD733)</f>
        <v/>
      </c>
      <c r="AQ733" s="39">
        <f>IF(AP733="",AO733*-1,AP733-AO733)</f>
        <v>-100</v>
      </c>
      <c r="AR733" s="95">
        <f>IF(Table2[[#This Row],[Negatives]]="NEG","",IF(AND(Table2[[#This Row],[2 Pro Bets]]="",Table2[[#This Row],[State]]="NSW",Table2[[#This Row],[Rated Order]]=3),"",100))</f>
        <v>100</v>
      </c>
      <c r="AS733" s="47" t="str">
        <f>IF(Table2[[#This Row],[Pro Bet]]="","",IF(Table2[[#This Row],[Lev Ret]]="","",AR733*Table2[[#This Row],[Div]]))</f>
        <v/>
      </c>
      <c r="AT733" s="96">
        <f>IF(Table2[[#This Row],[Pro Bet]]="","",IF(AS733="",AR733*-1,AS733-AR733))</f>
        <v>-100</v>
      </c>
    </row>
    <row r="734" spans="1:46" x14ac:dyDescent="0.25">
      <c r="A734" s="38">
        <v>44758</v>
      </c>
      <c r="B734" s="39" t="s">
        <v>45</v>
      </c>
      <c r="C734" s="40">
        <v>0.69444444444444453</v>
      </c>
      <c r="D734" s="39">
        <v>8</v>
      </c>
      <c r="E734" s="39">
        <v>0</v>
      </c>
      <c r="F734" s="70">
        <v>10</v>
      </c>
      <c r="G734" s="39">
        <v>1100</v>
      </c>
      <c r="H734" s="39" t="s">
        <v>1398</v>
      </c>
      <c r="I734" s="39">
        <v>78</v>
      </c>
      <c r="J734" s="39">
        <v>150</v>
      </c>
      <c r="K734" s="39">
        <v>4</v>
      </c>
      <c r="L734" s="39" t="s">
        <v>869</v>
      </c>
      <c r="M734" s="39" t="s">
        <v>999</v>
      </c>
      <c r="N734" s="41">
        <v>7.2</v>
      </c>
      <c r="O734" s="39" t="s">
        <v>1170</v>
      </c>
      <c r="P734" s="39" t="s">
        <v>1447</v>
      </c>
      <c r="Q734" s="48">
        <v>3</v>
      </c>
      <c r="R734" s="39">
        <v>4</v>
      </c>
      <c r="S734" s="39">
        <v>56</v>
      </c>
      <c r="T734" s="39">
        <v>53</v>
      </c>
      <c r="U734" s="48">
        <v>47.222222222222229</v>
      </c>
      <c r="V734" s="39">
        <v>4</v>
      </c>
      <c r="W734" s="39"/>
      <c r="X734" s="39">
        <v>2</v>
      </c>
      <c r="Y734" s="39">
        <v>3.3</v>
      </c>
      <c r="Z734" s="39">
        <v>20</v>
      </c>
      <c r="AA734" s="39"/>
      <c r="AB734" s="52"/>
      <c r="AC734" s="39"/>
      <c r="AD734" s="41">
        <v>9</v>
      </c>
      <c r="AE734" s="41"/>
      <c r="AF734" s="68" t="s">
        <v>619</v>
      </c>
      <c r="AG734" s="39" t="str">
        <f>VLOOKUP(B734,$B$1703:$D$1743,2,FALSE)</f>
        <v>NSW</v>
      </c>
      <c r="AH734" s="39" t="str">
        <f>VLOOKUP(B734,$B$1703:$D$1743,3,FALSE)</f>
        <v>-</v>
      </c>
      <c r="AI734" s="69" t="str">
        <f>TRIM(PROPER(L734))</f>
        <v>Distillate</v>
      </c>
      <c r="AJ734" s="39" t="str">
        <f>TEXT(A734, "ddd")</f>
        <v>Sat</v>
      </c>
      <c r="AK734" s="39">
        <f>MONTH(Table2[[#This Row],[Date]])</f>
        <v>7</v>
      </c>
      <c r="AL734" s="39"/>
      <c r="AM734" s="39" t="str">
        <f>IF(AND(Table2[[#This Row],[Date]]=A735,Table2[[#This Row],[Track]]=B735,Table2[[#This Row],[Race]]=F735,AL734&lt;&gt;"Neg",AL735&lt;&gt;"Neg"),2,"")</f>
        <v/>
      </c>
      <c r="AN734" s="39" t="str">
        <f>IF(AM734=2,2,IF(AND(AM733=2,Table2[[#This Row],[Negatives]]&lt;&gt;"NEG"),2,""))</f>
        <v/>
      </c>
      <c r="AO734" s="39">
        <f>IF(AND(Table2[[#This Row],[State]]="NSW",Table2[[#This Row],[Rated Order]]=3,AN734=""),100,100)</f>
        <v>100</v>
      </c>
      <c r="AP734" s="39" t="str">
        <f>IF(AC734&lt;&gt;"Won","",AO734*AD734)</f>
        <v/>
      </c>
      <c r="AQ734" s="39">
        <f>IF(AP734="",AO734*-1,AP734-AO734)</f>
        <v>-100</v>
      </c>
      <c r="AR734" s="95">
        <f>IF(Table2[[#This Row],[Negatives]]="NEG","",IF(AND(Table2[[#This Row],[2 Pro Bets]]="",Table2[[#This Row],[State]]="NSW",Table2[[#This Row],[Rated Order]]=3),"",100))</f>
        <v>100</v>
      </c>
      <c r="AS734" s="47" t="str">
        <f>IF(Table2[[#This Row],[Pro Bet]]="","",IF(Table2[[#This Row],[Lev Ret]]="","",AR734*Table2[[#This Row],[Div]]))</f>
        <v/>
      </c>
      <c r="AT734" s="96">
        <f>IF(Table2[[#This Row],[Pro Bet]]="","",IF(AS734="",AR734*-1,AS734-AR734))</f>
        <v>-100</v>
      </c>
    </row>
    <row r="735" spans="1:46" x14ac:dyDescent="0.25">
      <c r="A735" s="38">
        <v>44758</v>
      </c>
      <c r="B735" s="39" t="s">
        <v>225</v>
      </c>
      <c r="C735" s="40">
        <v>0.69930555555555562</v>
      </c>
      <c r="D735" s="39">
        <v>7</v>
      </c>
      <c r="E735" s="39">
        <v>4</v>
      </c>
      <c r="F735" s="70">
        <v>9</v>
      </c>
      <c r="G735" s="39">
        <v>1200</v>
      </c>
      <c r="H735" s="39" t="s">
        <v>988</v>
      </c>
      <c r="I735" s="39">
        <v>84</v>
      </c>
      <c r="J735" s="39">
        <v>130</v>
      </c>
      <c r="K735" s="39">
        <v>7</v>
      </c>
      <c r="L735" s="39" t="s">
        <v>1195</v>
      </c>
      <c r="M735" s="39" t="s">
        <v>990</v>
      </c>
      <c r="N735" s="41">
        <v>4.4000000000000004</v>
      </c>
      <c r="O735" s="39" t="s">
        <v>1196</v>
      </c>
      <c r="P735" s="39" t="s">
        <v>1232</v>
      </c>
      <c r="Q735" s="48">
        <v>1.5</v>
      </c>
      <c r="R735" s="39">
        <v>8</v>
      </c>
      <c r="S735" s="39">
        <v>57</v>
      </c>
      <c r="T735" s="39">
        <v>55.5</v>
      </c>
      <c r="U735" s="48">
        <v>49.754299754299751</v>
      </c>
      <c r="V735" s="39">
        <v>2</v>
      </c>
      <c r="W735" s="39">
        <v>5</v>
      </c>
      <c r="X735" s="39">
        <v>2</v>
      </c>
      <c r="Y735" s="39">
        <v>4.8</v>
      </c>
      <c r="Z735" s="39">
        <v>35</v>
      </c>
      <c r="AA735" s="39">
        <v>11</v>
      </c>
      <c r="AB735" s="52"/>
      <c r="AC735" s="39"/>
      <c r="AD735" s="41">
        <v>4.2</v>
      </c>
      <c r="AE735" s="41"/>
      <c r="AF735" s="68" t="s">
        <v>618</v>
      </c>
      <c r="AG735" s="39" t="str">
        <f>VLOOKUP(B735,$B$1703:$D$1743,2,FALSE)</f>
        <v>Vic</v>
      </c>
      <c r="AH735" s="39" t="str">
        <f>VLOOKUP(B735,$B$1703:$D$1743,3,FALSE)</f>
        <v>-</v>
      </c>
      <c r="AI735" s="69" t="str">
        <f>TRIM(PROPER(L735))</f>
        <v>Florescent Star</v>
      </c>
      <c r="AJ735" s="39" t="str">
        <f>TEXT(A735, "ddd")</f>
        <v>Sat</v>
      </c>
      <c r="AK735" s="39">
        <f>MONTH(Table2[[#This Row],[Date]])</f>
        <v>7</v>
      </c>
      <c r="AL735" s="39" t="s">
        <v>1361</v>
      </c>
      <c r="AM735" s="39" t="str">
        <f>IF(AND(Table2[[#This Row],[Date]]=A736,Table2[[#This Row],[Track]]=B736,Table2[[#This Row],[Race]]=F736,AL735&lt;&gt;"Neg",AL736&lt;&gt;"Neg"),2,"")</f>
        <v/>
      </c>
      <c r="AN735" s="39" t="str">
        <f>IF(AM735=2,2,IF(AND(AM734=2,Table2[[#This Row],[Negatives]]&lt;&gt;"NEG"),2,""))</f>
        <v/>
      </c>
      <c r="AO735" s="39">
        <f>IF(AND(Table2[[#This Row],[State]]="NSW",Table2[[#This Row],[Rated Order]]=3,AN735=""),100,100)</f>
        <v>100</v>
      </c>
      <c r="AP735" s="39" t="str">
        <f>IF(AC735&lt;&gt;"Won","",AO735*AD735)</f>
        <v/>
      </c>
      <c r="AQ735" s="39">
        <f>IF(AP735="",AO735*-1,AP735-AO735)</f>
        <v>-100</v>
      </c>
      <c r="AR735" s="95" t="str">
        <f>IF(Table2[[#This Row],[Negatives]]="NEG","",IF(AND(Table2[[#This Row],[2 Pro Bets]]="",Table2[[#This Row],[State]]="NSW",Table2[[#This Row],[Rated Order]]=3),"",100))</f>
        <v/>
      </c>
      <c r="AS735" s="47" t="str">
        <f>IF(Table2[[#This Row],[Pro Bet]]="","",IF(Table2[[#This Row],[Lev Ret]]="","",AR735*Table2[[#This Row],[Div]]))</f>
        <v/>
      </c>
      <c r="AT735" s="96" t="str">
        <f>IF(Table2[[#This Row],[Pro Bet]]="","",IF(AS735="",AR735*-1,AS735-AR735))</f>
        <v/>
      </c>
    </row>
    <row r="736" spans="1:46" x14ac:dyDescent="0.25">
      <c r="A736" s="38">
        <v>44765</v>
      </c>
      <c r="B736" s="39" t="s">
        <v>107</v>
      </c>
      <c r="C736" s="40">
        <v>0.70277777777777783</v>
      </c>
      <c r="D736" s="39">
        <v>5</v>
      </c>
      <c r="E736" s="39">
        <v>6</v>
      </c>
      <c r="F736" s="70">
        <v>9</v>
      </c>
      <c r="G736" s="39">
        <v>1400</v>
      </c>
      <c r="H736" s="39" t="s">
        <v>988</v>
      </c>
      <c r="I736" s="39">
        <v>78</v>
      </c>
      <c r="J736" s="39">
        <v>130</v>
      </c>
      <c r="K736" s="39">
        <v>11</v>
      </c>
      <c r="L736" s="39" t="s">
        <v>665</v>
      </c>
      <c r="M736" s="39" t="s">
        <v>1246</v>
      </c>
      <c r="N736" s="41">
        <v>9</v>
      </c>
      <c r="O736" s="39" t="s">
        <v>1003</v>
      </c>
      <c r="P736" s="39" t="s">
        <v>997</v>
      </c>
      <c r="Q736" s="48"/>
      <c r="R736" s="39">
        <v>8</v>
      </c>
      <c r="S736" s="39">
        <v>59</v>
      </c>
      <c r="T736" s="39">
        <v>59</v>
      </c>
      <c r="U736" s="48">
        <v>27.777777777777779</v>
      </c>
      <c r="V736" s="39"/>
      <c r="W736" s="39"/>
      <c r="X736" s="39">
        <v>2</v>
      </c>
      <c r="Y736" s="39">
        <v>5</v>
      </c>
      <c r="Z736" s="39">
        <v>35</v>
      </c>
      <c r="AA736" s="39">
        <v>16</v>
      </c>
      <c r="AB736" s="52"/>
      <c r="AC736" s="39" t="s">
        <v>1</v>
      </c>
      <c r="AD736" s="41">
        <v>7.5</v>
      </c>
      <c r="AE736" s="41">
        <v>2.7</v>
      </c>
      <c r="AF736" s="68" t="s">
        <v>618</v>
      </c>
      <c r="AG736" s="39" t="str">
        <f>VLOOKUP(B736,$B$1703:$D$1743,2,FALSE)</f>
        <v>Vic</v>
      </c>
      <c r="AH736" s="39" t="str">
        <f>VLOOKUP(B736,$B$1703:$D$1743,3,FALSE)</f>
        <v>-</v>
      </c>
      <c r="AI736" s="69" t="str">
        <f>TRIM(PROPER(L736))</f>
        <v>Mayfair Spirit</v>
      </c>
      <c r="AJ736" s="39" t="str">
        <f>TEXT(A736, "ddd")</f>
        <v>Sat</v>
      </c>
      <c r="AK736" s="39">
        <f>MONTH(Table2[[#This Row],[Date]])</f>
        <v>7</v>
      </c>
      <c r="AL736" s="39"/>
      <c r="AM736" s="39" t="str">
        <f>IF(AND(Table2[[#This Row],[Date]]=A737,Table2[[#This Row],[Track]]=B737,Table2[[#This Row],[Race]]=F737,AL736&lt;&gt;"Neg",AL737&lt;&gt;"Neg"),2,"")</f>
        <v/>
      </c>
      <c r="AN736" s="39" t="str">
        <f>IF(AM736=2,2,IF(AND(AM735=2,Table2[[#This Row],[Negatives]]&lt;&gt;"NEG"),2,""))</f>
        <v/>
      </c>
      <c r="AO736" s="39">
        <f>IF(AND(Table2[[#This Row],[State]]="NSW",Table2[[#This Row],[Rated Order]]=3,AN736=""),100,100)</f>
        <v>100</v>
      </c>
      <c r="AP736" s="39" t="str">
        <f>IF(AC736&lt;&gt;"Won","",AO736*AD736)</f>
        <v/>
      </c>
      <c r="AQ736" s="39">
        <f>IF(AP736="",AO736*-1,AP736-AO736)</f>
        <v>-100</v>
      </c>
      <c r="AR736" s="95">
        <f>IF(Table2[[#This Row],[Negatives]]="NEG","",IF(AND(Table2[[#This Row],[2 Pro Bets]]="",Table2[[#This Row],[State]]="NSW",Table2[[#This Row],[Rated Order]]=3),"",100))</f>
        <v>100</v>
      </c>
      <c r="AS736" s="47" t="str">
        <f>IF(Table2[[#This Row],[Pro Bet]]="","",IF(Table2[[#This Row],[Lev Ret]]="","",AR736*Table2[[#This Row],[Div]]))</f>
        <v/>
      </c>
      <c r="AT736" s="96">
        <f>IF(Table2[[#This Row],[Pro Bet]]="","",IF(AS736="",AR736*-1,AS736-AR736))</f>
        <v>-100</v>
      </c>
    </row>
    <row r="737" spans="1:46" x14ac:dyDescent="0.25">
      <c r="A737" s="38">
        <v>44772</v>
      </c>
      <c r="B737" s="39" t="s">
        <v>45</v>
      </c>
      <c r="C737" s="40">
        <v>0.52083333333333337</v>
      </c>
      <c r="D737" s="39">
        <v>8</v>
      </c>
      <c r="E737" s="39">
        <v>4</v>
      </c>
      <c r="F737" s="70">
        <v>3</v>
      </c>
      <c r="G737" s="39">
        <v>1300</v>
      </c>
      <c r="H737" s="39" t="s">
        <v>1398</v>
      </c>
      <c r="I737" s="39">
        <v>72</v>
      </c>
      <c r="J737" s="39">
        <v>100</v>
      </c>
      <c r="K737" s="39">
        <v>7</v>
      </c>
      <c r="L737" s="39" t="s">
        <v>870</v>
      </c>
      <c r="M737" s="39" t="s">
        <v>990</v>
      </c>
      <c r="N737" s="41">
        <v>2.9</v>
      </c>
      <c r="O737" s="39" t="s">
        <v>1425</v>
      </c>
      <c r="P737" s="39" t="s">
        <v>1182</v>
      </c>
      <c r="Q737" s="48"/>
      <c r="R737" s="39">
        <v>5</v>
      </c>
      <c r="S737" s="39">
        <v>57.5</v>
      </c>
      <c r="T737" s="39">
        <v>57.5</v>
      </c>
      <c r="U737" s="48">
        <v>52.664576802507838</v>
      </c>
      <c r="V737" s="39">
        <v>2</v>
      </c>
      <c r="W737" s="39">
        <v>4</v>
      </c>
      <c r="X737" s="39">
        <v>2</v>
      </c>
      <c r="Y737" s="39">
        <v>4.2</v>
      </c>
      <c r="Z737" s="39">
        <v>20</v>
      </c>
      <c r="AA737" s="39"/>
      <c r="AB737" s="52"/>
      <c r="AC737" s="39" t="s">
        <v>1</v>
      </c>
      <c r="AD737" s="41">
        <v>3</v>
      </c>
      <c r="AE737" s="41">
        <v>1.6</v>
      </c>
      <c r="AF737" s="68" t="s">
        <v>619</v>
      </c>
      <c r="AG737" s="39" t="str">
        <f>VLOOKUP(B737,$B$1703:$D$1743,2,FALSE)</f>
        <v>NSW</v>
      </c>
      <c r="AH737" s="39" t="str">
        <f>VLOOKUP(B737,$B$1703:$D$1743,3,FALSE)</f>
        <v>-</v>
      </c>
      <c r="AI737" s="69" t="str">
        <f>TRIM(PROPER(L737))</f>
        <v>Bartoselli</v>
      </c>
      <c r="AJ737" s="39" t="str">
        <f>TEXT(A737, "ddd")</f>
        <v>Sat</v>
      </c>
      <c r="AK737" s="39">
        <f>MONTH(Table2[[#This Row],[Date]])</f>
        <v>7</v>
      </c>
      <c r="AL737" s="39"/>
      <c r="AM737" s="39" t="str">
        <f>IF(AND(Table2[[#This Row],[Date]]=A738,Table2[[#This Row],[Track]]=B738,Table2[[#This Row],[Race]]=F738,AL737&lt;&gt;"Neg",AL738&lt;&gt;"Neg"),2,"")</f>
        <v/>
      </c>
      <c r="AN737" s="39" t="str">
        <f>IF(AM737=2,2,IF(AND(AM736=2,Table2[[#This Row],[Negatives]]&lt;&gt;"NEG"),2,""))</f>
        <v/>
      </c>
      <c r="AO737" s="39">
        <f>IF(AND(Table2[[#This Row],[State]]="NSW",Table2[[#This Row],[Rated Order]]=3,AN737=""),100,100)</f>
        <v>100</v>
      </c>
      <c r="AP737" s="39" t="str">
        <f>IF(AC737&lt;&gt;"Won","",AO737*AD737)</f>
        <v/>
      </c>
      <c r="AQ737" s="39">
        <f>IF(AP737="",AO737*-1,AP737-AO737)</f>
        <v>-100</v>
      </c>
      <c r="AR737" s="95">
        <f>IF(Table2[[#This Row],[Negatives]]="NEG","",IF(AND(Table2[[#This Row],[2 Pro Bets]]="",Table2[[#This Row],[State]]="NSW",Table2[[#This Row],[Rated Order]]=3),"",100))</f>
        <v>100</v>
      </c>
      <c r="AS737" s="47" t="str">
        <f>IF(Table2[[#This Row],[Pro Bet]]="","",IF(Table2[[#This Row],[Lev Ret]]="","",AR737*Table2[[#This Row],[Div]]))</f>
        <v/>
      </c>
      <c r="AT737" s="96">
        <f>IF(Table2[[#This Row],[Pro Bet]]="","",IF(AS737="",AR737*-1,AS737-AR737))</f>
        <v>-100</v>
      </c>
    </row>
    <row r="738" spans="1:46" x14ac:dyDescent="0.25">
      <c r="A738" s="38">
        <v>44772</v>
      </c>
      <c r="B738" s="39" t="s">
        <v>45</v>
      </c>
      <c r="C738" s="40">
        <v>0.54513888888888895</v>
      </c>
      <c r="D738" s="39">
        <v>8</v>
      </c>
      <c r="E738" s="39">
        <v>4</v>
      </c>
      <c r="F738" s="70">
        <v>4</v>
      </c>
      <c r="G738" s="39">
        <v>1600</v>
      </c>
      <c r="H738" s="39" t="s">
        <v>1398</v>
      </c>
      <c r="I738" s="39">
        <v>78</v>
      </c>
      <c r="J738" s="39">
        <v>150</v>
      </c>
      <c r="K738" s="39">
        <v>2</v>
      </c>
      <c r="L738" s="39" t="s">
        <v>1643</v>
      </c>
      <c r="M738" s="39" t="s">
        <v>1018</v>
      </c>
      <c r="N738" s="41">
        <v>3.9</v>
      </c>
      <c r="O738" s="39" t="s">
        <v>1440</v>
      </c>
      <c r="P738" s="39" t="s">
        <v>1182</v>
      </c>
      <c r="Q738" s="48"/>
      <c r="R738" s="39">
        <v>4</v>
      </c>
      <c r="S738" s="39">
        <v>60</v>
      </c>
      <c r="T738" s="39">
        <v>60</v>
      </c>
      <c r="U738" s="48">
        <v>38.974358974358978</v>
      </c>
      <c r="V738" s="39">
        <v>1</v>
      </c>
      <c r="W738" s="39">
        <v>4</v>
      </c>
      <c r="X738" s="39">
        <v>2</v>
      </c>
      <c r="Y738" s="39">
        <v>7.4</v>
      </c>
      <c r="Z738" s="39">
        <v>20</v>
      </c>
      <c r="AA738" s="39"/>
      <c r="AB738" s="52"/>
      <c r="AC738" s="39" t="s">
        <v>2</v>
      </c>
      <c r="AD738" s="41">
        <v>4.8</v>
      </c>
      <c r="AE738" s="41">
        <v>2.1</v>
      </c>
      <c r="AF738" s="68" t="s">
        <v>619</v>
      </c>
      <c r="AG738" s="39" t="str">
        <f>VLOOKUP(B738,$B$1703:$D$1743,2,FALSE)</f>
        <v>NSW</v>
      </c>
      <c r="AH738" s="39" t="str">
        <f>VLOOKUP(B738,$B$1703:$D$1743,3,FALSE)</f>
        <v>-</v>
      </c>
      <c r="AI738" s="69" t="str">
        <f>TRIM(PROPER(L738))</f>
        <v>Narrated</v>
      </c>
      <c r="AJ738" s="39" t="str">
        <f>TEXT(A738, "ddd")</f>
        <v>Sat</v>
      </c>
      <c r="AK738" s="39">
        <f>MONTH(Table2[[#This Row],[Date]])</f>
        <v>7</v>
      </c>
      <c r="AL738" s="39" t="s">
        <v>1362</v>
      </c>
      <c r="AM738" s="39" t="str">
        <f>IF(AND(Table2[[#This Row],[Date]]=A739,Table2[[#This Row],[Track]]=B739,Table2[[#This Row],[Race]]=F739,AL738&lt;&gt;"Neg",AL739&lt;&gt;"Neg"),2,"")</f>
        <v/>
      </c>
      <c r="AN738" s="39" t="str">
        <f>IF(AM738=2,2,IF(AND(AM737=2,Table2[[#This Row],[Negatives]]&lt;&gt;"NEG"),2,""))</f>
        <v/>
      </c>
      <c r="AO738" s="39">
        <f>IF(AND(Table2[[#This Row],[State]]="NSW",Table2[[#This Row],[Rated Order]]=3,AN738=""),100,100)</f>
        <v>100</v>
      </c>
      <c r="AP738" s="39" t="str">
        <f>IF(AC738&lt;&gt;"Won","",AO738*AD738)</f>
        <v/>
      </c>
      <c r="AQ738" s="39">
        <f>IF(AP738="",AO738*-1,AP738-AO738)</f>
        <v>-100</v>
      </c>
      <c r="AR738" s="95" t="str">
        <f>IF(Table2[[#This Row],[Negatives]]="NEG","",IF(AND(Table2[[#This Row],[2 Pro Bets]]="",Table2[[#This Row],[State]]="NSW",Table2[[#This Row],[Rated Order]]=3),"",100))</f>
        <v/>
      </c>
      <c r="AS738" s="47" t="str">
        <f>IF(Table2[[#This Row],[Pro Bet]]="","",IF(Table2[[#This Row],[Lev Ret]]="","",AR738*Table2[[#This Row],[Div]]))</f>
        <v/>
      </c>
      <c r="AT738" s="96" t="str">
        <f>IF(Table2[[#This Row],[Pro Bet]]="","",IF(AS738="",AR738*-1,AS738-AR738))</f>
        <v/>
      </c>
    </row>
    <row r="739" spans="1:46" x14ac:dyDescent="0.25">
      <c r="A739" s="38">
        <v>44772</v>
      </c>
      <c r="B739" s="39" t="s">
        <v>45</v>
      </c>
      <c r="C739" s="40">
        <v>0.64583333333333337</v>
      </c>
      <c r="D739" s="39">
        <v>8</v>
      </c>
      <c r="E739" s="39">
        <v>4</v>
      </c>
      <c r="F739" s="70">
        <v>8</v>
      </c>
      <c r="G739" s="39">
        <v>1500</v>
      </c>
      <c r="H739" s="39" t="s">
        <v>1398</v>
      </c>
      <c r="I739" s="39"/>
      <c r="J739" s="39">
        <v>160</v>
      </c>
      <c r="K739" s="39">
        <v>12</v>
      </c>
      <c r="L739" s="39" t="s">
        <v>204</v>
      </c>
      <c r="M739" s="39" t="s">
        <v>1018</v>
      </c>
      <c r="N739" s="41">
        <v>3.3</v>
      </c>
      <c r="O739" s="39" t="s">
        <v>1406</v>
      </c>
      <c r="P739" s="39" t="s">
        <v>1468</v>
      </c>
      <c r="Q739" s="48"/>
      <c r="R739" s="39">
        <v>8</v>
      </c>
      <c r="S739" s="39">
        <v>53</v>
      </c>
      <c r="T739" s="39">
        <v>53</v>
      </c>
      <c r="U739" s="48">
        <v>45.687645687645691</v>
      </c>
      <c r="V739" s="39">
        <v>1</v>
      </c>
      <c r="W739" s="39">
        <v>1</v>
      </c>
      <c r="X739" s="39">
        <v>2</v>
      </c>
      <c r="Y739" s="39">
        <v>5.3</v>
      </c>
      <c r="Z739" s="39">
        <v>20</v>
      </c>
      <c r="AA739" s="39"/>
      <c r="AB739" s="52"/>
      <c r="AC739" s="39" t="s">
        <v>471</v>
      </c>
      <c r="AD739" s="41">
        <v>3</v>
      </c>
      <c r="AE739" s="41">
        <v>1.4</v>
      </c>
      <c r="AF739" s="68" t="s">
        <v>619</v>
      </c>
      <c r="AG739" s="39" t="str">
        <f>VLOOKUP(B739,$B$1703:$D$1743,2,FALSE)</f>
        <v>NSW</v>
      </c>
      <c r="AH739" s="39" t="str">
        <f>VLOOKUP(B739,$B$1703:$D$1743,3,FALSE)</f>
        <v>-</v>
      </c>
      <c r="AI739" s="69" t="str">
        <f>TRIM(PROPER(L739))</f>
        <v>Cross Talk</v>
      </c>
      <c r="AJ739" s="39" t="str">
        <f>TEXT(A739, "ddd")</f>
        <v>Sat</v>
      </c>
      <c r="AK739" s="39">
        <f>MONTH(Table2[[#This Row],[Date]])</f>
        <v>7</v>
      </c>
      <c r="AL739" s="39" t="s">
        <v>1362</v>
      </c>
      <c r="AM739" s="39" t="str">
        <f>IF(AND(Table2[[#This Row],[Date]]=A740,Table2[[#This Row],[Track]]=B740,Table2[[#This Row],[Race]]=F740,AL739&lt;&gt;"Neg",AL740&lt;&gt;"Neg"),2,"")</f>
        <v/>
      </c>
      <c r="AN739" s="39" t="str">
        <f>IF(AM739=2,2,IF(AND(AM738=2,Table2[[#This Row],[Negatives]]&lt;&gt;"NEG"),2,""))</f>
        <v/>
      </c>
      <c r="AO739" s="39">
        <f>IF(AND(Table2[[#This Row],[State]]="NSW",Table2[[#This Row],[Rated Order]]=3,AN739=""),100,100)</f>
        <v>100</v>
      </c>
      <c r="AP739" s="39">
        <f>IF(AC739&lt;&gt;"Won","",AO739*AD739)</f>
        <v>300</v>
      </c>
      <c r="AQ739" s="39">
        <f>IF(AP739="",AO739*-1,AP739-AO739)</f>
        <v>200</v>
      </c>
      <c r="AR739" s="95" t="str">
        <f>IF(Table2[[#This Row],[Negatives]]="NEG","",IF(AND(Table2[[#This Row],[2 Pro Bets]]="",Table2[[#This Row],[State]]="NSW",Table2[[#This Row],[Rated Order]]=3),"",100))</f>
        <v/>
      </c>
      <c r="AS739" s="47" t="str">
        <f>IF(Table2[[#This Row],[Pro Bet]]="","",IF(Table2[[#This Row],[Lev Ret]]="","",AR739*Table2[[#This Row],[Div]]))</f>
        <v/>
      </c>
      <c r="AT739" s="96" t="str">
        <f>IF(Table2[[#This Row],[Pro Bet]]="","",IF(AS739="",AR739*-1,AS739-AR739))</f>
        <v/>
      </c>
    </row>
    <row r="740" spans="1:46" x14ac:dyDescent="0.25">
      <c r="A740" s="38">
        <v>44772</v>
      </c>
      <c r="B740" s="39" t="s">
        <v>45</v>
      </c>
      <c r="C740" s="40">
        <v>0.64583333333333337</v>
      </c>
      <c r="D740" s="39">
        <v>8</v>
      </c>
      <c r="E740" s="39">
        <v>4</v>
      </c>
      <c r="F740" s="70">
        <v>8</v>
      </c>
      <c r="G740" s="39">
        <v>1500</v>
      </c>
      <c r="H740" s="39" t="s">
        <v>1398</v>
      </c>
      <c r="I740" s="39"/>
      <c r="J740" s="39">
        <v>160</v>
      </c>
      <c r="K740" s="39">
        <v>9</v>
      </c>
      <c r="L740" s="39" t="s">
        <v>871</v>
      </c>
      <c r="M740" s="39" t="s">
        <v>999</v>
      </c>
      <c r="N740" s="41">
        <v>4.2</v>
      </c>
      <c r="O740" s="39" t="s">
        <v>1425</v>
      </c>
      <c r="P740" s="39" t="s">
        <v>1491</v>
      </c>
      <c r="Q740" s="48"/>
      <c r="R740" s="39">
        <v>2</v>
      </c>
      <c r="S740" s="39">
        <v>53</v>
      </c>
      <c r="T740" s="39">
        <v>53</v>
      </c>
      <c r="U740" s="48">
        <v>45.687645687645691</v>
      </c>
      <c r="V740" s="39">
        <v>2</v>
      </c>
      <c r="W740" s="39">
        <v>3</v>
      </c>
      <c r="X740" s="39">
        <v>3</v>
      </c>
      <c r="Y740" s="39">
        <v>5.4</v>
      </c>
      <c r="Z740" s="39">
        <v>20</v>
      </c>
      <c r="AA740" s="39"/>
      <c r="AB740" s="52"/>
      <c r="AC740" s="39"/>
      <c r="AD740" s="41">
        <v>4.5999999999999996</v>
      </c>
      <c r="AE740" s="41"/>
      <c r="AF740" s="68" t="s">
        <v>619</v>
      </c>
      <c r="AG740" s="39" t="str">
        <f>VLOOKUP(B740,$B$1703:$D$1743,2,FALSE)</f>
        <v>NSW</v>
      </c>
      <c r="AH740" s="39" t="str">
        <f>VLOOKUP(B740,$B$1703:$D$1743,3,FALSE)</f>
        <v>-</v>
      </c>
      <c r="AI740" s="69" t="str">
        <f>TRIM(PROPER(L740))</f>
        <v>Jojo Was A Man</v>
      </c>
      <c r="AJ740" s="39" t="str">
        <f>TEXT(A740, "ddd")</f>
        <v>Sat</v>
      </c>
      <c r="AK740" s="39">
        <f>MONTH(Table2[[#This Row],[Date]])</f>
        <v>7</v>
      </c>
      <c r="AL740" s="79" t="s">
        <v>1362</v>
      </c>
      <c r="AM740" s="39" t="str">
        <f>IF(AND(Table2[[#This Row],[Date]]=A741,Table2[[#This Row],[Track]]=B741,Table2[[#This Row],[Race]]=F741,AL740&lt;&gt;"Neg",AL741&lt;&gt;"Neg"),2,"")</f>
        <v/>
      </c>
      <c r="AN740" s="39" t="str">
        <f>IF(AM740=2,2,IF(AND(AM739=2,Table2[[#This Row],[Negatives]]&lt;&gt;"NEG"),2,""))</f>
        <v/>
      </c>
      <c r="AO740" s="39">
        <f>IF(AND(Table2[[#This Row],[State]]="NSW",Table2[[#This Row],[Rated Order]]=3,AN740=""),100,100)</f>
        <v>100</v>
      </c>
      <c r="AP740" s="39" t="str">
        <f>IF(AC740&lt;&gt;"Won","",AO740*AD740)</f>
        <v/>
      </c>
      <c r="AQ740" s="39">
        <f>IF(AP740="",AO740*-1,AP740-AO740)</f>
        <v>-100</v>
      </c>
      <c r="AR740" s="95" t="str">
        <f>IF(Table2[[#This Row],[Negatives]]="NEG","",IF(AND(Table2[[#This Row],[2 Pro Bets]]="",Table2[[#This Row],[State]]="NSW",Table2[[#This Row],[Rated Order]]=3),"",100))</f>
        <v/>
      </c>
      <c r="AS740" s="47" t="str">
        <f>IF(Table2[[#This Row],[Pro Bet]]="","",IF(Table2[[#This Row],[Lev Ret]]="","",AR740*Table2[[#This Row],[Div]]))</f>
        <v/>
      </c>
      <c r="AT740" s="96" t="str">
        <f>IF(Table2[[#This Row],[Pro Bet]]="","",IF(AS740="",AR740*-1,AS740-AR740))</f>
        <v/>
      </c>
    </row>
    <row r="741" spans="1:46" x14ac:dyDescent="0.25">
      <c r="A741" s="38">
        <v>44772</v>
      </c>
      <c r="B741" s="39" t="s">
        <v>45</v>
      </c>
      <c r="C741" s="40">
        <v>0.67361111111111116</v>
      </c>
      <c r="D741" s="39">
        <v>8</v>
      </c>
      <c r="E741" s="39">
        <v>4</v>
      </c>
      <c r="F741" s="70">
        <v>9</v>
      </c>
      <c r="G741" s="39">
        <v>1100</v>
      </c>
      <c r="H741" s="39" t="s">
        <v>1398</v>
      </c>
      <c r="I741" s="39">
        <v>90</v>
      </c>
      <c r="J741" s="39">
        <v>150</v>
      </c>
      <c r="K741" s="39">
        <v>10</v>
      </c>
      <c r="L741" s="39" t="s">
        <v>872</v>
      </c>
      <c r="M741" s="39" t="s">
        <v>1006</v>
      </c>
      <c r="N741" s="41">
        <v>4.0999999999999996</v>
      </c>
      <c r="O741" s="39" t="s">
        <v>1068</v>
      </c>
      <c r="P741" s="39" t="s">
        <v>1175</v>
      </c>
      <c r="Q741" s="48"/>
      <c r="R741" s="39">
        <v>3</v>
      </c>
      <c r="S741" s="39">
        <v>52</v>
      </c>
      <c r="T741" s="39">
        <v>52</v>
      </c>
      <c r="U741" s="48">
        <v>51.417270929466049</v>
      </c>
      <c r="V741" s="39">
        <v>1</v>
      </c>
      <c r="W741" s="39">
        <v>2</v>
      </c>
      <c r="X741" s="39">
        <v>2</v>
      </c>
      <c r="Y741" s="39">
        <v>3.9</v>
      </c>
      <c r="Z741" s="39">
        <v>20</v>
      </c>
      <c r="AA741" s="39"/>
      <c r="AB741" s="52"/>
      <c r="AC741" s="39" t="s">
        <v>1</v>
      </c>
      <c r="AD741" s="41">
        <v>4.5999999999999996</v>
      </c>
      <c r="AE741" s="41">
        <v>2</v>
      </c>
      <c r="AF741" s="68" t="s">
        <v>619</v>
      </c>
      <c r="AG741" s="39" t="str">
        <f>VLOOKUP(B741,$B$1703:$D$1743,2,FALSE)</f>
        <v>NSW</v>
      </c>
      <c r="AH741" s="39" t="str">
        <f>VLOOKUP(B741,$B$1703:$D$1743,3,FALSE)</f>
        <v>-</v>
      </c>
      <c r="AI741" s="69" t="str">
        <f>TRIM(PROPER(L741))</f>
        <v>Siege</v>
      </c>
      <c r="AJ741" s="39" t="str">
        <f>TEXT(A741, "ddd")</f>
        <v>Sat</v>
      </c>
      <c r="AK741" s="39">
        <f>MONTH(Table2[[#This Row],[Date]])</f>
        <v>7</v>
      </c>
      <c r="AL741" s="39"/>
      <c r="AM741" s="39" t="str">
        <f>IF(AND(Table2[[#This Row],[Date]]=A742,Table2[[#This Row],[Track]]=B742,Table2[[#This Row],[Race]]=F742,AL741&lt;&gt;"Neg",AL742&lt;&gt;"Neg"),2,"")</f>
        <v/>
      </c>
      <c r="AN741" s="39" t="str">
        <f>IF(AM741=2,2,IF(AND(AM740=2,Table2[[#This Row],[Negatives]]&lt;&gt;"NEG"),2,""))</f>
        <v/>
      </c>
      <c r="AO741" s="39">
        <f>IF(AND(Table2[[#This Row],[State]]="NSW",Table2[[#This Row],[Rated Order]]=3,AN741=""),100,100)</f>
        <v>100</v>
      </c>
      <c r="AP741" s="39" t="str">
        <f>IF(AC741&lt;&gt;"Won","",AO741*AD741)</f>
        <v/>
      </c>
      <c r="AQ741" s="39">
        <f>IF(AP741="",AO741*-1,AP741-AO741)</f>
        <v>-100</v>
      </c>
      <c r="AR741" s="95">
        <f>IF(Table2[[#This Row],[Negatives]]="NEG","",IF(AND(Table2[[#This Row],[2 Pro Bets]]="",Table2[[#This Row],[State]]="NSW",Table2[[#This Row],[Rated Order]]=3),"",100))</f>
        <v>100</v>
      </c>
      <c r="AS741" s="47" t="str">
        <f>IF(Table2[[#This Row],[Pro Bet]]="","",IF(Table2[[#This Row],[Lev Ret]]="","",AR741*Table2[[#This Row],[Div]]))</f>
        <v/>
      </c>
      <c r="AT741" s="96">
        <f>IF(Table2[[#This Row],[Pro Bet]]="","",IF(AS741="",AR741*-1,AS741-AR741))</f>
        <v>-100</v>
      </c>
    </row>
    <row r="742" spans="1:46" x14ac:dyDescent="0.25">
      <c r="A742" s="38">
        <v>44772</v>
      </c>
      <c r="B742" s="39" t="s">
        <v>45</v>
      </c>
      <c r="C742" s="40">
        <v>0.70138888888888884</v>
      </c>
      <c r="D742" s="39">
        <v>8</v>
      </c>
      <c r="E742" s="39">
        <v>4</v>
      </c>
      <c r="F742" s="70">
        <v>10</v>
      </c>
      <c r="G742" s="39">
        <v>1300</v>
      </c>
      <c r="H742" s="39" t="s">
        <v>1398</v>
      </c>
      <c r="I742" s="39">
        <v>78</v>
      </c>
      <c r="J742" s="39">
        <v>150</v>
      </c>
      <c r="K742" s="39">
        <v>9</v>
      </c>
      <c r="L742" s="39" t="s">
        <v>873</v>
      </c>
      <c r="M742" s="39" t="s">
        <v>1006</v>
      </c>
      <c r="N742" s="41">
        <v>6.7</v>
      </c>
      <c r="O742" s="39" t="s">
        <v>1126</v>
      </c>
      <c r="P742" s="39" t="s">
        <v>1211</v>
      </c>
      <c r="Q742" s="48"/>
      <c r="R742" s="39">
        <v>4</v>
      </c>
      <c r="S742" s="39">
        <v>58.5</v>
      </c>
      <c r="T742" s="39">
        <v>58.5</v>
      </c>
      <c r="U742" s="48">
        <v>40.566398775354003</v>
      </c>
      <c r="V742" s="39">
        <v>5</v>
      </c>
      <c r="W742" s="39">
        <v>4</v>
      </c>
      <c r="X742" s="39">
        <v>2</v>
      </c>
      <c r="Y742" s="39">
        <v>6.6</v>
      </c>
      <c r="Z742" s="39">
        <v>20</v>
      </c>
      <c r="AA742" s="39"/>
      <c r="AB742" s="52"/>
      <c r="AC742" s="39"/>
      <c r="AD742" s="41">
        <v>9.5</v>
      </c>
      <c r="AE742" s="41"/>
      <c r="AF742" s="68" t="s">
        <v>619</v>
      </c>
      <c r="AG742" s="39" t="str">
        <f>VLOOKUP(B742,$B$1703:$D$1743,2,FALSE)</f>
        <v>NSW</v>
      </c>
      <c r="AH742" s="39" t="str">
        <f>VLOOKUP(B742,$B$1703:$D$1743,3,FALSE)</f>
        <v>-</v>
      </c>
      <c r="AI742" s="69" t="str">
        <f>TRIM(PROPER(L742))</f>
        <v>Nerone</v>
      </c>
      <c r="AJ742" s="39" t="str">
        <f>TEXT(A742, "ddd")</f>
        <v>Sat</v>
      </c>
      <c r="AK742" s="39">
        <f>MONTH(Table2[[#This Row],[Date]])</f>
        <v>7</v>
      </c>
      <c r="AL742" s="39"/>
      <c r="AM742" s="39" t="str">
        <f>IF(AND(Table2[[#This Row],[Date]]=A743,Table2[[#This Row],[Track]]=B743,Table2[[#This Row],[Race]]=F743,AL742&lt;&gt;"Neg",AL743&lt;&gt;"Neg"),2,"")</f>
        <v/>
      </c>
      <c r="AN742" s="39" t="str">
        <f>IF(AM742=2,2,IF(AND(AM741=2,Table2[[#This Row],[Negatives]]&lt;&gt;"NEG"),2,""))</f>
        <v/>
      </c>
      <c r="AO742" s="39">
        <f>IF(AND(Table2[[#This Row],[State]]="NSW",Table2[[#This Row],[Rated Order]]=3,AN742=""),100,100)</f>
        <v>100</v>
      </c>
      <c r="AP742" s="39" t="str">
        <f>IF(AC742&lt;&gt;"Won","",AO742*AD742)</f>
        <v/>
      </c>
      <c r="AQ742" s="39">
        <f>IF(AP742="",AO742*-1,AP742-AO742)</f>
        <v>-100</v>
      </c>
      <c r="AR742" s="95">
        <f>IF(Table2[[#This Row],[Negatives]]="NEG","",IF(AND(Table2[[#This Row],[2 Pro Bets]]="",Table2[[#This Row],[State]]="NSW",Table2[[#This Row],[Rated Order]]=3),"",100))</f>
        <v>100</v>
      </c>
      <c r="AS742" s="47" t="str">
        <f>IF(Table2[[#This Row],[Pro Bet]]="","",IF(Table2[[#This Row],[Lev Ret]]="","",AR742*Table2[[#This Row],[Div]]))</f>
        <v/>
      </c>
      <c r="AT742" s="96">
        <f>IF(Table2[[#This Row],[Pro Bet]]="","",IF(AS742="",AR742*-1,AS742-AR742))</f>
        <v>-100</v>
      </c>
    </row>
    <row r="743" spans="1:46" x14ac:dyDescent="0.25">
      <c r="A743" s="38">
        <v>44779</v>
      </c>
      <c r="B743" s="39" t="s">
        <v>44</v>
      </c>
      <c r="C743" s="40">
        <v>0.49652777777777773</v>
      </c>
      <c r="D743" s="39">
        <v>6</v>
      </c>
      <c r="E743" s="39">
        <v>0</v>
      </c>
      <c r="F743" s="70">
        <v>2</v>
      </c>
      <c r="G743" s="39">
        <v>1800</v>
      </c>
      <c r="H743" s="39" t="s">
        <v>1398</v>
      </c>
      <c r="I743" s="39">
        <v>72</v>
      </c>
      <c r="J743" s="39">
        <v>100</v>
      </c>
      <c r="K743" s="39">
        <v>1</v>
      </c>
      <c r="L743" s="39" t="s">
        <v>842</v>
      </c>
      <c r="M743" s="39" t="s">
        <v>1018</v>
      </c>
      <c r="N743" s="41">
        <v>5.0999999999999996</v>
      </c>
      <c r="O743" s="39" t="s">
        <v>1485</v>
      </c>
      <c r="P743" s="39" t="s">
        <v>1470</v>
      </c>
      <c r="Q743" s="48">
        <v>3</v>
      </c>
      <c r="R743" s="39">
        <v>7</v>
      </c>
      <c r="S743" s="39">
        <v>61</v>
      </c>
      <c r="T743" s="39">
        <v>58</v>
      </c>
      <c r="U743" s="48">
        <v>39.215686274509807</v>
      </c>
      <c r="V743" s="39">
        <v>2</v>
      </c>
      <c r="W743" s="39">
        <v>5</v>
      </c>
      <c r="X743" s="39">
        <v>2</v>
      </c>
      <c r="Y743" s="39">
        <v>5.4</v>
      </c>
      <c r="Z743" s="39">
        <v>20</v>
      </c>
      <c r="AA743" s="39"/>
      <c r="AB743" s="52"/>
      <c r="AC743" s="39"/>
      <c r="AD743" s="41">
        <v>7</v>
      </c>
      <c r="AE743" s="41"/>
      <c r="AF743" s="68" t="s">
        <v>619</v>
      </c>
      <c r="AG743" s="39" t="str">
        <f>VLOOKUP(B743,$B$1703:$D$1743,2,FALSE)</f>
        <v>NSW</v>
      </c>
      <c r="AH743" s="39" t="str">
        <f>VLOOKUP(B743,$B$1703:$D$1743,3,FALSE)</f>
        <v>-</v>
      </c>
      <c r="AI743" s="69" t="str">
        <f>TRIM(PROPER(L743))</f>
        <v>Highly Desired</v>
      </c>
      <c r="AJ743" s="39" t="str">
        <f>TEXT(A743, "ddd")</f>
        <v>Sat</v>
      </c>
      <c r="AK743" s="39">
        <f>MONTH(Table2[[#This Row],[Date]])</f>
        <v>8</v>
      </c>
      <c r="AL743" s="39" t="s">
        <v>1362</v>
      </c>
      <c r="AM743" s="39" t="str">
        <f>IF(AND(Table2[[#This Row],[Date]]=A744,Table2[[#This Row],[Track]]=B744,Table2[[#This Row],[Race]]=F744,AL743&lt;&gt;"Neg",AL744&lt;&gt;"Neg"),2,"")</f>
        <v/>
      </c>
      <c r="AN743" s="39" t="str">
        <f>IF(AM743=2,2,IF(AND(AM742=2,Table2[[#This Row],[Negatives]]&lt;&gt;"NEG"),2,""))</f>
        <v/>
      </c>
      <c r="AO743" s="39">
        <f>IF(AND(Table2[[#This Row],[State]]="NSW",Table2[[#This Row],[Rated Order]]=3,AN743=""),100,100)</f>
        <v>100</v>
      </c>
      <c r="AP743" s="39" t="str">
        <f>IF(AC743&lt;&gt;"Won","",AO743*AD743)</f>
        <v/>
      </c>
      <c r="AQ743" s="39">
        <f>IF(AP743="",AO743*-1,AP743-AO743)</f>
        <v>-100</v>
      </c>
      <c r="AR743" s="95" t="str">
        <f>IF(Table2[[#This Row],[Negatives]]="NEG","",IF(AND(Table2[[#This Row],[2 Pro Bets]]="",Table2[[#This Row],[State]]="NSW",Table2[[#This Row],[Rated Order]]=3),"",100))</f>
        <v/>
      </c>
      <c r="AS743" s="47" t="str">
        <f>IF(Table2[[#This Row],[Pro Bet]]="","",IF(Table2[[#This Row],[Lev Ret]]="","",AR743*Table2[[#This Row],[Div]]))</f>
        <v/>
      </c>
      <c r="AT743" s="96" t="str">
        <f>IF(Table2[[#This Row],[Pro Bet]]="","",IF(AS743="",AR743*-1,AS743-AR743))</f>
        <v/>
      </c>
    </row>
    <row r="744" spans="1:46" x14ac:dyDescent="0.25">
      <c r="A744" s="38">
        <v>44779</v>
      </c>
      <c r="B744" s="39" t="s">
        <v>44</v>
      </c>
      <c r="C744" s="40">
        <v>0.52083333333333337</v>
      </c>
      <c r="D744" s="39">
        <v>6</v>
      </c>
      <c r="E744" s="39">
        <v>0</v>
      </c>
      <c r="F744" s="70">
        <v>3</v>
      </c>
      <c r="G744" s="39">
        <v>2400</v>
      </c>
      <c r="H744" s="39" t="s">
        <v>1398</v>
      </c>
      <c r="I744" s="39">
        <v>78</v>
      </c>
      <c r="J744" s="39">
        <v>150</v>
      </c>
      <c r="K744" s="39">
        <v>6</v>
      </c>
      <c r="L744" s="39" t="s">
        <v>874</v>
      </c>
      <c r="M744" s="39" t="s">
        <v>1006</v>
      </c>
      <c r="N744" s="41">
        <v>6.6</v>
      </c>
      <c r="O744" s="39" t="s">
        <v>1091</v>
      </c>
      <c r="P744" s="39" t="s">
        <v>1092</v>
      </c>
      <c r="Q744" s="48"/>
      <c r="R744" s="39">
        <v>6</v>
      </c>
      <c r="S744" s="39">
        <v>55</v>
      </c>
      <c r="T744" s="39">
        <v>55</v>
      </c>
      <c r="U744" s="48">
        <v>29.236022193768676</v>
      </c>
      <c r="V744" s="39">
        <v>4</v>
      </c>
      <c r="W744" s="39"/>
      <c r="X744" s="39">
        <v>2</v>
      </c>
      <c r="Y744" s="39">
        <v>6.7</v>
      </c>
      <c r="Z744" s="39">
        <v>20</v>
      </c>
      <c r="AA744" s="39"/>
      <c r="AB744" s="52"/>
      <c r="AC744" s="39"/>
      <c r="AD744" s="41">
        <v>7.5</v>
      </c>
      <c r="AE744" s="41"/>
      <c r="AF744" s="68" t="s">
        <v>619</v>
      </c>
      <c r="AG744" s="39" t="str">
        <f>VLOOKUP(B744,$B$1703:$D$1743,2,FALSE)</f>
        <v>NSW</v>
      </c>
      <c r="AH744" s="39" t="str">
        <f>VLOOKUP(B744,$B$1703:$D$1743,3,FALSE)</f>
        <v>-</v>
      </c>
      <c r="AI744" s="69" t="str">
        <f>TRIM(PROPER(L744))</f>
        <v>Yggdrasil</v>
      </c>
      <c r="AJ744" s="39" t="str">
        <f>TEXT(A744, "ddd")</f>
        <v>Sat</v>
      </c>
      <c r="AK744" s="39">
        <f>MONTH(Table2[[#This Row],[Date]])</f>
        <v>8</v>
      </c>
      <c r="AL744" s="39"/>
      <c r="AM744" s="39" t="str">
        <f>IF(AND(Table2[[#This Row],[Date]]=A745,Table2[[#This Row],[Track]]=B745,Table2[[#This Row],[Race]]=F745,AL744&lt;&gt;"Neg",AL745&lt;&gt;"Neg"),2,"")</f>
        <v/>
      </c>
      <c r="AN744" s="39" t="str">
        <f>IF(AM744=2,2,IF(AND(AM743=2,Table2[[#This Row],[Negatives]]&lt;&gt;"NEG"),2,""))</f>
        <v/>
      </c>
      <c r="AO744" s="39">
        <f>IF(AND(Table2[[#This Row],[State]]="NSW",Table2[[#This Row],[Rated Order]]=3,AN744=""),100,100)</f>
        <v>100</v>
      </c>
      <c r="AP744" s="39" t="str">
        <f>IF(AC744&lt;&gt;"Won","",AO744*AD744)</f>
        <v/>
      </c>
      <c r="AQ744" s="39">
        <f>IF(AP744="",AO744*-1,AP744-AO744)</f>
        <v>-100</v>
      </c>
      <c r="AR744" s="95">
        <f>IF(Table2[[#This Row],[Negatives]]="NEG","",IF(AND(Table2[[#This Row],[2 Pro Bets]]="",Table2[[#This Row],[State]]="NSW",Table2[[#This Row],[Rated Order]]=3),"",100))</f>
        <v>100</v>
      </c>
      <c r="AS744" s="47" t="str">
        <f>IF(Table2[[#This Row],[Pro Bet]]="","",IF(Table2[[#This Row],[Lev Ret]]="","",AR744*Table2[[#This Row],[Div]]))</f>
        <v/>
      </c>
      <c r="AT744" s="96">
        <f>IF(Table2[[#This Row],[Pro Bet]]="","",IF(AS744="",AR744*-1,AS744-AR744))</f>
        <v>-100</v>
      </c>
    </row>
    <row r="745" spans="1:46" x14ac:dyDescent="0.25">
      <c r="A745" s="38">
        <v>44779</v>
      </c>
      <c r="B745" s="39" t="s">
        <v>225</v>
      </c>
      <c r="C745" s="40">
        <v>0.53125</v>
      </c>
      <c r="D745" s="39">
        <v>6</v>
      </c>
      <c r="E745" s="39">
        <v>10</v>
      </c>
      <c r="F745" s="70">
        <v>2</v>
      </c>
      <c r="G745" s="39">
        <v>1410</v>
      </c>
      <c r="H745" s="39" t="s">
        <v>1021</v>
      </c>
      <c r="I745" s="39">
        <v>84</v>
      </c>
      <c r="J745" s="39">
        <v>130</v>
      </c>
      <c r="K745" s="39">
        <v>3</v>
      </c>
      <c r="L745" s="39" t="s">
        <v>666</v>
      </c>
      <c r="M745" s="39" t="s">
        <v>990</v>
      </c>
      <c r="N745" s="41">
        <v>2.5</v>
      </c>
      <c r="O745" s="39" t="s">
        <v>1003</v>
      </c>
      <c r="P745" s="39" t="s">
        <v>1060</v>
      </c>
      <c r="Q745" s="48"/>
      <c r="R745" s="39">
        <v>8</v>
      </c>
      <c r="S745" s="39">
        <v>58.5</v>
      </c>
      <c r="T745" s="39">
        <v>58.5</v>
      </c>
      <c r="U745" s="48">
        <v>60</v>
      </c>
      <c r="V745" s="39">
        <v>1</v>
      </c>
      <c r="W745" s="39">
        <v>3</v>
      </c>
      <c r="X745" s="39">
        <v>2</v>
      </c>
      <c r="Y745" s="39">
        <v>5</v>
      </c>
      <c r="Z745" s="39">
        <v>35</v>
      </c>
      <c r="AA745" s="39">
        <v>9</v>
      </c>
      <c r="AB745" s="52"/>
      <c r="AC745" s="39"/>
      <c r="AD745" s="41">
        <v>3.1</v>
      </c>
      <c r="AE745" s="41"/>
      <c r="AF745" s="68" t="s">
        <v>618</v>
      </c>
      <c r="AG745" s="39" t="str">
        <f>VLOOKUP(B745,$B$1703:$D$1743,2,FALSE)</f>
        <v>Vic</v>
      </c>
      <c r="AH745" s="39" t="str">
        <f>VLOOKUP(B745,$B$1703:$D$1743,3,FALSE)</f>
        <v>-</v>
      </c>
      <c r="AI745" s="69" t="str">
        <f>TRIM(PROPER(L745))</f>
        <v>Quintello</v>
      </c>
      <c r="AJ745" s="39" t="str">
        <f>TEXT(A745, "ddd")</f>
        <v>Sat</v>
      </c>
      <c r="AK745" s="39">
        <f>MONTH(Table2[[#This Row],[Date]])</f>
        <v>8</v>
      </c>
      <c r="AL745" s="39"/>
      <c r="AM745" s="39" t="str">
        <f>IF(AND(Table2[[#This Row],[Date]]=A746,Table2[[#This Row],[Track]]=B746,Table2[[#This Row],[Race]]=F746,AL745&lt;&gt;"Neg",AL746&lt;&gt;"Neg"),2,"")</f>
        <v/>
      </c>
      <c r="AN745" s="39" t="str">
        <f>IF(AM745=2,2,IF(AND(AM744=2,Table2[[#This Row],[Negatives]]&lt;&gt;"NEG"),2,""))</f>
        <v/>
      </c>
      <c r="AO745" s="39">
        <f>IF(AND(Table2[[#This Row],[State]]="NSW",Table2[[#This Row],[Rated Order]]=3,AN745=""),100,100)</f>
        <v>100</v>
      </c>
      <c r="AP745" s="39" t="str">
        <f>IF(AC745&lt;&gt;"Won","",AO745*AD745)</f>
        <v/>
      </c>
      <c r="AQ745" s="39">
        <f>IF(AP745="",AO745*-1,AP745-AO745)</f>
        <v>-100</v>
      </c>
      <c r="AR745" s="95">
        <f>IF(Table2[[#This Row],[Negatives]]="NEG","",IF(AND(Table2[[#This Row],[2 Pro Bets]]="",Table2[[#This Row],[State]]="NSW",Table2[[#This Row],[Rated Order]]=3),"",100))</f>
        <v>100</v>
      </c>
      <c r="AS745" s="47" t="str">
        <f>IF(Table2[[#This Row],[Pro Bet]]="","",IF(Table2[[#This Row],[Lev Ret]]="","",AR745*Table2[[#This Row],[Div]]))</f>
        <v/>
      </c>
      <c r="AT745" s="96">
        <f>IF(Table2[[#This Row],[Pro Bet]]="","",IF(AS745="",AR745*-1,AS745-AR745))</f>
        <v>-100</v>
      </c>
    </row>
    <row r="746" spans="1:46" x14ac:dyDescent="0.25">
      <c r="A746" s="38">
        <v>44779</v>
      </c>
      <c r="B746" s="39" t="s">
        <v>44</v>
      </c>
      <c r="C746" s="40">
        <v>0.56944444444444442</v>
      </c>
      <c r="D746" s="39">
        <v>6</v>
      </c>
      <c r="E746" s="39">
        <v>0</v>
      </c>
      <c r="F746" s="70">
        <v>5</v>
      </c>
      <c r="G746" s="39">
        <v>1300</v>
      </c>
      <c r="H746" s="39" t="s">
        <v>1398</v>
      </c>
      <c r="I746" s="39">
        <v>78</v>
      </c>
      <c r="J746" s="39">
        <v>150</v>
      </c>
      <c r="K746" s="39">
        <v>7</v>
      </c>
      <c r="L746" s="39" t="s">
        <v>875</v>
      </c>
      <c r="M746" s="39" t="s">
        <v>1006</v>
      </c>
      <c r="N746" s="41">
        <v>2.9</v>
      </c>
      <c r="O746" s="39" t="s">
        <v>1096</v>
      </c>
      <c r="P746" s="39" t="s">
        <v>1416</v>
      </c>
      <c r="Q746" s="48"/>
      <c r="R746" s="39">
        <v>2</v>
      </c>
      <c r="S746" s="39">
        <v>57.5</v>
      </c>
      <c r="T746" s="39">
        <v>57.5</v>
      </c>
      <c r="U746" s="48">
        <v>61.509785647716683</v>
      </c>
      <c r="V746" s="39">
        <v>1</v>
      </c>
      <c r="W746" s="39">
        <v>1</v>
      </c>
      <c r="X746" s="39">
        <v>2</v>
      </c>
      <c r="Y746" s="39">
        <v>5.2</v>
      </c>
      <c r="Z746" s="39">
        <v>20</v>
      </c>
      <c r="AA746" s="39"/>
      <c r="AB746" s="52"/>
      <c r="AC746" s="39" t="s">
        <v>1</v>
      </c>
      <c r="AD746" s="41">
        <v>2.9</v>
      </c>
      <c r="AE746" s="41">
        <v>1.4</v>
      </c>
      <c r="AF746" s="68" t="s">
        <v>619</v>
      </c>
      <c r="AG746" s="39" t="str">
        <f>VLOOKUP(B746,$B$1703:$D$1743,2,FALSE)</f>
        <v>NSW</v>
      </c>
      <c r="AH746" s="39" t="str">
        <f>VLOOKUP(B746,$B$1703:$D$1743,3,FALSE)</f>
        <v>-</v>
      </c>
      <c r="AI746" s="69" t="str">
        <f>TRIM(PROPER(L746))</f>
        <v>Pizarro</v>
      </c>
      <c r="AJ746" s="39" t="str">
        <f>TEXT(A746, "ddd")</f>
        <v>Sat</v>
      </c>
      <c r="AK746" s="39">
        <f>MONTH(Table2[[#This Row],[Date]])</f>
        <v>8</v>
      </c>
      <c r="AL746" s="39"/>
      <c r="AM746" s="39">
        <f>IF(AND(Table2[[#This Row],[Date]]=A747,Table2[[#This Row],[Track]]=B747,Table2[[#This Row],[Race]]=F747,AL746&lt;&gt;"Neg",AL747&lt;&gt;"Neg"),2,"")</f>
        <v>2</v>
      </c>
      <c r="AN746" s="39">
        <f>IF(AM746=2,2,IF(AND(AM745=2,Table2[[#This Row],[Negatives]]&lt;&gt;"NEG"),2,""))</f>
        <v>2</v>
      </c>
      <c r="AO746" s="39">
        <f>IF(AND(Table2[[#This Row],[State]]="NSW",Table2[[#This Row],[Rated Order]]=3,AN746=""),100,100)</f>
        <v>100</v>
      </c>
      <c r="AP746" s="39" t="str">
        <f>IF(AC746&lt;&gt;"Won","",AO746*AD746)</f>
        <v/>
      </c>
      <c r="AQ746" s="39">
        <f>IF(AP746="",AO746*-1,AP746-AO746)</f>
        <v>-100</v>
      </c>
      <c r="AR746" s="95">
        <f>IF(Table2[[#This Row],[Negatives]]="NEG","",IF(AND(Table2[[#This Row],[2 Pro Bets]]="",Table2[[#This Row],[State]]="NSW",Table2[[#This Row],[Rated Order]]=3),"",100))</f>
        <v>100</v>
      </c>
      <c r="AS746" s="47" t="str">
        <f>IF(Table2[[#This Row],[Pro Bet]]="","",IF(Table2[[#This Row],[Lev Ret]]="","",AR746*Table2[[#This Row],[Div]]))</f>
        <v/>
      </c>
      <c r="AT746" s="96">
        <f>IF(Table2[[#This Row],[Pro Bet]]="","",IF(AS746="",AR746*-1,AS746-AR746))</f>
        <v>-100</v>
      </c>
    </row>
    <row r="747" spans="1:46" x14ac:dyDescent="0.25">
      <c r="A747" s="38">
        <v>44779</v>
      </c>
      <c r="B747" s="39" t="s">
        <v>44</v>
      </c>
      <c r="C747" s="40">
        <v>0.56944444444444442</v>
      </c>
      <c r="D747" s="39">
        <v>6</v>
      </c>
      <c r="E747" s="39">
        <v>0</v>
      </c>
      <c r="F747" s="70">
        <v>5</v>
      </c>
      <c r="G747" s="39">
        <v>1300</v>
      </c>
      <c r="H747" s="39" t="s">
        <v>1398</v>
      </c>
      <c r="I747" s="39">
        <v>78</v>
      </c>
      <c r="J747" s="39">
        <v>150</v>
      </c>
      <c r="K747" s="39">
        <v>5</v>
      </c>
      <c r="L747" s="39" t="s">
        <v>876</v>
      </c>
      <c r="M747" s="39" t="s">
        <v>999</v>
      </c>
      <c r="N747" s="41">
        <v>5.5</v>
      </c>
      <c r="O747" s="39" t="s">
        <v>1091</v>
      </c>
      <c r="P747" s="39" t="s">
        <v>1211</v>
      </c>
      <c r="Q747" s="48"/>
      <c r="R747" s="39">
        <v>8</v>
      </c>
      <c r="S747" s="39">
        <v>59.5</v>
      </c>
      <c r="T747" s="39">
        <v>59.5</v>
      </c>
      <c r="U747" s="48">
        <v>61.509785647716683</v>
      </c>
      <c r="V747" s="39">
        <v>2</v>
      </c>
      <c r="W747" s="39">
        <v>3</v>
      </c>
      <c r="X747" s="39">
        <v>3</v>
      </c>
      <c r="Y747" s="39">
        <v>5.6</v>
      </c>
      <c r="Z747" s="39">
        <v>20</v>
      </c>
      <c r="AA747" s="39"/>
      <c r="AB747" s="52"/>
      <c r="AC747" s="39"/>
      <c r="AD747" s="41">
        <v>5.5</v>
      </c>
      <c r="AE747" s="41"/>
      <c r="AF747" s="68" t="s">
        <v>619</v>
      </c>
      <c r="AG747" s="39" t="str">
        <f>VLOOKUP(B747,$B$1703:$D$1743,2,FALSE)</f>
        <v>NSW</v>
      </c>
      <c r="AH747" s="39" t="str">
        <f>VLOOKUP(B747,$B$1703:$D$1743,3,FALSE)</f>
        <v>-</v>
      </c>
      <c r="AI747" s="69" t="str">
        <f>TRIM(PROPER(L747))</f>
        <v>Niffler</v>
      </c>
      <c r="AJ747" s="39" t="str">
        <f>TEXT(A747, "ddd")</f>
        <v>Sat</v>
      </c>
      <c r="AK747" s="39">
        <f>MONTH(Table2[[#This Row],[Date]])</f>
        <v>8</v>
      </c>
      <c r="AL747" s="39"/>
      <c r="AM747" s="39" t="str">
        <f>IF(AND(Table2[[#This Row],[Date]]=A748,Table2[[#This Row],[Track]]=B748,Table2[[#This Row],[Race]]=F748,AL747&lt;&gt;"Neg",AL748&lt;&gt;"Neg"),2,"")</f>
        <v/>
      </c>
      <c r="AN747" s="39">
        <f>IF(AM747=2,2,IF(AND(AM746=2,Table2[[#This Row],[Negatives]]&lt;&gt;"NEG"),2,""))</f>
        <v>2</v>
      </c>
      <c r="AO747" s="39">
        <f>IF(AND(Table2[[#This Row],[State]]="NSW",Table2[[#This Row],[Rated Order]]=3,AN747=""),100,100)</f>
        <v>100</v>
      </c>
      <c r="AP747" s="39" t="str">
        <f>IF(AC747&lt;&gt;"Won","",AO747*AD747)</f>
        <v/>
      </c>
      <c r="AQ747" s="39">
        <f>IF(AP747="",AO747*-1,AP747-AO747)</f>
        <v>-100</v>
      </c>
      <c r="AR747" s="95">
        <f>IF(Table2[[#This Row],[Negatives]]="NEG","",IF(AND(Table2[[#This Row],[2 Pro Bets]]="",Table2[[#This Row],[State]]="NSW",Table2[[#This Row],[Rated Order]]=3),"",100))</f>
        <v>100</v>
      </c>
      <c r="AS747" s="47" t="str">
        <f>IF(Table2[[#This Row],[Pro Bet]]="","",IF(Table2[[#This Row],[Lev Ret]]="","",AR747*Table2[[#This Row],[Div]]))</f>
        <v/>
      </c>
      <c r="AT747" s="96">
        <f>IF(Table2[[#This Row],[Pro Bet]]="","",IF(AS747="",AR747*-1,AS747-AR747))</f>
        <v>-100</v>
      </c>
    </row>
    <row r="748" spans="1:46" x14ac:dyDescent="0.25">
      <c r="A748" s="38">
        <v>44779</v>
      </c>
      <c r="B748" s="39" t="s">
        <v>44</v>
      </c>
      <c r="C748" s="40">
        <v>0.59375</v>
      </c>
      <c r="D748" s="39">
        <v>6</v>
      </c>
      <c r="E748" s="39">
        <v>0</v>
      </c>
      <c r="F748" s="70">
        <v>6</v>
      </c>
      <c r="G748" s="39">
        <v>1000</v>
      </c>
      <c r="H748" s="39" t="s">
        <v>1398</v>
      </c>
      <c r="I748" s="39">
        <v>78</v>
      </c>
      <c r="J748" s="39">
        <v>150</v>
      </c>
      <c r="K748" s="39">
        <v>1</v>
      </c>
      <c r="L748" s="39" t="s">
        <v>1637</v>
      </c>
      <c r="M748" s="39" t="s">
        <v>1018</v>
      </c>
      <c r="N748" s="41">
        <v>3.1</v>
      </c>
      <c r="O748" s="39" t="s">
        <v>1481</v>
      </c>
      <c r="P748" s="39" t="s">
        <v>1183</v>
      </c>
      <c r="Q748" s="48"/>
      <c r="R748" s="39">
        <v>1</v>
      </c>
      <c r="S748" s="39">
        <v>61.5</v>
      </c>
      <c r="T748" s="39">
        <v>61.5</v>
      </c>
      <c r="U748" s="48">
        <v>32.142857142857146</v>
      </c>
      <c r="V748" s="39"/>
      <c r="W748" s="39">
        <v>4</v>
      </c>
      <c r="X748" s="39">
        <v>3</v>
      </c>
      <c r="Y748" s="39">
        <v>6.4</v>
      </c>
      <c r="Z748" s="39">
        <v>20</v>
      </c>
      <c r="AA748" s="39"/>
      <c r="AB748" s="52"/>
      <c r="AC748" s="39" t="s">
        <v>471</v>
      </c>
      <c r="AD748" s="41">
        <v>3.1</v>
      </c>
      <c r="AE748" s="41">
        <v>1.6</v>
      </c>
      <c r="AF748" s="68" t="s">
        <v>619</v>
      </c>
      <c r="AG748" s="39" t="str">
        <f>VLOOKUP(B748,$B$1703:$D$1743,2,FALSE)</f>
        <v>NSW</v>
      </c>
      <c r="AH748" s="39" t="str">
        <f>VLOOKUP(B748,$B$1703:$D$1743,3,FALSE)</f>
        <v>-</v>
      </c>
      <c r="AI748" s="69" t="str">
        <f>TRIM(PROPER(L748))</f>
        <v>Maotai</v>
      </c>
      <c r="AJ748" s="39" t="str">
        <f>TEXT(A748, "ddd")</f>
        <v>Sat</v>
      </c>
      <c r="AK748" s="39">
        <f>MONTH(Table2[[#This Row],[Date]])</f>
        <v>8</v>
      </c>
      <c r="AL748" s="39" t="s">
        <v>1362</v>
      </c>
      <c r="AM748" s="39" t="str">
        <f>IF(AND(Table2[[#This Row],[Date]]=A749,Table2[[#This Row],[Track]]=B749,Table2[[#This Row],[Race]]=F749,AL748&lt;&gt;"Neg",AL749&lt;&gt;"Neg"),2,"")</f>
        <v/>
      </c>
      <c r="AN748" s="39" t="str">
        <f>IF(AM748=2,2,IF(AND(AM747=2,Table2[[#This Row],[Negatives]]&lt;&gt;"NEG"),2,""))</f>
        <v/>
      </c>
      <c r="AO748" s="39">
        <f>IF(AND(Table2[[#This Row],[State]]="NSW",Table2[[#This Row],[Rated Order]]=3,AN748=""),100,100)</f>
        <v>100</v>
      </c>
      <c r="AP748" s="39">
        <f>IF(AC748&lt;&gt;"Won","",AO748*AD748)</f>
        <v>310</v>
      </c>
      <c r="AQ748" s="39">
        <f>IF(AP748="",AO748*-1,AP748-AO748)</f>
        <v>210</v>
      </c>
      <c r="AR748" s="95" t="str">
        <f>IF(Table2[[#This Row],[Negatives]]="NEG","",IF(AND(Table2[[#This Row],[2 Pro Bets]]="",Table2[[#This Row],[State]]="NSW",Table2[[#This Row],[Rated Order]]=3),"",100))</f>
        <v/>
      </c>
      <c r="AS748" s="47" t="str">
        <f>IF(Table2[[#This Row],[Pro Bet]]="","",IF(Table2[[#This Row],[Lev Ret]]="","",AR748*Table2[[#This Row],[Div]]))</f>
        <v/>
      </c>
      <c r="AT748" s="96" t="str">
        <f>IF(Table2[[#This Row],[Pro Bet]]="","",IF(AS748="",AR748*-1,AS748-AR748))</f>
        <v/>
      </c>
    </row>
    <row r="749" spans="1:46" x14ac:dyDescent="0.25">
      <c r="A749" s="38">
        <v>44779</v>
      </c>
      <c r="B749" s="39" t="s">
        <v>225</v>
      </c>
      <c r="C749" s="40">
        <v>0.60763888888888895</v>
      </c>
      <c r="D749" s="39">
        <v>6</v>
      </c>
      <c r="E749" s="39">
        <v>10</v>
      </c>
      <c r="F749" s="70">
        <v>5</v>
      </c>
      <c r="G749" s="39">
        <v>1200</v>
      </c>
      <c r="H749" s="39" t="s">
        <v>988</v>
      </c>
      <c r="I749" s="39" t="s">
        <v>989</v>
      </c>
      <c r="J749" s="39">
        <v>200</v>
      </c>
      <c r="K749" s="39">
        <v>3</v>
      </c>
      <c r="L749" s="39" t="s">
        <v>269</v>
      </c>
      <c r="M749" s="39" t="s">
        <v>1006</v>
      </c>
      <c r="N749" s="41">
        <v>2.7</v>
      </c>
      <c r="O749" s="39" t="s">
        <v>1247</v>
      </c>
      <c r="P749" s="39" t="s">
        <v>1060</v>
      </c>
      <c r="Q749" s="48"/>
      <c r="R749" s="39">
        <v>3</v>
      </c>
      <c r="S749" s="39">
        <v>57</v>
      </c>
      <c r="T749" s="39">
        <v>57</v>
      </c>
      <c r="U749" s="48">
        <v>64.06406406406407</v>
      </c>
      <c r="V749" s="39">
        <v>2</v>
      </c>
      <c r="W749" s="39">
        <v>5</v>
      </c>
      <c r="X749" s="39">
        <v>2</v>
      </c>
      <c r="Y749" s="39">
        <v>4.8</v>
      </c>
      <c r="Z749" s="39">
        <v>35</v>
      </c>
      <c r="AA749" s="39">
        <v>7</v>
      </c>
      <c r="AB749" s="52"/>
      <c r="AC749" s="39"/>
      <c r="AD749" s="41">
        <v>2.9</v>
      </c>
      <c r="AE749" s="41"/>
      <c r="AF749" s="68" t="s">
        <v>618</v>
      </c>
      <c r="AG749" s="39" t="str">
        <f>VLOOKUP(B749,$B$1703:$D$1743,2,FALSE)</f>
        <v>Vic</v>
      </c>
      <c r="AH749" s="39" t="str">
        <f>VLOOKUP(B749,$B$1703:$D$1743,3,FALSE)</f>
        <v>-</v>
      </c>
      <c r="AI749" s="69" t="str">
        <f>TRIM(PROPER(L749))</f>
        <v>King Of Sparta</v>
      </c>
      <c r="AJ749" s="39" t="str">
        <f>TEXT(A749, "ddd")</f>
        <v>Sat</v>
      </c>
      <c r="AK749" s="39">
        <f>MONTH(Table2[[#This Row],[Date]])</f>
        <v>8</v>
      </c>
      <c r="AL749" s="39"/>
      <c r="AM749" s="39" t="str">
        <f>IF(AND(Table2[[#This Row],[Date]]=A750,Table2[[#This Row],[Track]]=B750,Table2[[#This Row],[Race]]=F750,AL749&lt;&gt;"Neg",AL750&lt;&gt;"Neg"),2,"")</f>
        <v/>
      </c>
      <c r="AN749" s="39" t="str">
        <f>IF(AM749=2,2,IF(AND(AM748=2,Table2[[#This Row],[Negatives]]&lt;&gt;"NEG"),2,""))</f>
        <v/>
      </c>
      <c r="AO749" s="39">
        <f>IF(AND(Table2[[#This Row],[State]]="NSW",Table2[[#This Row],[Rated Order]]=3,AN749=""),100,100)</f>
        <v>100</v>
      </c>
      <c r="AP749" s="39" t="str">
        <f>IF(AC749&lt;&gt;"Won","",AO749*AD749)</f>
        <v/>
      </c>
      <c r="AQ749" s="39">
        <f>IF(AP749="",AO749*-1,AP749-AO749)</f>
        <v>-100</v>
      </c>
      <c r="AR749" s="95">
        <f>IF(Table2[[#This Row],[Negatives]]="NEG","",IF(AND(Table2[[#This Row],[2 Pro Bets]]="",Table2[[#This Row],[State]]="NSW",Table2[[#This Row],[Rated Order]]=3),"",100))</f>
        <v>100</v>
      </c>
      <c r="AS749" s="47" t="str">
        <f>IF(Table2[[#This Row],[Pro Bet]]="","",IF(Table2[[#This Row],[Lev Ret]]="","",AR749*Table2[[#This Row],[Div]]))</f>
        <v/>
      </c>
      <c r="AT749" s="96">
        <f>IF(Table2[[#This Row],[Pro Bet]]="","",IF(AS749="",AR749*-1,AS749-AR749))</f>
        <v>-100</v>
      </c>
    </row>
    <row r="750" spans="1:46" x14ac:dyDescent="0.25">
      <c r="A750" s="38">
        <v>44779</v>
      </c>
      <c r="B750" s="39" t="s">
        <v>44</v>
      </c>
      <c r="C750" s="40">
        <v>0.62152777777777779</v>
      </c>
      <c r="D750" s="39">
        <v>6</v>
      </c>
      <c r="E750" s="39">
        <v>0</v>
      </c>
      <c r="F750" s="70">
        <v>7</v>
      </c>
      <c r="G750" s="39">
        <v>1800</v>
      </c>
      <c r="H750" s="39" t="s">
        <v>1398</v>
      </c>
      <c r="I750" s="39"/>
      <c r="J750" s="39">
        <v>150</v>
      </c>
      <c r="K750" s="39">
        <v>12</v>
      </c>
      <c r="L750" s="39" t="s">
        <v>867</v>
      </c>
      <c r="M750" s="39" t="s">
        <v>990</v>
      </c>
      <c r="N750" s="41">
        <v>4.4000000000000004</v>
      </c>
      <c r="O750" s="39" t="s">
        <v>1068</v>
      </c>
      <c r="P750" s="39" t="s">
        <v>1495</v>
      </c>
      <c r="Q750" s="48">
        <v>1.5</v>
      </c>
      <c r="R750" s="39">
        <v>9</v>
      </c>
      <c r="S750" s="39">
        <v>52</v>
      </c>
      <c r="T750" s="39">
        <v>50.5</v>
      </c>
      <c r="U750" s="48">
        <v>38.111888111888113</v>
      </c>
      <c r="V750" s="39">
        <v>1</v>
      </c>
      <c r="W750" s="39"/>
      <c r="X750" s="39">
        <v>2</v>
      </c>
      <c r="Y750" s="39">
        <v>4</v>
      </c>
      <c r="Z750" s="39">
        <v>20</v>
      </c>
      <c r="AA750" s="39"/>
      <c r="AB750" s="52"/>
      <c r="AC750" s="39"/>
      <c r="AD750" s="41">
        <v>4.8</v>
      </c>
      <c r="AE750" s="41"/>
      <c r="AF750" s="68" t="s">
        <v>619</v>
      </c>
      <c r="AG750" s="39" t="str">
        <f>VLOOKUP(B750,$B$1703:$D$1743,2,FALSE)</f>
        <v>NSW</v>
      </c>
      <c r="AH750" s="39" t="str">
        <f>VLOOKUP(B750,$B$1703:$D$1743,3,FALSE)</f>
        <v>-</v>
      </c>
      <c r="AI750" s="69" t="str">
        <f>TRIM(PROPER(L750))</f>
        <v>Alcyone</v>
      </c>
      <c r="AJ750" s="39" t="str">
        <f>TEXT(A750, "ddd")</f>
        <v>Sat</v>
      </c>
      <c r="AK750" s="39">
        <f>MONTH(Table2[[#This Row],[Date]])</f>
        <v>8</v>
      </c>
      <c r="AL750" s="39"/>
      <c r="AM750" s="39">
        <f>IF(AND(Table2[[#This Row],[Date]]=A751,Table2[[#This Row],[Track]]=B751,Table2[[#This Row],[Race]]=F751,AL750&lt;&gt;"Neg",AL751&lt;&gt;"Neg"),2,"")</f>
        <v>2</v>
      </c>
      <c r="AN750" s="39">
        <f>IF(AM750=2,2,IF(AND(AM749=2,Table2[[#This Row],[Negatives]]&lt;&gt;"NEG"),2,""))</f>
        <v>2</v>
      </c>
      <c r="AO750" s="39">
        <f>IF(AND(Table2[[#This Row],[State]]="NSW",Table2[[#This Row],[Rated Order]]=3,AN750=""),100,100)</f>
        <v>100</v>
      </c>
      <c r="AP750" s="39" t="str">
        <f>IF(AC750&lt;&gt;"Won","",AO750*AD750)</f>
        <v/>
      </c>
      <c r="AQ750" s="39">
        <f>IF(AP750="",AO750*-1,AP750-AO750)</f>
        <v>-100</v>
      </c>
      <c r="AR750" s="95">
        <f>IF(Table2[[#This Row],[Negatives]]="NEG","",IF(AND(Table2[[#This Row],[2 Pro Bets]]="",Table2[[#This Row],[State]]="NSW",Table2[[#This Row],[Rated Order]]=3),"",100))</f>
        <v>100</v>
      </c>
      <c r="AS750" s="47" t="str">
        <f>IF(Table2[[#This Row],[Pro Bet]]="","",IF(Table2[[#This Row],[Lev Ret]]="","",AR750*Table2[[#This Row],[Div]]))</f>
        <v/>
      </c>
      <c r="AT750" s="96">
        <f>IF(Table2[[#This Row],[Pro Bet]]="","",IF(AS750="",AR750*-1,AS750-AR750))</f>
        <v>-100</v>
      </c>
    </row>
    <row r="751" spans="1:46" x14ac:dyDescent="0.25">
      <c r="A751" s="38">
        <v>44779</v>
      </c>
      <c r="B751" s="39" t="s">
        <v>44</v>
      </c>
      <c r="C751" s="40">
        <v>0.62152777777777779</v>
      </c>
      <c r="D751" s="39">
        <v>6</v>
      </c>
      <c r="E751" s="39">
        <v>0</v>
      </c>
      <c r="F751" s="70">
        <v>7</v>
      </c>
      <c r="G751" s="39">
        <v>1800</v>
      </c>
      <c r="H751" s="39" t="s">
        <v>1398</v>
      </c>
      <c r="I751" s="39"/>
      <c r="J751" s="39">
        <v>150</v>
      </c>
      <c r="K751" s="39">
        <v>6</v>
      </c>
      <c r="L751" s="39" t="s">
        <v>814</v>
      </c>
      <c r="M751" s="39" t="s">
        <v>999</v>
      </c>
      <c r="N751" s="41">
        <v>2.7</v>
      </c>
      <c r="O751" s="39" t="s">
        <v>1091</v>
      </c>
      <c r="P751" s="39" t="s">
        <v>1183</v>
      </c>
      <c r="Q751" s="48"/>
      <c r="R751" s="39">
        <v>4</v>
      </c>
      <c r="S751" s="39">
        <v>55.5</v>
      </c>
      <c r="T751" s="39">
        <v>55.5</v>
      </c>
      <c r="U751" s="48">
        <v>38.111888111888113</v>
      </c>
      <c r="V751" s="39">
        <v>2</v>
      </c>
      <c r="W751" s="39">
        <v>4</v>
      </c>
      <c r="X751" s="39">
        <v>3</v>
      </c>
      <c r="Y751" s="39">
        <v>5.4</v>
      </c>
      <c r="Z751" s="39">
        <v>20</v>
      </c>
      <c r="AA751" s="39"/>
      <c r="AB751" s="52"/>
      <c r="AC751" s="39" t="s">
        <v>471</v>
      </c>
      <c r="AD751" s="41">
        <v>2.4</v>
      </c>
      <c r="AE751" s="41">
        <v>1.4</v>
      </c>
      <c r="AF751" s="68" t="s">
        <v>619</v>
      </c>
      <c r="AG751" s="39" t="str">
        <f>VLOOKUP(B751,$B$1703:$D$1743,2,FALSE)</f>
        <v>NSW</v>
      </c>
      <c r="AH751" s="39" t="str">
        <f>VLOOKUP(B751,$B$1703:$D$1743,3,FALSE)</f>
        <v>-</v>
      </c>
      <c r="AI751" s="69" t="str">
        <f>TRIM(PROPER(L751))</f>
        <v>Lord Ardmore</v>
      </c>
      <c r="AJ751" s="39" t="str">
        <f>TEXT(A751, "ddd")</f>
        <v>Sat</v>
      </c>
      <c r="AK751" s="39">
        <f>MONTH(Table2[[#This Row],[Date]])</f>
        <v>8</v>
      </c>
      <c r="AL751" s="39"/>
      <c r="AM751" s="39" t="str">
        <f>IF(AND(Table2[[#This Row],[Date]]=A752,Table2[[#This Row],[Track]]=B752,Table2[[#This Row],[Race]]=F752,AL751&lt;&gt;"Neg",AL752&lt;&gt;"Neg"),2,"")</f>
        <v/>
      </c>
      <c r="AN751" s="39">
        <f>IF(AM751=2,2,IF(AND(AM750=2,Table2[[#This Row],[Negatives]]&lt;&gt;"NEG"),2,""))</f>
        <v>2</v>
      </c>
      <c r="AO751" s="39">
        <f>IF(AND(Table2[[#This Row],[State]]="NSW",Table2[[#This Row],[Rated Order]]=3,AN751=""),100,100)</f>
        <v>100</v>
      </c>
      <c r="AP751" s="39">
        <f>IF(AC751&lt;&gt;"Won","",AO751*AD751)</f>
        <v>240</v>
      </c>
      <c r="AQ751" s="39">
        <f>IF(AP751="",AO751*-1,AP751-AO751)</f>
        <v>140</v>
      </c>
      <c r="AR751" s="95">
        <f>IF(Table2[[#This Row],[Negatives]]="NEG","",IF(AND(Table2[[#This Row],[2 Pro Bets]]="",Table2[[#This Row],[State]]="NSW",Table2[[#This Row],[Rated Order]]=3),"",100))</f>
        <v>100</v>
      </c>
      <c r="AS751" s="47">
        <f>IF(Table2[[#This Row],[Pro Bet]]="","",IF(Table2[[#This Row],[Lev Ret]]="","",AR751*Table2[[#This Row],[Div]]))</f>
        <v>240</v>
      </c>
      <c r="AT751" s="96">
        <f>IF(Table2[[#This Row],[Pro Bet]]="","",IF(AS751="",AR751*-1,AS751-AR751))</f>
        <v>140</v>
      </c>
    </row>
    <row r="752" spans="1:46" x14ac:dyDescent="0.25">
      <c r="A752" s="38">
        <v>44779</v>
      </c>
      <c r="B752" s="39" t="s">
        <v>225</v>
      </c>
      <c r="C752" s="40">
        <v>0.63541666666666663</v>
      </c>
      <c r="D752" s="39">
        <v>6</v>
      </c>
      <c r="E752" s="39">
        <v>10</v>
      </c>
      <c r="F752" s="70">
        <v>6</v>
      </c>
      <c r="G752" s="39">
        <v>1620</v>
      </c>
      <c r="H752" s="39" t="s">
        <v>988</v>
      </c>
      <c r="I752" s="39">
        <v>84</v>
      </c>
      <c r="J752" s="39">
        <v>130</v>
      </c>
      <c r="K752" s="39">
        <v>6</v>
      </c>
      <c r="L752" s="39" t="s">
        <v>177</v>
      </c>
      <c r="M752" s="39" t="s">
        <v>1030</v>
      </c>
      <c r="N752" s="41">
        <v>3.2</v>
      </c>
      <c r="O752" s="39" t="s">
        <v>1248</v>
      </c>
      <c r="P752" s="39" t="s">
        <v>1008</v>
      </c>
      <c r="Q752" s="48"/>
      <c r="R752" s="39">
        <v>3</v>
      </c>
      <c r="S752" s="39">
        <v>58</v>
      </c>
      <c r="T752" s="39">
        <v>58</v>
      </c>
      <c r="U752" s="48">
        <v>52.989130434782609</v>
      </c>
      <c r="V752" s="39">
        <v>3</v>
      </c>
      <c r="W752" s="39">
        <v>3</v>
      </c>
      <c r="X752" s="39">
        <v>2</v>
      </c>
      <c r="Y752" s="39">
        <v>5</v>
      </c>
      <c r="Z752" s="39">
        <v>35</v>
      </c>
      <c r="AA752" s="39">
        <v>11</v>
      </c>
      <c r="AB752" s="52"/>
      <c r="AC752" s="39"/>
      <c r="AD752" s="41">
        <v>3.6</v>
      </c>
      <c r="AE752" s="41"/>
      <c r="AF752" s="68" t="s">
        <v>618</v>
      </c>
      <c r="AG752" s="39" t="str">
        <f>VLOOKUP(B752,$B$1703:$D$1743,2,FALSE)</f>
        <v>Vic</v>
      </c>
      <c r="AH752" s="39" t="str">
        <f>VLOOKUP(B752,$B$1703:$D$1743,3,FALSE)</f>
        <v>-</v>
      </c>
      <c r="AI752" s="69" t="str">
        <f>TRIM(PROPER(L752))</f>
        <v>Here To Shock</v>
      </c>
      <c r="AJ752" s="39" t="str">
        <f>TEXT(A752, "ddd")</f>
        <v>Sat</v>
      </c>
      <c r="AK752" s="39">
        <f>MONTH(Table2[[#This Row],[Date]])</f>
        <v>8</v>
      </c>
      <c r="AL752" s="39" t="s">
        <v>1361</v>
      </c>
      <c r="AM752" s="39" t="str">
        <f>IF(AND(Table2[[#This Row],[Date]]=A753,Table2[[#This Row],[Track]]=B753,Table2[[#This Row],[Race]]=F753,AL752&lt;&gt;"Neg",AL753&lt;&gt;"Neg"),2,"")</f>
        <v/>
      </c>
      <c r="AN752" s="39" t="str">
        <f>IF(AM752=2,2,IF(AND(AM751=2,Table2[[#This Row],[Negatives]]&lt;&gt;"NEG"),2,""))</f>
        <v/>
      </c>
      <c r="AO752" s="39">
        <f>IF(AND(Table2[[#This Row],[State]]="NSW",Table2[[#This Row],[Rated Order]]=3,AN752=""),100,100)</f>
        <v>100</v>
      </c>
      <c r="AP752" s="39" t="str">
        <f>IF(AC752&lt;&gt;"Won","",AO752*AD752)</f>
        <v/>
      </c>
      <c r="AQ752" s="39">
        <f>IF(AP752="",AO752*-1,AP752-AO752)</f>
        <v>-100</v>
      </c>
      <c r="AR752" s="95" t="str">
        <f>IF(Table2[[#This Row],[Negatives]]="NEG","",IF(AND(Table2[[#This Row],[2 Pro Bets]]="",Table2[[#This Row],[State]]="NSW",Table2[[#This Row],[Rated Order]]=3),"",100))</f>
        <v/>
      </c>
      <c r="AS752" s="47" t="str">
        <f>IF(Table2[[#This Row],[Pro Bet]]="","",IF(Table2[[#This Row],[Lev Ret]]="","",AR752*Table2[[#This Row],[Div]]))</f>
        <v/>
      </c>
      <c r="AT752" s="96" t="str">
        <f>IF(Table2[[#This Row],[Pro Bet]]="","",IF(AS752="",AR752*-1,AS752-AR752))</f>
        <v/>
      </c>
    </row>
    <row r="753" spans="1:46" x14ac:dyDescent="0.25">
      <c r="A753" s="38">
        <v>44779</v>
      </c>
      <c r="B753" s="39" t="s">
        <v>225</v>
      </c>
      <c r="C753" s="40">
        <v>0.66319444444444442</v>
      </c>
      <c r="D753" s="39">
        <v>6</v>
      </c>
      <c r="E753" s="39">
        <v>10</v>
      </c>
      <c r="F753" s="70">
        <v>7</v>
      </c>
      <c r="G753" s="39">
        <v>2530</v>
      </c>
      <c r="H753" s="39" t="s">
        <v>988</v>
      </c>
      <c r="I753" s="39" t="s">
        <v>989</v>
      </c>
      <c r="J753" s="39">
        <v>150</v>
      </c>
      <c r="K753" s="39">
        <v>4</v>
      </c>
      <c r="L753" s="39" t="s">
        <v>568</v>
      </c>
      <c r="M753" s="39" t="s">
        <v>990</v>
      </c>
      <c r="N753" s="41">
        <v>2.8</v>
      </c>
      <c r="O753" s="39" t="s">
        <v>1119</v>
      </c>
      <c r="P753" s="39" t="s">
        <v>1114</v>
      </c>
      <c r="Q753" s="48"/>
      <c r="R753" s="39">
        <v>6</v>
      </c>
      <c r="S753" s="39">
        <v>54</v>
      </c>
      <c r="T753" s="39">
        <v>54</v>
      </c>
      <c r="U753" s="48">
        <v>49.249249249249246</v>
      </c>
      <c r="V753" s="39">
        <v>3</v>
      </c>
      <c r="W753" s="39">
        <v>1</v>
      </c>
      <c r="X753" s="39">
        <v>3</v>
      </c>
      <c r="Y753" s="39">
        <v>5.6</v>
      </c>
      <c r="Z753" s="39">
        <v>30</v>
      </c>
      <c r="AA753" s="39">
        <v>11</v>
      </c>
      <c r="AB753" s="52"/>
      <c r="AC753" s="39"/>
      <c r="AD753" s="41">
        <v>4.2</v>
      </c>
      <c r="AE753" s="41"/>
      <c r="AF753" s="68" t="s">
        <v>618</v>
      </c>
      <c r="AG753" s="39" t="str">
        <f>VLOOKUP(B753,$B$1703:$D$1743,2,FALSE)</f>
        <v>Vic</v>
      </c>
      <c r="AH753" s="39" t="str">
        <f>VLOOKUP(B753,$B$1703:$D$1743,3,FALSE)</f>
        <v>-</v>
      </c>
      <c r="AI753" s="69" t="str">
        <f>TRIM(PROPER(L753))</f>
        <v>Teewaters</v>
      </c>
      <c r="AJ753" s="39" t="str">
        <f>TEXT(A753, "ddd")</f>
        <v>Sat</v>
      </c>
      <c r="AK753" s="39">
        <f>MONTH(Table2[[#This Row],[Date]])</f>
        <v>8</v>
      </c>
      <c r="AL753" s="39"/>
      <c r="AM753" s="39" t="str">
        <f>IF(AND(Table2[[#This Row],[Date]]=A754,Table2[[#This Row],[Track]]=B754,Table2[[#This Row],[Race]]=F754,AL753&lt;&gt;"Neg",AL754&lt;&gt;"Neg"),2,"")</f>
        <v/>
      </c>
      <c r="AN753" s="39" t="str">
        <f>IF(AM753=2,2,IF(AND(AM752=2,Table2[[#This Row],[Negatives]]&lt;&gt;"NEG"),2,""))</f>
        <v/>
      </c>
      <c r="AO753" s="39">
        <f>IF(AND(Table2[[#This Row],[State]]="NSW",Table2[[#This Row],[Rated Order]]=3,AN753=""),100,100)</f>
        <v>100</v>
      </c>
      <c r="AP753" s="39" t="str">
        <f>IF(AC753&lt;&gt;"Won","",AO753*AD753)</f>
        <v/>
      </c>
      <c r="AQ753" s="39">
        <f>IF(AP753="",AO753*-1,AP753-AO753)</f>
        <v>-100</v>
      </c>
      <c r="AR753" s="95">
        <f>IF(Table2[[#This Row],[Negatives]]="NEG","",IF(AND(Table2[[#This Row],[2 Pro Bets]]="",Table2[[#This Row],[State]]="NSW",Table2[[#This Row],[Rated Order]]=3),"",100))</f>
        <v>100</v>
      </c>
      <c r="AS753" s="47" t="str">
        <f>IF(Table2[[#This Row],[Pro Bet]]="","",IF(Table2[[#This Row],[Lev Ret]]="","",AR753*Table2[[#This Row],[Div]]))</f>
        <v/>
      </c>
      <c r="AT753" s="96">
        <f>IF(Table2[[#This Row],[Pro Bet]]="","",IF(AS753="",AR753*-1,AS753-AR753))</f>
        <v>-100</v>
      </c>
    </row>
    <row r="754" spans="1:46" x14ac:dyDescent="0.25">
      <c r="A754" s="38">
        <v>44779</v>
      </c>
      <c r="B754" s="39" t="s">
        <v>225</v>
      </c>
      <c r="C754" s="40">
        <v>0.6875</v>
      </c>
      <c r="D754" s="39">
        <v>6</v>
      </c>
      <c r="E754" s="39">
        <v>10</v>
      </c>
      <c r="F754" s="70">
        <v>8</v>
      </c>
      <c r="G754" s="39">
        <v>1410</v>
      </c>
      <c r="H754" s="39" t="s">
        <v>988</v>
      </c>
      <c r="I754" s="39" t="s">
        <v>989</v>
      </c>
      <c r="J754" s="39">
        <v>150</v>
      </c>
      <c r="K754" s="39">
        <v>8</v>
      </c>
      <c r="L754" s="39" t="s">
        <v>651</v>
      </c>
      <c r="M754" s="39" t="s">
        <v>1006</v>
      </c>
      <c r="N754" s="41">
        <v>5.5</v>
      </c>
      <c r="O754" s="39" t="s">
        <v>991</v>
      </c>
      <c r="P754" s="39" t="s">
        <v>1151</v>
      </c>
      <c r="Q754" s="48"/>
      <c r="R754" s="39">
        <v>7</v>
      </c>
      <c r="S754" s="39">
        <v>54</v>
      </c>
      <c r="T754" s="39">
        <v>54</v>
      </c>
      <c r="U754" s="48">
        <v>62.62626262626263</v>
      </c>
      <c r="V754" s="39">
        <v>2</v>
      </c>
      <c r="W754" s="39">
        <v>5</v>
      </c>
      <c r="X754" s="39">
        <v>2</v>
      </c>
      <c r="Y754" s="39">
        <v>5.5</v>
      </c>
      <c r="Z754" s="39">
        <v>30</v>
      </c>
      <c r="AA754" s="39">
        <v>10</v>
      </c>
      <c r="AB754" s="52"/>
      <c r="AC754" s="39"/>
      <c r="AD754" s="41">
        <v>9</v>
      </c>
      <c r="AE754" s="41"/>
      <c r="AF754" s="68" t="s">
        <v>618</v>
      </c>
      <c r="AG754" s="39" t="str">
        <f>VLOOKUP(B754,$B$1703:$D$1743,2,FALSE)</f>
        <v>Vic</v>
      </c>
      <c r="AH754" s="39" t="str">
        <f>VLOOKUP(B754,$B$1703:$D$1743,3,FALSE)</f>
        <v>-</v>
      </c>
      <c r="AI754" s="69" t="str">
        <f>TRIM(PROPER(L754))</f>
        <v>Zoltan</v>
      </c>
      <c r="AJ754" s="39" t="str">
        <f>TEXT(A754, "ddd")</f>
        <v>Sat</v>
      </c>
      <c r="AK754" s="39">
        <f>MONTH(Table2[[#This Row],[Date]])</f>
        <v>8</v>
      </c>
      <c r="AL754" s="39"/>
      <c r="AM754" s="39" t="str">
        <f>IF(AND(Table2[[#This Row],[Date]]=A755,Table2[[#This Row],[Track]]=B755,Table2[[#This Row],[Race]]=F755,AL754&lt;&gt;"Neg",AL755&lt;&gt;"Neg"),2,"")</f>
        <v/>
      </c>
      <c r="AN754" s="39" t="str">
        <f>IF(AM754=2,2,IF(AND(AM753=2,Table2[[#This Row],[Negatives]]&lt;&gt;"NEG"),2,""))</f>
        <v/>
      </c>
      <c r="AO754" s="39">
        <f>IF(AND(Table2[[#This Row],[State]]="NSW",Table2[[#This Row],[Rated Order]]=3,AN754=""),100,100)</f>
        <v>100</v>
      </c>
      <c r="AP754" s="39" t="str">
        <f>IF(AC754&lt;&gt;"Won","",AO754*AD754)</f>
        <v/>
      </c>
      <c r="AQ754" s="39">
        <f>IF(AP754="",AO754*-1,AP754-AO754)</f>
        <v>-100</v>
      </c>
      <c r="AR754" s="95">
        <f>IF(Table2[[#This Row],[Negatives]]="NEG","",IF(AND(Table2[[#This Row],[2 Pro Bets]]="",Table2[[#This Row],[State]]="NSW",Table2[[#This Row],[Rated Order]]=3),"",100))</f>
        <v>100</v>
      </c>
      <c r="AS754" s="47" t="str">
        <f>IF(Table2[[#This Row],[Pro Bet]]="","",IF(Table2[[#This Row],[Lev Ret]]="","",AR754*Table2[[#This Row],[Div]]))</f>
        <v/>
      </c>
      <c r="AT754" s="96">
        <f>IF(Table2[[#This Row],[Pro Bet]]="","",IF(AS754="",AR754*-1,AS754-AR754))</f>
        <v>-100</v>
      </c>
    </row>
    <row r="755" spans="1:46" x14ac:dyDescent="0.25">
      <c r="A755" s="38">
        <v>44779</v>
      </c>
      <c r="B755" s="39" t="s">
        <v>225</v>
      </c>
      <c r="C755" s="40">
        <v>0.71180555555555547</v>
      </c>
      <c r="D755" s="39">
        <v>6</v>
      </c>
      <c r="E755" s="39">
        <v>10</v>
      </c>
      <c r="F755" s="70">
        <v>9</v>
      </c>
      <c r="G755" s="39">
        <v>1100</v>
      </c>
      <c r="H755" s="39" t="s">
        <v>988</v>
      </c>
      <c r="I755" s="39">
        <v>84</v>
      </c>
      <c r="J755" s="39">
        <v>130</v>
      </c>
      <c r="K755" s="39">
        <v>9</v>
      </c>
      <c r="L755" s="39" t="s">
        <v>579</v>
      </c>
      <c r="M755" s="39" t="s">
        <v>1030</v>
      </c>
      <c r="N755" s="41">
        <v>4.4000000000000004</v>
      </c>
      <c r="O755" s="39" t="s">
        <v>1074</v>
      </c>
      <c r="P755" s="39" t="s">
        <v>997</v>
      </c>
      <c r="Q755" s="48"/>
      <c r="R755" s="39">
        <v>11</v>
      </c>
      <c r="S755" s="39">
        <v>54</v>
      </c>
      <c r="T755" s="39">
        <v>54</v>
      </c>
      <c r="U755" s="48">
        <v>66.205533596837938</v>
      </c>
      <c r="V755" s="39">
        <v>2</v>
      </c>
      <c r="W755" s="39">
        <v>1</v>
      </c>
      <c r="X755" s="39">
        <v>2</v>
      </c>
      <c r="Y755" s="39">
        <v>4.5</v>
      </c>
      <c r="Z755" s="39">
        <v>40</v>
      </c>
      <c r="AA755" s="39">
        <v>12</v>
      </c>
      <c r="AB755" s="52"/>
      <c r="AC755" s="39" t="s">
        <v>617</v>
      </c>
      <c r="AD755" s="41">
        <v>4.5999999999999996</v>
      </c>
      <c r="AE755" s="41">
        <v>1.6</v>
      </c>
      <c r="AF755" s="68" t="s">
        <v>618</v>
      </c>
      <c r="AG755" s="39" t="str">
        <f>VLOOKUP(B755,$B$1703:$D$1743,2,FALSE)</f>
        <v>Vic</v>
      </c>
      <c r="AH755" s="39" t="str">
        <f>VLOOKUP(B755,$B$1703:$D$1743,3,FALSE)</f>
        <v>-</v>
      </c>
      <c r="AI755" s="69" t="str">
        <f>TRIM(PROPER(L755))</f>
        <v>Chain Of Lightning</v>
      </c>
      <c r="AJ755" s="39" t="str">
        <f>TEXT(A755, "ddd")</f>
        <v>Sat</v>
      </c>
      <c r="AK755" s="39">
        <f>MONTH(Table2[[#This Row],[Date]])</f>
        <v>8</v>
      </c>
      <c r="AL755" s="39" t="s">
        <v>1361</v>
      </c>
      <c r="AM755" s="39" t="str">
        <f>IF(AND(Table2[[#This Row],[Date]]=A756,Table2[[#This Row],[Track]]=B756,Table2[[#This Row],[Race]]=F756,AL755&lt;&gt;"Neg",AL756&lt;&gt;"Neg"),2,"")</f>
        <v/>
      </c>
      <c r="AN755" s="39" t="str">
        <f>IF(AM755=2,2,IF(AND(AM754=2,Table2[[#This Row],[Negatives]]&lt;&gt;"NEG"),2,""))</f>
        <v/>
      </c>
      <c r="AO755" s="39">
        <f>IF(AND(Table2[[#This Row],[State]]="NSW",Table2[[#This Row],[Rated Order]]=3,AN755=""),100,100)</f>
        <v>100</v>
      </c>
      <c r="AP755" s="39">
        <f>IF(AC755&lt;&gt;"Won","",AO755*AD755)</f>
        <v>459.99999999999994</v>
      </c>
      <c r="AQ755" s="39">
        <f>IF(AP755="",AO755*-1,AP755-AO755)</f>
        <v>359.99999999999994</v>
      </c>
      <c r="AR755" s="95" t="str">
        <f>IF(Table2[[#This Row],[Negatives]]="NEG","",IF(AND(Table2[[#This Row],[2 Pro Bets]]="",Table2[[#This Row],[State]]="NSW",Table2[[#This Row],[Rated Order]]=3),"",100))</f>
        <v/>
      </c>
      <c r="AS755" s="47" t="str">
        <f>IF(Table2[[#This Row],[Pro Bet]]="","",IF(Table2[[#This Row],[Lev Ret]]="","",AR755*Table2[[#This Row],[Div]]))</f>
        <v/>
      </c>
      <c r="AT755" s="96" t="str">
        <f>IF(Table2[[#This Row],[Pro Bet]]="","",IF(AS755="",AR755*-1,AS755-AR755))</f>
        <v/>
      </c>
    </row>
    <row r="756" spans="1:46" x14ac:dyDescent="0.25">
      <c r="A756" s="38">
        <v>44786</v>
      </c>
      <c r="B756" s="39" t="s">
        <v>107</v>
      </c>
      <c r="C756" s="40">
        <v>0.50694444444444442</v>
      </c>
      <c r="D756" s="39">
        <v>4</v>
      </c>
      <c r="E756" s="39">
        <v>9</v>
      </c>
      <c r="F756" s="70">
        <v>1</v>
      </c>
      <c r="G756" s="39">
        <v>1600</v>
      </c>
      <c r="H756" s="39" t="s">
        <v>988</v>
      </c>
      <c r="I756" s="39" t="s">
        <v>989</v>
      </c>
      <c r="J756" s="39">
        <v>200</v>
      </c>
      <c r="K756" s="39">
        <v>2</v>
      </c>
      <c r="L756" s="39" t="s">
        <v>620</v>
      </c>
      <c r="M756" s="39" t="s">
        <v>999</v>
      </c>
      <c r="N756" s="41">
        <v>18</v>
      </c>
      <c r="O756" s="39" t="s">
        <v>991</v>
      </c>
      <c r="P756" s="39" t="s">
        <v>1060</v>
      </c>
      <c r="Q756" s="48"/>
      <c r="R756" s="39">
        <v>3</v>
      </c>
      <c r="S756" s="39">
        <v>60</v>
      </c>
      <c r="T756" s="39">
        <v>60</v>
      </c>
      <c r="U756" s="48">
        <v>36.805555555555557</v>
      </c>
      <c r="V756" s="39">
        <v>4</v>
      </c>
      <c r="W756" s="39">
        <v>3</v>
      </c>
      <c r="X756" s="39">
        <v>2</v>
      </c>
      <c r="Y756" s="39">
        <v>4.8</v>
      </c>
      <c r="Z756" s="39">
        <v>35</v>
      </c>
      <c r="AA756" s="39">
        <v>7</v>
      </c>
      <c r="AB756" s="52"/>
      <c r="AC756" s="39"/>
      <c r="AD756" s="41">
        <v>12</v>
      </c>
      <c r="AE756" s="41"/>
      <c r="AF756" s="68" t="s">
        <v>618</v>
      </c>
      <c r="AG756" s="39" t="str">
        <f>VLOOKUP(B756,$B$1703:$D$1743,2,FALSE)</f>
        <v>Vic</v>
      </c>
      <c r="AH756" s="39" t="str">
        <f>VLOOKUP(B756,$B$1703:$D$1743,3,FALSE)</f>
        <v>-</v>
      </c>
      <c r="AI756" s="69" t="str">
        <f>TRIM(PROPER(L756))</f>
        <v>Tralee Rose</v>
      </c>
      <c r="AJ756" s="39" t="str">
        <f>TEXT(A756, "ddd")</f>
        <v>Sat</v>
      </c>
      <c r="AK756" s="39">
        <f>MONTH(Table2[[#This Row],[Date]])</f>
        <v>8</v>
      </c>
      <c r="AL756" s="39"/>
      <c r="AM756" s="39" t="str">
        <f>IF(AND(Table2[[#This Row],[Date]]=A757,Table2[[#This Row],[Track]]=B757,Table2[[#This Row],[Race]]=F757,AL756&lt;&gt;"Neg",AL757&lt;&gt;"Neg"),2,"")</f>
        <v/>
      </c>
      <c r="AN756" s="39" t="str">
        <f>IF(AM756=2,2,IF(AND(AM755=2,Table2[[#This Row],[Negatives]]&lt;&gt;"NEG"),2,""))</f>
        <v/>
      </c>
      <c r="AO756" s="39">
        <f>IF(AND(Table2[[#This Row],[State]]="NSW",Table2[[#This Row],[Rated Order]]=3,AN756=""),100,100)</f>
        <v>100</v>
      </c>
      <c r="AP756" s="39" t="str">
        <f>IF(AC756&lt;&gt;"Won","",AO756*AD756)</f>
        <v/>
      </c>
      <c r="AQ756" s="39">
        <f>IF(AP756="",AO756*-1,AP756-AO756)</f>
        <v>-100</v>
      </c>
      <c r="AR756" s="95">
        <f>IF(Table2[[#This Row],[Negatives]]="NEG","",IF(AND(Table2[[#This Row],[2 Pro Bets]]="",Table2[[#This Row],[State]]="NSW",Table2[[#This Row],[Rated Order]]=3),"",100))</f>
        <v>100</v>
      </c>
      <c r="AS756" s="47" t="str">
        <f>IF(Table2[[#This Row],[Pro Bet]]="","",IF(Table2[[#This Row],[Lev Ret]]="","",AR756*Table2[[#This Row],[Div]]))</f>
        <v/>
      </c>
      <c r="AT756" s="96">
        <f>IF(Table2[[#This Row],[Pro Bet]]="","",IF(AS756="",AR756*-1,AS756-AR756))</f>
        <v>-100</v>
      </c>
    </row>
    <row r="757" spans="1:46" x14ac:dyDescent="0.25">
      <c r="A757" s="38">
        <v>44786</v>
      </c>
      <c r="B757" s="39" t="s">
        <v>107</v>
      </c>
      <c r="C757" s="40">
        <v>0.53125</v>
      </c>
      <c r="D757" s="39">
        <v>4</v>
      </c>
      <c r="E757" s="39">
        <v>9</v>
      </c>
      <c r="F757" s="70">
        <v>2</v>
      </c>
      <c r="G757" s="39">
        <v>1600</v>
      </c>
      <c r="H757" s="39" t="s">
        <v>1021</v>
      </c>
      <c r="I757" s="39">
        <v>78</v>
      </c>
      <c r="J757" s="39">
        <v>130</v>
      </c>
      <c r="K757" s="39">
        <v>2</v>
      </c>
      <c r="L757" s="39" t="s">
        <v>569</v>
      </c>
      <c r="M757" s="39" t="s">
        <v>1024</v>
      </c>
      <c r="N757" s="41">
        <v>4.4000000000000004</v>
      </c>
      <c r="O757" s="39" t="s">
        <v>1007</v>
      </c>
      <c r="P757" s="39" t="s">
        <v>1025</v>
      </c>
      <c r="Q757" s="48"/>
      <c r="R757" s="39">
        <v>10</v>
      </c>
      <c r="S757" s="39">
        <v>59</v>
      </c>
      <c r="T757" s="39">
        <v>59</v>
      </c>
      <c r="U757" s="48">
        <v>39.393939393939391</v>
      </c>
      <c r="V757" s="39">
        <v>3</v>
      </c>
      <c r="W757" s="39">
        <v>1</v>
      </c>
      <c r="X757" s="39">
        <v>2</v>
      </c>
      <c r="Y757" s="39">
        <v>4.5</v>
      </c>
      <c r="Z757" s="39">
        <v>40</v>
      </c>
      <c r="AA757" s="39">
        <v>12</v>
      </c>
      <c r="AB757" s="52"/>
      <c r="AC757" s="39" t="s">
        <v>1</v>
      </c>
      <c r="AD757" s="41">
        <v>6</v>
      </c>
      <c r="AE757" s="41">
        <v>2.6</v>
      </c>
      <c r="AF757" s="68" t="s">
        <v>618</v>
      </c>
      <c r="AG757" s="39" t="str">
        <f>VLOOKUP(B757,$B$1703:$D$1743,2,FALSE)</f>
        <v>Vic</v>
      </c>
      <c r="AH757" s="39" t="str">
        <f>VLOOKUP(B757,$B$1703:$D$1743,3,FALSE)</f>
        <v>-</v>
      </c>
      <c r="AI757" s="69" t="str">
        <f>TRIM(PROPER(L757))</f>
        <v>Americain Angel</v>
      </c>
      <c r="AJ757" s="39" t="str">
        <f>TEXT(A757, "ddd")</f>
        <v>Sat</v>
      </c>
      <c r="AK757" s="39">
        <f>MONTH(Table2[[#This Row],[Date]])</f>
        <v>8</v>
      </c>
      <c r="AL757" s="39"/>
      <c r="AM757" s="39">
        <f>IF(AND(Table2[[#This Row],[Date]]=A758,Table2[[#This Row],[Track]]=B758,Table2[[#This Row],[Race]]=F758,AL757&lt;&gt;"Neg",AL758&lt;&gt;"Neg"),2,"")</f>
        <v>2</v>
      </c>
      <c r="AN757" s="39">
        <f>IF(AM757=2,2,IF(AND(AM756=2,Table2[[#This Row],[Negatives]]&lt;&gt;"NEG"),2,""))</f>
        <v>2</v>
      </c>
      <c r="AO757" s="39">
        <f>IF(AND(Table2[[#This Row],[State]]="NSW",Table2[[#This Row],[Rated Order]]=3,AN757=""),100,100)</f>
        <v>100</v>
      </c>
      <c r="AP757" s="39" t="str">
        <f>IF(AC757&lt;&gt;"Won","",AO757*AD757)</f>
        <v/>
      </c>
      <c r="AQ757" s="39">
        <f>IF(AP757="",AO757*-1,AP757-AO757)</f>
        <v>-100</v>
      </c>
      <c r="AR757" s="95">
        <f>IF(Table2[[#This Row],[Negatives]]="NEG","",IF(AND(Table2[[#This Row],[2 Pro Bets]]="",Table2[[#This Row],[State]]="NSW",Table2[[#This Row],[Rated Order]]=3),"",100))</f>
        <v>100</v>
      </c>
      <c r="AS757" s="47" t="str">
        <f>IF(Table2[[#This Row],[Pro Bet]]="","",IF(Table2[[#This Row],[Lev Ret]]="","",AR757*Table2[[#This Row],[Div]]))</f>
        <v/>
      </c>
      <c r="AT757" s="96">
        <f>IF(Table2[[#This Row],[Pro Bet]]="","",IF(AS757="",AR757*-1,AS757-AR757))</f>
        <v>-100</v>
      </c>
    </row>
    <row r="758" spans="1:46" x14ac:dyDescent="0.25">
      <c r="A758" s="38">
        <v>44786</v>
      </c>
      <c r="B758" s="39" t="s">
        <v>107</v>
      </c>
      <c r="C758" s="40">
        <v>0.53125</v>
      </c>
      <c r="D758" s="39">
        <v>4</v>
      </c>
      <c r="E758" s="39">
        <v>9</v>
      </c>
      <c r="F758" s="70">
        <v>2</v>
      </c>
      <c r="G758" s="39">
        <v>1600</v>
      </c>
      <c r="H758" s="39" t="s">
        <v>1021</v>
      </c>
      <c r="I758" s="39">
        <v>78</v>
      </c>
      <c r="J758" s="39">
        <v>130</v>
      </c>
      <c r="K758" s="39">
        <v>11</v>
      </c>
      <c r="L758" s="39" t="s">
        <v>259</v>
      </c>
      <c r="M758" s="39" t="s">
        <v>1006</v>
      </c>
      <c r="N758" s="41">
        <v>9</v>
      </c>
      <c r="O758" s="39" t="s">
        <v>1007</v>
      </c>
      <c r="P758" s="39" t="s">
        <v>1049</v>
      </c>
      <c r="Q758" s="48"/>
      <c r="R758" s="39">
        <v>12</v>
      </c>
      <c r="S758" s="39">
        <v>54</v>
      </c>
      <c r="T758" s="39">
        <v>54</v>
      </c>
      <c r="U758" s="48">
        <v>39.393939393939391</v>
      </c>
      <c r="V758" s="39">
        <v>4</v>
      </c>
      <c r="W758" s="39">
        <v>5</v>
      </c>
      <c r="X758" s="39">
        <v>3</v>
      </c>
      <c r="Y758" s="39">
        <v>5.5</v>
      </c>
      <c r="Z758" s="39">
        <v>30</v>
      </c>
      <c r="AA758" s="39">
        <v>12</v>
      </c>
      <c r="AB758" s="52"/>
      <c r="AC758" s="39"/>
      <c r="AD758" s="41">
        <v>10</v>
      </c>
      <c r="AE758" s="41"/>
      <c r="AF758" s="68" t="s">
        <v>618</v>
      </c>
      <c r="AG758" s="39" t="str">
        <f>VLOOKUP(B758,$B$1703:$D$1743,2,FALSE)</f>
        <v>Vic</v>
      </c>
      <c r="AH758" s="39" t="str">
        <f>VLOOKUP(B758,$B$1703:$D$1743,3,FALSE)</f>
        <v>-</v>
      </c>
      <c r="AI758" s="69" t="str">
        <f>TRIM(PROPER(L758))</f>
        <v>Pitchanun</v>
      </c>
      <c r="AJ758" s="39" t="str">
        <f>TEXT(A758, "ddd")</f>
        <v>Sat</v>
      </c>
      <c r="AK758" s="39">
        <f>MONTH(Table2[[#This Row],[Date]])</f>
        <v>8</v>
      </c>
      <c r="AL758" s="39"/>
      <c r="AM758" s="39" t="str">
        <f>IF(AND(Table2[[#This Row],[Date]]=A759,Table2[[#This Row],[Track]]=B759,Table2[[#This Row],[Race]]=F759,AL758&lt;&gt;"Neg",AL759&lt;&gt;"Neg"),2,"")</f>
        <v/>
      </c>
      <c r="AN758" s="39">
        <f>IF(AM758=2,2,IF(AND(AM757=2,Table2[[#This Row],[Negatives]]&lt;&gt;"NEG"),2,""))</f>
        <v>2</v>
      </c>
      <c r="AO758" s="39">
        <f>IF(AND(Table2[[#This Row],[State]]="NSW",Table2[[#This Row],[Rated Order]]=3,AN758=""),100,100)</f>
        <v>100</v>
      </c>
      <c r="AP758" s="39" t="str">
        <f>IF(AC758&lt;&gt;"Won","",AO758*AD758)</f>
        <v/>
      </c>
      <c r="AQ758" s="39">
        <f>IF(AP758="",AO758*-1,AP758-AO758)</f>
        <v>-100</v>
      </c>
      <c r="AR758" s="95">
        <f>IF(Table2[[#This Row],[Negatives]]="NEG","",IF(AND(Table2[[#This Row],[2 Pro Bets]]="",Table2[[#This Row],[State]]="NSW",Table2[[#This Row],[Rated Order]]=3),"",100))</f>
        <v>100</v>
      </c>
      <c r="AS758" s="47" t="str">
        <f>IF(Table2[[#This Row],[Pro Bet]]="","",IF(Table2[[#This Row],[Lev Ret]]="","",AR758*Table2[[#This Row],[Div]]))</f>
        <v/>
      </c>
      <c r="AT758" s="96">
        <f>IF(Table2[[#This Row],[Pro Bet]]="","",IF(AS758="",AR758*-1,AS758-AR758))</f>
        <v>-100</v>
      </c>
    </row>
    <row r="759" spans="1:46" x14ac:dyDescent="0.25">
      <c r="A759" s="38">
        <v>44786</v>
      </c>
      <c r="B759" s="39" t="s">
        <v>107</v>
      </c>
      <c r="C759" s="40">
        <v>0.55555555555555558</v>
      </c>
      <c r="D759" s="39">
        <v>4</v>
      </c>
      <c r="E759" s="39">
        <v>9</v>
      </c>
      <c r="F759" s="70">
        <v>3</v>
      </c>
      <c r="G759" s="39">
        <v>1100</v>
      </c>
      <c r="H759" s="39" t="s">
        <v>1021</v>
      </c>
      <c r="I759" s="39">
        <v>90</v>
      </c>
      <c r="J759" s="39">
        <v>150</v>
      </c>
      <c r="K759" s="39">
        <v>4</v>
      </c>
      <c r="L759" s="39" t="s">
        <v>570</v>
      </c>
      <c r="M759" s="39" t="s">
        <v>1006</v>
      </c>
      <c r="N759" s="41">
        <v>2.4500000000000002</v>
      </c>
      <c r="O759" s="39" t="s">
        <v>1003</v>
      </c>
      <c r="P759" s="39" t="s">
        <v>1049</v>
      </c>
      <c r="Q759" s="48"/>
      <c r="R759" s="39">
        <v>2</v>
      </c>
      <c r="S759" s="39">
        <v>56</v>
      </c>
      <c r="T759" s="39">
        <v>56</v>
      </c>
      <c r="U759" s="48">
        <v>58.998144712430431</v>
      </c>
      <c r="V759" s="39">
        <v>1</v>
      </c>
      <c r="W759" s="39">
        <v>1</v>
      </c>
      <c r="X759" s="39">
        <v>2</v>
      </c>
      <c r="Y759" s="39">
        <v>3.5</v>
      </c>
      <c r="Z759" s="39">
        <v>40</v>
      </c>
      <c r="AA759" s="39">
        <v>7</v>
      </c>
      <c r="AB759" s="52"/>
      <c r="AC759" s="39"/>
      <c r="AD759" s="41">
        <v>2.35</v>
      </c>
      <c r="AE759" s="41"/>
      <c r="AF759" s="68" t="s">
        <v>618</v>
      </c>
      <c r="AG759" s="39" t="str">
        <f>VLOOKUP(B759,$B$1703:$D$1743,2,FALSE)</f>
        <v>Vic</v>
      </c>
      <c r="AH759" s="39" t="str">
        <f>VLOOKUP(B759,$B$1703:$D$1743,3,FALSE)</f>
        <v>-</v>
      </c>
      <c r="AI759" s="69" t="str">
        <f>TRIM(PROPER(L759))</f>
        <v>She'S All Class</v>
      </c>
      <c r="AJ759" s="39" t="str">
        <f>TEXT(A759, "ddd")</f>
        <v>Sat</v>
      </c>
      <c r="AK759" s="39">
        <f>MONTH(Table2[[#This Row],[Date]])</f>
        <v>8</v>
      </c>
      <c r="AL759" s="39"/>
      <c r="AM759" s="39" t="str">
        <f>IF(AND(Table2[[#This Row],[Date]]=A760,Table2[[#This Row],[Track]]=B760,Table2[[#This Row],[Race]]=F760,AL759&lt;&gt;"Neg",AL760&lt;&gt;"Neg"),2,"")</f>
        <v/>
      </c>
      <c r="AN759" s="39" t="str">
        <f>IF(AM759=2,2,IF(AND(AM758=2,Table2[[#This Row],[Negatives]]&lt;&gt;"NEG"),2,""))</f>
        <v/>
      </c>
      <c r="AO759" s="39">
        <f>IF(AND(Table2[[#This Row],[State]]="NSW",Table2[[#This Row],[Rated Order]]=3,AN759=""),100,100)</f>
        <v>100</v>
      </c>
      <c r="AP759" s="39" t="str">
        <f>IF(AC759&lt;&gt;"Won","",AO759*AD759)</f>
        <v/>
      </c>
      <c r="AQ759" s="39">
        <f>IF(AP759="",AO759*-1,AP759-AO759)</f>
        <v>-100</v>
      </c>
      <c r="AR759" s="95">
        <f>IF(Table2[[#This Row],[Negatives]]="NEG","",IF(AND(Table2[[#This Row],[2 Pro Bets]]="",Table2[[#This Row],[State]]="NSW",Table2[[#This Row],[Rated Order]]=3),"",100))</f>
        <v>100</v>
      </c>
      <c r="AS759" s="47" t="str">
        <f>IF(Table2[[#This Row],[Pro Bet]]="","",IF(Table2[[#This Row],[Lev Ret]]="","",AR759*Table2[[#This Row],[Div]]))</f>
        <v/>
      </c>
      <c r="AT759" s="96">
        <f>IF(Table2[[#This Row],[Pro Bet]]="","",IF(AS759="",AR759*-1,AS759-AR759))</f>
        <v>-100</v>
      </c>
    </row>
    <row r="760" spans="1:46" x14ac:dyDescent="0.25">
      <c r="A760" s="38">
        <v>44786</v>
      </c>
      <c r="B760" s="39" t="s">
        <v>107</v>
      </c>
      <c r="C760" s="40">
        <v>0.55555555555555558</v>
      </c>
      <c r="D760" s="39">
        <v>4</v>
      </c>
      <c r="E760" s="39">
        <v>9</v>
      </c>
      <c r="F760" s="70">
        <v>3</v>
      </c>
      <c r="G760" s="39">
        <v>1100</v>
      </c>
      <c r="H760" s="39" t="s">
        <v>1021</v>
      </c>
      <c r="I760" s="39">
        <v>90</v>
      </c>
      <c r="J760" s="39">
        <v>150</v>
      </c>
      <c r="K760" s="39">
        <v>2</v>
      </c>
      <c r="L760" s="39" t="s">
        <v>1202</v>
      </c>
      <c r="M760" s="39" t="s">
        <v>1030</v>
      </c>
      <c r="N760" s="41">
        <v>4.8</v>
      </c>
      <c r="O760" s="39" t="s">
        <v>1102</v>
      </c>
      <c r="P760" s="39" t="s">
        <v>1060</v>
      </c>
      <c r="Q760" s="48"/>
      <c r="R760" s="39">
        <v>1</v>
      </c>
      <c r="S760" s="39">
        <v>59.5</v>
      </c>
      <c r="T760" s="39">
        <v>59.5</v>
      </c>
      <c r="U760" s="48">
        <v>58.998144712430431</v>
      </c>
      <c r="V760" s="39">
        <v>5</v>
      </c>
      <c r="W760" s="39">
        <v>3</v>
      </c>
      <c r="X760" s="39">
        <v>3</v>
      </c>
      <c r="Y760" s="39">
        <v>5.4</v>
      </c>
      <c r="Z760" s="39">
        <v>30</v>
      </c>
      <c r="AA760" s="39">
        <v>7</v>
      </c>
      <c r="AB760" s="52"/>
      <c r="AC760" s="39"/>
      <c r="AD760" s="41">
        <v>5.5</v>
      </c>
      <c r="AE760" s="41"/>
      <c r="AF760" s="68" t="s">
        <v>618</v>
      </c>
      <c r="AG760" s="39" t="str">
        <f>VLOOKUP(B760,$B$1703:$D$1743,2,FALSE)</f>
        <v>Vic</v>
      </c>
      <c r="AH760" s="39" t="str">
        <f>VLOOKUP(B760,$B$1703:$D$1743,3,FALSE)</f>
        <v>-</v>
      </c>
      <c r="AI760" s="69" t="str">
        <f>TRIM(PROPER(L760))</f>
        <v>Scorched Earth</v>
      </c>
      <c r="AJ760" s="39" t="str">
        <f>TEXT(A760, "ddd")</f>
        <v>Sat</v>
      </c>
      <c r="AK760" s="39">
        <f>MONTH(Table2[[#This Row],[Date]])</f>
        <v>8</v>
      </c>
      <c r="AL760" s="39" t="s">
        <v>1361</v>
      </c>
      <c r="AM760" s="39" t="str">
        <f>IF(AND(Table2[[#This Row],[Date]]=A761,Table2[[#This Row],[Track]]=B761,Table2[[#This Row],[Race]]=F761,AL760&lt;&gt;"Neg",AL761&lt;&gt;"Neg"),2,"")</f>
        <v/>
      </c>
      <c r="AN760" s="39" t="str">
        <f>IF(AM760=2,2,IF(AND(AM759=2,Table2[[#This Row],[Negatives]]&lt;&gt;"NEG"),2,""))</f>
        <v/>
      </c>
      <c r="AO760" s="39">
        <f>IF(AND(Table2[[#This Row],[State]]="NSW",Table2[[#This Row],[Rated Order]]=3,AN760=""),100,100)</f>
        <v>100</v>
      </c>
      <c r="AP760" s="39" t="str">
        <f>IF(AC760&lt;&gt;"Won","",AO760*AD760)</f>
        <v/>
      </c>
      <c r="AQ760" s="39">
        <f>IF(AP760="",AO760*-1,AP760-AO760)</f>
        <v>-100</v>
      </c>
      <c r="AR760" s="95" t="str">
        <f>IF(Table2[[#This Row],[Negatives]]="NEG","",IF(AND(Table2[[#This Row],[2 Pro Bets]]="",Table2[[#This Row],[State]]="NSW",Table2[[#This Row],[Rated Order]]=3),"",100))</f>
        <v/>
      </c>
      <c r="AS760" s="47" t="str">
        <f>IF(Table2[[#This Row],[Pro Bet]]="","",IF(Table2[[#This Row],[Lev Ret]]="","",AR760*Table2[[#This Row],[Div]]))</f>
        <v/>
      </c>
      <c r="AT760" s="96" t="str">
        <f>IF(Table2[[#This Row],[Pro Bet]]="","",IF(AS760="",AR760*-1,AS760-AR760))</f>
        <v/>
      </c>
    </row>
    <row r="761" spans="1:46" x14ac:dyDescent="0.25">
      <c r="A761" s="38">
        <v>44786</v>
      </c>
      <c r="B761" s="39" t="s">
        <v>45</v>
      </c>
      <c r="C761" s="40">
        <v>0.62152777777777779</v>
      </c>
      <c r="D761" s="39">
        <v>6</v>
      </c>
      <c r="E761" s="39">
        <v>7</v>
      </c>
      <c r="F761" s="70">
        <v>7</v>
      </c>
      <c r="G761" s="39">
        <v>1800</v>
      </c>
      <c r="H761" s="39" t="s">
        <v>1398</v>
      </c>
      <c r="I761" s="39">
        <v>78</v>
      </c>
      <c r="J761" s="39">
        <v>150</v>
      </c>
      <c r="K761" s="39">
        <v>3</v>
      </c>
      <c r="L761" s="39" t="s">
        <v>1644</v>
      </c>
      <c r="M761" s="39" t="s">
        <v>1018</v>
      </c>
      <c r="N761" s="41">
        <v>10.3</v>
      </c>
      <c r="O761" s="39" t="s">
        <v>1450</v>
      </c>
      <c r="P761" s="39" t="s">
        <v>1470</v>
      </c>
      <c r="Q761" s="48">
        <v>3</v>
      </c>
      <c r="R761" s="39">
        <v>11</v>
      </c>
      <c r="S761" s="39">
        <v>58.5</v>
      </c>
      <c r="T761" s="39">
        <v>55.5</v>
      </c>
      <c r="U761" s="48">
        <v>53.534660260809886</v>
      </c>
      <c r="V761" s="39">
        <v>2</v>
      </c>
      <c r="W761" s="39"/>
      <c r="X761" s="39">
        <v>3</v>
      </c>
      <c r="Y761" s="39">
        <v>6.9</v>
      </c>
      <c r="Z761" s="39">
        <v>20</v>
      </c>
      <c r="AA761" s="39"/>
      <c r="AB761" s="52"/>
      <c r="AC761" s="39"/>
      <c r="AD761" s="41">
        <v>9.5</v>
      </c>
      <c r="AE761" s="41"/>
      <c r="AF761" s="68" t="s">
        <v>619</v>
      </c>
      <c r="AG761" s="39" t="str">
        <f>VLOOKUP(B761,$B$1703:$D$1743,2,FALSE)</f>
        <v>NSW</v>
      </c>
      <c r="AH761" s="39" t="str">
        <f>VLOOKUP(B761,$B$1703:$D$1743,3,FALSE)</f>
        <v>-</v>
      </c>
      <c r="AI761" s="69" t="str">
        <f>TRIM(PROPER(L761))</f>
        <v>Caesars Palace</v>
      </c>
      <c r="AJ761" s="39" t="str">
        <f>TEXT(A761, "ddd")</f>
        <v>Sat</v>
      </c>
      <c r="AK761" s="39">
        <f>MONTH(Table2[[#This Row],[Date]])</f>
        <v>8</v>
      </c>
      <c r="AL761" s="39" t="s">
        <v>1362</v>
      </c>
      <c r="AM761" s="39" t="str">
        <f>IF(AND(Table2[[#This Row],[Date]]=A762,Table2[[#This Row],[Track]]=B762,Table2[[#This Row],[Race]]=F762,AL761&lt;&gt;"Neg",AL762&lt;&gt;"Neg"),2,"")</f>
        <v/>
      </c>
      <c r="AN761" s="39" t="str">
        <f>IF(AM761=2,2,IF(AND(AM760=2,Table2[[#This Row],[Negatives]]&lt;&gt;"NEG"),2,""))</f>
        <v/>
      </c>
      <c r="AO761" s="39">
        <f>IF(AND(Table2[[#This Row],[State]]="NSW",Table2[[#This Row],[Rated Order]]=3,AN761=""),100,100)</f>
        <v>100</v>
      </c>
      <c r="AP761" s="39" t="str">
        <f>IF(AC761&lt;&gt;"Won","",AO761*AD761)</f>
        <v/>
      </c>
      <c r="AQ761" s="39">
        <f>IF(AP761="",AO761*-1,AP761-AO761)</f>
        <v>-100</v>
      </c>
      <c r="AR761" s="95" t="str">
        <f>IF(Table2[[#This Row],[Negatives]]="NEG","",IF(AND(Table2[[#This Row],[2 Pro Bets]]="",Table2[[#This Row],[State]]="NSW",Table2[[#This Row],[Rated Order]]=3),"",100))</f>
        <v/>
      </c>
      <c r="AS761" s="47" t="str">
        <f>IF(Table2[[#This Row],[Pro Bet]]="","",IF(Table2[[#This Row],[Lev Ret]]="","",AR761*Table2[[#This Row],[Div]]))</f>
        <v/>
      </c>
      <c r="AT761" s="96" t="str">
        <f>IF(Table2[[#This Row],[Pro Bet]]="","",IF(AS761="",AR761*-1,AS761-AR761))</f>
        <v/>
      </c>
    </row>
    <row r="762" spans="1:46" x14ac:dyDescent="0.25">
      <c r="A762" s="38">
        <v>44786</v>
      </c>
      <c r="B762" s="39" t="s">
        <v>45</v>
      </c>
      <c r="C762" s="40">
        <v>0.64930555555555558</v>
      </c>
      <c r="D762" s="39">
        <v>6</v>
      </c>
      <c r="E762" s="39">
        <v>7</v>
      </c>
      <c r="F762" s="70">
        <v>8</v>
      </c>
      <c r="G762" s="39">
        <v>1100</v>
      </c>
      <c r="H762" s="39" t="s">
        <v>1398</v>
      </c>
      <c r="I762" s="39">
        <v>88</v>
      </c>
      <c r="J762" s="39">
        <v>150</v>
      </c>
      <c r="K762" s="39">
        <v>1</v>
      </c>
      <c r="L762" s="39" t="s">
        <v>877</v>
      </c>
      <c r="M762" s="39" t="s">
        <v>1006</v>
      </c>
      <c r="N762" s="41">
        <v>4.9000000000000004</v>
      </c>
      <c r="O762" s="39" t="s">
        <v>1496</v>
      </c>
      <c r="P762" s="39" t="s">
        <v>1416</v>
      </c>
      <c r="Q762" s="48"/>
      <c r="R762" s="39">
        <v>4</v>
      </c>
      <c r="S762" s="39">
        <v>58</v>
      </c>
      <c r="T762" s="39">
        <v>58</v>
      </c>
      <c r="U762" s="48">
        <v>51.658163265306122</v>
      </c>
      <c r="V762" s="39">
        <v>2</v>
      </c>
      <c r="W762" s="39"/>
      <c r="X762" s="39">
        <v>2</v>
      </c>
      <c r="Y762" s="39">
        <v>4.0999999999999996</v>
      </c>
      <c r="Z762" s="39">
        <v>20</v>
      </c>
      <c r="AA762" s="39"/>
      <c r="AB762" s="52"/>
      <c r="AC762" s="39"/>
      <c r="AD762" s="41">
        <v>8.5</v>
      </c>
      <c r="AE762" s="41"/>
      <c r="AF762" s="68" t="s">
        <v>619</v>
      </c>
      <c r="AG762" s="39" t="str">
        <f>VLOOKUP(B762,$B$1703:$D$1743,2,FALSE)</f>
        <v>NSW</v>
      </c>
      <c r="AH762" s="39" t="str">
        <f>VLOOKUP(B762,$B$1703:$D$1743,3,FALSE)</f>
        <v>-</v>
      </c>
      <c r="AI762" s="69" t="str">
        <f>TRIM(PROPER(L762))</f>
        <v>Sebonack</v>
      </c>
      <c r="AJ762" s="39" t="str">
        <f>TEXT(A762, "ddd")</f>
        <v>Sat</v>
      </c>
      <c r="AK762" s="39">
        <f>MONTH(Table2[[#This Row],[Date]])</f>
        <v>8</v>
      </c>
      <c r="AL762" s="39"/>
      <c r="AM762" s="39" t="str">
        <f>IF(AND(Table2[[#This Row],[Date]]=A763,Table2[[#This Row],[Track]]=B763,Table2[[#This Row],[Race]]=F763,AL762&lt;&gt;"Neg",AL763&lt;&gt;"Neg"),2,"")</f>
        <v/>
      </c>
      <c r="AN762" s="39" t="str">
        <f>IF(AM762=2,2,IF(AND(AM761=2,Table2[[#This Row],[Negatives]]&lt;&gt;"NEG"),2,""))</f>
        <v/>
      </c>
      <c r="AO762" s="39">
        <f>IF(AND(Table2[[#This Row],[State]]="NSW",Table2[[#This Row],[Rated Order]]=3,AN762=""),100,100)</f>
        <v>100</v>
      </c>
      <c r="AP762" s="39" t="str">
        <f>IF(AC762&lt;&gt;"Won","",AO762*AD762)</f>
        <v/>
      </c>
      <c r="AQ762" s="39">
        <f>IF(AP762="",AO762*-1,AP762-AO762)</f>
        <v>-100</v>
      </c>
      <c r="AR762" s="95">
        <f>IF(Table2[[#This Row],[Negatives]]="NEG","",IF(AND(Table2[[#This Row],[2 Pro Bets]]="",Table2[[#This Row],[State]]="NSW",Table2[[#This Row],[Rated Order]]=3),"",100))</f>
        <v>100</v>
      </c>
      <c r="AS762" s="47" t="str">
        <f>IF(Table2[[#This Row],[Pro Bet]]="","",IF(Table2[[#This Row],[Lev Ret]]="","",AR762*Table2[[#This Row],[Div]]))</f>
        <v/>
      </c>
      <c r="AT762" s="96">
        <f>IF(Table2[[#This Row],[Pro Bet]]="","",IF(AS762="",AR762*-1,AS762-AR762))</f>
        <v>-100</v>
      </c>
    </row>
    <row r="763" spans="1:46" x14ac:dyDescent="0.25">
      <c r="A763" s="38">
        <v>44786</v>
      </c>
      <c r="B763" s="39" t="s">
        <v>107</v>
      </c>
      <c r="C763" s="40">
        <v>0.66319444444444442</v>
      </c>
      <c r="D763" s="39">
        <v>4</v>
      </c>
      <c r="E763" s="39">
        <v>9</v>
      </c>
      <c r="F763" s="70">
        <v>7</v>
      </c>
      <c r="G763" s="39">
        <v>1200</v>
      </c>
      <c r="H763" s="39" t="s">
        <v>988</v>
      </c>
      <c r="I763" s="39" t="s">
        <v>989</v>
      </c>
      <c r="J763" s="39">
        <v>175</v>
      </c>
      <c r="K763" s="39">
        <v>11</v>
      </c>
      <c r="L763" s="39" t="s">
        <v>571</v>
      </c>
      <c r="M763" s="39" t="s">
        <v>990</v>
      </c>
      <c r="N763" s="41">
        <v>2.0499999999999998</v>
      </c>
      <c r="O763" s="39" t="s">
        <v>1249</v>
      </c>
      <c r="P763" s="39" t="s">
        <v>1025</v>
      </c>
      <c r="Q763" s="48"/>
      <c r="R763" s="39">
        <v>6</v>
      </c>
      <c r="S763" s="39">
        <v>54</v>
      </c>
      <c r="T763" s="39">
        <v>54</v>
      </c>
      <c r="U763" s="48">
        <v>59.891598915989164</v>
      </c>
      <c r="V763" s="39">
        <v>2</v>
      </c>
      <c r="W763" s="39">
        <v>1</v>
      </c>
      <c r="X763" s="39">
        <v>2</v>
      </c>
      <c r="Y763" s="39">
        <v>5.2</v>
      </c>
      <c r="Z763" s="39">
        <v>35</v>
      </c>
      <c r="AA763" s="39">
        <v>11</v>
      </c>
      <c r="AB763" s="52"/>
      <c r="AC763" s="39" t="s">
        <v>617</v>
      </c>
      <c r="AD763" s="41">
        <v>1.8</v>
      </c>
      <c r="AE763" s="41">
        <v>1.2</v>
      </c>
      <c r="AF763" s="68" t="s">
        <v>618</v>
      </c>
      <c r="AG763" s="39" t="str">
        <f>VLOOKUP(B763,$B$1703:$D$1743,2,FALSE)</f>
        <v>Vic</v>
      </c>
      <c r="AH763" s="39" t="str">
        <f>VLOOKUP(B763,$B$1703:$D$1743,3,FALSE)</f>
        <v>-</v>
      </c>
      <c r="AI763" s="69" t="str">
        <f>TRIM(PROPER(L763))</f>
        <v>Uncommon James</v>
      </c>
      <c r="AJ763" s="39" t="str">
        <f>TEXT(A763, "ddd")</f>
        <v>Sat</v>
      </c>
      <c r="AK763" s="39">
        <f>MONTH(Table2[[#This Row],[Date]])</f>
        <v>8</v>
      </c>
      <c r="AL763" s="39"/>
      <c r="AM763" s="39" t="str">
        <f>IF(AND(Table2[[#This Row],[Date]]=A764,Table2[[#This Row],[Track]]=B764,Table2[[#This Row],[Race]]=F764,AL763&lt;&gt;"Neg",AL764&lt;&gt;"Neg"),2,"")</f>
        <v/>
      </c>
      <c r="AN763" s="39" t="str">
        <f>IF(AM763=2,2,IF(AND(AM762=2,Table2[[#This Row],[Negatives]]&lt;&gt;"NEG"),2,""))</f>
        <v/>
      </c>
      <c r="AO763" s="39">
        <f>IF(AND(Table2[[#This Row],[State]]="NSW",Table2[[#This Row],[Rated Order]]=3,AN763=""),100,100)</f>
        <v>100</v>
      </c>
      <c r="AP763" s="39">
        <f>IF(AC763&lt;&gt;"Won","",AO763*AD763)</f>
        <v>180</v>
      </c>
      <c r="AQ763" s="39">
        <f>IF(AP763="",AO763*-1,AP763-AO763)</f>
        <v>80</v>
      </c>
      <c r="AR763" s="95">
        <f>IF(Table2[[#This Row],[Negatives]]="NEG","",IF(AND(Table2[[#This Row],[2 Pro Bets]]="",Table2[[#This Row],[State]]="NSW",Table2[[#This Row],[Rated Order]]=3),"",100))</f>
        <v>100</v>
      </c>
      <c r="AS763" s="47">
        <f>IF(Table2[[#This Row],[Pro Bet]]="","",IF(Table2[[#This Row],[Lev Ret]]="","",AR763*Table2[[#This Row],[Div]]))</f>
        <v>180</v>
      </c>
      <c r="AT763" s="96">
        <f>IF(Table2[[#This Row],[Pro Bet]]="","",IF(AS763="",AR763*-1,AS763-AR763))</f>
        <v>80</v>
      </c>
    </row>
    <row r="764" spans="1:46" x14ac:dyDescent="0.25">
      <c r="A764" s="38">
        <v>44786</v>
      </c>
      <c r="B764" s="39" t="s">
        <v>45</v>
      </c>
      <c r="C764" s="40">
        <v>0.70486111111111116</v>
      </c>
      <c r="D764" s="39">
        <v>6</v>
      </c>
      <c r="E764" s="39">
        <v>7</v>
      </c>
      <c r="F764" s="70">
        <v>10</v>
      </c>
      <c r="G764" s="39">
        <v>1100</v>
      </c>
      <c r="H764" s="39" t="s">
        <v>1398</v>
      </c>
      <c r="I764" s="39">
        <v>78</v>
      </c>
      <c r="J764" s="39">
        <v>150</v>
      </c>
      <c r="K764" s="39">
        <v>5</v>
      </c>
      <c r="L764" s="39" t="s">
        <v>941</v>
      </c>
      <c r="M764" s="39" t="s">
        <v>1018</v>
      </c>
      <c r="N764" s="41">
        <v>1.5</v>
      </c>
      <c r="O764" s="39" t="s">
        <v>1166</v>
      </c>
      <c r="P764" s="39" t="s">
        <v>1211</v>
      </c>
      <c r="Q764" s="48"/>
      <c r="R764" s="39">
        <v>7</v>
      </c>
      <c r="S764" s="39">
        <v>57.5</v>
      </c>
      <c r="T764" s="39">
        <v>57.5</v>
      </c>
      <c r="U764" s="48">
        <v>80.952380952380963</v>
      </c>
      <c r="V764" s="39">
        <v>1</v>
      </c>
      <c r="W764" s="39">
        <v>1</v>
      </c>
      <c r="X764" s="39">
        <v>2</v>
      </c>
      <c r="Y764" s="39">
        <v>2.8</v>
      </c>
      <c r="Z764" s="39">
        <v>30</v>
      </c>
      <c r="AA764" s="39"/>
      <c r="AB764" s="52"/>
      <c r="AC764" s="39" t="s">
        <v>471</v>
      </c>
      <c r="AD764" s="41">
        <v>1.65</v>
      </c>
      <c r="AE764" s="41">
        <v>1.04</v>
      </c>
      <c r="AF764" s="68" t="s">
        <v>619</v>
      </c>
      <c r="AG764" s="39" t="str">
        <f>VLOOKUP(B764,$B$1703:$D$1743,2,FALSE)</f>
        <v>NSW</v>
      </c>
      <c r="AH764" s="39" t="str">
        <f>VLOOKUP(B764,$B$1703:$D$1743,3,FALSE)</f>
        <v>-</v>
      </c>
      <c r="AI764" s="69" t="str">
        <f>TRIM(PROPER(L764))</f>
        <v>Shades Of Rose</v>
      </c>
      <c r="AJ764" s="39" t="str">
        <f>TEXT(A764, "ddd")</f>
        <v>Sat</v>
      </c>
      <c r="AK764" s="39">
        <f>MONTH(Table2[[#This Row],[Date]])</f>
        <v>8</v>
      </c>
      <c r="AL764" s="39" t="s">
        <v>1362</v>
      </c>
      <c r="AM764" s="39" t="str">
        <f>IF(AND(Table2[[#This Row],[Date]]=A765,Table2[[#This Row],[Track]]=B765,Table2[[#This Row],[Race]]=F765,AL764&lt;&gt;"Neg",AL765&lt;&gt;"Neg"),2,"")</f>
        <v/>
      </c>
      <c r="AN764" s="39" t="str">
        <f>IF(AM764=2,2,IF(AND(AM763=2,Table2[[#This Row],[Negatives]]&lt;&gt;"NEG"),2,""))</f>
        <v/>
      </c>
      <c r="AO764" s="39">
        <f>IF(AND(Table2[[#This Row],[State]]="NSW",Table2[[#This Row],[Rated Order]]=3,AN764=""),100,100)</f>
        <v>100</v>
      </c>
      <c r="AP764" s="39">
        <f>IF(AC764&lt;&gt;"Won","",AO764*AD764)</f>
        <v>165</v>
      </c>
      <c r="AQ764" s="39">
        <f>IF(AP764="",AO764*-1,AP764-AO764)</f>
        <v>65</v>
      </c>
      <c r="AR764" s="95" t="str">
        <f>IF(Table2[[#This Row],[Negatives]]="NEG","",IF(AND(Table2[[#This Row],[2 Pro Bets]]="",Table2[[#This Row],[State]]="NSW",Table2[[#This Row],[Rated Order]]=3),"",100))</f>
        <v/>
      </c>
      <c r="AS764" s="47" t="str">
        <f>IF(Table2[[#This Row],[Pro Bet]]="","",IF(Table2[[#This Row],[Lev Ret]]="","",AR764*Table2[[#This Row],[Div]]))</f>
        <v/>
      </c>
      <c r="AT764" s="96" t="str">
        <f>IF(Table2[[#This Row],[Pro Bet]]="","",IF(AS764="",AR764*-1,AS764-AR764))</f>
        <v/>
      </c>
    </row>
    <row r="765" spans="1:46" x14ac:dyDescent="0.25">
      <c r="A765" s="38">
        <v>44786</v>
      </c>
      <c r="B765" s="39" t="s">
        <v>107</v>
      </c>
      <c r="C765" s="40">
        <v>0.71388888888888891</v>
      </c>
      <c r="D765" s="39">
        <v>4</v>
      </c>
      <c r="E765" s="39">
        <v>9</v>
      </c>
      <c r="F765" s="70">
        <v>9</v>
      </c>
      <c r="G765" s="39">
        <v>1400</v>
      </c>
      <c r="H765" s="39" t="s">
        <v>988</v>
      </c>
      <c r="I765" s="39">
        <v>84</v>
      </c>
      <c r="J765" s="39">
        <v>130</v>
      </c>
      <c r="K765" s="39">
        <v>3</v>
      </c>
      <c r="L765" s="39" t="s">
        <v>545</v>
      </c>
      <c r="M765" s="39" t="s">
        <v>990</v>
      </c>
      <c r="N765" s="41">
        <v>10</v>
      </c>
      <c r="O765" s="39" t="s">
        <v>1189</v>
      </c>
      <c r="P765" s="39" t="s">
        <v>1127</v>
      </c>
      <c r="Q765" s="48">
        <v>2</v>
      </c>
      <c r="R765" s="39">
        <v>4</v>
      </c>
      <c r="S765" s="39">
        <v>57</v>
      </c>
      <c r="T765" s="39">
        <v>55</v>
      </c>
      <c r="U765" s="48">
        <v>30.833333333333336</v>
      </c>
      <c r="V765" s="39">
        <v>1</v>
      </c>
      <c r="W765" s="39"/>
      <c r="X765" s="39">
        <v>2</v>
      </c>
      <c r="Y765" s="39">
        <v>5</v>
      </c>
      <c r="Z765" s="39">
        <v>35</v>
      </c>
      <c r="AA765" s="39">
        <v>12</v>
      </c>
      <c r="AB765" s="52"/>
      <c r="AC765" s="39"/>
      <c r="AD765" s="41">
        <v>10</v>
      </c>
      <c r="AE765" s="41"/>
      <c r="AF765" s="68" t="s">
        <v>618</v>
      </c>
      <c r="AG765" s="39" t="str">
        <f>VLOOKUP(B765,$B$1703:$D$1743,2,FALSE)</f>
        <v>Vic</v>
      </c>
      <c r="AH765" s="39" t="str">
        <f>VLOOKUP(B765,$B$1703:$D$1743,3,FALSE)</f>
        <v>-</v>
      </c>
      <c r="AI765" s="69" t="str">
        <f>TRIM(PROPER(L765))</f>
        <v>Polanco</v>
      </c>
      <c r="AJ765" s="39" t="str">
        <f>TEXT(A765, "ddd")</f>
        <v>Sat</v>
      </c>
      <c r="AK765" s="39">
        <f>MONTH(Table2[[#This Row],[Date]])</f>
        <v>8</v>
      </c>
      <c r="AL765" s="39"/>
      <c r="AM765" s="39" t="str">
        <f>IF(AND(Table2[[#This Row],[Date]]=A766,Table2[[#This Row],[Track]]=B766,Table2[[#This Row],[Race]]=F766,AL765&lt;&gt;"Neg",AL766&lt;&gt;"Neg"),2,"")</f>
        <v/>
      </c>
      <c r="AN765" s="39" t="str">
        <f>IF(AM765=2,2,IF(AND(AM764=2,Table2[[#This Row],[Negatives]]&lt;&gt;"NEG"),2,""))</f>
        <v/>
      </c>
      <c r="AO765" s="39">
        <f>IF(AND(Table2[[#This Row],[State]]="NSW",Table2[[#This Row],[Rated Order]]=3,AN765=""),100,100)</f>
        <v>100</v>
      </c>
      <c r="AP765" s="39" t="str">
        <f>IF(AC765&lt;&gt;"Won","",AO765*AD765)</f>
        <v/>
      </c>
      <c r="AQ765" s="39">
        <f>IF(AP765="",AO765*-1,AP765-AO765)</f>
        <v>-100</v>
      </c>
      <c r="AR765" s="95">
        <f>IF(Table2[[#This Row],[Negatives]]="NEG","",IF(AND(Table2[[#This Row],[2 Pro Bets]]="",Table2[[#This Row],[State]]="NSW",Table2[[#This Row],[Rated Order]]=3),"",100))</f>
        <v>100</v>
      </c>
      <c r="AS765" s="47" t="str">
        <f>IF(Table2[[#This Row],[Pro Bet]]="","",IF(Table2[[#This Row],[Lev Ret]]="","",AR765*Table2[[#This Row],[Div]]))</f>
        <v/>
      </c>
      <c r="AT765" s="96">
        <f>IF(Table2[[#This Row],[Pro Bet]]="","",IF(AS765="",AR765*-1,AS765-AR765))</f>
        <v>-100</v>
      </c>
    </row>
    <row r="766" spans="1:46" x14ac:dyDescent="0.25">
      <c r="A766" s="38">
        <v>44793</v>
      </c>
      <c r="B766" s="39" t="s">
        <v>44</v>
      </c>
      <c r="C766" s="40">
        <v>0.50347222222222221</v>
      </c>
      <c r="D766" s="39">
        <v>5</v>
      </c>
      <c r="E766" s="39">
        <v>3</v>
      </c>
      <c r="F766" s="70">
        <v>2</v>
      </c>
      <c r="G766" s="39">
        <v>2400</v>
      </c>
      <c r="H766" s="39" t="s">
        <v>1398</v>
      </c>
      <c r="I766" s="39">
        <v>78</v>
      </c>
      <c r="J766" s="39">
        <v>150</v>
      </c>
      <c r="K766" s="39">
        <v>2</v>
      </c>
      <c r="L766" s="39" t="s">
        <v>878</v>
      </c>
      <c r="M766" s="39" t="s">
        <v>1006</v>
      </c>
      <c r="N766" s="41">
        <v>3</v>
      </c>
      <c r="O766" s="39" t="s">
        <v>1440</v>
      </c>
      <c r="P766" s="39" t="s">
        <v>1211</v>
      </c>
      <c r="Q766" s="48"/>
      <c r="R766" s="39">
        <v>3</v>
      </c>
      <c r="S766" s="39">
        <v>59.5</v>
      </c>
      <c r="T766" s="39">
        <v>59.5</v>
      </c>
      <c r="U766" s="48">
        <v>61.904761904761912</v>
      </c>
      <c r="V766" s="39">
        <v>5</v>
      </c>
      <c r="W766" s="39">
        <v>1</v>
      </c>
      <c r="X766" s="39">
        <v>2</v>
      </c>
      <c r="Y766" s="39">
        <v>5.4</v>
      </c>
      <c r="Z766" s="39">
        <v>20</v>
      </c>
      <c r="AA766" s="39"/>
      <c r="AB766" s="52"/>
      <c r="AC766" s="39" t="s">
        <v>1</v>
      </c>
      <c r="AD766" s="41">
        <v>2.8</v>
      </c>
      <c r="AE766" s="41">
        <v>1.4</v>
      </c>
      <c r="AF766" s="68" t="s">
        <v>619</v>
      </c>
      <c r="AG766" s="39" t="str">
        <f>VLOOKUP(B766,$B$1703:$D$1743,2,FALSE)</f>
        <v>NSW</v>
      </c>
      <c r="AH766" s="39" t="str">
        <f>VLOOKUP(B766,$B$1703:$D$1743,3,FALSE)</f>
        <v>-</v>
      </c>
      <c r="AI766" s="69" t="str">
        <f>TRIM(PROPER(L766))</f>
        <v>Strawberry Rock</v>
      </c>
      <c r="AJ766" s="39" t="str">
        <f>TEXT(A766, "ddd")</f>
        <v>Sat</v>
      </c>
      <c r="AK766" s="39">
        <f>MONTH(Table2[[#This Row],[Date]])</f>
        <v>8</v>
      </c>
      <c r="AL766" s="39"/>
      <c r="AM766" s="39" t="str">
        <f>IF(AND(Table2[[#This Row],[Date]]=A767,Table2[[#This Row],[Track]]=B767,Table2[[#This Row],[Race]]=F767,AL766&lt;&gt;"Neg",AL767&lt;&gt;"Neg"),2,"")</f>
        <v/>
      </c>
      <c r="AN766" s="39" t="str">
        <f>IF(AM766=2,2,IF(AND(AM765=2,Table2[[#This Row],[Negatives]]&lt;&gt;"NEG"),2,""))</f>
        <v/>
      </c>
      <c r="AO766" s="39">
        <f>IF(AND(Table2[[#This Row],[State]]="NSW",Table2[[#This Row],[Rated Order]]=3,AN766=""),100,100)</f>
        <v>100</v>
      </c>
      <c r="AP766" s="39" t="str">
        <f>IF(AC766&lt;&gt;"Won","",AO766*AD766)</f>
        <v/>
      </c>
      <c r="AQ766" s="39">
        <f>IF(AP766="",AO766*-1,AP766-AO766)</f>
        <v>-100</v>
      </c>
      <c r="AR766" s="95">
        <f>IF(Table2[[#This Row],[Negatives]]="NEG","",IF(AND(Table2[[#This Row],[2 Pro Bets]]="",Table2[[#This Row],[State]]="NSW",Table2[[#This Row],[Rated Order]]=3),"",100))</f>
        <v>100</v>
      </c>
      <c r="AS766" s="47" t="str">
        <f>IF(Table2[[#This Row],[Pro Bet]]="","",IF(Table2[[#This Row],[Lev Ret]]="","",AR766*Table2[[#This Row],[Div]]))</f>
        <v/>
      </c>
      <c r="AT766" s="96">
        <f>IF(Table2[[#This Row],[Pro Bet]]="","",IF(AS766="",AR766*-1,AS766-AR766))</f>
        <v>-100</v>
      </c>
    </row>
    <row r="767" spans="1:46" x14ac:dyDescent="0.25">
      <c r="A767" s="38">
        <v>44793</v>
      </c>
      <c r="B767" s="39" t="s">
        <v>44</v>
      </c>
      <c r="C767" s="40">
        <v>0.52777777777777779</v>
      </c>
      <c r="D767" s="39">
        <v>5</v>
      </c>
      <c r="E767" s="39">
        <v>3</v>
      </c>
      <c r="F767" s="70">
        <v>3</v>
      </c>
      <c r="G767" s="39">
        <v>1600</v>
      </c>
      <c r="H767" s="39" t="s">
        <v>1398</v>
      </c>
      <c r="I767" s="39">
        <v>72</v>
      </c>
      <c r="J767" s="39">
        <v>100</v>
      </c>
      <c r="K767" s="39">
        <v>8</v>
      </c>
      <c r="L767" s="39" t="s">
        <v>879</v>
      </c>
      <c r="M767" s="39" t="s">
        <v>999</v>
      </c>
      <c r="N767" s="41">
        <v>7.8</v>
      </c>
      <c r="O767" s="39" t="s">
        <v>1456</v>
      </c>
      <c r="P767" s="39" t="s">
        <v>1175</v>
      </c>
      <c r="Q767" s="48"/>
      <c r="R767" s="39">
        <v>10</v>
      </c>
      <c r="S767" s="39">
        <v>55.5</v>
      </c>
      <c r="T767" s="39">
        <v>55.5</v>
      </c>
      <c r="U767" s="48">
        <v>26.51914295749912</v>
      </c>
      <c r="V767" s="39">
        <v>1</v>
      </c>
      <c r="W767" s="39"/>
      <c r="X767" s="39">
        <v>2</v>
      </c>
      <c r="Y767" s="39">
        <v>5.5</v>
      </c>
      <c r="Z767" s="39">
        <v>20</v>
      </c>
      <c r="AA767" s="39"/>
      <c r="AB767" s="52"/>
      <c r="AC767" s="39"/>
      <c r="AD767" s="41">
        <v>9</v>
      </c>
      <c r="AE767" s="41"/>
      <c r="AF767" s="68" t="s">
        <v>619</v>
      </c>
      <c r="AG767" s="39" t="str">
        <f>VLOOKUP(B767,$B$1703:$D$1743,2,FALSE)</f>
        <v>NSW</v>
      </c>
      <c r="AH767" s="39" t="str">
        <f>VLOOKUP(B767,$B$1703:$D$1743,3,FALSE)</f>
        <v>-</v>
      </c>
      <c r="AI767" s="69" t="str">
        <f>TRIM(PROPER(L767))</f>
        <v>Adios Steve</v>
      </c>
      <c r="AJ767" s="39" t="str">
        <f>TEXT(A767, "ddd")</f>
        <v>Sat</v>
      </c>
      <c r="AK767" s="39">
        <f>MONTH(Table2[[#This Row],[Date]])</f>
        <v>8</v>
      </c>
      <c r="AL767" s="39"/>
      <c r="AM767" s="39">
        <f>IF(AND(Table2[[#This Row],[Date]]=A768,Table2[[#This Row],[Track]]=B768,Table2[[#This Row],[Race]]=F768,AL767&lt;&gt;"Neg",AL768&lt;&gt;"Neg"),2,"")</f>
        <v>2</v>
      </c>
      <c r="AN767" s="39">
        <f>IF(AM767=2,2,IF(AND(AM766=2,Table2[[#This Row],[Negatives]]&lt;&gt;"NEG"),2,""))</f>
        <v>2</v>
      </c>
      <c r="AO767" s="39">
        <f>IF(AND(Table2[[#This Row],[State]]="NSW",Table2[[#This Row],[Rated Order]]=3,AN767=""),100,100)</f>
        <v>100</v>
      </c>
      <c r="AP767" s="39" t="str">
        <f>IF(AC767&lt;&gt;"Won","",AO767*AD767)</f>
        <v/>
      </c>
      <c r="AQ767" s="39">
        <f>IF(AP767="",AO767*-1,AP767-AO767)</f>
        <v>-100</v>
      </c>
      <c r="AR767" s="95">
        <f>IF(Table2[[#This Row],[Negatives]]="NEG","",IF(AND(Table2[[#This Row],[2 Pro Bets]]="",Table2[[#This Row],[State]]="NSW",Table2[[#This Row],[Rated Order]]=3),"",100))</f>
        <v>100</v>
      </c>
      <c r="AS767" s="47" t="str">
        <f>IF(Table2[[#This Row],[Pro Bet]]="","",IF(Table2[[#This Row],[Lev Ret]]="","",AR767*Table2[[#This Row],[Div]]))</f>
        <v/>
      </c>
      <c r="AT767" s="96">
        <f>IF(Table2[[#This Row],[Pro Bet]]="","",IF(AS767="",AR767*-1,AS767-AR767))</f>
        <v>-100</v>
      </c>
    </row>
    <row r="768" spans="1:46" x14ac:dyDescent="0.25">
      <c r="A768" s="38">
        <v>44793</v>
      </c>
      <c r="B768" s="39" t="s">
        <v>44</v>
      </c>
      <c r="C768" s="40">
        <v>0.52777777777777779</v>
      </c>
      <c r="D768" s="39">
        <v>5</v>
      </c>
      <c r="E768" s="39">
        <v>3</v>
      </c>
      <c r="F768" s="70">
        <v>3</v>
      </c>
      <c r="G768" s="39">
        <v>1600</v>
      </c>
      <c r="H768" s="39" t="s">
        <v>1398</v>
      </c>
      <c r="I768" s="39">
        <v>72</v>
      </c>
      <c r="J768" s="39">
        <v>100</v>
      </c>
      <c r="K768" s="39">
        <v>1</v>
      </c>
      <c r="L768" s="39" t="s">
        <v>880</v>
      </c>
      <c r="M768" s="39" t="s">
        <v>1006</v>
      </c>
      <c r="N768" s="41">
        <v>3.8</v>
      </c>
      <c r="O768" s="39" t="s">
        <v>1456</v>
      </c>
      <c r="P768" s="39" t="s">
        <v>1211</v>
      </c>
      <c r="Q768" s="48"/>
      <c r="R768" s="39">
        <v>8</v>
      </c>
      <c r="S768" s="39">
        <v>59</v>
      </c>
      <c r="T768" s="39">
        <v>59</v>
      </c>
      <c r="U768" s="48">
        <v>26.51914295749912</v>
      </c>
      <c r="V768" s="39">
        <v>2</v>
      </c>
      <c r="W768" s="39">
        <v>1</v>
      </c>
      <c r="X768" s="39">
        <v>3</v>
      </c>
      <c r="Y768" s="39">
        <v>6.5</v>
      </c>
      <c r="Z768" s="39">
        <v>20</v>
      </c>
      <c r="AA768" s="39"/>
      <c r="AB768" s="52"/>
      <c r="AC768" s="39" t="s">
        <v>2</v>
      </c>
      <c r="AD768" s="41">
        <v>4.8</v>
      </c>
      <c r="AE768" s="41">
        <v>2.1</v>
      </c>
      <c r="AF768" s="68" t="s">
        <v>619</v>
      </c>
      <c r="AG768" s="39" t="str">
        <f>VLOOKUP(B768,$B$1703:$D$1743,2,FALSE)</f>
        <v>NSW</v>
      </c>
      <c r="AH768" s="39" t="str">
        <f>VLOOKUP(B768,$B$1703:$D$1743,3,FALSE)</f>
        <v>-</v>
      </c>
      <c r="AI768" s="69" t="str">
        <f>TRIM(PROPER(L768))</f>
        <v>Bazooka</v>
      </c>
      <c r="AJ768" s="39" t="str">
        <f>TEXT(A768, "ddd")</f>
        <v>Sat</v>
      </c>
      <c r="AK768" s="39">
        <f>MONTH(Table2[[#This Row],[Date]])</f>
        <v>8</v>
      </c>
      <c r="AL768" s="39"/>
      <c r="AM768" s="39" t="str">
        <f>IF(AND(Table2[[#This Row],[Date]]=A769,Table2[[#This Row],[Track]]=B769,Table2[[#This Row],[Race]]=F769,AL768&lt;&gt;"Neg",AL769&lt;&gt;"Neg"),2,"")</f>
        <v/>
      </c>
      <c r="AN768" s="39">
        <f>IF(AM768=2,2,IF(AND(AM767=2,Table2[[#This Row],[Negatives]]&lt;&gt;"NEG"),2,""))</f>
        <v>2</v>
      </c>
      <c r="AO768" s="39">
        <f>IF(AND(Table2[[#This Row],[State]]="NSW",Table2[[#This Row],[Rated Order]]=3,AN768=""),100,100)</f>
        <v>100</v>
      </c>
      <c r="AP768" s="39" t="str">
        <f>IF(AC768&lt;&gt;"Won","",AO768*AD768)</f>
        <v/>
      </c>
      <c r="AQ768" s="39">
        <f>IF(AP768="",AO768*-1,AP768-AO768)</f>
        <v>-100</v>
      </c>
      <c r="AR768" s="95">
        <f>IF(Table2[[#This Row],[Negatives]]="NEG","",IF(AND(Table2[[#This Row],[2 Pro Bets]]="",Table2[[#This Row],[State]]="NSW",Table2[[#This Row],[Rated Order]]=3),"",100))</f>
        <v>100</v>
      </c>
      <c r="AS768" s="47" t="str">
        <f>IF(Table2[[#This Row],[Pro Bet]]="","",IF(Table2[[#This Row],[Lev Ret]]="","",AR768*Table2[[#This Row],[Div]]))</f>
        <v/>
      </c>
      <c r="AT768" s="96">
        <f>IF(Table2[[#This Row],[Pro Bet]]="","",IF(AS768="",AR768*-1,AS768-AR768))</f>
        <v>-100</v>
      </c>
    </row>
    <row r="769" spans="1:46" x14ac:dyDescent="0.25">
      <c r="A769" s="38">
        <v>44793</v>
      </c>
      <c r="B769" s="39" t="s">
        <v>44</v>
      </c>
      <c r="C769" s="40">
        <v>0.55208333333333337</v>
      </c>
      <c r="D769" s="39">
        <v>5</v>
      </c>
      <c r="E769" s="39">
        <v>3</v>
      </c>
      <c r="F769" s="70">
        <v>4</v>
      </c>
      <c r="G769" s="39">
        <v>1600</v>
      </c>
      <c r="H769" s="39" t="s">
        <v>1398</v>
      </c>
      <c r="I769" s="39">
        <v>78</v>
      </c>
      <c r="J769" s="39">
        <v>150</v>
      </c>
      <c r="K769" s="39">
        <v>5</v>
      </c>
      <c r="L769" s="39" t="s">
        <v>876</v>
      </c>
      <c r="M769" s="39" t="s">
        <v>999</v>
      </c>
      <c r="N769" s="41">
        <v>3.7</v>
      </c>
      <c r="O769" s="39" t="s">
        <v>1091</v>
      </c>
      <c r="P769" s="39" t="s">
        <v>1211</v>
      </c>
      <c r="Q769" s="48"/>
      <c r="R769" s="39">
        <v>2</v>
      </c>
      <c r="S769" s="39">
        <v>59.5</v>
      </c>
      <c r="T769" s="39">
        <v>59.5</v>
      </c>
      <c r="U769" s="48">
        <v>33.605974395448079</v>
      </c>
      <c r="V769" s="39">
        <v>3</v>
      </c>
      <c r="W769" s="39">
        <v>2</v>
      </c>
      <c r="X769" s="39">
        <v>2</v>
      </c>
      <c r="Y769" s="39">
        <v>6.7</v>
      </c>
      <c r="Z769" s="39">
        <v>20</v>
      </c>
      <c r="AA769" s="39"/>
      <c r="AB769" s="52"/>
      <c r="AC769" s="39" t="s">
        <v>471</v>
      </c>
      <c r="AD769" s="41">
        <v>5.2</v>
      </c>
      <c r="AE769" s="41">
        <v>2</v>
      </c>
      <c r="AF769" s="68" t="s">
        <v>619</v>
      </c>
      <c r="AG769" s="39" t="str">
        <f>VLOOKUP(B769,$B$1703:$D$1743,2,FALSE)</f>
        <v>NSW</v>
      </c>
      <c r="AH769" s="39" t="str">
        <f>VLOOKUP(B769,$B$1703:$D$1743,3,FALSE)</f>
        <v>-</v>
      </c>
      <c r="AI769" s="69" t="str">
        <f>TRIM(PROPER(L769))</f>
        <v>Niffler</v>
      </c>
      <c r="AJ769" s="39" t="str">
        <f>TEXT(A769, "ddd")</f>
        <v>Sat</v>
      </c>
      <c r="AK769" s="39">
        <f>MONTH(Table2[[#This Row],[Date]])</f>
        <v>8</v>
      </c>
      <c r="AL769" s="39"/>
      <c r="AM769" s="39" t="str">
        <f>IF(AND(Table2[[#This Row],[Date]]=A770,Table2[[#This Row],[Track]]=B770,Table2[[#This Row],[Race]]=F770,AL769&lt;&gt;"Neg",AL770&lt;&gt;"Neg"),2,"")</f>
        <v/>
      </c>
      <c r="AN769" s="39" t="str">
        <f>IF(AM769=2,2,IF(AND(AM768=2,Table2[[#This Row],[Negatives]]&lt;&gt;"NEG"),2,""))</f>
        <v/>
      </c>
      <c r="AO769" s="39">
        <f>IF(AND(Table2[[#This Row],[State]]="NSW",Table2[[#This Row],[Rated Order]]=3,AN769=""),100,100)</f>
        <v>100</v>
      </c>
      <c r="AP769" s="39">
        <f>IF(AC769&lt;&gt;"Won","",AO769*AD769)</f>
        <v>520</v>
      </c>
      <c r="AQ769" s="39">
        <f>IF(AP769="",AO769*-1,AP769-AO769)</f>
        <v>420</v>
      </c>
      <c r="AR769" s="95">
        <f>IF(Table2[[#This Row],[Negatives]]="NEG","",IF(AND(Table2[[#This Row],[2 Pro Bets]]="",Table2[[#This Row],[State]]="NSW",Table2[[#This Row],[Rated Order]]=3),"",100))</f>
        <v>100</v>
      </c>
      <c r="AS769" s="47">
        <f>IF(Table2[[#This Row],[Pro Bet]]="","",IF(Table2[[#This Row],[Lev Ret]]="","",AR769*Table2[[#This Row],[Div]]))</f>
        <v>520</v>
      </c>
      <c r="AT769" s="96">
        <f>IF(Table2[[#This Row],[Pro Bet]]="","",IF(AS769="",AR769*-1,AS769-AR769))</f>
        <v>420</v>
      </c>
    </row>
    <row r="770" spans="1:46" x14ac:dyDescent="0.25">
      <c r="A770" s="38">
        <v>44793</v>
      </c>
      <c r="B770" s="39" t="s">
        <v>125</v>
      </c>
      <c r="C770" s="40">
        <v>0.58680555555555558</v>
      </c>
      <c r="D770" s="39">
        <v>8</v>
      </c>
      <c r="E770" s="39">
        <v>5</v>
      </c>
      <c r="F770" s="70">
        <v>3</v>
      </c>
      <c r="G770" s="39">
        <v>1500</v>
      </c>
      <c r="H770" s="39" t="s">
        <v>988</v>
      </c>
      <c r="I770" s="39" t="s">
        <v>989</v>
      </c>
      <c r="J770" s="39">
        <v>150</v>
      </c>
      <c r="K770" s="39">
        <v>3</v>
      </c>
      <c r="L770" s="39" t="s">
        <v>667</v>
      </c>
      <c r="M770" s="39" t="s">
        <v>999</v>
      </c>
      <c r="N770" s="41">
        <v>2.7</v>
      </c>
      <c r="O770" s="39" t="s">
        <v>1068</v>
      </c>
      <c r="P770" s="39" t="s">
        <v>992</v>
      </c>
      <c r="Q770" s="48"/>
      <c r="R770" s="39">
        <v>5</v>
      </c>
      <c r="S770" s="39">
        <v>57.5</v>
      </c>
      <c r="T770" s="39">
        <v>57.5</v>
      </c>
      <c r="U770" s="48">
        <v>28.472222222222221</v>
      </c>
      <c r="V770" s="39">
        <v>1</v>
      </c>
      <c r="W770" s="39">
        <v>3</v>
      </c>
      <c r="X770" s="39">
        <v>3</v>
      </c>
      <c r="Y770" s="39">
        <v>5.6</v>
      </c>
      <c r="Z770" s="39">
        <v>30</v>
      </c>
      <c r="AA770" s="39">
        <v>8</v>
      </c>
      <c r="AB770" s="52"/>
      <c r="AC770" s="39" t="s">
        <v>2</v>
      </c>
      <c r="AD770" s="41">
        <v>3.3</v>
      </c>
      <c r="AE770" s="41">
        <v>1.4</v>
      </c>
      <c r="AF770" s="68" t="s">
        <v>618</v>
      </c>
      <c r="AG770" s="39" t="str">
        <f>VLOOKUP(B770,$B$1703:$D$1743,2,FALSE)</f>
        <v>Vic</v>
      </c>
      <c r="AH770" s="39" t="str">
        <f>VLOOKUP(B770,$B$1703:$D$1743,3,FALSE)</f>
        <v>-</v>
      </c>
      <c r="AI770" s="69" t="str">
        <f>TRIM(PROPER(L770))</f>
        <v>Lackeen</v>
      </c>
      <c r="AJ770" s="39" t="str">
        <f>TEXT(A770, "ddd")</f>
        <v>Sat</v>
      </c>
      <c r="AK770" s="39">
        <f>MONTH(Table2[[#This Row],[Date]])</f>
        <v>8</v>
      </c>
      <c r="AL770" s="39"/>
      <c r="AM770" s="39" t="str">
        <f>IF(AND(Table2[[#This Row],[Date]]=A771,Table2[[#This Row],[Track]]=B771,Table2[[#This Row],[Race]]=F771,AL770&lt;&gt;"Neg",AL771&lt;&gt;"Neg"),2,"")</f>
        <v/>
      </c>
      <c r="AN770" s="39" t="str">
        <f>IF(AM770=2,2,IF(AND(AM769=2,Table2[[#This Row],[Negatives]]&lt;&gt;"NEG"),2,""))</f>
        <v/>
      </c>
      <c r="AO770" s="39">
        <f>IF(AND(Table2[[#This Row],[State]]="NSW",Table2[[#This Row],[Rated Order]]=3,AN770=""),100,100)</f>
        <v>100</v>
      </c>
      <c r="AP770" s="39" t="str">
        <f>IF(AC770&lt;&gt;"Won","",AO770*AD770)</f>
        <v/>
      </c>
      <c r="AQ770" s="39">
        <f>IF(AP770="",AO770*-1,AP770-AO770)</f>
        <v>-100</v>
      </c>
      <c r="AR770" s="95">
        <f>IF(Table2[[#This Row],[Negatives]]="NEG","",IF(AND(Table2[[#This Row],[2 Pro Bets]]="",Table2[[#This Row],[State]]="NSW",Table2[[#This Row],[Rated Order]]=3),"",100))</f>
        <v>100</v>
      </c>
      <c r="AS770" s="47" t="str">
        <f>IF(Table2[[#This Row],[Pro Bet]]="","",IF(Table2[[#This Row],[Lev Ret]]="","",AR770*Table2[[#This Row],[Div]]))</f>
        <v/>
      </c>
      <c r="AT770" s="96">
        <f>IF(Table2[[#This Row],[Pro Bet]]="","",IF(AS770="",AR770*-1,AS770-AR770))</f>
        <v>-100</v>
      </c>
    </row>
    <row r="771" spans="1:46" x14ac:dyDescent="0.25">
      <c r="A771" s="38">
        <v>44793</v>
      </c>
      <c r="B771" s="39" t="s">
        <v>44</v>
      </c>
      <c r="C771" s="40">
        <v>0.60069444444444442</v>
      </c>
      <c r="D771" s="39">
        <v>5</v>
      </c>
      <c r="E771" s="39">
        <v>3</v>
      </c>
      <c r="F771" s="70">
        <v>6</v>
      </c>
      <c r="G771" s="39">
        <v>2000</v>
      </c>
      <c r="H771" s="39" t="s">
        <v>1398</v>
      </c>
      <c r="I771" s="39"/>
      <c r="J771" s="39">
        <v>200</v>
      </c>
      <c r="K771" s="39">
        <v>7</v>
      </c>
      <c r="L771" s="39" t="s">
        <v>881</v>
      </c>
      <c r="M771" s="39" t="s">
        <v>1006</v>
      </c>
      <c r="N771" s="41">
        <v>6</v>
      </c>
      <c r="O771" s="39" t="s">
        <v>1091</v>
      </c>
      <c r="P771" s="39" t="s">
        <v>1064</v>
      </c>
      <c r="Q771" s="48"/>
      <c r="R771" s="39">
        <v>7</v>
      </c>
      <c r="S771" s="39">
        <v>53</v>
      </c>
      <c r="T771" s="39">
        <v>53</v>
      </c>
      <c r="U771" s="48">
        <v>52.747252747252745</v>
      </c>
      <c r="V771" s="39">
        <v>5</v>
      </c>
      <c r="W771" s="39"/>
      <c r="X771" s="39">
        <v>3</v>
      </c>
      <c r="Y771" s="39">
        <v>5.7</v>
      </c>
      <c r="Z771" s="39">
        <v>20</v>
      </c>
      <c r="AA771" s="39"/>
      <c r="AB771" s="52"/>
      <c r="AC771" s="39"/>
      <c r="AD771" s="41">
        <v>6</v>
      </c>
      <c r="AE771" s="41"/>
      <c r="AF771" s="68" t="s">
        <v>619</v>
      </c>
      <c r="AG771" s="39" t="str">
        <f>VLOOKUP(B771,$B$1703:$D$1743,2,FALSE)</f>
        <v>NSW</v>
      </c>
      <c r="AH771" s="39" t="str">
        <f>VLOOKUP(B771,$B$1703:$D$1743,3,FALSE)</f>
        <v>-</v>
      </c>
      <c r="AI771" s="69" t="str">
        <f>TRIM(PROPER(L771))</f>
        <v>Toomuchtobear</v>
      </c>
      <c r="AJ771" s="39" t="str">
        <f>TEXT(A771, "ddd")</f>
        <v>Sat</v>
      </c>
      <c r="AK771" s="39">
        <f>MONTH(Table2[[#This Row],[Date]])</f>
        <v>8</v>
      </c>
      <c r="AL771" s="79" t="s">
        <v>1362</v>
      </c>
      <c r="AM771" s="39" t="str">
        <f>IF(AND(Table2[[#This Row],[Date]]=A772,Table2[[#This Row],[Track]]=B772,Table2[[#This Row],[Race]]=F772,AL771&lt;&gt;"Neg",AL772&lt;&gt;"Neg"),2,"")</f>
        <v/>
      </c>
      <c r="AN771" s="39" t="str">
        <f>IF(AM771=2,2,IF(AND(AM770=2,Table2[[#This Row],[Negatives]]&lt;&gt;"NEG"),2,""))</f>
        <v/>
      </c>
      <c r="AO771" s="39">
        <f>IF(AND(Table2[[#This Row],[State]]="NSW",Table2[[#This Row],[Rated Order]]=3,AN771=""),100,100)</f>
        <v>100</v>
      </c>
      <c r="AP771" s="39" t="str">
        <f>IF(AC771&lt;&gt;"Won","",AO771*AD771)</f>
        <v/>
      </c>
      <c r="AQ771" s="39">
        <f>IF(AP771="",AO771*-1,AP771-AO771)</f>
        <v>-100</v>
      </c>
      <c r="AR771" s="95" t="str">
        <f>IF(Table2[[#This Row],[Negatives]]="NEG","",IF(AND(Table2[[#This Row],[2 Pro Bets]]="",Table2[[#This Row],[State]]="NSW",Table2[[#This Row],[Rated Order]]=3),"",100))</f>
        <v/>
      </c>
      <c r="AS771" s="47" t="str">
        <f>IF(Table2[[#This Row],[Pro Bet]]="","",IF(Table2[[#This Row],[Lev Ret]]="","",AR771*Table2[[#This Row],[Div]]))</f>
        <v/>
      </c>
      <c r="AT771" s="96" t="str">
        <f>IF(Table2[[#This Row],[Pro Bet]]="","",IF(AS771="",AR771*-1,AS771-AR771))</f>
        <v/>
      </c>
    </row>
    <row r="772" spans="1:46" x14ac:dyDescent="0.25">
      <c r="A772" s="38">
        <v>44793</v>
      </c>
      <c r="B772" s="39" t="s">
        <v>125</v>
      </c>
      <c r="C772" s="40">
        <v>0.61458333333333337</v>
      </c>
      <c r="D772" s="39">
        <v>8</v>
      </c>
      <c r="E772" s="39">
        <v>5</v>
      </c>
      <c r="F772" s="70">
        <v>4</v>
      </c>
      <c r="G772" s="39">
        <v>2500</v>
      </c>
      <c r="H772" s="39" t="s">
        <v>988</v>
      </c>
      <c r="I772" s="39">
        <v>78</v>
      </c>
      <c r="J772" s="39">
        <v>130</v>
      </c>
      <c r="K772" s="39">
        <v>5</v>
      </c>
      <c r="L772" s="39" t="s">
        <v>1384</v>
      </c>
      <c r="M772" s="39" t="s">
        <v>1006</v>
      </c>
      <c r="N772" s="41">
        <v>5</v>
      </c>
      <c r="O772" s="39" t="s">
        <v>1019</v>
      </c>
      <c r="P772" s="39" t="s">
        <v>997</v>
      </c>
      <c r="Q772" s="48"/>
      <c r="R772" s="39">
        <v>8</v>
      </c>
      <c r="S772" s="39">
        <v>58</v>
      </c>
      <c r="T772" s="39">
        <v>58</v>
      </c>
      <c r="U772" s="48">
        <v>45</v>
      </c>
      <c r="V772" s="39"/>
      <c r="W772" s="39"/>
      <c r="X772" s="39">
        <v>2</v>
      </c>
      <c r="Y772" s="39">
        <v>5.5</v>
      </c>
      <c r="Z772" s="39">
        <v>30</v>
      </c>
      <c r="AA772" s="39">
        <v>9</v>
      </c>
      <c r="AB772" s="52"/>
      <c r="AC772" s="39"/>
      <c r="AD772" s="41">
        <v>5.5</v>
      </c>
      <c r="AE772" s="41"/>
      <c r="AF772" s="68" t="s">
        <v>618</v>
      </c>
      <c r="AG772" s="39" t="str">
        <f>VLOOKUP(B772,$B$1703:$D$1743,2,FALSE)</f>
        <v>Vic</v>
      </c>
      <c r="AH772" s="39" t="str">
        <f>VLOOKUP(B772,$B$1703:$D$1743,3,FALSE)</f>
        <v>-</v>
      </c>
      <c r="AI772" s="69" t="str">
        <f>TRIM(PROPER(L772))</f>
        <v>Rudhyar</v>
      </c>
      <c r="AJ772" s="39" t="str">
        <f>TEXT(A772, "ddd")</f>
        <v>Sat</v>
      </c>
      <c r="AK772" s="39">
        <f>MONTH(Table2[[#This Row],[Date]])</f>
        <v>8</v>
      </c>
      <c r="AL772" s="39" t="s">
        <v>1362</v>
      </c>
      <c r="AM772" s="39" t="str">
        <f>IF(AND(Table2[[#This Row],[Date]]=A773,Table2[[#This Row],[Track]]=B773,Table2[[#This Row],[Race]]=F773,AL772&lt;&gt;"Neg",AL773&lt;&gt;"Neg"),2,"")</f>
        <v/>
      </c>
      <c r="AN772" s="39" t="str">
        <f>IF(AM772=2,2,IF(AND(AM771=2,Table2[[#This Row],[Negatives]]&lt;&gt;"NEG"),2,""))</f>
        <v/>
      </c>
      <c r="AO772" s="39">
        <f>IF(AND(Table2[[#This Row],[State]]="NSW",Table2[[#This Row],[Rated Order]]=3,AN772=""),100,100)</f>
        <v>100</v>
      </c>
      <c r="AP772" s="39" t="str">
        <f>IF(AC772&lt;&gt;"Won","",AO772*AD772)</f>
        <v/>
      </c>
      <c r="AQ772" s="39">
        <f>IF(AP772="",AO772*-1,AP772-AO772)</f>
        <v>-100</v>
      </c>
      <c r="AR772" s="95" t="str">
        <f>IF(Table2[[#This Row],[Negatives]]="NEG","",IF(AND(Table2[[#This Row],[2 Pro Bets]]="",Table2[[#This Row],[State]]="NSW",Table2[[#This Row],[Rated Order]]=3),"",100))</f>
        <v/>
      </c>
      <c r="AS772" s="47" t="str">
        <f>IF(Table2[[#This Row],[Pro Bet]]="","",IF(Table2[[#This Row],[Lev Ret]]="","",AR772*Table2[[#This Row],[Div]]))</f>
        <v/>
      </c>
      <c r="AT772" s="96" t="str">
        <f>IF(Table2[[#This Row],[Pro Bet]]="","",IF(AS772="",AR772*-1,AS772-AR772))</f>
        <v/>
      </c>
    </row>
    <row r="773" spans="1:46" x14ac:dyDescent="0.25">
      <c r="A773" s="38">
        <v>44793</v>
      </c>
      <c r="B773" s="39" t="s">
        <v>44</v>
      </c>
      <c r="C773" s="40">
        <v>0.62847222222222221</v>
      </c>
      <c r="D773" s="39">
        <v>5</v>
      </c>
      <c r="E773" s="39">
        <v>3</v>
      </c>
      <c r="F773" s="70">
        <v>7</v>
      </c>
      <c r="G773" s="39">
        <v>1100</v>
      </c>
      <c r="H773" s="39" t="s">
        <v>1021</v>
      </c>
      <c r="I773" s="39"/>
      <c r="J773" s="39">
        <v>200</v>
      </c>
      <c r="K773" s="39">
        <v>10</v>
      </c>
      <c r="L773" s="39" t="s">
        <v>162</v>
      </c>
      <c r="M773" s="39" t="s">
        <v>1006</v>
      </c>
      <c r="N773" s="41">
        <v>2.7</v>
      </c>
      <c r="O773" s="39" t="s">
        <v>1068</v>
      </c>
      <c r="P773" s="39" t="s">
        <v>1175</v>
      </c>
      <c r="Q773" s="48"/>
      <c r="R773" s="39">
        <v>4</v>
      </c>
      <c r="S773" s="39">
        <v>53</v>
      </c>
      <c r="T773" s="39">
        <v>53</v>
      </c>
      <c r="U773" s="48">
        <v>54.894179894179899</v>
      </c>
      <c r="V773" s="39">
        <v>3</v>
      </c>
      <c r="W773" s="39">
        <v>1</v>
      </c>
      <c r="X773" s="39">
        <v>2</v>
      </c>
      <c r="Y773" s="39">
        <v>3.9</v>
      </c>
      <c r="Z773" s="39">
        <v>20</v>
      </c>
      <c r="AA773" s="39"/>
      <c r="AB773" s="52"/>
      <c r="AC773" s="39" t="s">
        <v>471</v>
      </c>
      <c r="AD773" s="41">
        <v>2.8</v>
      </c>
      <c r="AE773" s="41">
        <v>1.4</v>
      </c>
      <c r="AF773" s="68" t="s">
        <v>619</v>
      </c>
      <c r="AG773" s="39" t="str">
        <f>VLOOKUP(B773,$B$1703:$D$1743,2,FALSE)</f>
        <v>NSW</v>
      </c>
      <c r="AH773" s="39" t="str">
        <f>VLOOKUP(B773,$B$1703:$D$1743,3,FALSE)</f>
        <v>-</v>
      </c>
      <c r="AI773" s="69" t="str">
        <f>TRIM(PROPER(L773))</f>
        <v>Zapateo</v>
      </c>
      <c r="AJ773" s="39" t="str">
        <f>TEXT(A773, "ddd")</f>
        <v>Sat</v>
      </c>
      <c r="AK773" s="39">
        <f>MONTH(Table2[[#This Row],[Date]])</f>
        <v>8</v>
      </c>
      <c r="AL773" s="39"/>
      <c r="AM773" s="39" t="str">
        <f>IF(AND(Table2[[#This Row],[Date]]=A774,Table2[[#This Row],[Track]]=B774,Table2[[#This Row],[Race]]=F774,AL773&lt;&gt;"Neg",AL774&lt;&gt;"Neg"),2,"")</f>
        <v/>
      </c>
      <c r="AN773" s="39" t="str">
        <f>IF(AM773=2,2,IF(AND(AM772=2,Table2[[#This Row],[Negatives]]&lt;&gt;"NEG"),2,""))</f>
        <v/>
      </c>
      <c r="AO773" s="39">
        <f>IF(AND(Table2[[#This Row],[State]]="NSW",Table2[[#This Row],[Rated Order]]=3,AN773=""),100,100)</f>
        <v>100</v>
      </c>
      <c r="AP773" s="39">
        <f>IF(AC773&lt;&gt;"Won","",AO773*AD773)</f>
        <v>280</v>
      </c>
      <c r="AQ773" s="39">
        <f>IF(AP773="",AO773*-1,AP773-AO773)</f>
        <v>180</v>
      </c>
      <c r="AR773" s="95">
        <f>IF(Table2[[#This Row],[Negatives]]="NEG","",IF(AND(Table2[[#This Row],[2 Pro Bets]]="",Table2[[#This Row],[State]]="NSW",Table2[[#This Row],[Rated Order]]=3),"",100))</f>
        <v>100</v>
      </c>
      <c r="AS773" s="47">
        <f>IF(Table2[[#This Row],[Pro Bet]]="","",IF(Table2[[#This Row],[Lev Ret]]="","",AR773*Table2[[#This Row],[Div]]))</f>
        <v>280</v>
      </c>
      <c r="AT773" s="96">
        <f>IF(Table2[[#This Row],[Pro Bet]]="","",IF(AS773="",AR773*-1,AS773-AR773))</f>
        <v>180</v>
      </c>
    </row>
    <row r="774" spans="1:46" x14ac:dyDescent="0.25">
      <c r="A774" s="38">
        <v>44793</v>
      </c>
      <c r="B774" s="39" t="s">
        <v>125</v>
      </c>
      <c r="C774" s="40">
        <v>0.73958333333333337</v>
      </c>
      <c r="D774" s="39">
        <v>8</v>
      </c>
      <c r="E774" s="39">
        <v>5</v>
      </c>
      <c r="F774" s="70">
        <v>9</v>
      </c>
      <c r="G774" s="39">
        <v>1200</v>
      </c>
      <c r="H774" s="39" t="s">
        <v>988</v>
      </c>
      <c r="I774" s="39">
        <v>84</v>
      </c>
      <c r="J774" s="39">
        <v>130</v>
      </c>
      <c r="K774" s="39">
        <v>6</v>
      </c>
      <c r="L774" s="39" t="s">
        <v>1212</v>
      </c>
      <c r="M774" s="39" t="s">
        <v>999</v>
      </c>
      <c r="N774" s="41">
        <v>4</v>
      </c>
      <c r="O774" s="39" t="s">
        <v>991</v>
      </c>
      <c r="P774" s="39" t="s">
        <v>1140</v>
      </c>
      <c r="Q774" s="48"/>
      <c r="R774" s="39">
        <v>7</v>
      </c>
      <c r="S774" s="39">
        <v>57.5</v>
      </c>
      <c r="T774" s="39">
        <v>57.5</v>
      </c>
      <c r="U774" s="48">
        <v>18.333333333333336</v>
      </c>
      <c r="V774" s="39">
        <v>2</v>
      </c>
      <c r="W774" s="39"/>
      <c r="X774" s="39">
        <v>3</v>
      </c>
      <c r="Y774" s="39">
        <v>5.4</v>
      </c>
      <c r="Z774" s="39">
        <v>30</v>
      </c>
      <c r="AA774" s="39">
        <v>12</v>
      </c>
      <c r="AB774" s="52"/>
      <c r="AC774" s="39"/>
      <c r="AD774" s="41">
        <v>3.3</v>
      </c>
      <c r="AE774" s="41"/>
      <c r="AF774" s="68" t="s">
        <v>618</v>
      </c>
      <c r="AG774" s="39" t="str">
        <f>VLOOKUP(B774,$B$1703:$D$1743,2,FALSE)</f>
        <v>Vic</v>
      </c>
      <c r="AH774" s="39" t="str">
        <f>VLOOKUP(B774,$B$1703:$D$1743,3,FALSE)</f>
        <v>-</v>
      </c>
      <c r="AI774" s="69" t="str">
        <f>TRIM(PROPER(L774))</f>
        <v>The Garden</v>
      </c>
      <c r="AJ774" s="39" t="str">
        <f>TEXT(A774, "ddd")</f>
        <v>Sat</v>
      </c>
      <c r="AK774" s="39">
        <f>MONTH(Table2[[#This Row],[Date]])</f>
        <v>8</v>
      </c>
      <c r="AL774" s="39" t="s">
        <v>1361</v>
      </c>
      <c r="AM774" s="39" t="str">
        <f>IF(AND(Table2[[#This Row],[Date]]=A775,Table2[[#This Row],[Track]]=B775,Table2[[#This Row],[Race]]=F775,AL774&lt;&gt;"Neg",AL775&lt;&gt;"Neg"),2,"")</f>
        <v/>
      </c>
      <c r="AN774" s="39" t="str">
        <f>IF(AM774=2,2,IF(AND(AM773=2,Table2[[#This Row],[Negatives]]&lt;&gt;"NEG"),2,""))</f>
        <v/>
      </c>
      <c r="AO774" s="39">
        <f>IF(AND(Table2[[#This Row],[State]]="NSW",Table2[[#This Row],[Rated Order]]=3,AN774=""),100,100)</f>
        <v>100</v>
      </c>
      <c r="AP774" s="39" t="str">
        <f>IF(AC774&lt;&gt;"Won","",AO774*AD774)</f>
        <v/>
      </c>
      <c r="AQ774" s="39">
        <f>IF(AP774="",AO774*-1,AP774-AO774)</f>
        <v>-100</v>
      </c>
      <c r="AR774" s="95" t="str">
        <f>IF(Table2[[#This Row],[Negatives]]="NEG","",IF(AND(Table2[[#This Row],[2 Pro Bets]]="",Table2[[#This Row],[State]]="NSW",Table2[[#This Row],[Rated Order]]=3),"",100))</f>
        <v/>
      </c>
      <c r="AS774" s="47" t="str">
        <f>IF(Table2[[#This Row],[Pro Bet]]="","",IF(Table2[[#This Row],[Lev Ret]]="","",AR774*Table2[[#This Row],[Div]]))</f>
        <v/>
      </c>
      <c r="AT774" s="96" t="str">
        <f>IF(Table2[[#This Row],[Pro Bet]]="","",IF(AS774="",AR774*-1,AS774-AR774))</f>
        <v/>
      </c>
    </row>
    <row r="775" spans="1:46" x14ac:dyDescent="0.25">
      <c r="A775" s="38">
        <v>44800</v>
      </c>
      <c r="B775" s="39" t="s">
        <v>107</v>
      </c>
      <c r="C775" s="40">
        <v>0.54166666666666663</v>
      </c>
      <c r="D775" s="39">
        <v>6</v>
      </c>
      <c r="E775" s="39">
        <v>0</v>
      </c>
      <c r="F775" s="70">
        <v>2</v>
      </c>
      <c r="G775" s="39">
        <v>1400</v>
      </c>
      <c r="H775" s="39" t="s">
        <v>1021</v>
      </c>
      <c r="I775" s="39">
        <v>90</v>
      </c>
      <c r="J775" s="39">
        <v>130</v>
      </c>
      <c r="K775" s="39">
        <v>5</v>
      </c>
      <c r="L775" s="39" t="s">
        <v>1250</v>
      </c>
      <c r="M775" s="39" t="s">
        <v>1030</v>
      </c>
      <c r="N775" s="41">
        <v>3.2</v>
      </c>
      <c r="O775" s="39" t="s">
        <v>1000</v>
      </c>
      <c r="P775" s="39" t="s">
        <v>1251</v>
      </c>
      <c r="Q775" s="48"/>
      <c r="R775" s="39">
        <v>3</v>
      </c>
      <c r="S775" s="39">
        <v>54</v>
      </c>
      <c r="T775" s="39">
        <v>54</v>
      </c>
      <c r="U775" s="48">
        <v>46.634615384615387</v>
      </c>
      <c r="V775" s="39">
        <v>2</v>
      </c>
      <c r="W775" s="39">
        <v>2</v>
      </c>
      <c r="X775" s="39">
        <v>2</v>
      </c>
      <c r="Y775" s="39">
        <v>5</v>
      </c>
      <c r="Z775" s="39">
        <v>35</v>
      </c>
      <c r="AA775" s="39">
        <v>8</v>
      </c>
      <c r="AB775" s="52"/>
      <c r="AC775" s="39" t="s">
        <v>617</v>
      </c>
      <c r="AD775" s="41">
        <v>3</v>
      </c>
      <c r="AE775" s="41">
        <v>1.5</v>
      </c>
      <c r="AF775" s="68" t="s">
        <v>618</v>
      </c>
      <c r="AG775" s="39" t="str">
        <f>VLOOKUP(B775,$B$1703:$D$1743,2,FALSE)</f>
        <v>Vic</v>
      </c>
      <c r="AH775" s="39" t="str">
        <f>VLOOKUP(B775,$B$1703:$D$1743,3,FALSE)</f>
        <v>-</v>
      </c>
      <c r="AI775" s="69" t="str">
        <f>TRIM(PROPER(L775))</f>
        <v>Lady Of Honour</v>
      </c>
      <c r="AJ775" s="39" t="str">
        <f>TEXT(A775, "ddd")</f>
        <v>Sat</v>
      </c>
      <c r="AK775" s="39">
        <f>MONTH(Table2[[#This Row],[Date]])</f>
        <v>8</v>
      </c>
      <c r="AL775" s="39" t="s">
        <v>1361</v>
      </c>
      <c r="AM775" s="39" t="str">
        <f>IF(AND(Table2[[#This Row],[Date]]=A776,Table2[[#This Row],[Track]]=B776,Table2[[#This Row],[Race]]=F776,AL775&lt;&gt;"Neg",AL776&lt;&gt;"Neg"),2,"")</f>
        <v/>
      </c>
      <c r="AN775" s="39" t="str">
        <f>IF(AM775=2,2,IF(AND(AM774=2,Table2[[#This Row],[Negatives]]&lt;&gt;"NEG"),2,""))</f>
        <v/>
      </c>
      <c r="AO775" s="39">
        <f>IF(AND(Table2[[#This Row],[State]]="NSW",Table2[[#This Row],[Rated Order]]=3,AN775=""),100,100)</f>
        <v>100</v>
      </c>
      <c r="AP775" s="39">
        <f>IF(AC775&lt;&gt;"Won","",AO775*AD775)</f>
        <v>300</v>
      </c>
      <c r="AQ775" s="39">
        <f>IF(AP775="",AO775*-1,AP775-AO775)</f>
        <v>200</v>
      </c>
      <c r="AR775" s="95" t="str">
        <f>IF(Table2[[#This Row],[Negatives]]="NEG","",IF(AND(Table2[[#This Row],[2 Pro Bets]]="",Table2[[#This Row],[State]]="NSW",Table2[[#This Row],[Rated Order]]=3),"",100))</f>
        <v/>
      </c>
      <c r="AS775" s="47" t="str">
        <f>IF(Table2[[#This Row],[Pro Bet]]="","",IF(Table2[[#This Row],[Lev Ret]]="","",AR775*Table2[[#This Row],[Div]]))</f>
        <v/>
      </c>
      <c r="AT775" s="96" t="str">
        <f>IF(Table2[[#This Row],[Pro Bet]]="","",IF(AS775="",AR775*-1,AS775-AR775))</f>
        <v/>
      </c>
    </row>
    <row r="776" spans="1:46" x14ac:dyDescent="0.25">
      <c r="A776" s="38">
        <v>44800</v>
      </c>
      <c r="B776" s="39" t="s">
        <v>45</v>
      </c>
      <c r="C776" s="40">
        <v>0.55555555555555558</v>
      </c>
      <c r="D776" s="39">
        <v>5</v>
      </c>
      <c r="E776" s="39">
        <v>0</v>
      </c>
      <c r="F776" s="70">
        <v>4</v>
      </c>
      <c r="G776" s="39">
        <v>1300</v>
      </c>
      <c r="H776" s="39" t="s">
        <v>1398</v>
      </c>
      <c r="I776" s="39">
        <v>72</v>
      </c>
      <c r="J776" s="39">
        <v>100</v>
      </c>
      <c r="K776" s="39">
        <v>7</v>
      </c>
      <c r="L776" s="39" t="s">
        <v>797</v>
      </c>
      <c r="M776" s="39" t="s">
        <v>999</v>
      </c>
      <c r="N776" s="41">
        <v>15.5</v>
      </c>
      <c r="O776" s="39" t="s">
        <v>1325</v>
      </c>
      <c r="P776" s="39" t="s">
        <v>1408</v>
      </c>
      <c r="Q776" s="48"/>
      <c r="R776" s="39">
        <v>12</v>
      </c>
      <c r="S776" s="39">
        <v>56.5</v>
      </c>
      <c r="T776" s="39">
        <v>56.5</v>
      </c>
      <c r="U776" s="48">
        <v>23.995472552348609</v>
      </c>
      <c r="V776" s="39">
        <v>5</v>
      </c>
      <c r="W776" s="39">
        <v>5</v>
      </c>
      <c r="X776" s="39">
        <v>2</v>
      </c>
      <c r="Y776" s="39">
        <v>5.5</v>
      </c>
      <c r="Z776" s="39">
        <v>20</v>
      </c>
      <c r="AA776" s="39"/>
      <c r="AB776" s="52"/>
      <c r="AC776" s="39" t="s">
        <v>2</v>
      </c>
      <c r="AD776" s="41">
        <v>16</v>
      </c>
      <c r="AE776" s="41">
        <v>3.6</v>
      </c>
      <c r="AF776" s="68" t="s">
        <v>619</v>
      </c>
      <c r="AG776" s="39" t="str">
        <f>VLOOKUP(B776,$B$1703:$D$1743,2,FALSE)</f>
        <v>NSW</v>
      </c>
      <c r="AH776" s="39" t="str">
        <f>VLOOKUP(B776,$B$1703:$D$1743,3,FALSE)</f>
        <v>-</v>
      </c>
      <c r="AI776" s="69" t="str">
        <f>TRIM(PROPER(L776))</f>
        <v>Nictock</v>
      </c>
      <c r="AJ776" s="39" t="str">
        <f>TEXT(A776, "ddd")</f>
        <v>Sat</v>
      </c>
      <c r="AK776" s="39">
        <f>MONTH(Table2[[#This Row],[Date]])</f>
        <v>8</v>
      </c>
      <c r="AL776" s="39"/>
      <c r="AM776" s="39" t="str">
        <f>IF(AND(Table2[[#This Row],[Date]]=A777,Table2[[#This Row],[Track]]=B777,Table2[[#This Row],[Race]]=F777,AL776&lt;&gt;"Neg",AL777&lt;&gt;"Neg"),2,"")</f>
        <v/>
      </c>
      <c r="AN776" s="39" t="str">
        <f>IF(AM776=2,2,IF(AND(AM775=2,Table2[[#This Row],[Negatives]]&lt;&gt;"NEG"),2,""))</f>
        <v/>
      </c>
      <c r="AO776" s="39">
        <f>IF(AND(Table2[[#This Row],[State]]="NSW",Table2[[#This Row],[Rated Order]]=3,AN776=""),100,100)</f>
        <v>100</v>
      </c>
      <c r="AP776" s="39" t="str">
        <f>IF(AC776&lt;&gt;"Won","",AO776*AD776)</f>
        <v/>
      </c>
      <c r="AQ776" s="39">
        <f>IF(AP776="",AO776*-1,AP776-AO776)</f>
        <v>-100</v>
      </c>
      <c r="AR776" s="95">
        <f>IF(Table2[[#This Row],[Negatives]]="NEG","",IF(AND(Table2[[#This Row],[2 Pro Bets]]="",Table2[[#This Row],[State]]="NSW",Table2[[#This Row],[Rated Order]]=3),"",100))</f>
        <v>100</v>
      </c>
      <c r="AS776" s="47" t="str">
        <f>IF(Table2[[#This Row],[Pro Bet]]="","",IF(Table2[[#This Row],[Lev Ret]]="","",AR776*Table2[[#This Row],[Div]]))</f>
        <v/>
      </c>
      <c r="AT776" s="96">
        <f>IF(Table2[[#This Row],[Pro Bet]]="","",IF(AS776="",AR776*-1,AS776-AR776))</f>
        <v>-100</v>
      </c>
    </row>
    <row r="777" spans="1:46" x14ac:dyDescent="0.25">
      <c r="A777" s="38">
        <v>44800</v>
      </c>
      <c r="B777" s="39" t="s">
        <v>107</v>
      </c>
      <c r="C777" s="40">
        <v>0.59027777777777779</v>
      </c>
      <c r="D777" s="39">
        <v>6</v>
      </c>
      <c r="E777" s="39">
        <v>0</v>
      </c>
      <c r="F777" s="70">
        <v>4</v>
      </c>
      <c r="G777" s="39">
        <v>1400</v>
      </c>
      <c r="H777" s="39" t="s">
        <v>988</v>
      </c>
      <c r="I777" s="39" t="s">
        <v>989</v>
      </c>
      <c r="J777" s="39">
        <v>150</v>
      </c>
      <c r="K777" s="39">
        <v>9</v>
      </c>
      <c r="L777" s="39" t="s">
        <v>12</v>
      </c>
      <c r="M777" s="39" t="s">
        <v>1030</v>
      </c>
      <c r="N777" s="41">
        <v>4.4000000000000004</v>
      </c>
      <c r="O777" s="39" t="s">
        <v>1000</v>
      </c>
      <c r="P777" s="39" t="s">
        <v>1077</v>
      </c>
      <c r="Q777" s="48"/>
      <c r="R777" s="39">
        <v>1</v>
      </c>
      <c r="S777" s="39">
        <v>54.5</v>
      </c>
      <c r="T777" s="39">
        <v>54.5</v>
      </c>
      <c r="U777" s="48">
        <v>40.909090909090907</v>
      </c>
      <c r="V777" s="39">
        <v>2</v>
      </c>
      <c r="W777" s="39">
        <v>4</v>
      </c>
      <c r="X777" s="39">
        <v>2</v>
      </c>
      <c r="Y777" s="39">
        <v>4.5999999999999996</v>
      </c>
      <c r="Z777" s="39">
        <v>40</v>
      </c>
      <c r="AA777" s="39">
        <v>12</v>
      </c>
      <c r="AB777" s="52"/>
      <c r="AC777" s="39" t="s">
        <v>2</v>
      </c>
      <c r="AD777" s="41">
        <v>6</v>
      </c>
      <c r="AE777" s="41">
        <v>2.1</v>
      </c>
      <c r="AF777" s="68" t="s">
        <v>618</v>
      </c>
      <c r="AG777" s="39" t="str">
        <f>VLOOKUP(B777,$B$1703:$D$1743,2,FALSE)</f>
        <v>Vic</v>
      </c>
      <c r="AH777" s="39" t="str">
        <f>VLOOKUP(B777,$B$1703:$D$1743,3,FALSE)</f>
        <v>-</v>
      </c>
      <c r="AI777" s="69" t="str">
        <f>TRIM(PROPER(L777))</f>
        <v>Gentleman Roy</v>
      </c>
      <c r="AJ777" s="39" t="str">
        <f>TEXT(A777, "ddd")</f>
        <v>Sat</v>
      </c>
      <c r="AK777" s="39">
        <f>MONTH(Table2[[#This Row],[Date]])</f>
        <v>8</v>
      </c>
      <c r="AL777" s="39" t="s">
        <v>1361</v>
      </c>
      <c r="AM777" s="39" t="str">
        <f>IF(AND(Table2[[#This Row],[Date]]=A778,Table2[[#This Row],[Track]]=B778,Table2[[#This Row],[Race]]=F778,AL777&lt;&gt;"Neg",AL778&lt;&gt;"Neg"),2,"")</f>
        <v/>
      </c>
      <c r="AN777" s="39" t="str">
        <f>IF(AM777=2,2,IF(AND(AM776=2,Table2[[#This Row],[Negatives]]&lt;&gt;"NEG"),2,""))</f>
        <v/>
      </c>
      <c r="AO777" s="39">
        <f>IF(AND(Table2[[#This Row],[State]]="NSW",Table2[[#This Row],[Rated Order]]=3,AN777=""),100,100)</f>
        <v>100</v>
      </c>
      <c r="AP777" s="39" t="str">
        <f>IF(AC777&lt;&gt;"Won","",AO777*AD777)</f>
        <v/>
      </c>
      <c r="AQ777" s="39">
        <f>IF(AP777="",AO777*-1,AP777-AO777)</f>
        <v>-100</v>
      </c>
      <c r="AR777" s="95" t="str">
        <f>IF(Table2[[#This Row],[Negatives]]="NEG","",IF(AND(Table2[[#This Row],[2 Pro Bets]]="",Table2[[#This Row],[State]]="NSW",Table2[[#This Row],[Rated Order]]=3),"",100))</f>
        <v/>
      </c>
      <c r="AS777" s="47" t="str">
        <f>IF(Table2[[#This Row],[Pro Bet]]="","",IF(Table2[[#This Row],[Lev Ret]]="","",AR777*Table2[[#This Row],[Div]]))</f>
        <v/>
      </c>
      <c r="AT777" s="96" t="str">
        <f>IF(Table2[[#This Row],[Pro Bet]]="","",IF(AS777="",AR777*-1,AS777-AR777))</f>
        <v/>
      </c>
    </row>
    <row r="778" spans="1:46" x14ac:dyDescent="0.25">
      <c r="A778" s="38">
        <v>44800</v>
      </c>
      <c r="B778" s="39" t="s">
        <v>107</v>
      </c>
      <c r="C778" s="40">
        <v>0.64583333333333337</v>
      </c>
      <c r="D778" s="39">
        <v>6</v>
      </c>
      <c r="E778" s="39">
        <v>0</v>
      </c>
      <c r="F778" s="70">
        <v>6</v>
      </c>
      <c r="G778" s="39">
        <v>1100</v>
      </c>
      <c r="H778" s="39" t="s">
        <v>988</v>
      </c>
      <c r="I778" s="39" t="s">
        <v>1052</v>
      </c>
      <c r="J778" s="39">
        <v>200</v>
      </c>
      <c r="K778" s="39">
        <v>11</v>
      </c>
      <c r="L778" s="39" t="s">
        <v>558</v>
      </c>
      <c r="M778" s="39" t="s">
        <v>990</v>
      </c>
      <c r="N778" s="41">
        <v>26</v>
      </c>
      <c r="O778" s="39" t="s">
        <v>1207</v>
      </c>
      <c r="P778" s="39" t="s">
        <v>1049</v>
      </c>
      <c r="Q778" s="48"/>
      <c r="R778" s="39">
        <v>4</v>
      </c>
      <c r="S778" s="39">
        <v>55</v>
      </c>
      <c r="T778" s="39">
        <v>55</v>
      </c>
      <c r="U778" s="48">
        <v>9.1093117408906892</v>
      </c>
      <c r="V778" s="39">
        <v>4</v>
      </c>
      <c r="W778" s="39">
        <v>3</v>
      </c>
      <c r="X778" s="39">
        <v>2</v>
      </c>
      <c r="Y778" s="39">
        <v>5.5</v>
      </c>
      <c r="Z778" s="39">
        <v>30</v>
      </c>
      <c r="AA778" s="39">
        <v>11</v>
      </c>
      <c r="AB778" s="52"/>
      <c r="AC778" s="39"/>
      <c r="AD778" s="41">
        <v>51</v>
      </c>
      <c r="AE778" s="41"/>
      <c r="AF778" s="68" t="s">
        <v>618</v>
      </c>
      <c r="AG778" s="39" t="str">
        <f>VLOOKUP(B778,$B$1703:$D$1743,2,FALSE)</f>
        <v>Vic</v>
      </c>
      <c r="AH778" s="39" t="str">
        <f>VLOOKUP(B778,$B$1703:$D$1743,3,FALSE)</f>
        <v>-</v>
      </c>
      <c r="AI778" s="69" t="str">
        <f>TRIM(PROPER(L778))</f>
        <v>Little Stevie</v>
      </c>
      <c r="AJ778" s="39" t="str">
        <f>TEXT(A778, "ddd")</f>
        <v>Sat</v>
      </c>
      <c r="AK778" s="39">
        <f>MONTH(Table2[[#This Row],[Date]])</f>
        <v>8</v>
      </c>
      <c r="AL778" s="39"/>
      <c r="AM778" s="39">
        <f>IF(AND(Table2[[#This Row],[Date]]=A779,Table2[[#This Row],[Track]]=B779,Table2[[#This Row],[Race]]=F779,AL778&lt;&gt;"Neg",AL779&lt;&gt;"Neg"),2,"")</f>
        <v>2</v>
      </c>
      <c r="AN778" s="39">
        <f>IF(AM778=2,2,IF(AND(AM777=2,Table2[[#This Row],[Negatives]]&lt;&gt;"NEG"),2,""))</f>
        <v>2</v>
      </c>
      <c r="AO778" s="39">
        <f>IF(AND(Table2[[#This Row],[State]]="NSW",Table2[[#This Row],[Rated Order]]=3,AN778=""),100,100)</f>
        <v>100</v>
      </c>
      <c r="AP778" s="39" t="str">
        <f>IF(AC778&lt;&gt;"Won","",AO778*AD778)</f>
        <v/>
      </c>
      <c r="AQ778" s="39">
        <f>IF(AP778="",AO778*-1,AP778-AO778)</f>
        <v>-100</v>
      </c>
      <c r="AR778" s="95">
        <f>IF(Table2[[#This Row],[Negatives]]="NEG","",IF(AND(Table2[[#This Row],[2 Pro Bets]]="",Table2[[#This Row],[State]]="NSW",Table2[[#This Row],[Rated Order]]=3),"",100))</f>
        <v>100</v>
      </c>
      <c r="AS778" s="47" t="str">
        <f>IF(Table2[[#This Row],[Pro Bet]]="","",IF(Table2[[#This Row],[Lev Ret]]="","",AR778*Table2[[#This Row],[Div]]))</f>
        <v/>
      </c>
      <c r="AT778" s="96">
        <f>IF(Table2[[#This Row],[Pro Bet]]="","",IF(AS778="",AR778*-1,AS778-AR778))</f>
        <v>-100</v>
      </c>
    </row>
    <row r="779" spans="1:46" x14ac:dyDescent="0.25">
      <c r="A779" s="38">
        <v>44800</v>
      </c>
      <c r="B779" s="39" t="s">
        <v>107</v>
      </c>
      <c r="C779" s="40">
        <v>0.64583333333333337</v>
      </c>
      <c r="D779" s="39">
        <v>6</v>
      </c>
      <c r="E779" s="39">
        <v>0</v>
      </c>
      <c r="F779" s="70">
        <v>6</v>
      </c>
      <c r="G779" s="39">
        <v>1100</v>
      </c>
      <c r="H779" s="39" t="s">
        <v>988</v>
      </c>
      <c r="I779" s="39" t="s">
        <v>1052</v>
      </c>
      <c r="J779" s="39">
        <v>200</v>
      </c>
      <c r="K779" s="39">
        <v>10</v>
      </c>
      <c r="L779" s="39" t="s">
        <v>572</v>
      </c>
      <c r="M779" s="39" t="s">
        <v>999</v>
      </c>
      <c r="N779" s="41">
        <v>4.4000000000000004</v>
      </c>
      <c r="O779" s="39" t="s">
        <v>1022</v>
      </c>
      <c r="P779" s="39" t="s">
        <v>1140</v>
      </c>
      <c r="Q779" s="48"/>
      <c r="R779" s="39">
        <v>10</v>
      </c>
      <c r="S779" s="39">
        <v>57</v>
      </c>
      <c r="T779" s="39">
        <v>57</v>
      </c>
      <c r="U779" s="48">
        <v>9.1093117408906892</v>
      </c>
      <c r="V779" s="39">
        <v>1</v>
      </c>
      <c r="W779" s="39"/>
      <c r="X779" s="39">
        <v>3</v>
      </c>
      <c r="Y779" s="39">
        <v>5.7</v>
      </c>
      <c r="Z779" s="39">
        <v>30</v>
      </c>
      <c r="AA779" s="39">
        <v>11</v>
      </c>
      <c r="AB779" s="52"/>
      <c r="AC779" s="39" t="s">
        <v>1</v>
      </c>
      <c r="AD779" s="41">
        <v>4</v>
      </c>
      <c r="AE779" s="41">
        <v>1.8</v>
      </c>
      <c r="AF779" s="68" t="s">
        <v>618</v>
      </c>
      <c r="AG779" s="39" t="str">
        <f>VLOOKUP(B779,$B$1703:$D$1743,2,FALSE)</f>
        <v>Vic</v>
      </c>
      <c r="AH779" s="39" t="str">
        <f>VLOOKUP(B779,$B$1703:$D$1743,3,FALSE)</f>
        <v>-</v>
      </c>
      <c r="AI779" s="69" t="str">
        <f>TRIM(PROPER(L779))</f>
        <v>Star Patrol</v>
      </c>
      <c r="AJ779" s="39" t="str">
        <f>TEXT(A779, "ddd")</f>
        <v>Sat</v>
      </c>
      <c r="AK779" s="39">
        <f>MONTH(Table2[[#This Row],[Date]])</f>
        <v>8</v>
      </c>
      <c r="AL779" s="39"/>
      <c r="AM779" s="39" t="str">
        <f>IF(AND(Table2[[#This Row],[Date]]=A780,Table2[[#This Row],[Track]]=B780,Table2[[#This Row],[Race]]=F780,AL779&lt;&gt;"Neg",AL780&lt;&gt;"Neg"),2,"")</f>
        <v/>
      </c>
      <c r="AN779" s="39">
        <f>IF(AM779=2,2,IF(AND(AM778=2,Table2[[#This Row],[Negatives]]&lt;&gt;"NEG"),2,""))</f>
        <v>2</v>
      </c>
      <c r="AO779" s="39">
        <f>IF(AND(Table2[[#This Row],[State]]="NSW",Table2[[#This Row],[Rated Order]]=3,AN779=""),100,100)</f>
        <v>100</v>
      </c>
      <c r="AP779" s="39" t="str">
        <f>IF(AC779&lt;&gt;"Won","",AO779*AD779)</f>
        <v/>
      </c>
      <c r="AQ779" s="39">
        <f>IF(AP779="",AO779*-1,AP779-AO779)</f>
        <v>-100</v>
      </c>
      <c r="AR779" s="95">
        <f>IF(Table2[[#This Row],[Negatives]]="NEG","",IF(AND(Table2[[#This Row],[2 Pro Bets]]="",Table2[[#This Row],[State]]="NSW",Table2[[#This Row],[Rated Order]]=3),"",100))</f>
        <v>100</v>
      </c>
      <c r="AS779" s="47" t="str">
        <f>IF(Table2[[#This Row],[Pro Bet]]="","",IF(Table2[[#This Row],[Lev Ret]]="","",AR779*Table2[[#This Row],[Div]]))</f>
        <v/>
      </c>
      <c r="AT779" s="96">
        <f>IF(Table2[[#This Row],[Pro Bet]]="","",IF(AS779="",AR779*-1,AS779-AR779))</f>
        <v>-100</v>
      </c>
    </row>
    <row r="780" spans="1:46" x14ac:dyDescent="0.25">
      <c r="A780" s="38">
        <v>44800</v>
      </c>
      <c r="B780" s="39" t="s">
        <v>107</v>
      </c>
      <c r="C780" s="40">
        <v>0.67361111111111116</v>
      </c>
      <c r="D780" s="39">
        <v>6</v>
      </c>
      <c r="E780" s="39">
        <v>0</v>
      </c>
      <c r="F780" s="70">
        <v>7</v>
      </c>
      <c r="G780" s="39">
        <v>1200</v>
      </c>
      <c r="H780" s="39" t="s">
        <v>1021</v>
      </c>
      <c r="I780" s="39" t="s">
        <v>1061</v>
      </c>
      <c r="J780" s="39">
        <v>200</v>
      </c>
      <c r="K780" s="39">
        <v>11</v>
      </c>
      <c r="L780" s="39" t="s">
        <v>579</v>
      </c>
      <c r="M780" s="39" t="s">
        <v>999</v>
      </c>
      <c r="N780" s="41">
        <v>6.5</v>
      </c>
      <c r="O780" s="39" t="s">
        <v>1074</v>
      </c>
      <c r="P780" s="39" t="s">
        <v>997</v>
      </c>
      <c r="Q780" s="48"/>
      <c r="R780" s="39">
        <v>12</v>
      </c>
      <c r="S780" s="39">
        <v>56</v>
      </c>
      <c r="T780" s="39">
        <v>56</v>
      </c>
      <c r="U780" s="48">
        <v>60.83916083916084</v>
      </c>
      <c r="V780" s="39">
        <v>3</v>
      </c>
      <c r="W780" s="39">
        <v>1</v>
      </c>
      <c r="X780" s="39">
        <v>2</v>
      </c>
      <c r="Y780" s="39">
        <v>4.5999999999999996</v>
      </c>
      <c r="Z780" s="39">
        <v>45</v>
      </c>
      <c r="AA780" s="39">
        <v>13</v>
      </c>
      <c r="AB780" s="52"/>
      <c r="AC780" s="39" t="s">
        <v>617</v>
      </c>
      <c r="AD780" s="41">
        <v>7</v>
      </c>
      <c r="AE780" s="41">
        <v>2</v>
      </c>
      <c r="AF780" s="68" t="s">
        <v>618</v>
      </c>
      <c r="AG780" s="39" t="str">
        <f>VLOOKUP(B780,$B$1703:$D$1743,2,FALSE)</f>
        <v>Vic</v>
      </c>
      <c r="AH780" s="39" t="str">
        <f>VLOOKUP(B780,$B$1703:$D$1743,3,FALSE)</f>
        <v>-</v>
      </c>
      <c r="AI780" s="69" t="str">
        <f>TRIM(PROPER(L780))</f>
        <v>Chain Of Lightning</v>
      </c>
      <c r="AJ780" s="39" t="str">
        <f>TEXT(A780, "ddd")</f>
        <v>Sat</v>
      </c>
      <c r="AK780" s="39">
        <f>MONTH(Table2[[#This Row],[Date]])</f>
        <v>8</v>
      </c>
      <c r="AL780" s="39" t="s">
        <v>1361</v>
      </c>
      <c r="AM780" s="39" t="str">
        <f>IF(AND(Table2[[#This Row],[Date]]=A781,Table2[[#This Row],[Track]]=B781,Table2[[#This Row],[Race]]=F781,AL780&lt;&gt;"Neg",AL781&lt;&gt;"Neg"),2,"")</f>
        <v/>
      </c>
      <c r="AN780" s="39" t="str">
        <f>IF(AM780=2,2,IF(AND(AM779=2,Table2[[#This Row],[Negatives]]&lt;&gt;"NEG"),2,""))</f>
        <v/>
      </c>
      <c r="AO780" s="39">
        <f>IF(AND(Table2[[#This Row],[State]]="NSW",Table2[[#This Row],[Rated Order]]=3,AN780=""),100,100)</f>
        <v>100</v>
      </c>
      <c r="AP780" s="39">
        <f>IF(AC780&lt;&gt;"Won","",AO780*AD780)</f>
        <v>700</v>
      </c>
      <c r="AQ780" s="39">
        <f>IF(AP780="",AO780*-1,AP780-AO780)</f>
        <v>600</v>
      </c>
      <c r="AR780" s="95" t="str">
        <f>IF(Table2[[#This Row],[Negatives]]="NEG","",IF(AND(Table2[[#This Row],[2 Pro Bets]]="",Table2[[#This Row],[State]]="NSW",Table2[[#This Row],[Rated Order]]=3),"",100))</f>
        <v/>
      </c>
      <c r="AS780" s="47" t="str">
        <f>IF(Table2[[#This Row],[Pro Bet]]="","",IF(Table2[[#This Row],[Lev Ret]]="","",AR780*Table2[[#This Row],[Div]]))</f>
        <v/>
      </c>
      <c r="AT780" s="96" t="str">
        <f>IF(Table2[[#This Row],[Pro Bet]]="","",IF(AS780="",AR780*-1,AS780-AR780))</f>
        <v/>
      </c>
    </row>
    <row r="781" spans="1:46" x14ac:dyDescent="0.25">
      <c r="A781" s="38">
        <v>44800</v>
      </c>
      <c r="B781" s="39" t="s">
        <v>107</v>
      </c>
      <c r="C781" s="40">
        <v>0.67361111111111116</v>
      </c>
      <c r="D781" s="39">
        <v>6</v>
      </c>
      <c r="E781" s="39">
        <v>0</v>
      </c>
      <c r="F781" s="70">
        <v>7</v>
      </c>
      <c r="G781" s="39">
        <v>1200</v>
      </c>
      <c r="H781" s="39" t="s">
        <v>1021</v>
      </c>
      <c r="I781" s="39" t="s">
        <v>1061</v>
      </c>
      <c r="J781" s="39">
        <v>200</v>
      </c>
      <c r="K781" s="39">
        <v>3</v>
      </c>
      <c r="L781" s="39" t="s">
        <v>652</v>
      </c>
      <c r="M781" s="39" t="s">
        <v>995</v>
      </c>
      <c r="N781" s="41">
        <v>8.5</v>
      </c>
      <c r="O781" s="39" t="s">
        <v>1214</v>
      </c>
      <c r="P781" s="39" t="s">
        <v>1215</v>
      </c>
      <c r="Q781" s="48"/>
      <c r="R781" s="39">
        <v>7</v>
      </c>
      <c r="S781" s="39">
        <v>58</v>
      </c>
      <c r="T781" s="39">
        <v>58</v>
      </c>
      <c r="U781" s="48">
        <v>60.83916083916084</v>
      </c>
      <c r="V781" s="39">
        <v>1</v>
      </c>
      <c r="W781" s="39"/>
      <c r="X781" s="39">
        <v>3</v>
      </c>
      <c r="Y781" s="39">
        <v>5.5</v>
      </c>
      <c r="Z781" s="39">
        <v>30</v>
      </c>
      <c r="AA781" s="39">
        <v>13</v>
      </c>
      <c r="AB781" s="52"/>
      <c r="AC781" s="39"/>
      <c r="AD781" s="41">
        <v>11</v>
      </c>
      <c r="AE781" s="41"/>
      <c r="AF781" s="68" t="s">
        <v>618</v>
      </c>
      <c r="AG781" s="39" t="str">
        <f>VLOOKUP(B781,$B$1703:$D$1743,2,FALSE)</f>
        <v>Vic</v>
      </c>
      <c r="AH781" s="39" t="str">
        <f>VLOOKUP(B781,$B$1703:$D$1743,3,FALSE)</f>
        <v>-</v>
      </c>
      <c r="AI781" s="69" t="str">
        <f>TRIM(PROPER(L781))</f>
        <v>Flying Mascot</v>
      </c>
      <c r="AJ781" s="39" t="str">
        <f>TEXT(A781, "ddd")</f>
        <v>Sat</v>
      </c>
      <c r="AK781" s="39">
        <f>MONTH(Table2[[#This Row],[Date]])</f>
        <v>8</v>
      </c>
      <c r="AL781" s="39" t="s">
        <v>1361</v>
      </c>
      <c r="AM781" s="39" t="str">
        <f>IF(AND(Table2[[#This Row],[Date]]=A782,Table2[[#This Row],[Track]]=B782,Table2[[#This Row],[Race]]=F782,AL781&lt;&gt;"Neg",AL782&lt;&gt;"Neg"),2,"")</f>
        <v/>
      </c>
      <c r="AN781" s="39" t="str">
        <f>IF(AM781=2,2,IF(AND(AM780=2,Table2[[#This Row],[Negatives]]&lt;&gt;"NEG"),2,""))</f>
        <v/>
      </c>
      <c r="AO781" s="39">
        <f>IF(AND(Table2[[#This Row],[State]]="NSW",Table2[[#This Row],[Rated Order]]=3,AN781=""),100,100)</f>
        <v>100</v>
      </c>
      <c r="AP781" s="39" t="str">
        <f>IF(AC781&lt;&gt;"Won","",AO781*AD781)</f>
        <v/>
      </c>
      <c r="AQ781" s="39">
        <f>IF(AP781="",AO781*-1,AP781-AO781)</f>
        <v>-100</v>
      </c>
      <c r="AR781" s="95" t="str">
        <f>IF(Table2[[#This Row],[Negatives]]="NEG","",IF(AND(Table2[[#This Row],[2 Pro Bets]]="",Table2[[#This Row],[State]]="NSW",Table2[[#This Row],[Rated Order]]=3),"",100))</f>
        <v/>
      </c>
      <c r="AS781" s="47" t="str">
        <f>IF(Table2[[#This Row],[Pro Bet]]="","",IF(Table2[[#This Row],[Lev Ret]]="","",AR781*Table2[[#This Row],[Div]]))</f>
        <v/>
      </c>
      <c r="AT781" s="96" t="str">
        <f>IF(Table2[[#This Row],[Pro Bet]]="","",IF(AS781="",AR781*-1,AS781-AR781))</f>
        <v/>
      </c>
    </row>
    <row r="782" spans="1:46" x14ac:dyDescent="0.25">
      <c r="A782" s="38">
        <v>44800</v>
      </c>
      <c r="B782" s="39" t="s">
        <v>107</v>
      </c>
      <c r="C782" s="40">
        <v>0.72222222222222221</v>
      </c>
      <c r="D782" s="39">
        <v>6</v>
      </c>
      <c r="E782" s="39">
        <v>0</v>
      </c>
      <c r="F782" s="70">
        <v>9</v>
      </c>
      <c r="G782" s="39">
        <v>1700</v>
      </c>
      <c r="H782" s="39" t="s">
        <v>988</v>
      </c>
      <c r="I782" s="39" t="s">
        <v>989</v>
      </c>
      <c r="J782" s="39">
        <v>175</v>
      </c>
      <c r="K782" s="39">
        <v>8</v>
      </c>
      <c r="L782" s="39" t="s">
        <v>1130</v>
      </c>
      <c r="M782" s="39" t="s">
        <v>1018</v>
      </c>
      <c r="N782" s="41">
        <v>5.5</v>
      </c>
      <c r="O782" s="39" t="s">
        <v>1131</v>
      </c>
      <c r="P782" s="39" t="s">
        <v>1231</v>
      </c>
      <c r="Q782" s="48"/>
      <c r="R782" s="39">
        <v>4</v>
      </c>
      <c r="S782" s="39">
        <v>54.5</v>
      </c>
      <c r="T782" s="39">
        <v>54.5</v>
      </c>
      <c r="U782" s="48">
        <v>43.181818181818187</v>
      </c>
      <c r="V782" s="39">
        <v>2</v>
      </c>
      <c r="W782" s="39">
        <v>2</v>
      </c>
      <c r="X782" s="39">
        <v>2</v>
      </c>
      <c r="Y782" s="39">
        <v>5</v>
      </c>
      <c r="Z782" s="39">
        <v>30</v>
      </c>
      <c r="AA782" s="39">
        <v>14</v>
      </c>
      <c r="AB782" s="52"/>
      <c r="AC782" s="39"/>
      <c r="AD782" s="41">
        <v>7</v>
      </c>
      <c r="AE782" s="41"/>
      <c r="AF782" s="68" t="s">
        <v>618</v>
      </c>
      <c r="AG782" s="39" t="str">
        <f>VLOOKUP(B782,$B$1703:$D$1743,2,FALSE)</f>
        <v>Vic</v>
      </c>
      <c r="AH782" s="39" t="str">
        <f>VLOOKUP(B782,$B$1703:$D$1743,3,FALSE)</f>
        <v>-</v>
      </c>
      <c r="AI782" s="69" t="str">
        <f>TRIM(PROPER(L782))</f>
        <v>No Effort</v>
      </c>
      <c r="AJ782" s="39" t="str">
        <f>TEXT(A782, "ddd")</f>
        <v>Sat</v>
      </c>
      <c r="AK782" s="39">
        <f>MONTH(Table2[[#This Row],[Date]])</f>
        <v>8</v>
      </c>
      <c r="AL782" s="39" t="s">
        <v>1361</v>
      </c>
      <c r="AM782" s="39" t="str">
        <f>IF(AND(Table2[[#This Row],[Date]]=A783,Table2[[#This Row],[Track]]=B783,Table2[[#This Row],[Race]]=F783,AL782&lt;&gt;"Neg",AL783&lt;&gt;"Neg"),2,"")</f>
        <v/>
      </c>
      <c r="AN782" s="39" t="str">
        <f>IF(AM782=2,2,IF(AND(AM781=2,Table2[[#This Row],[Negatives]]&lt;&gt;"NEG"),2,""))</f>
        <v/>
      </c>
      <c r="AO782" s="39">
        <f>IF(AND(Table2[[#This Row],[State]]="NSW",Table2[[#This Row],[Rated Order]]=3,AN782=""),100,100)</f>
        <v>100</v>
      </c>
      <c r="AP782" s="39" t="str">
        <f>IF(AC782&lt;&gt;"Won","",AO782*AD782)</f>
        <v/>
      </c>
      <c r="AQ782" s="39">
        <f>IF(AP782="",AO782*-1,AP782-AO782)</f>
        <v>-100</v>
      </c>
      <c r="AR782" s="95" t="str">
        <f>IF(Table2[[#This Row],[Negatives]]="NEG","",IF(AND(Table2[[#This Row],[2 Pro Bets]]="",Table2[[#This Row],[State]]="NSW",Table2[[#This Row],[Rated Order]]=3),"",100))</f>
        <v/>
      </c>
      <c r="AS782" s="47" t="str">
        <f>IF(Table2[[#This Row],[Pro Bet]]="","",IF(Table2[[#This Row],[Lev Ret]]="","",AR782*Table2[[#This Row],[Div]]))</f>
        <v/>
      </c>
      <c r="AT782" s="96" t="str">
        <f>IF(Table2[[#This Row],[Pro Bet]]="","",IF(AS782="",AR782*-1,AS782-AR782))</f>
        <v/>
      </c>
    </row>
    <row r="783" spans="1:46" x14ac:dyDescent="0.25">
      <c r="A783" s="38">
        <v>44807</v>
      </c>
      <c r="B783" s="39" t="s">
        <v>44</v>
      </c>
      <c r="C783" s="40">
        <v>0.51041666666666663</v>
      </c>
      <c r="D783" s="39">
        <v>7</v>
      </c>
      <c r="E783" s="39">
        <v>7</v>
      </c>
      <c r="F783" s="70">
        <v>2</v>
      </c>
      <c r="G783" s="39">
        <v>1800</v>
      </c>
      <c r="H783" s="39" t="s">
        <v>1398</v>
      </c>
      <c r="I783" s="39">
        <v>72</v>
      </c>
      <c r="J783" s="39">
        <v>120</v>
      </c>
      <c r="K783" s="39">
        <v>6</v>
      </c>
      <c r="L783" s="39" t="s">
        <v>882</v>
      </c>
      <c r="M783" s="39" t="s">
        <v>1006</v>
      </c>
      <c r="N783" s="41">
        <v>4.0999999999999996</v>
      </c>
      <c r="O783" s="39" t="s">
        <v>1497</v>
      </c>
      <c r="P783" s="39" t="s">
        <v>1498</v>
      </c>
      <c r="Q783" s="48"/>
      <c r="R783" s="39">
        <v>3</v>
      </c>
      <c r="S783" s="39">
        <v>56</v>
      </c>
      <c r="T783" s="39">
        <v>56</v>
      </c>
      <c r="U783" s="48">
        <v>32.586965213914439</v>
      </c>
      <c r="V783" s="39">
        <v>1</v>
      </c>
      <c r="W783" s="39"/>
      <c r="X783" s="39">
        <v>2</v>
      </c>
      <c r="Y783" s="39">
        <v>6.5</v>
      </c>
      <c r="Z783" s="39">
        <v>20</v>
      </c>
      <c r="AA783" s="39"/>
      <c r="AB783" s="52"/>
      <c r="AC783" s="39"/>
      <c r="AD783" s="41">
        <v>4.5999999999999996</v>
      </c>
      <c r="AE783" s="41"/>
      <c r="AF783" s="68" t="s">
        <v>619</v>
      </c>
      <c r="AG783" s="39" t="str">
        <f>VLOOKUP(B783,$B$1703:$D$1743,2,FALSE)</f>
        <v>NSW</v>
      </c>
      <c r="AH783" s="39" t="str">
        <f>VLOOKUP(B783,$B$1703:$D$1743,3,FALSE)</f>
        <v>-</v>
      </c>
      <c r="AI783" s="69" t="str">
        <f>TRIM(PROPER(L783))</f>
        <v>Scorched Land</v>
      </c>
      <c r="AJ783" s="39" t="str">
        <f>TEXT(A783, "ddd")</f>
        <v>Sat</v>
      </c>
      <c r="AK783" s="39">
        <f>MONTH(Table2[[#This Row],[Date]])</f>
        <v>9</v>
      </c>
      <c r="AL783" s="39"/>
      <c r="AM783" s="39">
        <f>IF(AND(Table2[[#This Row],[Date]]=A784,Table2[[#This Row],[Track]]=B784,Table2[[#This Row],[Race]]=F784,AL783&lt;&gt;"Neg",AL784&lt;&gt;"Neg"),2,"")</f>
        <v>2</v>
      </c>
      <c r="AN783" s="39">
        <f>IF(AM783=2,2,IF(AND(AM782=2,Table2[[#This Row],[Negatives]]&lt;&gt;"NEG"),2,""))</f>
        <v>2</v>
      </c>
      <c r="AO783" s="39">
        <f>IF(AND(Table2[[#This Row],[State]]="NSW",Table2[[#This Row],[Rated Order]]=3,AN783=""),100,100)</f>
        <v>100</v>
      </c>
      <c r="AP783" s="39" t="str">
        <f>IF(AC783&lt;&gt;"Won","",AO783*AD783)</f>
        <v/>
      </c>
      <c r="AQ783" s="39">
        <f>IF(AP783="",AO783*-1,AP783-AO783)</f>
        <v>-100</v>
      </c>
      <c r="AR783" s="95">
        <f>IF(Table2[[#This Row],[Negatives]]="NEG","",IF(AND(Table2[[#This Row],[2 Pro Bets]]="",Table2[[#This Row],[State]]="NSW",Table2[[#This Row],[Rated Order]]=3),"",100))</f>
        <v>100</v>
      </c>
      <c r="AS783" s="47" t="str">
        <f>IF(Table2[[#This Row],[Pro Bet]]="","",IF(Table2[[#This Row],[Lev Ret]]="","",AR783*Table2[[#This Row],[Div]]))</f>
        <v/>
      </c>
      <c r="AT783" s="96">
        <f>IF(Table2[[#This Row],[Pro Bet]]="","",IF(AS783="",AR783*-1,AS783-AR783))</f>
        <v>-100</v>
      </c>
    </row>
    <row r="784" spans="1:46" x14ac:dyDescent="0.25">
      <c r="A784" s="38">
        <v>44807</v>
      </c>
      <c r="B784" s="39" t="s">
        <v>44</v>
      </c>
      <c r="C784" s="40">
        <v>0.51041666666666663</v>
      </c>
      <c r="D784" s="39">
        <v>7</v>
      </c>
      <c r="E784" s="39">
        <v>7</v>
      </c>
      <c r="F784" s="70">
        <v>2</v>
      </c>
      <c r="G784" s="39">
        <v>1800</v>
      </c>
      <c r="H784" s="39" t="s">
        <v>1398</v>
      </c>
      <c r="I784" s="39">
        <v>72</v>
      </c>
      <c r="J784" s="39">
        <v>120</v>
      </c>
      <c r="K784" s="39">
        <v>9</v>
      </c>
      <c r="L784" s="39" t="s">
        <v>883</v>
      </c>
      <c r="M784" s="39" t="s">
        <v>999</v>
      </c>
      <c r="N784" s="41">
        <v>5.6</v>
      </c>
      <c r="O784" s="39" t="s">
        <v>1456</v>
      </c>
      <c r="P784" s="39" t="s">
        <v>1064</v>
      </c>
      <c r="Q784" s="48"/>
      <c r="R784" s="39">
        <v>6</v>
      </c>
      <c r="S784" s="39">
        <v>54.5</v>
      </c>
      <c r="T784" s="39">
        <v>54.5</v>
      </c>
      <c r="U784" s="48">
        <v>32.586965213914439</v>
      </c>
      <c r="V784" s="39">
        <v>3</v>
      </c>
      <c r="W784" s="39"/>
      <c r="X784" s="39">
        <v>3</v>
      </c>
      <c r="Y784" s="39">
        <v>6.9</v>
      </c>
      <c r="Z784" s="39">
        <v>20</v>
      </c>
      <c r="AA784" s="39"/>
      <c r="AB784" s="52"/>
      <c r="AC784" s="39" t="s">
        <v>471</v>
      </c>
      <c r="AD784" s="41">
        <v>8</v>
      </c>
      <c r="AE784" s="41">
        <v>2.6</v>
      </c>
      <c r="AF784" s="68" t="s">
        <v>619</v>
      </c>
      <c r="AG784" s="39" t="str">
        <f>VLOOKUP(B784,$B$1703:$D$1743,2,FALSE)</f>
        <v>NSW</v>
      </c>
      <c r="AH784" s="39" t="str">
        <f>VLOOKUP(B784,$B$1703:$D$1743,3,FALSE)</f>
        <v>-</v>
      </c>
      <c r="AI784" s="69" t="str">
        <f>TRIM(PROPER(L784))</f>
        <v>Navajo Peak</v>
      </c>
      <c r="AJ784" s="39" t="str">
        <f>TEXT(A784, "ddd")</f>
        <v>Sat</v>
      </c>
      <c r="AK784" s="39">
        <f>MONTH(Table2[[#This Row],[Date]])</f>
        <v>9</v>
      </c>
      <c r="AL784" s="39"/>
      <c r="AM784" s="39" t="str">
        <f>IF(AND(Table2[[#This Row],[Date]]=A785,Table2[[#This Row],[Track]]=B785,Table2[[#This Row],[Race]]=F785,AL784&lt;&gt;"Neg",AL785&lt;&gt;"Neg"),2,"")</f>
        <v/>
      </c>
      <c r="AN784" s="39">
        <f>IF(AM784=2,2,IF(AND(AM783=2,Table2[[#This Row],[Negatives]]&lt;&gt;"NEG"),2,""))</f>
        <v>2</v>
      </c>
      <c r="AO784" s="39">
        <f>IF(AND(Table2[[#This Row],[State]]="NSW",Table2[[#This Row],[Rated Order]]=3,AN784=""),100,100)</f>
        <v>100</v>
      </c>
      <c r="AP784" s="39">
        <f>IF(AC784&lt;&gt;"Won","",AO784*AD784)</f>
        <v>800</v>
      </c>
      <c r="AQ784" s="39">
        <f>IF(AP784="",AO784*-1,AP784-AO784)</f>
        <v>700</v>
      </c>
      <c r="AR784" s="95">
        <f>IF(Table2[[#This Row],[Negatives]]="NEG","",IF(AND(Table2[[#This Row],[2 Pro Bets]]="",Table2[[#This Row],[State]]="NSW",Table2[[#This Row],[Rated Order]]=3),"",100))</f>
        <v>100</v>
      </c>
      <c r="AS784" s="47">
        <f>IF(Table2[[#This Row],[Pro Bet]]="","",IF(Table2[[#This Row],[Lev Ret]]="","",AR784*Table2[[#This Row],[Div]]))</f>
        <v>800</v>
      </c>
      <c r="AT784" s="96">
        <f>IF(Table2[[#This Row],[Pro Bet]]="","",IF(AS784="",AR784*-1,AS784-AR784))</f>
        <v>700</v>
      </c>
    </row>
    <row r="785" spans="1:46" x14ac:dyDescent="0.25">
      <c r="A785" s="38">
        <v>44807</v>
      </c>
      <c r="B785" s="39" t="s">
        <v>125</v>
      </c>
      <c r="C785" s="40">
        <v>0.54513888888888895</v>
      </c>
      <c r="D785" s="39">
        <v>5</v>
      </c>
      <c r="E785" s="39">
        <v>0</v>
      </c>
      <c r="F785" s="70">
        <v>2</v>
      </c>
      <c r="G785" s="39">
        <v>2040</v>
      </c>
      <c r="H785" s="39" t="s">
        <v>988</v>
      </c>
      <c r="I785" s="39" t="s">
        <v>989</v>
      </c>
      <c r="J785" s="39">
        <v>150</v>
      </c>
      <c r="K785" s="39">
        <v>9</v>
      </c>
      <c r="L785" s="39" t="s">
        <v>1385</v>
      </c>
      <c r="M785" s="39" t="s">
        <v>1006</v>
      </c>
      <c r="N785" s="41">
        <v>10</v>
      </c>
      <c r="O785" s="39" t="s">
        <v>1187</v>
      </c>
      <c r="P785" s="39" t="s">
        <v>1251</v>
      </c>
      <c r="Q785" s="48"/>
      <c r="R785" s="39">
        <v>4</v>
      </c>
      <c r="S785" s="39">
        <v>54</v>
      </c>
      <c r="T785" s="39">
        <v>54</v>
      </c>
      <c r="U785" s="48">
        <v>30.833333333333336</v>
      </c>
      <c r="V785" s="39">
        <v>4</v>
      </c>
      <c r="W785" s="39"/>
      <c r="X785" s="39">
        <v>2</v>
      </c>
      <c r="Y785" s="39">
        <v>5.2</v>
      </c>
      <c r="Z785" s="39">
        <v>30</v>
      </c>
      <c r="AA785" s="39">
        <v>8</v>
      </c>
      <c r="AB785" s="52"/>
      <c r="AC785" s="39" t="s">
        <v>1</v>
      </c>
      <c r="AD785" s="41">
        <v>10</v>
      </c>
      <c r="AE785" s="41"/>
      <c r="AF785" s="68" t="s">
        <v>618</v>
      </c>
      <c r="AG785" s="39" t="str">
        <f>VLOOKUP(B785,$B$1703:$D$1743,2,FALSE)</f>
        <v>Vic</v>
      </c>
      <c r="AH785" s="39" t="str">
        <f>VLOOKUP(B785,$B$1703:$D$1743,3,FALSE)</f>
        <v>-</v>
      </c>
      <c r="AI785" s="69" t="str">
        <f>TRIM(PROPER(L785))</f>
        <v>Harmysian</v>
      </c>
      <c r="AJ785" s="39" t="str">
        <f>TEXT(A785, "ddd")</f>
        <v>Sat</v>
      </c>
      <c r="AK785" s="39">
        <f>MONTH(Table2[[#This Row],[Date]])</f>
        <v>9</v>
      </c>
      <c r="AL785" s="39" t="s">
        <v>1362</v>
      </c>
      <c r="AM785" s="39" t="str">
        <f>IF(AND(Table2[[#This Row],[Date]]=A786,Table2[[#This Row],[Track]]=B786,Table2[[#This Row],[Race]]=F786,AL785&lt;&gt;"Neg",AL786&lt;&gt;"Neg"),2,"")</f>
        <v/>
      </c>
      <c r="AN785" s="39" t="str">
        <f>IF(AM785=2,2,IF(AND(AM784=2,Table2[[#This Row],[Negatives]]&lt;&gt;"NEG"),2,""))</f>
        <v/>
      </c>
      <c r="AO785" s="39">
        <f>IF(AND(Table2[[#This Row],[State]]="NSW",Table2[[#This Row],[Rated Order]]=3,AN785=""),100,100)</f>
        <v>100</v>
      </c>
      <c r="AP785" s="39" t="str">
        <f>IF(AC785&lt;&gt;"Won","",AO785*AD785)</f>
        <v/>
      </c>
      <c r="AQ785" s="39">
        <f>IF(AP785="",AO785*-1,AP785-AO785)</f>
        <v>-100</v>
      </c>
      <c r="AR785" s="95" t="str">
        <f>IF(Table2[[#This Row],[Negatives]]="NEG","",IF(AND(Table2[[#This Row],[2 Pro Bets]]="",Table2[[#This Row],[State]]="NSW",Table2[[#This Row],[Rated Order]]=3),"",100))</f>
        <v/>
      </c>
      <c r="AS785" s="47" t="str">
        <f>IF(Table2[[#This Row],[Pro Bet]]="","",IF(Table2[[#This Row],[Lev Ret]]="","",AR785*Table2[[#This Row],[Div]]))</f>
        <v/>
      </c>
      <c r="AT785" s="96" t="str">
        <f>IF(Table2[[#This Row],[Pro Bet]]="","",IF(AS785="",AR785*-1,AS785-AR785))</f>
        <v/>
      </c>
    </row>
    <row r="786" spans="1:46" x14ac:dyDescent="0.25">
      <c r="A786" s="38">
        <v>44807</v>
      </c>
      <c r="B786" s="39" t="s">
        <v>44</v>
      </c>
      <c r="C786" s="40">
        <v>0.55902777777777779</v>
      </c>
      <c r="D786" s="39">
        <v>7</v>
      </c>
      <c r="E786" s="39">
        <v>7</v>
      </c>
      <c r="F786" s="70">
        <v>4</v>
      </c>
      <c r="G786" s="39">
        <v>2400</v>
      </c>
      <c r="H786" s="39" t="s">
        <v>1398</v>
      </c>
      <c r="I786" s="39"/>
      <c r="J786" s="39">
        <v>160</v>
      </c>
      <c r="K786" s="39">
        <v>10</v>
      </c>
      <c r="L786" s="39" t="s">
        <v>884</v>
      </c>
      <c r="M786" s="39" t="s">
        <v>999</v>
      </c>
      <c r="N786" s="41">
        <v>7.5</v>
      </c>
      <c r="O786" s="39" t="s">
        <v>1091</v>
      </c>
      <c r="P786" s="39" t="s">
        <v>1064</v>
      </c>
      <c r="Q786" s="48"/>
      <c r="R786" s="39">
        <v>6</v>
      </c>
      <c r="S786" s="39">
        <v>53</v>
      </c>
      <c r="T786" s="39">
        <v>53</v>
      </c>
      <c r="U786" s="48">
        <v>36.060606060606062</v>
      </c>
      <c r="V786" s="39"/>
      <c r="W786" s="39"/>
      <c r="X786" s="39">
        <v>2</v>
      </c>
      <c r="Y786" s="39">
        <v>4.5999999999999996</v>
      </c>
      <c r="Z786" s="39">
        <v>20</v>
      </c>
      <c r="AA786" s="39"/>
      <c r="AB786" s="52"/>
      <c r="AC786" s="39"/>
      <c r="AD786" s="41">
        <v>5</v>
      </c>
      <c r="AE786" s="41"/>
      <c r="AF786" s="68" t="s">
        <v>619</v>
      </c>
      <c r="AG786" s="39" t="str">
        <f>VLOOKUP(B786,$B$1703:$D$1743,2,FALSE)</f>
        <v>NSW</v>
      </c>
      <c r="AH786" s="39" t="str">
        <f>VLOOKUP(B786,$B$1703:$D$1743,3,FALSE)</f>
        <v>-</v>
      </c>
      <c r="AI786" s="69" t="str">
        <f>TRIM(PROPER(L786))</f>
        <v>Chalk Stream</v>
      </c>
      <c r="AJ786" s="39" t="str">
        <f>TEXT(A786, "ddd")</f>
        <v>Sat</v>
      </c>
      <c r="AK786" s="39">
        <f>MONTH(Table2[[#This Row],[Date]])</f>
        <v>9</v>
      </c>
      <c r="AL786" s="39"/>
      <c r="AM786" s="39" t="str">
        <f>IF(AND(Table2[[#This Row],[Date]]=A787,Table2[[#This Row],[Track]]=B787,Table2[[#This Row],[Race]]=F787,AL786&lt;&gt;"Neg",AL787&lt;&gt;"Neg"),2,"")</f>
        <v/>
      </c>
      <c r="AN786" s="39" t="str">
        <f>IF(AM786=2,2,IF(AND(AM785=2,Table2[[#This Row],[Negatives]]&lt;&gt;"NEG"),2,""))</f>
        <v/>
      </c>
      <c r="AO786" s="39">
        <f>IF(AND(Table2[[#This Row],[State]]="NSW",Table2[[#This Row],[Rated Order]]=3,AN786=""),100,100)</f>
        <v>100</v>
      </c>
      <c r="AP786" s="39" t="str">
        <f>IF(AC786&lt;&gt;"Won","",AO786*AD786)</f>
        <v/>
      </c>
      <c r="AQ786" s="39">
        <f>IF(AP786="",AO786*-1,AP786-AO786)</f>
        <v>-100</v>
      </c>
      <c r="AR786" s="95">
        <f>IF(Table2[[#This Row],[Negatives]]="NEG","",IF(AND(Table2[[#This Row],[2 Pro Bets]]="",Table2[[#This Row],[State]]="NSW",Table2[[#This Row],[Rated Order]]=3),"",100))</f>
        <v>100</v>
      </c>
      <c r="AS786" s="47" t="str">
        <f>IF(Table2[[#This Row],[Pro Bet]]="","",IF(Table2[[#This Row],[Lev Ret]]="","",AR786*Table2[[#This Row],[Div]]))</f>
        <v/>
      </c>
      <c r="AT786" s="96">
        <f>IF(Table2[[#This Row],[Pro Bet]]="","",IF(AS786="",AR786*-1,AS786-AR786))</f>
        <v>-100</v>
      </c>
    </row>
    <row r="787" spans="1:46" x14ac:dyDescent="0.25">
      <c r="A787" s="38">
        <v>44807</v>
      </c>
      <c r="B787" s="39" t="s">
        <v>125</v>
      </c>
      <c r="C787" s="40">
        <v>0.67708333333333337</v>
      </c>
      <c r="D787" s="39">
        <v>5</v>
      </c>
      <c r="E787" s="39">
        <v>0</v>
      </c>
      <c r="F787" s="70">
        <v>7</v>
      </c>
      <c r="G787" s="39">
        <v>1200</v>
      </c>
      <c r="H787" s="39" t="s">
        <v>988</v>
      </c>
      <c r="I787" s="39" t="s">
        <v>989</v>
      </c>
      <c r="J787" s="39">
        <v>175</v>
      </c>
      <c r="K787" s="39">
        <v>3</v>
      </c>
      <c r="L787" s="39" t="s">
        <v>1134</v>
      </c>
      <c r="M787" s="39" t="s">
        <v>999</v>
      </c>
      <c r="N787" s="41">
        <v>12.5</v>
      </c>
      <c r="O787" s="39" t="s">
        <v>1074</v>
      </c>
      <c r="P787" s="39" t="s">
        <v>1075</v>
      </c>
      <c r="Q787" s="48"/>
      <c r="R787" s="39">
        <v>9</v>
      </c>
      <c r="S787" s="39">
        <v>56.5</v>
      </c>
      <c r="T787" s="39">
        <v>56.5</v>
      </c>
      <c r="U787" s="48">
        <v>24.129032258064516</v>
      </c>
      <c r="V787" s="39">
        <v>5</v>
      </c>
      <c r="W787" s="39"/>
      <c r="X787" s="39">
        <v>2</v>
      </c>
      <c r="Y787" s="39">
        <v>5.5</v>
      </c>
      <c r="Z787" s="39">
        <v>30</v>
      </c>
      <c r="AA787" s="39">
        <v>14</v>
      </c>
      <c r="AB787" s="52"/>
      <c r="AC787" s="39"/>
      <c r="AD787" s="41">
        <v>17</v>
      </c>
      <c r="AE787" s="41"/>
      <c r="AF787" s="68" t="s">
        <v>618</v>
      </c>
      <c r="AG787" s="39" t="str">
        <f>VLOOKUP(B787,$B$1703:$D$1743,2,FALSE)</f>
        <v>Vic</v>
      </c>
      <c r="AH787" s="39" t="str">
        <f>VLOOKUP(B787,$B$1703:$D$1743,3,FALSE)</f>
        <v>-</v>
      </c>
      <c r="AI787" s="69" t="str">
        <f>TRIM(PROPER(L787))</f>
        <v>Oxley Road</v>
      </c>
      <c r="AJ787" s="39" t="str">
        <f>TEXT(A787, "ddd")</f>
        <v>Sat</v>
      </c>
      <c r="AK787" s="39">
        <f>MONTH(Table2[[#This Row],[Date]])</f>
        <v>9</v>
      </c>
      <c r="AL787" s="39" t="s">
        <v>1361</v>
      </c>
      <c r="AM787" s="39" t="str">
        <f>IF(AND(Table2[[#This Row],[Date]]=A788,Table2[[#This Row],[Track]]=B788,Table2[[#This Row],[Race]]=F788,AL787&lt;&gt;"Neg",AL788&lt;&gt;"Neg"),2,"")</f>
        <v/>
      </c>
      <c r="AN787" s="39" t="str">
        <f>IF(AM787=2,2,IF(AND(AM786=2,Table2[[#This Row],[Negatives]]&lt;&gt;"NEG"),2,""))</f>
        <v/>
      </c>
      <c r="AO787" s="39">
        <f>IF(AND(Table2[[#This Row],[State]]="NSW",Table2[[#This Row],[Rated Order]]=3,AN787=""),100,100)</f>
        <v>100</v>
      </c>
      <c r="AP787" s="39" t="str">
        <f>IF(AC787&lt;&gt;"Won","",AO787*AD787)</f>
        <v/>
      </c>
      <c r="AQ787" s="39">
        <f>IF(AP787="",AO787*-1,AP787-AO787)</f>
        <v>-100</v>
      </c>
      <c r="AR787" s="95" t="str">
        <f>IF(Table2[[#This Row],[Negatives]]="NEG","",IF(AND(Table2[[#This Row],[2 Pro Bets]]="",Table2[[#This Row],[State]]="NSW",Table2[[#This Row],[Rated Order]]=3),"",100))</f>
        <v/>
      </c>
      <c r="AS787" s="47" t="str">
        <f>IF(Table2[[#This Row],[Pro Bet]]="","",IF(Table2[[#This Row],[Lev Ret]]="","",AR787*Table2[[#This Row],[Div]]))</f>
        <v/>
      </c>
      <c r="AT787" s="96" t="str">
        <f>IF(Table2[[#This Row],[Pro Bet]]="","",IF(AS787="",AR787*-1,AS787-AR787))</f>
        <v/>
      </c>
    </row>
    <row r="788" spans="1:46" x14ac:dyDescent="0.25">
      <c r="A788" s="38">
        <v>44807</v>
      </c>
      <c r="B788" s="39" t="s">
        <v>125</v>
      </c>
      <c r="C788" s="40">
        <v>0.70138888888888884</v>
      </c>
      <c r="D788" s="39">
        <v>5</v>
      </c>
      <c r="E788" s="39">
        <v>0</v>
      </c>
      <c r="F788" s="70">
        <v>8</v>
      </c>
      <c r="G788" s="39">
        <v>1600</v>
      </c>
      <c r="H788" s="39" t="s">
        <v>988</v>
      </c>
      <c r="I788" s="39" t="s">
        <v>989</v>
      </c>
      <c r="J788" s="39">
        <v>150</v>
      </c>
      <c r="K788" s="39">
        <v>3</v>
      </c>
      <c r="L788" s="39" t="s">
        <v>486</v>
      </c>
      <c r="M788" s="39" t="s">
        <v>1030</v>
      </c>
      <c r="N788" s="41">
        <v>11</v>
      </c>
      <c r="O788" s="39" t="s">
        <v>1000</v>
      </c>
      <c r="P788" s="39" t="s">
        <v>1075</v>
      </c>
      <c r="Q788" s="48"/>
      <c r="R788" s="39">
        <v>3</v>
      </c>
      <c r="S788" s="39">
        <v>57.5</v>
      </c>
      <c r="T788" s="39">
        <v>57.5</v>
      </c>
      <c r="U788" s="48">
        <v>37.662337662337663</v>
      </c>
      <c r="V788" s="39">
        <v>2</v>
      </c>
      <c r="W788" s="39">
        <v>3</v>
      </c>
      <c r="X788" s="39">
        <v>2</v>
      </c>
      <c r="Y788" s="39">
        <v>4.5999999999999996</v>
      </c>
      <c r="Z788" s="39">
        <v>40</v>
      </c>
      <c r="AA788" s="39">
        <v>10</v>
      </c>
      <c r="AB788" s="52"/>
      <c r="AC788" s="39" t="s">
        <v>1</v>
      </c>
      <c r="AD788" s="41">
        <v>11</v>
      </c>
      <c r="AE788" s="41">
        <v>2.2000000000000002</v>
      </c>
      <c r="AF788" s="68" t="s">
        <v>618</v>
      </c>
      <c r="AG788" s="39" t="str">
        <f>VLOOKUP(B788,$B$1703:$D$1743,2,FALSE)</f>
        <v>Vic</v>
      </c>
      <c r="AH788" s="39" t="str">
        <f>VLOOKUP(B788,$B$1703:$D$1743,3,FALSE)</f>
        <v>-</v>
      </c>
      <c r="AI788" s="69" t="str">
        <f>TRIM(PROPER(L788))</f>
        <v>So Si Bon</v>
      </c>
      <c r="AJ788" s="39" t="str">
        <f>TEXT(A788, "ddd")</f>
        <v>Sat</v>
      </c>
      <c r="AK788" s="39">
        <f>MONTH(Table2[[#This Row],[Date]])</f>
        <v>9</v>
      </c>
      <c r="AL788" s="39" t="s">
        <v>1361</v>
      </c>
      <c r="AM788" s="39" t="str">
        <f>IF(AND(Table2[[#This Row],[Date]]=A789,Table2[[#This Row],[Track]]=B789,Table2[[#This Row],[Race]]=F789,AL788&lt;&gt;"Neg",AL789&lt;&gt;"Neg"),2,"")</f>
        <v/>
      </c>
      <c r="AN788" s="39" t="str">
        <f>IF(AM788=2,2,IF(AND(AM787=2,Table2[[#This Row],[Negatives]]&lt;&gt;"NEG"),2,""))</f>
        <v/>
      </c>
      <c r="AO788" s="39">
        <f>IF(AND(Table2[[#This Row],[State]]="NSW",Table2[[#This Row],[Rated Order]]=3,AN788=""),100,100)</f>
        <v>100</v>
      </c>
      <c r="AP788" s="39" t="str">
        <f>IF(AC788&lt;&gt;"Won","",AO788*AD788)</f>
        <v/>
      </c>
      <c r="AQ788" s="39">
        <f>IF(AP788="",AO788*-1,AP788-AO788)</f>
        <v>-100</v>
      </c>
      <c r="AR788" s="95" t="str">
        <f>IF(Table2[[#This Row],[Negatives]]="NEG","",IF(AND(Table2[[#This Row],[2 Pro Bets]]="",Table2[[#This Row],[State]]="NSW",Table2[[#This Row],[Rated Order]]=3),"",100))</f>
        <v/>
      </c>
      <c r="AS788" s="47" t="str">
        <f>IF(Table2[[#This Row],[Pro Bet]]="","",IF(Table2[[#This Row],[Lev Ret]]="","",AR788*Table2[[#This Row],[Div]]))</f>
        <v/>
      </c>
      <c r="AT788" s="96" t="str">
        <f>IF(Table2[[#This Row],[Pro Bet]]="","",IF(AS788="",AR788*-1,AS788-AR788))</f>
        <v/>
      </c>
    </row>
    <row r="789" spans="1:46" x14ac:dyDescent="0.25">
      <c r="A789" s="38">
        <v>44807</v>
      </c>
      <c r="B789" s="39" t="s">
        <v>125</v>
      </c>
      <c r="C789" s="40">
        <v>0.70138888888888884</v>
      </c>
      <c r="D789" s="39">
        <v>5</v>
      </c>
      <c r="E789" s="39">
        <v>0</v>
      </c>
      <c r="F789" s="70">
        <v>8</v>
      </c>
      <c r="G789" s="39">
        <v>1600</v>
      </c>
      <c r="H789" s="39" t="s">
        <v>988</v>
      </c>
      <c r="I789" s="39" t="s">
        <v>989</v>
      </c>
      <c r="J789" s="39">
        <v>150</v>
      </c>
      <c r="K789" s="39">
        <v>11</v>
      </c>
      <c r="L789" s="39" t="s">
        <v>665</v>
      </c>
      <c r="M789" s="39" t="s">
        <v>990</v>
      </c>
      <c r="N789" s="41">
        <v>9</v>
      </c>
      <c r="O789" s="39" t="s">
        <v>1003</v>
      </c>
      <c r="P789" s="39" t="s">
        <v>1020</v>
      </c>
      <c r="Q789" s="48"/>
      <c r="R789" s="39">
        <v>9</v>
      </c>
      <c r="S789" s="39">
        <v>54</v>
      </c>
      <c r="T789" s="39">
        <v>54</v>
      </c>
      <c r="U789" s="48">
        <v>37.662337662337663</v>
      </c>
      <c r="V789" s="39">
        <v>4</v>
      </c>
      <c r="W789" s="39">
        <v>5</v>
      </c>
      <c r="X789" s="39">
        <v>3</v>
      </c>
      <c r="Y789" s="39">
        <v>5.2</v>
      </c>
      <c r="Z789" s="39">
        <v>30</v>
      </c>
      <c r="AA789" s="39">
        <v>10</v>
      </c>
      <c r="AB789" s="52"/>
      <c r="AC789" s="39"/>
      <c r="AD789" s="41">
        <v>11</v>
      </c>
      <c r="AE789" s="41"/>
      <c r="AF789" s="68" t="s">
        <v>618</v>
      </c>
      <c r="AG789" s="39" t="str">
        <f>VLOOKUP(B789,$B$1703:$D$1743,2,FALSE)</f>
        <v>Vic</v>
      </c>
      <c r="AH789" s="39" t="str">
        <f>VLOOKUP(B789,$B$1703:$D$1743,3,FALSE)</f>
        <v>-</v>
      </c>
      <c r="AI789" s="69" t="str">
        <f>TRIM(PROPER(L789))</f>
        <v>Mayfair Spirit</v>
      </c>
      <c r="AJ789" s="39" t="str">
        <f>TEXT(A789, "ddd")</f>
        <v>Sat</v>
      </c>
      <c r="AK789" s="39">
        <f>MONTH(Table2[[#This Row],[Date]])</f>
        <v>9</v>
      </c>
      <c r="AL789" s="39"/>
      <c r="AM789" s="39" t="str">
        <f>IF(AND(Table2[[#This Row],[Date]]=A790,Table2[[#This Row],[Track]]=B790,Table2[[#This Row],[Race]]=F790,AL789&lt;&gt;"Neg",AL790&lt;&gt;"Neg"),2,"")</f>
        <v/>
      </c>
      <c r="AN789" s="39" t="str">
        <f>IF(AM789=2,2,IF(AND(AM788=2,Table2[[#This Row],[Negatives]]&lt;&gt;"NEG"),2,""))</f>
        <v/>
      </c>
      <c r="AO789" s="39">
        <f>IF(AND(Table2[[#This Row],[State]]="NSW",Table2[[#This Row],[Rated Order]]=3,AN789=""),100,100)</f>
        <v>100</v>
      </c>
      <c r="AP789" s="39" t="str">
        <f>IF(AC789&lt;&gt;"Won","",AO789*AD789)</f>
        <v/>
      </c>
      <c r="AQ789" s="39">
        <f>IF(AP789="",AO789*-1,AP789-AO789)</f>
        <v>-100</v>
      </c>
      <c r="AR789" s="95">
        <f>IF(Table2[[#This Row],[Negatives]]="NEG","",IF(AND(Table2[[#This Row],[2 Pro Bets]]="",Table2[[#This Row],[State]]="NSW",Table2[[#This Row],[Rated Order]]=3),"",100))</f>
        <v>100</v>
      </c>
      <c r="AS789" s="47" t="str">
        <f>IF(Table2[[#This Row],[Pro Bet]]="","",IF(Table2[[#This Row],[Lev Ret]]="","",AR789*Table2[[#This Row],[Div]]))</f>
        <v/>
      </c>
      <c r="AT789" s="96">
        <f>IF(Table2[[#This Row],[Pro Bet]]="","",IF(AS789="",AR789*-1,AS789-AR789))</f>
        <v>-100</v>
      </c>
    </row>
    <row r="790" spans="1:46" x14ac:dyDescent="0.25">
      <c r="A790" s="38">
        <v>44814</v>
      </c>
      <c r="B790" s="39" t="s">
        <v>45</v>
      </c>
      <c r="C790" s="40">
        <v>0.51041666666666663</v>
      </c>
      <c r="D790" s="39">
        <v>5</v>
      </c>
      <c r="E790" s="39">
        <v>5</v>
      </c>
      <c r="F790" s="70">
        <v>2</v>
      </c>
      <c r="G790" s="39">
        <v>1200</v>
      </c>
      <c r="H790" s="39" t="s">
        <v>1398</v>
      </c>
      <c r="I790" s="39">
        <v>72</v>
      </c>
      <c r="J790" s="39">
        <v>120</v>
      </c>
      <c r="K790" s="39">
        <v>8</v>
      </c>
      <c r="L790" s="39" t="s">
        <v>885</v>
      </c>
      <c r="M790" s="39" t="s">
        <v>1006</v>
      </c>
      <c r="N790" s="41">
        <v>4.8</v>
      </c>
      <c r="O790" s="39" t="s">
        <v>1445</v>
      </c>
      <c r="P790" s="39" t="s">
        <v>1499</v>
      </c>
      <c r="Q790" s="48"/>
      <c r="R790" s="39">
        <v>7</v>
      </c>
      <c r="S790" s="39">
        <v>57.5</v>
      </c>
      <c r="T790" s="39">
        <v>57.5</v>
      </c>
      <c r="U790" s="48">
        <v>25.399543378995435</v>
      </c>
      <c r="V790" s="39">
        <v>1</v>
      </c>
      <c r="W790" s="39">
        <v>3</v>
      </c>
      <c r="X790" s="39">
        <v>2</v>
      </c>
      <c r="Y790" s="39">
        <v>6.5</v>
      </c>
      <c r="Z790" s="39">
        <v>20</v>
      </c>
      <c r="AA790" s="39"/>
      <c r="AB790" s="52"/>
      <c r="AC790" s="39" t="s">
        <v>471</v>
      </c>
      <c r="AD790" s="41">
        <v>4.8</v>
      </c>
      <c r="AE790" s="41">
        <v>2</v>
      </c>
      <c r="AF790" s="68" t="s">
        <v>619</v>
      </c>
      <c r="AG790" s="39" t="str">
        <f>VLOOKUP(B790,$B$1703:$D$1743,2,FALSE)</f>
        <v>NSW</v>
      </c>
      <c r="AH790" s="39" t="str">
        <f>VLOOKUP(B790,$B$1703:$D$1743,3,FALSE)</f>
        <v>-</v>
      </c>
      <c r="AI790" s="69" t="str">
        <f>TRIM(PROPER(L790))</f>
        <v>Kipsbay</v>
      </c>
      <c r="AJ790" s="39" t="str">
        <f>TEXT(A790, "ddd")</f>
        <v>Sat</v>
      </c>
      <c r="AK790" s="39">
        <f>MONTH(Table2[[#This Row],[Date]])</f>
        <v>9</v>
      </c>
      <c r="AL790" s="39"/>
      <c r="AM790" s="39" t="str">
        <f>IF(AND(Table2[[#This Row],[Date]]=A791,Table2[[#This Row],[Track]]=B791,Table2[[#This Row],[Race]]=F791,AL790&lt;&gt;"Neg",AL791&lt;&gt;"Neg"),2,"")</f>
        <v/>
      </c>
      <c r="AN790" s="39" t="str">
        <f>IF(AM790=2,2,IF(AND(AM789=2,Table2[[#This Row],[Negatives]]&lt;&gt;"NEG"),2,""))</f>
        <v/>
      </c>
      <c r="AO790" s="39">
        <f>IF(AND(Table2[[#This Row],[State]]="NSW",Table2[[#This Row],[Rated Order]]=3,AN790=""),100,100)</f>
        <v>100</v>
      </c>
      <c r="AP790" s="39">
        <f>IF(AC790&lt;&gt;"Won","",AO790*AD790)</f>
        <v>480</v>
      </c>
      <c r="AQ790" s="39">
        <f>IF(AP790="",AO790*-1,AP790-AO790)</f>
        <v>380</v>
      </c>
      <c r="AR790" s="95">
        <f>IF(Table2[[#This Row],[Negatives]]="NEG","",IF(AND(Table2[[#This Row],[2 Pro Bets]]="",Table2[[#This Row],[State]]="NSW",Table2[[#This Row],[Rated Order]]=3),"",100))</f>
        <v>100</v>
      </c>
      <c r="AS790" s="47">
        <f>IF(Table2[[#This Row],[Pro Bet]]="","",IF(Table2[[#This Row],[Lev Ret]]="","",AR790*Table2[[#This Row],[Div]]))</f>
        <v>480</v>
      </c>
      <c r="AT790" s="96">
        <f>IF(Table2[[#This Row],[Pro Bet]]="","",IF(AS790="",AR790*-1,AS790-AR790))</f>
        <v>380</v>
      </c>
    </row>
    <row r="791" spans="1:46" x14ac:dyDescent="0.25">
      <c r="A791" s="38">
        <v>44814</v>
      </c>
      <c r="B791" s="39" t="s">
        <v>45</v>
      </c>
      <c r="C791" s="40">
        <v>0.53472222222222221</v>
      </c>
      <c r="D791" s="39">
        <v>5</v>
      </c>
      <c r="E791" s="39">
        <v>5</v>
      </c>
      <c r="F791" s="70">
        <v>3</v>
      </c>
      <c r="G791" s="39">
        <v>2400</v>
      </c>
      <c r="H791" s="39" t="s">
        <v>1398</v>
      </c>
      <c r="I791" s="39">
        <v>78</v>
      </c>
      <c r="J791" s="39">
        <v>150</v>
      </c>
      <c r="K791" s="39">
        <v>10</v>
      </c>
      <c r="L791" s="39" t="s">
        <v>886</v>
      </c>
      <c r="M791" s="39" t="s">
        <v>999</v>
      </c>
      <c r="N791" s="41">
        <v>3.6</v>
      </c>
      <c r="O791" s="39" t="s">
        <v>1456</v>
      </c>
      <c r="P791" s="39" t="s">
        <v>1211</v>
      </c>
      <c r="Q791" s="48"/>
      <c r="R791" s="39">
        <v>4</v>
      </c>
      <c r="S791" s="39">
        <v>54.5</v>
      </c>
      <c r="T791" s="39">
        <v>54.5</v>
      </c>
      <c r="U791" s="48">
        <v>33.66013071895425</v>
      </c>
      <c r="V791" s="39">
        <v>3</v>
      </c>
      <c r="W791" s="39">
        <v>5</v>
      </c>
      <c r="X791" s="39">
        <v>2</v>
      </c>
      <c r="Y791" s="39">
        <v>5</v>
      </c>
      <c r="Z791" s="39">
        <v>20</v>
      </c>
      <c r="AA791" s="39"/>
      <c r="AB791" s="52"/>
      <c r="AC791" s="39"/>
      <c r="AD791" s="41">
        <v>3.6</v>
      </c>
      <c r="AE791" s="41"/>
      <c r="AF791" s="68" t="s">
        <v>619</v>
      </c>
      <c r="AG791" s="39" t="str">
        <f>VLOOKUP(B791,$B$1703:$D$1743,2,FALSE)</f>
        <v>NSW</v>
      </c>
      <c r="AH791" s="39" t="str">
        <f>VLOOKUP(B791,$B$1703:$D$1743,3,FALSE)</f>
        <v>-</v>
      </c>
      <c r="AI791" s="69" t="str">
        <f>TRIM(PROPER(L791))</f>
        <v>Monfelicity</v>
      </c>
      <c r="AJ791" s="39" t="str">
        <f>TEXT(A791, "ddd")</f>
        <v>Sat</v>
      </c>
      <c r="AK791" s="39">
        <f>MONTH(Table2[[#This Row],[Date]])</f>
        <v>9</v>
      </c>
      <c r="AL791" s="39"/>
      <c r="AM791" s="39" t="str">
        <f>IF(AND(Table2[[#This Row],[Date]]=A792,Table2[[#This Row],[Track]]=B792,Table2[[#This Row],[Race]]=F792,AL791&lt;&gt;"Neg",AL792&lt;&gt;"Neg"),2,"")</f>
        <v/>
      </c>
      <c r="AN791" s="39" t="str">
        <f>IF(AM791=2,2,IF(AND(AM790=2,Table2[[#This Row],[Negatives]]&lt;&gt;"NEG"),2,""))</f>
        <v/>
      </c>
      <c r="AO791" s="39">
        <f>IF(AND(Table2[[#This Row],[State]]="NSW",Table2[[#This Row],[Rated Order]]=3,AN791=""),100,100)</f>
        <v>100</v>
      </c>
      <c r="AP791" s="39" t="str">
        <f>IF(AC791&lt;&gt;"Won","",AO791*AD791)</f>
        <v/>
      </c>
      <c r="AQ791" s="39">
        <f>IF(AP791="",AO791*-1,AP791-AO791)</f>
        <v>-100</v>
      </c>
      <c r="AR791" s="95">
        <f>IF(Table2[[#This Row],[Negatives]]="NEG","",IF(AND(Table2[[#This Row],[2 Pro Bets]]="",Table2[[#This Row],[State]]="NSW",Table2[[#This Row],[Rated Order]]=3),"",100))</f>
        <v>100</v>
      </c>
      <c r="AS791" s="47" t="str">
        <f>IF(Table2[[#This Row],[Pro Bet]]="","",IF(Table2[[#This Row],[Lev Ret]]="","",AR791*Table2[[#This Row],[Div]]))</f>
        <v/>
      </c>
      <c r="AT791" s="96">
        <f>IF(Table2[[#This Row],[Pro Bet]]="","",IF(AS791="",AR791*-1,AS791-AR791))</f>
        <v>-100</v>
      </c>
    </row>
    <row r="792" spans="1:46" x14ac:dyDescent="0.25">
      <c r="A792" s="38">
        <v>44814</v>
      </c>
      <c r="B792" s="39" t="s">
        <v>45</v>
      </c>
      <c r="C792" s="40">
        <v>0.53472222222222221</v>
      </c>
      <c r="D792" s="39">
        <v>5</v>
      </c>
      <c r="E792" s="39">
        <v>5</v>
      </c>
      <c r="F792" s="70">
        <v>3</v>
      </c>
      <c r="G792" s="39">
        <v>2400</v>
      </c>
      <c r="H792" s="39" t="s">
        <v>1398</v>
      </c>
      <c r="I792" s="39">
        <v>78</v>
      </c>
      <c r="J792" s="39">
        <v>150</v>
      </c>
      <c r="K792" s="39">
        <v>3</v>
      </c>
      <c r="L792" s="39" t="s">
        <v>662</v>
      </c>
      <c r="M792" s="39" t="s">
        <v>995</v>
      </c>
      <c r="N792" s="41">
        <v>3.2</v>
      </c>
      <c r="O792" s="39" t="s">
        <v>1440</v>
      </c>
      <c r="P792" s="39" t="s">
        <v>1429</v>
      </c>
      <c r="Q792" s="48"/>
      <c r="R792" s="39">
        <v>6</v>
      </c>
      <c r="S792" s="39">
        <v>61</v>
      </c>
      <c r="T792" s="39">
        <v>61</v>
      </c>
      <c r="U792" s="48">
        <v>33.66013071895425</v>
      </c>
      <c r="V792" s="39">
        <v>1</v>
      </c>
      <c r="W792" s="39">
        <v>1</v>
      </c>
      <c r="X792" s="39">
        <v>3</v>
      </c>
      <c r="Y792" s="39">
        <v>5.4</v>
      </c>
      <c r="Z792" s="39">
        <v>20</v>
      </c>
      <c r="AA792" s="39"/>
      <c r="AB792" s="52"/>
      <c r="AC792" s="39"/>
      <c r="AD792" s="41">
        <v>4</v>
      </c>
      <c r="AE792" s="41"/>
      <c r="AF792" s="68" t="s">
        <v>619</v>
      </c>
      <c r="AG792" s="39" t="str">
        <f>VLOOKUP(B792,$B$1703:$D$1743,2,FALSE)</f>
        <v>NSW</v>
      </c>
      <c r="AH792" s="39" t="str">
        <f>VLOOKUP(B792,$B$1703:$D$1743,3,FALSE)</f>
        <v>-</v>
      </c>
      <c r="AI792" s="69" t="str">
        <f>TRIM(PROPER(L792))</f>
        <v>Impulsar</v>
      </c>
      <c r="AJ792" s="39" t="str">
        <f>TEXT(A792, "ddd")</f>
        <v>Sat</v>
      </c>
      <c r="AK792" s="39">
        <f>MONTH(Table2[[#This Row],[Date]])</f>
        <v>9</v>
      </c>
      <c r="AL792" s="39" t="s">
        <v>1362</v>
      </c>
      <c r="AM792" s="39" t="str">
        <f>IF(AND(Table2[[#This Row],[Date]]=A793,Table2[[#This Row],[Track]]=B793,Table2[[#This Row],[Race]]=F793,AL792&lt;&gt;"Neg",AL793&lt;&gt;"Neg"),2,"")</f>
        <v/>
      </c>
      <c r="AN792" s="39" t="str">
        <f>IF(AM792=2,2,IF(AND(AM791=2,Table2[[#This Row],[Negatives]]&lt;&gt;"NEG"),2,""))</f>
        <v/>
      </c>
      <c r="AO792" s="39">
        <f>IF(AND(Table2[[#This Row],[State]]="NSW",Table2[[#This Row],[Rated Order]]=3,AN792=""),100,100)</f>
        <v>100</v>
      </c>
      <c r="AP792" s="39" t="str">
        <f>IF(AC792&lt;&gt;"Won","",AO792*AD792)</f>
        <v/>
      </c>
      <c r="AQ792" s="39">
        <f>IF(AP792="",AO792*-1,AP792-AO792)</f>
        <v>-100</v>
      </c>
      <c r="AR792" s="95" t="str">
        <f>IF(Table2[[#This Row],[Negatives]]="NEG","",IF(AND(Table2[[#This Row],[2 Pro Bets]]="",Table2[[#This Row],[State]]="NSW",Table2[[#This Row],[Rated Order]]=3),"",100))</f>
        <v/>
      </c>
      <c r="AS792" s="47" t="str">
        <f>IF(Table2[[#This Row],[Pro Bet]]="","",IF(Table2[[#This Row],[Lev Ret]]="","",AR792*Table2[[#This Row],[Div]]))</f>
        <v/>
      </c>
      <c r="AT792" s="96" t="str">
        <f>IF(Table2[[#This Row],[Pro Bet]]="","",IF(AS792="",AR792*-1,AS792-AR792))</f>
        <v/>
      </c>
    </row>
    <row r="793" spans="1:46" x14ac:dyDescent="0.25">
      <c r="A793" s="38">
        <v>44814</v>
      </c>
      <c r="B793" s="39" t="s">
        <v>225</v>
      </c>
      <c r="C793" s="40">
        <v>0.54513888888888895</v>
      </c>
      <c r="D793" s="39">
        <v>7</v>
      </c>
      <c r="E793" s="39">
        <v>0</v>
      </c>
      <c r="F793" s="70">
        <v>2</v>
      </c>
      <c r="G793" s="39">
        <v>1700</v>
      </c>
      <c r="H793" s="39" t="s">
        <v>988</v>
      </c>
      <c r="I793" s="39" t="s">
        <v>989</v>
      </c>
      <c r="J793" s="39">
        <v>150</v>
      </c>
      <c r="K793" s="39">
        <v>10</v>
      </c>
      <c r="L793" s="39" t="s">
        <v>556</v>
      </c>
      <c r="M793" s="39" t="s">
        <v>1030</v>
      </c>
      <c r="N793" s="41">
        <v>4.5</v>
      </c>
      <c r="O793" s="39" t="s">
        <v>1003</v>
      </c>
      <c r="P793" s="39" t="s">
        <v>1020</v>
      </c>
      <c r="Q793" s="48"/>
      <c r="R793" s="39">
        <v>4</v>
      </c>
      <c r="S793" s="39">
        <v>55.5</v>
      </c>
      <c r="T793" s="39">
        <v>55.5</v>
      </c>
      <c r="U793" s="48">
        <v>49.249249249249246</v>
      </c>
      <c r="V793" s="39">
        <v>2</v>
      </c>
      <c r="W793" s="39">
        <v>2</v>
      </c>
      <c r="X793" s="39">
        <v>2</v>
      </c>
      <c r="Y793" s="39">
        <v>5</v>
      </c>
      <c r="Z793" s="39">
        <v>35</v>
      </c>
      <c r="AA793" s="39">
        <v>12</v>
      </c>
      <c r="AB793" s="52"/>
      <c r="AC793" s="39"/>
      <c r="AD793" s="41">
        <v>4.4000000000000004</v>
      </c>
      <c r="AE793" s="41"/>
      <c r="AF793" s="68" t="s">
        <v>618</v>
      </c>
      <c r="AG793" s="39" t="str">
        <f>VLOOKUP(B793,$B$1703:$D$1743,2,FALSE)</f>
        <v>Vic</v>
      </c>
      <c r="AH793" s="39" t="str">
        <f>VLOOKUP(B793,$B$1703:$D$1743,3,FALSE)</f>
        <v>-</v>
      </c>
      <c r="AI793" s="69" t="str">
        <f>TRIM(PROPER(L793))</f>
        <v>Sir Davy</v>
      </c>
      <c r="AJ793" s="39" t="str">
        <f>TEXT(A793, "ddd")</f>
        <v>Sat</v>
      </c>
      <c r="AK793" s="39">
        <f>MONTH(Table2[[#This Row],[Date]])</f>
        <v>9</v>
      </c>
      <c r="AL793" s="39" t="s">
        <v>1361</v>
      </c>
      <c r="AM793" s="39" t="str">
        <f>IF(AND(Table2[[#This Row],[Date]]=A794,Table2[[#This Row],[Track]]=B794,Table2[[#This Row],[Race]]=F794,AL793&lt;&gt;"Neg",AL794&lt;&gt;"Neg"),2,"")</f>
        <v/>
      </c>
      <c r="AN793" s="39" t="str">
        <f>IF(AM793=2,2,IF(AND(AM792=2,Table2[[#This Row],[Negatives]]&lt;&gt;"NEG"),2,""))</f>
        <v/>
      </c>
      <c r="AO793" s="39">
        <f>IF(AND(Table2[[#This Row],[State]]="NSW",Table2[[#This Row],[Rated Order]]=3,AN793=""),100,100)</f>
        <v>100</v>
      </c>
      <c r="AP793" s="39" t="str">
        <f>IF(AC793&lt;&gt;"Won","",AO793*AD793)</f>
        <v/>
      </c>
      <c r="AQ793" s="39">
        <f>IF(AP793="",AO793*-1,AP793-AO793)</f>
        <v>-100</v>
      </c>
      <c r="AR793" s="95" t="str">
        <f>IF(Table2[[#This Row],[Negatives]]="NEG","",IF(AND(Table2[[#This Row],[2 Pro Bets]]="",Table2[[#This Row],[State]]="NSW",Table2[[#This Row],[Rated Order]]=3),"",100))</f>
        <v/>
      </c>
      <c r="AS793" s="47" t="str">
        <f>IF(Table2[[#This Row],[Pro Bet]]="","",IF(Table2[[#This Row],[Lev Ret]]="","",AR793*Table2[[#This Row],[Div]]))</f>
        <v/>
      </c>
      <c r="AT793" s="96" t="str">
        <f>IF(Table2[[#This Row],[Pro Bet]]="","",IF(AS793="",AR793*-1,AS793-AR793))</f>
        <v/>
      </c>
    </row>
    <row r="794" spans="1:46" x14ac:dyDescent="0.25">
      <c r="A794" s="38">
        <v>44814</v>
      </c>
      <c r="B794" s="39" t="s">
        <v>225</v>
      </c>
      <c r="C794" s="40">
        <v>0.59722222222222221</v>
      </c>
      <c r="D794" s="39">
        <v>7</v>
      </c>
      <c r="E794" s="39">
        <v>0</v>
      </c>
      <c r="F794" s="70">
        <v>4</v>
      </c>
      <c r="G794" s="39">
        <v>1400</v>
      </c>
      <c r="H794" s="39" t="s">
        <v>988</v>
      </c>
      <c r="I794" s="39" t="s">
        <v>989</v>
      </c>
      <c r="J794" s="39">
        <v>175</v>
      </c>
      <c r="K794" s="39">
        <v>8</v>
      </c>
      <c r="L794" s="39" t="s">
        <v>81</v>
      </c>
      <c r="M794" s="39" t="s">
        <v>999</v>
      </c>
      <c r="N794" s="41">
        <v>4.5</v>
      </c>
      <c r="O794" s="39" t="s">
        <v>1161</v>
      </c>
      <c r="P794" s="39" t="s">
        <v>1077</v>
      </c>
      <c r="Q794" s="48"/>
      <c r="R794" s="39">
        <v>9</v>
      </c>
      <c r="S794" s="39">
        <v>54</v>
      </c>
      <c r="T794" s="39">
        <v>54</v>
      </c>
      <c r="U794" s="48">
        <v>42.222222222222221</v>
      </c>
      <c r="V794" s="39">
        <v>2</v>
      </c>
      <c r="W794" s="39">
        <v>3</v>
      </c>
      <c r="X794" s="39">
        <v>2</v>
      </c>
      <c r="Y794" s="39">
        <v>4.8</v>
      </c>
      <c r="Z794" s="39">
        <v>35</v>
      </c>
      <c r="AA794" s="39">
        <v>12</v>
      </c>
      <c r="AB794" s="52"/>
      <c r="AC794" s="39"/>
      <c r="AD794" s="41">
        <v>4.2</v>
      </c>
      <c r="AE794" s="41"/>
      <c r="AF794" s="68" t="s">
        <v>618</v>
      </c>
      <c r="AG794" s="39" t="str">
        <f>VLOOKUP(B794,$B$1703:$D$1743,2,FALSE)</f>
        <v>Vic</v>
      </c>
      <c r="AH794" s="39" t="str">
        <f>VLOOKUP(B794,$B$1703:$D$1743,3,FALSE)</f>
        <v>-</v>
      </c>
      <c r="AI794" s="69" t="str">
        <f>TRIM(PROPER(L794))</f>
        <v>Bermadez</v>
      </c>
      <c r="AJ794" s="39" t="str">
        <f>TEXT(A794, "ddd")</f>
        <v>Sat</v>
      </c>
      <c r="AK794" s="39">
        <f>MONTH(Table2[[#This Row],[Date]])</f>
        <v>9</v>
      </c>
      <c r="AL794" s="39"/>
      <c r="AM794" s="39" t="str">
        <f>IF(AND(Table2[[#This Row],[Date]]=A795,Table2[[#This Row],[Track]]=B795,Table2[[#This Row],[Race]]=F795,AL794&lt;&gt;"Neg",AL795&lt;&gt;"Neg"),2,"")</f>
        <v/>
      </c>
      <c r="AN794" s="39" t="str">
        <f>IF(AM794=2,2,IF(AND(AM793=2,Table2[[#This Row],[Negatives]]&lt;&gt;"NEG"),2,""))</f>
        <v/>
      </c>
      <c r="AO794" s="39">
        <f>IF(AND(Table2[[#This Row],[State]]="NSW",Table2[[#This Row],[Rated Order]]=3,AN794=""),100,100)</f>
        <v>100</v>
      </c>
      <c r="AP794" s="39" t="str">
        <f>IF(AC794&lt;&gt;"Won","",AO794*AD794)</f>
        <v/>
      </c>
      <c r="AQ794" s="39">
        <f>IF(AP794="",AO794*-1,AP794-AO794)</f>
        <v>-100</v>
      </c>
      <c r="AR794" s="95">
        <f>IF(Table2[[#This Row],[Negatives]]="NEG","",IF(AND(Table2[[#This Row],[2 Pro Bets]]="",Table2[[#This Row],[State]]="NSW",Table2[[#This Row],[Rated Order]]=3),"",100))</f>
        <v>100</v>
      </c>
      <c r="AS794" s="47" t="str">
        <f>IF(Table2[[#This Row],[Pro Bet]]="","",IF(Table2[[#This Row],[Lev Ret]]="","",AR794*Table2[[#This Row],[Div]]))</f>
        <v/>
      </c>
      <c r="AT794" s="96">
        <f>IF(Table2[[#This Row],[Pro Bet]]="","",IF(AS794="",AR794*-1,AS794-AR794))</f>
        <v>-100</v>
      </c>
    </row>
    <row r="795" spans="1:46" x14ac:dyDescent="0.25">
      <c r="A795" s="38">
        <v>44814</v>
      </c>
      <c r="B795" s="39" t="s">
        <v>225</v>
      </c>
      <c r="C795" s="40">
        <v>0.70138888888888884</v>
      </c>
      <c r="D795" s="39">
        <v>7</v>
      </c>
      <c r="E795" s="39">
        <v>0</v>
      </c>
      <c r="F795" s="70">
        <v>8</v>
      </c>
      <c r="G795" s="39">
        <v>1200</v>
      </c>
      <c r="H795" s="39" t="s">
        <v>988</v>
      </c>
      <c r="I795" s="39" t="s">
        <v>989</v>
      </c>
      <c r="J795" s="39">
        <v>300</v>
      </c>
      <c r="K795" s="39">
        <v>17</v>
      </c>
      <c r="L795" s="39" t="s">
        <v>573</v>
      </c>
      <c r="M795" s="39" t="s">
        <v>1006</v>
      </c>
      <c r="N795" s="41">
        <v>7.5</v>
      </c>
      <c r="O795" s="39" t="s">
        <v>1238</v>
      </c>
      <c r="P795" s="39" t="s">
        <v>992</v>
      </c>
      <c r="Q795" s="48"/>
      <c r="R795" s="39">
        <v>3</v>
      </c>
      <c r="S795" s="39">
        <v>53</v>
      </c>
      <c r="T795" s="39">
        <v>53</v>
      </c>
      <c r="U795" s="48">
        <v>23.333333333333336</v>
      </c>
      <c r="V795" s="39">
        <v>3</v>
      </c>
      <c r="W795" s="39"/>
      <c r="X795" s="39">
        <v>2</v>
      </c>
      <c r="Y795" s="39">
        <v>4.8</v>
      </c>
      <c r="Z795" s="39">
        <v>35</v>
      </c>
      <c r="AA795" s="39">
        <v>14</v>
      </c>
      <c r="AB795" s="52"/>
      <c r="AC795" s="39"/>
      <c r="AD795" s="41">
        <v>10</v>
      </c>
      <c r="AE795" s="41"/>
      <c r="AF795" s="68" t="s">
        <v>618</v>
      </c>
      <c r="AG795" s="39" t="str">
        <f>VLOOKUP(B795,$B$1703:$D$1743,2,FALSE)</f>
        <v>Vic</v>
      </c>
      <c r="AH795" s="39" t="str">
        <f>VLOOKUP(B795,$B$1703:$D$1743,3,FALSE)</f>
        <v>-</v>
      </c>
      <c r="AI795" s="69" t="str">
        <f>TRIM(PROPER(L795))</f>
        <v>Veranskova</v>
      </c>
      <c r="AJ795" s="39" t="str">
        <f>TEXT(A795, "ddd")</f>
        <v>Sat</v>
      </c>
      <c r="AK795" s="39">
        <f>MONTH(Table2[[#This Row],[Date]])</f>
        <v>9</v>
      </c>
      <c r="AL795" s="39"/>
      <c r="AM795" s="39">
        <f>IF(AND(Table2[[#This Row],[Date]]=A796,Table2[[#This Row],[Track]]=B796,Table2[[#This Row],[Race]]=F796,AL795&lt;&gt;"Neg",AL796&lt;&gt;"Neg"),2,"")</f>
        <v>2</v>
      </c>
      <c r="AN795" s="39">
        <f>IF(AM795=2,2,IF(AND(AM794=2,Table2[[#This Row],[Negatives]]&lt;&gt;"NEG"),2,""))</f>
        <v>2</v>
      </c>
      <c r="AO795" s="39">
        <f>IF(AND(Table2[[#This Row],[State]]="NSW",Table2[[#This Row],[Rated Order]]=3,AN795=""),100,100)</f>
        <v>100</v>
      </c>
      <c r="AP795" s="39" t="str">
        <f>IF(AC795&lt;&gt;"Won","",AO795*AD795)</f>
        <v/>
      </c>
      <c r="AQ795" s="39">
        <f>IF(AP795="",AO795*-1,AP795-AO795)</f>
        <v>-100</v>
      </c>
      <c r="AR795" s="95">
        <f>IF(Table2[[#This Row],[Negatives]]="NEG","",IF(AND(Table2[[#This Row],[2 Pro Bets]]="",Table2[[#This Row],[State]]="NSW",Table2[[#This Row],[Rated Order]]=3),"",100))</f>
        <v>100</v>
      </c>
      <c r="AS795" s="47" t="str">
        <f>IF(Table2[[#This Row],[Pro Bet]]="","",IF(Table2[[#This Row],[Lev Ret]]="","",AR795*Table2[[#This Row],[Div]]))</f>
        <v/>
      </c>
      <c r="AT795" s="96">
        <f>IF(Table2[[#This Row],[Pro Bet]]="","",IF(AS795="",AR795*-1,AS795-AR795))</f>
        <v>-100</v>
      </c>
    </row>
    <row r="796" spans="1:46" x14ac:dyDescent="0.25">
      <c r="A796" s="38">
        <v>44814</v>
      </c>
      <c r="B796" s="39" t="s">
        <v>225</v>
      </c>
      <c r="C796" s="40">
        <v>0.70138888888888884</v>
      </c>
      <c r="D796" s="39">
        <v>7</v>
      </c>
      <c r="E796" s="39">
        <v>0</v>
      </c>
      <c r="F796" s="70">
        <v>8</v>
      </c>
      <c r="G796" s="39">
        <v>1200</v>
      </c>
      <c r="H796" s="39" t="s">
        <v>988</v>
      </c>
      <c r="I796" s="39" t="s">
        <v>989</v>
      </c>
      <c r="J796" s="39">
        <v>300</v>
      </c>
      <c r="K796" s="39">
        <v>13</v>
      </c>
      <c r="L796" s="39" t="s">
        <v>574</v>
      </c>
      <c r="M796" s="39" t="s">
        <v>1024</v>
      </c>
      <c r="N796" s="41">
        <v>6.5</v>
      </c>
      <c r="O796" s="39" t="s">
        <v>1249</v>
      </c>
      <c r="P796" s="39" t="s">
        <v>997</v>
      </c>
      <c r="Q796" s="48"/>
      <c r="R796" s="39">
        <v>14</v>
      </c>
      <c r="S796" s="39">
        <v>54.5</v>
      </c>
      <c r="T796" s="39">
        <v>54.5</v>
      </c>
      <c r="U796" s="48">
        <v>23.333333333333336</v>
      </c>
      <c r="V796" s="39">
        <v>2</v>
      </c>
      <c r="W796" s="39"/>
      <c r="X796" s="39">
        <v>3</v>
      </c>
      <c r="Y796" s="39">
        <v>5.5</v>
      </c>
      <c r="Z796" s="39">
        <v>30</v>
      </c>
      <c r="AA796" s="39">
        <v>14</v>
      </c>
      <c r="AB796" s="52"/>
      <c r="AC796" s="39"/>
      <c r="AD796" s="41">
        <v>6.5</v>
      </c>
      <c r="AE796" s="41"/>
      <c r="AF796" s="68" t="s">
        <v>618</v>
      </c>
      <c r="AG796" s="39" t="str">
        <f>VLOOKUP(B796,$B$1703:$D$1743,2,FALSE)</f>
        <v>Vic</v>
      </c>
      <c r="AH796" s="39" t="str">
        <f>VLOOKUP(B796,$B$1703:$D$1743,3,FALSE)</f>
        <v>-</v>
      </c>
      <c r="AI796" s="69" t="str">
        <f>TRIM(PROPER(L796))</f>
        <v>Shooting For Gold</v>
      </c>
      <c r="AJ796" s="39" t="str">
        <f>TEXT(A796, "ddd")</f>
        <v>Sat</v>
      </c>
      <c r="AK796" s="39">
        <f>MONTH(Table2[[#This Row],[Date]])</f>
        <v>9</v>
      </c>
      <c r="AL796" s="39"/>
      <c r="AM796" s="39" t="str">
        <f>IF(AND(Table2[[#This Row],[Date]]=A797,Table2[[#This Row],[Track]]=B797,Table2[[#This Row],[Race]]=F797,AL796&lt;&gt;"Neg",AL797&lt;&gt;"Neg"),2,"")</f>
        <v/>
      </c>
      <c r="AN796" s="39">
        <f>IF(AM796=2,2,IF(AND(AM795=2,Table2[[#This Row],[Negatives]]&lt;&gt;"NEG"),2,""))</f>
        <v>2</v>
      </c>
      <c r="AO796" s="39">
        <f>IF(AND(Table2[[#This Row],[State]]="NSW",Table2[[#This Row],[Rated Order]]=3,AN796=""),100,100)</f>
        <v>100</v>
      </c>
      <c r="AP796" s="39" t="str">
        <f>IF(AC796&lt;&gt;"Won","",AO796*AD796)</f>
        <v/>
      </c>
      <c r="AQ796" s="39">
        <f>IF(AP796="",AO796*-1,AP796-AO796)</f>
        <v>-100</v>
      </c>
      <c r="AR796" s="95">
        <f>IF(Table2[[#This Row],[Negatives]]="NEG","",IF(AND(Table2[[#This Row],[2 Pro Bets]]="",Table2[[#This Row],[State]]="NSW",Table2[[#This Row],[Rated Order]]=3),"",100))</f>
        <v>100</v>
      </c>
      <c r="AS796" s="47" t="str">
        <f>IF(Table2[[#This Row],[Pro Bet]]="","",IF(Table2[[#This Row],[Lev Ret]]="","",AR796*Table2[[#This Row],[Div]]))</f>
        <v/>
      </c>
      <c r="AT796" s="96">
        <f>IF(Table2[[#This Row],[Pro Bet]]="","",IF(AS796="",AR796*-1,AS796-AR796))</f>
        <v>-100</v>
      </c>
    </row>
    <row r="797" spans="1:46" x14ac:dyDescent="0.25">
      <c r="A797" s="38">
        <v>44814</v>
      </c>
      <c r="B797" s="39" t="s">
        <v>45</v>
      </c>
      <c r="C797" s="40">
        <v>0.71875</v>
      </c>
      <c r="D797" s="39">
        <v>5</v>
      </c>
      <c r="E797" s="39">
        <v>5</v>
      </c>
      <c r="F797" s="70">
        <v>10</v>
      </c>
      <c r="G797" s="39">
        <v>1500</v>
      </c>
      <c r="H797" s="39" t="s">
        <v>1398</v>
      </c>
      <c r="I797" s="39">
        <v>78</v>
      </c>
      <c r="J797" s="39">
        <v>150</v>
      </c>
      <c r="K797" s="39">
        <v>15</v>
      </c>
      <c r="L797" s="39" t="s">
        <v>213</v>
      </c>
      <c r="M797" s="39" t="s">
        <v>1006</v>
      </c>
      <c r="N797" s="41">
        <v>6</v>
      </c>
      <c r="O797" s="39" t="s">
        <v>1091</v>
      </c>
      <c r="P797" s="39" t="s">
        <v>1183</v>
      </c>
      <c r="Q797" s="48"/>
      <c r="R797" s="39">
        <v>6</v>
      </c>
      <c r="S797" s="39">
        <v>56.5</v>
      </c>
      <c r="T797" s="39">
        <v>56.5</v>
      </c>
      <c r="U797" s="48">
        <v>61.111111111111114</v>
      </c>
      <c r="V797" s="39"/>
      <c r="W797" s="39"/>
      <c r="X797" s="39">
        <v>2</v>
      </c>
      <c r="Y797" s="39">
        <v>4.7</v>
      </c>
      <c r="Z797" s="39">
        <v>20</v>
      </c>
      <c r="AA797" s="39"/>
      <c r="AB797" s="52"/>
      <c r="AC797" s="39"/>
      <c r="AD797" s="41">
        <v>5</v>
      </c>
      <c r="AE797" s="41"/>
      <c r="AF797" s="68" t="s">
        <v>619</v>
      </c>
      <c r="AG797" s="39" t="str">
        <f>VLOOKUP(B797,$B$1703:$D$1743,2,FALSE)</f>
        <v>NSW</v>
      </c>
      <c r="AH797" s="39" t="str">
        <f>VLOOKUP(B797,$B$1703:$D$1743,3,FALSE)</f>
        <v>-</v>
      </c>
      <c r="AI797" s="69" t="str">
        <f>TRIM(PROPER(L797))</f>
        <v>Gracilistyla</v>
      </c>
      <c r="AJ797" s="39" t="str">
        <f>TEXT(A797, "ddd")</f>
        <v>Sat</v>
      </c>
      <c r="AK797" s="39">
        <f>MONTH(Table2[[#This Row],[Date]])</f>
        <v>9</v>
      </c>
      <c r="AL797" s="39"/>
      <c r="AM797" s="39" t="str">
        <f>IF(AND(Table2[[#This Row],[Date]]=A798,Table2[[#This Row],[Track]]=B798,Table2[[#This Row],[Race]]=F798,AL797&lt;&gt;"Neg",AL798&lt;&gt;"Neg"),2,"")</f>
        <v/>
      </c>
      <c r="AN797" s="39" t="str">
        <f>IF(AM797=2,2,IF(AND(AM796=2,Table2[[#This Row],[Negatives]]&lt;&gt;"NEG"),2,""))</f>
        <v/>
      </c>
      <c r="AO797" s="39">
        <f>IF(AND(Table2[[#This Row],[State]]="NSW",Table2[[#This Row],[Rated Order]]=3,AN797=""),100,100)</f>
        <v>100</v>
      </c>
      <c r="AP797" s="39" t="str">
        <f>IF(AC797&lt;&gt;"Won","",AO797*AD797)</f>
        <v/>
      </c>
      <c r="AQ797" s="39">
        <f>IF(AP797="",AO797*-1,AP797-AO797)</f>
        <v>-100</v>
      </c>
      <c r="AR797" s="95">
        <f>IF(Table2[[#This Row],[Negatives]]="NEG","",IF(AND(Table2[[#This Row],[2 Pro Bets]]="",Table2[[#This Row],[State]]="NSW",Table2[[#This Row],[Rated Order]]=3),"",100))</f>
        <v>100</v>
      </c>
      <c r="AS797" s="47" t="str">
        <f>IF(Table2[[#This Row],[Pro Bet]]="","",IF(Table2[[#This Row],[Lev Ret]]="","",AR797*Table2[[#This Row],[Div]]))</f>
        <v/>
      </c>
      <c r="AT797" s="96">
        <f>IF(Table2[[#This Row],[Pro Bet]]="","",IF(AS797="",AR797*-1,AS797-AR797))</f>
        <v>-100</v>
      </c>
    </row>
    <row r="798" spans="1:46" x14ac:dyDescent="0.25">
      <c r="A798" s="38">
        <v>44821</v>
      </c>
      <c r="B798" s="39" t="s">
        <v>44</v>
      </c>
      <c r="C798" s="40">
        <v>0.53472222222222221</v>
      </c>
      <c r="D798" s="39">
        <v>7</v>
      </c>
      <c r="E798" s="39">
        <v>0</v>
      </c>
      <c r="F798" s="70">
        <v>3</v>
      </c>
      <c r="G798" s="39">
        <v>1600</v>
      </c>
      <c r="H798" s="39" t="s">
        <v>1398</v>
      </c>
      <c r="I798" s="39">
        <v>88</v>
      </c>
      <c r="J798" s="39">
        <v>150</v>
      </c>
      <c r="K798" s="39">
        <v>9</v>
      </c>
      <c r="L798" s="39" t="s">
        <v>880</v>
      </c>
      <c r="M798" s="39" t="s">
        <v>1006</v>
      </c>
      <c r="N798" s="41">
        <v>6.2</v>
      </c>
      <c r="O798" s="39" t="s">
        <v>1456</v>
      </c>
      <c r="P798" s="39" t="s">
        <v>1500</v>
      </c>
      <c r="Q798" s="48">
        <v>1.5</v>
      </c>
      <c r="R798" s="39">
        <v>5</v>
      </c>
      <c r="S798" s="39">
        <v>52</v>
      </c>
      <c r="T798" s="39">
        <v>50.5</v>
      </c>
      <c r="U798" s="48">
        <v>35.359801488833746</v>
      </c>
      <c r="V798" s="39"/>
      <c r="W798" s="39">
        <v>3</v>
      </c>
      <c r="X798" s="39">
        <v>2</v>
      </c>
      <c r="Y798" s="39">
        <v>4.3</v>
      </c>
      <c r="Z798" s="39">
        <v>20</v>
      </c>
      <c r="AA798" s="39"/>
      <c r="AB798" s="52"/>
      <c r="AC798" s="39"/>
      <c r="AD798" s="41">
        <v>5.5</v>
      </c>
      <c r="AE798" s="41"/>
      <c r="AF798" s="68" t="s">
        <v>619</v>
      </c>
      <c r="AG798" s="39" t="str">
        <f>VLOOKUP(B798,$B$1703:$D$1743,2,FALSE)</f>
        <v>NSW</v>
      </c>
      <c r="AH798" s="39" t="str">
        <f>VLOOKUP(B798,$B$1703:$D$1743,3,FALSE)</f>
        <v>-</v>
      </c>
      <c r="AI798" s="69" t="str">
        <f>TRIM(PROPER(L798))</f>
        <v>Bazooka</v>
      </c>
      <c r="AJ798" s="39" t="str">
        <f>TEXT(A798, "ddd")</f>
        <v>Sat</v>
      </c>
      <c r="AK798" s="39">
        <f>MONTH(Table2[[#This Row],[Date]])</f>
        <v>9</v>
      </c>
      <c r="AL798" s="39"/>
      <c r="AM798" s="39" t="str">
        <f>IF(AND(Table2[[#This Row],[Date]]=A799,Table2[[#This Row],[Track]]=B799,Table2[[#This Row],[Race]]=F799,AL798&lt;&gt;"Neg",AL799&lt;&gt;"Neg"),2,"")</f>
        <v/>
      </c>
      <c r="AN798" s="39" t="str">
        <f>IF(AM798=2,2,IF(AND(AM797=2,Table2[[#This Row],[Negatives]]&lt;&gt;"NEG"),2,""))</f>
        <v/>
      </c>
      <c r="AO798" s="39">
        <f>IF(AND(Table2[[#This Row],[State]]="NSW",Table2[[#This Row],[Rated Order]]=3,AN798=""),100,100)</f>
        <v>100</v>
      </c>
      <c r="AP798" s="39" t="str">
        <f>IF(AC798&lt;&gt;"Won","",AO798*AD798)</f>
        <v/>
      </c>
      <c r="AQ798" s="39">
        <f>IF(AP798="",AO798*-1,AP798-AO798)</f>
        <v>-100</v>
      </c>
      <c r="AR798" s="95">
        <f>IF(Table2[[#This Row],[Negatives]]="NEG","",IF(AND(Table2[[#This Row],[2 Pro Bets]]="",Table2[[#This Row],[State]]="NSW",Table2[[#This Row],[Rated Order]]=3),"",100))</f>
        <v>100</v>
      </c>
      <c r="AS798" s="47" t="str">
        <f>IF(Table2[[#This Row],[Pro Bet]]="","",IF(Table2[[#This Row],[Lev Ret]]="","",AR798*Table2[[#This Row],[Div]]))</f>
        <v/>
      </c>
      <c r="AT798" s="96">
        <f>IF(Table2[[#This Row],[Pro Bet]]="","",IF(AS798="",AR798*-1,AS798-AR798))</f>
        <v>-100</v>
      </c>
    </row>
    <row r="799" spans="1:46" x14ac:dyDescent="0.25">
      <c r="A799" s="38">
        <v>44821</v>
      </c>
      <c r="B799" s="39" t="s">
        <v>107</v>
      </c>
      <c r="C799" s="40">
        <v>0.56944444444444442</v>
      </c>
      <c r="D799" s="39">
        <v>6</v>
      </c>
      <c r="E799" s="39">
        <v>6</v>
      </c>
      <c r="F799" s="70">
        <v>3</v>
      </c>
      <c r="G799" s="39">
        <v>1400</v>
      </c>
      <c r="H799" s="39" t="s">
        <v>1021</v>
      </c>
      <c r="I799" s="39">
        <v>90</v>
      </c>
      <c r="J799" s="39">
        <v>150</v>
      </c>
      <c r="K799" s="39">
        <v>9</v>
      </c>
      <c r="L799" s="39" t="s">
        <v>1252</v>
      </c>
      <c r="M799" s="39" t="s">
        <v>1006</v>
      </c>
      <c r="N799" s="41">
        <v>6</v>
      </c>
      <c r="O799" s="39" t="s">
        <v>1079</v>
      </c>
      <c r="P799" s="39" t="s">
        <v>1210</v>
      </c>
      <c r="Q799" s="48">
        <v>2</v>
      </c>
      <c r="R799" s="39">
        <v>1</v>
      </c>
      <c r="S799" s="39">
        <v>54</v>
      </c>
      <c r="T799" s="39">
        <v>52</v>
      </c>
      <c r="U799" s="48">
        <v>38.888888888888886</v>
      </c>
      <c r="V799" s="39">
        <v>1</v>
      </c>
      <c r="W799" s="39">
        <v>1</v>
      </c>
      <c r="X799" s="39">
        <v>2</v>
      </c>
      <c r="Y799" s="39">
        <v>4.8</v>
      </c>
      <c r="Z799" s="39">
        <v>35</v>
      </c>
      <c r="AA799" s="39">
        <v>10</v>
      </c>
      <c r="AB799" s="52"/>
      <c r="AC799" s="39"/>
      <c r="AD799" s="41">
        <v>5</v>
      </c>
      <c r="AE799" s="41"/>
      <c r="AF799" s="68" t="s">
        <v>618</v>
      </c>
      <c r="AG799" s="39" t="str">
        <f>VLOOKUP(B799,$B$1703:$D$1743,2,FALSE)</f>
        <v>Vic</v>
      </c>
      <c r="AH799" s="39" t="str">
        <f>VLOOKUP(B799,$B$1703:$D$1743,3,FALSE)</f>
        <v>-</v>
      </c>
      <c r="AI799" s="69" t="str">
        <f>TRIM(PROPER(L799))</f>
        <v>Adele Amour</v>
      </c>
      <c r="AJ799" s="39" t="str">
        <f>TEXT(A799, "ddd")</f>
        <v>Sat</v>
      </c>
      <c r="AK799" s="39">
        <f>MONTH(Table2[[#This Row],[Date]])</f>
        <v>9</v>
      </c>
      <c r="AL799" s="39" t="s">
        <v>1361</v>
      </c>
      <c r="AM799" s="39" t="str">
        <f>IF(AND(Table2[[#This Row],[Date]]=A800,Table2[[#This Row],[Track]]=B800,Table2[[#This Row],[Race]]=F800,AL799&lt;&gt;"Neg",AL800&lt;&gt;"Neg"),2,"")</f>
        <v/>
      </c>
      <c r="AN799" s="39" t="str">
        <f>IF(AM799=2,2,IF(AND(AM798=2,Table2[[#This Row],[Negatives]]&lt;&gt;"NEG"),2,""))</f>
        <v/>
      </c>
      <c r="AO799" s="39">
        <f>IF(AND(Table2[[#This Row],[State]]="NSW",Table2[[#This Row],[Rated Order]]=3,AN799=""),100,100)</f>
        <v>100</v>
      </c>
      <c r="AP799" s="39" t="str">
        <f>IF(AC799&lt;&gt;"Won","",AO799*AD799)</f>
        <v/>
      </c>
      <c r="AQ799" s="39">
        <f>IF(AP799="",AO799*-1,AP799-AO799)</f>
        <v>-100</v>
      </c>
      <c r="AR799" s="95" t="str">
        <f>IF(Table2[[#This Row],[Negatives]]="NEG","",IF(AND(Table2[[#This Row],[2 Pro Bets]]="",Table2[[#This Row],[State]]="NSW",Table2[[#This Row],[Rated Order]]=3),"",100))</f>
        <v/>
      </c>
      <c r="AS799" s="47" t="str">
        <f>IF(Table2[[#This Row],[Pro Bet]]="","",IF(Table2[[#This Row],[Lev Ret]]="","",AR799*Table2[[#This Row],[Div]]))</f>
        <v/>
      </c>
      <c r="AT799" s="96" t="str">
        <f>IF(Table2[[#This Row],[Pro Bet]]="","",IF(AS799="",AR799*-1,AS799-AR799))</f>
        <v/>
      </c>
    </row>
    <row r="800" spans="1:46" x14ac:dyDescent="0.25">
      <c r="A800" s="38">
        <v>44821</v>
      </c>
      <c r="B800" s="39" t="s">
        <v>44</v>
      </c>
      <c r="C800" s="40">
        <v>0.58333333333333337</v>
      </c>
      <c r="D800" s="39">
        <v>7</v>
      </c>
      <c r="E800" s="39">
        <v>0</v>
      </c>
      <c r="F800" s="70">
        <v>5</v>
      </c>
      <c r="G800" s="39">
        <v>1400</v>
      </c>
      <c r="H800" s="39" t="s">
        <v>1398</v>
      </c>
      <c r="I800" s="39"/>
      <c r="J800" s="39">
        <v>200</v>
      </c>
      <c r="K800" s="39">
        <v>7</v>
      </c>
      <c r="L800" s="39" t="s">
        <v>887</v>
      </c>
      <c r="M800" s="39" t="s">
        <v>999</v>
      </c>
      <c r="N800" s="41">
        <v>3.6</v>
      </c>
      <c r="O800" s="39" t="s">
        <v>1166</v>
      </c>
      <c r="P800" s="39" t="s">
        <v>1175</v>
      </c>
      <c r="Q800" s="48"/>
      <c r="R800" s="39">
        <v>2</v>
      </c>
      <c r="S800" s="39">
        <v>53</v>
      </c>
      <c r="T800" s="39">
        <v>53</v>
      </c>
      <c r="U800" s="48">
        <v>66.239316239316238</v>
      </c>
      <c r="V800" s="39">
        <v>2</v>
      </c>
      <c r="W800" s="39">
        <v>2</v>
      </c>
      <c r="X800" s="39">
        <v>2</v>
      </c>
      <c r="Y800" s="39">
        <v>5.8</v>
      </c>
      <c r="Z800" s="39">
        <v>20</v>
      </c>
      <c r="AA800" s="39"/>
      <c r="AB800" s="52"/>
      <c r="AC800" s="39"/>
      <c r="AD800" s="41">
        <v>4.5999999999999996</v>
      </c>
      <c r="AE800" s="41"/>
      <c r="AF800" s="68" t="s">
        <v>619</v>
      </c>
      <c r="AG800" s="39" t="str">
        <f>VLOOKUP(B800,$B$1703:$D$1743,2,FALSE)</f>
        <v>NSW</v>
      </c>
      <c r="AH800" s="39" t="str">
        <f>VLOOKUP(B800,$B$1703:$D$1743,3,FALSE)</f>
        <v>-</v>
      </c>
      <c r="AI800" s="69" t="str">
        <f>TRIM(PROPER(L800))</f>
        <v>O'President</v>
      </c>
      <c r="AJ800" s="39" t="str">
        <f>TEXT(A800, "ddd")</f>
        <v>Sat</v>
      </c>
      <c r="AK800" s="39">
        <f>MONTH(Table2[[#This Row],[Date]])</f>
        <v>9</v>
      </c>
      <c r="AL800" s="39"/>
      <c r="AM800" s="39" t="str">
        <f>IF(AND(Table2[[#This Row],[Date]]=A801,Table2[[#This Row],[Track]]=B801,Table2[[#This Row],[Race]]=F801,AL800&lt;&gt;"Neg",AL801&lt;&gt;"Neg"),2,"")</f>
        <v/>
      </c>
      <c r="AN800" s="39" t="str">
        <f>IF(AM800=2,2,IF(AND(AM799=2,Table2[[#This Row],[Negatives]]&lt;&gt;"NEG"),2,""))</f>
        <v/>
      </c>
      <c r="AO800" s="39">
        <f>IF(AND(Table2[[#This Row],[State]]="NSW",Table2[[#This Row],[Rated Order]]=3,AN800=""),100,100)</f>
        <v>100</v>
      </c>
      <c r="AP800" s="39" t="str">
        <f>IF(AC800&lt;&gt;"Won","",AO800*AD800)</f>
        <v/>
      </c>
      <c r="AQ800" s="39">
        <f>IF(AP800="",AO800*-1,AP800-AO800)</f>
        <v>-100</v>
      </c>
      <c r="AR800" s="95">
        <f>IF(Table2[[#This Row],[Negatives]]="NEG","",IF(AND(Table2[[#This Row],[2 Pro Bets]]="",Table2[[#This Row],[State]]="NSW",Table2[[#This Row],[Rated Order]]=3),"",100))</f>
        <v>100</v>
      </c>
      <c r="AS800" s="47" t="str">
        <f>IF(Table2[[#This Row],[Pro Bet]]="","",IF(Table2[[#This Row],[Lev Ret]]="","",AR800*Table2[[#This Row],[Div]]))</f>
        <v/>
      </c>
      <c r="AT800" s="96">
        <f>IF(Table2[[#This Row],[Pro Bet]]="","",IF(AS800="",AR800*-1,AS800-AR800))</f>
        <v>-100</v>
      </c>
    </row>
    <row r="801" spans="1:46" x14ac:dyDescent="0.25">
      <c r="A801" s="38">
        <v>44821</v>
      </c>
      <c r="B801" s="39" t="s">
        <v>107</v>
      </c>
      <c r="C801" s="40">
        <v>0.67708333333333337</v>
      </c>
      <c r="D801" s="39">
        <v>6</v>
      </c>
      <c r="E801" s="39">
        <v>6</v>
      </c>
      <c r="F801" s="70">
        <v>7</v>
      </c>
      <c r="G801" s="39">
        <v>1400</v>
      </c>
      <c r="H801" s="39" t="s">
        <v>988</v>
      </c>
      <c r="I801" s="39" t="s">
        <v>989</v>
      </c>
      <c r="J801" s="39">
        <v>1000</v>
      </c>
      <c r="K801" s="39">
        <v>8</v>
      </c>
      <c r="L801" s="39" t="s">
        <v>169</v>
      </c>
      <c r="M801" s="39" t="s">
        <v>990</v>
      </c>
      <c r="N801" s="41">
        <v>7</v>
      </c>
      <c r="O801" s="39" t="s">
        <v>1145</v>
      </c>
      <c r="P801" s="39" t="s">
        <v>1025</v>
      </c>
      <c r="Q801" s="48"/>
      <c r="R801" s="39">
        <v>3</v>
      </c>
      <c r="S801" s="39">
        <v>56.5</v>
      </c>
      <c r="T801" s="39">
        <v>56.5</v>
      </c>
      <c r="U801" s="48">
        <v>30.952380952380956</v>
      </c>
      <c r="V801" s="39">
        <v>3</v>
      </c>
      <c r="W801" s="39">
        <v>5</v>
      </c>
      <c r="X801" s="39">
        <v>2</v>
      </c>
      <c r="Y801" s="39">
        <v>5.5</v>
      </c>
      <c r="Z801" s="39">
        <v>30</v>
      </c>
      <c r="AA801" s="39">
        <v>16</v>
      </c>
      <c r="AB801" s="52"/>
      <c r="AC801" s="39" t="s">
        <v>301</v>
      </c>
      <c r="AD801" s="41">
        <v>1</v>
      </c>
      <c r="AE801" s="41">
        <v>1</v>
      </c>
      <c r="AF801" s="68" t="s">
        <v>618</v>
      </c>
      <c r="AG801" s="39" t="str">
        <f>VLOOKUP(B801,$B$1703:$D$1743,2,FALSE)</f>
        <v>Vic</v>
      </c>
      <c r="AH801" s="39" t="str">
        <f>VLOOKUP(B801,$B$1703:$D$1743,3,FALSE)</f>
        <v>-</v>
      </c>
      <c r="AI801" s="69" t="str">
        <f>TRIM(PROPER(L801))</f>
        <v>Ayrton</v>
      </c>
      <c r="AJ801" s="39" t="str">
        <f>TEXT(A801, "ddd")</f>
        <v>Sat</v>
      </c>
      <c r="AK801" s="39">
        <f>MONTH(Table2[[#This Row],[Date]])</f>
        <v>9</v>
      </c>
      <c r="AL801" s="39"/>
      <c r="AM801" s="39" t="str">
        <f>IF(AND(Table2[[#This Row],[Date]]=A802,Table2[[#This Row],[Track]]=B802,Table2[[#This Row],[Race]]=F802,AL801&lt;&gt;"Neg",AL802&lt;&gt;"Neg"),2,"")</f>
        <v/>
      </c>
      <c r="AN801" s="39" t="str">
        <f>IF(AM801=2,2,IF(AND(AM800=2,Table2[[#This Row],[Negatives]]&lt;&gt;"NEG"),2,""))</f>
        <v/>
      </c>
      <c r="AO801" s="39">
        <f>IF(AND(Table2[[#This Row],[State]]="NSW",Table2[[#This Row],[Rated Order]]=3,AN801=""),100,100)</f>
        <v>100</v>
      </c>
      <c r="AP801" s="39" t="str">
        <f>IF(AC801&lt;&gt;"Won","",AO801*AD801)</f>
        <v/>
      </c>
      <c r="AQ801" s="39">
        <f>IF(AP801="",AO801*-1,AP801-AO801)</f>
        <v>-100</v>
      </c>
      <c r="AR801" s="95">
        <f>IF(Table2[[#This Row],[Negatives]]="NEG","",IF(AND(Table2[[#This Row],[2 Pro Bets]]="",Table2[[#This Row],[State]]="NSW",Table2[[#This Row],[Rated Order]]=3),"",100))</f>
        <v>100</v>
      </c>
      <c r="AS801" s="47" t="str">
        <f>IF(Table2[[#This Row],[Pro Bet]]="","",IF(Table2[[#This Row],[Lev Ret]]="","",AR801*Table2[[#This Row],[Div]]))</f>
        <v/>
      </c>
      <c r="AT801" s="96">
        <f>IF(Table2[[#This Row],[Pro Bet]]="","",IF(AS801="",AR801*-1,AS801-AR801))</f>
        <v>-100</v>
      </c>
    </row>
    <row r="802" spans="1:46" x14ac:dyDescent="0.25">
      <c r="A802" s="38">
        <v>44827</v>
      </c>
      <c r="B802" s="39" t="s">
        <v>3</v>
      </c>
      <c r="C802" s="40">
        <v>0.84375</v>
      </c>
      <c r="D802" s="39">
        <v>5</v>
      </c>
      <c r="E802" s="39">
        <v>0</v>
      </c>
      <c r="F802" s="70">
        <v>5</v>
      </c>
      <c r="G802" s="39">
        <v>955</v>
      </c>
      <c r="H802" s="39" t="s">
        <v>988</v>
      </c>
      <c r="I802" s="39">
        <v>84</v>
      </c>
      <c r="J802" s="39">
        <v>130</v>
      </c>
      <c r="K802" s="39">
        <v>8</v>
      </c>
      <c r="L802" s="39" t="s">
        <v>89</v>
      </c>
      <c r="M802" s="39" t="s">
        <v>999</v>
      </c>
      <c r="N802" s="41">
        <v>2.2999999999999998</v>
      </c>
      <c r="O802" s="39" t="s">
        <v>1253</v>
      </c>
      <c r="P802" s="39" t="s">
        <v>1254</v>
      </c>
      <c r="Q802" s="48"/>
      <c r="R802" s="39">
        <v>3</v>
      </c>
      <c r="S802" s="39">
        <v>56.5</v>
      </c>
      <c r="T802" s="39">
        <v>56.5</v>
      </c>
      <c r="U802" s="48">
        <v>58.862876254180605</v>
      </c>
      <c r="V802" s="39">
        <v>2</v>
      </c>
      <c r="W802" s="39">
        <v>4</v>
      </c>
      <c r="X802" s="39">
        <v>2</v>
      </c>
      <c r="Y802" s="39">
        <v>5</v>
      </c>
      <c r="Z802" s="39">
        <v>35</v>
      </c>
      <c r="AA802" s="39">
        <v>12</v>
      </c>
      <c r="AB802" s="52"/>
      <c r="AC802" s="39"/>
      <c r="AD802" s="41">
        <v>1.85</v>
      </c>
      <c r="AE802" s="41"/>
      <c r="AF802" s="68" t="s">
        <v>618</v>
      </c>
      <c r="AG802" s="39" t="str">
        <f>VLOOKUP(B802,$B$1703:$D$1743,2,FALSE)</f>
        <v>Vic</v>
      </c>
      <c r="AH802" s="39" t="str">
        <f>VLOOKUP(B802,$B$1703:$D$1743,3,FALSE)</f>
        <v>-</v>
      </c>
      <c r="AI802" s="69" t="str">
        <f>TRIM(PROPER(L802))</f>
        <v>Asfoora</v>
      </c>
      <c r="AJ802" s="39" t="str">
        <f>TEXT(A802, "ddd")</f>
        <v>Fri</v>
      </c>
      <c r="AK802" s="39">
        <f>MONTH(Table2[[#This Row],[Date]])</f>
        <v>9</v>
      </c>
      <c r="AL802" s="39"/>
      <c r="AM802" s="39" t="str">
        <f>IF(AND(Table2[[#This Row],[Date]]=A803,Table2[[#This Row],[Track]]=B803,Table2[[#This Row],[Race]]=F803,AL802&lt;&gt;"Neg",AL803&lt;&gt;"Neg"),2,"")</f>
        <v/>
      </c>
      <c r="AN802" s="39" t="str">
        <f>IF(AM802=2,2,IF(AND(AM801=2,Table2[[#This Row],[Negatives]]&lt;&gt;"NEG"),2,""))</f>
        <v/>
      </c>
      <c r="AO802" s="39">
        <f>IF(AND(Table2[[#This Row],[State]]="NSW",Table2[[#This Row],[Rated Order]]=3,AN802=""),100,100)</f>
        <v>100</v>
      </c>
      <c r="AP802" s="39" t="str">
        <f>IF(AC802&lt;&gt;"Won","",AO802*AD802)</f>
        <v/>
      </c>
      <c r="AQ802" s="39">
        <f>IF(AP802="",AO802*-1,AP802-AO802)</f>
        <v>-100</v>
      </c>
      <c r="AR802" s="95">
        <f>IF(Table2[[#This Row],[Negatives]]="NEG","",IF(AND(Table2[[#This Row],[2 Pro Bets]]="",Table2[[#This Row],[State]]="NSW",Table2[[#This Row],[Rated Order]]=3),"",100))</f>
        <v>100</v>
      </c>
      <c r="AS802" s="47" t="str">
        <f>IF(Table2[[#This Row],[Pro Bet]]="","",IF(Table2[[#This Row],[Lev Ret]]="","",AR802*Table2[[#This Row],[Div]]))</f>
        <v/>
      </c>
      <c r="AT802" s="96">
        <f>IF(Table2[[#This Row],[Pro Bet]]="","",IF(AS802="",AR802*-1,AS802-AR802))</f>
        <v>-100</v>
      </c>
    </row>
    <row r="803" spans="1:46" x14ac:dyDescent="0.25">
      <c r="A803" s="38">
        <v>44827</v>
      </c>
      <c r="B803" s="39" t="s">
        <v>3</v>
      </c>
      <c r="C803" s="40">
        <v>0.90625</v>
      </c>
      <c r="D803" s="39">
        <v>5</v>
      </c>
      <c r="E803" s="39">
        <v>0</v>
      </c>
      <c r="F803" s="70">
        <v>8</v>
      </c>
      <c r="G803" s="39">
        <v>1600</v>
      </c>
      <c r="H803" s="39" t="s">
        <v>1021</v>
      </c>
      <c r="I803" s="39" t="s">
        <v>1061</v>
      </c>
      <c r="J803" s="39">
        <v>300</v>
      </c>
      <c r="K803" s="39">
        <v>1</v>
      </c>
      <c r="L803" s="39" t="s">
        <v>575</v>
      </c>
      <c r="M803" s="39" t="s">
        <v>1006</v>
      </c>
      <c r="N803" s="41">
        <v>2.1</v>
      </c>
      <c r="O803" s="39" t="s">
        <v>1050</v>
      </c>
      <c r="P803" s="39" t="s">
        <v>1060</v>
      </c>
      <c r="Q803" s="48"/>
      <c r="R803" s="39">
        <v>5</v>
      </c>
      <c r="S803" s="39">
        <v>57</v>
      </c>
      <c r="T803" s="39">
        <v>57</v>
      </c>
      <c r="U803" s="48">
        <v>64.285714285714292</v>
      </c>
      <c r="V803" s="39">
        <v>1</v>
      </c>
      <c r="W803" s="39">
        <v>3</v>
      </c>
      <c r="X803" s="39">
        <v>2</v>
      </c>
      <c r="Y803" s="39">
        <v>4.2</v>
      </c>
      <c r="Z803" s="39">
        <v>40</v>
      </c>
      <c r="AA803" s="39">
        <v>11</v>
      </c>
      <c r="AB803" s="52"/>
      <c r="AC803" s="39"/>
      <c r="AD803" s="41">
        <v>2.7</v>
      </c>
      <c r="AE803" s="41"/>
      <c r="AF803" s="68" t="s">
        <v>618</v>
      </c>
      <c r="AG803" s="39" t="str">
        <f>VLOOKUP(B803,$B$1703:$D$1743,2,FALSE)</f>
        <v>Vic</v>
      </c>
      <c r="AH803" s="39" t="str">
        <f>VLOOKUP(B803,$B$1703:$D$1743,3,FALSE)</f>
        <v>-</v>
      </c>
      <c r="AI803" s="69" t="str">
        <f>TRIM(PROPER(L803))</f>
        <v>Kissonallforcheeks</v>
      </c>
      <c r="AJ803" s="39" t="str">
        <f>TEXT(A803, "ddd")</f>
        <v>Fri</v>
      </c>
      <c r="AK803" s="39">
        <f>MONTH(Table2[[#This Row],[Date]])</f>
        <v>9</v>
      </c>
      <c r="AL803" s="39"/>
      <c r="AM803" s="39" t="str">
        <f>IF(AND(Table2[[#This Row],[Date]]=A804,Table2[[#This Row],[Track]]=B804,Table2[[#This Row],[Race]]=F804,AL803&lt;&gt;"Neg",AL804&lt;&gt;"Neg"),2,"")</f>
        <v/>
      </c>
      <c r="AN803" s="39" t="str">
        <f>IF(AM803=2,2,IF(AND(AM802=2,Table2[[#This Row],[Negatives]]&lt;&gt;"NEG"),2,""))</f>
        <v/>
      </c>
      <c r="AO803" s="39">
        <f>IF(AND(Table2[[#This Row],[State]]="NSW",Table2[[#This Row],[Rated Order]]=3,AN803=""),100,100)</f>
        <v>100</v>
      </c>
      <c r="AP803" s="39" t="str">
        <f>IF(AC803&lt;&gt;"Won","",AO803*AD803)</f>
        <v/>
      </c>
      <c r="AQ803" s="39">
        <f>IF(AP803="",AO803*-1,AP803-AO803)</f>
        <v>-100</v>
      </c>
      <c r="AR803" s="95">
        <f>IF(Table2[[#This Row],[Negatives]]="NEG","",IF(AND(Table2[[#This Row],[2 Pro Bets]]="",Table2[[#This Row],[State]]="NSW",Table2[[#This Row],[Rated Order]]=3),"",100))</f>
        <v>100</v>
      </c>
      <c r="AS803" s="47" t="str">
        <f>IF(Table2[[#This Row],[Pro Bet]]="","",IF(Table2[[#This Row],[Lev Ret]]="","",AR803*Table2[[#This Row],[Div]]))</f>
        <v/>
      </c>
      <c r="AT803" s="96">
        <f>IF(Table2[[#This Row],[Pro Bet]]="","",IF(AS803="",AR803*-1,AS803-AR803))</f>
        <v>-100</v>
      </c>
    </row>
    <row r="804" spans="1:46" x14ac:dyDescent="0.25">
      <c r="A804" s="38">
        <v>44827</v>
      </c>
      <c r="B804" s="39" t="s">
        <v>3</v>
      </c>
      <c r="C804" s="40">
        <v>0.90625</v>
      </c>
      <c r="D804" s="39">
        <v>5</v>
      </c>
      <c r="E804" s="39">
        <v>0</v>
      </c>
      <c r="F804" s="70">
        <v>8</v>
      </c>
      <c r="G804" s="39">
        <v>1600</v>
      </c>
      <c r="H804" s="39" t="s">
        <v>1021</v>
      </c>
      <c r="I804" s="39" t="s">
        <v>1061</v>
      </c>
      <c r="J804" s="39">
        <v>300</v>
      </c>
      <c r="K804" s="39">
        <v>10</v>
      </c>
      <c r="L804" s="39" t="s">
        <v>1250</v>
      </c>
      <c r="M804" s="39" t="s">
        <v>1030</v>
      </c>
      <c r="N804" s="41">
        <v>4.8</v>
      </c>
      <c r="O804" s="39" t="s">
        <v>1000</v>
      </c>
      <c r="P804" s="39" t="s">
        <v>1251</v>
      </c>
      <c r="Q804" s="48"/>
      <c r="R804" s="39">
        <v>6</v>
      </c>
      <c r="S804" s="39">
        <v>56.5</v>
      </c>
      <c r="T804" s="39">
        <v>56.5</v>
      </c>
      <c r="U804" s="48">
        <v>64.285714285714292</v>
      </c>
      <c r="V804" s="39">
        <v>3</v>
      </c>
      <c r="W804" s="39"/>
      <c r="X804" s="39">
        <v>3</v>
      </c>
      <c r="Y804" s="39">
        <v>5.2</v>
      </c>
      <c r="Z804" s="39">
        <v>30</v>
      </c>
      <c r="AA804" s="39">
        <v>11</v>
      </c>
      <c r="AB804" s="52"/>
      <c r="AC804" s="39" t="s">
        <v>7</v>
      </c>
      <c r="AD804" s="41">
        <v>4.4000000000000004</v>
      </c>
      <c r="AE804" s="41"/>
      <c r="AF804" s="68" t="s">
        <v>618</v>
      </c>
      <c r="AG804" s="39" t="str">
        <f>VLOOKUP(B804,$B$1703:$D$1743,2,FALSE)</f>
        <v>Vic</v>
      </c>
      <c r="AH804" s="39" t="str">
        <f>VLOOKUP(B804,$B$1703:$D$1743,3,FALSE)</f>
        <v>-</v>
      </c>
      <c r="AI804" s="69" t="str">
        <f>TRIM(PROPER(L804))</f>
        <v>Lady Of Honour</v>
      </c>
      <c r="AJ804" s="39" t="str">
        <f>TEXT(A804, "ddd")</f>
        <v>Fri</v>
      </c>
      <c r="AK804" s="39">
        <f>MONTH(Table2[[#This Row],[Date]])</f>
        <v>9</v>
      </c>
      <c r="AL804" s="39" t="s">
        <v>1361</v>
      </c>
      <c r="AM804" s="39" t="str">
        <f>IF(AND(Table2[[#This Row],[Date]]=A805,Table2[[#This Row],[Track]]=B805,Table2[[#This Row],[Race]]=F805,AL804&lt;&gt;"Neg",AL805&lt;&gt;"Neg"),2,"")</f>
        <v/>
      </c>
      <c r="AN804" s="39" t="str">
        <f>IF(AM804=2,2,IF(AND(AM803=2,Table2[[#This Row],[Negatives]]&lt;&gt;"NEG"),2,""))</f>
        <v/>
      </c>
      <c r="AO804" s="39">
        <f>IF(AND(Table2[[#This Row],[State]]="NSW",Table2[[#This Row],[Rated Order]]=3,AN804=""),100,100)</f>
        <v>100</v>
      </c>
      <c r="AP804" s="39" t="str">
        <f>IF(AC804&lt;&gt;"Won","",AO804*AD804)</f>
        <v/>
      </c>
      <c r="AQ804" s="39">
        <f>IF(AP804="",AO804*-1,AP804-AO804)</f>
        <v>-100</v>
      </c>
      <c r="AR804" s="95" t="str">
        <f>IF(Table2[[#This Row],[Negatives]]="NEG","",IF(AND(Table2[[#This Row],[2 Pro Bets]]="",Table2[[#This Row],[State]]="NSW",Table2[[#This Row],[Rated Order]]=3),"",100))</f>
        <v/>
      </c>
      <c r="AS804" s="47" t="str">
        <f>IF(Table2[[#This Row],[Pro Bet]]="","",IF(Table2[[#This Row],[Lev Ret]]="","",AR804*Table2[[#This Row],[Div]]))</f>
        <v/>
      </c>
      <c r="AT804" s="96" t="str">
        <f>IF(Table2[[#This Row],[Pro Bet]]="","",IF(AS804="",AR804*-1,AS804-AR804))</f>
        <v/>
      </c>
    </row>
    <row r="805" spans="1:46" x14ac:dyDescent="0.25">
      <c r="A805" s="38">
        <v>44828</v>
      </c>
      <c r="B805" s="39" t="s">
        <v>45</v>
      </c>
      <c r="C805" s="40">
        <v>0.56944444444444442</v>
      </c>
      <c r="D805" s="39">
        <v>5</v>
      </c>
      <c r="E805" s="39">
        <v>0</v>
      </c>
      <c r="F805" s="70">
        <v>4</v>
      </c>
      <c r="G805" s="39">
        <v>2400</v>
      </c>
      <c r="H805" s="39" t="s">
        <v>1398</v>
      </c>
      <c r="I805" s="39"/>
      <c r="J805" s="39">
        <v>200</v>
      </c>
      <c r="K805" s="39">
        <v>1</v>
      </c>
      <c r="L805" s="39" t="s">
        <v>888</v>
      </c>
      <c r="M805" s="39" t="s">
        <v>999</v>
      </c>
      <c r="N805" s="41">
        <v>2</v>
      </c>
      <c r="O805" s="39" t="s">
        <v>1440</v>
      </c>
      <c r="P805" s="39" t="s">
        <v>1211</v>
      </c>
      <c r="Q805" s="48"/>
      <c r="R805" s="39">
        <v>5</v>
      </c>
      <c r="S805" s="39">
        <v>58</v>
      </c>
      <c r="T805" s="39">
        <v>58</v>
      </c>
      <c r="U805" s="48">
        <v>65.384615384615387</v>
      </c>
      <c r="V805" s="39">
        <v>1</v>
      </c>
      <c r="W805" s="39">
        <v>1</v>
      </c>
      <c r="X805" s="39">
        <v>2</v>
      </c>
      <c r="Y805" s="39">
        <v>4</v>
      </c>
      <c r="Z805" s="39">
        <v>20</v>
      </c>
      <c r="AA805" s="39"/>
      <c r="AB805" s="52"/>
      <c r="AC805" s="39" t="s">
        <v>2</v>
      </c>
      <c r="AD805" s="41">
        <v>3</v>
      </c>
      <c r="AE805" s="41">
        <v>1.9</v>
      </c>
      <c r="AF805" s="68" t="s">
        <v>619</v>
      </c>
      <c r="AG805" s="39" t="str">
        <f>VLOOKUP(B805,$B$1703:$D$1743,2,FALSE)</f>
        <v>NSW</v>
      </c>
      <c r="AH805" s="39" t="str">
        <f>VLOOKUP(B805,$B$1703:$D$1743,3,FALSE)</f>
        <v>-</v>
      </c>
      <c r="AI805" s="69" t="str">
        <f>TRIM(PROPER(L805))</f>
        <v>Cadre Du Noir</v>
      </c>
      <c r="AJ805" s="39" t="str">
        <f>TEXT(A805, "ddd")</f>
        <v>Sat</v>
      </c>
      <c r="AK805" s="39">
        <f>MONTH(Table2[[#This Row],[Date]])</f>
        <v>9</v>
      </c>
      <c r="AL805" s="39"/>
      <c r="AM805" s="39" t="str">
        <f>IF(AND(Table2[[#This Row],[Date]]=A806,Table2[[#This Row],[Track]]=B806,Table2[[#This Row],[Race]]=F806,AL805&lt;&gt;"Neg",AL806&lt;&gt;"Neg"),2,"")</f>
        <v/>
      </c>
      <c r="AN805" s="39" t="str">
        <f>IF(AM805=2,2,IF(AND(AM804=2,Table2[[#This Row],[Negatives]]&lt;&gt;"NEG"),2,""))</f>
        <v/>
      </c>
      <c r="AO805" s="39">
        <f>IF(AND(Table2[[#This Row],[State]]="NSW",Table2[[#This Row],[Rated Order]]=3,AN805=""),100,100)</f>
        <v>100</v>
      </c>
      <c r="AP805" s="39" t="str">
        <f>IF(AC805&lt;&gt;"Won","",AO805*AD805)</f>
        <v/>
      </c>
      <c r="AQ805" s="39">
        <f>IF(AP805="",AO805*-1,AP805-AO805)</f>
        <v>-100</v>
      </c>
      <c r="AR805" s="95">
        <f>IF(Table2[[#This Row],[Negatives]]="NEG","",IF(AND(Table2[[#This Row],[2 Pro Bets]]="",Table2[[#This Row],[State]]="NSW",Table2[[#This Row],[Rated Order]]=3),"",100))</f>
        <v>100</v>
      </c>
      <c r="AS805" s="47" t="str">
        <f>IF(Table2[[#This Row],[Pro Bet]]="","",IF(Table2[[#This Row],[Lev Ret]]="","",AR805*Table2[[#This Row],[Div]]))</f>
        <v/>
      </c>
      <c r="AT805" s="96">
        <f>IF(Table2[[#This Row],[Pro Bet]]="","",IF(AS805="",AR805*-1,AS805-AR805))</f>
        <v>-100</v>
      </c>
    </row>
    <row r="806" spans="1:46" x14ac:dyDescent="0.25">
      <c r="A806" s="38">
        <v>44828</v>
      </c>
      <c r="B806" s="39" t="s">
        <v>45</v>
      </c>
      <c r="C806" s="40">
        <v>0.59375</v>
      </c>
      <c r="D806" s="39">
        <v>5</v>
      </c>
      <c r="E806" s="39">
        <v>0</v>
      </c>
      <c r="F806" s="70">
        <v>5</v>
      </c>
      <c r="G806" s="39">
        <v>1400</v>
      </c>
      <c r="H806" s="39" t="s">
        <v>1398</v>
      </c>
      <c r="I806" s="39">
        <v>88</v>
      </c>
      <c r="J806" s="39">
        <v>150</v>
      </c>
      <c r="K806" s="39">
        <v>2</v>
      </c>
      <c r="L806" s="39" t="s">
        <v>889</v>
      </c>
      <c r="M806" s="39" t="s">
        <v>999</v>
      </c>
      <c r="N806" s="41">
        <v>7.2</v>
      </c>
      <c r="O806" s="39" t="s">
        <v>1501</v>
      </c>
      <c r="P806" s="39" t="s">
        <v>1266</v>
      </c>
      <c r="Q806" s="48"/>
      <c r="R806" s="39">
        <v>1</v>
      </c>
      <c r="S806" s="39">
        <v>59.5</v>
      </c>
      <c r="T806" s="39">
        <v>59.5</v>
      </c>
      <c r="U806" s="48">
        <v>23.597626752966558</v>
      </c>
      <c r="V806" s="39">
        <v>2</v>
      </c>
      <c r="W806" s="39"/>
      <c r="X806" s="39">
        <v>2</v>
      </c>
      <c r="Y806" s="39">
        <v>4.9000000000000004</v>
      </c>
      <c r="Z806" s="39">
        <v>20</v>
      </c>
      <c r="AA806" s="39"/>
      <c r="AB806" s="52"/>
      <c r="AC806" s="39"/>
      <c r="AD806" s="41">
        <v>8</v>
      </c>
      <c r="AE806" s="41"/>
      <c r="AF806" s="68" t="s">
        <v>619</v>
      </c>
      <c r="AG806" s="39" t="str">
        <f>VLOOKUP(B806,$B$1703:$D$1743,2,FALSE)</f>
        <v>NSW</v>
      </c>
      <c r="AH806" s="39" t="str">
        <f>VLOOKUP(B806,$B$1703:$D$1743,3,FALSE)</f>
        <v>-</v>
      </c>
      <c r="AI806" s="69" t="str">
        <f>TRIM(PROPER(L806))</f>
        <v>Puntura</v>
      </c>
      <c r="AJ806" s="39" t="str">
        <f>TEXT(A806, "ddd")</f>
        <v>Sat</v>
      </c>
      <c r="AK806" s="39">
        <f>MONTH(Table2[[#This Row],[Date]])</f>
        <v>9</v>
      </c>
      <c r="AL806" s="39"/>
      <c r="AM806" s="39" t="str">
        <f>IF(AND(Table2[[#This Row],[Date]]=A807,Table2[[#This Row],[Track]]=B807,Table2[[#This Row],[Race]]=F807,AL806&lt;&gt;"Neg",AL807&lt;&gt;"Neg"),2,"")</f>
        <v/>
      </c>
      <c r="AN806" s="39" t="str">
        <f>IF(AM806=2,2,IF(AND(AM805=2,Table2[[#This Row],[Negatives]]&lt;&gt;"NEG"),2,""))</f>
        <v/>
      </c>
      <c r="AO806" s="39">
        <f>IF(AND(Table2[[#This Row],[State]]="NSW",Table2[[#This Row],[Rated Order]]=3,AN806=""),100,100)</f>
        <v>100</v>
      </c>
      <c r="AP806" s="39" t="str">
        <f>IF(AC806&lt;&gt;"Won","",AO806*AD806)</f>
        <v/>
      </c>
      <c r="AQ806" s="39">
        <f>IF(AP806="",AO806*-1,AP806-AO806)</f>
        <v>-100</v>
      </c>
      <c r="AR806" s="95">
        <f>IF(Table2[[#This Row],[Negatives]]="NEG","",IF(AND(Table2[[#This Row],[2 Pro Bets]]="",Table2[[#This Row],[State]]="NSW",Table2[[#This Row],[Rated Order]]=3),"",100))</f>
        <v>100</v>
      </c>
      <c r="AS806" s="47" t="str">
        <f>IF(Table2[[#This Row],[Pro Bet]]="","",IF(Table2[[#This Row],[Lev Ret]]="","",AR806*Table2[[#This Row],[Div]]))</f>
        <v/>
      </c>
      <c r="AT806" s="96">
        <f>IF(Table2[[#This Row],[Pro Bet]]="","",IF(AS806="",AR806*-1,AS806-AR806))</f>
        <v>-100</v>
      </c>
    </row>
    <row r="807" spans="1:46" x14ac:dyDescent="0.25">
      <c r="A807" s="38">
        <v>44828</v>
      </c>
      <c r="B807" s="39" t="s">
        <v>45</v>
      </c>
      <c r="C807" s="40">
        <v>0.69791666666666663</v>
      </c>
      <c r="D807" s="39">
        <v>5</v>
      </c>
      <c r="E807" s="39">
        <v>0</v>
      </c>
      <c r="F807" s="70">
        <v>9</v>
      </c>
      <c r="G807" s="39">
        <v>1500</v>
      </c>
      <c r="H807" s="39" t="s">
        <v>1398</v>
      </c>
      <c r="I807" s="39"/>
      <c r="J807" s="39">
        <v>250</v>
      </c>
      <c r="K807" s="39">
        <v>2</v>
      </c>
      <c r="L807" s="39" t="s">
        <v>890</v>
      </c>
      <c r="M807" s="39" t="s">
        <v>995</v>
      </c>
      <c r="N807" s="41">
        <v>2.8</v>
      </c>
      <c r="O807" s="39" t="s">
        <v>1411</v>
      </c>
      <c r="P807" s="39" t="s">
        <v>1266</v>
      </c>
      <c r="Q807" s="48"/>
      <c r="R807" s="39">
        <v>1</v>
      </c>
      <c r="S807" s="39">
        <v>58.5</v>
      </c>
      <c r="T807" s="39">
        <v>58.5</v>
      </c>
      <c r="U807" s="48">
        <v>55.714285714285715</v>
      </c>
      <c r="V807" s="39">
        <v>3</v>
      </c>
      <c r="W807" s="39">
        <v>1</v>
      </c>
      <c r="X807" s="39">
        <v>2</v>
      </c>
      <c r="Y807" s="39">
        <v>4.5</v>
      </c>
      <c r="Z807" s="39">
        <v>20</v>
      </c>
      <c r="AA807" s="39"/>
      <c r="AB807" s="52"/>
      <c r="AC807" s="39" t="s">
        <v>1</v>
      </c>
      <c r="AD807" s="41">
        <v>3.5</v>
      </c>
      <c r="AE807" s="41">
        <v>1.6</v>
      </c>
      <c r="AF807" s="68" t="s">
        <v>619</v>
      </c>
      <c r="AG807" s="39" t="str">
        <f>VLOOKUP(B807,$B$1703:$D$1743,2,FALSE)</f>
        <v>NSW</v>
      </c>
      <c r="AH807" s="39" t="str">
        <f>VLOOKUP(B807,$B$1703:$D$1743,3,FALSE)</f>
        <v>-</v>
      </c>
      <c r="AI807" s="69" t="str">
        <f>TRIM(PROPER(L807))</f>
        <v>Ellsberg</v>
      </c>
      <c r="AJ807" s="39" t="str">
        <f>TEXT(A807, "ddd")</f>
        <v>Sat</v>
      </c>
      <c r="AK807" s="39">
        <f>MONTH(Table2[[#This Row],[Date]])</f>
        <v>9</v>
      </c>
      <c r="AL807" s="39"/>
      <c r="AM807" s="39" t="str">
        <f>IF(AND(Table2[[#This Row],[Date]]=A808,Table2[[#This Row],[Track]]=B808,Table2[[#This Row],[Race]]=F808,AL807&lt;&gt;"Neg",AL808&lt;&gt;"Neg"),2,"")</f>
        <v/>
      </c>
      <c r="AN807" s="39" t="str">
        <f>IF(AM807=2,2,IF(AND(AM806=2,Table2[[#This Row],[Negatives]]&lt;&gt;"NEG"),2,""))</f>
        <v/>
      </c>
      <c r="AO807" s="39">
        <f>IF(AND(Table2[[#This Row],[State]]="NSW",Table2[[#This Row],[Rated Order]]=3,AN807=""),100,100)</f>
        <v>100</v>
      </c>
      <c r="AP807" s="39" t="str">
        <f>IF(AC807&lt;&gt;"Won","",AO807*AD807)</f>
        <v/>
      </c>
      <c r="AQ807" s="39">
        <f>IF(AP807="",AO807*-1,AP807-AO807)</f>
        <v>-100</v>
      </c>
      <c r="AR807" s="95">
        <f>IF(Table2[[#This Row],[Negatives]]="NEG","",IF(AND(Table2[[#This Row],[2 Pro Bets]]="",Table2[[#This Row],[State]]="NSW",Table2[[#This Row],[Rated Order]]=3),"",100))</f>
        <v>100</v>
      </c>
      <c r="AS807" s="47" t="str">
        <f>IF(Table2[[#This Row],[Pro Bet]]="","",IF(Table2[[#This Row],[Lev Ret]]="","",AR807*Table2[[#This Row],[Div]]))</f>
        <v/>
      </c>
      <c r="AT807" s="96">
        <f>IF(Table2[[#This Row],[Pro Bet]]="","",IF(AS807="",AR807*-1,AS807-AR807))</f>
        <v>-100</v>
      </c>
    </row>
    <row r="808" spans="1:46" x14ac:dyDescent="0.25">
      <c r="A808" s="38">
        <v>44829</v>
      </c>
      <c r="B808" s="39" t="s">
        <v>231</v>
      </c>
      <c r="C808" s="40">
        <v>0.63541666666666663</v>
      </c>
      <c r="D808" s="39">
        <v>6</v>
      </c>
      <c r="E808" s="39">
        <v>0</v>
      </c>
      <c r="F808" s="70">
        <v>5</v>
      </c>
      <c r="G808" s="39">
        <v>1700</v>
      </c>
      <c r="H808" s="39" t="s">
        <v>988</v>
      </c>
      <c r="I808" s="39" t="s">
        <v>989</v>
      </c>
      <c r="J808" s="39">
        <v>150</v>
      </c>
      <c r="K808" s="39">
        <v>16</v>
      </c>
      <c r="L808" s="39" t="s">
        <v>668</v>
      </c>
      <c r="M808" s="39" t="s">
        <v>1024</v>
      </c>
      <c r="N808" s="41">
        <v>5</v>
      </c>
      <c r="O808" s="39" t="s">
        <v>1074</v>
      </c>
      <c r="P808" s="39" t="s">
        <v>1255</v>
      </c>
      <c r="Q808" s="48">
        <v>3</v>
      </c>
      <c r="R808" s="39">
        <v>10</v>
      </c>
      <c r="S808" s="39">
        <v>54</v>
      </c>
      <c r="T808" s="39">
        <v>51</v>
      </c>
      <c r="U808" s="48">
        <v>42.727272727272727</v>
      </c>
      <c r="V808" s="39">
        <v>3</v>
      </c>
      <c r="W808" s="39">
        <v>4</v>
      </c>
      <c r="X808" s="39">
        <v>2</v>
      </c>
      <c r="Y808" s="39">
        <v>5</v>
      </c>
      <c r="Z808" s="39">
        <v>35</v>
      </c>
      <c r="AA808" s="39">
        <v>15</v>
      </c>
      <c r="AB808" s="52"/>
      <c r="AC808" s="39"/>
      <c r="AD808" s="41">
        <v>4.8</v>
      </c>
      <c r="AE808" s="41"/>
      <c r="AF808" s="68" t="s">
        <v>618</v>
      </c>
      <c r="AG808" s="39" t="str">
        <f>VLOOKUP(B808,$B$1703:$D$1743,2,FALSE)</f>
        <v>Vic</v>
      </c>
      <c r="AH808" s="39" t="str">
        <f>VLOOKUP(B808,$B$1703:$D$1743,3,FALSE)</f>
        <v>-</v>
      </c>
      <c r="AI808" s="69" t="str">
        <f>TRIM(PROPER(L808))</f>
        <v>Lucky Decision</v>
      </c>
      <c r="AJ808" s="39" t="str">
        <f>TEXT(A808, "ddd")</f>
        <v>Sun</v>
      </c>
      <c r="AK808" s="39">
        <f>MONTH(Table2[[#This Row],[Date]])</f>
        <v>9</v>
      </c>
      <c r="AL808" s="39"/>
      <c r="AM808" s="39" t="str">
        <f>IF(AND(Table2[[#This Row],[Date]]=A809,Table2[[#This Row],[Track]]=B809,Table2[[#This Row],[Race]]=F809,AL808&lt;&gt;"Neg",AL809&lt;&gt;"Neg"),2,"")</f>
        <v/>
      </c>
      <c r="AN808" s="39" t="str">
        <f>IF(AM808=2,2,IF(AND(AM807=2,Table2[[#This Row],[Negatives]]&lt;&gt;"NEG"),2,""))</f>
        <v/>
      </c>
      <c r="AO808" s="39">
        <f>IF(AND(Table2[[#This Row],[State]]="NSW",Table2[[#This Row],[Rated Order]]=3,AN808=""),100,100)</f>
        <v>100</v>
      </c>
      <c r="AP808" s="39" t="str">
        <f>IF(AC808&lt;&gt;"Won","",AO808*AD808)</f>
        <v/>
      </c>
      <c r="AQ808" s="39">
        <f>IF(AP808="",AO808*-1,AP808-AO808)</f>
        <v>-100</v>
      </c>
      <c r="AR808" s="95">
        <f>IF(Table2[[#This Row],[Negatives]]="NEG","",IF(AND(Table2[[#This Row],[2 Pro Bets]]="",Table2[[#This Row],[State]]="NSW",Table2[[#This Row],[Rated Order]]=3),"",100))</f>
        <v>100</v>
      </c>
      <c r="AS808" s="47" t="str">
        <f>IF(Table2[[#This Row],[Pro Bet]]="","",IF(Table2[[#This Row],[Lev Ret]]="","",AR808*Table2[[#This Row],[Div]]))</f>
        <v/>
      </c>
      <c r="AT808" s="96">
        <f>IF(Table2[[#This Row],[Pro Bet]]="","",IF(AS808="",AR808*-1,AS808-AR808))</f>
        <v>-100</v>
      </c>
    </row>
    <row r="809" spans="1:46" x14ac:dyDescent="0.25">
      <c r="A809" s="38">
        <v>44829</v>
      </c>
      <c r="B809" s="39" t="s">
        <v>231</v>
      </c>
      <c r="C809" s="40">
        <v>0.70486111111111116</v>
      </c>
      <c r="D809" s="39">
        <v>6</v>
      </c>
      <c r="E809" s="39">
        <v>0</v>
      </c>
      <c r="F809" s="70">
        <v>8</v>
      </c>
      <c r="G809" s="39">
        <v>1500</v>
      </c>
      <c r="H809" s="39" t="s">
        <v>988</v>
      </c>
      <c r="I809" s="39" t="s">
        <v>989</v>
      </c>
      <c r="J809" s="39">
        <v>200</v>
      </c>
      <c r="K809" s="39">
        <v>9</v>
      </c>
      <c r="L809" s="39" t="s">
        <v>1256</v>
      </c>
      <c r="M809" s="39" t="s">
        <v>995</v>
      </c>
      <c r="N809" s="41">
        <v>3.9</v>
      </c>
      <c r="O809" s="39" t="s">
        <v>1149</v>
      </c>
      <c r="P809" s="39" t="s">
        <v>997</v>
      </c>
      <c r="Q809" s="48"/>
      <c r="R809" s="39">
        <v>7</v>
      </c>
      <c r="S809" s="39">
        <v>54</v>
      </c>
      <c r="T809" s="39">
        <v>54</v>
      </c>
      <c r="U809" s="48">
        <v>43.822843822843822</v>
      </c>
      <c r="V809" s="39">
        <v>1</v>
      </c>
      <c r="W809" s="39">
        <v>4</v>
      </c>
      <c r="X809" s="39">
        <v>2</v>
      </c>
      <c r="Y809" s="39">
        <v>5</v>
      </c>
      <c r="Z809" s="39">
        <v>35</v>
      </c>
      <c r="AA809" s="39">
        <v>13</v>
      </c>
      <c r="AB809" s="52"/>
      <c r="AC809" s="39" t="s">
        <v>2</v>
      </c>
      <c r="AD809" s="41">
        <v>3.7</v>
      </c>
      <c r="AE809" s="41">
        <v>1.7</v>
      </c>
      <c r="AF809" s="68" t="s">
        <v>618</v>
      </c>
      <c r="AG809" s="39" t="str">
        <f>VLOOKUP(B809,$B$1703:$D$1743,2,FALSE)</f>
        <v>Vic</v>
      </c>
      <c r="AH809" s="39" t="str">
        <f>VLOOKUP(B809,$B$1703:$D$1743,3,FALSE)</f>
        <v>-</v>
      </c>
      <c r="AI809" s="69" t="str">
        <f>TRIM(PROPER(L809))</f>
        <v>Military Expert</v>
      </c>
      <c r="AJ809" s="39" t="str">
        <f>TEXT(A809, "ddd")</f>
        <v>Sun</v>
      </c>
      <c r="AK809" s="39">
        <f>MONTH(Table2[[#This Row],[Date]])</f>
        <v>9</v>
      </c>
      <c r="AL809" s="39" t="s">
        <v>1361</v>
      </c>
      <c r="AM809" s="39" t="str">
        <f>IF(AND(Table2[[#This Row],[Date]]=A810,Table2[[#This Row],[Track]]=B810,Table2[[#This Row],[Race]]=F810,AL809&lt;&gt;"Neg",AL810&lt;&gt;"Neg"),2,"")</f>
        <v/>
      </c>
      <c r="AN809" s="39" t="str">
        <f>IF(AM809=2,2,IF(AND(AM808=2,Table2[[#This Row],[Negatives]]&lt;&gt;"NEG"),2,""))</f>
        <v/>
      </c>
      <c r="AO809" s="39">
        <f>IF(AND(Table2[[#This Row],[State]]="NSW",Table2[[#This Row],[Rated Order]]=3,AN809=""),100,100)</f>
        <v>100</v>
      </c>
      <c r="AP809" s="39" t="str">
        <f>IF(AC809&lt;&gt;"Won","",AO809*AD809)</f>
        <v/>
      </c>
      <c r="AQ809" s="39">
        <f>IF(AP809="",AO809*-1,AP809-AO809)</f>
        <v>-100</v>
      </c>
      <c r="AR809" s="95" t="str">
        <f>IF(Table2[[#This Row],[Negatives]]="NEG","",IF(AND(Table2[[#This Row],[2 Pro Bets]]="",Table2[[#This Row],[State]]="NSW",Table2[[#This Row],[Rated Order]]=3),"",100))</f>
        <v/>
      </c>
      <c r="AS809" s="47" t="str">
        <f>IF(Table2[[#This Row],[Pro Bet]]="","",IF(Table2[[#This Row],[Lev Ret]]="","",AR809*Table2[[#This Row],[Div]]))</f>
        <v/>
      </c>
      <c r="AT809" s="96" t="str">
        <f>IF(Table2[[#This Row],[Pro Bet]]="","",IF(AS809="",AR809*-1,AS809-AR809))</f>
        <v/>
      </c>
    </row>
    <row r="810" spans="1:46" x14ac:dyDescent="0.25">
      <c r="A810" s="38">
        <v>44829</v>
      </c>
      <c r="B810" s="39" t="s">
        <v>231</v>
      </c>
      <c r="C810" s="40">
        <v>0.72916666666666663</v>
      </c>
      <c r="D810" s="39">
        <v>6</v>
      </c>
      <c r="E810" s="39">
        <v>0</v>
      </c>
      <c r="F810" s="70">
        <v>9</v>
      </c>
      <c r="G810" s="39">
        <v>1300</v>
      </c>
      <c r="H810" s="39" t="s">
        <v>988</v>
      </c>
      <c r="I810" s="39" t="s">
        <v>989</v>
      </c>
      <c r="J810" s="39">
        <v>175</v>
      </c>
      <c r="K810" s="39">
        <v>4</v>
      </c>
      <c r="L810" s="39" t="s">
        <v>256</v>
      </c>
      <c r="M810" s="39" t="s">
        <v>1006</v>
      </c>
      <c r="N810" s="41">
        <v>2</v>
      </c>
      <c r="O810" s="39" t="s">
        <v>1074</v>
      </c>
      <c r="P810" s="39" t="s">
        <v>1075</v>
      </c>
      <c r="Q810" s="48"/>
      <c r="R810" s="39">
        <v>10</v>
      </c>
      <c r="S810" s="39">
        <v>56</v>
      </c>
      <c r="T810" s="39">
        <v>56</v>
      </c>
      <c r="U810" s="48">
        <v>75</v>
      </c>
      <c r="V810" s="39">
        <v>1</v>
      </c>
      <c r="W810" s="39"/>
      <c r="X810" s="39">
        <v>2</v>
      </c>
      <c r="Y810" s="39">
        <v>3.8</v>
      </c>
      <c r="Z810" s="39">
        <v>40</v>
      </c>
      <c r="AA810" s="39">
        <v>12</v>
      </c>
      <c r="AB810" s="52"/>
      <c r="AC810" s="39" t="s">
        <v>617</v>
      </c>
      <c r="AD810" s="41">
        <v>1.8</v>
      </c>
      <c r="AE810" s="41">
        <v>1.2</v>
      </c>
      <c r="AF810" s="68" t="s">
        <v>618</v>
      </c>
      <c r="AG810" s="39" t="str">
        <f>VLOOKUP(B810,$B$1703:$D$1743,2,FALSE)</f>
        <v>Vic</v>
      </c>
      <c r="AH810" s="39" t="str">
        <f>VLOOKUP(B810,$B$1703:$D$1743,3,FALSE)</f>
        <v>-</v>
      </c>
      <c r="AI810" s="69" t="str">
        <f>TRIM(PROPER(L810))</f>
        <v>I Wish I Win</v>
      </c>
      <c r="AJ810" s="39" t="str">
        <f>TEXT(A810, "ddd")</f>
        <v>Sun</v>
      </c>
      <c r="AK810" s="39">
        <f>MONTH(Table2[[#This Row],[Date]])</f>
        <v>9</v>
      </c>
      <c r="AL810" s="39"/>
      <c r="AM810" s="39">
        <f>IF(AND(Table2[[#This Row],[Date]]=A811,Table2[[#This Row],[Track]]=B811,Table2[[#This Row],[Race]]=F811,AL810&lt;&gt;"Neg",AL811&lt;&gt;"Neg"),2,"")</f>
        <v>2</v>
      </c>
      <c r="AN810" s="39">
        <f>IF(AM810=2,2,IF(AND(AM809=2,Table2[[#This Row],[Negatives]]&lt;&gt;"NEG"),2,""))</f>
        <v>2</v>
      </c>
      <c r="AO810" s="39">
        <f>IF(AND(Table2[[#This Row],[State]]="NSW",Table2[[#This Row],[Rated Order]]=3,AN810=""),100,100)</f>
        <v>100</v>
      </c>
      <c r="AP810" s="39">
        <f>IF(AC810&lt;&gt;"Won","",AO810*AD810)</f>
        <v>180</v>
      </c>
      <c r="AQ810" s="39">
        <f>IF(AP810="",AO810*-1,AP810-AO810)</f>
        <v>80</v>
      </c>
      <c r="AR810" s="95">
        <f>IF(Table2[[#This Row],[Negatives]]="NEG","",IF(AND(Table2[[#This Row],[2 Pro Bets]]="",Table2[[#This Row],[State]]="NSW",Table2[[#This Row],[Rated Order]]=3),"",100))</f>
        <v>100</v>
      </c>
      <c r="AS810" s="47">
        <f>IF(Table2[[#This Row],[Pro Bet]]="","",IF(Table2[[#This Row],[Lev Ret]]="","",AR810*Table2[[#This Row],[Div]]))</f>
        <v>180</v>
      </c>
      <c r="AT810" s="96">
        <f>IF(Table2[[#This Row],[Pro Bet]]="","",IF(AS810="",AR810*-1,AS810-AR810))</f>
        <v>80</v>
      </c>
    </row>
    <row r="811" spans="1:46" x14ac:dyDescent="0.25">
      <c r="A811" s="38">
        <v>44829</v>
      </c>
      <c r="B811" s="39" t="s">
        <v>231</v>
      </c>
      <c r="C811" s="40">
        <v>0.72916666666666663</v>
      </c>
      <c r="D811" s="39">
        <v>6</v>
      </c>
      <c r="E811" s="39">
        <v>0</v>
      </c>
      <c r="F811" s="70">
        <v>9</v>
      </c>
      <c r="G811" s="39">
        <v>1300</v>
      </c>
      <c r="H811" s="39" t="s">
        <v>988</v>
      </c>
      <c r="I811" s="39" t="s">
        <v>989</v>
      </c>
      <c r="J811" s="39">
        <v>175</v>
      </c>
      <c r="K811" s="39">
        <v>10</v>
      </c>
      <c r="L811" s="39" t="s">
        <v>576</v>
      </c>
      <c r="M811" s="39" t="s">
        <v>990</v>
      </c>
      <c r="N811" s="41">
        <v>10</v>
      </c>
      <c r="O811" s="39" t="s">
        <v>1068</v>
      </c>
      <c r="P811" s="39" t="s">
        <v>992</v>
      </c>
      <c r="Q811" s="48"/>
      <c r="R811" s="39">
        <v>2</v>
      </c>
      <c r="S811" s="39">
        <v>54</v>
      </c>
      <c r="T811" s="39">
        <v>54</v>
      </c>
      <c r="U811" s="48">
        <v>75</v>
      </c>
      <c r="V811" s="39"/>
      <c r="W811" s="39"/>
      <c r="X811" s="39">
        <v>3</v>
      </c>
      <c r="Y811" s="39">
        <v>5.5</v>
      </c>
      <c r="Z811" s="39">
        <v>30</v>
      </c>
      <c r="AA811" s="39">
        <v>13</v>
      </c>
      <c r="AB811" s="52"/>
      <c r="AC811" s="39"/>
      <c r="AD811" s="41">
        <v>16</v>
      </c>
      <c r="AE811" s="41"/>
      <c r="AF811" s="68" t="s">
        <v>618</v>
      </c>
      <c r="AG811" s="39" t="str">
        <f>VLOOKUP(B811,$B$1703:$D$1743,2,FALSE)</f>
        <v>Vic</v>
      </c>
      <c r="AH811" s="39" t="str">
        <f>VLOOKUP(B811,$B$1703:$D$1743,3,FALSE)</f>
        <v>-</v>
      </c>
      <c r="AI811" s="69" t="str">
        <f>TRIM(PROPER(L811))</f>
        <v>Gravina</v>
      </c>
      <c r="AJ811" s="39" t="str">
        <f>TEXT(A811, "ddd")</f>
        <v>Sun</v>
      </c>
      <c r="AK811" s="39">
        <f>MONTH(Table2[[#This Row],[Date]])</f>
        <v>9</v>
      </c>
      <c r="AL811" s="39"/>
      <c r="AM811" s="39" t="str">
        <f>IF(AND(Table2[[#This Row],[Date]]=A812,Table2[[#This Row],[Track]]=B812,Table2[[#This Row],[Race]]=F812,AL811&lt;&gt;"Neg",AL812&lt;&gt;"Neg"),2,"")</f>
        <v/>
      </c>
      <c r="AN811" s="39">
        <f>IF(AM811=2,2,IF(AND(AM810=2,Table2[[#This Row],[Negatives]]&lt;&gt;"NEG"),2,""))</f>
        <v>2</v>
      </c>
      <c r="AO811" s="39">
        <f>IF(AND(Table2[[#This Row],[State]]="NSW",Table2[[#This Row],[Rated Order]]=3,AN811=""),100,100)</f>
        <v>100</v>
      </c>
      <c r="AP811" s="39" t="str">
        <f>IF(AC811&lt;&gt;"Won","",AO811*AD811)</f>
        <v/>
      </c>
      <c r="AQ811" s="39">
        <f>IF(AP811="",AO811*-1,AP811-AO811)</f>
        <v>-100</v>
      </c>
      <c r="AR811" s="95">
        <f>IF(Table2[[#This Row],[Negatives]]="NEG","",IF(AND(Table2[[#This Row],[2 Pro Bets]]="",Table2[[#This Row],[State]]="NSW",Table2[[#This Row],[Rated Order]]=3),"",100))</f>
        <v>100</v>
      </c>
      <c r="AS811" s="47" t="str">
        <f>IF(Table2[[#This Row],[Pro Bet]]="","",IF(Table2[[#This Row],[Lev Ret]]="","",AR811*Table2[[#This Row],[Div]]))</f>
        <v/>
      </c>
      <c r="AT811" s="96">
        <f>IF(Table2[[#This Row],[Pro Bet]]="","",IF(AS811="",AR811*-1,AS811-AR811))</f>
        <v>-100</v>
      </c>
    </row>
    <row r="812" spans="1:46" x14ac:dyDescent="0.25">
      <c r="A812" s="38">
        <v>44835</v>
      </c>
      <c r="B812" s="39" t="s">
        <v>225</v>
      </c>
      <c r="C812" s="40">
        <v>0.55208333333333337</v>
      </c>
      <c r="D812" s="39">
        <v>4</v>
      </c>
      <c r="E812" s="39">
        <v>9</v>
      </c>
      <c r="F812" s="70">
        <v>2</v>
      </c>
      <c r="G812" s="39">
        <v>1400</v>
      </c>
      <c r="H812" s="39" t="s">
        <v>988</v>
      </c>
      <c r="I812" s="39" t="s">
        <v>989</v>
      </c>
      <c r="J812" s="39">
        <v>175</v>
      </c>
      <c r="K812" s="39">
        <v>7</v>
      </c>
      <c r="L812" s="39" t="s">
        <v>659</v>
      </c>
      <c r="M812" s="39" t="s">
        <v>999</v>
      </c>
      <c r="N812" s="41">
        <v>1.9</v>
      </c>
      <c r="O812" s="39" t="s">
        <v>1145</v>
      </c>
      <c r="P812" s="39" t="s">
        <v>997</v>
      </c>
      <c r="Q812" s="48"/>
      <c r="R812" s="39">
        <v>7</v>
      </c>
      <c r="S812" s="39">
        <v>54</v>
      </c>
      <c r="T812" s="39">
        <v>54</v>
      </c>
      <c r="U812" s="48">
        <v>78.272604588394074</v>
      </c>
      <c r="V812" s="39">
        <v>1</v>
      </c>
      <c r="W812" s="39">
        <v>2</v>
      </c>
      <c r="X812" s="39">
        <v>2</v>
      </c>
      <c r="Y812" s="39">
        <v>4.5</v>
      </c>
      <c r="Z812" s="39">
        <v>40</v>
      </c>
      <c r="AA812" s="39">
        <v>10</v>
      </c>
      <c r="AB812" s="52"/>
      <c r="AC812" s="39" t="s">
        <v>617</v>
      </c>
      <c r="AD812" s="41">
        <v>1.65</v>
      </c>
      <c r="AE812" s="41">
        <v>1.1000000000000001</v>
      </c>
      <c r="AF812" s="68" t="s">
        <v>618</v>
      </c>
      <c r="AG812" s="39" t="str">
        <f>VLOOKUP(B812,$B$1703:$D$1743,2,FALSE)</f>
        <v>Vic</v>
      </c>
      <c r="AH812" s="39" t="str">
        <f>VLOOKUP(B812,$B$1703:$D$1743,3,FALSE)</f>
        <v>-</v>
      </c>
      <c r="AI812" s="69" t="str">
        <f>TRIM(PROPER(L812))</f>
        <v>Visinari</v>
      </c>
      <c r="AJ812" s="39" t="str">
        <f>TEXT(A812, "ddd")</f>
        <v>Sat</v>
      </c>
      <c r="AK812" s="39">
        <f>MONTH(Table2[[#This Row],[Date]])</f>
        <v>10</v>
      </c>
      <c r="AL812" s="39"/>
      <c r="AM812" s="39" t="str">
        <f>IF(AND(Table2[[#This Row],[Date]]=A813,Table2[[#This Row],[Track]]=B813,Table2[[#This Row],[Race]]=F813,AL812&lt;&gt;"Neg",AL813&lt;&gt;"Neg"),2,"")</f>
        <v/>
      </c>
      <c r="AN812" s="39" t="str">
        <f>IF(AM812=2,2,IF(AND(AM811=2,Table2[[#This Row],[Negatives]]&lt;&gt;"NEG"),2,""))</f>
        <v/>
      </c>
      <c r="AO812" s="39">
        <f>IF(AND(Table2[[#This Row],[State]]="NSW",Table2[[#This Row],[Rated Order]]=3,AN812=""),100,100)</f>
        <v>100</v>
      </c>
      <c r="AP812" s="39">
        <f>IF(AC812&lt;&gt;"Won","",AO812*AD812)</f>
        <v>165</v>
      </c>
      <c r="AQ812" s="39">
        <f>IF(AP812="",AO812*-1,AP812-AO812)</f>
        <v>65</v>
      </c>
      <c r="AR812" s="95">
        <f>IF(Table2[[#This Row],[Negatives]]="NEG","",IF(AND(Table2[[#This Row],[2 Pro Bets]]="",Table2[[#This Row],[State]]="NSW",Table2[[#This Row],[Rated Order]]=3),"",100))</f>
        <v>100</v>
      </c>
      <c r="AS812" s="47">
        <f>IF(Table2[[#This Row],[Pro Bet]]="","",IF(Table2[[#This Row],[Lev Ret]]="","",AR812*Table2[[#This Row],[Div]]))</f>
        <v>165</v>
      </c>
      <c r="AT812" s="96">
        <f>IF(Table2[[#This Row],[Pro Bet]]="","",IF(AS812="",AR812*-1,AS812-AR812))</f>
        <v>65</v>
      </c>
    </row>
    <row r="813" spans="1:46" x14ac:dyDescent="0.25">
      <c r="A813" s="38">
        <v>44835</v>
      </c>
      <c r="B813" s="39" t="s">
        <v>225</v>
      </c>
      <c r="C813" s="40">
        <v>0.60069444444444442</v>
      </c>
      <c r="D813" s="39">
        <v>4</v>
      </c>
      <c r="E813" s="39">
        <v>9</v>
      </c>
      <c r="F813" s="70">
        <v>4</v>
      </c>
      <c r="G813" s="39">
        <v>1400</v>
      </c>
      <c r="H813" s="39" t="s">
        <v>1021</v>
      </c>
      <c r="I813" s="39" t="s">
        <v>1061</v>
      </c>
      <c r="J813" s="39">
        <v>300</v>
      </c>
      <c r="K813" s="39">
        <v>1</v>
      </c>
      <c r="L813" s="39" t="s">
        <v>577</v>
      </c>
      <c r="M813" s="39" t="s">
        <v>1006</v>
      </c>
      <c r="N813" s="41">
        <v>5.5</v>
      </c>
      <c r="O813" s="39" t="s">
        <v>1142</v>
      </c>
      <c r="P813" s="39" t="s">
        <v>1099</v>
      </c>
      <c r="Q813" s="48"/>
      <c r="R813" s="39">
        <v>1</v>
      </c>
      <c r="S813" s="39">
        <v>59</v>
      </c>
      <c r="T813" s="39">
        <v>59</v>
      </c>
      <c r="U813" s="48">
        <v>43.181818181818187</v>
      </c>
      <c r="V813" s="39">
        <v>2</v>
      </c>
      <c r="W813" s="39">
        <v>5</v>
      </c>
      <c r="X813" s="39">
        <v>3</v>
      </c>
      <c r="Y813" s="39">
        <v>5</v>
      </c>
      <c r="Z813" s="39">
        <v>35</v>
      </c>
      <c r="AA813" s="39">
        <v>13</v>
      </c>
      <c r="AB813" s="52"/>
      <c r="AC813" s="39"/>
      <c r="AD813" s="41">
        <v>9</v>
      </c>
      <c r="AE813" s="41"/>
      <c r="AF813" s="68" t="s">
        <v>618</v>
      </c>
      <c r="AG813" s="39" t="str">
        <f>VLOOKUP(B813,$B$1703:$D$1743,2,FALSE)</f>
        <v>Vic</v>
      </c>
      <c r="AH813" s="39" t="str">
        <f>VLOOKUP(B813,$B$1703:$D$1743,3,FALSE)</f>
        <v>-</v>
      </c>
      <c r="AI813" s="69" t="str">
        <f>TRIM(PROPER(L813))</f>
        <v>Yearning</v>
      </c>
      <c r="AJ813" s="39" t="str">
        <f>TEXT(A813, "ddd")</f>
        <v>Sat</v>
      </c>
      <c r="AK813" s="39">
        <f>MONTH(Table2[[#This Row],[Date]])</f>
        <v>10</v>
      </c>
      <c r="AL813" s="39"/>
      <c r="AM813" s="39" t="str">
        <f>IF(AND(Table2[[#This Row],[Date]]=A814,Table2[[#This Row],[Track]]=B814,Table2[[#This Row],[Race]]=F814,AL813&lt;&gt;"Neg",AL814&lt;&gt;"Neg"),2,"")</f>
        <v/>
      </c>
      <c r="AN813" s="39" t="str">
        <f>IF(AM813=2,2,IF(AND(AM812=2,Table2[[#This Row],[Negatives]]&lt;&gt;"NEG"),2,""))</f>
        <v/>
      </c>
      <c r="AO813" s="39">
        <f>IF(AND(Table2[[#This Row],[State]]="NSW",Table2[[#This Row],[Rated Order]]=3,AN813=""),100,100)</f>
        <v>100</v>
      </c>
      <c r="AP813" s="39" t="str">
        <f>IF(AC813&lt;&gt;"Won","",AO813*AD813)</f>
        <v/>
      </c>
      <c r="AQ813" s="39">
        <f>IF(AP813="",AO813*-1,AP813-AO813)</f>
        <v>-100</v>
      </c>
      <c r="AR813" s="95">
        <f>IF(Table2[[#This Row],[Negatives]]="NEG","",IF(AND(Table2[[#This Row],[2 Pro Bets]]="",Table2[[#This Row],[State]]="NSW",Table2[[#This Row],[Rated Order]]=3),"",100))</f>
        <v>100</v>
      </c>
      <c r="AS813" s="47" t="str">
        <f>IF(Table2[[#This Row],[Pro Bet]]="","",IF(Table2[[#This Row],[Lev Ret]]="","",AR813*Table2[[#This Row],[Div]]))</f>
        <v/>
      </c>
      <c r="AT813" s="96">
        <f>IF(Table2[[#This Row],[Pro Bet]]="","",IF(AS813="",AR813*-1,AS813-AR813))</f>
        <v>-100</v>
      </c>
    </row>
    <row r="814" spans="1:46" x14ac:dyDescent="0.25">
      <c r="A814" s="38">
        <v>44835</v>
      </c>
      <c r="B814" s="39" t="s">
        <v>44</v>
      </c>
      <c r="C814" s="40">
        <v>0.67013888888888884</v>
      </c>
      <c r="D814" s="39">
        <v>8</v>
      </c>
      <c r="E814" s="39">
        <v>3</v>
      </c>
      <c r="F814" s="70">
        <v>8</v>
      </c>
      <c r="G814" s="39">
        <v>1600</v>
      </c>
      <c r="H814" s="39" t="s">
        <v>1398</v>
      </c>
      <c r="I814" s="39"/>
      <c r="J814" s="39">
        <v>1500</v>
      </c>
      <c r="K814" s="39">
        <v>1</v>
      </c>
      <c r="L814" s="39" t="s">
        <v>1645</v>
      </c>
      <c r="M814" s="39" t="s">
        <v>1006</v>
      </c>
      <c r="N814" s="41">
        <v>4.4000000000000004</v>
      </c>
      <c r="O814" s="39" t="s">
        <v>1149</v>
      </c>
      <c r="P814" s="39" t="s">
        <v>1183</v>
      </c>
      <c r="Q814" s="48"/>
      <c r="R814" s="39">
        <v>3</v>
      </c>
      <c r="S814" s="39">
        <v>56.5</v>
      </c>
      <c r="T814" s="39">
        <v>56.5</v>
      </c>
      <c r="U814" s="48">
        <v>35.547785547785551</v>
      </c>
      <c r="V814" s="39">
        <v>2</v>
      </c>
      <c r="W814" s="39"/>
      <c r="X814" s="39">
        <v>2</v>
      </c>
      <c r="Y814" s="39">
        <v>6.3</v>
      </c>
      <c r="Z814" s="39">
        <v>20</v>
      </c>
      <c r="AA814" s="39"/>
      <c r="AB814" s="52"/>
      <c r="AC814" s="39" t="s">
        <v>471</v>
      </c>
      <c r="AD814" s="41">
        <v>2.2999999999999998</v>
      </c>
      <c r="AE814" s="41">
        <v>1.8</v>
      </c>
      <c r="AF814" s="68" t="s">
        <v>619</v>
      </c>
      <c r="AG814" s="39" t="str">
        <f>VLOOKUP(B814,$B$1703:$D$1743,2,FALSE)</f>
        <v>NSW</v>
      </c>
      <c r="AH814" s="39" t="str">
        <f>VLOOKUP(B814,$B$1703:$D$1743,3,FALSE)</f>
        <v>-</v>
      </c>
      <c r="AI814" s="69" t="str">
        <f>TRIM(PROPER(L814))</f>
        <v>Top Ranked</v>
      </c>
      <c r="AJ814" s="39" t="str">
        <f>TEXT(A814, "ddd")</f>
        <v>Sat</v>
      </c>
      <c r="AK814" s="39">
        <f>MONTH(Table2[[#This Row],[Date]])</f>
        <v>10</v>
      </c>
      <c r="AL814" s="39" t="s">
        <v>1362</v>
      </c>
      <c r="AM814" s="39" t="str">
        <f>IF(AND(Table2[[#This Row],[Date]]=A815,Table2[[#This Row],[Track]]=B815,Table2[[#This Row],[Race]]=F815,AL814&lt;&gt;"Neg",AL815&lt;&gt;"Neg"),2,"")</f>
        <v/>
      </c>
      <c r="AN814" s="39" t="str">
        <f>IF(AM814=2,2,IF(AND(AM813=2,Table2[[#This Row],[Negatives]]&lt;&gt;"NEG"),2,""))</f>
        <v/>
      </c>
      <c r="AO814" s="39">
        <f>IF(AND(Table2[[#This Row],[State]]="NSW",Table2[[#This Row],[Rated Order]]=3,AN814=""),100,100)</f>
        <v>100</v>
      </c>
      <c r="AP814" s="39">
        <f>IF(AC814&lt;&gt;"Won","",AO814*AD814)</f>
        <v>229.99999999999997</v>
      </c>
      <c r="AQ814" s="39">
        <f>IF(AP814="",AO814*-1,AP814-AO814)</f>
        <v>129.99999999999997</v>
      </c>
      <c r="AR814" s="95" t="str">
        <f>IF(Table2[[#This Row],[Negatives]]="NEG","",IF(AND(Table2[[#This Row],[2 Pro Bets]]="",Table2[[#This Row],[State]]="NSW",Table2[[#This Row],[Rated Order]]=3),"",100))</f>
        <v/>
      </c>
      <c r="AS814" s="47" t="str">
        <f>IF(Table2[[#This Row],[Pro Bet]]="","",IF(Table2[[#This Row],[Lev Ret]]="","",AR814*Table2[[#This Row],[Div]]))</f>
        <v/>
      </c>
      <c r="AT814" s="96" t="str">
        <f>IF(Table2[[#This Row],[Pro Bet]]="","",IF(AS814="",AR814*-1,AS814-AR814))</f>
        <v/>
      </c>
    </row>
    <row r="815" spans="1:46" x14ac:dyDescent="0.25">
      <c r="A815" s="38">
        <v>44835</v>
      </c>
      <c r="B815" s="39" t="s">
        <v>44</v>
      </c>
      <c r="C815" s="40">
        <v>0.67013888888888884</v>
      </c>
      <c r="D815" s="39">
        <v>8</v>
      </c>
      <c r="E815" s="39">
        <v>3</v>
      </c>
      <c r="F815" s="70">
        <v>8</v>
      </c>
      <c r="G815" s="39">
        <v>1600</v>
      </c>
      <c r="H815" s="39" t="s">
        <v>1398</v>
      </c>
      <c r="I815" s="39"/>
      <c r="J815" s="39">
        <v>1500</v>
      </c>
      <c r="K815" s="39">
        <v>8</v>
      </c>
      <c r="L815" s="39" t="s">
        <v>434</v>
      </c>
      <c r="M815" s="39" t="s">
        <v>999</v>
      </c>
      <c r="N815" s="41">
        <v>3.4</v>
      </c>
      <c r="O815" s="39" t="s">
        <v>1091</v>
      </c>
      <c r="P815" s="39" t="s">
        <v>1064</v>
      </c>
      <c r="Q815" s="48"/>
      <c r="R815" s="39">
        <v>8</v>
      </c>
      <c r="S815" s="39">
        <v>51.5</v>
      </c>
      <c r="T815" s="39">
        <v>51.5</v>
      </c>
      <c r="U815" s="48">
        <v>35.547785547785551</v>
      </c>
      <c r="V815" s="39">
        <v>5</v>
      </c>
      <c r="W815" s="39">
        <v>4</v>
      </c>
      <c r="X815" s="39">
        <v>3</v>
      </c>
      <c r="Y815" s="39">
        <v>7.5</v>
      </c>
      <c r="Z815" s="39">
        <v>20</v>
      </c>
      <c r="AA815" s="39"/>
      <c r="AB815" s="52"/>
      <c r="AC815" s="39" t="s">
        <v>1</v>
      </c>
      <c r="AD815" s="41">
        <v>4.2</v>
      </c>
      <c r="AE815" s="41">
        <v>1.7</v>
      </c>
      <c r="AF815" s="68" t="s">
        <v>619</v>
      </c>
      <c r="AG815" s="39" t="str">
        <f>VLOOKUP(B815,$B$1703:$D$1743,2,FALSE)</f>
        <v>NSW</v>
      </c>
      <c r="AH815" s="39" t="str">
        <f>VLOOKUP(B815,$B$1703:$D$1743,3,FALSE)</f>
        <v>-</v>
      </c>
      <c r="AI815" s="69" t="str">
        <f>TRIM(PROPER(L815))</f>
        <v>Hinged</v>
      </c>
      <c r="AJ815" s="39" t="str">
        <f>TEXT(A815, "ddd")</f>
        <v>Sat</v>
      </c>
      <c r="AK815" s="39">
        <f>MONTH(Table2[[#This Row],[Date]])</f>
        <v>10</v>
      </c>
      <c r="AL815" s="39" t="s">
        <v>1362</v>
      </c>
      <c r="AM815" s="39" t="str">
        <f>IF(AND(Table2[[#This Row],[Date]]=A816,Table2[[#This Row],[Track]]=B816,Table2[[#This Row],[Race]]=F816,AL815&lt;&gt;"Neg",AL816&lt;&gt;"Neg"),2,"")</f>
        <v/>
      </c>
      <c r="AN815" s="39" t="str">
        <f>IF(AM815=2,2,IF(AND(AM814=2,Table2[[#This Row],[Negatives]]&lt;&gt;"NEG"),2,""))</f>
        <v/>
      </c>
      <c r="AO815" s="39">
        <f>IF(AND(Table2[[#This Row],[State]]="NSW",Table2[[#This Row],[Rated Order]]=3,AN815=""),100,100)</f>
        <v>100</v>
      </c>
      <c r="AP815" s="39" t="str">
        <f>IF(AC815&lt;&gt;"Won","",AO815*AD815)</f>
        <v/>
      </c>
      <c r="AQ815" s="39">
        <f>IF(AP815="",AO815*-1,AP815-AO815)</f>
        <v>-100</v>
      </c>
      <c r="AR815" s="95" t="str">
        <f>IF(Table2[[#This Row],[Negatives]]="NEG","",IF(AND(Table2[[#This Row],[2 Pro Bets]]="",Table2[[#This Row],[State]]="NSW",Table2[[#This Row],[Rated Order]]=3),"",100))</f>
        <v/>
      </c>
      <c r="AS815" s="47" t="str">
        <f>IF(Table2[[#This Row],[Pro Bet]]="","",IF(Table2[[#This Row],[Lev Ret]]="","",AR815*Table2[[#This Row],[Div]]))</f>
        <v/>
      </c>
      <c r="AT815" s="96" t="str">
        <f>IF(Table2[[#This Row],[Pro Bet]]="","",IF(AS815="",AR815*-1,AS815-AR815))</f>
        <v/>
      </c>
    </row>
    <row r="816" spans="1:46" x14ac:dyDescent="0.25">
      <c r="A816" s="38">
        <v>44835</v>
      </c>
      <c r="B816" s="39" t="s">
        <v>225</v>
      </c>
      <c r="C816" s="40">
        <v>0.71180555555555547</v>
      </c>
      <c r="D816" s="39">
        <v>4</v>
      </c>
      <c r="E816" s="39">
        <v>9</v>
      </c>
      <c r="F816" s="70">
        <v>8</v>
      </c>
      <c r="G816" s="39">
        <v>1200</v>
      </c>
      <c r="H816" s="39" t="s">
        <v>988</v>
      </c>
      <c r="I816" s="39" t="s">
        <v>1052</v>
      </c>
      <c r="J816" s="39">
        <v>300</v>
      </c>
      <c r="K816" s="39">
        <v>6</v>
      </c>
      <c r="L816" s="39" t="s">
        <v>669</v>
      </c>
      <c r="M816" s="39" t="s">
        <v>990</v>
      </c>
      <c r="N816" s="41">
        <v>6.5</v>
      </c>
      <c r="O816" s="39" t="s">
        <v>1161</v>
      </c>
      <c r="P816" s="39" t="s">
        <v>1220</v>
      </c>
      <c r="Q816" s="48"/>
      <c r="R816" s="39">
        <v>13</v>
      </c>
      <c r="S816" s="39">
        <v>58</v>
      </c>
      <c r="T816" s="39">
        <v>58</v>
      </c>
      <c r="U816" s="48">
        <v>27.884615384615387</v>
      </c>
      <c r="V816" s="39">
        <v>4</v>
      </c>
      <c r="W816" s="39">
        <v>3</v>
      </c>
      <c r="X816" s="39">
        <v>2</v>
      </c>
      <c r="Y816" s="39">
        <v>5.0999999999999996</v>
      </c>
      <c r="Z816" s="39">
        <v>35</v>
      </c>
      <c r="AA816" s="39">
        <v>13</v>
      </c>
      <c r="AB816" s="52"/>
      <c r="AC816" s="39" t="s">
        <v>2</v>
      </c>
      <c r="AD816" s="41">
        <v>7</v>
      </c>
      <c r="AE816" s="41">
        <v>2.2999999999999998</v>
      </c>
      <c r="AF816" s="68" t="s">
        <v>618</v>
      </c>
      <c r="AG816" s="39" t="str">
        <f>VLOOKUP(B816,$B$1703:$D$1743,2,FALSE)</f>
        <v>Vic</v>
      </c>
      <c r="AH816" s="39" t="str">
        <f>VLOOKUP(B816,$B$1703:$D$1743,3,FALSE)</f>
        <v>-</v>
      </c>
      <c r="AI816" s="69" t="str">
        <f>TRIM(PROPER(L816))</f>
        <v>Roch 'N' Horse</v>
      </c>
      <c r="AJ816" s="39" t="str">
        <f>TEXT(A816, "ddd")</f>
        <v>Sat</v>
      </c>
      <c r="AK816" s="39">
        <f>MONTH(Table2[[#This Row],[Date]])</f>
        <v>10</v>
      </c>
      <c r="AL816" s="39"/>
      <c r="AM816" s="39" t="str">
        <f>IF(AND(Table2[[#This Row],[Date]]=A817,Table2[[#This Row],[Track]]=B817,Table2[[#This Row],[Race]]=F817,AL816&lt;&gt;"Neg",AL817&lt;&gt;"Neg"),2,"")</f>
        <v/>
      </c>
      <c r="AN816" s="39" t="str">
        <f>IF(AM816=2,2,IF(AND(AM815=2,Table2[[#This Row],[Negatives]]&lt;&gt;"NEG"),2,""))</f>
        <v/>
      </c>
      <c r="AO816" s="39">
        <f>IF(AND(Table2[[#This Row],[State]]="NSW",Table2[[#This Row],[Rated Order]]=3,AN816=""),100,100)</f>
        <v>100</v>
      </c>
      <c r="AP816" s="39" t="str">
        <f>IF(AC816&lt;&gt;"Won","",AO816*AD816)</f>
        <v/>
      </c>
      <c r="AQ816" s="39">
        <f>IF(AP816="",AO816*-1,AP816-AO816)</f>
        <v>-100</v>
      </c>
      <c r="AR816" s="95">
        <f>IF(Table2[[#This Row],[Negatives]]="NEG","",IF(AND(Table2[[#This Row],[2 Pro Bets]]="",Table2[[#This Row],[State]]="NSW",Table2[[#This Row],[Rated Order]]=3),"",100))</f>
        <v>100</v>
      </c>
      <c r="AS816" s="47" t="str">
        <f>IF(Table2[[#This Row],[Pro Bet]]="","",IF(Table2[[#This Row],[Lev Ret]]="","",AR816*Table2[[#This Row],[Div]]))</f>
        <v/>
      </c>
      <c r="AT816" s="96">
        <f>IF(Table2[[#This Row],[Pro Bet]]="","",IF(AS816="",AR816*-1,AS816-AR816))</f>
        <v>-100</v>
      </c>
    </row>
    <row r="817" spans="1:46" x14ac:dyDescent="0.25">
      <c r="A817" s="38">
        <v>44842</v>
      </c>
      <c r="B817" s="39" t="s">
        <v>44</v>
      </c>
      <c r="C817" s="40">
        <v>0.57291666666666663</v>
      </c>
      <c r="D817" s="39">
        <v>10</v>
      </c>
      <c r="E817" s="39">
        <v>8</v>
      </c>
      <c r="F817" s="70">
        <v>3</v>
      </c>
      <c r="G817" s="39">
        <v>2000</v>
      </c>
      <c r="H817" s="39" t="s">
        <v>1398</v>
      </c>
      <c r="I817" s="39">
        <v>78</v>
      </c>
      <c r="J817" s="39">
        <v>150</v>
      </c>
      <c r="K817" s="39">
        <v>11</v>
      </c>
      <c r="L817" s="39" t="s">
        <v>883</v>
      </c>
      <c r="M817" s="39" t="s">
        <v>1018</v>
      </c>
      <c r="N817" s="41">
        <v>4.7</v>
      </c>
      <c r="O817" s="39" t="s">
        <v>1456</v>
      </c>
      <c r="P817" s="39" t="s">
        <v>1064</v>
      </c>
      <c r="Q817" s="48"/>
      <c r="R817" s="39">
        <v>6</v>
      </c>
      <c r="S817" s="39">
        <v>55.5</v>
      </c>
      <c r="T817" s="39">
        <v>55.5</v>
      </c>
      <c r="U817" s="48">
        <v>51.579626047711159</v>
      </c>
      <c r="V817" s="39">
        <v>4</v>
      </c>
      <c r="W817" s="39"/>
      <c r="X817" s="39">
        <v>2</v>
      </c>
      <c r="Y817" s="39">
        <v>4.9000000000000004</v>
      </c>
      <c r="Z817" s="39">
        <v>20</v>
      </c>
      <c r="AA817" s="39"/>
      <c r="AB817" s="52"/>
      <c r="AC817" s="39" t="s">
        <v>471</v>
      </c>
      <c r="AD817" s="41">
        <v>6.4</v>
      </c>
      <c r="AE817" s="41">
        <v>1.9</v>
      </c>
      <c r="AF817" s="68" t="s">
        <v>619</v>
      </c>
      <c r="AG817" s="39" t="str">
        <f>VLOOKUP(B817,$B$1703:$D$1743,2,FALSE)</f>
        <v>NSW</v>
      </c>
      <c r="AH817" s="39" t="str">
        <f>VLOOKUP(B817,$B$1703:$D$1743,3,FALSE)</f>
        <v>-</v>
      </c>
      <c r="AI817" s="69" t="str">
        <f>TRIM(PROPER(L817))</f>
        <v>Navajo Peak</v>
      </c>
      <c r="AJ817" s="39" t="str">
        <f>TEXT(A817, "ddd")</f>
        <v>Sat</v>
      </c>
      <c r="AK817" s="39">
        <f>MONTH(Table2[[#This Row],[Date]])</f>
        <v>10</v>
      </c>
      <c r="AL817" s="39" t="s">
        <v>1362</v>
      </c>
      <c r="AM817" s="39" t="str">
        <f>IF(AND(Table2[[#This Row],[Date]]=A818,Table2[[#This Row],[Track]]=B818,Table2[[#This Row],[Race]]=F818,AL817&lt;&gt;"Neg",AL818&lt;&gt;"Neg"),2,"")</f>
        <v/>
      </c>
      <c r="AN817" s="39" t="str">
        <f>IF(AM817=2,2,IF(AND(AM816=2,Table2[[#This Row],[Negatives]]&lt;&gt;"NEG"),2,""))</f>
        <v/>
      </c>
      <c r="AO817" s="39">
        <f>IF(AND(Table2[[#This Row],[State]]="NSW",Table2[[#This Row],[Rated Order]]=3,AN817=""),100,100)</f>
        <v>100</v>
      </c>
      <c r="AP817" s="39">
        <f>IF(AC817&lt;&gt;"Won","",AO817*AD817)</f>
        <v>640</v>
      </c>
      <c r="AQ817" s="39">
        <f>IF(AP817="",AO817*-1,AP817-AO817)</f>
        <v>540</v>
      </c>
      <c r="AR817" s="95" t="str">
        <f>IF(Table2[[#This Row],[Negatives]]="NEG","",IF(AND(Table2[[#This Row],[2 Pro Bets]]="",Table2[[#This Row],[State]]="NSW",Table2[[#This Row],[Rated Order]]=3),"",100))</f>
        <v/>
      </c>
      <c r="AS817" s="47" t="str">
        <f>IF(Table2[[#This Row],[Pro Bet]]="","",IF(Table2[[#This Row],[Lev Ret]]="","",AR817*Table2[[#This Row],[Div]]))</f>
        <v/>
      </c>
      <c r="AT817" s="96" t="str">
        <f>IF(Table2[[#This Row],[Pro Bet]]="","",IF(AS817="",AR817*-1,AS817-AR817))</f>
        <v/>
      </c>
    </row>
    <row r="818" spans="1:46" x14ac:dyDescent="0.25">
      <c r="A818" s="38">
        <v>44842</v>
      </c>
      <c r="B818" s="39" t="s">
        <v>107</v>
      </c>
      <c r="C818" s="40">
        <v>0.60763888888888895</v>
      </c>
      <c r="D818" s="39">
        <v>6</v>
      </c>
      <c r="E818" s="39">
        <v>0</v>
      </c>
      <c r="F818" s="70">
        <v>5</v>
      </c>
      <c r="G818" s="39">
        <v>2400</v>
      </c>
      <c r="H818" s="39" t="s">
        <v>988</v>
      </c>
      <c r="I818" s="39" t="s">
        <v>989</v>
      </c>
      <c r="J818" s="39">
        <v>300</v>
      </c>
      <c r="K818" s="39">
        <v>12</v>
      </c>
      <c r="L818" s="39" t="s">
        <v>1386</v>
      </c>
      <c r="M818" s="39" t="s">
        <v>999</v>
      </c>
      <c r="N818" s="41">
        <v>4</v>
      </c>
      <c r="O818" s="39" t="s">
        <v>1007</v>
      </c>
      <c r="P818" s="39" t="s">
        <v>997</v>
      </c>
      <c r="Q818" s="48"/>
      <c r="R818" s="39">
        <v>2</v>
      </c>
      <c r="S818" s="39">
        <v>53</v>
      </c>
      <c r="T818" s="39">
        <v>53</v>
      </c>
      <c r="U818" s="48">
        <v>38.333333333333336</v>
      </c>
      <c r="V818" s="39">
        <v>4</v>
      </c>
      <c r="W818" s="39"/>
      <c r="X818" s="39">
        <v>2</v>
      </c>
      <c r="Y818" s="39">
        <v>5</v>
      </c>
      <c r="Z818" s="39">
        <v>35</v>
      </c>
      <c r="AA818" s="39">
        <v>15</v>
      </c>
      <c r="AB818" s="52"/>
      <c r="AC818" s="39" t="s">
        <v>617</v>
      </c>
      <c r="AD818" s="41">
        <v>1.9</v>
      </c>
      <c r="AE818" s="41"/>
      <c r="AF818" s="68" t="s">
        <v>618</v>
      </c>
      <c r="AG818" s="39" t="str">
        <f>VLOOKUP(B818,$B$1703:$D$1743,2,FALSE)</f>
        <v>Vic</v>
      </c>
      <c r="AH818" s="39" t="str">
        <f>VLOOKUP(B818,$B$1703:$D$1743,3,FALSE)</f>
        <v>-</v>
      </c>
      <c r="AI818" s="69" t="str">
        <f>TRIM(PROPER(L818))</f>
        <v>Saracen Knight</v>
      </c>
      <c r="AJ818" s="39" t="str">
        <f>TEXT(A818, "ddd")</f>
        <v>Sat</v>
      </c>
      <c r="AK818" s="39">
        <f>MONTH(Table2[[#This Row],[Date]])</f>
        <v>10</v>
      </c>
      <c r="AL818" s="39" t="s">
        <v>1361</v>
      </c>
      <c r="AM818" s="39" t="str">
        <f>IF(AND(Table2[[#This Row],[Date]]=A819,Table2[[#This Row],[Track]]=B819,Table2[[#This Row],[Race]]=F819,AL818&lt;&gt;"Neg",AL819&lt;&gt;"Neg"),2,"")</f>
        <v/>
      </c>
      <c r="AN818" s="39" t="str">
        <f>IF(AM818=2,2,IF(AND(AM817=2,Table2[[#This Row],[Negatives]]&lt;&gt;"NEG"),2,""))</f>
        <v/>
      </c>
      <c r="AO818" s="39">
        <f>IF(AND(Table2[[#This Row],[State]]="NSW",Table2[[#This Row],[Rated Order]]=3,AN818=""),100,100)</f>
        <v>100</v>
      </c>
      <c r="AP818" s="39">
        <f>IF(AC818&lt;&gt;"Won","",AO818*AD818)</f>
        <v>190</v>
      </c>
      <c r="AQ818" s="39">
        <f>IF(AP818="",AO818*-1,AP818-AO818)</f>
        <v>90</v>
      </c>
      <c r="AR818" s="95" t="str">
        <f>IF(Table2[[#This Row],[Negatives]]="NEG","",IF(AND(Table2[[#This Row],[2 Pro Bets]]="",Table2[[#This Row],[State]]="NSW",Table2[[#This Row],[Rated Order]]=3),"",100))</f>
        <v/>
      </c>
      <c r="AS818" s="47" t="str">
        <f>IF(Table2[[#This Row],[Pro Bet]]="","",IF(Table2[[#This Row],[Lev Ret]]="","",AR818*Table2[[#This Row],[Div]]))</f>
        <v/>
      </c>
      <c r="AT818" s="96" t="str">
        <f>IF(Table2[[#This Row],[Pro Bet]]="","",IF(AS818="",AR818*-1,AS818-AR818))</f>
        <v/>
      </c>
    </row>
    <row r="819" spans="1:46" x14ac:dyDescent="0.25">
      <c r="A819" s="38">
        <v>44842</v>
      </c>
      <c r="B819" s="39" t="s">
        <v>44</v>
      </c>
      <c r="C819" s="40">
        <v>0.62152777777777779</v>
      </c>
      <c r="D819" s="39">
        <v>10</v>
      </c>
      <c r="E819" s="39">
        <v>8</v>
      </c>
      <c r="F819" s="70">
        <v>5</v>
      </c>
      <c r="G819" s="39">
        <v>1200</v>
      </c>
      <c r="H819" s="39" t="s">
        <v>1398</v>
      </c>
      <c r="I819" s="39"/>
      <c r="J819" s="39">
        <v>200</v>
      </c>
      <c r="K819" s="39">
        <v>2</v>
      </c>
      <c r="L819" s="39" t="s">
        <v>1631</v>
      </c>
      <c r="M819" s="39" t="s">
        <v>1018</v>
      </c>
      <c r="N819" s="41">
        <v>4.7</v>
      </c>
      <c r="O819" s="39" t="s">
        <v>1063</v>
      </c>
      <c r="P819" s="39" t="s">
        <v>1498</v>
      </c>
      <c r="Q819" s="48"/>
      <c r="R819" s="39">
        <v>4</v>
      </c>
      <c r="S819" s="39">
        <v>57</v>
      </c>
      <c r="T819" s="39">
        <v>57</v>
      </c>
      <c r="U819" s="48">
        <v>17.527026162604745</v>
      </c>
      <c r="V819" s="39">
        <v>5</v>
      </c>
      <c r="W819" s="39">
        <v>2</v>
      </c>
      <c r="X819" s="39">
        <v>3</v>
      </c>
      <c r="Y819" s="39">
        <v>7.4</v>
      </c>
      <c r="Z819" s="39">
        <v>20</v>
      </c>
      <c r="AA819" s="39"/>
      <c r="AB819" s="52"/>
      <c r="AC819" s="39"/>
      <c r="AD819" s="41">
        <v>3.9</v>
      </c>
      <c r="AE819" s="41"/>
      <c r="AF819" s="68" t="s">
        <v>619</v>
      </c>
      <c r="AG819" s="39" t="str">
        <f>VLOOKUP(B819,$B$1703:$D$1743,2,FALSE)</f>
        <v>NSW</v>
      </c>
      <c r="AH819" s="39" t="str">
        <f>VLOOKUP(B819,$B$1703:$D$1743,3,FALSE)</f>
        <v>-</v>
      </c>
      <c r="AI819" s="69" t="str">
        <f>TRIM(PROPER(L819))</f>
        <v>Expat</v>
      </c>
      <c r="AJ819" s="39" t="str">
        <f>TEXT(A819, "ddd")</f>
        <v>Sat</v>
      </c>
      <c r="AK819" s="39">
        <f>MONTH(Table2[[#This Row],[Date]])</f>
        <v>10</v>
      </c>
      <c r="AL819" s="39" t="s">
        <v>1362</v>
      </c>
      <c r="AM819" s="39" t="str">
        <f>IF(AND(Table2[[#This Row],[Date]]=A820,Table2[[#This Row],[Track]]=B820,Table2[[#This Row],[Race]]=F820,AL819&lt;&gt;"Neg",AL820&lt;&gt;"Neg"),2,"")</f>
        <v/>
      </c>
      <c r="AN819" s="39" t="str">
        <f>IF(AM819=2,2,IF(AND(AM818=2,Table2[[#This Row],[Negatives]]&lt;&gt;"NEG"),2,""))</f>
        <v/>
      </c>
      <c r="AO819" s="39">
        <f>IF(AND(Table2[[#This Row],[State]]="NSW",Table2[[#This Row],[Rated Order]]=3,AN819=""),100,100)</f>
        <v>100</v>
      </c>
      <c r="AP819" s="39" t="str">
        <f>IF(AC819&lt;&gt;"Won","",AO819*AD819)</f>
        <v/>
      </c>
      <c r="AQ819" s="39">
        <f>IF(AP819="",AO819*-1,AP819-AO819)</f>
        <v>-100</v>
      </c>
      <c r="AR819" s="95" t="str">
        <f>IF(Table2[[#This Row],[Negatives]]="NEG","",IF(AND(Table2[[#This Row],[2 Pro Bets]]="",Table2[[#This Row],[State]]="NSW",Table2[[#This Row],[Rated Order]]=3),"",100))</f>
        <v/>
      </c>
      <c r="AS819" s="47" t="str">
        <f>IF(Table2[[#This Row],[Pro Bet]]="","",IF(Table2[[#This Row],[Lev Ret]]="","",AR819*Table2[[#This Row],[Div]]))</f>
        <v/>
      </c>
      <c r="AT819" s="96" t="str">
        <f>IF(Table2[[#This Row],[Pro Bet]]="","",IF(AS819="",AR819*-1,AS819-AR819))</f>
        <v/>
      </c>
    </row>
    <row r="820" spans="1:46" x14ac:dyDescent="0.25">
      <c r="A820" s="38">
        <v>44846</v>
      </c>
      <c r="B820" s="39" t="s">
        <v>107</v>
      </c>
      <c r="C820" s="40">
        <v>0.5625</v>
      </c>
      <c r="D820" s="39">
        <v>4</v>
      </c>
      <c r="E820" s="39">
        <v>0</v>
      </c>
      <c r="F820" s="70">
        <v>2</v>
      </c>
      <c r="G820" s="39">
        <v>2400</v>
      </c>
      <c r="H820" s="39" t="s">
        <v>988</v>
      </c>
      <c r="I820" s="39">
        <v>84</v>
      </c>
      <c r="J820" s="39">
        <v>130</v>
      </c>
      <c r="K820" s="39">
        <v>8</v>
      </c>
      <c r="L820" s="39" t="s">
        <v>1257</v>
      </c>
      <c r="M820" s="39" t="s">
        <v>999</v>
      </c>
      <c r="N820" s="41">
        <v>14</v>
      </c>
      <c r="O820" s="39" t="s">
        <v>1258</v>
      </c>
      <c r="P820" s="39" t="s">
        <v>1077</v>
      </c>
      <c r="Q820" s="48"/>
      <c r="R820" s="39">
        <v>9</v>
      </c>
      <c r="S820" s="39">
        <v>54</v>
      </c>
      <c r="T820" s="39">
        <v>54</v>
      </c>
      <c r="U820" s="48">
        <v>29.365079365079364</v>
      </c>
      <c r="V820" s="39">
        <v>4</v>
      </c>
      <c r="W820" s="39"/>
      <c r="X820" s="39">
        <v>2</v>
      </c>
      <c r="Y820" s="39">
        <v>5.5</v>
      </c>
      <c r="Z820" s="39">
        <v>30</v>
      </c>
      <c r="AA820" s="39">
        <v>10</v>
      </c>
      <c r="AB820" s="52"/>
      <c r="AC820" s="39"/>
      <c r="AD820" s="41">
        <v>12</v>
      </c>
      <c r="AE820" s="41"/>
      <c r="AF820" s="68" t="s">
        <v>618</v>
      </c>
      <c r="AG820" s="39" t="str">
        <f>VLOOKUP(B820,$B$1703:$D$1743,2,FALSE)</f>
        <v>Vic</v>
      </c>
      <c r="AH820" s="39" t="str">
        <f>VLOOKUP(B820,$B$1703:$D$1743,3,FALSE)</f>
        <v>-</v>
      </c>
      <c r="AI820" s="69" t="str">
        <f>TRIM(PROPER(L820))</f>
        <v>Themoonlitegambler</v>
      </c>
      <c r="AJ820" s="39" t="str">
        <f>TEXT(A820, "ddd")</f>
        <v>Wed</v>
      </c>
      <c r="AK820" s="39">
        <f>MONTH(Table2[[#This Row],[Date]])</f>
        <v>10</v>
      </c>
      <c r="AL820" s="39" t="s">
        <v>1362</v>
      </c>
      <c r="AM820" s="39" t="str">
        <f>IF(AND(Table2[[#This Row],[Date]]=A821,Table2[[#This Row],[Track]]=B821,Table2[[#This Row],[Race]]=F821,AL820&lt;&gt;"Neg",AL821&lt;&gt;"Neg"),2,"")</f>
        <v/>
      </c>
      <c r="AN820" s="39" t="str">
        <f>IF(AM820=2,2,IF(AND(AM819=2,Table2[[#This Row],[Negatives]]&lt;&gt;"NEG"),2,""))</f>
        <v/>
      </c>
      <c r="AO820" s="39">
        <f>IF(AND(Table2[[#This Row],[State]]="NSW",Table2[[#This Row],[Rated Order]]=3,AN820=""),100,100)</f>
        <v>100</v>
      </c>
      <c r="AP820" s="39" t="str">
        <f>IF(AC820&lt;&gt;"Won","",AO820*AD820)</f>
        <v/>
      </c>
      <c r="AQ820" s="39">
        <f>IF(AP820="",AO820*-1,AP820-AO820)</f>
        <v>-100</v>
      </c>
      <c r="AR820" s="95" t="str">
        <f>IF(Table2[[#This Row],[Negatives]]="NEG","",IF(AND(Table2[[#This Row],[2 Pro Bets]]="",Table2[[#This Row],[State]]="NSW",Table2[[#This Row],[Rated Order]]=3),"",100))</f>
        <v/>
      </c>
      <c r="AS820" s="47" t="str">
        <f>IF(Table2[[#This Row],[Pro Bet]]="","",IF(Table2[[#This Row],[Lev Ret]]="","",AR820*Table2[[#This Row],[Div]]))</f>
        <v/>
      </c>
      <c r="AT820" s="96" t="str">
        <f>IF(Table2[[#This Row],[Pro Bet]]="","",IF(AS820="",AR820*-1,AS820-AR820))</f>
        <v/>
      </c>
    </row>
    <row r="821" spans="1:46" x14ac:dyDescent="0.25">
      <c r="A821" s="38">
        <v>44846</v>
      </c>
      <c r="B821" s="39" t="s">
        <v>107</v>
      </c>
      <c r="C821" s="40">
        <v>0.61111111111111105</v>
      </c>
      <c r="D821" s="39">
        <v>4</v>
      </c>
      <c r="E821" s="39">
        <v>0</v>
      </c>
      <c r="F821" s="70">
        <v>4</v>
      </c>
      <c r="G821" s="39">
        <v>2000</v>
      </c>
      <c r="H821" s="39" t="s">
        <v>988</v>
      </c>
      <c r="I821" s="39">
        <v>78</v>
      </c>
      <c r="J821" s="39">
        <v>130</v>
      </c>
      <c r="K821" s="39">
        <v>2</v>
      </c>
      <c r="L821" s="39" t="s">
        <v>195</v>
      </c>
      <c r="M821" s="39" t="s">
        <v>995</v>
      </c>
      <c r="N821" s="41">
        <v>5</v>
      </c>
      <c r="O821" s="39" t="s">
        <v>1131</v>
      </c>
      <c r="P821" s="39" t="s">
        <v>992</v>
      </c>
      <c r="Q821" s="48"/>
      <c r="R821" s="39">
        <v>7</v>
      </c>
      <c r="S821" s="39">
        <v>60.5</v>
      </c>
      <c r="T821" s="39">
        <v>60.5</v>
      </c>
      <c r="U821" s="48">
        <v>42.727272727272727</v>
      </c>
      <c r="V821" s="39">
        <v>1</v>
      </c>
      <c r="W821" s="39">
        <v>5</v>
      </c>
      <c r="X821" s="39">
        <v>2</v>
      </c>
      <c r="Y821" s="39">
        <v>5.5</v>
      </c>
      <c r="Z821" s="39">
        <v>30</v>
      </c>
      <c r="AA821" s="39">
        <v>11</v>
      </c>
      <c r="AB821" s="52"/>
      <c r="AC821" s="39" t="s">
        <v>2</v>
      </c>
      <c r="AD821" s="41">
        <v>5.5</v>
      </c>
      <c r="AE821" s="41">
        <v>1.8</v>
      </c>
      <c r="AF821" s="68" t="s">
        <v>618</v>
      </c>
      <c r="AG821" s="39" t="str">
        <f>VLOOKUP(B821,$B$1703:$D$1743,2,FALSE)</f>
        <v>Vic</v>
      </c>
      <c r="AH821" s="39" t="str">
        <f>VLOOKUP(B821,$B$1703:$D$1743,3,FALSE)</f>
        <v>-</v>
      </c>
      <c r="AI821" s="69" t="str">
        <f>TRIM(PROPER(L821))</f>
        <v>Keats</v>
      </c>
      <c r="AJ821" s="39" t="str">
        <f>TEXT(A821, "ddd")</f>
        <v>Wed</v>
      </c>
      <c r="AK821" s="39">
        <f>MONTH(Table2[[#This Row],[Date]])</f>
        <v>10</v>
      </c>
      <c r="AL821" s="39" t="s">
        <v>1361</v>
      </c>
      <c r="AM821" s="39" t="str">
        <f>IF(AND(Table2[[#This Row],[Date]]=A822,Table2[[#This Row],[Track]]=B822,Table2[[#This Row],[Race]]=F822,AL821&lt;&gt;"Neg",AL822&lt;&gt;"Neg"),2,"")</f>
        <v/>
      </c>
      <c r="AN821" s="39" t="str">
        <f>IF(AM821=2,2,IF(AND(AM820=2,Table2[[#This Row],[Negatives]]&lt;&gt;"NEG"),2,""))</f>
        <v/>
      </c>
      <c r="AO821" s="39">
        <f>IF(AND(Table2[[#This Row],[State]]="NSW",Table2[[#This Row],[Rated Order]]=3,AN821=""),100,100)</f>
        <v>100</v>
      </c>
      <c r="AP821" s="39" t="str">
        <f>IF(AC821&lt;&gt;"Won","",AO821*AD821)</f>
        <v/>
      </c>
      <c r="AQ821" s="39">
        <f>IF(AP821="",AO821*-1,AP821-AO821)</f>
        <v>-100</v>
      </c>
      <c r="AR821" s="95" t="str">
        <f>IF(Table2[[#This Row],[Negatives]]="NEG","",IF(AND(Table2[[#This Row],[2 Pro Bets]]="",Table2[[#This Row],[State]]="NSW",Table2[[#This Row],[Rated Order]]=3),"",100))</f>
        <v/>
      </c>
      <c r="AS821" s="47" t="str">
        <f>IF(Table2[[#This Row],[Pro Bet]]="","",IF(Table2[[#This Row],[Lev Ret]]="","",AR821*Table2[[#This Row],[Div]]))</f>
        <v/>
      </c>
      <c r="AT821" s="96" t="str">
        <f>IF(Table2[[#This Row],[Pro Bet]]="","",IF(AS821="",AR821*-1,AS821-AR821))</f>
        <v/>
      </c>
    </row>
    <row r="822" spans="1:46" x14ac:dyDescent="0.25">
      <c r="A822" s="38">
        <v>44846</v>
      </c>
      <c r="B822" s="39" t="s">
        <v>107</v>
      </c>
      <c r="C822" s="40">
        <v>0.61111111111111105</v>
      </c>
      <c r="D822" s="39">
        <v>4</v>
      </c>
      <c r="E822" s="39">
        <v>0</v>
      </c>
      <c r="F822" s="70">
        <v>4</v>
      </c>
      <c r="G822" s="39">
        <v>2000</v>
      </c>
      <c r="H822" s="39" t="s">
        <v>988</v>
      </c>
      <c r="I822" s="39">
        <v>78</v>
      </c>
      <c r="J822" s="39">
        <v>130</v>
      </c>
      <c r="K822" s="39">
        <v>7</v>
      </c>
      <c r="L822" s="39" t="s">
        <v>670</v>
      </c>
      <c r="M822" s="39" t="s">
        <v>1006</v>
      </c>
      <c r="N822" s="41">
        <v>2.5</v>
      </c>
      <c r="O822" s="39" t="s">
        <v>1009</v>
      </c>
      <c r="P822" s="39" t="s">
        <v>997</v>
      </c>
      <c r="Q822" s="48"/>
      <c r="R822" s="39">
        <v>1</v>
      </c>
      <c r="S822" s="39">
        <v>57</v>
      </c>
      <c r="T822" s="39">
        <v>57</v>
      </c>
      <c r="U822" s="48">
        <v>42.727272727272727</v>
      </c>
      <c r="V822" s="39">
        <v>4</v>
      </c>
      <c r="W822" s="39">
        <v>4</v>
      </c>
      <c r="X822" s="39">
        <v>3</v>
      </c>
      <c r="Y822" s="39">
        <v>5.6</v>
      </c>
      <c r="Z822" s="39">
        <v>30</v>
      </c>
      <c r="AA822" s="39">
        <v>11</v>
      </c>
      <c r="AB822" s="52"/>
      <c r="AC822" s="39"/>
      <c r="AD822" s="41">
        <v>2.4</v>
      </c>
      <c r="AE822" s="41"/>
      <c r="AF822" s="68" t="s">
        <v>618</v>
      </c>
      <c r="AG822" s="39" t="str">
        <f>VLOOKUP(B822,$B$1703:$D$1743,2,FALSE)</f>
        <v>Vic</v>
      </c>
      <c r="AH822" s="39" t="str">
        <f>VLOOKUP(B822,$B$1703:$D$1743,3,FALSE)</f>
        <v>-</v>
      </c>
      <c r="AI822" s="69" t="str">
        <f>TRIM(PROPER(L822))</f>
        <v>Aesop</v>
      </c>
      <c r="AJ822" s="39" t="str">
        <f>TEXT(A822, "ddd")</f>
        <v>Wed</v>
      </c>
      <c r="AK822" s="39">
        <f>MONTH(Table2[[#This Row],[Date]])</f>
        <v>10</v>
      </c>
      <c r="AL822" s="39"/>
      <c r="AM822" s="39" t="str">
        <f>IF(AND(Table2[[#This Row],[Date]]=A823,Table2[[#This Row],[Track]]=B823,Table2[[#This Row],[Race]]=F823,AL822&lt;&gt;"Neg",AL823&lt;&gt;"Neg"),2,"")</f>
        <v/>
      </c>
      <c r="AN822" s="39" t="str">
        <f>IF(AM822=2,2,IF(AND(AM821=2,Table2[[#This Row],[Negatives]]&lt;&gt;"NEG"),2,""))</f>
        <v/>
      </c>
      <c r="AO822" s="39">
        <f>IF(AND(Table2[[#This Row],[State]]="NSW",Table2[[#This Row],[Rated Order]]=3,AN822=""),100,100)</f>
        <v>100</v>
      </c>
      <c r="AP822" s="39" t="str">
        <f>IF(AC822&lt;&gt;"Won","",AO822*AD822)</f>
        <v/>
      </c>
      <c r="AQ822" s="39">
        <f>IF(AP822="",AO822*-1,AP822-AO822)</f>
        <v>-100</v>
      </c>
      <c r="AR822" s="95">
        <f>IF(Table2[[#This Row],[Negatives]]="NEG","",IF(AND(Table2[[#This Row],[2 Pro Bets]]="",Table2[[#This Row],[State]]="NSW",Table2[[#This Row],[Rated Order]]=3),"",100))</f>
        <v>100</v>
      </c>
      <c r="AS822" s="47" t="str">
        <f>IF(Table2[[#This Row],[Pro Bet]]="","",IF(Table2[[#This Row],[Lev Ret]]="","",AR822*Table2[[#This Row],[Div]]))</f>
        <v/>
      </c>
      <c r="AT822" s="96">
        <f>IF(Table2[[#This Row],[Pro Bet]]="","",IF(AS822="",AR822*-1,AS822-AR822))</f>
        <v>-100</v>
      </c>
    </row>
    <row r="823" spans="1:46" x14ac:dyDescent="0.25">
      <c r="A823" s="38">
        <v>44846</v>
      </c>
      <c r="B823" s="39" t="s">
        <v>107</v>
      </c>
      <c r="C823" s="40">
        <v>0.73958333333333337</v>
      </c>
      <c r="D823" s="39">
        <v>4</v>
      </c>
      <c r="E823" s="39">
        <v>0</v>
      </c>
      <c r="F823" s="70">
        <v>9</v>
      </c>
      <c r="G823" s="39">
        <v>1600</v>
      </c>
      <c r="H823" s="39" t="s">
        <v>1021</v>
      </c>
      <c r="I823" s="39" t="s">
        <v>1061</v>
      </c>
      <c r="J823" s="39">
        <v>200</v>
      </c>
      <c r="K823" s="39">
        <v>16</v>
      </c>
      <c r="L823" s="39" t="s">
        <v>154</v>
      </c>
      <c r="M823" s="39" t="s">
        <v>1024</v>
      </c>
      <c r="N823" s="41">
        <v>3.8</v>
      </c>
      <c r="O823" s="39" t="s">
        <v>1091</v>
      </c>
      <c r="P823" s="39" t="s">
        <v>1211</v>
      </c>
      <c r="Q823" s="48"/>
      <c r="R823" s="39">
        <v>1</v>
      </c>
      <c r="S823" s="39">
        <v>56</v>
      </c>
      <c r="T823" s="39">
        <v>56</v>
      </c>
      <c r="U823" s="48">
        <v>31.87134502923977</v>
      </c>
      <c r="V823" s="39">
        <v>4</v>
      </c>
      <c r="W823" s="39"/>
      <c r="X823" s="39">
        <v>2</v>
      </c>
      <c r="Y823" s="39">
        <v>5.5</v>
      </c>
      <c r="Z823" s="39">
        <v>30</v>
      </c>
      <c r="AA823" s="39">
        <v>16</v>
      </c>
      <c r="AB823" s="52"/>
      <c r="AC823" s="39" t="s">
        <v>301</v>
      </c>
      <c r="AD823" s="41">
        <v>1</v>
      </c>
      <c r="AE823" s="41">
        <v>1</v>
      </c>
      <c r="AF823" s="68" t="s">
        <v>618</v>
      </c>
      <c r="AG823" s="39" t="str">
        <f>VLOOKUP(B823,$B$1703:$D$1743,2,FALSE)</f>
        <v>Vic</v>
      </c>
      <c r="AH823" s="39" t="str">
        <f>VLOOKUP(B823,$B$1703:$D$1743,3,FALSE)</f>
        <v>-</v>
      </c>
      <c r="AI823" s="69" t="str">
        <f>TRIM(PROPER(L823))</f>
        <v>Roots</v>
      </c>
      <c r="AJ823" s="39" t="str">
        <f>TEXT(A823, "ddd")</f>
        <v>Wed</v>
      </c>
      <c r="AK823" s="39">
        <f>MONTH(Table2[[#This Row],[Date]])</f>
        <v>10</v>
      </c>
      <c r="AL823" s="39"/>
      <c r="AM823" s="39" t="str">
        <f>IF(AND(Table2[[#This Row],[Date]]=A824,Table2[[#This Row],[Track]]=B824,Table2[[#This Row],[Race]]=F824,AL823&lt;&gt;"Neg",AL824&lt;&gt;"Neg"),2,"")</f>
        <v/>
      </c>
      <c r="AN823" s="39" t="str">
        <f>IF(AM823=2,2,IF(AND(AM822=2,Table2[[#This Row],[Negatives]]&lt;&gt;"NEG"),2,""))</f>
        <v/>
      </c>
      <c r="AO823" s="39">
        <f>IF(AND(Table2[[#This Row],[State]]="NSW",Table2[[#This Row],[Rated Order]]=3,AN823=""),100,100)</f>
        <v>100</v>
      </c>
      <c r="AP823" s="39" t="str">
        <f>IF(AC823&lt;&gt;"Won","",AO823*AD823)</f>
        <v/>
      </c>
      <c r="AQ823" s="39">
        <f>IF(AP823="",AO823*-1,AP823-AO823)</f>
        <v>-100</v>
      </c>
      <c r="AR823" s="95">
        <f>IF(Table2[[#This Row],[Negatives]]="NEG","",IF(AND(Table2[[#This Row],[2 Pro Bets]]="",Table2[[#This Row],[State]]="NSW",Table2[[#This Row],[Rated Order]]=3),"",100))</f>
        <v>100</v>
      </c>
      <c r="AS823" s="47" t="str">
        <f>IF(Table2[[#This Row],[Pro Bet]]="","",IF(Table2[[#This Row],[Lev Ret]]="","",AR823*Table2[[#This Row],[Div]]))</f>
        <v/>
      </c>
      <c r="AT823" s="96">
        <f>IF(Table2[[#This Row],[Pro Bet]]="","",IF(AS823="",AR823*-1,AS823-AR823))</f>
        <v>-100</v>
      </c>
    </row>
    <row r="824" spans="1:46" x14ac:dyDescent="0.25">
      <c r="A824" s="38">
        <v>44849</v>
      </c>
      <c r="B824" s="39" t="s">
        <v>107</v>
      </c>
      <c r="C824" s="40">
        <v>0.63194444444444442</v>
      </c>
      <c r="D824" s="39">
        <v>8</v>
      </c>
      <c r="E824" s="39">
        <v>6</v>
      </c>
      <c r="F824" s="70">
        <v>6</v>
      </c>
      <c r="G824" s="39">
        <v>1100</v>
      </c>
      <c r="H824" s="39" t="s">
        <v>1021</v>
      </c>
      <c r="I824" s="39" t="s">
        <v>1061</v>
      </c>
      <c r="J824" s="39">
        <v>175</v>
      </c>
      <c r="K824" s="39">
        <v>14</v>
      </c>
      <c r="L824" s="39" t="s">
        <v>578</v>
      </c>
      <c r="M824" s="39" t="s">
        <v>999</v>
      </c>
      <c r="N824" s="41">
        <v>7</v>
      </c>
      <c r="O824" s="39" t="s">
        <v>1259</v>
      </c>
      <c r="P824" s="39" t="s">
        <v>1260</v>
      </c>
      <c r="Q824" s="48"/>
      <c r="R824" s="39">
        <v>8</v>
      </c>
      <c r="S824" s="39">
        <v>56</v>
      </c>
      <c r="T824" s="39">
        <v>56</v>
      </c>
      <c r="U824" s="48">
        <v>42.063492063492063</v>
      </c>
      <c r="V824" s="39">
        <v>1</v>
      </c>
      <c r="W824" s="39">
        <v>5</v>
      </c>
      <c r="X824" s="39">
        <v>2</v>
      </c>
      <c r="Y824" s="39">
        <v>5.2</v>
      </c>
      <c r="Z824" s="39">
        <v>30</v>
      </c>
      <c r="AA824" s="39">
        <v>10</v>
      </c>
      <c r="AB824" s="52"/>
      <c r="AC824" s="39"/>
      <c r="AD824" s="41">
        <v>6.5</v>
      </c>
      <c r="AE824" s="41"/>
      <c r="AF824" s="68" t="s">
        <v>618</v>
      </c>
      <c r="AG824" s="39" t="str">
        <f>VLOOKUP(B824,$B$1703:$D$1743,2,FALSE)</f>
        <v>Vic</v>
      </c>
      <c r="AH824" s="39" t="str">
        <f>VLOOKUP(B824,$B$1703:$D$1743,3,FALSE)</f>
        <v>-</v>
      </c>
      <c r="AI824" s="69" t="str">
        <f>TRIM(PROPER(L824))</f>
        <v>Neverstandingstill</v>
      </c>
      <c r="AJ824" s="39" t="str">
        <f>TEXT(A824, "ddd")</f>
        <v>Sat</v>
      </c>
      <c r="AK824" s="39">
        <f>MONTH(Table2[[#This Row],[Date]])</f>
        <v>10</v>
      </c>
      <c r="AL824" s="39"/>
      <c r="AM824" s="39" t="str">
        <f>IF(AND(Table2[[#This Row],[Date]]=A825,Table2[[#This Row],[Track]]=B825,Table2[[#This Row],[Race]]=F825,AL824&lt;&gt;"Neg",AL825&lt;&gt;"Neg"),2,"")</f>
        <v/>
      </c>
      <c r="AN824" s="39" t="str">
        <f>IF(AM824=2,2,IF(AND(AM823=2,Table2[[#This Row],[Negatives]]&lt;&gt;"NEG"),2,""))</f>
        <v/>
      </c>
      <c r="AO824" s="39">
        <f>IF(AND(Table2[[#This Row],[State]]="NSW",Table2[[#This Row],[Rated Order]]=3,AN824=""),100,100)</f>
        <v>100</v>
      </c>
      <c r="AP824" s="39" t="str">
        <f>IF(AC824&lt;&gt;"Won","",AO824*AD824)</f>
        <v/>
      </c>
      <c r="AQ824" s="39">
        <f>IF(AP824="",AO824*-1,AP824-AO824)</f>
        <v>-100</v>
      </c>
      <c r="AR824" s="95">
        <f>IF(Table2[[#This Row],[Negatives]]="NEG","",IF(AND(Table2[[#This Row],[2 Pro Bets]]="",Table2[[#This Row],[State]]="NSW",Table2[[#This Row],[Rated Order]]=3),"",100))</f>
        <v>100</v>
      </c>
      <c r="AS824" s="47" t="str">
        <f>IF(Table2[[#This Row],[Pro Bet]]="","",IF(Table2[[#This Row],[Lev Ret]]="","",AR824*Table2[[#This Row],[Div]]))</f>
        <v/>
      </c>
      <c r="AT824" s="96">
        <f>IF(Table2[[#This Row],[Pro Bet]]="","",IF(AS824="",AR824*-1,AS824-AR824))</f>
        <v>-100</v>
      </c>
    </row>
    <row r="825" spans="1:46" x14ac:dyDescent="0.25">
      <c r="A825" s="38">
        <v>44849</v>
      </c>
      <c r="B825" s="39" t="s">
        <v>107</v>
      </c>
      <c r="C825" s="40">
        <v>0.6875</v>
      </c>
      <c r="D825" s="39">
        <v>8</v>
      </c>
      <c r="E825" s="39">
        <v>6</v>
      </c>
      <c r="F825" s="70">
        <v>8</v>
      </c>
      <c r="G825" s="39">
        <v>1400</v>
      </c>
      <c r="H825" s="39" t="s">
        <v>1021</v>
      </c>
      <c r="I825" s="39" t="s">
        <v>1061</v>
      </c>
      <c r="J825" s="39">
        <v>300</v>
      </c>
      <c r="K825" s="39">
        <v>9</v>
      </c>
      <c r="L825" s="39" t="s">
        <v>579</v>
      </c>
      <c r="M825" s="39" t="s">
        <v>990</v>
      </c>
      <c r="N825" s="41">
        <v>5</v>
      </c>
      <c r="O825" s="39" t="s">
        <v>1074</v>
      </c>
      <c r="P825" s="39" t="s">
        <v>1075</v>
      </c>
      <c r="Q825" s="48"/>
      <c r="R825" s="39">
        <v>7</v>
      </c>
      <c r="S825" s="39">
        <v>57</v>
      </c>
      <c r="T825" s="39">
        <v>57</v>
      </c>
      <c r="U825" s="48">
        <v>38.181818181818187</v>
      </c>
      <c r="V825" s="39">
        <v>1</v>
      </c>
      <c r="W825" s="39">
        <v>4</v>
      </c>
      <c r="X825" s="39">
        <v>2</v>
      </c>
      <c r="Y825" s="39">
        <v>4.9000000000000004</v>
      </c>
      <c r="Z825" s="39">
        <v>35</v>
      </c>
      <c r="AA825" s="39">
        <v>14</v>
      </c>
      <c r="AB825" s="52"/>
      <c r="AC825" s="39" t="s">
        <v>617</v>
      </c>
      <c r="AD825" s="41">
        <v>5.9</v>
      </c>
      <c r="AE825" s="41">
        <v>2.2000000000000002</v>
      </c>
      <c r="AF825" s="68" t="s">
        <v>618</v>
      </c>
      <c r="AG825" s="39" t="str">
        <f>VLOOKUP(B825,$B$1703:$D$1743,2,FALSE)</f>
        <v>Vic</v>
      </c>
      <c r="AH825" s="39" t="str">
        <f>VLOOKUP(B825,$B$1703:$D$1743,3,FALSE)</f>
        <v>-</v>
      </c>
      <c r="AI825" s="69" t="str">
        <f>TRIM(PROPER(L825))</f>
        <v>Chain Of Lightning</v>
      </c>
      <c r="AJ825" s="39" t="str">
        <f>TEXT(A825, "ddd")</f>
        <v>Sat</v>
      </c>
      <c r="AK825" s="39">
        <f>MONTH(Table2[[#This Row],[Date]])</f>
        <v>10</v>
      </c>
      <c r="AL825" s="39"/>
      <c r="AM825" s="39" t="str">
        <f>IF(AND(Table2[[#This Row],[Date]]=A826,Table2[[#This Row],[Track]]=B826,Table2[[#This Row],[Race]]=F826,AL825&lt;&gt;"Neg",AL826&lt;&gt;"Neg"),2,"")</f>
        <v/>
      </c>
      <c r="AN825" s="39" t="str">
        <f>IF(AM825=2,2,IF(AND(AM824=2,Table2[[#This Row],[Negatives]]&lt;&gt;"NEG"),2,""))</f>
        <v/>
      </c>
      <c r="AO825" s="39">
        <f>IF(AND(Table2[[#This Row],[State]]="NSW",Table2[[#This Row],[Rated Order]]=3,AN825=""),100,100)</f>
        <v>100</v>
      </c>
      <c r="AP825" s="39">
        <f>IF(AC825&lt;&gt;"Won","",AO825*AD825)</f>
        <v>590</v>
      </c>
      <c r="AQ825" s="39">
        <f>IF(AP825="",AO825*-1,AP825-AO825)</f>
        <v>490</v>
      </c>
      <c r="AR825" s="95">
        <f>IF(Table2[[#This Row],[Negatives]]="NEG","",IF(AND(Table2[[#This Row],[2 Pro Bets]]="",Table2[[#This Row],[State]]="NSW",Table2[[#This Row],[Rated Order]]=3),"",100))</f>
        <v>100</v>
      </c>
      <c r="AS825" s="47">
        <f>IF(Table2[[#This Row],[Pro Bet]]="","",IF(Table2[[#This Row],[Lev Ret]]="","",AR825*Table2[[#This Row],[Div]]))</f>
        <v>590</v>
      </c>
      <c r="AT825" s="96">
        <f>IF(Table2[[#This Row],[Pro Bet]]="","",IF(AS825="",AR825*-1,AS825-AR825))</f>
        <v>490</v>
      </c>
    </row>
    <row r="826" spans="1:46" x14ac:dyDescent="0.25">
      <c r="A826" s="38">
        <v>44849</v>
      </c>
      <c r="B826" s="39" t="s">
        <v>44</v>
      </c>
      <c r="C826" s="40">
        <v>0.72916666666666663</v>
      </c>
      <c r="D826" s="39">
        <v>7</v>
      </c>
      <c r="E826" s="39">
        <v>0</v>
      </c>
      <c r="F826" s="70">
        <v>9</v>
      </c>
      <c r="G826" s="39">
        <v>1500</v>
      </c>
      <c r="H826" s="39" t="s">
        <v>1398</v>
      </c>
      <c r="I826" s="39" t="s">
        <v>1052</v>
      </c>
      <c r="J826" s="39">
        <v>1000</v>
      </c>
      <c r="K826" s="39">
        <v>1</v>
      </c>
      <c r="L826" s="39" t="s">
        <v>890</v>
      </c>
      <c r="M826" s="39" t="s">
        <v>1018</v>
      </c>
      <c r="N826" s="41">
        <v>2.9</v>
      </c>
      <c r="O826" s="39" t="s">
        <v>1411</v>
      </c>
      <c r="P826" s="39" t="s">
        <v>1429</v>
      </c>
      <c r="Q826" s="48"/>
      <c r="R826" s="39">
        <v>3</v>
      </c>
      <c r="S826" s="39">
        <v>59.5</v>
      </c>
      <c r="T826" s="39">
        <v>59.5</v>
      </c>
      <c r="U826" s="48">
        <v>60.123784261715301</v>
      </c>
      <c r="V826" s="39">
        <v>1</v>
      </c>
      <c r="W826" s="39">
        <v>1</v>
      </c>
      <c r="X826" s="39">
        <v>2</v>
      </c>
      <c r="Y826" s="39">
        <v>4.9000000000000004</v>
      </c>
      <c r="Z826" s="39">
        <v>20</v>
      </c>
      <c r="AA826" s="39"/>
      <c r="AB826" s="52"/>
      <c r="AC826" s="39" t="s">
        <v>471</v>
      </c>
      <c r="AD826" s="41">
        <v>3.1</v>
      </c>
      <c r="AE826" s="41">
        <v>1.7</v>
      </c>
      <c r="AF826" s="68" t="s">
        <v>619</v>
      </c>
      <c r="AG826" s="39" t="str">
        <f>VLOOKUP(B826,$B$1703:$D$1743,2,FALSE)</f>
        <v>NSW</v>
      </c>
      <c r="AH826" s="39" t="str">
        <f>VLOOKUP(B826,$B$1703:$D$1743,3,FALSE)</f>
        <v>-</v>
      </c>
      <c r="AI826" s="69" t="str">
        <f>TRIM(PROPER(L826))</f>
        <v>Ellsberg</v>
      </c>
      <c r="AJ826" s="39" t="str">
        <f>TEXT(A826, "ddd")</f>
        <v>Sat</v>
      </c>
      <c r="AK826" s="39">
        <f>MONTH(Table2[[#This Row],[Date]])</f>
        <v>10</v>
      </c>
      <c r="AL826" s="39" t="s">
        <v>1362</v>
      </c>
      <c r="AM826" s="39" t="str">
        <f>IF(AND(Table2[[#This Row],[Date]]=A827,Table2[[#This Row],[Track]]=B827,Table2[[#This Row],[Race]]=F827,AL826&lt;&gt;"Neg",AL827&lt;&gt;"Neg"),2,"")</f>
        <v/>
      </c>
      <c r="AN826" s="39" t="str">
        <f>IF(AM826=2,2,IF(AND(AM825=2,Table2[[#This Row],[Negatives]]&lt;&gt;"NEG"),2,""))</f>
        <v/>
      </c>
      <c r="AO826" s="39">
        <f>IF(AND(Table2[[#This Row],[State]]="NSW",Table2[[#This Row],[Rated Order]]=3,AN826=""),100,100)</f>
        <v>100</v>
      </c>
      <c r="AP826" s="39">
        <f>IF(AC826&lt;&gt;"Won","",AO826*AD826)</f>
        <v>310</v>
      </c>
      <c r="AQ826" s="39">
        <f>IF(AP826="",AO826*-1,AP826-AO826)</f>
        <v>210</v>
      </c>
      <c r="AR826" s="95" t="str">
        <f>IF(Table2[[#This Row],[Negatives]]="NEG","",IF(AND(Table2[[#This Row],[2 Pro Bets]]="",Table2[[#This Row],[State]]="NSW",Table2[[#This Row],[Rated Order]]=3),"",100))</f>
        <v/>
      </c>
      <c r="AS826" s="47" t="str">
        <f>IF(Table2[[#This Row],[Pro Bet]]="","",IF(Table2[[#This Row],[Lev Ret]]="","",AR826*Table2[[#This Row],[Div]]))</f>
        <v/>
      </c>
      <c r="AT826" s="96" t="str">
        <f>IF(Table2[[#This Row],[Pro Bet]]="","",IF(AS826="",AR826*-1,AS826-AR826))</f>
        <v/>
      </c>
    </row>
    <row r="827" spans="1:46" x14ac:dyDescent="0.25">
      <c r="A827" s="38">
        <v>44849</v>
      </c>
      <c r="B827" s="39" t="s">
        <v>107</v>
      </c>
      <c r="C827" s="40">
        <v>0.73958333333333337</v>
      </c>
      <c r="D827" s="39">
        <v>8</v>
      </c>
      <c r="E827" s="39">
        <v>6</v>
      </c>
      <c r="F827" s="70">
        <v>9</v>
      </c>
      <c r="G827" s="39">
        <v>2400</v>
      </c>
      <c r="H827" s="39" t="s">
        <v>988</v>
      </c>
      <c r="I827" s="39" t="s">
        <v>989</v>
      </c>
      <c r="J827" s="39">
        <v>1000</v>
      </c>
      <c r="K827" s="39">
        <v>8</v>
      </c>
      <c r="L827" s="39" t="s">
        <v>671</v>
      </c>
      <c r="M827" s="39" t="s">
        <v>990</v>
      </c>
      <c r="N827" s="41">
        <v>21</v>
      </c>
      <c r="O827" s="39" t="s">
        <v>1091</v>
      </c>
      <c r="P827" s="39" t="s">
        <v>1038</v>
      </c>
      <c r="Q827" s="48"/>
      <c r="R827" s="39">
        <v>12</v>
      </c>
      <c r="S827" s="39">
        <v>53.5</v>
      </c>
      <c r="T827" s="39">
        <v>53.5</v>
      </c>
      <c r="U827" s="48">
        <v>31.788931788931787</v>
      </c>
      <c r="V827" s="39">
        <v>2</v>
      </c>
      <c r="W827" s="39">
        <v>2</v>
      </c>
      <c r="X827" s="39">
        <v>2</v>
      </c>
      <c r="Y827" s="39">
        <v>5.5</v>
      </c>
      <c r="Z827" s="39">
        <v>30</v>
      </c>
      <c r="AA827" s="39">
        <v>18</v>
      </c>
      <c r="AB827" s="52"/>
      <c r="AC827" s="39"/>
      <c r="AD827" s="41">
        <v>26</v>
      </c>
      <c r="AE827" s="41"/>
      <c r="AF827" s="68" t="s">
        <v>618</v>
      </c>
      <c r="AG827" s="39" t="str">
        <f>VLOOKUP(B827,$B$1703:$D$1743,2,FALSE)</f>
        <v>Vic</v>
      </c>
      <c r="AH827" s="39" t="str">
        <f>VLOOKUP(B827,$B$1703:$D$1743,3,FALSE)</f>
        <v>-</v>
      </c>
      <c r="AI827" s="69" t="str">
        <f>TRIM(PROPER(L827))</f>
        <v>No Compromise</v>
      </c>
      <c r="AJ827" s="39" t="str">
        <f>TEXT(A827, "ddd")</f>
        <v>Sat</v>
      </c>
      <c r="AK827" s="39">
        <f>MONTH(Table2[[#This Row],[Date]])</f>
        <v>10</v>
      </c>
      <c r="AL827" s="39"/>
      <c r="AM827" s="39" t="str">
        <f>IF(AND(Table2[[#This Row],[Date]]=A828,Table2[[#This Row],[Track]]=B828,Table2[[#This Row],[Race]]=F828,AL827&lt;&gt;"Neg",AL828&lt;&gt;"Neg"),2,"")</f>
        <v/>
      </c>
      <c r="AN827" s="39" t="str">
        <f>IF(AM827=2,2,IF(AND(AM826=2,Table2[[#This Row],[Negatives]]&lt;&gt;"NEG"),2,""))</f>
        <v/>
      </c>
      <c r="AO827" s="39">
        <f>IF(AND(Table2[[#This Row],[State]]="NSW",Table2[[#This Row],[Rated Order]]=3,AN827=""),100,100)</f>
        <v>100</v>
      </c>
      <c r="AP827" s="39" t="str">
        <f>IF(AC827&lt;&gt;"Won","",AO827*AD827)</f>
        <v/>
      </c>
      <c r="AQ827" s="39">
        <f>IF(AP827="",AO827*-1,AP827-AO827)</f>
        <v>-100</v>
      </c>
      <c r="AR827" s="95">
        <f>IF(Table2[[#This Row],[Negatives]]="NEG","",IF(AND(Table2[[#This Row],[2 Pro Bets]]="",Table2[[#This Row],[State]]="NSW",Table2[[#This Row],[Rated Order]]=3),"",100))</f>
        <v>100</v>
      </c>
      <c r="AS827" s="47" t="str">
        <f>IF(Table2[[#This Row],[Pro Bet]]="","",IF(Table2[[#This Row],[Lev Ret]]="","",AR827*Table2[[#This Row],[Div]]))</f>
        <v/>
      </c>
      <c r="AT827" s="96">
        <f>IF(Table2[[#This Row],[Pro Bet]]="","",IF(AS827="",AR827*-1,AS827-AR827))</f>
        <v>-100</v>
      </c>
    </row>
    <row r="828" spans="1:46" x14ac:dyDescent="0.25">
      <c r="A828" s="38">
        <v>44849</v>
      </c>
      <c r="B828" s="39" t="s">
        <v>107</v>
      </c>
      <c r="C828" s="40">
        <v>0.74305555555555547</v>
      </c>
      <c r="D828" s="39">
        <v>8</v>
      </c>
      <c r="E828" s="39">
        <v>6</v>
      </c>
      <c r="F828" s="70">
        <v>10</v>
      </c>
      <c r="G828" s="39">
        <v>1400</v>
      </c>
      <c r="H828" s="39" t="s">
        <v>988</v>
      </c>
      <c r="I828" s="39" t="s">
        <v>1052</v>
      </c>
      <c r="J828" s="39">
        <v>200</v>
      </c>
      <c r="K828" s="39">
        <v>5</v>
      </c>
      <c r="L828" s="39" t="s">
        <v>264</v>
      </c>
      <c r="M828" s="39" t="s">
        <v>999</v>
      </c>
      <c r="N828" s="41">
        <v>4.4000000000000004</v>
      </c>
      <c r="O828" s="39" t="s">
        <v>1142</v>
      </c>
      <c r="P828" s="39" t="s">
        <v>1049</v>
      </c>
      <c r="Q828" s="48"/>
      <c r="R828" s="39">
        <v>9</v>
      </c>
      <c r="S828" s="39">
        <v>58</v>
      </c>
      <c r="T828" s="39">
        <v>58</v>
      </c>
      <c r="U828" s="48">
        <v>52.139037433155082</v>
      </c>
      <c r="V828" s="39">
        <v>2</v>
      </c>
      <c r="W828" s="39">
        <v>3</v>
      </c>
      <c r="X828" s="39">
        <v>2</v>
      </c>
      <c r="Y828" s="39">
        <v>4.5999999999999996</v>
      </c>
      <c r="Z828" s="39">
        <v>35</v>
      </c>
      <c r="AA828" s="39">
        <v>9</v>
      </c>
      <c r="AB828" s="52"/>
      <c r="AC828" s="39" t="s">
        <v>2</v>
      </c>
      <c r="AD828" s="41">
        <v>4.5999999999999996</v>
      </c>
      <c r="AE828" s="41">
        <v>1.8</v>
      </c>
      <c r="AF828" s="68" t="s">
        <v>618</v>
      </c>
      <c r="AG828" s="39" t="str">
        <f>VLOOKUP(B828,$B$1703:$D$1743,2,FALSE)</f>
        <v>Vic</v>
      </c>
      <c r="AH828" s="39" t="str">
        <f>VLOOKUP(B828,$B$1703:$D$1743,3,FALSE)</f>
        <v>-</v>
      </c>
      <c r="AI828" s="69" t="str">
        <f>TRIM(PROPER(L828))</f>
        <v>Bandersnatch</v>
      </c>
      <c r="AJ828" s="39" t="str">
        <f>TEXT(A828, "ddd")</f>
        <v>Sat</v>
      </c>
      <c r="AK828" s="39">
        <f>MONTH(Table2[[#This Row],[Date]])</f>
        <v>10</v>
      </c>
      <c r="AL828" s="39"/>
      <c r="AM828" s="39" t="str">
        <f>IF(AND(Table2[[#This Row],[Date]]=A829,Table2[[#This Row],[Track]]=B829,Table2[[#This Row],[Race]]=F829,AL828&lt;&gt;"Neg",AL829&lt;&gt;"Neg"),2,"")</f>
        <v/>
      </c>
      <c r="AN828" s="39" t="str">
        <f>IF(AM828=2,2,IF(AND(AM827=2,Table2[[#This Row],[Negatives]]&lt;&gt;"NEG"),2,""))</f>
        <v/>
      </c>
      <c r="AO828" s="39">
        <f>IF(AND(Table2[[#This Row],[State]]="NSW",Table2[[#This Row],[Rated Order]]=3,AN828=""),100,100)</f>
        <v>100</v>
      </c>
      <c r="AP828" s="39" t="str">
        <f>IF(AC828&lt;&gt;"Won","",AO828*AD828)</f>
        <v/>
      </c>
      <c r="AQ828" s="39">
        <f>IF(AP828="",AO828*-1,AP828-AO828)</f>
        <v>-100</v>
      </c>
      <c r="AR828" s="95">
        <f>IF(Table2[[#This Row],[Negatives]]="NEG","",IF(AND(Table2[[#This Row],[2 Pro Bets]]="",Table2[[#This Row],[State]]="NSW",Table2[[#This Row],[Rated Order]]=3),"",100))</f>
        <v>100</v>
      </c>
      <c r="AS828" s="47" t="str">
        <f>IF(Table2[[#This Row],[Pro Bet]]="","",IF(Table2[[#This Row],[Lev Ret]]="","",AR828*Table2[[#This Row],[Div]]))</f>
        <v/>
      </c>
      <c r="AT828" s="96">
        <f>IF(Table2[[#This Row],[Pro Bet]]="","",IF(AS828="",AR828*-1,AS828-AR828))</f>
        <v>-100</v>
      </c>
    </row>
    <row r="829" spans="1:46" x14ac:dyDescent="0.25">
      <c r="A829" s="38">
        <v>44849</v>
      </c>
      <c r="B829" s="39" t="s">
        <v>44</v>
      </c>
      <c r="C829" s="40">
        <v>0.75694444444444453</v>
      </c>
      <c r="D829" s="39">
        <v>7</v>
      </c>
      <c r="E829" s="39">
        <v>0</v>
      </c>
      <c r="F829" s="70">
        <v>10</v>
      </c>
      <c r="G829" s="39">
        <v>1600</v>
      </c>
      <c r="H829" s="39" t="s">
        <v>1021</v>
      </c>
      <c r="I829" s="39" t="s">
        <v>1052</v>
      </c>
      <c r="J829" s="39">
        <v>200</v>
      </c>
      <c r="K829" s="39">
        <v>1</v>
      </c>
      <c r="L829" s="39" t="s">
        <v>727</v>
      </c>
      <c r="M829" s="39" t="s">
        <v>999</v>
      </c>
      <c r="N829" s="41">
        <v>3.6</v>
      </c>
      <c r="O829" s="39" t="s">
        <v>1091</v>
      </c>
      <c r="P829" s="39" t="s">
        <v>1183</v>
      </c>
      <c r="Q829" s="48"/>
      <c r="R829" s="39">
        <v>6</v>
      </c>
      <c r="S829" s="39">
        <v>56.5</v>
      </c>
      <c r="T829" s="39">
        <v>56.5</v>
      </c>
      <c r="U829" s="48">
        <v>51.033591731266156</v>
      </c>
      <c r="V829" s="39">
        <v>4</v>
      </c>
      <c r="W829" s="39">
        <v>1</v>
      </c>
      <c r="X829" s="39">
        <v>2</v>
      </c>
      <c r="Y829" s="39">
        <v>7.6</v>
      </c>
      <c r="Z829" s="39">
        <v>20</v>
      </c>
      <c r="AA829" s="39"/>
      <c r="AB829" s="52"/>
      <c r="AC829" s="39"/>
      <c r="AD829" s="41">
        <v>4.5999999999999996</v>
      </c>
      <c r="AE829" s="41"/>
      <c r="AF829" s="68" t="s">
        <v>619</v>
      </c>
      <c r="AG829" s="39" t="str">
        <f>VLOOKUP(B829,$B$1703:$D$1743,2,FALSE)</f>
        <v>NSW</v>
      </c>
      <c r="AH829" s="39" t="str">
        <f>VLOOKUP(B829,$B$1703:$D$1743,3,FALSE)</f>
        <v>-</v>
      </c>
      <c r="AI829" s="69" t="str">
        <f>TRIM(PROPER(L829))</f>
        <v>Polly Grey</v>
      </c>
      <c r="AJ829" s="39" t="str">
        <f>TEXT(A829, "ddd")</f>
        <v>Sat</v>
      </c>
      <c r="AK829" s="39">
        <f>MONTH(Table2[[#This Row],[Date]])</f>
        <v>10</v>
      </c>
      <c r="AL829" s="39"/>
      <c r="AM829" s="39" t="str">
        <f>IF(AND(Table2[[#This Row],[Date]]=A830,Table2[[#This Row],[Track]]=B830,Table2[[#This Row],[Race]]=F830,AL829&lt;&gt;"Neg",AL830&lt;&gt;"Neg"),2,"")</f>
        <v/>
      </c>
      <c r="AN829" s="39" t="str">
        <f>IF(AM829=2,2,IF(AND(AM828=2,Table2[[#This Row],[Negatives]]&lt;&gt;"NEG"),2,""))</f>
        <v/>
      </c>
      <c r="AO829" s="39">
        <f>IF(AND(Table2[[#This Row],[State]]="NSW",Table2[[#This Row],[Rated Order]]=3,AN829=""),100,100)</f>
        <v>100</v>
      </c>
      <c r="AP829" s="39" t="str">
        <f>IF(AC829&lt;&gt;"Won","",AO829*AD829)</f>
        <v/>
      </c>
      <c r="AQ829" s="39">
        <f>IF(AP829="",AO829*-1,AP829-AO829)</f>
        <v>-100</v>
      </c>
      <c r="AR829" s="95">
        <f>IF(Table2[[#This Row],[Negatives]]="NEG","",IF(AND(Table2[[#This Row],[2 Pro Bets]]="",Table2[[#This Row],[State]]="NSW",Table2[[#This Row],[Rated Order]]=3),"",100))</f>
        <v>100</v>
      </c>
      <c r="AS829" s="47" t="str">
        <f>IF(Table2[[#This Row],[Pro Bet]]="","",IF(Table2[[#This Row],[Lev Ret]]="","",AR829*Table2[[#This Row],[Div]]))</f>
        <v/>
      </c>
      <c r="AT829" s="96">
        <f>IF(Table2[[#This Row],[Pro Bet]]="","",IF(AS829="",AR829*-1,AS829-AR829))</f>
        <v>-100</v>
      </c>
    </row>
    <row r="830" spans="1:46" x14ac:dyDescent="0.25">
      <c r="A830" s="38">
        <v>44855</v>
      </c>
      <c r="B830" s="39" t="s">
        <v>3</v>
      </c>
      <c r="C830" s="40">
        <v>0.76041666666666663</v>
      </c>
      <c r="D830" s="39">
        <v>5</v>
      </c>
      <c r="E830" s="39">
        <v>0</v>
      </c>
      <c r="F830" s="70">
        <v>1</v>
      </c>
      <c r="G830" s="39">
        <v>2040</v>
      </c>
      <c r="H830" s="39" t="s">
        <v>1021</v>
      </c>
      <c r="I830" s="39" t="s">
        <v>1061</v>
      </c>
      <c r="J830" s="39">
        <v>175</v>
      </c>
      <c r="K830" s="39">
        <v>1</v>
      </c>
      <c r="L830" s="39" t="s">
        <v>536</v>
      </c>
      <c r="M830" s="39" t="s">
        <v>1006</v>
      </c>
      <c r="N830" s="41">
        <v>3</v>
      </c>
      <c r="O830" s="39" t="s">
        <v>1165</v>
      </c>
      <c r="P830" s="39" t="s">
        <v>1013</v>
      </c>
      <c r="Q830" s="48"/>
      <c r="R830" s="39">
        <v>5</v>
      </c>
      <c r="S830" s="39">
        <v>59.5</v>
      </c>
      <c r="T830" s="39">
        <v>59.5</v>
      </c>
      <c r="U830" s="48">
        <v>43.181818181818187</v>
      </c>
      <c r="V830" s="39">
        <v>4</v>
      </c>
      <c r="W830" s="39">
        <v>2</v>
      </c>
      <c r="X830" s="39">
        <v>3</v>
      </c>
      <c r="Y830" s="39">
        <v>5.2</v>
      </c>
      <c r="Z830" s="39">
        <v>35</v>
      </c>
      <c r="AA830" s="39">
        <v>7</v>
      </c>
      <c r="AB830" s="52"/>
      <c r="AC830" s="39"/>
      <c r="AD830" s="41">
        <v>5</v>
      </c>
      <c r="AE830" s="41"/>
      <c r="AF830" s="68" t="s">
        <v>618</v>
      </c>
      <c r="AG830" s="39" t="str">
        <f>VLOOKUP(B830,$B$1703:$D$1743,2,FALSE)</f>
        <v>Vic</v>
      </c>
      <c r="AH830" s="39" t="str">
        <f>VLOOKUP(B830,$B$1703:$D$1743,3,FALSE)</f>
        <v>-</v>
      </c>
      <c r="AI830" s="69" t="str">
        <f>TRIM(PROPER(L830))</f>
        <v>Silent Sovereign</v>
      </c>
      <c r="AJ830" s="39" t="str">
        <f>TEXT(A830, "ddd")</f>
        <v>Fri</v>
      </c>
      <c r="AK830" s="39">
        <f>MONTH(Table2[[#This Row],[Date]])</f>
        <v>10</v>
      </c>
      <c r="AL830" s="39" t="s">
        <v>1362</v>
      </c>
      <c r="AM830" s="39" t="str">
        <f>IF(AND(Table2[[#This Row],[Date]]=A831,Table2[[#This Row],[Track]]=B831,Table2[[#This Row],[Race]]=F831,AL830&lt;&gt;"Neg",AL831&lt;&gt;"Neg"),2,"")</f>
        <v/>
      </c>
      <c r="AN830" s="39" t="str">
        <f>IF(AM830=2,2,IF(AND(AM829=2,Table2[[#This Row],[Negatives]]&lt;&gt;"NEG"),2,""))</f>
        <v/>
      </c>
      <c r="AO830" s="39">
        <f>IF(AND(Table2[[#This Row],[State]]="NSW",Table2[[#This Row],[Rated Order]]=3,AN830=""),100,100)</f>
        <v>100</v>
      </c>
      <c r="AP830" s="39" t="str">
        <f>IF(AC830&lt;&gt;"Won","",AO830*AD830)</f>
        <v/>
      </c>
      <c r="AQ830" s="39">
        <f>IF(AP830="",AO830*-1,AP830-AO830)</f>
        <v>-100</v>
      </c>
      <c r="AR830" s="95" t="str">
        <f>IF(Table2[[#This Row],[Negatives]]="NEG","",IF(AND(Table2[[#This Row],[2 Pro Bets]]="",Table2[[#This Row],[State]]="NSW",Table2[[#This Row],[Rated Order]]=3),"",100))</f>
        <v/>
      </c>
      <c r="AS830" s="47" t="str">
        <f>IF(Table2[[#This Row],[Pro Bet]]="","",IF(Table2[[#This Row],[Lev Ret]]="","",AR830*Table2[[#This Row],[Div]]))</f>
        <v/>
      </c>
      <c r="AT830" s="96" t="str">
        <f>IF(Table2[[#This Row],[Pro Bet]]="","",IF(AS830="",AR830*-1,AS830-AR830))</f>
        <v/>
      </c>
    </row>
    <row r="831" spans="1:46" x14ac:dyDescent="0.25">
      <c r="A831" s="38">
        <v>44855</v>
      </c>
      <c r="B831" s="39" t="s">
        <v>3</v>
      </c>
      <c r="C831" s="40">
        <v>0.78125</v>
      </c>
      <c r="D831" s="39">
        <v>5</v>
      </c>
      <c r="E831" s="39">
        <v>0</v>
      </c>
      <c r="F831" s="70">
        <v>2</v>
      </c>
      <c r="G831" s="39">
        <v>1500</v>
      </c>
      <c r="H831" s="39" t="s">
        <v>988</v>
      </c>
      <c r="I831" s="39" t="s">
        <v>1052</v>
      </c>
      <c r="J831" s="39">
        <v>175</v>
      </c>
      <c r="K831" s="39">
        <v>1</v>
      </c>
      <c r="L831" s="39" t="s">
        <v>486</v>
      </c>
      <c r="M831" s="39" t="s">
        <v>995</v>
      </c>
      <c r="N831" s="41">
        <v>3.7</v>
      </c>
      <c r="O831" s="39" t="s">
        <v>1000</v>
      </c>
      <c r="P831" s="39" t="s">
        <v>1075</v>
      </c>
      <c r="Q831" s="48"/>
      <c r="R831" s="39">
        <v>4</v>
      </c>
      <c r="S831" s="39">
        <v>61</v>
      </c>
      <c r="T831" s="39">
        <v>61</v>
      </c>
      <c r="U831" s="48">
        <v>47.027027027027025</v>
      </c>
      <c r="V831" s="39">
        <v>2</v>
      </c>
      <c r="W831" s="39">
        <v>4</v>
      </c>
      <c r="X831" s="39">
        <v>2</v>
      </c>
      <c r="Y831" s="39">
        <v>4.8</v>
      </c>
      <c r="Z831" s="39">
        <v>35</v>
      </c>
      <c r="AA831" s="39">
        <v>7</v>
      </c>
      <c r="AB831" s="52"/>
      <c r="AC831" s="39"/>
      <c r="AD831" s="41">
        <v>6</v>
      </c>
      <c r="AE831" s="41"/>
      <c r="AF831" s="68" t="s">
        <v>618</v>
      </c>
      <c r="AG831" s="39" t="str">
        <f>VLOOKUP(B831,$B$1703:$D$1743,2,FALSE)</f>
        <v>Vic</v>
      </c>
      <c r="AH831" s="39" t="str">
        <f>VLOOKUP(B831,$B$1703:$D$1743,3,FALSE)</f>
        <v>-</v>
      </c>
      <c r="AI831" s="69" t="str">
        <f>TRIM(PROPER(L831))</f>
        <v>So Si Bon</v>
      </c>
      <c r="AJ831" s="39" t="str">
        <f>TEXT(A831, "ddd")</f>
        <v>Fri</v>
      </c>
      <c r="AK831" s="39">
        <f>MONTH(Table2[[#This Row],[Date]])</f>
        <v>10</v>
      </c>
      <c r="AL831" s="39" t="s">
        <v>1361</v>
      </c>
      <c r="AM831" s="39" t="str">
        <f>IF(AND(Table2[[#This Row],[Date]]=A832,Table2[[#This Row],[Track]]=B832,Table2[[#This Row],[Race]]=F832,AL831&lt;&gt;"Neg",AL832&lt;&gt;"Neg"),2,"")</f>
        <v/>
      </c>
      <c r="AN831" s="39" t="str">
        <f>IF(AM831=2,2,IF(AND(AM830=2,Table2[[#This Row],[Negatives]]&lt;&gt;"NEG"),2,""))</f>
        <v/>
      </c>
      <c r="AO831" s="39">
        <f>IF(AND(Table2[[#This Row],[State]]="NSW",Table2[[#This Row],[Rated Order]]=3,AN831=""),100,100)</f>
        <v>100</v>
      </c>
      <c r="AP831" s="39" t="str">
        <f>IF(AC831&lt;&gt;"Won","",AO831*AD831)</f>
        <v/>
      </c>
      <c r="AQ831" s="39">
        <f>IF(AP831="",AO831*-1,AP831-AO831)</f>
        <v>-100</v>
      </c>
      <c r="AR831" s="95" t="str">
        <f>IF(Table2[[#This Row],[Negatives]]="NEG","",IF(AND(Table2[[#This Row],[2 Pro Bets]]="",Table2[[#This Row],[State]]="NSW",Table2[[#This Row],[Rated Order]]=3),"",100))</f>
        <v/>
      </c>
      <c r="AS831" s="47" t="str">
        <f>IF(Table2[[#This Row],[Pro Bet]]="","",IF(Table2[[#This Row],[Lev Ret]]="","",AR831*Table2[[#This Row],[Div]]))</f>
        <v/>
      </c>
      <c r="AT831" s="96" t="str">
        <f>IF(Table2[[#This Row],[Pro Bet]]="","",IF(AS831="",AR831*-1,AS831-AR831))</f>
        <v/>
      </c>
    </row>
    <row r="832" spans="1:46" x14ac:dyDescent="0.25">
      <c r="A832" s="38">
        <v>44855</v>
      </c>
      <c r="B832" s="39" t="s">
        <v>3</v>
      </c>
      <c r="C832" s="40">
        <v>0.78125</v>
      </c>
      <c r="D832" s="39">
        <v>5</v>
      </c>
      <c r="E832" s="39">
        <v>0</v>
      </c>
      <c r="F832" s="70">
        <v>2</v>
      </c>
      <c r="G832" s="39">
        <v>1500</v>
      </c>
      <c r="H832" s="39" t="s">
        <v>988</v>
      </c>
      <c r="I832" s="39" t="s">
        <v>1052</v>
      </c>
      <c r="J832" s="39">
        <v>175</v>
      </c>
      <c r="K832" s="39">
        <v>4</v>
      </c>
      <c r="L832" s="39" t="s">
        <v>580</v>
      </c>
      <c r="M832" s="39" t="s">
        <v>1006</v>
      </c>
      <c r="N832" s="41">
        <v>4.8</v>
      </c>
      <c r="O832" s="39" t="s">
        <v>1003</v>
      </c>
      <c r="P832" s="39" t="s">
        <v>997</v>
      </c>
      <c r="Q832" s="48"/>
      <c r="R832" s="39">
        <v>7</v>
      </c>
      <c r="S832" s="39">
        <v>61</v>
      </c>
      <c r="T832" s="39">
        <v>61</v>
      </c>
      <c r="U832" s="48">
        <v>47.027027027027025</v>
      </c>
      <c r="V832" s="39">
        <v>4</v>
      </c>
      <c r="W832" s="39">
        <v>7</v>
      </c>
      <c r="X832" s="39">
        <v>3</v>
      </c>
      <c r="Y832" s="39">
        <v>5.5</v>
      </c>
      <c r="Z832" s="39">
        <v>30</v>
      </c>
      <c r="AA832" s="39">
        <v>7</v>
      </c>
      <c r="AB832" s="52"/>
      <c r="AC832" s="39" t="s">
        <v>7</v>
      </c>
      <c r="AD832" s="41">
        <v>5</v>
      </c>
      <c r="AE832" s="41"/>
      <c r="AF832" s="68" t="s">
        <v>618</v>
      </c>
      <c r="AG832" s="39" t="str">
        <f>VLOOKUP(B832,$B$1703:$D$1743,2,FALSE)</f>
        <v>Vic</v>
      </c>
      <c r="AH832" s="39" t="str">
        <f>VLOOKUP(B832,$B$1703:$D$1743,3,FALSE)</f>
        <v>-</v>
      </c>
      <c r="AI832" s="69" t="str">
        <f>TRIM(PROPER(L832))</f>
        <v>Grandslam</v>
      </c>
      <c r="AJ832" s="39" t="str">
        <f>TEXT(A832, "ddd")</f>
        <v>Fri</v>
      </c>
      <c r="AK832" s="39">
        <f>MONTH(Table2[[#This Row],[Date]])</f>
        <v>10</v>
      </c>
      <c r="AL832" s="39"/>
      <c r="AM832" s="39" t="str">
        <f>IF(AND(Table2[[#This Row],[Date]]=A833,Table2[[#This Row],[Track]]=B833,Table2[[#This Row],[Race]]=F833,AL832&lt;&gt;"Neg",AL833&lt;&gt;"Neg"),2,"")</f>
        <v/>
      </c>
      <c r="AN832" s="39" t="str">
        <f>IF(AM832=2,2,IF(AND(AM831=2,Table2[[#This Row],[Negatives]]&lt;&gt;"NEG"),2,""))</f>
        <v/>
      </c>
      <c r="AO832" s="39">
        <f>IF(AND(Table2[[#This Row],[State]]="NSW",Table2[[#This Row],[Rated Order]]=3,AN832=""),100,100)</f>
        <v>100</v>
      </c>
      <c r="AP832" s="39" t="str">
        <f>IF(AC832&lt;&gt;"Won","",AO832*AD832)</f>
        <v/>
      </c>
      <c r="AQ832" s="39">
        <f>IF(AP832="",AO832*-1,AP832-AO832)</f>
        <v>-100</v>
      </c>
      <c r="AR832" s="95">
        <f>IF(Table2[[#This Row],[Negatives]]="NEG","",IF(AND(Table2[[#This Row],[2 Pro Bets]]="",Table2[[#This Row],[State]]="NSW",Table2[[#This Row],[Rated Order]]=3),"",100))</f>
        <v>100</v>
      </c>
      <c r="AS832" s="47" t="str">
        <f>IF(Table2[[#This Row],[Pro Bet]]="","",IF(Table2[[#This Row],[Lev Ret]]="","",AR832*Table2[[#This Row],[Div]]))</f>
        <v/>
      </c>
      <c r="AT832" s="96">
        <f>IF(Table2[[#This Row],[Pro Bet]]="","",IF(AS832="",AR832*-1,AS832-AR832))</f>
        <v>-100</v>
      </c>
    </row>
    <row r="833" spans="1:46" x14ac:dyDescent="0.25">
      <c r="A833" s="38">
        <v>44855</v>
      </c>
      <c r="B833" s="39" t="s">
        <v>3</v>
      </c>
      <c r="C833" s="40">
        <v>0.80208333333333337</v>
      </c>
      <c r="D833" s="39">
        <v>5</v>
      </c>
      <c r="E833" s="39">
        <v>0</v>
      </c>
      <c r="F833" s="70">
        <v>3</v>
      </c>
      <c r="G833" s="39">
        <v>1200</v>
      </c>
      <c r="H833" s="39" t="s">
        <v>988</v>
      </c>
      <c r="I833" s="39">
        <v>80</v>
      </c>
      <c r="J833" s="39">
        <v>150</v>
      </c>
      <c r="K833" s="39">
        <v>7</v>
      </c>
      <c r="L833" s="39" t="s">
        <v>581</v>
      </c>
      <c r="M833" s="39" t="s">
        <v>1024</v>
      </c>
      <c r="N833" s="41">
        <v>4.5</v>
      </c>
      <c r="O833" s="39" t="s">
        <v>1261</v>
      </c>
      <c r="P833" s="39" t="s">
        <v>1262</v>
      </c>
      <c r="Q833" s="48"/>
      <c r="R833" s="39">
        <v>4</v>
      </c>
      <c r="S833" s="39">
        <v>55</v>
      </c>
      <c r="T833" s="39">
        <v>55</v>
      </c>
      <c r="U833" s="48">
        <v>42.222222222222221</v>
      </c>
      <c r="V833" s="39"/>
      <c r="W833" s="39">
        <v>4</v>
      </c>
      <c r="X833" s="39">
        <v>2</v>
      </c>
      <c r="Y833" s="39">
        <v>5.5</v>
      </c>
      <c r="Z833" s="39">
        <v>30</v>
      </c>
      <c r="AA833" s="39">
        <v>11</v>
      </c>
      <c r="AB833" s="52"/>
      <c r="AC833" s="39" t="s">
        <v>617</v>
      </c>
      <c r="AD833" s="41">
        <v>6</v>
      </c>
      <c r="AE833" s="41">
        <v>2.1</v>
      </c>
      <c r="AF833" s="68" t="s">
        <v>618</v>
      </c>
      <c r="AG833" s="39" t="str">
        <f>VLOOKUP(B833,$B$1703:$D$1743,2,FALSE)</f>
        <v>Vic</v>
      </c>
      <c r="AH833" s="39" t="str">
        <f>VLOOKUP(B833,$B$1703:$D$1743,3,FALSE)</f>
        <v>-</v>
      </c>
      <c r="AI833" s="69" t="str">
        <f>TRIM(PROPER(L833))</f>
        <v>Vultan</v>
      </c>
      <c r="AJ833" s="39" t="str">
        <f>TEXT(A833, "ddd")</f>
        <v>Fri</v>
      </c>
      <c r="AK833" s="39">
        <f>MONTH(Table2[[#This Row],[Date]])</f>
        <v>10</v>
      </c>
      <c r="AL833" s="39"/>
      <c r="AM833" s="39" t="str">
        <f>IF(AND(Table2[[#This Row],[Date]]=A834,Table2[[#This Row],[Track]]=B834,Table2[[#This Row],[Race]]=F834,AL833&lt;&gt;"Neg",AL834&lt;&gt;"Neg"),2,"")</f>
        <v/>
      </c>
      <c r="AN833" s="39" t="str">
        <f>IF(AM833=2,2,IF(AND(AM832=2,Table2[[#This Row],[Negatives]]&lt;&gt;"NEG"),2,""))</f>
        <v/>
      </c>
      <c r="AO833" s="39">
        <f>IF(AND(Table2[[#This Row],[State]]="NSW",Table2[[#This Row],[Rated Order]]=3,AN833=""),100,100)</f>
        <v>100</v>
      </c>
      <c r="AP833" s="39">
        <f>IF(AC833&lt;&gt;"Won","",AO833*AD833)</f>
        <v>600</v>
      </c>
      <c r="AQ833" s="39">
        <f>IF(AP833="",AO833*-1,AP833-AO833)</f>
        <v>500</v>
      </c>
      <c r="AR833" s="95">
        <f>IF(Table2[[#This Row],[Negatives]]="NEG","",IF(AND(Table2[[#This Row],[2 Pro Bets]]="",Table2[[#This Row],[State]]="NSW",Table2[[#This Row],[Rated Order]]=3),"",100))</f>
        <v>100</v>
      </c>
      <c r="AS833" s="47">
        <f>IF(Table2[[#This Row],[Pro Bet]]="","",IF(Table2[[#This Row],[Lev Ret]]="","",AR833*Table2[[#This Row],[Div]]))</f>
        <v>600</v>
      </c>
      <c r="AT833" s="96">
        <f>IF(Table2[[#This Row],[Pro Bet]]="","",IF(AS833="",AR833*-1,AS833-AR833))</f>
        <v>500</v>
      </c>
    </row>
    <row r="834" spans="1:46" x14ac:dyDescent="0.25">
      <c r="A834" s="38">
        <v>44855</v>
      </c>
      <c r="B834" s="39" t="s">
        <v>3</v>
      </c>
      <c r="C834" s="40">
        <v>0.84375</v>
      </c>
      <c r="D834" s="39">
        <v>5</v>
      </c>
      <c r="E834" s="39">
        <v>0</v>
      </c>
      <c r="F834" s="70">
        <v>5</v>
      </c>
      <c r="G834" s="39">
        <v>955</v>
      </c>
      <c r="H834" s="39" t="s">
        <v>988</v>
      </c>
      <c r="I834" s="39">
        <v>78</v>
      </c>
      <c r="J834" s="39">
        <v>130</v>
      </c>
      <c r="K834" s="39">
        <v>4</v>
      </c>
      <c r="L834" s="39" t="s">
        <v>1263</v>
      </c>
      <c r="M834" s="39" t="s">
        <v>995</v>
      </c>
      <c r="N834" s="41">
        <v>4.4000000000000004</v>
      </c>
      <c r="O834" s="39" t="s">
        <v>1264</v>
      </c>
      <c r="P834" s="39" t="s">
        <v>1211</v>
      </c>
      <c r="Q834" s="48"/>
      <c r="R834" s="39">
        <v>7</v>
      </c>
      <c r="S834" s="39">
        <v>57.5</v>
      </c>
      <c r="T834" s="39">
        <v>57.5</v>
      </c>
      <c r="U834" s="48">
        <v>61.188811188811187</v>
      </c>
      <c r="V834" s="39">
        <v>3</v>
      </c>
      <c r="W834" s="39">
        <v>4</v>
      </c>
      <c r="X834" s="39">
        <v>2</v>
      </c>
      <c r="Y834" s="39">
        <v>4.5999999999999996</v>
      </c>
      <c r="Z834" s="39">
        <v>40</v>
      </c>
      <c r="AA834" s="39">
        <v>12</v>
      </c>
      <c r="AB834" s="52"/>
      <c r="AC834" s="39"/>
      <c r="AD834" s="41">
        <v>4.4000000000000004</v>
      </c>
      <c r="AE834" s="41"/>
      <c r="AF834" s="68" t="s">
        <v>618</v>
      </c>
      <c r="AG834" s="39" t="str">
        <f>VLOOKUP(B834,$B$1703:$D$1743,2,FALSE)</f>
        <v>Vic</v>
      </c>
      <c r="AH834" s="39" t="str">
        <f>VLOOKUP(B834,$B$1703:$D$1743,3,FALSE)</f>
        <v>-</v>
      </c>
      <c r="AI834" s="69" t="str">
        <f>TRIM(PROPER(L834))</f>
        <v>Nasturtium</v>
      </c>
      <c r="AJ834" s="39" t="str">
        <f>TEXT(A834, "ddd")</f>
        <v>Fri</v>
      </c>
      <c r="AK834" s="39">
        <f>MONTH(Table2[[#This Row],[Date]])</f>
        <v>10</v>
      </c>
      <c r="AL834" s="39" t="s">
        <v>1361</v>
      </c>
      <c r="AM834" s="39" t="str">
        <f>IF(AND(Table2[[#This Row],[Date]]=A835,Table2[[#This Row],[Track]]=B835,Table2[[#This Row],[Race]]=F835,AL834&lt;&gt;"Neg",AL835&lt;&gt;"Neg"),2,"")</f>
        <v/>
      </c>
      <c r="AN834" s="39" t="str">
        <f>IF(AM834=2,2,IF(AND(AM833=2,Table2[[#This Row],[Negatives]]&lt;&gt;"NEG"),2,""))</f>
        <v/>
      </c>
      <c r="AO834" s="39">
        <f>IF(AND(Table2[[#This Row],[State]]="NSW",Table2[[#This Row],[Rated Order]]=3,AN834=""),100,100)</f>
        <v>100</v>
      </c>
      <c r="AP834" s="39" t="str">
        <f>IF(AC834&lt;&gt;"Won","",AO834*AD834)</f>
        <v/>
      </c>
      <c r="AQ834" s="39">
        <f>IF(AP834="",AO834*-1,AP834-AO834)</f>
        <v>-100</v>
      </c>
      <c r="AR834" s="95" t="str">
        <f>IF(Table2[[#This Row],[Negatives]]="NEG","",IF(AND(Table2[[#This Row],[2 Pro Bets]]="",Table2[[#This Row],[State]]="NSW",Table2[[#This Row],[Rated Order]]=3),"",100))</f>
        <v/>
      </c>
      <c r="AS834" s="47" t="str">
        <f>IF(Table2[[#This Row],[Pro Bet]]="","",IF(Table2[[#This Row],[Lev Ret]]="","",AR834*Table2[[#This Row],[Div]]))</f>
        <v/>
      </c>
      <c r="AT834" s="96" t="str">
        <f>IF(Table2[[#This Row],[Pro Bet]]="","",IF(AS834="",AR834*-1,AS834-AR834))</f>
        <v/>
      </c>
    </row>
    <row r="835" spans="1:46" x14ac:dyDescent="0.25">
      <c r="A835" s="38">
        <v>44856</v>
      </c>
      <c r="B835" s="39" t="s">
        <v>125</v>
      </c>
      <c r="C835" s="40">
        <v>0.53472222222222221</v>
      </c>
      <c r="D835" s="39">
        <v>6</v>
      </c>
      <c r="E835" s="39">
        <v>0</v>
      </c>
      <c r="F835" s="70">
        <v>2</v>
      </c>
      <c r="G835" s="39">
        <v>1000</v>
      </c>
      <c r="H835" s="39" t="s">
        <v>988</v>
      </c>
      <c r="I835" s="39" t="s">
        <v>989</v>
      </c>
      <c r="J835" s="39">
        <v>150</v>
      </c>
      <c r="K835" s="39">
        <v>7</v>
      </c>
      <c r="L835" s="39" t="s">
        <v>1199</v>
      </c>
      <c r="M835" s="39" t="s">
        <v>995</v>
      </c>
      <c r="N835" s="41">
        <v>6</v>
      </c>
      <c r="O835" s="39" t="s">
        <v>1035</v>
      </c>
      <c r="P835" s="39" t="s">
        <v>997</v>
      </c>
      <c r="Q835" s="48"/>
      <c r="R835" s="39">
        <v>4</v>
      </c>
      <c r="S835" s="39">
        <v>54.5</v>
      </c>
      <c r="T835" s="39">
        <v>54.5</v>
      </c>
      <c r="U835" s="48">
        <v>35.555555555555557</v>
      </c>
      <c r="V835" s="39">
        <v>5</v>
      </c>
      <c r="W835" s="39">
        <v>4</v>
      </c>
      <c r="X835" s="39">
        <v>3</v>
      </c>
      <c r="Y835" s="39">
        <v>6</v>
      </c>
      <c r="Z835" s="39">
        <v>30</v>
      </c>
      <c r="AA835" s="39">
        <v>10</v>
      </c>
      <c r="AB835" s="52"/>
      <c r="AC835" s="39" t="s">
        <v>301</v>
      </c>
      <c r="AD835" s="41">
        <v>1</v>
      </c>
      <c r="AE835" s="41">
        <v>1</v>
      </c>
      <c r="AF835" s="68" t="s">
        <v>618</v>
      </c>
      <c r="AG835" s="39" t="str">
        <f>VLOOKUP(B835,$B$1703:$D$1743,2,FALSE)</f>
        <v>Vic</v>
      </c>
      <c r="AH835" s="39" t="str">
        <f>VLOOKUP(B835,$B$1703:$D$1743,3,FALSE)</f>
        <v>-</v>
      </c>
      <c r="AI835" s="69" t="str">
        <f>TRIM(PROPER(L835))</f>
        <v>Yulong Command</v>
      </c>
      <c r="AJ835" s="39" t="str">
        <f>TEXT(A835, "ddd")</f>
        <v>Sat</v>
      </c>
      <c r="AK835" s="39">
        <f>MONTH(Table2[[#This Row],[Date]])</f>
        <v>10</v>
      </c>
      <c r="AL835" s="39" t="s">
        <v>1361</v>
      </c>
      <c r="AM835" s="39" t="str">
        <f>IF(AND(Table2[[#This Row],[Date]]=A836,Table2[[#This Row],[Track]]=B836,Table2[[#This Row],[Race]]=F836,AL835&lt;&gt;"Neg",AL836&lt;&gt;"Neg"),2,"")</f>
        <v/>
      </c>
      <c r="AN835" s="39" t="str">
        <f>IF(AM835=2,2,IF(AND(AM834=2,Table2[[#This Row],[Negatives]]&lt;&gt;"NEG"),2,""))</f>
        <v/>
      </c>
      <c r="AO835" s="39">
        <f>IF(AND(Table2[[#This Row],[State]]="NSW",Table2[[#This Row],[Rated Order]]=3,AN835=""),100,100)</f>
        <v>100</v>
      </c>
      <c r="AP835" s="39" t="str">
        <f>IF(AC835&lt;&gt;"Won","",AO835*AD835)</f>
        <v/>
      </c>
      <c r="AQ835" s="39">
        <f>IF(AP835="",AO835*-1,AP835-AO835)</f>
        <v>-100</v>
      </c>
      <c r="AR835" s="95" t="str">
        <f>IF(Table2[[#This Row],[Negatives]]="NEG","",IF(AND(Table2[[#This Row],[2 Pro Bets]]="",Table2[[#This Row],[State]]="NSW",Table2[[#This Row],[Rated Order]]=3),"",100))</f>
        <v/>
      </c>
      <c r="AS835" s="47" t="str">
        <f>IF(Table2[[#This Row],[Pro Bet]]="","",IF(Table2[[#This Row],[Lev Ret]]="","",AR835*Table2[[#This Row],[Div]]))</f>
        <v/>
      </c>
      <c r="AT835" s="96" t="str">
        <f>IF(Table2[[#This Row],[Pro Bet]]="","",IF(AS835="",AR835*-1,AS835-AR835))</f>
        <v/>
      </c>
    </row>
    <row r="836" spans="1:46" x14ac:dyDescent="0.25">
      <c r="A836" s="38">
        <v>44856</v>
      </c>
      <c r="B836" s="39" t="s">
        <v>44</v>
      </c>
      <c r="C836" s="40">
        <v>0.59375</v>
      </c>
      <c r="D836" s="39">
        <v>6</v>
      </c>
      <c r="E836" s="39">
        <v>4</v>
      </c>
      <c r="F836" s="70">
        <v>4</v>
      </c>
      <c r="G836" s="39">
        <v>1600</v>
      </c>
      <c r="H836" s="39" t="s">
        <v>1398</v>
      </c>
      <c r="I836" s="39">
        <v>78</v>
      </c>
      <c r="J836" s="39">
        <v>150</v>
      </c>
      <c r="K836" s="39">
        <v>12</v>
      </c>
      <c r="L836" s="39" t="s">
        <v>891</v>
      </c>
      <c r="M836" s="39" t="s">
        <v>999</v>
      </c>
      <c r="N836" s="41">
        <v>5</v>
      </c>
      <c r="O836" s="39" t="s">
        <v>1091</v>
      </c>
      <c r="P836" s="39" t="s">
        <v>1092</v>
      </c>
      <c r="Q836" s="48"/>
      <c r="R836" s="39">
        <v>2</v>
      </c>
      <c r="S836" s="39">
        <v>54.5</v>
      </c>
      <c r="T836" s="39">
        <v>54.5</v>
      </c>
      <c r="U836" s="48">
        <v>47.777777777777779</v>
      </c>
      <c r="V836" s="39">
        <v>1</v>
      </c>
      <c r="W836" s="39">
        <v>5</v>
      </c>
      <c r="X836" s="39">
        <v>3</v>
      </c>
      <c r="Y836" s="39">
        <v>6</v>
      </c>
      <c r="Z836" s="39">
        <v>20</v>
      </c>
      <c r="AA836" s="39"/>
      <c r="AB836" s="52"/>
      <c r="AC836" s="39" t="s">
        <v>2</v>
      </c>
      <c r="AD836" s="41">
        <v>3.5</v>
      </c>
      <c r="AE836" s="41"/>
      <c r="AF836" s="68" t="s">
        <v>619</v>
      </c>
      <c r="AG836" s="39" t="str">
        <f>VLOOKUP(B836,$B$1703:$D$1743,2,FALSE)</f>
        <v>NSW</v>
      </c>
      <c r="AH836" s="39" t="str">
        <f>VLOOKUP(B836,$B$1703:$D$1743,3,FALSE)</f>
        <v>-</v>
      </c>
      <c r="AI836" s="69" t="str">
        <f>TRIM(PROPER(L836))</f>
        <v>Naval Seal</v>
      </c>
      <c r="AJ836" s="39" t="str">
        <f>TEXT(A836, "ddd")</f>
        <v>Sat</v>
      </c>
      <c r="AK836" s="39">
        <f>MONTH(Table2[[#This Row],[Date]])</f>
        <v>10</v>
      </c>
      <c r="AL836" s="79" t="s">
        <v>1361</v>
      </c>
      <c r="AM836" s="39" t="str">
        <f>IF(AND(Table2[[#This Row],[Date]]=A837,Table2[[#This Row],[Track]]=B837,Table2[[#This Row],[Race]]=F837,AL836&lt;&gt;"Neg",AL837&lt;&gt;"Neg"),2,"")</f>
        <v/>
      </c>
      <c r="AN836" s="39" t="str">
        <f>IF(AM836=2,2,IF(AND(AM835=2,Table2[[#This Row],[Negatives]]&lt;&gt;"NEG"),2,""))</f>
        <v/>
      </c>
      <c r="AO836" s="39">
        <f>IF(AND(Table2[[#This Row],[State]]="NSW",Table2[[#This Row],[Rated Order]]=3,AN836=""),100,100)</f>
        <v>100</v>
      </c>
      <c r="AP836" s="39" t="str">
        <f>IF(AC836&lt;&gt;"Won","",AO836*AD836)</f>
        <v/>
      </c>
      <c r="AQ836" s="39">
        <f>IF(AP836="",AO836*-1,AP836-AO836)</f>
        <v>-100</v>
      </c>
      <c r="AR836" s="95" t="str">
        <f>IF(Table2[[#This Row],[Negatives]]="NEG","",IF(AND(Table2[[#This Row],[2 Pro Bets]]="",Table2[[#This Row],[State]]="NSW",Table2[[#This Row],[Rated Order]]=3),"",100))</f>
        <v/>
      </c>
      <c r="AS836" s="47" t="str">
        <f>IF(Table2[[#This Row],[Pro Bet]]="","",IF(Table2[[#This Row],[Lev Ret]]="","",AR836*Table2[[#This Row],[Div]]))</f>
        <v/>
      </c>
      <c r="AT836" s="96" t="str">
        <f>IF(Table2[[#This Row],[Pro Bet]]="","",IF(AS836="",AR836*-1,AS836-AR836))</f>
        <v/>
      </c>
    </row>
    <row r="837" spans="1:46" x14ac:dyDescent="0.25">
      <c r="A837" s="38">
        <v>44856</v>
      </c>
      <c r="B837" s="39" t="s">
        <v>44</v>
      </c>
      <c r="C837" s="40">
        <v>0.61805555555555558</v>
      </c>
      <c r="D837" s="39">
        <v>6</v>
      </c>
      <c r="E837" s="39">
        <v>4</v>
      </c>
      <c r="F837" s="70">
        <v>5</v>
      </c>
      <c r="G837" s="39">
        <v>1600</v>
      </c>
      <c r="H837" s="39" t="s">
        <v>1398</v>
      </c>
      <c r="I837" s="39"/>
      <c r="J837" s="39">
        <v>160</v>
      </c>
      <c r="K837" s="39">
        <v>8</v>
      </c>
      <c r="L837" s="39" t="s">
        <v>892</v>
      </c>
      <c r="M837" s="39" t="s">
        <v>999</v>
      </c>
      <c r="N837" s="41">
        <v>5.0999999999999996</v>
      </c>
      <c r="O837" s="39" t="s">
        <v>1166</v>
      </c>
      <c r="P837" s="39" t="s">
        <v>1175</v>
      </c>
      <c r="Q837" s="48"/>
      <c r="R837" s="39">
        <v>2</v>
      </c>
      <c r="S837" s="39">
        <v>52</v>
      </c>
      <c r="T837" s="39">
        <v>52</v>
      </c>
      <c r="U837" s="48">
        <v>41.112956810631232</v>
      </c>
      <c r="V837" s="39"/>
      <c r="W837" s="39"/>
      <c r="X837" s="39">
        <v>3</v>
      </c>
      <c r="Y837" s="39">
        <v>6.4</v>
      </c>
      <c r="Z837" s="39">
        <v>20</v>
      </c>
      <c r="AA837" s="39"/>
      <c r="AB837" s="52"/>
      <c r="AC837" s="39"/>
      <c r="AD837" s="41">
        <v>4.4000000000000004</v>
      </c>
      <c r="AE837" s="41"/>
      <c r="AF837" s="68" t="s">
        <v>619</v>
      </c>
      <c r="AG837" s="39" t="str">
        <f>VLOOKUP(B837,$B$1703:$D$1743,2,FALSE)</f>
        <v>NSW</v>
      </c>
      <c r="AH837" s="39" t="str">
        <f>VLOOKUP(B837,$B$1703:$D$1743,3,FALSE)</f>
        <v>-</v>
      </c>
      <c r="AI837" s="69" t="str">
        <f>TRIM(PROPER(L837))</f>
        <v>War Eternal</v>
      </c>
      <c r="AJ837" s="39" t="str">
        <f>TEXT(A837, "ddd")</f>
        <v>Sat</v>
      </c>
      <c r="AK837" s="39">
        <f>MONTH(Table2[[#This Row],[Date]])</f>
        <v>10</v>
      </c>
      <c r="AL837" s="79" t="s">
        <v>1361</v>
      </c>
      <c r="AM837" s="39" t="str">
        <f>IF(AND(Table2[[#This Row],[Date]]=A838,Table2[[#This Row],[Track]]=B838,Table2[[#This Row],[Race]]=F838,AL837&lt;&gt;"Neg",AL838&lt;&gt;"Neg"),2,"")</f>
        <v/>
      </c>
      <c r="AN837" s="39" t="str">
        <f>IF(AM837=2,2,IF(AND(AM836=2,Table2[[#This Row],[Negatives]]&lt;&gt;"NEG"),2,""))</f>
        <v/>
      </c>
      <c r="AO837" s="39">
        <f>IF(AND(Table2[[#This Row],[State]]="NSW",Table2[[#This Row],[Rated Order]]=3,AN837=""),100,100)</f>
        <v>100</v>
      </c>
      <c r="AP837" s="39" t="str">
        <f>IF(AC837&lt;&gt;"Won","",AO837*AD837)</f>
        <v/>
      </c>
      <c r="AQ837" s="39">
        <f>IF(AP837="",AO837*-1,AP837-AO837)</f>
        <v>-100</v>
      </c>
      <c r="AR837" s="95" t="str">
        <f>IF(Table2[[#This Row],[Negatives]]="NEG","",IF(AND(Table2[[#This Row],[2 Pro Bets]]="",Table2[[#This Row],[State]]="NSW",Table2[[#This Row],[Rated Order]]=3),"",100))</f>
        <v/>
      </c>
      <c r="AS837" s="47" t="str">
        <f>IF(Table2[[#This Row],[Pro Bet]]="","",IF(Table2[[#This Row],[Lev Ret]]="","",AR837*Table2[[#This Row],[Div]]))</f>
        <v/>
      </c>
      <c r="AT837" s="96" t="str">
        <f>IF(Table2[[#This Row],[Pro Bet]]="","",IF(AS837="",AR837*-1,AS837-AR837))</f>
        <v/>
      </c>
    </row>
    <row r="838" spans="1:46" x14ac:dyDescent="0.25">
      <c r="A838" s="38">
        <v>44856</v>
      </c>
      <c r="B838" s="39" t="s">
        <v>125</v>
      </c>
      <c r="C838" s="40">
        <v>0.68402777777777779</v>
      </c>
      <c r="D838" s="39">
        <v>6</v>
      </c>
      <c r="E838" s="39">
        <v>0</v>
      </c>
      <c r="F838" s="70">
        <v>8</v>
      </c>
      <c r="G838" s="39">
        <v>2500</v>
      </c>
      <c r="H838" s="39" t="s">
        <v>988</v>
      </c>
      <c r="I838" s="39" t="s">
        <v>1052</v>
      </c>
      <c r="J838" s="39">
        <v>1000</v>
      </c>
      <c r="K838" s="39">
        <v>12</v>
      </c>
      <c r="L838" s="39" t="s">
        <v>1265</v>
      </c>
      <c r="M838" s="39" t="s">
        <v>999</v>
      </c>
      <c r="N838" s="41">
        <v>10</v>
      </c>
      <c r="O838" s="39" t="s">
        <v>1145</v>
      </c>
      <c r="P838" s="39" t="s">
        <v>997</v>
      </c>
      <c r="Q838" s="48"/>
      <c r="R838" s="39">
        <v>12</v>
      </c>
      <c r="S838" s="39">
        <v>52</v>
      </c>
      <c r="T838" s="39">
        <v>52</v>
      </c>
      <c r="U838" s="48">
        <v>35</v>
      </c>
      <c r="V838" s="39"/>
      <c r="W838" s="39">
        <v>5</v>
      </c>
      <c r="X838" s="39">
        <v>2</v>
      </c>
      <c r="Y838" s="39">
        <v>4.8</v>
      </c>
      <c r="Z838" s="39">
        <v>35</v>
      </c>
      <c r="AA838" s="39">
        <v>12</v>
      </c>
      <c r="AB838" s="52"/>
      <c r="AC838" s="39"/>
      <c r="AD838" s="41">
        <v>10</v>
      </c>
      <c r="AE838" s="41"/>
      <c r="AF838" s="68" t="s">
        <v>618</v>
      </c>
      <c r="AG838" s="39" t="str">
        <f>VLOOKUP(B838,$B$1703:$D$1743,2,FALSE)</f>
        <v>Vic</v>
      </c>
      <c r="AH838" s="39" t="str">
        <f>VLOOKUP(B838,$B$1703:$D$1743,3,FALSE)</f>
        <v>-</v>
      </c>
      <c r="AI838" s="69" t="str">
        <f>TRIM(PROPER(L838))</f>
        <v>The Amazonian</v>
      </c>
      <c r="AJ838" s="39" t="str">
        <f>TEXT(A838, "ddd")</f>
        <v>Sat</v>
      </c>
      <c r="AK838" s="39">
        <f>MONTH(Table2[[#This Row],[Date]])</f>
        <v>10</v>
      </c>
      <c r="AL838" s="39" t="s">
        <v>1362</v>
      </c>
      <c r="AM838" s="39" t="str">
        <f>IF(AND(Table2[[#This Row],[Date]]=A839,Table2[[#This Row],[Track]]=B839,Table2[[#This Row],[Race]]=F839,AL838&lt;&gt;"Neg",AL839&lt;&gt;"Neg"),2,"")</f>
        <v/>
      </c>
      <c r="AN838" s="39" t="str">
        <f>IF(AM838=2,2,IF(AND(AM837=2,Table2[[#This Row],[Negatives]]&lt;&gt;"NEG"),2,""))</f>
        <v/>
      </c>
      <c r="AO838" s="39">
        <f>IF(AND(Table2[[#This Row],[State]]="NSW",Table2[[#This Row],[Rated Order]]=3,AN838=""),100,100)</f>
        <v>100</v>
      </c>
      <c r="AP838" s="39" t="str">
        <f>IF(AC838&lt;&gt;"Won","",AO838*AD838)</f>
        <v/>
      </c>
      <c r="AQ838" s="39">
        <f>IF(AP838="",AO838*-1,AP838-AO838)</f>
        <v>-100</v>
      </c>
      <c r="AR838" s="95" t="str">
        <f>IF(Table2[[#This Row],[Negatives]]="NEG","",IF(AND(Table2[[#This Row],[2 Pro Bets]]="",Table2[[#This Row],[State]]="NSW",Table2[[#This Row],[Rated Order]]=3),"",100))</f>
        <v/>
      </c>
      <c r="AS838" s="47" t="str">
        <f>IF(Table2[[#This Row],[Pro Bet]]="","",IF(Table2[[#This Row],[Lev Ret]]="","",AR838*Table2[[#This Row],[Div]]))</f>
        <v/>
      </c>
      <c r="AT838" s="96" t="str">
        <f>IF(Table2[[#This Row],[Pro Bet]]="","",IF(AS838="",AR838*-1,AS838-AR838))</f>
        <v/>
      </c>
    </row>
    <row r="839" spans="1:46" x14ac:dyDescent="0.25">
      <c r="A839" s="38">
        <v>44856</v>
      </c>
      <c r="B839" s="39" t="s">
        <v>44</v>
      </c>
      <c r="C839" s="40">
        <v>0.72916666666666663</v>
      </c>
      <c r="D839" s="39">
        <v>6</v>
      </c>
      <c r="E839" s="39">
        <v>4</v>
      </c>
      <c r="F839" s="70">
        <v>9</v>
      </c>
      <c r="G839" s="39">
        <v>1400</v>
      </c>
      <c r="H839" s="39" t="s">
        <v>1021</v>
      </c>
      <c r="I839" s="39" t="s">
        <v>1052</v>
      </c>
      <c r="J839" s="39">
        <v>2000</v>
      </c>
      <c r="K839" s="39">
        <v>2</v>
      </c>
      <c r="L839" s="39" t="s">
        <v>520</v>
      </c>
      <c r="M839" s="39" t="s">
        <v>1024</v>
      </c>
      <c r="N839" s="41">
        <v>7.2</v>
      </c>
      <c r="O839" s="39" t="s">
        <v>1054</v>
      </c>
      <c r="P839" s="39" t="s">
        <v>1403</v>
      </c>
      <c r="Q839" s="48"/>
      <c r="R839" s="39">
        <v>9</v>
      </c>
      <c r="S839" s="39">
        <v>59</v>
      </c>
      <c r="T839" s="39">
        <v>59</v>
      </c>
      <c r="U839" s="48">
        <v>25.037792894935752</v>
      </c>
      <c r="V839" s="39">
        <v>4</v>
      </c>
      <c r="W839" s="39">
        <v>4</v>
      </c>
      <c r="X839" s="39">
        <v>3</v>
      </c>
      <c r="Y839" s="39">
        <v>10</v>
      </c>
      <c r="Z839" s="39">
        <v>20</v>
      </c>
      <c r="AA839" s="39"/>
      <c r="AB839" s="52"/>
      <c r="AC839" s="39" t="s">
        <v>1</v>
      </c>
      <c r="AD839" s="41">
        <v>6.5</v>
      </c>
      <c r="AE839" s="41">
        <v>2.2999999999999998</v>
      </c>
      <c r="AF839" s="68" t="s">
        <v>619</v>
      </c>
      <c r="AG839" s="39" t="str">
        <f>VLOOKUP(B839,$B$1703:$D$1743,2,FALSE)</f>
        <v>NSW</v>
      </c>
      <c r="AH839" s="39" t="str">
        <f>VLOOKUP(B839,$B$1703:$D$1743,3,FALSE)</f>
        <v>-</v>
      </c>
      <c r="AI839" s="69" t="str">
        <f>TRIM(PROPER(L839))</f>
        <v>Nimalee</v>
      </c>
      <c r="AJ839" s="39" t="str">
        <f>TEXT(A839, "ddd")</f>
        <v>Sat</v>
      </c>
      <c r="AK839" s="39">
        <f>MONTH(Table2[[#This Row],[Date]])</f>
        <v>10</v>
      </c>
      <c r="AL839" s="39" t="s">
        <v>1362</v>
      </c>
      <c r="AM839" s="39" t="str">
        <f>IF(AND(Table2[[#This Row],[Date]]=A840,Table2[[#This Row],[Track]]=B840,Table2[[#This Row],[Race]]=F840,AL839&lt;&gt;"Neg",AL840&lt;&gt;"Neg"),2,"")</f>
        <v/>
      </c>
      <c r="AN839" s="39" t="str">
        <f>IF(AM839=2,2,IF(AND(AM838=2,Table2[[#This Row],[Negatives]]&lt;&gt;"NEG"),2,""))</f>
        <v/>
      </c>
      <c r="AO839" s="39">
        <f>IF(AND(Table2[[#This Row],[State]]="NSW",Table2[[#This Row],[Rated Order]]=3,AN839=""),100,100)</f>
        <v>100</v>
      </c>
      <c r="AP839" s="39" t="str">
        <f>IF(AC839&lt;&gt;"Won","",AO839*AD839)</f>
        <v/>
      </c>
      <c r="AQ839" s="39">
        <f>IF(AP839="",AO839*-1,AP839-AO839)</f>
        <v>-100</v>
      </c>
      <c r="AR839" s="95" t="str">
        <f>IF(Table2[[#This Row],[Negatives]]="NEG","",IF(AND(Table2[[#This Row],[2 Pro Bets]]="",Table2[[#This Row],[State]]="NSW",Table2[[#This Row],[Rated Order]]=3),"",100))</f>
        <v/>
      </c>
      <c r="AS839" s="47" t="str">
        <f>IF(Table2[[#This Row],[Pro Bet]]="","",IF(Table2[[#This Row],[Lev Ret]]="","",AR839*Table2[[#This Row],[Div]]))</f>
        <v/>
      </c>
      <c r="AT839" s="96" t="str">
        <f>IF(Table2[[#This Row],[Pro Bet]]="","",IF(AS839="",AR839*-1,AS839-AR839))</f>
        <v/>
      </c>
    </row>
    <row r="840" spans="1:46" x14ac:dyDescent="0.25">
      <c r="A840" s="38">
        <v>44856</v>
      </c>
      <c r="B840" s="39" t="s">
        <v>125</v>
      </c>
      <c r="C840" s="40">
        <v>0.74305555555555547</v>
      </c>
      <c r="D840" s="39">
        <v>6</v>
      </c>
      <c r="E840" s="39">
        <v>0</v>
      </c>
      <c r="F840" s="70">
        <v>10</v>
      </c>
      <c r="G840" s="39">
        <v>1600</v>
      </c>
      <c r="H840" s="39" t="s">
        <v>1021</v>
      </c>
      <c r="I840" s="39" t="s">
        <v>989</v>
      </c>
      <c r="J840" s="39">
        <v>200</v>
      </c>
      <c r="K840" s="39">
        <v>5</v>
      </c>
      <c r="L840" s="39" t="s">
        <v>582</v>
      </c>
      <c r="M840" s="39" t="s">
        <v>1024</v>
      </c>
      <c r="N840" s="41">
        <v>6</v>
      </c>
      <c r="O840" s="39" t="s">
        <v>1216</v>
      </c>
      <c r="P840" s="39" t="s">
        <v>1266</v>
      </c>
      <c r="Q840" s="48"/>
      <c r="R840" s="39">
        <v>8</v>
      </c>
      <c r="S840" s="39">
        <v>54</v>
      </c>
      <c r="T840" s="39">
        <v>54</v>
      </c>
      <c r="U840" s="48">
        <v>48.924731182795696</v>
      </c>
      <c r="V840" s="39"/>
      <c r="W840" s="39">
        <v>1</v>
      </c>
      <c r="X840" s="39">
        <v>2</v>
      </c>
      <c r="Y840" s="39">
        <v>4.5999999999999996</v>
      </c>
      <c r="Z840" s="39">
        <v>40</v>
      </c>
      <c r="AA840" s="39">
        <v>10</v>
      </c>
      <c r="AB840" s="52"/>
      <c r="AC840" s="39" t="s">
        <v>617</v>
      </c>
      <c r="AD840" s="41">
        <v>6.1</v>
      </c>
      <c r="AE840" s="41">
        <v>2.2999999999999998</v>
      </c>
      <c r="AF840" s="68" t="s">
        <v>618</v>
      </c>
      <c r="AG840" s="39" t="str">
        <f>VLOOKUP(B840,$B$1703:$D$1743,2,FALSE)</f>
        <v>Vic</v>
      </c>
      <c r="AH840" s="39" t="str">
        <f>VLOOKUP(B840,$B$1703:$D$1743,3,FALSE)</f>
        <v>-</v>
      </c>
      <c r="AI840" s="69" t="str">
        <f>TRIM(PROPER(L840))</f>
        <v>My Whisper</v>
      </c>
      <c r="AJ840" s="39" t="str">
        <f>TEXT(A840, "ddd")</f>
        <v>Sat</v>
      </c>
      <c r="AK840" s="39">
        <f>MONTH(Table2[[#This Row],[Date]])</f>
        <v>10</v>
      </c>
      <c r="AL840" s="39"/>
      <c r="AM840" s="39" t="str">
        <f>IF(AND(Table2[[#This Row],[Date]]=A841,Table2[[#This Row],[Track]]=B841,Table2[[#This Row],[Race]]=F841,AL840&lt;&gt;"Neg",AL841&lt;&gt;"Neg"),2,"")</f>
        <v/>
      </c>
      <c r="AN840" s="39" t="str">
        <f>IF(AM840=2,2,IF(AND(AM839=2,Table2[[#This Row],[Negatives]]&lt;&gt;"NEG"),2,""))</f>
        <v/>
      </c>
      <c r="AO840" s="39">
        <f>IF(AND(Table2[[#This Row],[State]]="NSW",Table2[[#This Row],[Rated Order]]=3,AN840=""),100,100)</f>
        <v>100</v>
      </c>
      <c r="AP840" s="39">
        <f>IF(AC840&lt;&gt;"Won","",AO840*AD840)</f>
        <v>610</v>
      </c>
      <c r="AQ840" s="39">
        <f>IF(AP840="",AO840*-1,AP840-AO840)</f>
        <v>510</v>
      </c>
      <c r="AR840" s="95">
        <f>IF(Table2[[#This Row],[Negatives]]="NEG","",IF(AND(Table2[[#This Row],[2 Pro Bets]]="",Table2[[#This Row],[State]]="NSW",Table2[[#This Row],[Rated Order]]=3),"",100))</f>
        <v>100</v>
      </c>
      <c r="AS840" s="47">
        <f>IF(Table2[[#This Row],[Pro Bet]]="","",IF(Table2[[#This Row],[Lev Ret]]="","",AR840*Table2[[#This Row],[Div]]))</f>
        <v>610</v>
      </c>
      <c r="AT840" s="96">
        <f>IF(Table2[[#This Row],[Pro Bet]]="","",IF(AS840="",AR840*-1,AS840-AR840))</f>
        <v>510</v>
      </c>
    </row>
    <row r="841" spans="1:46" x14ac:dyDescent="0.25">
      <c r="A841" s="38">
        <v>44863</v>
      </c>
      <c r="B841" s="39" t="s">
        <v>45</v>
      </c>
      <c r="C841" s="40">
        <v>0.53125</v>
      </c>
      <c r="D841" s="39">
        <v>4</v>
      </c>
      <c r="E841" s="39">
        <v>0</v>
      </c>
      <c r="F841" s="70">
        <v>2</v>
      </c>
      <c r="G841" s="39">
        <v>1200</v>
      </c>
      <c r="H841" s="39" t="s">
        <v>1021</v>
      </c>
      <c r="I841" s="39">
        <v>78</v>
      </c>
      <c r="J841" s="39">
        <v>150</v>
      </c>
      <c r="K841" s="39">
        <v>12</v>
      </c>
      <c r="L841" s="39" t="s">
        <v>302</v>
      </c>
      <c r="M841" s="39" t="s">
        <v>1006</v>
      </c>
      <c r="N841" s="41">
        <v>2.8</v>
      </c>
      <c r="O841" s="39" t="s">
        <v>1068</v>
      </c>
      <c r="P841" s="39" t="s">
        <v>997</v>
      </c>
      <c r="Q841" s="48"/>
      <c r="R841" s="39">
        <v>6</v>
      </c>
      <c r="S841" s="39">
        <v>52</v>
      </c>
      <c r="T841" s="39">
        <v>52</v>
      </c>
      <c r="U841" s="48">
        <v>48.872180451127818</v>
      </c>
      <c r="V841" s="39">
        <v>2</v>
      </c>
      <c r="W841" s="39">
        <v>4</v>
      </c>
      <c r="X841" s="39">
        <v>2</v>
      </c>
      <c r="Y841" s="39">
        <v>3.7</v>
      </c>
      <c r="Z841" s="39">
        <v>20</v>
      </c>
      <c r="AA841" s="39"/>
      <c r="AB841" s="52"/>
      <c r="AC841" s="39"/>
      <c r="AD841" s="41">
        <v>3.1</v>
      </c>
      <c r="AE841" s="41"/>
      <c r="AF841" s="68" t="s">
        <v>619</v>
      </c>
      <c r="AG841" s="39" t="str">
        <f>VLOOKUP(B841,$B$1703:$D$1743,2,FALSE)</f>
        <v>NSW</v>
      </c>
      <c r="AH841" s="39" t="str">
        <f>VLOOKUP(B841,$B$1703:$D$1743,3,FALSE)</f>
        <v>-</v>
      </c>
      <c r="AI841" s="69" t="str">
        <f>TRIM(PROPER(L841))</f>
        <v>Va Via</v>
      </c>
      <c r="AJ841" s="39" t="str">
        <f>TEXT(A841, "ddd")</f>
        <v>Sat</v>
      </c>
      <c r="AK841" s="39">
        <f>MONTH(Table2[[#This Row],[Date]])</f>
        <v>10</v>
      </c>
      <c r="AL841" s="39"/>
      <c r="AM841" s="39" t="str">
        <f>IF(AND(Table2[[#This Row],[Date]]=A842,Table2[[#This Row],[Track]]=B842,Table2[[#This Row],[Race]]=F842,AL841&lt;&gt;"Neg",AL842&lt;&gt;"Neg"),2,"")</f>
        <v/>
      </c>
      <c r="AN841" s="39" t="str">
        <f>IF(AM841=2,2,IF(AND(AM840=2,Table2[[#This Row],[Negatives]]&lt;&gt;"NEG"),2,""))</f>
        <v/>
      </c>
      <c r="AO841" s="39">
        <f>IF(AND(Table2[[#This Row],[State]]="NSW",Table2[[#This Row],[Rated Order]]=3,AN841=""),100,100)</f>
        <v>100</v>
      </c>
      <c r="AP841" s="39" t="str">
        <f>IF(AC841&lt;&gt;"Won","",AO841*AD841)</f>
        <v/>
      </c>
      <c r="AQ841" s="39">
        <f>IF(AP841="",AO841*-1,AP841-AO841)</f>
        <v>-100</v>
      </c>
      <c r="AR841" s="95">
        <f>IF(Table2[[#This Row],[Negatives]]="NEG","",IF(AND(Table2[[#This Row],[2 Pro Bets]]="",Table2[[#This Row],[State]]="NSW",Table2[[#This Row],[Rated Order]]=3),"",100))</f>
        <v>100</v>
      </c>
      <c r="AS841" s="47" t="str">
        <f>IF(Table2[[#This Row],[Pro Bet]]="","",IF(Table2[[#This Row],[Lev Ret]]="","",AR841*Table2[[#This Row],[Div]]))</f>
        <v/>
      </c>
      <c r="AT841" s="96">
        <f>IF(Table2[[#This Row],[Pro Bet]]="","",IF(AS841="",AR841*-1,AS841-AR841))</f>
        <v>-100</v>
      </c>
    </row>
    <row r="842" spans="1:46" x14ac:dyDescent="0.25">
      <c r="A842" s="38">
        <v>44863</v>
      </c>
      <c r="B842" s="39" t="s">
        <v>45</v>
      </c>
      <c r="C842" s="40">
        <v>0.58333333333333337</v>
      </c>
      <c r="D842" s="39">
        <v>4</v>
      </c>
      <c r="E842" s="39">
        <v>0</v>
      </c>
      <c r="F842" s="70">
        <v>4</v>
      </c>
      <c r="G842" s="39">
        <v>1900</v>
      </c>
      <c r="H842" s="39" t="s">
        <v>1398</v>
      </c>
      <c r="I842" s="39">
        <v>78</v>
      </c>
      <c r="J842" s="39">
        <v>150</v>
      </c>
      <c r="K842" s="39">
        <v>5</v>
      </c>
      <c r="L842" s="39" t="s">
        <v>1646</v>
      </c>
      <c r="M842" s="39" t="s">
        <v>1018</v>
      </c>
      <c r="N842" s="41">
        <v>2.7</v>
      </c>
      <c r="O842" s="39" t="s">
        <v>1091</v>
      </c>
      <c r="P842" s="39" t="s">
        <v>1183</v>
      </c>
      <c r="Q842" s="48"/>
      <c r="R842" s="39">
        <v>1</v>
      </c>
      <c r="S842" s="39">
        <v>59.5</v>
      </c>
      <c r="T842" s="39">
        <v>59.5</v>
      </c>
      <c r="U842" s="48">
        <v>34.491978609625669</v>
      </c>
      <c r="V842" s="39">
        <v>1</v>
      </c>
      <c r="W842" s="39">
        <v>3</v>
      </c>
      <c r="X842" s="39">
        <v>3</v>
      </c>
      <c r="Y842" s="39">
        <v>6.4</v>
      </c>
      <c r="Z842" s="39">
        <v>20</v>
      </c>
      <c r="AA842" s="39"/>
      <c r="AB842" s="52"/>
      <c r="AC842" s="39"/>
      <c r="AD842" s="41">
        <v>4.2</v>
      </c>
      <c r="AE842" s="41"/>
      <c r="AF842" s="68" t="s">
        <v>619</v>
      </c>
      <c r="AG842" s="39" t="str">
        <f>VLOOKUP(B842,$B$1703:$D$1743,2,FALSE)</f>
        <v>NSW</v>
      </c>
      <c r="AH842" s="39" t="str">
        <f>VLOOKUP(B842,$B$1703:$D$1743,3,FALSE)</f>
        <v>-</v>
      </c>
      <c r="AI842" s="69" t="str">
        <f>TRIM(PROPER(L842))</f>
        <v>Hameron</v>
      </c>
      <c r="AJ842" s="39" t="str">
        <f>TEXT(A842, "ddd")</f>
        <v>Sat</v>
      </c>
      <c r="AK842" s="39">
        <f>MONTH(Table2[[#This Row],[Date]])</f>
        <v>10</v>
      </c>
      <c r="AL842" s="39" t="s">
        <v>1362</v>
      </c>
      <c r="AM842" s="39" t="str">
        <f>IF(AND(Table2[[#This Row],[Date]]=A843,Table2[[#This Row],[Track]]=B843,Table2[[#This Row],[Race]]=F843,AL842&lt;&gt;"Neg",AL843&lt;&gt;"Neg"),2,"")</f>
        <v/>
      </c>
      <c r="AN842" s="39" t="str">
        <f>IF(AM842=2,2,IF(AND(AM841=2,Table2[[#This Row],[Negatives]]&lt;&gt;"NEG"),2,""))</f>
        <v/>
      </c>
      <c r="AO842" s="39">
        <f>IF(AND(Table2[[#This Row],[State]]="NSW",Table2[[#This Row],[Rated Order]]=3,AN842=""),100,100)</f>
        <v>100</v>
      </c>
      <c r="AP842" s="39" t="str">
        <f>IF(AC842&lt;&gt;"Won","",AO842*AD842)</f>
        <v/>
      </c>
      <c r="AQ842" s="39">
        <f>IF(AP842="",AO842*-1,AP842-AO842)</f>
        <v>-100</v>
      </c>
      <c r="AR842" s="95" t="str">
        <f>IF(Table2[[#This Row],[Negatives]]="NEG","",IF(AND(Table2[[#This Row],[2 Pro Bets]]="",Table2[[#This Row],[State]]="NSW",Table2[[#This Row],[Rated Order]]=3),"",100))</f>
        <v/>
      </c>
      <c r="AS842" s="47" t="str">
        <f>IF(Table2[[#This Row],[Pro Bet]]="","",IF(Table2[[#This Row],[Lev Ret]]="","",AR842*Table2[[#This Row],[Div]]))</f>
        <v/>
      </c>
      <c r="AT842" s="96" t="str">
        <f>IF(Table2[[#This Row],[Pro Bet]]="","",IF(AS842="",AR842*-1,AS842-AR842))</f>
        <v/>
      </c>
    </row>
    <row r="843" spans="1:46" x14ac:dyDescent="0.25">
      <c r="A843" s="38">
        <v>44863</v>
      </c>
      <c r="B843" s="39" t="s">
        <v>45</v>
      </c>
      <c r="C843" s="40">
        <v>0.61111111111111105</v>
      </c>
      <c r="D843" s="39">
        <v>4</v>
      </c>
      <c r="E843" s="39">
        <v>0</v>
      </c>
      <c r="F843" s="70">
        <v>5</v>
      </c>
      <c r="G843" s="39">
        <v>1100</v>
      </c>
      <c r="H843" s="39" t="s">
        <v>1398</v>
      </c>
      <c r="I843" s="39">
        <v>78</v>
      </c>
      <c r="J843" s="39">
        <v>150</v>
      </c>
      <c r="K843" s="39">
        <v>7</v>
      </c>
      <c r="L843" s="39" t="s">
        <v>940</v>
      </c>
      <c r="M843" s="39" t="s">
        <v>1018</v>
      </c>
      <c r="N843" s="41">
        <v>3.2</v>
      </c>
      <c r="O843" s="39" t="s">
        <v>1325</v>
      </c>
      <c r="P843" s="39" t="s">
        <v>1266</v>
      </c>
      <c r="Q843" s="48"/>
      <c r="R843" s="39">
        <v>7</v>
      </c>
      <c r="S843" s="39">
        <v>56.5</v>
      </c>
      <c r="T843" s="39">
        <v>56.5</v>
      </c>
      <c r="U843" s="48">
        <v>66.964285714285722</v>
      </c>
      <c r="V843" s="39">
        <v>2</v>
      </c>
      <c r="W843" s="39">
        <v>1</v>
      </c>
      <c r="X843" s="39">
        <v>2</v>
      </c>
      <c r="Y843" s="39">
        <v>4.3</v>
      </c>
      <c r="Z843" s="39">
        <v>20</v>
      </c>
      <c r="AA843" s="39"/>
      <c r="AB843" s="52"/>
      <c r="AC843" s="39"/>
      <c r="AD843" s="41">
        <v>2.9</v>
      </c>
      <c r="AE843" s="41"/>
      <c r="AF843" s="68" t="s">
        <v>619</v>
      </c>
      <c r="AG843" s="39" t="str">
        <f>VLOOKUP(B843,$B$1703:$D$1743,2,FALSE)</f>
        <v>NSW</v>
      </c>
      <c r="AH843" s="39" t="str">
        <f>VLOOKUP(B843,$B$1703:$D$1743,3,FALSE)</f>
        <v>-</v>
      </c>
      <c r="AI843" s="69" t="str">
        <f>TRIM(PROPER(L843))</f>
        <v>Winning Verse</v>
      </c>
      <c r="AJ843" s="39" t="str">
        <f>TEXT(A843, "ddd")</f>
        <v>Sat</v>
      </c>
      <c r="AK843" s="39">
        <f>MONTH(Table2[[#This Row],[Date]])</f>
        <v>10</v>
      </c>
      <c r="AL843" s="39" t="s">
        <v>1362</v>
      </c>
      <c r="AM843" s="39" t="str">
        <f>IF(AND(Table2[[#This Row],[Date]]=A844,Table2[[#This Row],[Track]]=B844,Table2[[#This Row],[Race]]=F844,AL843&lt;&gt;"Neg",AL844&lt;&gt;"Neg"),2,"")</f>
        <v/>
      </c>
      <c r="AN843" s="39" t="str">
        <f>IF(AM843=2,2,IF(AND(AM842=2,Table2[[#This Row],[Negatives]]&lt;&gt;"NEG"),2,""))</f>
        <v/>
      </c>
      <c r="AO843" s="39">
        <f>IF(AND(Table2[[#This Row],[State]]="NSW",Table2[[#This Row],[Rated Order]]=3,AN843=""),100,100)</f>
        <v>100</v>
      </c>
      <c r="AP843" s="39" t="str">
        <f>IF(AC843&lt;&gt;"Won","",AO843*AD843)</f>
        <v/>
      </c>
      <c r="AQ843" s="39">
        <f>IF(AP843="",AO843*-1,AP843-AO843)</f>
        <v>-100</v>
      </c>
      <c r="AR843" s="95" t="str">
        <f>IF(Table2[[#This Row],[Negatives]]="NEG","",IF(AND(Table2[[#This Row],[2 Pro Bets]]="",Table2[[#This Row],[State]]="NSW",Table2[[#This Row],[Rated Order]]=3),"",100))</f>
        <v/>
      </c>
      <c r="AS843" s="47" t="str">
        <f>IF(Table2[[#This Row],[Pro Bet]]="","",IF(Table2[[#This Row],[Lev Ret]]="","",AR843*Table2[[#This Row],[Div]]))</f>
        <v/>
      </c>
      <c r="AT843" s="96" t="str">
        <f>IF(Table2[[#This Row],[Pro Bet]]="","",IF(AS843="",AR843*-1,AS843-AR843))</f>
        <v/>
      </c>
    </row>
    <row r="844" spans="1:46" x14ac:dyDescent="0.25">
      <c r="A844" s="38">
        <v>44863</v>
      </c>
      <c r="B844" s="39" t="s">
        <v>237</v>
      </c>
      <c r="C844" s="40">
        <v>0.625</v>
      </c>
      <c r="D844" s="39">
        <v>7</v>
      </c>
      <c r="E844" s="39">
        <v>0</v>
      </c>
      <c r="F844" s="70">
        <v>5</v>
      </c>
      <c r="G844" s="39">
        <v>1400</v>
      </c>
      <c r="H844" s="39" t="s">
        <v>988</v>
      </c>
      <c r="I844" s="39" t="s">
        <v>989</v>
      </c>
      <c r="J844" s="39">
        <v>500</v>
      </c>
      <c r="K844" s="39">
        <v>8</v>
      </c>
      <c r="L844" s="39" t="s">
        <v>655</v>
      </c>
      <c r="M844" s="39" t="s">
        <v>1006</v>
      </c>
      <c r="N844" s="41">
        <v>4.2</v>
      </c>
      <c r="O844" s="39" t="s">
        <v>1216</v>
      </c>
      <c r="P844" s="39" t="s">
        <v>1211</v>
      </c>
      <c r="Q844" s="48"/>
      <c r="R844" s="39">
        <v>2</v>
      </c>
      <c r="S844" s="39">
        <v>55</v>
      </c>
      <c r="T844" s="39">
        <v>55</v>
      </c>
      <c r="U844" s="48">
        <v>40.476190476190482</v>
      </c>
      <c r="V844" s="39">
        <v>3</v>
      </c>
      <c r="W844" s="39">
        <v>2</v>
      </c>
      <c r="X844" s="39">
        <v>2</v>
      </c>
      <c r="Y844" s="39">
        <v>5</v>
      </c>
      <c r="Z844" s="39">
        <v>35</v>
      </c>
      <c r="AA844" s="39">
        <v>11</v>
      </c>
      <c r="AB844" s="52"/>
      <c r="AC844" s="39" t="s">
        <v>617</v>
      </c>
      <c r="AD844" s="41">
        <v>5</v>
      </c>
      <c r="AE844" s="41">
        <v>1.9</v>
      </c>
      <c r="AF844" s="68" t="s">
        <v>618</v>
      </c>
      <c r="AG844" s="39" t="str">
        <f>VLOOKUP(B844,$B$1703:$D$1743,2,FALSE)</f>
        <v>Vic</v>
      </c>
      <c r="AH844" s="39" t="str">
        <f>VLOOKUP(B844,$B$1703:$D$1743,3,FALSE)</f>
        <v>-</v>
      </c>
      <c r="AI844" s="69" t="str">
        <f>TRIM(PROPER(L844))</f>
        <v>Old Flame</v>
      </c>
      <c r="AJ844" s="39" t="str">
        <f>TEXT(A844, "ddd")</f>
        <v>Sat</v>
      </c>
      <c r="AK844" s="39">
        <f>MONTH(Table2[[#This Row],[Date]])</f>
        <v>10</v>
      </c>
      <c r="AL844" s="39"/>
      <c r="AM844" s="39" t="str">
        <f>IF(AND(Table2[[#This Row],[Date]]=A845,Table2[[#This Row],[Track]]=B845,Table2[[#This Row],[Race]]=F845,AL844&lt;&gt;"Neg",AL845&lt;&gt;"Neg"),2,"")</f>
        <v/>
      </c>
      <c r="AN844" s="39" t="str">
        <f>IF(AM844=2,2,IF(AND(AM843=2,Table2[[#This Row],[Negatives]]&lt;&gt;"NEG"),2,""))</f>
        <v/>
      </c>
      <c r="AO844" s="39">
        <f>IF(AND(Table2[[#This Row],[State]]="NSW",Table2[[#This Row],[Rated Order]]=3,AN844=""),100,100)</f>
        <v>100</v>
      </c>
      <c r="AP844" s="39">
        <f>IF(AC844&lt;&gt;"Won","",AO844*AD844)</f>
        <v>500</v>
      </c>
      <c r="AQ844" s="39">
        <f>IF(AP844="",AO844*-1,AP844-AO844)</f>
        <v>400</v>
      </c>
      <c r="AR844" s="95">
        <f>IF(Table2[[#This Row],[Negatives]]="NEG","",IF(AND(Table2[[#This Row],[2 Pro Bets]]="",Table2[[#This Row],[State]]="NSW",Table2[[#This Row],[Rated Order]]=3),"",100))</f>
        <v>100</v>
      </c>
      <c r="AS844" s="47">
        <f>IF(Table2[[#This Row],[Pro Bet]]="","",IF(Table2[[#This Row],[Lev Ret]]="","",AR844*Table2[[#This Row],[Div]]))</f>
        <v>500</v>
      </c>
      <c r="AT844" s="96">
        <f>IF(Table2[[#This Row],[Pro Bet]]="","",IF(AS844="",AR844*-1,AS844-AR844))</f>
        <v>400</v>
      </c>
    </row>
    <row r="845" spans="1:46" x14ac:dyDescent="0.25">
      <c r="A845" s="38">
        <v>44863</v>
      </c>
      <c r="B845" s="39" t="s">
        <v>45</v>
      </c>
      <c r="C845" s="40">
        <v>0.63888888888888895</v>
      </c>
      <c r="D845" s="39">
        <v>4</v>
      </c>
      <c r="E845" s="39">
        <v>0</v>
      </c>
      <c r="F845" s="70">
        <v>6</v>
      </c>
      <c r="G845" s="39">
        <v>2000</v>
      </c>
      <c r="H845" s="39" t="s">
        <v>1398</v>
      </c>
      <c r="I845" s="39"/>
      <c r="J845" s="39">
        <v>750</v>
      </c>
      <c r="K845" s="39">
        <v>8</v>
      </c>
      <c r="L845" s="39" t="s">
        <v>190</v>
      </c>
      <c r="M845" s="39" t="s">
        <v>1030</v>
      </c>
      <c r="N845" s="41">
        <v>3</v>
      </c>
      <c r="O845" s="39" t="s">
        <v>1091</v>
      </c>
      <c r="P845" s="39" t="s">
        <v>1416</v>
      </c>
      <c r="Q845" s="48"/>
      <c r="R845" s="39">
        <v>1</v>
      </c>
      <c r="S845" s="39">
        <v>54</v>
      </c>
      <c r="T845" s="39">
        <v>54</v>
      </c>
      <c r="U845" s="48">
        <v>36.468129571577848</v>
      </c>
      <c r="V845" s="39"/>
      <c r="W845" s="39"/>
      <c r="X845" s="39">
        <v>2</v>
      </c>
      <c r="Y845" s="39">
        <v>4.9000000000000004</v>
      </c>
      <c r="Z845" s="39">
        <v>20</v>
      </c>
      <c r="AA845" s="39"/>
      <c r="AB845" s="52"/>
      <c r="AC845" s="39"/>
      <c r="AD845" s="41">
        <v>3.2</v>
      </c>
      <c r="AE845" s="41"/>
      <c r="AF845" s="68" t="s">
        <v>619</v>
      </c>
      <c r="AG845" s="39" t="str">
        <f>VLOOKUP(B845,$B$1703:$D$1743,2,FALSE)</f>
        <v>NSW</v>
      </c>
      <c r="AH845" s="39" t="str">
        <f>VLOOKUP(B845,$B$1703:$D$1743,3,FALSE)</f>
        <v>-</v>
      </c>
      <c r="AI845" s="69" t="str">
        <f>TRIM(PROPER(L845))</f>
        <v>Quality Time</v>
      </c>
      <c r="AJ845" s="39" t="str">
        <f>TEXT(A845, "ddd")</f>
        <v>Sat</v>
      </c>
      <c r="AK845" s="39">
        <f>MONTH(Table2[[#This Row],[Date]])</f>
        <v>10</v>
      </c>
      <c r="AL845" s="39" t="s">
        <v>1362</v>
      </c>
      <c r="AM845" s="39" t="str">
        <f>IF(AND(Table2[[#This Row],[Date]]=A846,Table2[[#This Row],[Track]]=B846,Table2[[#This Row],[Race]]=F846,AL845&lt;&gt;"Neg",AL846&lt;&gt;"Neg"),2,"")</f>
        <v/>
      </c>
      <c r="AN845" s="39" t="str">
        <f>IF(AM845=2,2,IF(AND(AM844=2,Table2[[#This Row],[Negatives]]&lt;&gt;"NEG"),2,""))</f>
        <v/>
      </c>
      <c r="AO845" s="39">
        <f>IF(AND(Table2[[#This Row],[State]]="NSW",Table2[[#This Row],[Rated Order]]=3,AN845=""),100,100)</f>
        <v>100</v>
      </c>
      <c r="AP845" s="39" t="str">
        <f>IF(AC845&lt;&gt;"Won","",AO845*AD845)</f>
        <v/>
      </c>
      <c r="AQ845" s="39">
        <f>IF(AP845="",AO845*-1,AP845-AO845)</f>
        <v>-100</v>
      </c>
      <c r="AR845" s="95" t="str">
        <f>IF(Table2[[#This Row],[Negatives]]="NEG","",IF(AND(Table2[[#This Row],[2 Pro Bets]]="",Table2[[#This Row],[State]]="NSW",Table2[[#This Row],[Rated Order]]=3),"",100))</f>
        <v/>
      </c>
      <c r="AS845" s="47" t="str">
        <f>IF(Table2[[#This Row],[Pro Bet]]="","",IF(Table2[[#This Row],[Lev Ret]]="","",AR845*Table2[[#This Row],[Div]]))</f>
        <v/>
      </c>
      <c r="AT845" s="96" t="str">
        <f>IF(Table2[[#This Row],[Pro Bet]]="","",IF(AS845="",AR845*-1,AS845-AR845))</f>
        <v/>
      </c>
    </row>
    <row r="846" spans="1:46" x14ac:dyDescent="0.25">
      <c r="A846" s="38">
        <v>44863</v>
      </c>
      <c r="B846" s="39" t="s">
        <v>45</v>
      </c>
      <c r="C846" s="40">
        <v>0.63888888888888895</v>
      </c>
      <c r="D846" s="39">
        <v>4</v>
      </c>
      <c r="E846" s="39">
        <v>0</v>
      </c>
      <c r="F846" s="70">
        <v>6</v>
      </c>
      <c r="G846" s="39">
        <v>2000</v>
      </c>
      <c r="H846" s="39" t="s">
        <v>1398</v>
      </c>
      <c r="I846" s="39"/>
      <c r="J846" s="39">
        <v>750</v>
      </c>
      <c r="K846" s="39">
        <v>12</v>
      </c>
      <c r="L846" s="39" t="s">
        <v>451</v>
      </c>
      <c r="M846" s="39" t="s">
        <v>1006</v>
      </c>
      <c r="N846" s="41">
        <v>12.3</v>
      </c>
      <c r="O846" s="39" t="s">
        <v>1502</v>
      </c>
      <c r="P846" s="39" t="s">
        <v>997</v>
      </c>
      <c r="Q846" s="48"/>
      <c r="R846" s="39">
        <v>5</v>
      </c>
      <c r="S846" s="39">
        <v>53.5</v>
      </c>
      <c r="T846" s="39">
        <v>53.5</v>
      </c>
      <c r="U846" s="48">
        <v>36.468129571577848</v>
      </c>
      <c r="V846" s="39">
        <v>4</v>
      </c>
      <c r="W846" s="39"/>
      <c r="X846" s="39">
        <v>3</v>
      </c>
      <c r="Y846" s="39">
        <v>5.5</v>
      </c>
      <c r="Z846" s="39">
        <v>20</v>
      </c>
      <c r="AA846" s="39"/>
      <c r="AB846" s="52"/>
      <c r="AC846" s="39" t="s">
        <v>2</v>
      </c>
      <c r="AD846" s="41">
        <v>10</v>
      </c>
      <c r="AE846" s="41">
        <v>3</v>
      </c>
      <c r="AF846" s="68" t="s">
        <v>619</v>
      </c>
      <c r="AG846" s="39" t="str">
        <f>VLOOKUP(B846,$B$1703:$D$1743,2,FALSE)</f>
        <v>NSW</v>
      </c>
      <c r="AH846" s="39" t="str">
        <f>VLOOKUP(B846,$B$1703:$D$1743,3,FALSE)</f>
        <v>-</v>
      </c>
      <c r="AI846" s="69" t="str">
        <f>TRIM(PROPER(L846))</f>
        <v>Hezashocka</v>
      </c>
      <c r="AJ846" s="39" t="str">
        <f>TEXT(A846, "ddd")</f>
        <v>Sat</v>
      </c>
      <c r="AK846" s="39">
        <f>MONTH(Table2[[#This Row],[Date]])</f>
        <v>10</v>
      </c>
      <c r="AL846" s="39" t="s">
        <v>1362</v>
      </c>
      <c r="AM846" s="39" t="str">
        <f>IF(AND(Table2[[#This Row],[Date]]=A847,Table2[[#This Row],[Track]]=B847,Table2[[#This Row],[Race]]=F847,AL846&lt;&gt;"Neg",AL847&lt;&gt;"Neg"),2,"")</f>
        <v/>
      </c>
      <c r="AN846" s="39" t="str">
        <f>IF(AM846=2,2,IF(AND(AM845=2,Table2[[#This Row],[Negatives]]&lt;&gt;"NEG"),2,""))</f>
        <v/>
      </c>
      <c r="AO846" s="39">
        <f>IF(AND(Table2[[#This Row],[State]]="NSW",Table2[[#This Row],[Rated Order]]=3,AN846=""),100,100)</f>
        <v>100</v>
      </c>
      <c r="AP846" s="39" t="str">
        <f>IF(AC846&lt;&gt;"Won","",AO846*AD846)</f>
        <v/>
      </c>
      <c r="AQ846" s="39">
        <f>IF(AP846="",AO846*-1,AP846-AO846)</f>
        <v>-100</v>
      </c>
      <c r="AR846" s="95" t="str">
        <f>IF(Table2[[#This Row],[Negatives]]="NEG","",IF(AND(Table2[[#This Row],[2 Pro Bets]]="",Table2[[#This Row],[State]]="NSW",Table2[[#This Row],[Rated Order]]=3),"",100))</f>
        <v/>
      </c>
      <c r="AS846" s="47" t="str">
        <f>IF(Table2[[#This Row],[Pro Bet]]="","",IF(Table2[[#This Row],[Lev Ret]]="","",AR846*Table2[[#This Row],[Div]]))</f>
        <v/>
      </c>
      <c r="AT846" s="96" t="str">
        <f>IF(Table2[[#This Row],[Pro Bet]]="","",IF(AS846="",AR846*-1,AS846-AR846))</f>
        <v/>
      </c>
    </row>
    <row r="847" spans="1:46" x14ac:dyDescent="0.25">
      <c r="A847" s="38">
        <v>44863</v>
      </c>
      <c r="B847" s="39" t="s">
        <v>45</v>
      </c>
      <c r="C847" s="40">
        <v>0.66666666666666663</v>
      </c>
      <c r="D847" s="39">
        <v>4</v>
      </c>
      <c r="E847" s="39">
        <v>0</v>
      </c>
      <c r="F847" s="70">
        <v>7</v>
      </c>
      <c r="G847" s="39">
        <v>1300</v>
      </c>
      <c r="H847" s="39" t="s">
        <v>1398</v>
      </c>
      <c r="I847" s="39" t="s">
        <v>1052</v>
      </c>
      <c r="J847" s="39">
        <v>3000</v>
      </c>
      <c r="K847" s="39">
        <v>3</v>
      </c>
      <c r="L847" s="39" t="s">
        <v>103</v>
      </c>
      <c r="M847" s="39" t="s">
        <v>1006</v>
      </c>
      <c r="N847" s="41">
        <v>4.4000000000000004</v>
      </c>
      <c r="O847" s="39" t="s">
        <v>1417</v>
      </c>
      <c r="P847" s="39" t="s">
        <v>1407</v>
      </c>
      <c r="Q847" s="48"/>
      <c r="R847" s="39">
        <v>1</v>
      </c>
      <c r="S847" s="39">
        <v>58.5</v>
      </c>
      <c r="T847" s="39">
        <v>58.5</v>
      </c>
      <c r="U847" s="48">
        <v>64.393939393939405</v>
      </c>
      <c r="V847" s="39">
        <v>2</v>
      </c>
      <c r="W847" s="39"/>
      <c r="X847" s="39">
        <v>2</v>
      </c>
      <c r="Y847" s="39">
        <v>4.8</v>
      </c>
      <c r="Z847" s="39">
        <v>20</v>
      </c>
      <c r="AA847" s="39"/>
      <c r="AB847" s="52"/>
      <c r="AC847" s="39" t="s">
        <v>2</v>
      </c>
      <c r="AD847" s="41">
        <v>5.5</v>
      </c>
      <c r="AE847" s="41">
        <v>1.8</v>
      </c>
      <c r="AF847" s="68" t="s">
        <v>619</v>
      </c>
      <c r="AG847" s="39" t="str">
        <f>VLOOKUP(B847,$B$1703:$D$1743,2,FALSE)</f>
        <v>NSW</v>
      </c>
      <c r="AH847" s="39" t="str">
        <f>VLOOKUP(B847,$B$1703:$D$1743,3,FALSE)</f>
        <v>-</v>
      </c>
      <c r="AI847" s="69" t="str">
        <f>TRIM(PROPER(L847))</f>
        <v>Mazu</v>
      </c>
      <c r="AJ847" s="39" t="str">
        <f>TEXT(A847, "ddd")</f>
        <v>Sat</v>
      </c>
      <c r="AK847" s="39">
        <f>MONTH(Table2[[#This Row],[Date]])</f>
        <v>10</v>
      </c>
      <c r="AL847" s="39" t="s">
        <v>1362</v>
      </c>
      <c r="AM847" s="39" t="str">
        <f>IF(AND(Table2[[#This Row],[Date]]=A848,Table2[[#This Row],[Track]]=B848,Table2[[#This Row],[Race]]=F848,AL847&lt;&gt;"Neg",AL848&lt;&gt;"Neg"),2,"")</f>
        <v/>
      </c>
      <c r="AN847" s="39" t="str">
        <f>IF(AM847=2,2,IF(AND(AM846=2,Table2[[#This Row],[Negatives]]&lt;&gt;"NEG"),2,""))</f>
        <v/>
      </c>
      <c r="AO847" s="39">
        <f>IF(AND(Table2[[#This Row],[State]]="NSW",Table2[[#This Row],[Rated Order]]=3,AN847=""),100,100)</f>
        <v>100</v>
      </c>
      <c r="AP847" s="39" t="str">
        <f>IF(AC847&lt;&gt;"Won","",AO847*AD847)</f>
        <v/>
      </c>
      <c r="AQ847" s="39">
        <f>IF(AP847="",AO847*-1,AP847-AO847)</f>
        <v>-100</v>
      </c>
      <c r="AR847" s="95" t="str">
        <f>IF(Table2[[#This Row],[Negatives]]="NEG","",IF(AND(Table2[[#This Row],[2 Pro Bets]]="",Table2[[#This Row],[State]]="NSW",Table2[[#This Row],[Rated Order]]=3),"",100))</f>
        <v/>
      </c>
      <c r="AS847" s="47" t="str">
        <f>IF(Table2[[#This Row],[Pro Bet]]="","",IF(Table2[[#This Row],[Lev Ret]]="","",AR847*Table2[[#This Row],[Div]]))</f>
        <v/>
      </c>
      <c r="AT847" s="96" t="str">
        <f>IF(Table2[[#This Row],[Pro Bet]]="","",IF(AS847="",AR847*-1,AS847-AR847))</f>
        <v/>
      </c>
    </row>
    <row r="848" spans="1:46" x14ac:dyDescent="0.25">
      <c r="A848" s="38">
        <v>44863</v>
      </c>
      <c r="B848" s="39" t="s">
        <v>45</v>
      </c>
      <c r="C848" s="40">
        <v>0.66666666666666663</v>
      </c>
      <c r="D848" s="39">
        <v>4</v>
      </c>
      <c r="E848" s="39">
        <v>0</v>
      </c>
      <c r="F848" s="70">
        <v>7</v>
      </c>
      <c r="G848" s="39">
        <v>1300</v>
      </c>
      <c r="H848" s="39" t="s">
        <v>1398</v>
      </c>
      <c r="I848" s="39" t="s">
        <v>1052</v>
      </c>
      <c r="J848" s="39">
        <v>3000</v>
      </c>
      <c r="K848" s="39">
        <v>1</v>
      </c>
      <c r="L848" s="39" t="s">
        <v>1602</v>
      </c>
      <c r="M848" s="39" t="s">
        <v>1018</v>
      </c>
      <c r="N848" s="41">
        <v>8.5</v>
      </c>
      <c r="O848" s="39" t="s">
        <v>1427</v>
      </c>
      <c r="P848" s="39" t="s">
        <v>1182</v>
      </c>
      <c r="Q848" s="48"/>
      <c r="R848" s="39">
        <v>10</v>
      </c>
      <c r="S848" s="39">
        <v>58.5</v>
      </c>
      <c r="T848" s="39">
        <v>58.5</v>
      </c>
      <c r="U848" s="48">
        <v>64.393939393939405</v>
      </c>
      <c r="V848" s="39">
        <v>4</v>
      </c>
      <c r="W848" s="39">
        <v>1</v>
      </c>
      <c r="X848" s="39">
        <v>3</v>
      </c>
      <c r="Y848" s="39">
        <v>7</v>
      </c>
      <c r="Z848" s="39">
        <v>20</v>
      </c>
      <c r="AA848" s="39"/>
      <c r="AB848" s="52"/>
      <c r="AC848" s="39"/>
      <c r="AD848" s="41">
        <v>9</v>
      </c>
      <c r="AE848" s="41"/>
      <c r="AF848" s="68" t="s">
        <v>619</v>
      </c>
      <c r="AG848" s="39" t="str">
        <f>VLOOKUP(B848,$B$1703:$D$1743,2,FALSE)</f>
        <v>NSW</v>
      </c>
      <c r="AH848" s="39" t="str">
        <f>VLOOKUP(B848,$B$1703:$D$1743,3,FALSE)</f>
        <v>-</v>
      </c>
      <c r="AI848" s="69" t="str">
        <f>TRIM(PROPER(L848))</f>
        <v>Eduardo</v>
      </c>
      <c r="AJ848" s="39" t="str">
        <f>TEXT(A848, "ddd")</f>
        <v>Sat</v>
      </c>
      <c r="AK848" s="39">
        <f>MONTH(Table2[[#This Row],[Date]])</f>
        <v>10</v>
      </c>
      <c r="AL848" s="39" t="s">
        <v>1362</v>
      </c>
      <c r="AM848" s="39" t="str">
        <f>IF(AND(Table2[[#This Row],[Date]]=A849,Table2[[#This Row],[Track]]=B849,Table2[[#This Row],[Race]]=F849,AL848&lt;&gt;"Neg",AL849&lt;&gt;"Neg"),2,"")</f>
        <v/>
      </c>
      <c r="AN848" s="39" t="str">
        <f>IF(AM848=2,2,IF(AND(AM847=2,Table2[[#This Row],[Negatives]]&lt;&gt;"NEG"),2,""))</f>
        <v/>
      </c>
      <c r="AO848" s="39">
        <f>IF(AND(Table2[[#This Row],[State]]="NSW",Table2[[#This Row],[Rated Order]]=3,AN848=""),100,100)</f>
        <v>100</v>
      </c>
      <c r="AP848" s="39" t="str">
        <f>IF(AC848&lt;&gt;"Won","",AO848*AD848)</f>
        <v/>
      </c>
      <c r="AQ848" s="39">
        <f>IF(AP848="",AO848*-1,AP848-AO848)</f>
        <v>-100</v>
      </c>
      <c r="AR848" s="95" t="str">
        <f>IF(Table2[[#This Row],[Negatives]]="NEG","",IF(AND(Table2[[#This Row],[2 Pro Bets]]="",Table2[[#This Row],[State]]="NSW",Table2[[#This Row],[Rated Order]]=3),"",100))</f>
        <v/>
      </c>
      <c r="AS848" s="47" t="str">
        <f>IF(Table2[[#This Row],[Pro Bet]]="","",IF(Table2[[#This Row],[Lev Ret]]="","",AR848*Table2[[#This Row],[Div]]))</f>
        <v/>
      </c>
      <c r="AT848" s="96" t="str">
        <f>IF(Table2[[#This Row],[Pro Bet]]="","",IF(AS848="",AR848*-1,AS848-AR848))</f>
        <v/>
      </c>
    </row>
    <row r="849" spans="1:46" x14ac:dyDescent="0.25">
      <c r="A849" s="38">
        <v>44863</v>
      </c>
      <c r="B849" s="39" t="s">
        <v>237</v>
      </c>
      <c r="C849" s="40">
        <v>0.70833333333333337</v>
      </c>
      <c r="D849" s="39">
        <v>7</v>
      </c>
      <c r="E849" s="39">
        <v>0</v>
      </c>
      <c r="F849" s="70">
        <v>8</v>
      </c>
      <c r="G849" s="39">
        <v>1600</v>
      </c>
      <c r="H849" s="39" t="s">
        <v>1021</v>
      </c>
      <c r="I849" s="39" t="s">
        <v>1061</v>
      </c>
      <c r="J849" s="39">
        <v>1000</v>
      </c>
      <c r="K849" s="39">
        <v>16</v>
      </c>
      <c r="L849" s="39" t="s">
        <v>1387</v>
      </c>
      <c r="M849" s="39" t="s">
        <v>999</v>
      </c>
      <c r="N849" s="41">
        <v>9</v>
      </c>
      <c r="O849" s="39" t="s">
        <v>1267</v>
      </c>
      <c r="P849" s="39" t="s">
        <v>1156</v>
      </c>
      <c r="Q849" s="48"/>
      <c r="R849" s="39">
        <v>6</v>
      </c>
      <c r="S849" s="39">
        <v>49</v>
      </c>
      <c r="T849" s="39">
        <v>49</v>
      </c>
      <c r="U849" s="48">
        <v>54.589371980676333</v>
      </c>
      <c r="V849" s="39"/>
      <c r="W849" s="39">
        <v>2</v>
      </c>
      <c r="X849" s="39">
        <v>2</v>
      </c>
      <c r="Y849" s="39">
        <v>5.5</v>
      </c>
      <c r="Z849" s="39">
        <v>30</v>
      </c>
      <c r="AA849" s="39">
        <v>16</v>
      </c>
      <c r="AB849" s="52"/>
      <c r="AC849" s="39"/>
      <c r="AD849" s="41">
        <v>9</v>
      </c>
      <c r="AE849" s="41"/>
      <c r="AF849" s="68" t="s">
        <v>618</v>
      </c>
      <c r="AG849" s="39" t="str">
        <f>VLOOKUP(B849,$B$1703:$D$1743,2,FALSE)</f>
        <v>Vic</v>
      </c>
      <c r="AH849" s="39" t="str">
        <f>VLOOKUP(B849,$B$1703:$D$1743,3,FALSE)</f>
        <v>-</v>
      </c>
      <c r="AI849" s="69" t="str">
        <f>TRIM(PROPER(L849))</f>
        <v>She'S Licketysplit</v>
      </c>
      <c r="AJ849" s="39" t="str">
        <f>TEXT(A849, "ddd")</f>
        <v>Sat</v>
      </c>
      <c r="AK849" s="39">
        <f>MONTH(Table2[[#This Row],[Date]])</f>
        <v>10</v>
      </c>
      <c r="AL849" s="39" t="s">
        <v>1361</v>
      </c>
      <c r="AM849" s="39" t="str">
        <f>IF(AND(Table2[[#This Row],[Date]]=A850,Table2[[#This Row],[Track]]=B850,Table2[[#This Row],[Race]]=F850,AL849&lt;&gt;"Neg",AL850&lt;&gt;"Neg"),2,"")</f>
        <v/>
      </c>
      <c r="AN849" s="39" t="str">
        <f>IF(AM849=2,2,IF(AND(AM848=2,Table2[[#This Row],[Negatives]]&lt;&gt;"NEG"),2,""))</f>
        <v/>
      </c>
      <c r="AO849" s="39">
        <f>IF(AND(Table2[[#This Row],[State]]="NSW",Table2[[#This Row],[Rated Order]]=3,AN849=""),100,100)</f>
        <v>100</v>
      </c>
      <c r="AP849" s="39" t="str">
        <f>IF(AC849&lt;&gt;"Won","",AO849*AD849)</f>
        <v/>
      </c>
      <c r="AQ849" s="39">
        <f>IF(AP849="",AO849*-1,AP849-AO849)</f>
        <v>-100</v>
      </c>
      <c r="AR849" s="95" t="str">
        <f>IF(Table2[[#This Row],[Negatives]]="NEG","",IF(AND(Table2[[#This Row],[2 Pro Bets]]="",Table2[[#This Row],[State]]="NSW",Table2[[#This Row],[Rated Order]]=3),"",100))</f>
        <v/>
      </c>
      <c r="AS849" s="47" t="str">
        <f>IF(Table2[[#This Row],[Pro Bet]]="","",IF(Table2[[#This Row],[Lev Ret]]="","",AR849*Table2[[#This Row],[Div]]))</f>
        <v/>
      </c>
      <c r="AT849" s="96" t="str">
        <f>IF(Table2[[#This Row],[Pro Bet]]="","",IF(AS849="",AR849*-1,AS849-AR849))</f>
        <v/>
      </c>
    </row>
    <row r="850" spans="1:46" x14ac:dyDescent="0.25">
      <c r="A850" s="38">
        <v>44863</v>
      </c>
      <c r="B850" s="39" t="s">
        <v>237</v>
      </c>
      <c r="C850" s="40">
        <v>0.73611111111111116</v>
      </c>
      <c r="D850" s="39">
        <v>7</v>
      </c>
      <c r="E850" s="39">
        <v>0</v>
      </c>
      <c r="F850" s="70">
        <v>9</v>
      </c>
      <c r="G850" s="39">
        <v>1100</v>
      </c>
      <c r="H850" s="39" t="s">
        <v>1021</v>
      </c>
      <c r="I850" s="39" t="s">
        <v>1061</v>
      </c>
      <c r="J850" s="39">
        <v>200</v>
      </c>
      <c r="K850" s="39">
        <v>17</v>
      </c>
      <c r="L850" s="39" t="s">
        <v>1268</v>
      </c>
      <c r="M850" s="39" t="s">
        <v>999</v>
      </c>
      <c r="N850" s="41">
        <v>9</v>
      </c>
      <c r="O850" s="39" t="s">
        <v>1269</v>
      </c>
      <c r="P850" s="39" t="s">
        <v>992</v>
      </c>
      <c r="Q850" s="48"/>
      <c r="R850" s="39">
        <v>16</v>
      </c>
      <c r="S850" s="39">
        <v>55</v>
      </c>
      <c r="T850" s="39">
        <v>55</v>
      </c>
      <c r="U850" s="48">
        <v>48.717948717948723</v>
      </c>
      <c r="V850" s="39">
        <v>5</v>
      </c>
      <c r="W850" s="39"/>
      <c r="X850" s="39">
        <v>3</v>
      </c>
      <c r="Y850" s="39">
        <v>5.2</v>
      </c>
      <c r="Z850" s="39">
        <v>35</v>
      </c>
      <c r="AA850" s="39">
        <v>17</v>
      </c>
      <c r="AB850" s="52"/>
      <c r="AC850" s="39"/>
      <c r="AD850" s="41">
        <v>11</v>
      </c>
      <c r="AE850" s="41"/>
      <c r="AF850" s="68" t="s">
        <v>618</v>
      </c>
      <c r="AG850" s="39" t="str">
        <f>VLOOKUP(B850,$B$1703:$D$1743,2,FALSE)</f>
        <v>Vic</v>
      </c>
      <c r="AH850" s="39" t="str">
        <f>VLOOKUP(B850,$B$1703:$D$1743,3,FALSE)</f>
        <v>-</v>
      </c>
      <c r="AI850" s="69" t="str">
        <f>TRIM(PROPER(L850))</f>
        <v>Shalstar</v>
      </c>
      <c r="AJ850" s="39" t="str">
        <f>TEXT(A850, "ddd")</f>
        <v>Sat</v>
      </c>
      <c r="AK850" s="39">
        <f>MONTH(Table2[[#This Row],[Date]])</f>
        <v>10</v>
      </c>
      <c r="AL850" s="39" t="s">
        <v>1361</v>
      </c>
      <c r="AM850" s="39" t="str">
        <f>IF(AND(Table2[[#This Row],[Date]]=A851,Table2[[#This Row],[Track]]=B851,Table2[[#This Row],[Race]]=F851,AL850&lt;&gt;"Neg",AL851&lt;&gt;"Neg"),2,"")</f>
        <v/>
      </c>
      <c r="AN850" s="39" t="str">
        <f>IF(AM850=2,2,IF(AND(AM849=2,Table2[[#This Row],[Negatives]]&lt;&gt;"NEG"),2,""))</f>
        <v/>
      </c>
      <c r="AO850" s="39">
        <f>IF(AND(Table2[[#This Row],[State]]="NSW",Table2[[#This Row],[Rated Order]]=3,AN850=""),100,100)</f>
        <v>100</v>
      </c>
      <c r="AP850" s="39" t="str">
        <f>IF(AC850&lt;&gt;"Won","",AO850*AD850)</f>
        <v/>
      </c>
      <c r="AQ850" s="39">
        <f>IF(AP850="",AO850*-1,AP850-AO850)</f>
        <v>-100</v>
      </c>
      <c r="AR850" s="95" t="str">
        <f>IF(Table2[[#This Row],[Negatives]]="NEG","",IF(AND(Table2[[#This Row],[2 Pro Bets]]="",Table2[[#This Row],[State]]="NSW",Table2[[#This Row],[Rated Order]]=3),"",100))</f>
        <v/>
      </c>
      <c r="AS850" s="47" t="str">
        <f>IF(Table2[[#This Row],[Pro Bet]]="","",IF(Table2[[#This Row],[Lev Ret]]="","",AR850*Table2[[#This Row],[Div]]))</f>
        <v/>
      </c>
      <c r="AT850" s="96" t="str">
        <f>IF(Table2[[#This Row],[Pro Bet]]="","",IF(AS850="",AR850*-1,AS850-AR850))</f>
        <v/>
      </c>
    </row>
    <row r="851" spans="1:46" x14ac:dyDescent="0.25">
      <c r="A851" s="38">
        <v>44863</v>
      </c>
      <c r="B851" s="39" t="s">
        <v>45</v>
      </c>
      <c r="C851" s="40">
        <v>0.75</v>
      </c>
      <c r="D851" s="39">
        <v>4</v>
      </c>
      <c r="E851" s="39">
        <v>0</v>
      </c>
      <c r="F851" s="70">
        <v>10</v>
      </c>
      <c r="G851" s="39">
        <v>1300</v>
      </c>
      <c r="H851" s="39" t="s">
        <v>1398</v>
      </c>
      <c r="I851" s="39">
        <v>78</v>
      </c>
      <c r="J851" s="39">
        <v>150</v>
      </c>
      <c r="K851" s="39">
        <v>8</v>
      </c>
      <c r="L851" s="39" t="s">
        <v>893</v>
      </c>
      <c r="M851" s="39" t="s">
        <v>999</v>
      </c>
      <c r="N851" s="41">
        <v>7.6</v>
      </c>
      <c r="O851" s="39" t="s">
        <v>1068</v>
      </c>
      <c r="P851" s="39" t="s">
        <v>1503</v>
      </c>
      <c r="Q851" s="48">
        <v>3</v>
      </c>
      <c r="R851" s="39">
        <v>7</v>
      </c>
      <c r="S851" s="39">
        <v>57</v>
      </c>
      <c r="T851" s="39">
        <v>54</v>
      </c>
      <c r="U851" s="48">
        <v>47.592385218365067</v>
      </c>
      <c r="V851" s="39">
        <v>3</v>
      </c>
      <c r="W851" s="39"/>
      <c r="X851" s="39">
        <v>3</v>
      </c>
      <c r="Y851" s="39">
        <v>5.3</v>
      </c>
      <c r="Z851" s="39">
        <v>20</v>
      </c>
      <c r="AA851" s="39"/>
      <c r="AB851" s="52"/>
      <c r="AC851" s="39"/>
      <c r="AD851" s="41">
        <v>9</v>
      </c>
      <c r="AE851" s="41"/>
      <c r="AF851" s="68" t="s">
        <v>619</v>
      </c>
      <c r="AG851" s="39" t="str">
        <f>VLOOKUP(B851,$B$1703:$D$1743,2,FALSE)</f>
        <v>NSW</v>
      </c>
      <c r="AH851" s="39" t="str">
        <f>VLOOKUP(B851,$B$1703:$D$1743,3,FALSE)</f>
        <v>-</v>
      </c>
      <c r="AI851" s="69" t="str">
        <f>TRIM(PROPER(L851))</f>
        <v>Arbitration</v>
      </c>
      <c r="AJ851" s="39" t="str">
        <f>TEXT(A851, "ddd")</f>
        <v>Sat</v>
      </c>
      <c r="AK851" s="39">
        <f>MONTH(Table2[[#This Row],[Date]])</f>
        <v>10</v>
      </c>
      <c r="AL851" s="79" t="s">
        <v>1361</v>
      </c>
      <c r="AM851" s="39" t="str">
        <f>IF(AND(Table2[[#This Row],[Date]]=A852,Table2[[#This Row],[Track]]=B852,Table2[[#This Row],[Race]]=F852,AL851&lt;&gt;"Neg",AL852&lt;&gt;"Neg"),2,"")</f>
        <v/>
      </c>
      <c r="AN851" s="39" t="str">
        <f>IF(AM851=2,2,IF(AND(AM850=2,Table2[[#This Row],[Negatives]]&lt;&gt;"NEG"),2,""))</f>
        <v/>
      </c>
      <c r="AO851" s="39">
        <f>IF(AND(Table2[[#This Row],[State]]="NSW",Table2[[#This Row],[Rated Order]]=3,AN851=""),100,100)</f>
        <v>100</v>
      </c>
      <c r="AP851" s="39" t="str">
        <f>IF(AC851&lt;&gt;"Won","",AO851*AD851)</f>
        <v/>
      </c>
      <c r="AQ851" s="39">
        <f>IF(AP851="",AO851*-1,AP851-AO851)</f>
        <v>-100</v>
      </c>
      <c r="AR851" s="95" t="str">
        <f>IF(Table2[[#This Row],[Negatives]]="NEG","",IF(AND(Table2[[#This Row],[2 Pro Bets]]="",Table2[[#This Row],[State]]="NSW",Table2[[#This Row],[Rated Order]]=3),"",100))</f>
        <v/>
      </c>
      <c r="AS851" s="47" t="str">
        <f>IF(Table2[[#This Row],[Pro Bet]]="","",IF(Table2[[#This Row],[Lev Ret]]="","",AR851*Table2[[#This Row],[Div]]))</f>
        <v/>
      </c>
      <c r="AT851" s="96" t="str">
        <f>IF(Table2[[#This Row],[Pro Bet]]="","",IF(AS851="",AR851*-1,AS851-AR851))</f>
        <v/>
      </c>
    </row>
    <row r="852" spans="1:46" x14ac:dyDescent="0.25">
      <c r="A852" s="38">
        <v>44866</v>
      </c>
      <c r="B852" s="39" t="s">
        <v>237</v>
      </c>
      <c r="C852" s="40">
        <v>0.47222222222222227</v>
      </c>
      <c r="D852" s="39">
        <v>5</v>
      </c>
      <c r="E852" s="39">
        <v>2</v>
      </c>
      <c r="F852" s="70">
        <v>2</v>
      </c>
      <c r="G852" s="39">
        <v>2800</v>
      </c>
      <c r="H852" s="39" t="s">
        <v>988</v>
      </c>
      <c r="I852" s="39">
        <v>96</v>
      </c>
      <c r="J852" s="39">
        <v>150</v>
      </c>
      <c r="K852" s="39">
        <v>7</v>
      </c>
      <c r="L852" s="39" t="s">
        <v>672</v>
      </c>
      <c r="M852" s="39" t="s">
        <v>1024</v>
      </c>
      <c r="N852" s="41">
        <v>2.2000000000000002</v>
      </c>
      <c r="O852" s="39" t="s">
        <v>1027</v>
      </c>
      <c r="P852" s="39" t="s">
        <v>1266</v>
      </c>
      <c r="Q852" s="48"/>
      <c r="R852" s="39">
        <v>15</v>
      </c>
      <c r="S852" s="39">
        <v>56</v>
      </c>
      <c r="T852" s="39">
        <v>56</v>
      </c>
      <c r="U852" s="48">
        <v>55.454545454545453</v>
      </c>
      <c r="V852" s="39">
        <v>1</v>
      </c>
      <c r="W852" s="39"/>
      <c r="X852" s="39">
        <v>2</v>
      </c>
      <c r="Y852" s="39">
        <v>4.8</v>
      </c>
      <c r="Z852" s="39">
        <v>35</v>
      </c>
      <c r="AA852" s="39">
        <v>15</v>
      </c>
      <c r="AB852" s="52"/>
      <c r="AC852" s="39" t="s">
        <v>617</v>
      </c>
      <c r="AD852" s="41">
        <v>2.4500000000000002</v>
      </c>
      <c r="AE852" s="41">
        <v>1.4</v>
      </c>
      <c r="AF852" s="68" t="s">
        <v>618</v>
      </c>
      <c r="AG852" s="39" t="str">
        <f>VLOOKUP(B852,$B$1703:$D$1743,2,FALSE)</f>
        <v>Vic</v>
      </c>
      <c r="AH852" s="39" t="str">
        <f>VLOOKUP(B852,$B$1703:$D$1743,3,FALSE)</f>
        <v>-</v>
      </c>
      <c r="AI852" s="69" t="str">
        <f>TRIM(PROPER(L852))</f>
        <v>White Marlin</v>
      </c>
      <c r="AJ852" s="39" t="str">
        <f>TEXT(A852, "ddd")</f>
        <v>Tue</v>
      </c>
      <c r="AK852" s="39">
        <f>MONTH(Table2[[#This Row],[Date]])</f>
        <v>11</v>
      </c>
      <c r="AL852" s="39"/>
      <c r="AM852" s="39" t="str">
        <f>IF(AND(Table2[[#This Row],[Date]]=A853,Table2[[#This Row],[Track]]=B853,Table2[[#This Row],[Race]]=F853,AL852&lt;&gt;"Neg",AL853&lt;&gt;"Neg"),2,"")</f>
        <v/>
      </c>
      <c r="AN852" s="39" t="str">
        <f>IF(AM852=2,2,IF(AND(AM851=2,Table2[[#This Row],[Negatives]]&lt;&gt;"NEG"),2,""))</f>
        <v/>
      </c>
      <c r="AO852" s="39">
        <f>IF(AND(Table2[[#This Row],[State]]="NSW",Table2[[#This Row],[Rated Order]]=3,AN852=""),100,100)</f>
        <v>100</v>
      </c>
      <c r="AP852" s="39">
        <f>IF(AC852&lt;&gt;"Won","",AO852*AD852)</f>
        <v>245.00000000000003</v>
      </c>
      <c r="AQ852" s="39">
        <f>IF(AP852="",AO852*-1,AP852-AO852)</f>
        <v>145.00000000000003</v>
      </c>
      <c r="AR852" s="95">
        <f>IF(Table2[[#This Row],[Negatives]]="NEG","",IF(AND(Table2[[#This Row],[2 Pro Bets]]="",Table2[[#This Row],[State]]="NSW",Table2[[#This Row],[Rated Order]]=3),"",100))</f>
        <v>100</v>
      </c>
      <c r="AS852" s="47">
        <f>IF(Table2[[#This Row],[Pro Bet]]="","",IF(Table2[[#This Row],[Lev Ret]]="","",AR852*Table2[[#This Row],[Div]]))</f>
        <v>245.00000000000003</v>
      </c>
      <c r="AT852" s="96">
        <f>IF(Table2[[#This Row],[Pro Bet]]="","",IF(AS852="",AR852*-1,AS852-AR852))</f>
        <v>145.00000000000003</v>
      </c>
    </row>
    <row r="853" spans="1:46" x14ac:dyDescent="0.25">
      <c r="A853" s="38">
        <v>44866</v>
      </c>
      <c r="B853" s="39" t="s">
        <v>237</v>
      </c>
      <c r="C853" s="40">
        <v>0.5</v>
      </c>
      <c r="D853" s="39">
        <v>5</v>
      </c>
      <c r="E853" s="39">
        <v>2</v>
      </c>
      <c r="F853" s="70">
        <v>3</v>
      </c>
      <c r="G853" s="39">
        <v>1400</v>
      </c>
      <c r="H853" s="39" t="s">
        <v>988</v>
      </c>
      <c r="I853" s="39">
        <v>90</v>
      </c>
      <c r="J853" s="39">
        <v>150</v>
      </c>
      <c r="K853" s="39">
        <v>5</v>
      </c>
      <c r="L853" s="39" t="s">
        <v>1270</v>
      </c>
      <c r="M853" s="39" t="s">
        <v>1018</v>
      </c>
      <c r="N853" s="41">
        <v>5</v>
      </c>
      <c r="O853" s="39" t="s">
        <v>1271</v>
      </c>
      <c r="P853" s="39" t="s">
        <v>1272</v>
      </c>
      <c r="Q853" s="48"/>
      <c r="R853" s="39">
        <v>2</v>
      </c>
      <c r="S853" s="39">
        <v>58</v>
      </c>
      <c r="T853" s="39">
        <v>58</v>
      </c>
      <c r="U853" s="48">
        <v>31.111111111111111</v>
      </c>
      <c r="V853" s="39">
        <v>1</v>
      </c>
      <c r="W853" s="39">
        <v>4</v>
      </c>
      <c r="X853" s="39">
        <v>2</v>
      </c>
      <c r="Y853" s="39">
        <v>5.5</v>
      </c>
      <c r="Z853" s="39">
        <v>30</v>
      </c>
      <c r="AA853" s="39">
        <v>15</v>
      </c>
      <c r="AB853" s="52"/>
      <c r="AC853" s="39" t="s">
        <v>1</v>
      </c>
      <c r="AD853" s="41">
        <v>5.5</v>
      </c>
      <c r="AE853" s="41">
        <v>2.5</v>
      </c>
      <c r="AF853" s="68" t="s">
        <v>618</v>
      </c>
      <c r="AG853" s="39" t="str">
        <f>VLOOKUP(B853,$B$1703:$D$1743,2,FALSE)</f>
        <v>Vic</v>
      </c>
      <c r="AH853" s="39" t="str">
        <f>VLOOKUP(B853,$B$1703:$D$1743,3,FALSE)</f>
        <v>-</v>
      </c>
      <c r="AI853" s="69" t="str">
        <f>TRIM(PROPER(L853))</f>
        <v>Struck By</v>
      </c>
      <c r="AJ853" s="39" t="str">
        <f>TEXT(A853, "ddd")</f>
        <v>Tue</v>
      </c>
      <c r="AK853" s="39">
        <f>MONTH(Table2[[#This Row],[Date]])</f>
        <v>11</v>
      </c>
      <c r="AL853" s="39" t="s">
        <v>1361</v>
      </c>
      <c r="AM853" s="39" t="str">
        <f>IF(AND(Table2[[#This Row],[Date]]=A854,Table2[[#This Row],[Track]]=B854,Table2[[#This Row],[Race]]=F854,AL853&lt;&gt;"Neg",AL854&lt;&gt;"Neg"),2,"")</f>
        <v/>
      </c>
      <c r="AN853" s="39" t="str">
        <f>IF(AM853=2,2,IF(AND(AM852=2,Table2[[#This Row],[Negatives]]&lt;&gt;"NEG"),2,""))</f>
        <v/>
      </c>
      <c r="AO853" s="39">
        <f>IF(AND(Table2[[#This Row],[State]]="NSW",Table2[[#This Row],[Rated Order]]=3,AN853=""),100,100)</f>
        <v>100</v>
      </c>
      <c r="AP853" s="39" t="str">
        <f>IF(AC853&lt;&gt;"Won","",AO853*AD853)</f>
        <v/>
      </c>
      <c r="AQ853" s="39">
        <f>IF(AP853="",AO853*-1,AP853-AO853)</f>
        <v>-100</v>
      </c>
      <c r="AR853" s="95" t="str">
        <f>IF(Table2[[#This Row],[Negatives]]="NEG","",IF(AND(Table2[[#This Row],[2 Pro Bets]]="",Table2[[#This Row],[State]]="NSW",Table2[[#This Row],[Rated Order]]=3),"",100))</f>
        <v/>
      </c>
      <c r="AS853" s="47" t="str">
        <f>IF(Table2[[#This Row],[Pro Bet]]="","",IF(Table2[[#This Row],[Lev Ret]]="","",AR853*Table2[[#This Row],[Div]]))</f>
        <v/>
      </c>
      <c r="AT853" s="96" t="str">
        <f>IF(Table2[[#This Row],[Pro Bet]]="","",IF(AS853="",AR853*-1,AS853-AR853))</f>
        <v/>
      </c>
    </row>
    <row r="854" spans="1:46" x14ac:dyDescent="0.25">
      <c r="A854" s="38">
        <v>44866</v>
      </c>
      <c r="B854" s="39" t="s">
        <v>237</v>
      </c>
      <c r="C854" s="40">
        <v>0.71875</v>
      </c>
      <c r="D854" s="39">
        <v>5</v>
      </c>
      <c r="E854" s="39">
        <v>2</v>
      </c>
      <c r="F854" s="70">
        <v>10</v>
      </c>
      <c r="G854" s="39">
        <v>1700</v>
      </c>
      <c r="H854" s="39" t="s">
        <v>988</v>
      </c>
      <c r="I854" s="39" t="s">
        <v>989</v>
      </c>
      <c r="J854" s="39">
        <v>175</v>
      </c>
      <c r="K854" s="39">
        <v>11</v>
      </c>
      <c r="L854" s="39" t="s">
        <v>583</v>
      </c>
      <c r="M854" s="39" t="s">
        <v>1024</v>
      </c>
      <c r="N854" s="41">
        <v>4.8</v>
      </c>
      <c r="O854" s="39" t="s">
        <v>1068</v>
      </c>
      <c r="P854" s="39" t="s">
        <v>997</v>
      </c>
      <c r="Q854" s="48"/>
      <c r="R854" s="39">
        <v>10</v>
      </c>
      <c r="S854" s="39">
        <v>54</v>
      </c>
      <c r="T854" s="39">
        <v>54</v>
      </c>
      <c r="U854" s="48">
        <v>39.015151515151516</v>
      </c>
      <c r="V854" s="39">
        <v>3</v>
      </c>
      <c r="W854" s="39">
        <v>2</v>
      </c>
      <c r="X854" s="39">
        <v>2</v>
      </c>
      <c r="Y854" s="39">
        <v>5.0999999999999996</v>
      </c>
      <c r="Z854" s="39">
        <v>35</v>
      </c>
      <c r="AA854" s="39">
        <v>11</v>
      </c>
      <c r="AB854" s="52"/>
      <c r="AC854" s="39"/>
      <c r="AD854" s="41">
        <v>4.5999999999999996</v>
      </c>
      <c r="AE854" s="41"/>
      <c r="AF854" s="68" t="s">
        <v>618</v>
      </c>
      <c r="AG854" s="39" t="str">
        <f>VLOOKUP(B854,$B$1703:$D$1743,2,FALSE)</f>
        <v>Vic</v>
      </c>
      <c r="AH854" s="39" t="str">
        <f>VLOOKUP(B854,$B$1703:$D$1743,3,FALSE)</f>
        <v>-</v>
      </c>
      <c r="AI854" s="69" t="str">
        <f>TRIM(PROPER(L854))</f>
        <v>Zethus</v>
      </c>
      <c r="AJ854" s="39" t="str">
        <f>TEXT(A854, "ddd")</f>
        <v>Tue</v>
      </c>
      <c r="AK854" s="39">
        <f>MONTH(Table2[[#This Row],[Date]])</f>
        <v>11</v>
      </c>
      <c r="AL854" s="39"/>
      <c r="AM854" s="39">
        <f>IF(AND(Table2[[#This Row],[Date]]=A855,Table2[[#This Row],[Track]]=B855,Table2[[#This Row],[Race]]=F855,AL854&lt;&gt;"Neg",AL855&lt;&gt;"Neg"),2,"")</f>
        <v>2</v>
      </c>
      <c r="AN854" s="39">
        <f>IF(AM854=2,2,IF(AND(AM853=2,Table2[[#This Row],[Negatives]]&lt;&gt;"NEG"),2,""))</f>
        <v>2</v>
      </c>
      <c r="AO854" s="39">
        <f>IF(AND(Table2[[#This Row],[State]]="NSW",Table2[[#This Row],[Rated Order]]=3,AN854=""),100,100)</f>
        <v>100</v>
      </c>
      <c r="AP854" s="39" t="str">
        <f>IF(AC854&lt;&gt;"Won","",AO854*AD854)</f>
        <v/>
      </c>
      <c r="AQ854" s="39">
        <f>IF(AP854="",AO854*-1,AP854-AO854)</f>
        <v>-100</v>
      </c>
      <c r="AR854" s="95">
        <f>IF(Table2[[#This Row],[Negatives]]="NEG","",IF(AND(Table2[[#This Row],[2 Pro Bets]]="",Table2[[#This Row],[State]]="NSW",Table2[[#This Row],[Rated Order]]=3),"",100))</f>
        <v>100</v>
      </c>
      <c r="AS854" s="47" t="str">
        <f>IF(Table2[[#This Row],[Pro Bet]]="","",IF(Table2[[#This Row],[Lev Ret]]="","",AR854*Table2[[#This Row],[Div]]))</f>
        <v/>
      </c>
      <c r="AT854" s="96">
        <f>IF(Table2[[#This Row],[Pro Bet]]="","",IF(AS854="",AR854*-1,AS854-AR854))</f>
        <v>-100</v>
      </c>
    </row>
    <row r="855" spans="1:46" x14ac:dyDescent="0.25">
      <c r="A855" s="38">
        <v>44866</v>
      </c>
      <c r="B855" s="39" t="s">
        <v>237</v>
      </c>
      <c r="C855" s="40">
        <v>0.71875</v>
      </c>
      <c r="D855" s="39">
        <v>5</v>
      </c>
      <c r="E855" s="39">
        <v>2</v>
      </c>
      <c r="F855" s="70">
        <v>10</v>
      </c>
      <c r="G855" s="39">
        <v>1700</v>
      </c>
      <c r="H855" s="39" t="s">
        <v>988</v>
      </c>
      <c r="I855" s="39" t="s">
        <v>989</v>
      </c>
      <c r="J855" s="39">
        <v>175</v>
      </c>
      <c r="K855" s="39">
        <v>10</v>
      </c>
      <c r="L855" s="39" t="s">
        <v>584</v>
      </c>
      <c r="M855" s="39" t="s">
        <v>1006</v>
      </c>
      <c r="N855" s="41">
        <v>5</v>
      </c>
      <c r="O855" s="39" t="s">
        <v>1000</v>
      </c>
      <c r="P855" s="39" t="s">
        <v>992</v>
      </c>
      <c r="Q855" s="48"/>
      <c r="R855" s="39">
        <v>7</v>
      </c>
      <c r="S855" s="39">
        <v>54</v>
      </c>
      <c r="T855" s="39">
        <v>54</v>
      </c>
      <c r="U855" s="48">
        <v>39.015151515151516</v>
      </c>
      <c r="V855" s="39">
        <v>2</v>
      </c>
      <c r="W855" s="39">
        <v>5</v>
      </c>
      <c r="X855" s="39">
        <v>3</v>
      </c>
      <c r="Y855" s="39">
        <v>5.2</v>
      </c>
      <c r="Z855" s="39">
        <v>35</v>
      </c>
      <c r="AA855" s="39">
        <v>11</v>
      </c>
      <c r="AB855" s="52"/>
      <c r="AC855" s="39"/>
      <c r="AD855" s="41">
        <v>4.4000000000000004</v>
      </c>
      <c r="AE855" s="41"/>
      <c r="AF855" s="68" t="s">
        <v>618</v>
      </c>
      <c r="AG855" s="39" t="str">
        <f>VLOOKUP(B855,$B$1703:$D$1743,2,FALSE)</f>
        <v>Vic</v>
      </c>
      <c r="AH855" s="39" t="str">
        <f>VLOOKUP(B855,$B$1703:$D$1743,3,FALSE)</f>
        <v>-</v>
      </c>
      <c r="AI855" s="69" t="str">
        <f>TRIM(PROPER(L855))</f>
        <v>Nicolini Vito</v>
      </c>
      <c r="AJ855" s="39" t="str">
        <f>TEXT(A855, "ddd")</f>
        <v>Tue</v>
      </c>
      <c r="AK855" s="39">
        <f>MONTH(Table2[[#This Row],[Date]])</f>
        <v>11</v>
      </c>
      <c r="AL855" s="39"/>
      <c r="AM855" s="39" t="str">
        <f>IF(AND(Table2[[#This Row],[Date]]=A856,Table2[[#This Row],[Track]]=B856,Table2[[#This Row],[Race]]=F856,AL855&lt;&gt;"Neg",AL856&lt;&gt;"Neg"),2,"")</f>
        <v/>
      </c>
      <c r="AN855" s="39">
        <f>IF(AM855=2,2,IF(AND(AM854=2,Table2[[#This Row],[Negatives]]&lt;&gt;"NEG"),2,""))</f>
        <v>2</v>
      </c>
      <c r="AO855" s="39">
        <f>IF(AND(Table2[[#This Row],[State]]="NSW",Table2[[#This Row],[Rated Order]]=3,AN855=""),100,100)</f>
        <v>100</v>
      </c>
      <c r="AP855" s="39" t="str">
        <f>IF(AC855&lt;&gt;"Won","",AO855*AD855)</f>
        <v/>
      </c>
      <c r="AQ855" s="39">
        <f>IF(AP855="",AO855*-1,AP855-AO855)</f>
        <v>-100</v>
      </c>
      <c r="AR855" s="95">
        <f>IF(Table2[[#This Row],[Negatives]]="NEG","",IF(AND(Table2[[#This Row],[2 Pro Bets]]="",Table2[[#This Row],[State]]="NSW",Table2[[#This Row],[Rated Order]]=3),"",100))</f>
        <v>100</v>
      </c>
      <c r="AS855" s="47" t="str">
        <f>IF(Table2[[#This Row],[Pro Bet]]="","",IF(Table2[[#This Row],[Lev Ret]]="","",AR855*Table2[[#This Row],[Div]]))</f>
        <v/>
      </c>
      <c r="AT855" s="96">
        <f>IF(Table2[[#This Row],[Pro Bet]]="","",IF(AS855="",AR855*-1,AS855-AR855))</f>
        <v>-100</v>
      </c>
    </row>
    <row r="856" spans="1:46" x14ac:dyDescent="0.25">
      <c r="A856" s="38">
        <v>44868</v>
      </c>
      <c r="B856" s="39" t="s">
        <v>237</v>
      </c>
      <c r="C856" s="40">
        <v>0.57638888888888895</v>
      </c>
      <c r="D856" s="39">
        <v>5</v>
      </c>
      <c r="E856" s="39">
        <v>5</v>
      </c>
      <c r="F856" s="70">
        <v>3</v>
      </c>
      <c r="G856" s="39">
        <v>1600</v>
      </c>
      <c r="H856" s="39" t="s">
        <v>1021</v>
      </c>
      <c r="I856" s="39" t="s">
        <v>1061</v>
      </c>
      <c r="J856" s="39">
        <v>250</v>
      </c>
      <c r="K856" s="39">
        <v>12</v>
      </c>
      <c r="L856" s="39" t="s">
        <v>673</v>
      </c>
      <c r="M856" s="39"/>
      <c r="N856" s="41">
        <v>5</v>
      </c>
      <c r="O856" s="39" t="s">
        <v>1009</v>
      </c>
      <c r="P856" s="39" t="s">
        <v>992</v>
      </c>
      <c r="Q856" s="48"/>
      <c r="R856" s="39">
        <v>5</v>
      </c>
      <c r="S856" s="39">
        <v>52</v>
      </c>
      <c r="T856" s="39">
        <v>52</v>
      </c>
      <c r="U856" s="48">
        <v>70</v>
      </c>
      <c r="V856" s="39"/>
      <c r="W856" s="39"/>
      <c r="X856" s="39">
        <v>2</v>
      </c>
      <c r="Y856" s="39">
        <v>5.4</v>
      </c>
      <c r="Z856" s="39">
        <v>30</v>
      </c>
      <c r="AA856" s="39">
        <v>11</v>
      </c>
      <c r="AB856" s="52"/>
      <c r="AC856" s="39" t="s">
        <v>2</v>
      </c>
      <c r="AD856" s="41">
        <v>6.5</v>
      </c>
      <c r="AE856" s="41">
        <v>1.7</v>
      </c>
      <c r="AF856" s="68" t="s">
        <v>618</v>
      </c>
      <c r="AG856" s="39" t="str">
        <f>VLOOKUP(B856,$B$1703:$D$1743,2,FALSE)</f>
        <v>Vic</v>
      </c>
      <c r="AH856" s="39" t="str">
        <f>VLOOKUP(B856,$B$1703:$D$1743,3,FALSE)</f>
        <v>-</v>
      </c>
      <c r="AI856" s="69" t="str">
        <f>TRIM(PROPER(L856))</f>
        <v>Climbing Star</v>
      </c>
      <c r="AJ856" s="39" t="str">
        <f>TEXT(A856, "ddd")</f>
        <v>Thu</v>
      </c>
      <c r="AK856" s="39">
        <f>MONTH(Table2[[#This Row],[Date]])</f>
        <v>11</v>
      </c>
      <c r="AL856" s="39"/>
      <c r="AM856" s="39" t="str">
        <f>IF(AND(Table2[[#This Row],[Date]]=A857,Table2[[#This Row],[Track]]=B857,Table2[[#This Row],[Race]]=F857,AL856&lt;&gt;"Neg",AL857&lt;&gt;"Neg"),2,"")</f>
        <v/>
      </c>
      <c r="AN856" s="39" t="str">
        <f>IF(AM856=2,2,IF(AND(AM855=2,Table2[[#This Row],[Negatives]]&lt;&gt;"NEG"),2,""))</f>
        <v/>
      </c>
      <c r="AO856" s="39">
        <f>IF(AND(Table2[[#This Row],[State]]="NSW",Table2[[#This Row],[Rated Order]]=3,AN856=""),100,100)</f>
        <v>100</v>
      </c>
      <c r="AP856" s="39" t="str">
        <f>IF(AC856&lt;&gt;"Won","",AO856*AD856)</f>
        <v/>
      </c>
      <c r="AQ856" s="39">
        <f>IF(AP856="",AO856*-1,AP856-AO856)</f>
        <v>-100</v>
      </c>
      <c r="AR856" s="95">
        <f>IF(Table2[[#This Row],[Negatives]]="NEG","",IF(AND(Table2[[#This Row],[2 Pro Bets]]="",Table2[[#This Row],[State]]="NSW",Table2[[#This Row],[Rated Order]]=3),"",100))</f>
        <v>100</v>
      </c>
      <c r="AS856" s="47" t="str">
        <f>IF(Table2[[#This Row],[Pro Bet]]="","",IF(Table2[[#This Row],[Lev Ret]]="","",AR856*Table2[[#This Row],[Div]]))</f>
        <v/>
      </c>
      <c r="AT856" s="96">
        <f>IF(Table2[[#This Row],[Pro Bet]]="","",IF(AS856="",AR856*-1,AS856-AR856))</f>
        <v>-100</v>
      </c>
    </row>
    <row r="857" spans="1:46" x14ac:dyDescent="0.25">
      <c r="A857" s="38">
        <v>44868</v>
      </c>
      <c r="B857" s="39" t="s">
        <v>237</v>
      </c>
      <c r="C857" s="40">
        <v>0.63194444444444442</v>
      </c>
      <c r="D857" s="39">
        <v>5</v>
      </c>
      <c r="E857" s="39">
        <v>5</v>
      </c>
      <c r="F857" s="70">
        <v>5</v>
      </c>
      <c r="G857" s="39">
        <v>1800</v>
      </c>
      <c r="H857" s="39" t="s">
        <v>988</v>
      </c>
      <c r="I857" s="39">
        <v>90</v>
      </c>
      <c r="J857" s="39">
        <v>150</v>
      </c>
      <c r="K857" s="39">
        <v>14</v>
      </c>
      <c r="L857" s="39" t="s">
        <v>585</v>
      </c>
      <c r="M857" s="39"/>
      <c r="N857" s="41">
        <v>4.2</v>
      </c>
      <c r="O857" s="39" t="s">
        <v>1003</v>
      </c>
      <c r="P857" s="39" t="s">
        <v>1140</v>
      </c>
      <c r="Q857" s="48"/>
      <c r="R857" s="39">
        <v>7</v>
      </c>
      <c r="S857" s="39">
        <v>54.5</v>
      </c>
      <c r="T857" s="39">
        <v>54.5</v>
      </c>
      <c r="U857" s="48">
        <v>47.61904761904762</v>
      </c>
      <c r="V857" s="39"/>
      <c r="W857" s="39"/>
      <c r="X857" s="39">
        <v>2</v>
      </c>
      <c r="Y857" s="39">
        <v>5.4</v>
      </c>
      <c r="Z857" s="39">
        <v>30</v>
      </c>
      <c r="AA857" s="39">
        <v>11</v>
      </c>
      <c r="AB857" s="52"/>
      <c r="AC857" s="39" t="s">
        <v>1</v>
      </c>
      <c r="AD857" s="41">
        <v>4.2</v>
      </c>
      <c r="AE857" s="41">
        <v>1.8</v>
      </c>
      <c r="AF857" s="68" t="s">
        <v>618</v>
      </c>
      <c r="AG857" s="39" t="str">
        <f>VLOOKUP(B857,$B$1703:$D$1743,2,FALSE)</f>
        <v>Vic</v>
      </c>
      <c r="AH857" s="39" t="str">
        <f>VLOOKUP(B857,$B$1703:$D$1743,3,FALSE)</f>
        <v>-</v>
      </c>
      <c r="AI857" s="69" t="str">
        <f>TRIM(PROPER(L857))</f>
        <v>Right You Are</v>
      </c>
      <c r="AJ857" s="39" t="str">
        <f>TEXT(A857, "ddd")</f>
        <v>Thu</v>
      </c>
      <c r="AK857" s="39">
        <f>MONTH(Table2[[#This Row],[Date]])</f>
        <v>11</v>
      </c>
      <c r="AL857" s="39"/>
      <c r="AM857" s="39" t="str">
        <f>IF(AND(Table2[[#This Row],[Date]]=A858,Table2[[#This Row],[Track]]=B858,Table2[[#This Row],[Race]]=F858,AL857&lt;&gt;"Neg",AL858&lt;&gt;"Neg"),2,"")</f>
        <v/>
      </c>
      <c r="AN857" s="39" t="str">
        <f>IF(AM857=2,2,IF(AND(AM856=2,Table2[[#This Row],[Negatives]]&lt;&gt;"NEG"),2,""))</f>
        <v/>
      </c>
      <c r="AO857" s="39">
        <f>IF(AND(Table2[[#This Row],[State]]="NSW",Table2[[#This Row],[Rated Order]]=3,AN857=""),100,100)</f>
        <v>100</v>
      </c>
      <c r="AP857" s="39" t="str">
        <f>IF(AC857&lt;&gt;"Won","",AO857*AD857)</f>
        <v/>
      </c>
      <c r="AQ857" s="39">
        <f>IF(AP857="",AO857*-1,AP857-AO857)</f>
        <v>-100</v>
      </c>
      <c r="AR857" s="95">
        <f>IF(Table2[[#This Row],[Negatives]]="NEG","",IF(AND(Table2[[#This Row],[2 Pro Bets]]="",Table2[[#This Row],[State]]="NSW",Table2[[#This Row],[Rated Order]]=3),"",100))</f>
        <v>100</v>
      </c>
      <c r="AS857" s="47" t="str">
        <f>IF(Table2[[#This Row],[Pro Bet]]="","",IF(Table2[[#This Row],[Lev Ret]]="","",AR857*Table2[[#This Row],[Div]]))</f>
        <v/>
      </c>
      <c r="AT857" s="96">
        <f>IF(Table2[[#This Row],[Pro Bet]]="","",IF(AS857="",AR857*-1,AS857-AR857))</f>
        <v>-100</v>
      </c>
    </row>
    <row r="858" spans="1:46" x14ac:dyDescent="0.25">
      <c r="A858" s="38">
        <v>44868</v>
      </c>
      <c r="B858" s="39" t="s">
        <v>237</v>
      </c>
      <c r="C858" s="40">
        <v>0.65972222222222221</v>
      </c>
      <c r="D858" s="39">
        <v>5</v>
      </c>
      <c r="E858" s="39">
        <v>5</v>
      </c>
      <c r="F858" s="70">
        <v>6</v>
      </c>
      <c r="G858" s="39">
        <v>1000</v>
      </c>
      <c r="H858" s="39" t="s">
        <v>988</v>
      </c>
      <c r="I858" s="39" t="s">
        <v>989</v>
      </c>
      <c r="J858" s="39">
        <v>175</v>
      </c>
      <c r="K858" s="39">
        <v>3</v>
      </c>
      <c r="L858" s="39" t="s">
        <v>586</v>
      </c>
      <c r="M858" s="39"/>
      <c r="N858" s="41">
        <v>3.6</v>
      </c>
      <c r="O858" s="39" t="s">
        <v>1148</v>
      </c>
      <c r="P858" s="39" t="s">
        <v>1008</v>
      </c>
      <c r="Q858" s="48"/>
      <c r="R858" s="39">
        <v>8</v>
      </c>
      <c r="S858" s="39">
        <v>58.5</v>
      </c>
      <c r="T858" s="39">
        <v>58.5</v>
      </c>
      <c r="U858" s="48">
        <v>47.777777777777779</v>
      </c>
      <c r="V858" s="39"/>
      <c r="W858" s="39"/>
      <c r="X858" s="39">
        <v>2</v>
      </c>
      <c r="Y858" s="39">
        <v>5</v>
      </c>
      <c r="Z858" s="39">
        <v>35</v>
      </c>
      <c r="AA858" s="39">
        <v>11</v>
      </c>
      <c r="AB858" s="52"/>
      <c r="AC858" s="39" t="s">
        <v>2</v>
      </c>
      <c r="AD858" s="41">
        <v>4.8</v>
      </c>
      <c r="AE858" s="41">
        <v>1.7</v>
      </c>
      <c r="AF858" s="68" t="s">
        <v>618</v>
      </c>
      <c r="AG858" s="39" t="str">
        <f>VLOOKUP(B858,$B$1703:$D$1743,2,FALSE)</f>
        <v>Vic</v>
      </c>
      <c r="AH858" s="39" t="str">
        <f>VLOOKUP(B858,$B$1703:$D$1743,3,FALSE)</f>
        <v>-</v>
      </c>
      <c r="AI858" s="69" t="str">
        <f>TRIM(PROPER(L858))</f>
        <v>Zoustyle</v>
      </c>
      <c r="AJ858" s="39" t="str">
        <f>TEXT(A858, "ddd")</f>
        <v>Thu</v>
      </c>
      <c r="AK858" s="39">
        <f>MONTH(Table2[[#This Row],[Date]])</f>
        <v>11</v>
      </c>
      <c r="AL858" s="39"/>
      <c r="AM858" s="39">
        <f>IF(AND(Table2[[#This Row],[Date]]=A859,Table2[[#This Row],[Track]]=B859,Table2[[#This Row],[Race]]=F859,AL858&lt;&gt;"Neg",AL859&lt;&gt;"Neg"),2,"")</f>
        <v>2</v>
      </c>
      <c r="AN858" s="39">
        <f>IF(AM858=2,2,IF(AND(AM857=2,Table2[[#This Row],[Negatives]]&lt;&gt;"NEG"),2,""))</f>
        <v>2</v>
      </c>
      <c r="AO858" s="39">
        <f>IF(AND(Table2[[#This Row],[State]]="NSW",Table2[[#This Row],[Rated Order]]=3,AN858=""),100,100)</f>
        <v>100</v>
      </c>
      <c r="AP858" s="39" t="str">
        <f>IF(AC858&lt;&gt;"Won","",AO858*AD858)</f>
        <v/>
      </c>
      <c r="AQ858" s="39">
        <f>IF(AP858="",AO858*-1,AP858-AO858)</f>
        <v>-100</v>
      </c>
      <c r="AR858" s="95">
        <f>IF(Table2[[#This Row],[Negatives]]="NEG","",IF(AND(Table2[[#This Row],[2 Pro Bets]]="",Table2[[#This Row],[State]]="NSW",Table2[[#This Row],[Rated Order]]=3),"",100))</f>
        <v>100</v>
      </c>
      <c r="AS858" s="47" t="str">
        <f>IF(Table2[[#This Row],[Pro Bet]]="","",IF(Table2[[#This Row],[Lev Ret]]="","",AR858*Table2[[#This Row],[Div]]))</f>
        <v/>
      </c>
      <c r="AT858" s="96">
        <f>IF(Table2[[#This Row],[Pro Bet]]="","",IF(AS858="",AR858*-1,AS858-AR858))</f>
        <v>-100</v>
      </c>
    </row>
    <row r="859" spans="1:46" x14ac:dyDescent="0.25">
      <c r="A859" s="38">
        <v>44868</v>
      </c>
      <c r="B859" s="39" t="s">
        <v>237</v>
      </c>
      <c r="C859" s="40">
        <v>0.65972222222222221</v>
      </c>
      <c r="D859" s="39">
        <v>5</v>
      </c>
      <c r="E859" s="39">
        <v>5</v>
      </c>
      <c r="F859" s="70">
        <v>6</v>
      </c>
      <c r="G859" s="39">
        <v>1000</v>
      </c>
      <c r="H859" s="39" t="s">
        <v>988</v>
      </c>
      <c r="I859" s="39" t="s">
        <v>989</v>
      </c>
      <c r="J859" s="39">
        <v>175</v>
      </c>
      <c r="K859" s="39">
        <v>5</v>
      </c>
      <c r="L859" s="39" t="s">
        <v>587</v>
      </c>
      <c r="M859" s="39"/>
      <c r="N859" s="41">
        <v>3.8</v>
      </c>
      <c r="O859" s="39" t="s">
        <v>1063</v>
      </c>
      <c r="P859" s="39" t="s">
        <v>1273</v>
      </c>
      <c r="Q859" s="48"/>
      <c r="R859" s="39">
        <v>6</v>
      </c>
      <c r="S859" s="39">
        <v>57</v>
      </c>
      <c r="T859" s="39">
        <v>57</v>
      </c>
      <c r="U859" s="48">
        <v>47.777777777777779</v>
      </c>
      <c r="V859" s="39"/>
      <c r="W859" s="39"/>
      <c r="X859" s="39">
        <v>3</v>
      </c>
      <c r="Y859" s="39">
        <v>5.5</v>
      </c>
      <c r="Z859" s="39">
        <v>30</v>
      </c>
      <c r="AA859" s="39">
        <v>11</v>
      </c>
      <c r="AB859" s="52"/>
      <c r="AC859" s="39" t="s">
        <v>617</v>
      </c>
      <c r="AD859" s="41">
        <v>3.5</v>
      </c>
      <c r="AE859" s="41">
        <v>1.5</v>
      </c>
      <c r="AF859" s="68" t="s">
        <v>618</v>
      </c>
      <c r="AG859" s="39" t="str">
        <f>VLOOKUP(B859,$B$1703:$D$1743,2,FALSE)</f>
        <v>Vic</v>
      </c>
      <c r="AH859" s="39" t="str">
        <f>VLOOKUP(B859,$B$1703:$D$1743,3,FALSE)</f>
        <v>-</v>
      </c>
      <c r="AI859" s="69" t="str">
        <f>TRIM(PROPER(L859))</f>
        <v>Joyful Fortune</v>
      </c>
      <c r="AJ859" s="39" t="str">
        <f>TEXT(A859, "ddd")</f>
        <v>Thu</v>
      </c>
      <c r="AK859" s="39">
        <f>MONTH(Table2[[#This Row],[Date]])</f>
        <v>11</v>
      </c>
      <c r="AL859" s="39"/>
      <c r="AM859" s="39" t="str">
        <f>IF(AND(Table2[[#This Row],[Date]]=A860,Table2[[#This Row],[Track]]=B860,Table2[[#This Row],[Race]]=F860,AL859&lt;&gt;"Neg",AL860&lt;&gt;"Neg"),2,"")</f>
        <v/>
      </c>
      <c r="AN859" s="39">
        <f>IF(AM859=2,2,IF(AND(AM858=2,Table2[[#This Row],[Negatives]]&lt;&gt;"NEG"),2,""))</f>
        <v>2</v>
      </c>
      <c r="AO859" s="39">
        <f>IF(AND(Table2[[#This Row],[State]]="NSW",Table2[[#This Row],[Rated Order]]=3,AN859=""),100,100)</f>
        <v>100</v>
      </c>
      <c r="AP859" s="39">
        <f>IF(AC859&lt;&gt;"Won","",AO859*AD859)</f>
        <v>350</v>
      </c>
      <c r="AQ859" s="39">
        <f>IF(AP859="",AO859*-1,AP859-AO859)</f>
        <v>250</v>
      </c>
      <c r="AR859" s="95">
        <f>IF(Table2[[#This Row],[Negatives]]="NEG","",IF(AND(Table2[[#This Row],[2 Pro Bets]]="",Table2[[#This Row],[State]]="NSW",Table2[[#This Row],[Rated Order]]=3),"",100))</f>
        <v>100</v>
      </c>
      <c r="AS859" s="47">
        <f>IF(Table2[[#This Row],[Pro Bet]]="","",IF(Table2[[#This Row],[Lev Ret]]="","",AR859*Table2[[#This Row],[Div]]))</f>
        <v>350</v>
      </c>
      <c r="AT859" s="96">
        <f>IF(Table2[[#This Row],[Pro Bet]]="","",IF(AS859="",AR859*-1,AS859-AR859))</f>
        <v>250</v>
      </c>
    </row>
    <row r="860" spans="1:46" x14ac:dyDescent="0.25">
      <c r="A860" s="38">
        <v>44870</v>
      </c>
      <c r="B860" s="39" t="s">
        <v>45</v>
      </c>
      <c r="C860" s="40">
        <v>0.51736111111111105</v>
      </c>
      <c r="D860" s="39">
        <v>4</v>
      </c>
      <c r="E860" s="39">
        <v>3</v>
      </c>
      <c r="F860" s="70">
        <v>1</v>
      </c>
      <c r="G860" s="39">
        <v>1300</v>
      </c>
      <c r="H860" s="39" t="s">
        <v>1398</v>
      </c>
      <c r="I860" s="39">
        <v>72</v>
      </c>
      <c r="J860" s="39">
        <v>120</v>
      </c>
      <c r="K860" s="39">
        <v>8</v>
      </c>
      <c r="L860" s="39" t="s">
        <v>126</v>
      </c>
      <c r="M860" s="39" t="s">
        <v>1018</v>
      </c>
      <c r="N860" s="41">
        <v>5.0999999999999996</v>
      </c>
      <c r="O860" s="39" t="s">
        <v>1353</v>
      </c>
      <c r="P860" s="39" t="s">
        <v>1416</v>
      </c>
      <c r="Q860" s="48"/>
      <c r="R860" s="39">
        <v>8</v>
      </c>
      <c r="S860" s="39">
        <v>56</v>
      </c>
      <c r="T860" s="39">
        <v>56</v>
      </c>
      <c r="U860" s="48">
        <v>36.001285760205725</v>
      </c>
      <c r="V860" s="39">
        <v>4</v>
      </c>
      <c r="W860" s="39"/>
      <c r="X860" s="39">
        <v>2</v>
      </c>
      <c r="Y860" s="39">
        <v>5</v>
      </c>
      <c r="Z860" s="39">
        <v>20</v>
      </c>
      <c r="AA860" s="39"/>
      <c r="AB860" s="52"/>
      <c r="AC860" s="39" t="s">
        <v>471</v>
      </c>
      <c r="AD860" s="41">
        <v>6</v>
      </c>
      <c r="AE860" s="41">
        <v>2.2000000000000002</v>
      </c>
      <c r="AF860" s="68" t="s">
        <v>619</v>
      </c>
      <c r="AG860" s="39" t="str">
        <f>VLOOKUP(B860,$B$1703:$D$1743,2,FALSE)</f>
        <v>NSW</v>
      </c>
      <c r="AH860" s="39" t="str">
        <f>VLOOKUP(B860,$B$1703:$D$1743,3,FALSE)</f>
        <v>-</v>
      </c>
      <c r="AI860" s="69" t="str">
        <f>TRIM(PROPER(L860))</f>
        <v>Either Oar</v>
      </c>
      <c r="AJ860" s="39" t="str">
        <f>TEXT(A860, "ddd")</f>
        <v>Sat</v>
      </c>
      <c r="AK860" s="39">
        <f>MONTH(Table2[[#This Row],[Date]])</f>
        <v>11</v>
      </c>
      <c r="AL860" s="39" t="s">
        <v>1362</v>
      </c>
      <c r="AM860" s="39" t="str">
        <f>IF(AND(Table2[[#This Row],[Date]]=A861,Table2[[#This Row],[Track]]=B861,Table2[[#This Row],[Race]]=F861,AL860&lt;&gt;"Neg",AL861&lt;&gt;"Neg"),2,"")</f>
        <v/>
      </c>
      <c r="AN860" s="39" t="str">
        <f>IF(AM860=2,2,IF(AND(AM859=2,Table2[[#This Row],[Negatives]]&lt;&gt;"NEG"),2,""))</f>
        <v/>
      </c>
      <c r="AO860" s="39">
        <f>IF(AND(Table2[[#This Row],[State]]="NSW",Table2[[#This Row],[Rated Order]]=3,AN860=""),100,100)</f>
        <v>100</v>
      </c>
      <c r="AP860" s="39">
        <f>IF(AC860&lt;&gt;"Won","",AO860*AD860)</f>
        <v>600</v>
      </c>
      <c r="AQ860" s="39">
        <f>IF(AP860="",AO860*-1,AP860-AO860)</f>
        <v>500</v>
      </c>
      <c r="AR860" s="95" t="str">
        <f>IF(Table2[[#This Row],[Negatives]]="NEG","",IF(AND(Table2[[#This Row],[2 Pro Bets]]="",Table2[[#This Row],[State]]="NSW",Table2[[#This Row],[Rated Order]]=3),"",100))</f>
        <v/>
      </c>
      <c r="AS860" s="47" t="str">
        <f>IF(Table2[[#This Row],[Pro Bet]]="","",IF(Table2[[#This Row],[Lev Ret]]="","",AR860*Table2[[#This Row],[Div]]))</f>
        <v/>
      </c>
      <c r="AT860" s="96" t="str">
        <f>IF(Table2[[#This Row],[Pro Bet]]="","",IF(AS860="",AR860*-1,AS860-AR860))</f>
        <v/>
      </c>
    </row>
    <row r="861" spans="1:46" x14ac:dyDescent="0.25">
      <c r="A861" s="38">
        <v>44870</v>
      </c>
      <c r="B861" s="39" t="s">
        <v>45</v>
      </c>
      <c r="C861" s="40">
        <v>0.51736111111111105</v>
      </c>
      <c r="D861" s="39">
        <v>4</v>
      </c>
      <c r="E861" s="39">
        <v>3</v>
      </c>
      <c r="F861" s="70">
        <v>1</v>
      </c>
      <c r="G861" s="39">
        <v>1300</v>
      </c>
      <c r="H861" s="39" t="s">
        <v>1398</v>
      </c>
      <c r="I861" s="39">
        <v>72</v>
      </c>
      <c r="J861" s="39">
        <v>120</v>
      </c>
      <c r="K861" s="39">
        <v>2</v>
      </c>
      <c r="L861" s="39" t="s">
        <v>894</v>
      </c>
      <c r="M861" s="39" t="s">
        <v>999</v>
      </c>
      <c r="N861" s="41">
        <v>6.1</v>
      </c>
      <c r="O861" s="39" t="s">
        <v>1054</v>
      </c>
      <c r="P861" s="39" t="s">
        <v>1504</v>
      </c>
      <c r="Q861" s="48">
        <v>2</v>
      </c>
      <c r="R861" s="39">
        <v>6</v>
      </c>
      <c r="S861" s="39">
        <v>59.5</v>
      </c>
      <c r="T861" s="39">
        <v>57.5</v>
      </c>
      <c r="U861" s="48">
        <v>36.001285760205725</v>
      </c>
      <c r="V861" s="39"/>
      <c r="W861" s="39">
        <v>1</v>
      </c>
      <c r="X861" s="39">
        <v>3</v>
      </c>
      <c r="Y861" s="39">
        <v>7.3</v>
      </c>
      <c r="Z861" s="39">
        <v>20</v>
      </c>
      <c r="AA861" s="39"/>
      <c r="AB861" s="52"/>
      <c r="AC861" s="39" t="s">
        <v>1</v>
      </c>
      <c r="AD861" s="41">
        <v>7</v>
      </c>
      <c r="AE861" s="41"/>
      <c r="AF861" s="68" t="s">
        <v>619</v>
      </c>
      <c r="AG861" s="39" t="str">
        <f>VLOOKUP(B861,$B$1703:$D$1743,2,FALSE)</f>
        <v>NSW</v>
      </c>
      <c r="AH861" s="39" t="str">
        <f>VLOOKUP(B861,$B$1703:$D$1743,3,FALSE)</f>
        <v>-</v>
      </c>
      <c r="AI861" s="69" t="str">
        <f>TRIM(PROPER(L861))</f>
        <v>Astero</v>
      </c>
      <c r="AJ861" s="39" t="str">
        <f>TEXT(A861, "ddd")</f>
        <v>Sat</v>
      </c>
      <c r="AK861" s="39">
        <f>MONTH(Table2[[#This Row],[Date]])</f>
        <v>11</v>
      </c>
      <c r="AL861" s="79" t="s">
        <v>1362</v>
      </c>
      <c r="AM861" s="39" t="str">
        <f>IF(AND(Table2[[#This Row],[Date]]=A862,Table2[[#This Row],[Track]]=B862,Table2[[#This Row],[Race]]=F862,AL861&lt;&gt;"Neg",AL862&lt;&gt;"Neg"),2,"")</f>
        <v/>
      </c>
      <c r="AN861" s="39" t="str">
        <f>IF(AM861=2,2,IF(AND(AM860=2,Table2[[#This Row],[Negatives]]&lt;&gt;"NEG"),2,""))</f>
        <v/>
      </c>
      <c r="AO861" s="39">
        <f>IF(AND(Table2[[#This Row],[State]]="NSW",Table2[[#This Row],[Rated Order]]=3,AN861=""),100,100)</f>
        <v>100</v>
      </c>
      <c r="AP861" s="39" t="str">
        <f>IF(AC861&lt;&gt;"Won","",AO861*AD861)</f>
        <v/>
      </c>
      <c r="AQ861" s="39">
        <f>IF(AP861="",AO861*-1,AP861-AO861)</f>
        <v>-100</v>
      </c>
      <c r="AR861" s="95" t="str">
        <f>IF(Table2[[#This Row],[Negatives]]="NEG","",IF(AND(Table2[[#This Row],[2 Pro Bets]]="",Table2[[#This Row],[State]]="NSW",Table2[[#This Row],[Rated Order]]=3),"",100))</f>
        <v/>
      </c>
      <c r="AS861" s="47" t="str">
        <f>IF(Table2[[#This Row],[Pro Bet]]="","",IF(Table2[[#This Row],[Lev Ret]]="","",AR861*Table2[[#This Row],[Div]]))</f>
        <v/>
      </c>
      <c r="AT861" s="96" t="str">
        <f>IF(Table2[[#This Row],[Pro Bet]]="","",IF(AS861="",AR861*-1,AS861-AR861))</f>
        <v/>
      </c>
    </row>
    <row r="862" spans="1:46" x14ac:dyDescent="0.25">
      <c r="A862" s="38">
        <v>44870</v>
      </c>
      <c r="B862" s="39" t="s">
        <v>45</v>
      </c>
      <c r="C862" s="40">
        <v>0.59027777777777779</v>
      </c>
      <c r="D862" s="39">
        <v>4</v>
      </c>
      <c r="E862" s="39">
        <v>3</v>
      </c>
      <c r="F862" s="70">
        <v>4</v>
      </c>
      <c r="G862" s="39">
        <v>1800</v>
      </c>
      <c r="H862" s="39" t="s">
        <v>1398</v>
      </c>
      <c r="I862" s="39">
        <v>78</v>
      </c>
      <c r="J862" s="39">
        <v>150</v>
      </c>
      <c r="K862" s="39">
        <v>7</v>
      </c>
      <c r="L862" s="39" t="s">
        <v>891</v>
      </c>
      <c r="M862" s="39" t="s">
        <v>999</v>
      </c>
      <c r="N862" s="41">
        <v>2.4500000000000002</v>
      </c>
      <c r="O862" s="39" t="s">
        <v>1091</v>
      </c>
      <c r="P862" s="39" t="s">
        <v>1092</v>
      </c>
      <c r="Q862" s="48"/>
      <c r="R862" s="39">
        <v>7</v>
      </c>
      <c r="S862" s="39">
        <v>55.5</v>
      </c>
      <c r="T862" s="39">
        <v>55.5</v>
      </c>
      <c r="U862" s="48">
        <v>72.066326530612244</v>
      </c>
      <c r="V862" s="39">
        <v>1</v>
      </c>
      <c r="W862" s="39">
        <v>1</v>
      </c>
      <c r="X862" s="39">
        <v>2</v>
      </c>
      <c r="Y862" s="39">
        <v>4</v>
      </c>
      <c r="Z862" s="39">
        <v>20</v>
      </c>
      <c r="AA862" s="39"/>
      <c r="AB862" s="52"/>
      <c r="AC862" s="39"/>
      <c r="AD862" s="41">
        <v>2.5</v>
      </c>
      <c r="AE862" s="41"/>
      <c r="AF862" s="68" t="s">
        <v>619</v>
      </c>
      <c r="AG862" s="39" t="str">
        <f>VLOOKUP(B862,$B$1703:$D$1743,2,FALSE)</f>
        <v>NSW</v>
      </c>
      <c r="AH862" s="39" t="str">
        <f>VLOOKUP(B862,$B$1703:$D$1743,3,FALSE)</f>
        <v>-</v>
      </c>
      <c r="AI862" s="69" t="str">
        <f>TRIM(PROPER(L862))</f>
        <v>Naval Seal</v>
      </c>
      <c r="AJ862" s="39" t="str">
        <f>TEXT(A862, "ddd")</f>
        <v>Sat</v>
      </c>
      <c r="AK862" s="39">
        <f>MONTH(Table2[[#This Row],[Date]])</f>
        <v>11</v>
      </c>
      <c r="AL862" s="39"/>
      <c r="AM862" s="39" t="str">
        <f>IF(AND(Table2[[#This Row],[Date]]=A863,Table2[[#This Row],[Track]]=B863,Table2[[#This Row],[Race]]=F863,AL862&lt;&gt;"Neg",AL863&lt;&gt;"Neg"),2,"")</f>
        <v/>
      </c>
      <c r="AN862" s="39" t="str">
        <f>IF(AM862=2,2,IF(AND(AM861=2,Table2[[#This Row],[Negatives]]&lt;&gt;"NEG"),2,""))</f>
        <v/>
      </c>
      <c r="AO862" s="39">
        <f>IF(AND(Table2[[#This Row],[State]]="NSW",Table2[[#This Row],[Rated Order]]=3,AN862=""),100,100)</f>
        <v>100</v>
      </c>
      <c r="AP862" s="39" t="str">
        <f>IF(AC862&lt;&gt;"Won","",AO862*AD862)</f>
        <v/>
      </c>
      <c r="AQ862" s="39">
        <f>IF(AP862="",AO862*-1,AP862-AO862)</f>
        <v>-100</v>
      </c>
      <c r="AR862" s="95">
        <f>IF(Table2[[#This Row],[Negatives]]="NEG","",IF(AND(Table2[[#This Row],[2 Pro Bets]]="",Table2[[#This Row],[State]]="NSW",Table2[[#This Row],[Rated Order]]=3),"",100))</f>
        <v>100</v>
      </c>
      <c r="AS862" s="47" t="str">
        <f>IF(Table2[[#This Row],[Pro Bet]]="","",IF(Table2[[#This Row],[Lev Ret]]="","",AR862*Table2[[#This Row],[Div]]))</f>
        <v/>
      </c>
      <c r="AT862" s="96">
        <f>IF(Table2[[#This Row],[Pro Bet]]="","",IF(AS862="",AR862*-1,AS862-AR862))</f>
        <v>-100</v>
      </c>
    </row>
    <row r="863" spans="1:46" x14ac:dyDescent="0.25">
      <c r="A863" s="38">
        <v>44870</v>
      </c>
      <c r="B863" s="39" t="s">
        <v>237</v>
      </c>
      <c r="C863" s="40">
        <v>0.60416666666666663</v>
      </c>
      <c r="D863" s="39">
        <v>4</v>
      </c>
      <c r="E863" s="39">
        <v>9</v>
      </c>
      <c r="F863" s="70">
        <v>4</v>
      </c>
      <c r="G863" s="39">
        <v>2600</v>
      </c>
      <c r="H863" s="39" t="s">
        <v>988</v>
      </c>
      <c r="I863" s="39" t="s">
        <v>989</v>
      </c>
      <c r="J863" s="39">
        <v>300</v>
      </c>
      <c r="K863" s="39">
        <v>11</v>
      </c>
      <c r="L863" s="39" t="s">
        <v>674</v>
      </c>
      <c r="M863" s="39" t="s">
        <v>1006</v>
      </c>
      <c r="N863" s="41">
        <v>2.8</v>
      </c>
      <c r="O863" s="39" t="s">
        <v>1091</v>
      </c>
      <c r="P863" s="39" t="s">
        <v>992</v>
      </c>
      <c r="Q863" s="48"/>
      <c r="R863" s="39">
        <v>7</v>
      </c>
      <c r="S863" s="39">
        <v>54</v>
      </c>
      <c r="T863" s="39">
        <v>54</v>
      </c>
      <c r="U863" s="48">
        <v>47.478991596638657</v>
      </c>
      <c r="V863" s="39">
        <v>2</v>
      </c>
      <c r="W863" s="39"/>
      <c r="X863" s="39">
        <v>2</v>
      </c>
      <c r="Y863" s="39">
        <v>5.5</v>
      </c>
      <c r="Z863" s="39">
        <v>30</v>
      </c>
      <c r="AA863" s="39">
        <v>12</v>
      </c>
      <c r="AB863" s="52"/>
      <c r="AC863" s="39" t="s">
        <v>617</v>
      </c>
      <c r="AD863" s="41">
        <v>3.4</v>
      </c>
      <c r="AE863" s="41">
        <v>1.7</v>
      </c>
      <c r="AF863" s="68" t="s">
        <v>618</v>
      </c>
      <c r="AG863" s="39" t="str">
        <f>VLOOKUP(B863,$B$1703:$D$1743,2,FALSE)</f>
        <v>Vic</v>
      </c>
      <c r="AH863" s="39" t="str">
        <f>VLOOKUP(B863,$B$1703:$D$1743,3,FALSE)</f>
        <v>-</v>
      </c>
      <c r="AI863" s="69" t="str">
        <f>TRIM(PROPER(L863))</f>
        <v>Soulcombe</v>
      </c>
      <c r="AJ863" s="39" t="str">
        <f>TEXT(A863, "ddd")</f>
        <v>Sat</v>
      </c>
      <c r="AK863" s="39">
        <f>MONTH(Table2[[#This Row],[Date]])</f>
        <v>11</v>
      </c>
      <c r="AL863" s="39"/>
      <c r="AM863" s="39" t="str">
        <f>IF(AND(Table2[[#This Row],[Date]]=A864,Table2[[#This Row],[Track]]=B864,Table2[[#This Row],[Race]]=F864,AL863&lt;&gt;"Neg",AL864&lt;&gt;"Neg"),2,"")</f>
        <v/>
      </c>
      <c r="AN863" s="39" t="str">
        <f>IF(AM863=2,2,IF(AND(AM862=2,Table2[[#This Row],[Negatives]]&lt;&gt;"NEG"),2,""))</f>
        <v/>
      </c>
      <c r="AO863" s="39">
        <f>IF(AND(Table2[[#This Row],[State]]="NSW",Table2[[#This Row],[Rated Order]]=3,AN863=""),100,100)</f>
        <v>100</v>
      </c>
      <c r="AP863" s="39">
        <f>IF(AC863&lt;&gt;"Won","",AO863*AD863)</f>
        <v>340</v>
      </c>
      <c r="AQ863" s="39">
        <f>IF(AP863="",AO863*-1,AP863-AO863)</f>
        <v>240</v>
      </c>
      <c r="AR863" s="95">
        <f>IF(Table2[[#This Row],[Negatives]]="NEG","",IF(AND(Table2[[#This Row],[2 Pro Bets]]="",Table2[[#This Row],[State]]="NSW",Table2[[#This Row],[Rated Order]]=3),"",100))</f>
        <v>100</v>
      </c>
      <c r="AS863" s="47">
        <f>IF(Table2[[#This Row],[Pro Bet]]="","",IF(Table2[[#This Row],[Lev Ret]]="","",AR863*Table2[[#This Row],[Div]]))</f>
        <v>340</v>
      </c>
      <c r="AT863" s="96">
        <f>IF(Table2[[#This Row],[Pro Bet]]="","",IF(AS863="",AR863*-1,AS863-AR863))</f>
        <v>240</v>
      </c>
    </row>
    <row r="864" spans="1:46" x14ac:dyDescent="0.25">
      <c r="A864" s="38">
        <v>44870</v>
      </c>
      <c r="B864" s="39" t="s">
        <v>45</v>
      </c>
      <c r="C864" s="40">
        <v>0.61805555555555558</v>
      </c>
      <c r="D864" s="39">
        <v>4</v>
      </c>
      <c r="E864" s="39">
        <v>3</v>
      </c>
      <c r="F864" s="70">
        <v>5</v>
      </c>
      <c r="G864" s="39">
        <v>1200</v>
      </c>
      <c r="H864" s="39" t="s">
        <v>1398</v>
      </c>
      <c r="I864" s="39">
        <v>78</v>
      </c>
      <c r="J864" s="39">
        <v>150</v>
      </c>
      <c r="K864" s="39">
        <v>2</v>
      </c>
      <c r="L864" s="39" t="s">
        <v>783</v>
      </c>
      <c r="M864" s="39" t="s">
        <v>1006</v>
      </c>
      <c r="N864" s="41">
        <v>3.8</v>
      </c>
      <c r="O864" s="39" t="s">
        <v>1456</v>
      </c>
      <c r="P864" s="39" t="s">
        <v>1498</v>
      </c>
      <c r="Q864" s="48"/>
      <c r="R864" s="39">
        <v>5</v>
      </c>
      <c r="S864" s="39">
        <v>59</v>
      </c>
      <c r="T864" s="39">
        <v>59</v>
      </c>
      <c r="U864" s="48">
        <v>27.865329512893982</v>
      </c>
      <c r="V864" s="39">
        <v>1</v>
      </c>
      <c r="W864" s="39">
        <v>1</v>
      </c>
      <c r="X864" s="39">
        <v>3</v>
      </c>
      <c r="Y864" s="39">
        <v>5.3</v>
      </c>
      <c r="Z864" s="39">
        <v>20</v>
      </c>
      <c r="AA864" s="39"/>
      <c r="AB864" s="52"/>
      <c r="AC864" s="39" t="s">
        <v>471</v>
      </c>
      <c r="AD864" s="41">
        <v>4.4000000000000004</v>
      </c>
      <c r="AE864" s="41">
        <v>1.7</v>
      </c>
      <c r="AF864" s="68" t="s">
        <v>619</v>
      </c>
      <c r="AG864" s="39" t="str">
        <f>VLOOKUP(B864,$B$1703:$D$1743,2,FALSE)</f>
        <v>NSW</v>
      </c>
      <c r="AH864" s="39" t="str">
        <f>VLOOKUP(B864,$B$1703:$D$1743,3,FALSE)</f>
        <v>-</v>
      </c>
      <c r="AI864" s="69" t="str">
        <f>TRIM(PROPER(L864))</f>
        <v>Fox Fighter</v>
      </c>
      <c r="AJ864" s="39" t="str">
        <f>TEXT(A864, "ddd")</f>
        <v>Sat</v>
      </c>
      <c r="AK864" s="39">
        <f>MONTH(Table2[[#This Row],[Date]])</f>
        <v>11</v>
      </c>
      <c r="AL864" s="79" t="s">
        <v>1362</v>
      </c>
      <c r="AM864" s="39" t="str">
        <f>IF(AND(Table2[[#This Row],[Date]]=A865,Table2[[#This Row],[Track]]=B865,Table2[[#This Row],[Race]]=F865,AL864&lt;&gt;"Neg",AL865&lt;&gt;"Neg"),2,"")</f>
        <v/>
      </c>
      <c r="AN864" s="39" t="str">
        <f>IF(AM864=2,2,IF(AND(AM863=2,Table2[[#This Row],[Negatives]]&lt;&gt;"NEG"),2,""))</f>
        <v/>
      </c>
      <c r="AO864" s="39">
        <f>IF(AND(Table2[[#This Row],[State]]="NSW",Table2[[#This Row],[Rated Order]]=3,AN864=""),100,100)</f>
        <v>100</v>
      </c>
      <c r="AP864" s="39">
        <f>IF(AC864&lt;&gt;"Won","",AO864*AD864)</f>
        <v>440.00000000000006</v>
      </c>
      <c r="AQ864" s="39">
        <f>IF(AP864="",AO864*-1,AP864-AO864)</f>
        <v>340.00000000000006</v>
      </c>
      <c r="AR864" s="95" t="str">
        <f>IF(Table2[[#This Row],[Negatives]]="NEG","",IF(AND(Table2[[#This Row],[2 Pro Bets]]="",Table2[[#This Row],[State]]="NSW",Table2[[#This Row],[Rated Order]]=3),"",100))</f>
        <v/>
      </c>
      <c r="AS864" s="47" t="str">
        <f>IF(Table2[[#This Row],[Pro Bet]]="","",IF(Table2[[#This Row],[Lev Ret]]="","",AR864*Table2[[#This Row],[Div]]))</f>
        <v/>
      </c>
      <c r="AT864" s="96" t="str">
        <f>IF(Table2[[#This Row],[Pro Bet]]="","",IF(AS864="",AR864*-1,AS864-AR864))</f>
        <v/>
      </c>
    </row>
    <row r="865" spans="1:46" x14ac:dyDescent="0.25">
      <c r="A865" s="38">
        <v>44870</v>
      </c>
      <c r="B865" s="39" t="s">
        <v>45</v>
      </c>
      <c r="C865" s="40">
        <v>0.67361111111111116</v>
      </c>
      <c r="D865" s="39">
        <v>4</v>
      </c>
      <c r="E865" s="39">
        <v>3</v>
      </c>
      <c r="F865" s="70">
        <v>7</v>
      </c>
      <c r="G865" s="39">
        <v>1400</v>
      </c>
      <c r="H865" s="39" t="s">
        <v>1021</v>
      </c>
      <c r="I865" s="39" t="s">
        <v>1052</v>
      </c>
      <c r="J865" s="39">
        <v>500</v>
      </c>
      <c r="K865" s="39">
        <v>1</v>
      </c>
      <c r="L865" s="39" t="s">
        <v>1647</v>
      </c>
      <c r="M865" s="39" t="s">
        <v>999</v>
      </c>
      <c r="N865" s="41">
        <v>2.35</v>
      </c>
      <c r="O865" s="39" t="s">
        <v>1142</v>
      </c>
      <c r="P865" s="39" t="s">
        <v>1183</v>
      </c>
      <c r="Q865" s="48"/>
      <c r="R865" s="39">
        <v>4</v>
      </c>
      <c r="S865" s="39">
        <v>57</v>
      </c>
      <c r="T865" s="39">
        <v>57</v>
      </c>
      <c r="U865" s="48">
        <v>65.280464216634428</v>
      </c>
      <c r="V865" s="39">
        <v>2</v>
      </c>
      <c r="W865" s="39">
        <v>2</v>
      </c>
      <c r="X865" s="39">
        <v>2</v>
      </c>
      <c r="Y865" s="39">
        <v>5.2</v>
      </c>
      <c r="Z865" s="39">
        <v>20</v>
      </c>
      <c r="AA865" s="39"/>
      <c r="AB865" s="52"/>
      <c r="AC865" s="39"/>
      <c r="AD865" s="41">
        <v>2.4500000000000002</v>
      </c>
      <c r="AE865" s="41"/>
      <c r="AF865" s="68" t="s">
        <v>619</v>
      </c>
      <c r="AG865" s="39" t="str">
        <f>VLOOKUP(B865,$B$1703:$D$1743,2,FALSE)</f>
        <v>NSW</v>
      </c>
      <c r="AH865" s="39" t="str">
        <f>VLOOKUP(B865,$B$1703:$D$1743,3,FALSE)</f>
        <v>-</v>
      </c>
      <c r="AI865" s="69" t="str">
        <f>TRIM(PROPER(L865))</f>
        <v>Electric Girl</v>
      </c>
      <c r="AJ865" s="39" t="str">
        <f>TEXT(A865, "ddd")</f>
        <v>Sat</v>
      </c>
      <c r="AK865" s="39">
        <f>MONTH(Table2[[#This Row],[Date]])</f>
        <v>11</v>
      </c>
      <c r="AL865" s="39" t="s">
        <v>1362</v>
      </c>
      <c r="AM865" s="39" t="str">
        <f>IF(AND(Table2[[#This Row],[Date]]=A866,Table2[[#This Row],[Track]]=B866,Table2[[#This Row],[Race]]=F866,AL865&lt;&gt;"Neg",AL866&lt;&gt;"Neg"),2,"")</f>
        <v/>
      </c>
      <c r="AN865" s="39" t="str">
        <f>IF(AM865=2,2,IF(AND(AM864=2,Table2[[#This Row],[Negatives]]&lt;&gt;"NEG"),2,""))</f>
        <v/>
      </c>
      <c r="AO865" s="39">
        <f>IF(AND(Table2[[#This Row],[State]]="NSW",Table2[[#This Row],[Rated Order]]=3,AN865=""),100,100)</f>
        <v>100</v>
      </c>
      <c r="AP865" s="39" t="str">
        <f>IF(AC865&lt;&gt;"Won","",AO865*AD865)</f>
        <v/>
      </c>
      <c r="AQ865" s="39">
        <f>IF(AP865="",AO865*-1,AP865-AO865)</f>
        <v>-100</v>
      </c>
      <c r="AR865" s="95" t="str">
        <f>IF(Table2[[#This Row],[Negatives]]="NEG","",IF(AND(Table2[[#This Row],[2 Pro Bets]]="",Table2[[#This Row],[State]]="NSW",Table2[[#This Row],[Rated Order]]=3),"",100))</f>
        <v/>
      </c>
      <c r="AS865" s="47" t="str">
        <f>IF(Table2[[#This Row],[Pro Bet]]="","",IF(Table2[[#This Row],[Lev Ret]]="","",AR865*Table2[[#This Row],[Div]]))</f>
        <v/>
      </c>
      <c r="AT865" s="96" t="str">
        <f>IF(Table2[[#This Row],[Pro Bet]]="","",IF(AS865="",AR865*-1,AS865-AR865))</f>
        <v/>
      </c>
    </row>
    <row r="866" spans="1:46" x14ac:dyDescent="0.25">
      <c r="A866" s="38">
        <v>44870</v>
      </c>
      <c r="B866" s="39" t="s">
        <v>45</v>
      </c>
      <c r="C866" s="40">
        <v>0.70138888888888884</v>
      </c>
      <c r="D866" s="39">
        <v>4</v>
      </c>
      <c r="E866" s="39">
        <v>3</v>
      </c>
      <c r="F866" s="70">
        <v>8</v>
      </c>
      <c r="G866" s="39">
        <v>1800</v>
      </c>
      <c r="H866" s="39" t="s">
        <v>1398</v>
      </c>
      <c r="I866" s="39" t="s">
        <v>1052</v>
      </c>
      <c r="J866" s="39">
        <v>2000</v>
      </c>
      <c r="K866" s="39">
        <v>1</v>
      </c>
      <c r="L866" s="39" t="s">
        <v>890</v>
      </c>
      <c r="M866" s="39" t="s">
        <v>1018</v>
      </c>
      <c r="N866" s="41">
        <v>2.7</v>
      </c>
      <c r="O866" s="39" t="s">
        <v>1411</v>
      </c>
      <c r="P866" s="39" t="s">
        <v>1416</v>
      </c>
      <c r="Q866" s="48"/>
      <c r="R866" s="39">
        <v>2</v>
      </c>
      <c r="S866" s="39">
        <v>59</v>
      </c>
      <c r="T866" s="39">
        <v>59</v>
      </c>
      <c r="U866" s="48">
        <v>50.370370370370374</v>
      </c>
      <c r="V866" s="39">
        <v>1</v>
      </c>
      <c r="W866" s="39"/>
      <c r="X866" s="39">
        <v>2</v>
      </c>
      <c r="Y866" s="39">
        <v>4.5999999999999996</v>
      </c>
      <c r="Z866" s="39">
        <v>20</v>
      </c>
      <c r="AA866" s="39"/>
      <c r="AB866" s="52"/>
      <c r="AC866" s="39" t="s">
        <v>471</v>
      </c>
      <c r="AD866" s="41">
        <v>3.5</v>
      </c>
      <c r="AE866" s="41">
        <v>1.6</v>
      </c>
      <c r="AF866" s="68" t="s">
        <v>619</v>
      </c>
      <c r="AG866" s="39" t="str">
        <f>VLOOKUP(B866,$B$1703:$D$1743,2,FALSE)</f>
        <v>NSW</v>
      </c>
      <c r="AH866" s="39" t="str">
        <f>VLOOKUP(B866,$B$1703:$D$1743,3,FALSE)</f>
        <v>-</v>
      </c>
      <c r="AI866" s="69" t="str">
        <f>TRIM(PROPER(L866))</f>
        <v>Ellsberg</v>
      </c>
      <c r="AJ866" s="39" t="str">
        <f>TEXT(A866, "ddd")</f>
        <v>Sat</v>
      </c>
      <c r="AK866" s="39">
        <f>MONTH(Table2[[#This Row],[Date]])</f>
        <v>11</v>
      </c>
      <c r="AL866" s="39" t="s">
        <v>1362</v>
      </c>
      <c r="AM866" s="39" t="str">
        <f>IF(AND(Table2[[#This Row],[Date]]=A867,Table2[[#This Row],[Track]]=B867,Table2[[#This Row],[Race]]=F867,AL866&lt;&gt;"Neg",AL867&lt;&gt;"Neg"),2,"")</f>
        <v/>
      </c>
      <c r="AN866" s="39" t="str">
        <f>IF(AM866=2,2,IF(AND(AM865=2,Table2[[#This Row],[Negatives]]&lt;&gt;"NEG"),2,""))</f>
        <v/>
      </c>
      <c r="AO866" s="39">
        <f>IF(AND(Table2[[#This Row],[State]]="NSW",Table2[[#This Row],[Rated Order]]=3,AN866=""),100,100)</f>
        <v>100</v>
      </c>
      <c r="AP866" s="39">
        <f>IF(AC866&lt;&gt;"Won","",AO866*AD866)</f>
        <v>350</v>
      </c>
      <c r="AQ866" s="39">
        <f>IF(AP866="",AO866*-1,AP866-AO866)</f>
        <v>250</v>
      </c>
      <c r="AR866" s="95" t="str">
        <f>IF(Table2[[#This Row],[Negatives]]="NEG","",IF(AND(Table2[[#This Row],[2 Pro Bets]]="",Table2[[#This Row],[State]]="NSW",Table2[[#This Row],[Rated Order]]=3),"",100))</f>
        <v/>
      </c>
      <c r="AS866" s="47" t="str">
        <f>IF(Table2[[#This Row],[Pro Bet]]="","",IF(Table2[[#This Row],[Lev Ret]]="","",AR866*Table2[[#This Row],[Div]]))</f>
        <v/>
      </c>
      <c r="AT866" s="96" t="str">
        <f>IF(Table2[[#This Row],[Pro Bet]]="","",IF(AS866="",AR866*-1,AS866-AR866))</f>
        <v/>
      </c>
    </row>
    <row r="867" spans="1:46" x14ac:dyDescent="0.25">
      <c r="A867" s="38">
        <v>44870</v>
      </c>
      <c r="B867" s="39" t="s">
        <v>45</v>
      </c>
      <c r="C867" s="40">
        <v>0.70138888888888884</v>
      </c>
      <c r="D867" s="39">
        <v>4</v>
      </c>
      <c r="E867" s="39">
        <v>3</v>
      </c>
      <c r="F867" s="70">
        <v>8</v>
      </c>
      <c r="G867" s="39">
        <v>1800</v>
      </c>
      <c r="H867" s="39" t="s">
        <v>1398</v>
      </c>
      <c r="I867" s="39" t="s">
        <v>1052</v>
      </c>
      <c r="J867" s="39">
        <v>2000</v>
      </c>
      <c r="K867" s="39">
        <v>2</v>
      </c>
      <c r="L867" s="39" t="s">
        <v>1648</v>
      </c>
      <c r="M867" s="39" t="s">
        <v>1006</v>
      </c>
      <c r="N867" s="41">
        <v>3.8</v>
      </c>
      <c r="O867" s="39" t="s">
        <v>1149</v>
      </c>
      <c r="P867" s="39" t="s">
        <v>1183</v>
      </c>
      <c r="Q867" s="48"/>
      <c r="R867" s="39">
        <v>10</v>
      </c>
      <c r="S867" s="39">
        <v>59</v>
      </c>
      <c r="T867" s="39">
        <v>59</v>
      </c>
      <c r="U867" s="48">
        <v>50.370370370370374</v>
      </c>
      <c r="V867" s="39">
        <v>2</v>
      </c>
      <c r="W867" s="39"/>
      <c r="X867" s="39">
        <v>3</v>
      </c>
      <c r="Y867" s="39">
        <v>7.4</v>
      </c>
      <c r="Z867" s="39">
        <v>20</v>
      </c>
      <c r="AA867" s="39"/>
      <c r="AB867" s="52"/>
      <c r="AC867" s="39" t="s">
        <v>1</v>
      </c>
      <c r="AD867" s="41">
        <v>4</v>
      </c>
      <c r="AE867" s="41">
        <v>1.6</v>
      </c>
      <c r="AF867" s="68" t="s">
        <v>619</v>
      </c>
      <c r="AG867" s="39" t="str">
        <f>VLOOKUP(B867,$B$1703:$D$1743,2,FALSE)</f>
        <v>NSW</v>
      </c>
      <c r="AH867" s="39" t="str">
        <f>VLOOKUP(B867,$B$1703:$D$1743,3,FALSE)</f>
        <v>-</v>
      </c>
      <c r="AI867" s="69" t="str">
        <f>TRIM(PROPER(L867))</f>
        <v>Laws Of Indices</v>
      </c>
      <c r="AJ867" s="39" t="str">
        <f>TEXT(A867, "ddd")</f>
        <v>Sat</v>
      </c>
      <c r="AK867" s="39">
        <f>MONTH(Table2[[#This Row],[Date]])</f>
        <v>11</v>
      </c>
      <c r="AL867" s="39" t="s">
        <v>1362</v>
      </c>
      <c r="AM867" s="39" t="str">
        <f>IF(AND(Table2[[#This Row],[Date]]=A868,Table2[[#This Row],[Track]]=B868,Table2[[#This Row],[Race]]=F868,AL867&lt;&gt;"Neg",AL868&lt;&gt;"Neg"),2,"")</f>
        <v/>
      </c>
      <c r="AN867" s="39" t="str">
        <f>IF(AM867=2,2,IF(AND(AM866=2,Table2[[#This Row],[Negatives]]&lt;&gt;"NEG"),2,""))</f>
        <v/>
      </c>
      <c r="AO867" s="39">
        <f>IF(AND(Table2[[#This Row],[State]]="NSW",Table2[[#This Row],[Rated Order]]=3,AN867=""),100,100)</f>
        <v>100</v>
      </c>
      <c r="AP867" s="39" t="str">
        <f>IF(AC867&lt;&gt;"Won","",AO867*AD867)</f>
        <v/>
      </c>
      <c r="AQ867" s="39">
        <f>IF(AP867="",AO867*-1,AP867-AO867)</f>
        <v>-100</v>
      </c>
      <c r="AR867" s="95" t="str">
        <f>IF(Table2[[#This Row],[Negatives]]="NEG","",IF(AND(Table2[[#This Row],[2 Pro Bets]]="",Table2[[#This Row],[State]]="NSW",Table2[[#This Row],[Rated Order]]=3),"",100))</f>
        <v/>
      </c>
      <c r="AS867" s="47" t="str">
        <f>IF(Table2[[#This Row],[Pro Bet]]="","",IF(Table2[[#This Row],[Lev Ret]]="","",AR867*Table2[[#This Row],[Div]]))</f>
        <v/>
      </c>
      <c r="AT867" s="96" t="str">
        <f>IF(Table2[[#This Row],[Pro Bet]]="","",IF(AS867="",AR867*-1,AS867-AR867))</f>
        <v/>
      </c>
    </row>
    <row r="868" spans="1:46" x14ac:dyDescent="0.25">
      <c r="A868" s="38">
        <v>44870</v>
      </c>
      <c r="B868" s="39" t="s">
        <v>45</v>
      </c>
      <c r="C868" s="40">
        <v>0.72569444444444453</v>
      </c>
      <c r="D868" s="39">
        <v>4</v>
      </c>
      <c r="E868" s="39">
        <v>3</v>
      </c>
      <c r="F868" s="70">
        <v>9</v>
      </c>
      <c r="G868" s="39">
        <v>1100</v>
      </c>
      <c r="H868" s="39" t="s">
        <v>1021</v>
      </c>
      <c r="I868" s="39">
        <v>78</v>
      </c>
      <c r="J868" s="39">
        <v>150</v>
      </c>
      <c r="K868" s="39">
        <v>1</v>
      </c>
      <c r="L868" s="39" t="s">
        <v>895</v>
      </c>
      <c r="M868" s="39" t="s">
        <v>999</v>
      </c>
      <c r="N868" s="41">
        <v>2.9</v>
      </c>
      <c r="O868" s="39" t="s">
        <v>1505</v>
      </c>
      <c r="P868" s="39" t="s">
        <v>1407</v>
      </c>
      <c r="Q868" s="48"/>
      <c r="R868" s="39">
        <v>2</v>
      </c>
      <c r="S868" s="39">
        <v>59</v>
      </c>
      <c r="T868" s="39">
        <v>59</v>
      </c>
      <c r="U868" s="48">
        <v>75.299085151301909</v>
      </c>
      <c r="V868" s="39">
        <v>2</v>
      </c>
      <c r="W868" s="39">
        <v>2</v>
      </c>
      <c r="X868" s="39">
        <v>2</v>
      </c>
      <c r="Y868" s="39">
        <v>3.8</v>
      </c>
      <c r="Z868" s="39">
        <v>20</v>
      </c>
      <c r="AA868" s="39"/>
      <c r="AB868" s="52"/>
      <c r="AC868" s="39" t="s">
        <v>2</v>
      </c>
      <c r="AD868" s="41">
        <v>3.9</v>
      </c>
      <c r="AE868" s="41">
        <v>1.5</v>
      </c>
      <c r="AF868" s="68" t="s">
        <v>619</v>
      </c>
      <c r="AG868" s="39" t="str">
        <f>VLOOKUP(B868,$B$1703:$D$1743,2,FALSE)</f>
        <v>NSW</v>
      </c>
      <c r="AH868" s="39" t="str">
        <f>VLOOKUP(B868,$B$1703:$D$1743,3,FALSE)</f>
        <v>-</v>
      </c>
      <c r="AI868" s="69" t="str">
        <f>TRIM(PROPER(L868))</f>
        <v>Coco Rox</v>
      </c>
      <c r="AJ868" s="39" t="str">
        <f>TEXT(A868, "ddd")</f>
        <v>Sat</v>
      </c>
      <c r="AK868" s="39">
        <f>MONTH(Table2[[#This Row],[Date]])</f>
        <v>11</v>
      </c>
      <c r="AL868" s="39"/>
      <c r="AM868" s="39" t="str">
        <f>IF(AND(Table2[[#This Row],[Date]]=A869,Table2[[#This Row],[Track]]=B869,Table2[[#This Row],[Race]]=F869,AL868&lt;&gt;"Neg",AL869&lt;&gt;"Neg"),2,"")</f>
        <v/>
      </c>
      <c r="AN868" s="39" t="str">
        <f>IF(AM868=2,2,IF(AND(AM867=2,Table2[[#This Row],[Negatives]]&lt;&gt;"NEG"),2,""))</f>
        <v/>
      </c>
      <c r="AO868" s="39">
        <f>IF(AND(Table2[[#This Row],[State]]="NSW",Table2[[#This Row],[Rated Order]]=3,AN868=""),100,100)</f>
        <v>100</v>
      </c>
      <c r="AP868" s="39" t="str">
        <f>IF(AC868&lt;&gt;"Won","",AO868*AD868)</f>
        <v/>
      </c>
      <c r="AQ868" s="39">
        <f>IF(AP868="",AO868*-1,AP868-AO868)</f>
        <v>-100</v>
      </c>
      <c r="AR868" s="95">
        <f>IF(Table2[[#This Row],[Negatives]]="NEG","",IF(AND(Table2[[#This Row],[2 Pro Bets]]="",Table2[[#This Row],[State]]="NSW",Table2[[#This Row],[Rated Order]]=3),"",100))</f>
        <v>100</v>
      </c>
      <c r="AS868" s="47" t="str">
        <f>IF(Table2[[#This Row],[Pro Bet]]="","",IF(Table2[[#This Row],[Lev Ret]]="","",AR868*Table2[[#This Row],[Div]]))</f>
        <v/>
      </c>
      <c r="AT868" s="96">
        <f>IF(Table2[[#This Row],[Pro Bet]]="","",IF(AS868="",AR868*-1,AS868-AR868))</f>
        <v>-100</v>
      </c>
    </row>
    <row r="869" spans="1:46" x14ac:dyDescent="0.25">
      <c r="A869" s="38">
        <v>44870</v>
      </c>
      <c r="B869" s="39" t="s">
        <v>45</v>
      </c>
      <c r="C869" s="40">
        <v>0.75347222222222221</v>
      </c>
      <c r="D869" s="39">
        <v>4</v>
      </c>
      <c r="E869" s="39">
        <v>3</v>
      </c>
      <c r="F869" s="70">
        <v>10</v>
      </c>
      <c r="G869" s="39">
        <v>1400</v>
      </c>
      <c r="H869" s="39" t="s">
        <v>1398</v>
      </c>
      <c r="I869" s="39">
        <v>78</v>
      </c>
      <c r="J869" s="39">
        <v>150</v>
      </c>
      <c r="K869" s="39">
        <v>13</v>
      </c>
      <c r="L869" s="39" t="s">
        <v>1649</v>
      </c>
      <c r="M869" s="39" t="s">
        <v>1018</v>
      </c>
      <c r="N869" s="41">
        <v>11</v>
      </c>
      <c r="O869" s="39" t="s">
        <v>1089</v>
      </c>
      <c r="P869" s="39" t="s">
        <v>1498</v>
      </c>
      <c r="Q869" s="48"/>
      <c r="R869" s="39">
        <v>7</v>
      </c>
      <c r="S869" s="39">
        <v>54</v>
      </c>
      <c r="T869" s="39">
        <v>54</v>
      </c>
      <c r="U869" s="48">
        <v>36.868686868686872</v>
      </c>
      <c r="V869" s="39">
        <v>3</v>
      </c>
      <c r="W869" s="39"/>
      <c r="X869" s="39">
        <v>2</v>
      </c>
      <c r="Y869" s="39">
        <v>5</v>
      </c>
      <c r="Z869" s="39">
        <v>20</v>
      </c>
      <c r="AA869" s="39"/>
      <c r="AB869" s="52"/>
      <c r="AC869" s="39" t="s">
        <v>471</v>
      </c>
      <c r="AD869" s="41">
        <v>9.5</v>
      </c>
      <c r="AE869" s="41">
        <v>2.9</v>
      </c>
      <c r="AF869" s="68" t="s">
        <v>619</v>
      </c>
      <c r="AG869" s="39" t="str">
        <f>VLOOKUP(B869,$B$1703:$D$1743,2,FALSE)</f>
        <v>NSW</v>
      </c>
      <c r="AH869" s="39" t="str">
        <f>VLOOKUP(B869,$B$1703:$D$1743,3,FALSE)</f>
        <v>-</v>
      </c>
      <c r="AI869" s="69" t="str">
        <f>TRIM(PROPER(L869))</f>
        <v>Short Shorts</v>
      </c>
      <c r="AJ869" s="39" t="str">
        <f>TEXT(A869, "ddd")</f>
        <v>Sat</v>
      </c>
      <c r="AK869" s="39">
        <f>MONTH(Table2[[#This Row],[Date]])</f>
        <v>11</v>
      </c>
      <c r="AL869" s="39" t="s">
        <v>1362</v>
      </c>
      <c r="AM869" s="39" t="str">
        <f>IF(AND(Table2[[#This Row],[Date]]=A870,Table2[[#This Row],[Track]]=B870,Table2[[#This Row],[Race]]=F870,AL869&lt;&gt;"Neg",AL870&lt;&gt;"Neg"),2,"")</f>
        <v/>
      </c>
      <c r="AN869" s="39" t="str">
        <f>IF(AM869=2,2,IF(AND(AM868=2,Table2[[#This Row],[Negatives]]&lt;&gt;"NEG"),2,""))</f>
        <v/>
      </c>
      <c r="AO869" s="39">
        <f>IF(AND(Table2[[#This Row],[State]]="NSW",Table2[[#This Row],[Rated Order]]=3,AN869=""),100,100)</f>
        <v>100</v>
      </c>
      <c r="AP869" s="39">
        <f>IF(AC869&lt;&gt;"Won","",AO869*AD869)</f>
        <v>950</v>
      </c>
      <c r="AQ869" s="39">
        <f>IF(AP869="",AO869*-1,AP869-AO869)</f>
        <v>850</v>
      </c>
      <c r="AR869" s="95" t="str">
        <f>IF(Table2[[#This Row],[Negatives]]="NEG","",IF(AND(Table2[[#This Row],[2 Pro Bets]]="",Table2[[#This Row],[State]]="NSW",Table2[[#This Row],[Rated Order]]=3),"",100))</f>
        <v/>
      </c>
      <c r="AS869" s="47" t="str">
        <f>IF(Table2[[#This Row],[Pro Bet]]="","",IF(Table2[[#This Row],[Lev Ret]]="","",AR869*Table2[[#This Row],[Div]]))</f>
        <v/>
      </c>
      <c r="AT869" s="96" t="str">
        <f>IF(Table2[[#This Row],[Pro Bet]]="","",IF(AS869="",AR869*-1,AS869-AR869))</f>
        <v/>
      </c>
    </row>
    <row r="870" spans="1:46" x14ac:dyDescent="0.25">
      <c r="A870" s="38">
        <v>44877</v>
      </c>
      <c r="B870" s="39" t="s">
        <v>228</v>
      </c>
      <c r="C870" s="40">
        <v>0.57291666666666663</v>
      </c>
      <c r="D870" s="39">
        <v>4</v>
      </c>
      <c r="E870" s="39">
        <v>3</v>
      </c>
      <c r="F870" s="70">
        <v>3</v>
      </c>
      <c r="G870" s="39">
        <v>2540</v>
      </c>
      <c r="H870" s="39" t="s">
        <v>988</v>
      </c>
      <c r="I870" s="39">
        <v>84</v>
      </c>
      <c r="J870" s="39">
        <v>130</v>
      </c>
      <c r="K870" s="39">
        <v>2</v>
      </c>
      <c r="L870" s="39" t="s">
        <v>591</v>
      </c>
      <c r="M870" s="39" t="s">
        <v>1030</v>
      </c>
      <c r="N870" s="41">
        <v>7</v>
      </c>
      <c r="O870" s="39" t="s">
        <v>1043</v>
      </c>
      <c r="P870" s="39" t="s">
        <v>1045</v>
      </c>
      <c r="Q870" s="48"/>
      <c r="R870" s="39">
        <v>1</v>
      </c>
      <c r="S870" s="39">
        <v>57</v>
      </c>
      <c r="T870" s="39">
        <v>57</v>
      </c>
      <c r="U870" s="48">
        <v>52.747252747252745</v>
      </c>
      <c r="V870" s="39">
        <v>5</v>
      </c>
      <c r="W870" s="39">
        <v>2</v>
      </c>
      <c r="X870" s="39">
        <v>2</v>
      </c>
      <c r="Y870" s="39">
        <v>4.4000000000000004</v>
      </c>
      <c r="Z870" s="39">
        <v>40</v>
      </c>
      <c r="AA870" s="39">
        <v>8</v>
      </c>
      <c r="AB870" s="52"/>
      <c r="AC870" s="39" t="s">
        <v>2</v>
      </c>
      <c r="AD870" s="41">
        <v>7</v>
      </c>
      <c r="AE870" s="41">
        <v>1.8</v>
      </c>
      <c r="AF870" s="68" t="s">
        <v>618</v>
      </c>
      <c r="AG870" s="39" t="str">
        <f>VLOOKUP(B870,$B$1703:$D$1743,2,FALSE)</f>
        <v>Vic</v>
      </c>
      <c r="AH870" s="39" t="str">
        <f>VLOOKUP(B870,$B$1703:$D$1743,3,FALSE)</f>
        <v>Bush</v>
      </c>
      <c r="AI870" s="69" t="str">
        <f>TRIM(PROPER(L870))</f>
        <v>Nobel Heights</v>
      </c>
      <c r="AJ870" s="39" t="str">
        <f>TEXT(A870, "ddd")</f>
        <v>Sat</v>
      </c>
      <c r="AK870" s="39">
        <f>MONTH(Table2[[#This Row],[Date]])</f>
        <v>11</v>
      </c>
      <c r="AL870" s="39"/>
      <c r="AM870" s="39">
        <f>IF(AND(Table2[[#This Row],[Date]]=A871,Table2[[#This Row],[Track]]=B871,Table2[[#This Row],[Race]]=F871,AL870&lt;&gt;"Neg",AL871&lt;&gt;"Neg"),2,"")</f>
        <v>2</v>
      </c>
      <c r="AN870" s="39">
        <f>IF(AM870=2,2,IF(AND(AM869=2,Table2[[#This Row],[Negatives]]&lt;&gt;"NEG"),2,""))</f>
        <v>2</v>
      </c>
      <c r="AO870" s="39">
        <f>IF(AND(Table2[[#This Row],[State]]="NSW",Table2[[#This Row],[Rated Order]]=3,AN870=""),100,100)</f>
        <v>100</v>
      </c>
      <c r="AP870" s="39" t="str">
        <f>IF(AC870&lt;&gt;"Won","",AO870*AD870)</f>
        <v/>
      </c>
      <c r="AQ870" s="39">
        <f>IF(AP870="",AO870*-1,AP870-AO870)</f>
        <v>-100</v>
      </c>
      <c r="AR870" s="95">
        <f>IF(Table2[[#This Row],[Negatives]]="NEG","",IF(AND(Table2[[#This Row],[2 Pro Bets]]="",Table2[[#This Row],[State]]="NSW",Table2[[#This Row],[Rated Order]]=3),"",100))</f>
        <v>100</v>
      </c>
      <c r="AS870" s="47" t="str">
        <f>IF(Table2[[#This Row],[Pro Bet]]="","",IF(Table2[[#This Row],[Lev Ret]]="","",AR870*Table2[[#This Row],[Div]]))</f>
        <v/>
      </c>
      <c r="AT870" s="96">
        <f>IF(Table2[[#This Row],[Pro Bet]]="","",IF(AS870="",AR870*-1,AS870-AR870))</f>
        <v>-100</v>
      </c>
    </row>
    <row r="871" spans="1:46" x14ac:dyDescent="0.25">
      <c r="A871" s="38">
        <v>44877</v>
      </c>
      <c r="B871" s="39" t="s">
        <v>228</v>
      </c>
      <c r="C871" s="40">
        <v>0.57291666666666663</v>
      </c>
      <c r="D871" s="39">
        <v>4</v>
      </c>
      <c r="E871" s="39">
        <v>3</v>
      </c>
      <c r="F871" s="70">
        <v>3</v>
      </c>
      <c r="G871" s="39">
        <v>2540</v>
      </c>
      <c r="H871" s="39" t="s">
        <v>988</v>
      </c>
      <c r="I871" s="39">
        <v>84</v>
      </c>
      <c r="J871" s="39">
        <v>130</v>
      </c>
      <c r="K871" s="39">
        <v>1</v>
      </c>
      <c r="L871" s="39" t="s">
        <v>675</v>
      </c>
      <c r="M871" s="39" t="s">
        <v>999</v>
      </c>
      <c r="N871" s="41">
        <v>2.4</v>
      </c>
      <c r="O871" s="39" t="s">
        <v>1274</v>
      </c>
      <c r="P871" s="39" t="s">
        <v>1010</v>
      </c>
      <c r="Q871" s="48"/>
      <c r="R871" s="39">
        <v>7</v>
      </c>
      <c r="S871" s="39">
        <v>60</v>
      </c>
      <c r="T871" s="39">
        <v>60</v>
      </c>
      <c r="U871" s="48">
        <v>52.747252747252745</v>
      </c>
      <c r="V871" s="39">
        <v>1</v>
      </c>
      <c r="W871" s="39">
        <v>1</v>
      </c>
      <c r="X871" s="39">
        <v>3</v>
      </c>
      <c r="Y871" s="39">
        <v>5.3</v>
      </c>
      <c r="Z871" s="39">
        <v>30</v>
      </c>
      <c r="AA871" s="39">
        <v>8</v>
      </c>
      <c r="AB871" s="52"/>
      <c r="AC871" s="39" t="s">
        <v>1</v>
      </c>
      <c r="AD871" s="41">
        <v>2.8</v>
      </c>
      <c r="AE871" s="41">
        <v>1.4</v>
      </c>
      <c r="AF871" s="68" t="s">
        <v>618</v>
      </c>
      <c r="AG871" s="39" t="str">
        <f>VLOOKUP(B871,$B$1703:$D$1743,2,FALSE)</f>
        <v>Vic</v>
      </c>
      <c r="AH871" s="39" t="str">
        <f>VLOOKUP(B871,$B$1703:$D$1743,3,FALSE)</f>
        <v>Bush</v>
      </c>
      <c r="AI871" s="69" t="str">
        <f>TRIM(PROPER(L871))</f>
        <v>Port Philip</v>
      </c>
      <c r="AJ871" s="39" t="str">
        <f>TEXT(A871, "ddd")</f>
        <v>Sat</v>
      </c>
      <c r="AK871" s="39">
        <f>MONTH(Table2[[#This Row],[Date]])</f>
        <v>11</v>
      </c>
      <c r="AL871" s="39"/>
      <c r="AM871" s="39" t="str">
        <f>IF(AND(Table2[[#This Row],[Date]]=A872,Table2[[#This Row],[Track]]=B872,Table2[[#This Row],[Race]]=F872,AL871&lt;&gt;"Neg",AL872&lt;&gt;"Neg"),2,"")</f>
        <v/>
      </c>
      <c r="AN871" s="39">
        <f>IF(AM871=2,2,IF(AND(AM870=2,Table2[[#This Row],[Negatives]]&lt;&gt;"NEG"),2,""))</f>
        <v>2</v>
      </c>
      <c r="AO871" s="39">
        <f>IF(AND(Table2[[#This Row],[State]]="NSW",Table2[[#This Row],[Rated Order]]=3,AN871=""),100,100)</f>
        <v>100</v>
      </c>
      <c r="AP871" s="39" t="str">
        <f>IF(AC871&lt;&gt;"Won","",AO871*AD871)</f>
        <v/>
      </c>
      <c r="AQ871" s="39">
        <f>IF(AP871="",AO871*-1,AP871-AO871)</f>
        <v>-100</v>
      </c>
      <c r="AR871" s="95">
        <f>IF(Table2[[#This Row],[Negatives]]="NEG","",IF(AND(Table2[[#This Row],[2 Pro Bets]]="",Table2[[#This Row],[State]]="NSW",Table2[[#This Row],[Rated Order]]=3),"",100))</f>
        <v>100</v>
      </c>
      <c r="AS871" s="47" t="str">
        <f>IF(Table2[[#This Row],[Pro Bet]]="","",IF(Table2[[#This Row],[Lev Ret]]="","",AR871*Table2[[#This Row],[Div]]))</f>
        <v/>
      </c>
      <c r="AT871" s="96">
        <f>IF(Table2[[#This Row],[Pro Bet]]="","",IF(AS871="",AR871*-1,AS871-AR871))</f>
        <v>-100</v>
      </c>
    </row>
    <row r="872" spans="1:46" x14ac:dyDescent="0.25">
      <c r="A872" s="38">
        <v>44877</v>
      </c>
      <c r="B872" s="39" t="s">
        <v>49</v>
      </c>
      <c r="C872" s="40">
        <v>0.58680555555555558</v>
      </c>
      <c r="D872" s="39">
        <v>4</v>
      </c>
      <c r="E872" s="39">
        <v>0</v>
      </c>
      <c r="F872" s="70">
        <v>4</v>
      </c>
      <c r="G872" s="39">
        <v>2300</v>
      </c>
      <c r="H872" s="39" t="s">
        <v>1398</v>
      </c>
      <c r="I872" s="39"/>
      <c r="J872" s="39">
        <v>300</v>
      </c>
      <c r="K872" s="39">
        <v>8</v>
      </c>
      <c r="L872" s="39" t="s">
        <v>896</v>
      </c>
      <c r="M872" s="39" t="s">
        <v>999</v>
      </c>
      <c r="N872" s="41">
        <v>2.9</v>
      </c>
      <c r="O872" s="39" t="s">
        <v>1063</v>
      </c>
      <c r="P872" s="39" t="s">
        <v>1500</v>
      </c>
      <c r="Q872" s="48">
        <v>1.5</v>
      </c>
      <c r="R872" s="39">
        <v>6</v>
      </c>
      <c r="S872" s="39">
        <v>52</v>
      </c>
      <c r="T872" s="39">
        <v>50.5</v>
      </c>
      <c r="U872" s="48">
        <v>46.2474645030426</v>
      </c>
      <c r="V872" s="39">
        <v>1</v>
      </c>
      <c r="W872" s="39">
        <v>3</v>
      </c>
      <c r="X872" s="39">
        <v>2</v>
      </c>
      <c r="Y872" s="39">
        <v>4.9000000000000004</v>
      </c>
      <c r="Z872" s="39">
        <v>20</v>
      </c>
      <c r="AA872" s="39"/>
      <c r="AB872" s="52"/>
      <c r="AC872" s="39" t="s">
        <v>471</v>
      </c>
      <c r="AD872" s="41">
        <v>3.5</v>
      </c>
      <c r="AE872" s="41">
        <v>1.4</v>
      </c>
      <c r="AF872" s="68" t="s">
        <v>619</v>
      </c>
      <c r="AG872" s="39" t="str">
        <f>VLOOKUP(B872,$B$1703:$D$1743,2,FALSE)</f>
        <v>NSW</v>
      </c>
      <c r="AH872" s="39" t="str">
        <f>VLOOKUP(B872,$B$1703:$D$1743,3,FALSE)</f>
        <v>Bush</v>
      </c>
      <c r="AI872" s="69" t="str">
        <f>TRIM(PROPER(L872))</f>
        <v>King Frankel</v>
      </c>
      <c r="AJ872" s="39" t="str">
        <f>TEXT(A872, "ddd")</f>
        <v>Sat</v>
      </c>
      <c r="AK872" s="39">
        <f>MONTH(Table2[[#This Row],[Date]])</f>
        <v>11</v>
      </c>
      <c r="AL872" s="39"/>
      <c r="AM872" s="39" t="str">
        <f>IF(AND(Table2[[#This Row],[Date]]=A873,Table2[[#This Row],[Track]]=B873,Table2[[#This Row],[Race]]=F873,AL872&lt;&gt;"Neg",AL873&lt;&gt;"Neg"),2,"")</f>
        <v/>
      </c>
      <c r="AN872" s="39" t="str">
        <f>IF(AM872=2,2,IF(AND(AM871=2,Table2[[#This Row],[Negatives]]&lt;&gt;"NEG"),2,""))</f>
        <v/>
      </c>
      <c r="AO872" s="39">
        <f>IF(AND(Table2[[#This Row],[State]]="NSW",Table2[[#This Row],[Rated Order]]=3,AN872=""),100,100)</f>
        <v>100</v>
      </c>
      <c r="AP872" s="39">
        <f>IF(AC872&lt;&gt;"Won","",AO872*AD872)</f>
        <v>350</v>
      </c>
      <c r="AQ872" s="39">
        <f>IF(AP872="",AO872*-1,AP872-AO872)</f>
        <v>250</v>
      </c>
      <c r="AR872" s="95">
        <f>IF(Table2[[#This Row],[Negatives]]="NEG","",IF(AND(Table2[[#This Row],[2 Pro Bets]]="",Table2[[#This Row],[State]]="NSW",Table2[[#This Row],[Rated Order]]=3),"",100))</f>
        <v>100</v>
      </c>
      <c r="AS872" s="47">
        <f>IF(Table2[[#This Row],[Pro Bet]]="","",IF(Table2[[#This Row],[Lev Ret]]="","",AR872*Table2[[#This Row],[Div]]))</f>
        <v>350</v>
      </c>
      <c r="AT872" s="96">
        <f>IF(Table2[[#This Row],[Pro Bet]]="","",IF(AS872="",AR872*-1,AS872-AR872))</f>
        <v>250</v>
      </c>
    </row>
    <row r="873" spans="1:46" x14ac:dyDescent="0.25">
      <c r="A873" s="38">
        <v>44877</v>
      </c>
      <c r="B873" s="39" t="s">
        <v>49</v>
      </c>
      <c r="C873" s="40">
        <v>0.60416666666666696</v>
      </c>
      <c r="D873" s="39">
        <v>4</v>
      </c>
      <c r="E873" s="39">
        <v>0</v>
      </c>
      <c r="F873" s="70">
        <v>3</v>
      </c>
      <c r="G873" s="39">
        <v>1400</v>
      </c>
      <c r="H873" s="39" t="s">
        <v>1021</v>
      </c>
      <c r="I873" s="39">
        <v>78</v>
      </c>
      <c r="J873" s="39">
        <v>150</v>
      </c>
      <c r="K873" s="39">
        <v>2</v>
      </c>
      <c r="L873" s="39" t="s">
        <v>1649</v>
      </c>
      <c r="M873" s="39" t="s">
        <v>1018</v>
      </c>
      <c r="N873" s="41">
        <v>2.8</v>
      </c>
      <c r="O873" s="39" t="s">
        <v>1089</v>
      </c>
      <c r="P873" s="39" t="s">
        <v>1498</v>
      </c>
      <c r="Q873" s="48"/>
      <c r="R873" s="39">
        <v>7</v>
      </c>
      <c r="S873" s="39">
        <v>58.5</v>
      </c>
      <c r="T873" s="39">
        <v>58.5</v>
      </c>
      <c r="U873" s="48">
        <v>54.945054945054949</v>
      </c>
      <c r="V873" s="39">
        <v>1</v>
      </c>
      <c r="W873" s="39">
        <v>2</v>
      </c>
      <c r="X873" s="39">
        <v>2</v>
      </c>
      <c r="Y873" s="39">
        <v>3.4</v>
      </c>
      <c r="Z873" s="39">
        <v>20</v>
      </c>
      <c r="AA873" s="39"/>
      <c r="AB873" s="52"/>
      <c r="AC873" s="39"/>
      <c r="AD873" s="41">
        <v>2.5</v>
      </c>
      <c r="AE873" s="41"/>
      <c r="AF873" s="68" t="s">
        <v>619</v>
      </c>
      <c r="AG873" s="39" t="str">
        <f>VLOOKUP(B873,$B$1703:$D$1743,2,FALSE)</f>
        <v>NSW</v>
      </c>
      <c r="AH873" s="39" t="str">
        <f>VLOOKUP(B873,$B$1703:$D$1743,3,FALSE)</f>
        <v>Bush</v>
      </c>
      <c r="AI873" s="69" t="str">
        <f>TRIM(PROPER(L873))</f>
        <v>Short Shorts</v>
      </c>
      <c r="AJ873" s="39" t="str">
        <f>TEXT(A873, "ddd")</f>
        <v>Sat</v>
      </c>
      <c r="AK873" s="39">
        <f>MONTH(Table2[[#This Row],[Date]])</f>
        <v>11</v>
      </c>
      <c r="AL873" s="39" t="s">
        <v>1362</v>
      </c>
      <c r="AM873" s="39" t="str">
        <f>IF(AND(Table2[[#This Row],[Date]]=A874,Table2[[#This Row],[Track]]=B874,Table2[[#This Row],[Race]]=F874,AL873&lt;&gt;"Neg",AL874&lt;&gt;"Neg"),2,"")</f>
        <v/>
      </c>
      <c r="AN873" s="39" t="str">
        <f>IF(AM873=2,2,IF(AND(AM872=2,Table2[[#This Row],[Negatives]]&lt;&gt;"NEG"),2,""))</f>
        <v/>
      </c>
      <c r="AO873" s="39">
        <f>IF(AND(Table2[[#This Row],[State]]="NSW",Table2[[#This Row],[Rated Order]]=3,AN873=""),100,100)</f>
        <v>100</v>
      </c>
      <c r="AP873" s="39" t="str">
        <f>IF(AC873&lt;&gt;"Won","",AO873*AD873)</f>
        <v/>
      </c>
      <c r="AQ873" s="39">
        <f>IF(AP873="",AO873*-1,AP873-AO873)</f>
        <v>-100</v>
      </c>
      <c r="AR873" s="95" t="str">
        <f>IF(Table2[[#This Row],[Negatives]]="NEG","",IF(AND(Table2[[#This Row],[2 Pro Bets]]="",Table2[[#This Row],[State]]="NSW",Table2[[#This Row],[Rated Order]]=3),"",100))</f>
        <v/>
      </c>
      <c r="AS873" s="47" t="str">
        <f>IF(Table2[[#This Row],[Pro Bet]]="","",IF(Table2[[#This Row],[Lev Ret]]="","",AR873*Table2[[#This Row],[Div]]))</f>
        <v/>
      </c>
      <c r="AT873" s="96" t="str">
        <f>IF(Table2[[#This Row],[Pro Bet]]="","",IF(AS873="",AR873*-1,AS873-AR873))</f>
        <v/>
      </c>
    </row>
    <row r="874" spans="1:46" x14ac:dyDescent="0.25">
      <c r="A874" s="38">
        <v>44877</v>
      </c>
      <c r="B874" s="39" t="s">
        <v>49</v>
      </c>
      <c r="C874" s="40">
        <v>0.61111111111111105</v>
      </c>
      <c r="D874" s="39">
        <v>4</v>
      </c>
      <c r="E874" s="39">
        <v>0</v>
      </c>
      <c r="F874" s="70">
        <v>5</v>
      </c>
      <c r="G874" s="39">
        <v>1600</v>
      </c>
      <c r="H874" s="39" t="s">
        <v>1398</v>
      </c>
      <c r="I874" s="39">
        <v>72</v>
      </c>
      <c r="J874" s="39">
        <v>120</v>
      </c>
      <c r="K874" s="39">
        <v>3</v>
      </c>
      <c r="L874" s="39" t="s">
        <v>1650</v>
      </c>
      <c r="M874" s="39" t="s">
        <v>1018</v>
      </c>
      <c r="N874" s="41">
        <v>4.5</v>
      </c>
      <c r="O874" s="39" t="s">
        <v>1506</v>
      </c>
      <c r="P874" s="39" t="s">
        <v>1503</v>
      </c>
      <c r="Q874" s="48">
        <v>3</v>
      </c>
      <c r="R874" s="39">
        <v>2</v>
      </c>
      <c r="S874" s="39">
        <v>58</v>
      </c>
      <c r="T874" s="39">
        <v>55</v>
      </c>
      <c r="U874" s="48">
        <v>32.426303854875286</v>
      </c>
      <c r="V874" s="39">
        <v>3</v>
      </c>
      <c r="W874" s="39">
        <v>1</v>
      </c>
      <c r="X874" s="39">
        <v>2</v>
      </c>
      <c r="Y874" s="39">
        <v>4.5999999999999996</v>
      </c>
      <c r="Z874" s="39">
        <v>20</v>
      </c>
      <c r="AA874" s="39"/>
      <c r="AB874" s="52"/>
      <c r="AC874" s="39" t="s">
        <v>1</v>
      </c>
      <c r="AD874" s="41">
        <v>5</v>
      </c>
      <c r="AE874" s="41">
        <v>2</v>
      </c>
      <c r="AF874" s="68" t="s">
        <v>619</v>
      </c>
      <c r="AG874" s="39" t="str">
        <f>VLOOKUP(B874,$B$1703:$D$1743,2,FALSE)</f>
        <v>NSW</v>
      </c>
      <c r="AH874" s="39" t="str">
        <f>VLOOKUP(B874,$B$1703:$D$1743,3,FALSE)</f>
        <v>Bush</v>
      </c>
      <c r="AI874" s="69" t="str">
        <f>TRIM(PROPER(L874))</f>
        <v>Sebrenco</v>
      </c>
      <c r="AJ874" s="39" t="str">
        <f>TEXT(A874, "ddd")</f>
        <v>Sat</v>
      </c>
      <c r="AK874" s="39">
        <f>MONTH(Table2[[#This Row],[Date]])</f>
        <v>11</v>
      </c>
      <c r="AL874" s="39" t="s">
        <v>1362</v>
      </c>
      <c r="AM874" s="39" t="str">
        <f>IF(AND(Table2[[#This Row],[Date]]=A875,Table2[[#This Row],[Track]]=B875,Table2[[#This Row],[Race]]=F875,AL874&lt;&gt;"Neg",AL875&lt;&gt;"Neg"),2,"")</f>
        <v/>
      </c>
      <c r="AN874" s="39" t="str">
        <f>IF(AM874=2,2,IF(AND(AM873=2,Table2[[#This Row],[Negatives]]&lt;&gt;"NEG"),2,""))</f>
        <v/>
      </c>
      <c r="AO874" s="39">
        <f>IF(AND(Table2[[#This Row],[State]]="NSW",Table2[[#This Row],[Rated Order]]=3,AN874=""),100,100)</f>
        <v>100</v>
      </c>
      <c r="AP874" s="39" t="str">
        <f>IF(AC874&lt;&gt;"Won","",AO874*AD874)</f>
        <v/>
      </c>
      <c r="AQ874" s="39">
        <f>IF(AP874="",AO874*-1,AP874-AO874)</f>
        <v>-100</v>
      </c>
      <c r="AR874" s="95" t="str">
        <f>IF(Table2[[#This Row],[Negatives]]="NEG","",IF(AND(Table2[[#This Row],[2 Pro Bets]]="",Table2[[#This Row],[State]]="NSW",Table2[[#This Row],[Rated Order]]=3),"",100))</f>
        <v/>
      </c>
      <c r="AS874" s="47" t="str">
        <f>IF(Table2[[#This Row],[Pro Bet]]="","",IF(Table2[[#This Row],[Lev Ret]]="","",AR874*Table2[[#This Row],[Div]]))</f>
        <v/>
      </c>
      <c r="AT874" s="96" t="str">
        <f>IF(Table2[[#This Row],[Pro Bet]]="","",IF(AS874="",AR874*-1,AS874-AR874))</f>
        <v/>
      </c>
    </row>
    <row r="875" spans="1:46" x14ac:dyDescent="0.25">
      <c r="A875" s="38">
        <v>44877</v>
      </c>
      <c r="B875" s="39" t="s">
        <v>228</v>
      </c>
      <c r="C875" s="40">
        <v>0.625</v>
      </c>
      <c r="D875" s="39">
        <v>4</v>
      </c>
      <c r="E875" s="39">
        <v>3</v>
      </c>
      <c r="F875" s="70">
        <v>5</v>
      </c>
      <c r="G875" s="39">
        <v>1400</v>
      </c>
      <c r="H875" s="39" t="s">
        <v>1021</v>
      </c>
      <c r="I875" s="39" t="s">
        <v>1061</v>
      </c>
      <c r="J875" s="39">
        <v>175</v>
      </c>
      <c r="K875" s="39">
        <v>6</v>
      </c>
      <c r="L875" s="39" t="s">
        <v>588</v>
      </c>
      <c r="M875" s="39" t="s">
        <v>1006</v>
      </c>
      <c r="N875" s="41">
        <v>5.5</v>
      </c>
      <c r="O875" s="39" t="s">
        <v>1003</v>
      </c>
      <c r="P875" s="39" t="s">
        <v>1013</v>
      </c>
      <c r="Q875" s="48"/>
      <c r="R875" s="39">
        <v>6</v>
      </c>
      <c r="S875" s="39">
        <v>56</v>
      </c>
      <c r="T875" s="39">
        <v>56</v>
      </c>
      <c r="U875" s="48">
        <v>40.404040404040401</v>
      </c>
      <c r="V875" s="39"/>
      <c r="W875" s="39">
        <v>2</v>
      </c>
      <c r="X875" s="39">
        <v>2</v>
      </c>
      <c r="Y875" s="39">
        <v>5</v>
      </c>
      <c r="Z875" s="39">
        <v>35</v>
      </c>
      <c r="AA875" s="39">
        <v>10</v>
      </c>
      <c r="AB875" s="52"/>
      <c r="AC875" s="39"/>
      <c r="AD875" s="41">
        <v>6</v>
      </c>
      <c r="AE875" s="41"/>
      <c r="AF875" s="68" t="s">
        <v>618</v>
      </c>
      <c r="AG875" s="39" t="str">
        <f>VLOOKUP(B875,$B$1703:$D$1743,2,FALSE)</f>
        <v>Vic</v>
      </c>
      <c r="AH875" s="39" t="str">
        <f>VLOOKUP(B875,$B$1703:$D$1743,3,FALSE)</f>
        <v>Bush</v>
      </c>
      <c r="AI875" s="69" t="str">
        <f>TRIM(PROPER(L875))</f>
        <v>Cardigan Queen</v>
      </c>
      <c r="AJ875" s="39" t="str">
        <f>TEXT(A875, "ddd")</f>
        <v>Sat</v>
      </c>
      <c r="AK875" s="39">
        <f>MONTH(Table2[[#This Row],[Date]])</f>
        <v>11</v>
      </c>
      <c r="AL875" s="39"/>
      <c r="AM875" s="39">
        <f>IF(AND(Table2[[#This Row],[Date]]=A876,Table2[[#This Row],[Track]]=B876,Table2[[#This Row],[Race]]=F876,AL875&lt;&gt;"Neg",AL876&lt;&gt;"Neg"),2,"")</f>
        <v>2</v>
      </c>
      <c r="AN875" s="39">
        <f>IF(AM875=2,2,IF(AND(AM874=2,Table2[[#This Row],[Negatives]]&lt;&gt;"NEG"),2,""))</f>
        <v>2</v>
      </c>
      <c r="AO875" s="39">
        <f>IF(AND(Table2[[#This Row],[State]]="NSW",Table2[[#This Row],[Rated Order]]=3,AN875=""),100,100)</f>
        <v>100</v>
      </c>
      <c r="AP875" s="39" t="str">
        <f>IF(AC875&lt;&gt;"Won","",AO875*AD875)</f>
        <v/>
      </c>
      <c r="AQ875" s="39">
        <f>IF(AP875="",AO875*-1,AP875-AO875)</f>
        <v>-100</v>
      </c>
      <c r="AR875" s="95">
        <f>IF(Table2[[#This Row],[Negatives]]="NEG","",IF(AND(Table2[[#This Row],[2 Pro Bets]]="",Table2[[#This Row],[State]]="NSW",Table2[[#This Row],[Rated Order]]=3),"",100))</f>
        <v>100</v>
      </c>
      <c r="AS875" s="47" t="str">
        <f>IF(Table2[[#This Row],[Pro Bet]]="","",IF(Table2[[#This Row],[Lev Ret]]="","",AR875*Table2[[#This Row],[Div]]))</f>
        <v/>
      </c>
      <c r="AT875" s="96">
        <f>IF(Table2[[#This Row],[Pro Bet]]="","",IF(AS875="",AR875*-1,AS875-AR875))</f>
        <v>-100</v>
      </c>
    </row>
    <row r="876" spans="1:46" x14ac:dyDescent="0.25">
      <c r="A876" s="38">
        <v>44877</v>
      </c>
      <c r="B876" s="39" t="s">
        <v>228</v>
      </c>
      <c r="C876" s="40">
        <v>0.625</v>
      </c>
      <c r="D876" s="39">
        <v>4</v>
      </c>
      <c r="E876" s="39">
        <v>3</v>
      </c>
      <c r="F876" s="70">
        <v>5</v>
      </c>
      <c r="G876" s="39">
        <v>1400</v>
      </c>
      <c r="H876" s="39" t="s">
        <v>1021</v>
      </c>
      <c r="I876" s="39" t="s">
        <v>1061</v>
      </c>
      <c r="J876" s="39">
        <v>175</v>
      </c>
      <c r="K876" s="39">
        <v>1</v>
      </c>
      <c r="L876" s="39" t="s">
        <v>491</v>
      </c>
      <c r="M876" s="39" t="s">
        <v>1006</v>
      </c>
      <c r="N876" s="41">
        <v>5.5</v>
      </c>
      <c r="O876" s="39" t="s">
        <v>1093</v>
      </c>
      <c r="P876" s="39" t="s">
        <v>1008</v>
      </c>
      <c r="Q876" s="48"/>
      <c r="R876" s="39">
        <v>8</v>
      </c>
      <c r="S876" s="39">
        <v>58</v>
      </c>
      <c r="T876" s="39">
        <v>58</v>
      </c>
      <c r="U876" s="48">
        <v>40.404040404040401</v>
      </c>
      <c r="V876" s="39">
        <v>5</v>
      </c>
      <c r="W876" s="39"/>
      <c r="X876" s="39">
        <v>3</v>
      </c>
      <c r="Y876" s="39">
        <v>5.5</v>
      </c>
      <c r="Z876" s="39">
        <v>30</v>
      </c>
      <c r="AA876" s="39">
        <v>10</v>
      </c>
      <c r="AB876" s="52"/>
      <c r="AC876" s="39" t="s">
        <v>1</v>
      </c>
      <c r="AD876" s="41">
        <v>8</v>
      </c>
      <c r="AE876" s="41">
        <v>2.7</v>
      </c>
      <c r="AF876" s="68" t="s">
        <v>618</v>
      </c>
      <c r="AG876" s="39" t="str">
        <f>VLOOKUP(B876,$B$1703:$D$1743,2,FALSE)</f>
        <v>Vic</v>
      </c>
      <c r="AH876" s="39" t="str">
        <f>VLOOKUP(B876,$B$1703:$D$1743,3,FALSE)</f>
        <v>Bush</v>
      </c>
      <c r="AI876" s="69" t="str">
        <f>TRIM(PROPER(L876))</f>
        <v>Paul'S Regret</v>
      </c>
      <c r="AJ876" s="39" t="str">
        <f>TEXT(A876, "ddd")</f>
        <v>Sat</v>
      </c>
      <c r="AK876" s="39">
        <f>MONTH(Table2[[#This Row],[Date]])</f>
        <v>11</v>
      </c>
      <c r="AL876" s="39"/>
      <c r="AM876" s="39" t="str">
        <f>IF(AND(Table2[[#This Row],[Date]]=A877,Table2[[#This Row],[Track]]=B877,Table2[[#This Row],[Race]]=F877,AL876&lt;&gt;"Neg",AL877&lt;&gt;"Neg"),2,"")</f>
        <v/>
      </c>
      <c r="AN876" s="39">
        <f>IF(AM876=2,2,IF(AND(AM875=2,Table2[[#This Row],[Negatives]]&lt;&gt;"NEG"),2,""))</f>
        <v>2</v>
      </c>
      <c r="AO876" s="39">
        <f>IF(AND(Table2[[#This Row],[State]]="NSW",Table2[[#This Row],[Rated Order]]=3,AN876=""),100,100)</f>
        <v>100</v>
      </c>
      <c r="AP876" s="39" t="str">
        <f>IF(AC876&lt;&gt;"Won","",AO876*AD876)</f>
        <v/>
      </c>
      <c r="AQ876" s="39">
        <f>IF(AP876="",AO876*-1,AP876-AO876)</f>
        <v>-100</v>
      </c>
      <c r="AR876" s="95">
        <f>IF(Table2[[#This Row],[Negatives]]="NEG","",IF(AND(Table2[[#This Row],[2 Pro Bets]]="",Table2[[#This Row],[State]]="NSW",Table2[[#This Row],[Rated Order]]=3),"",100))</f>
        <v>100</v>
      </c>
      <c r="AS876" s="47" t="str">
        <f>IF(Table2[[#This Row],[Pro Bet]]="","",IF(Table2[[#This Row],[Lev Ret]]="","",AR876*Table2[[#This Row],[Div]]))</f>
        <v/>
      </c>
      <c r="AT876" s="96">
        <f>IF(Table2[[#This Row],[Pro Bet]]="","",IF(AS876="",AR876*-1,AS876-AR876))</f>
        <v>-100</v>
      </c>
    </row>
    <row r="877" spans="1:46" x14ac:dyDescent="0.25">
      <c r="A877" s="38">
        <v>44877</v>
      </c>
      <c r="B877" s="39" t="s">
        <v>49</v>
      </c>
      <c r="C877" s="40">
        <v>0.63888888888888895</v>
      </c>
      <c r="D877" s="39">
        <v>4</v>
      </c>
      <c r="E877" s="39">
        <v>0</v>
      </c>
      <c r="F877" s="70">
        <v>6</v>
      </c>
      <c r="G877" s="39">
        <v>1850</v>
      </c>
      <c r="H877" s="39" t="s">
        <v>1398</v>
      </c>
      <c r="I877" s="39">
        <v>88</v>
      </c>
      <c r="J877" s="39">
        <v>150</v>
      </c>
      <c r="K877" s="39">
        <v>7</v>
      </c>
      <c r="L877" s="39" t="s">
        <v>1651</v>
      </c>
      <c r="M877" s="39" t="s">
        <v>1018</v>
      </c>
      <c r="N877" s="41">
        <v>3.1</v>
      </c>
      <c r="O877" s="39" t="s">
        <v>1089</v>
      </c>
      <c r="P877" s="39" t="s">
        <v>1183</v>
      </c>
      <c r="Q877" s="48"/>
      <c r="R877" s="39">
        <v>4</v>
      </c>
      <c r="S877" s="39">
        <v>55</v>
      </c>
      <c r="T877" s="39">
        <v>55</v>
      </c>
      <c r="U877" s="48">
        <v>49.801924165251833</v>
      </c>
      <c r="V877" s="39">
        <v>1</v>
      </c>
      <c r="W877" s="39"/>
      <c r="X877" s="39">
        <v>2</v>
      </c>
      <c r="Y877" s="39">
        <v>5.5</v>
      </c>
      <c r="Z877" s="39">
        <v>20</v>
      </c>
      <c r="AA877" s="39"/>
      <c r="AB877" s="52"/>
      <c r="AC877" s="39" t="s">
        <v>2</v>
      </c>
      <c r="AD877" s="41">
        <v>3</v>
      </c>
      <c r="AE877" s="41">
        <v>1.5</v>
      </c>
      <c r="AF877" s="68" t="s">
        <v>619</v>
      </c>
      <c r="AG877" s="39" t="str">
        <f>VLOOKUP(B877,$B$1703:$D$1743,2,FALSE)</f>
        <v>NSW</v>
      </c>
      <c r="AH877" s="39" t="str">
        <f>VLOOKUP(B877,$B$1703:$D$1743,3,FALSE)</f>
        <v>Bush</v>
      </c>
      <c r="AI877" s="69" t="str">
        <f>TRIM(PROPER(L877))</f>
        <v>Global Ausbred</v>
      </c>
      <c r="AJ877" s="39" t="str">
        <f>TEXT(A877, "ddd")</f>
        <v>Sat</v>
      </c>
      <c r="AK877" s="39">
        <f>MONTH(Table2[[#This Row],[Date]])</f>
        <v>11</v>
      </c>
      <c r="AL877" s="39" t="s">
        <v>1362</v>
      </c>
      <c r="AM877" s="39" t="str">
        <f>IF(AND(Table2[[#This Row],[Date]]=A878,Table2[[#This Row],[Track]]=B878,Table2[[#This Row],[Race]]=F878,AL877&lt;&gt;"Neg",AL878&lt;&gt;"Neg"),2,"")</f>
        <v/>
      </c>
      <c r="AN877" s="39" t="str">
        <f>IF(AM877=2,2,IF(AND(AM876=2,Table2[[#This Row],[Negatives]]&lt;&gt;"NEG"),2,""))</f>
        <v/>
      </c>
      <c r="AO877" s="39">
        <f>IF(AND(Table2[[#This Row],[State]]="NSW",Table2[[#This Row],[Rated Order]]=3,AN877=""),100,100)</f>
        <v>100</v>
      </c>
      <c r="AP877" s="39" t="str">
        <f>IF(AC877&lt;&gt;"Won","",AO877*AD877)</f>
        <v/>
      </c>
      <c r="AQ877" s="39">
        <f>IF(AP877="",AO877*-1,AP877-AO877)</f>
        <v>-100</v>
      </c>
      <c r="AR877" s="95" t="str">
        <f>IF(Table2[[#This Row],[Negatives]]="NEG","",IF(AND(Table2[[#This Row],[2 Pro Bets]]="",Table2[[#This Row],[State]]="NSW",Table2[[#This Row],[Rated Order]]=3),"",100))</f>
        <v/>
      </c>
      <c r="AS877" s="47" t="str">
        <f>IF(Table2[[#This Row],[Pro Bet]]="","",IF(Table2[[#This Row],[Lev Ret]]="","",AR877*Table2[[#This Row],[Div]]))</f>
        <v/>
      </c>
      <c r="AT877" s="96" t="str">
        <f>IF(Table2[[#This Row],[Pro Bet]]="","",IF(AS877="",AR877*-1,AS877-AR877))</f>
        <v/>
      </c>
    </row>
    <row r="878" spans="1:46" x14ac:dyDescent="0.25">
      <c r="A878" s="38">
        <v>44877</v>
      </c>
      <c r="B878" s="39" t="s">
        <v>49</v>
      </c>
      <c r="C878" s="40">
        <v>0.69444444444444453</v>
      </c>
      <c r="D878" s="39">
        <v>4</v>
      </c>
      <c r="E878" s="39">
        <v>0</v>
      </c>
      <c r="F878" s="70">
        <v>8</v>
      </c>
      <c r="G878" s="39">
        <v>1300</v>
      </c>
      <c r="H878" s="39" t="s">
        <v>1398</v>
      </c>
      <c r="I878" s="39"/>
      <c r="J878" s="39">
        <v>1000</v>
      </c>
      <c r="K878" s="39">
        <v>6</v>
      </c>
      <c r="L878" s="39" t="s">
        <v>65</v>
      </c>
      <c r="M878" s="39" t="s">
        <v>999</v>
      </c>
      <c r="N878" s="41">
        <v>5.2</v>
      </c>
      <c r="O878" s="39" t="s">
        <v>1068</v>
      </c>
      <c r="P878" s="39" t="s">
        <v>1182</v>
      </c>
      <c r="Q878" s="48"/>
      <c r="R878" s="39">
        <v>7</v>
      </c>
      <c r="S878" s="39">
        <v>57</v>
      </c>
      <c r="T878" s="39">
        <v>57</v>
      </c>
      <c r="U878" s="48">
        <v>24.912587412587413</v>
      </c>
      <c r="V878" s="39">
        <v>2</v>
      </c>
      <c r="W878" s="39">
        <v>5</v>
      </c>
      <c r="X878" s="39">
        <v>2</v>
      </c>
      <c r="Y878" s="39">
        <v>5.8</v>
      </c>
      <c r="Z878" s="39">
        <v>20</v>
      </c>
      <c r="AA878" s="39"/>
      <c r="AB878" s="52"/>
      <c r="AC878" s="39" t="s">
        <v>471</v>
      </c>
      <c r="AD878" s="41">
        <v>5</v>
      </c>
      <c r="AE878" s="41">
        <v>2.1</v>
      </c>
      <c r="AF878" s="68" t="s">
        <v>619</v>
      </c>
      <c r="AG878" s="39" t="str">
        <f>VLOOKUP(B878,$B$1703:$D$1743,2,FALSE)</f>
        <v>NSW</v>
      </c>
      <c r="AH878" s="39" t="str">
        <f>VLOOKUP(B878,$B$1703:$D$1743,3,FALSE)</f>
        <v>Bush</v>
      </c>
      <c r="AI878" s="69" t="str">
        <f>TRIM(PROPER(L878))</f>
        <v>Vilana</v>
      </c>
      <c r="AJ878" s="39" t="str">
        <f>TEXT(A878, "ddd")</f>
        <v>Sat</v>
      </c>
      <c r="AK878" s="39">
        <f>MONTH(Table2[[#This Row],[Date]])</f>
        <v>11</v>
      </c>
      <c r="AL878" s="39" t="s">
        <v>1362</v>
      </c>
      <c r="AM878" s="39" t="str">
        <f>IF(AND(Table2[[#This Row],[Date]]=A879,Table2[[#This Row],[Track]]=B879,Table2[[#This Row],[Race]]=F879,AL878&lt;&gt;"Neg",AL879&lt;&gt;"Neg"),2,"")</f>
        <v/>
      </c>
      <c r="AN878" s="39" t="str">
        <f>IF(AM878=2,2,IF(AND(AM877=2,Table2[[#This Row],[Negatives]]&lt;&gt;"NEG"),2,""))</f>
        <v/>
      </c>
      <c r="AO878" s="39">
        <f>IF(AND(Table2[[#This Row],[State]]="NSW",Table2[[#This Row],[Rated Order]]=3,AN878=""),100,100)</f>
        <v>100</v>
      </c>
      <c r="AP878" s="39">
        <f>IF(AC878&lt;&gt;"Won","",AO878*AD878)</f>
        <v>500</v>
      </c>
      <c r="AQ878" s="39">
        <f>IF(AP878="",AO878*-1,AP878-AO878)</f>
        <v>400</v>
      </c>
      <c r="AR878" s="95" t="str">
        <f>IF(Table2[[#This Row],[Negatives]]="NEG","",IF(AND(Table2[[#This Row],[2 Pro Bets]]="",Table2[[#This Row],[State]]="NSW",Table2[[#This Row],[Rated Order]]=3),"",100))</f>
        <v/>
      </c>
      <c r="AS878" s="47" t="str">
        <f>IF(Table2[[#This Row],[Pro Bet]]="","",IF(Table2[[#This Row],[Lev Ret]]="","",AR878*Table2[[#This Row],[Div]]))</f>
        <v/>
      </c>
      <c r="AT878" s="96" t="str">
        <f>IF(Table2[[#This Row],[Pro Bet]]="","",IF(AS878="",AR878*-1,AS878-AR878))</f>
        <v/>
      </c>
    </row>
    <row r="879" spans="1:46" x14ac:dyDescent="0.25">
      <c r="A879" s="38">
        <v>44877</v>
      </c>
      <c r="B879" s="39" t="s">
        <v>49</v>
      </c>
      <c r="C879" s="40">
        <v>0.69444444444444453</v>
      </c>
      <c r="D879" s="39">
        <v>4</v>
      </c>
      <c r="E879" s="39">
        <v>0</v>
      </c>
      <c r="F879" s="70">
        <v>8</v>
      </c>
      <c r="G879" s="39">
        <v>1300</v>
      </c>
      <c r="H879" s="39" t="s">
        <v>1398</v>
      </c>
      <c r="I879" s="39"/>
      <c r="J879" s="39">
        <v>1000</v>
      </c>
      <c r="K879" s="39">
        <v>5</v>
      </c>
      <c r="L879" s="39" t="s">
        <v>1652</v>
      </c>
      <c r="M879" s="39" t="s">
        <v>995</v>
      </c>
      <c r="N879" s="41">
        <v>5</v>
      </c>
      <c r="O879" s="39" t="s">
        <v>1406</v>
      </c>
      <c r="P879" s="39" t="s">
        <v>1266</v>
      </c>
      <c r="Q879" s="48"/>
      <c r="R879" s="39">
        <v>2</v>
      </c>
      <c r="S879" s="39">
        <v>57</v>
      </c>
      <c r="T879" s="39">
        <v>57</v>
      </c>
      <c r="U879" s="48">
        <v>24.912587412587413</v>
      </c>
      <c r="V879" s="39">
        <v>3</v>
      </c>
      <c r="W879" s="39">
        <v>1</v>
      </c>
      <c r="X879" s="39">
        <v>3</v>
      </c>
      <c r="Y879" s="39">
        <v>9.5</v>
      </c>
      <c r="Z879" s="39">
        <v>20</v>
      </c>
      <c r="AA879" s="39"/>
      <c r="AB879" s="52"/>
      <c r="AC879" s="39" t="s">
        <v>2</v>
      </c>
      <c r="AD879" s="41">
        <v>6</v>
      </c>
      <c r="AE879" s="41">
        <v>4.5999999999999996</v>
      </c>
      <c r="AF879" s="68" t="s">
        <v>619</v>
      </c>
      <c r="AG879" s="39" t="str">
        <f>VLOOKUP(B879,$B$1703:$D$1743,2,FALSE)</f>
        <v>NSW</v>
      </c>
      <c r="AH879" s="39" t="str">
        <f>VLOOKUP(B879,$B$1703:$D$1743,3,FALSE)</f>
        <v>Bush</v>
      </c>
      <c r="AI879" s="69" t="str">
        <f>TRIM(PROPER(L879))</f>
        <v>In The Congo</v>
      </c>
      <c r="AJ879" s="39" t="str">
        <f>TEXT(A879, "ddd")</f>
        <v>Sat</v>
      </c>
      <c r="AK879" s="39">
        <f>MONTH(Table2[[#This Row],[Date]])</f>
        <v>11</v>
      </c>
      <c r="AL879" s="39" t="s">
        <v>1362</v>
      </c>
      <c r="AM879" s="39" t="str">
        <f>IF(AND(Table2[[#This Row],[Date]]=A880,Table2[[#This Row],[Track]]=B880,Table2[[#This Row],[Race]]=F880,AL879&lt;&gt;"Neg",AL880&lt;&gt;"Neg"),2,"")</f>
        <v/>
      </c>
      <c r="AN879" s="39" t="str">
        <f>IF(AM879=2,2,IF(AND(AM878=2,Table2[[#This Row],[Negatives]]&lt;&gt;"NEG"),2,""))</f>
        <v/>
      </c>
      <c r="AO879" s="39">
        <f>IF(AND(Table2[[#This Row],[State]]="NSW",Table2[[#This Row],[Rated Order]]=3,AN879=""),100,100)</f>
        <v>100</v>
      </c>
      <c r="AP879" s="39" t="str">
        <f>IF(AC879&lt;&gt;"Won","",AO879*AD879)</f>
        <v/>
      </c>
      <c r="AQ879" s="39">
        <f>IF(AP879="",AO879*-1,AP879-AO879)</f>
        <v>-100</v>
      </c>
      <c r="AR879" s="95" t="str">
        <f>IF(Table2[[#This Row],[Negatives]]="NEG","",IF(AND(Table2[[#This Row],[2 Pro Bets]]="",Table2[[#This Row],[State]]="NSW",Table2[[#This Row],[Rated Order]]=3),"",100))</f>
        <v/>
      </c>
      <c r="AS879" s="47" t="str">
        <f>IF(Table2[[#This Row],[Pro Bet]]="","",IF(Table2[[#This Row],[Lev Ret]]="","",AR879*Table2[[#This Row],[Div]]))</f>
        <v/>
      </c>
      <c r="AT879" s="96" t="str">
        <f>IF(Table2[[#This Row],[Pro Bet]]="","",IF(AS879="",AR879*-1,AS879-AR879))</f>
        <v/>
      </c>
    </row>
    <row r="880" spans="1:46" x14ac:dyDescent="0.25">
      <c r="A880" s="38">
        <v>44877</v>
      </c>
      <c r="B880" s="39" t="s">
        <v>228</v>
      </c>
      <c r="C880" s="40">
        <v>0.70833333333333337</v>
      </c>
      <c r="D880" s="39">
        <v>4</v>
      </c>
      <c r="E880" s="39">
        <v>3</v>
      </c>
      <c r="F880" s="70">
        <v>8</v>
      </c>
      <c r="G880" s="39">
        <v>1000</v>
      </c>
      <c r="H880" s="39" t="s">
        <v>988</v>
      </c>
      <c r="I880" s="39" t="s">
        <v>989</v>
      </c>
      <c r="J880" s="39">
        <v>175</v>
      </c>
      <c r="K880" s="39">
        <v>8</v>
      </c>
      <c r="L880" s="39" t="s">
        <v>26</v>
      </c>
      <c r="M880" s="39" t="s">
        <v>995</v>
      </c>
      <c r="N880" s="41">
        <v>3</v>
      </c>
      <c r="O880" s="39" t="s">
        <v>1035</v>
      </c>
      <c r="P880" s="39" t="s">
        <v>992</v>
      </c>
      <c r="Q880" s="48"/>
      <c r="R880" s="39">
        <v>4</v>
      </c>
      <c r="S880" s="39">
        <v>56.5</v>
      </c>
      <c r="T880" s="39">
        <v>56.5</v>
      </c>
      <c r="U880" s="48">
        <v>47.61904761904762</v>
      </c>
      <c r="V880" s="39">
        <v>2</v>
      </c>
      <c r="W880" s="39">
        <v>1</v>
      </c>
      <c r="X880" s="39">
        <v>2</v>
      </c>
      <c r="Y880" s="39">
        <v>4.4000000000000004</v>
      </c>
      <c r="Z880" s="39">
        <v>40</v>
      </c>
      <c r="AA880" s="39">
        <v>11</v>
      </c>
      <c r="AB880" s="52"/>
      <c r="AC880" s="39" t="s">
        <v>1</v>
      </c>
      <c r="AD880" s="41">
        <v>3.1</v>
      </c>
      <c r="AE880" s="41">
        <v>1.6</v>
      </c>
      <c r="AF880" s="68" t="s">
        <v>618</v>
      </c>
      <c r="AG880" s="39" t="str">
        <f>VLOOKUP(B880,$B$1703:$D$1743,2,FALSE)</f>
        <v>Vic</v>
      </c>
      <c r="AH880" s="39" t="str">
        <f>VLOOKUP(B880,$B$1703:$D$1743,3,FALSE)</f>
        <v>Bush</v>
      </c>
      <c r="AI880" s="69" t="str">
        <f>TRIM(PROPER(L880))</f>
        <v>Midwest</v>
      </c>
      <c r="AJ880" s="39" t="str">
        <f>TEXT(A880, "ddd")</f>
        <v>Sat</v>
      </c>
      <c r="AK880" s="39">
        <f>MONTH(Table2[[#This Row],[Date]])</f>
        <v>11</v>
      </c>
      <c r="AL880" s="39"/>
      <c r="AM880" s="39" t="str">
        <f>IF(AND(Table2[[#This Row],[Date]]=A881,Table2[[#This Row],[Track]]=B881,Table2[[#This Row],[Race]]=F881,AL880&lt;&gt;"Neg",AL881&lt;&gt;"Neg"),2,"")</f>
        <v/>
      </c>
      <c r="AN880" s="39" t="str">
        <f>IF(AM880=2,2,IF(AND(AM879=2,Table2[[#This Row],[Negatives]]&lt;&gt;"NEG"),2,""))</f>
        <v/>
      </c>
      <c r="AO880" s="39">
        <f>IF(AND(Table2[[#This Row],[State]]="NSW",Table2[[#This Row],[Rated Order]]=3,AN880=""),100,100)</f>
        <v>100</v>
      </c>
      <c r="AP880" s="39" t="str">
        <f>IF(AC880&lt;&gt;"Won","",AO880*AD880)</f>
        <v/>
      </c>
      <c r="AQ880" s="39">
        <f>IF(AP880="",AO880*-1,AP880-AO880)</f>
        <v>-100</v>
      </c>
      <c r="AR880" s="95">
        <f>IF(Table2[[#This Row],[Negatives]]="NEG","",IF(AND(Table2[[#This Row],[2 Pro Bets]]="",Table2[[#This Row],[State]]="NSW",Table2[[#This Row],[Rated Order]]=3),"",100))</f>
        <v>100</v>
      </c>
      <c r="AS880" s="47" t="str">
        <f>IF(Table2[[#This Row],[Pro Bet]]="","",IF(Table2[[#This Row],[Lev Ret]]="","",AR880*Table2[[#This Row],[Div]]))</f>
        <v/>
      </c>
      <c r="AT880" s="96">
        <f>IF(Table2[[#This Row],[Pro Bet]]="","",IF(AS880="",AR880*-1,AS880-AR880))</f>
        <v>-100</v>
      </c>
    </row>
    <row r="881" spans="1:46" x14ac:dyDescent="0.25">
      <c r="A881" s="38">
        <v>44877</v>
      </c>
      <c r="B881" s="39" t="s">
        <v>49</v>
      </c>
      <c r="C881" s="40">
        <v>0.74652777777777779</v>
      </c>
      <c r="D881" s="39">
        <v>4</v>
      </c>
      <c r="E881" s="39">
        <v>0</v>
      </c>
      <c r="F881" s="70">
        <v>10</v>
      </c>
      <c r="G881" s="39">
        <v>1600</v>
      </c>
      <c r="H881" s="39" t="s">
        <v>1398</v>
      </c>
      <c r="I881" s="39">
        <v>78</v>
      </c>
      <c r="J881" s="39">
        <v>150</v>
      </c>
      <c r="K881" s="39">
        <v>6</v>
      </c>
      <c r="L881" s="39" t="s">
        <v>897</v>
      </c>
      <c r="M881" s="39" t="s">
        <v>999</v>
      </c>
      <c r="N881" s="41">
        <v>11.6</v>
      </c>
      <c r="O881" s="39" t="s">
        <v>1507</v>
      </c>
      <c r="P881" s="39" t="s">
        <v>1500</v>
      </c>
      <c r="Q881" s="48">
        <v>1.5</v>
      </c>
      <c r="R881" s="39">
        <v>6</v>
      </c>
      <c r="S881" s="39">
        <v>56</v>
      </c>
      <c r="T881" s="39">
        <v>54.5</v>
      </c>
      <c r="U881" s="48">
        <v>12.257053291536051</v>
      </c>
      <c r="V881" s="39">
        <v>1</v>
      </c>
      <c r="W881" s="39">
        <v>2</v>
      </c>
      <c r="X881" s="39">
        <v>2</v>
      </c>
      <c r="Y881" s="39">
        <v>6</v>
      </c>
      <c r="Z881" s="39">
        <v>20</v>
      </c>
      <c r="AA881" s="39"/>
      <c r="AB881" s="52"/>
      <c r="AC881" s="39"/>
      <c r="AD881" s="41">
        <v>7.5</v>
      </c>
      <c r="AE881" s="41"/>
      <c r="AF881" s="68" t="s">
        <v>619</v>
      </c>
      <c r="AG881" s="39" t="str">
        <f>VLOOKUP(B881,$B$1703:$D$1743,2,FALSE)</f>
        <v>NSW</v>
      </c>
      <c r="AH881" s="39" t="str">
        <f>VLOOKUP(B881,$B$1703:$D$1743,3,FALSE)</f>
        <v>Bush</v>
      </c>
      <c r="AI881" s="69" t="str">
        <f>TRIM(PROPER(L881))</f>
        <v>One Aye</v>
      </c>
      <c r="AJ881" s="39" t="str">
        <f>TEXT(A881, "ddd")</f>
        <v>Sat</v>
      </c>
      <c r="AK881" s="39">
        <f>MONTH(Table2[[#This Row],[Date]])</f>
        <v>11</v>
      </c>
      <c r="AL881" s="39"/>
      <c r="AM881" s="39" t="str">
        <f>IF(AND(Table2[[#This Row],[Date]]=A882,Table2[[#This Row],[Track]]=B882,Table2[[#This Row],[Race]]=F882,AL881&lt;&gt;"Neg",AL882&lt;&gt;"Neg"),2,"")</f>
        <v/>
      </c>
      <c r="AN881" s="39" t="str">
        <f>IF(AM881=2,2,IF(AND(AM880=2,Table2[[#This Row],[Negatives]]&lt;&gt;"NEG"),2,""))</f>
        <v/>
      </c>
      <c r="AO881" s="39">
        <f>IF(AND(Table2[[#This Row],[State]]="NSW",Table2[[#This Row],[Rated Order]]=3,AN881=""),100,100)</f>
        <v>100</v>
      </c>
      <c r="AP881" s="39" t="str">
        <f>IF(AC881&lt;&gt;"Won","",AO881*AD881)</f>
        <v/>
      </c>
      <c r="AQ881" s="39">
        <f>IF(AP881="",AO881*-1,AP881-AO881)</f>
        <v>-100</v>
      </c>
      <c r="AR881" s="95">
        <f>IF(Table2[[#This Row],[Negatives]]="NEG","",IF(AND(Table2[[#This Row],[2 Pro Bets]]="",Table2[[#This Row],[State]]="NSW",Table2[[#This Row],[Rated Order]]=3),"",100))</f>
        <v>100</v>
      </c>
      <c r="AS881" s="47" t="str">
        <f>IF(Table2[[#This Row],[Pro Bet]]="","",IF(Table2[[#This Row],[Lev Ret]]="","",AR881*Table2[[#This Row],[Div]]))</f>
        <v/>
      </c>
      <c r="AT881" s="96">
        <f>IF(Table2[[#This Row],[Pro Bet]]="","",IF(AS881="",AR881*-1,AS881-AR881))</f>
        <v>-100</v>
      </c>
    </row>
    <row r="882" spans="1:46" x14ac:dyDescent="0.25">
      <c r="A882" s="38">
        <v>44884</v>
      </c>
      <c r="B882" s="39" t="s">
        <v>226</v>
      </c>
      <c r="C882" s="40">
        <v>0.50694444444444442</v>
      </c>
      <c r="D882" s="39">
        <v>4</v>
      </c>
      <c r="E882" s="39">
        <v>0</v>
      </c>
      <c r="F882" s="70">
        <v>1</v>
      </c>
      <c r="G882" s="39">
        <v>1200</v>
      </c>
      <c r="H882" s="39" t="s">
        <v>1021</v>
      </c>
      <c r="I882" s="39">
        <v>78</v>
      </c>
      <c r="J882" s="39">
        <v>130</v>
      </c>
      <c r="K882" s="39">
        <v>7</v>
      </c>
      <c r="L882" s="39" t="s">
        <v>1275</v>
      </c>
      <c r="M882" s="39" t="s">
        <v>995</v>
      </c>
      <c r="N882" s="41">
        <v>11</v>
      </c>
      <c r="O882" s="39" t="s">
        <v>1170</v>
      </c>
      <c r="P882" s="39" t="s">
        <v>1008</v>
      </c>
      <c r="Q882" s="48"/>
      <c r="R882" s="39">
        <v>1</v>
      </c>
      <c r="S882" s="39">
        <v>56</v>
      </c>
      <c r="T882" s="39">
        <v>56</v>
      </c>
      <c r="U882" s="48">
        <v>44.805194805194809</v>
      </c>
      <c r="V882" s="39"/>
      <c r="W882" s="39">
        <v>4</v>
      </c>
      <c r="X882" s="39">
        <v>2</v>
      </c>
      <c r="Y882" s="39">
        <v>5.4</v>
      </c>
      <c r="Z882" s="39">
        <v>30</v>
      </c>
      <c r="AA882" s="39">
        <v>10</v>
      </c>
      <c r="AB882" s="52"/>
      <c r="AC882" s="39"/>
      <c r="AD882" s="41">
        <v>17</v>
      </c>
      <c r="AE882" s="41"/>
      <c r="AF882" s="68" t="s">
        <v>618</v>
      </c>
      <c r="AG882" s="39" t="str">
        <f>VLOOKUP(B882,$B$1703:$D$1743,2,FALSE)</f>
        <v>Vic</v>
      </c>
      <c r="AH882" s="39" t="str">
        <f>VLOOKUP(B882,$B$1703:$D$1743,3,FALSE)</f>
        <v>Bush</v>
      </c>
      <c r="AI882" s="69" t="str">
        <f>TRIM(PROPER(L882))</f>
        <v>Devils Triangle</v>
      </c>
      <c r="AJ882" s="39" t="str">
        <f>TEXT(A882, "ddd")</f>
        <v>Sat</v>
      </c>
      <c r="AK882" s="39">
        <f>MONTH(Table2[[#This Row],[Date]])</f>
        <v>11</v>
      </c>
      <c r="AL882" s="39"/>
      <c r="AM882" s="39">
        <f>IF(AND(Table2[[#This Row],[Date]]=A883,Table2[[#This Row],[Track]]=B883,Table2[[#This Row],[Race]]=F883,AL882&lt;&gt;"Neg",AL883&lt;&gt;"Neg"),2,"")</f>
        <v>2</v>
      </c>
      <c r="AN882" s="39">
        <f>IF(AM882=2,2,IF(AND(AM881=2,Table2[[#This Row],[Negatives]]&lt;&gt;"NEG"),2,""))</f>
        <v>2</v>
      </c>
      <c r="AO882" s="39">
        <f>IF(AND(Table2[[#This Row],[State]]="NSW",Table2[[#This Row],[Rated Order]]=3,AN882=""),100,100)</f>
        <v>100</v>
      </c>
      <c r="AP882" s="39" t="str">
        <f>IF(AC882&lt;&gt;"Won","",AO882*AD882)</f>
        <v/>
      </c>
      <c r="AQ882" s="39">
        <f>IF(AP882="",AO882*-1,AP882-AO882)</f>
        <v>-100</v>
      </c>
      <c r="AR882" s="95">
        <f>IF(Table2[[#This Row],[Negatives]]="NEG","",IF(AND(Table2[[#This Row],[2 Pro Bets]]="",Table2[[#This Row],[State]]="NSW",Table2[[#This Row],[Rated Order]]=3),"",100))</f>
        <v>100</v>
      </c>
      <c r="AS882" s="47" t="str">
        <f>IF(Table2[[#This Row],[Pro Bet]]="","",IF(Table2[[#This Row],[Lev Ret]]="","",AR882*Table2[[#This Row],[Div]]))</f>
        <v/>
      </c>
      <c r="AT882" s="96">
        <f>IF(Table2[[#This Row],[Pro Bet]]="","",IF(AS882="",AR882*-1,AS882-AR882))</f>
        <v>-100</v>
      </c>
    </row>
    <row r="883" spans="1:46" x14ac:dyDescent="0.25">
      <c r="A883" s="38">
        <v>44884</v>
      </c>
      <c r="B883" s="39" t="s">
        <v>226</v>
      </c>
      <c r="C883" s="40">
        <v>0.50694444444444442</v>
      </c>
      <c r="D883" s="39">
        <v>4</v>
      </c>
      <c r="E883" s="39">
        <v>0</v>
      </c>
      <c r="F883" s="70">
        <v>1</v>
      </c>
      <c r="G883" s="39">
        <v>1200</v>
      </c>
      <c r="H883" s="39" t="s">
        <v>1021</v>
      </c>
      <c r="I883" s="39">
        <v>78</v>
      </c>
      <c r="J883" s="39">
        <v>130</v>
      </c>
      <c r="K883" s="39">
        <v>9</v>
      </c>
      <c r="L883" s="39" t="s">
        <v>589</v>
      </c>
      <c r="M883" s="39" t="s">
        <v>1006</v>
      </c>
      <c r="N883" s="41">
        <v>12</v>
      </c>
      <c r="O883" s="39" t="s">
        <v>1125</v>
      </c>
      <c r="P883" s="39" t="s">
        <v>1156</v>
      </c>
      <c r="Q883" s="48"/>
      <c r="R883" s="39">
        <v>8</v>
      </c>
      <c r="S883" s="39">
        <v>55.5</v>
      </c>
      <c r="T883" s="39">
        <v>55.5</v>
      </c>
      <c r="U883" s="48">
        <v>44.805194805194809</v>
      </c>
      <c r="V883" s="39">
        <v>2</v>
      </c>
      <c r="W883" s="39"/>
      <c r="X883" s="39">
        <v>3</v>
      </c>
      <c r="Y883" s="39">
        <v>5.6</v>
      </c>
      <c r="Z883" s="39">
        <v>30</v>
      </c>
      <c r="AA883" s="39">
        <v>10</v>
      </c>
      <c r="AB883" s="52"/>
      <c r="AC883" s="39"/>
      <c r="AD883" s="41">
        <v>17</v>
      </c>
      <c r="AE883" s="41"/>
      <c r="AF883" s="68" t="s">
        <v>618</v>
      </c>
      <c r="AG883" s="39" t="str">
        <f>VLOOKUP(B883,$B$1703:$D$1743,2,FALSE)</f>
        <v>Vic</v>
      </c>
      <c r="AH883" s="39" t="str">
        <f>VLOOKUP(B883,$B$1703:$D$1743,3,FALSE)</f>
        <v>Bush</v>
      </c>
      <c r="AI883" s="69" t="str">
        <f>TRIM(PROPER(L883))</f>
        <v>For Real Life</v>
      </c>
      <c r="AJ883" s="39" t="str">
        <f>TEXT(A883, "ddd")</f>
        <v>Sat</v>
      </c>
      <c r="AK883" s="39">
        <f>MONTH(Table2[[#This Row],[Date]])</f>
        <v>11</v>
      </c>
      <c r="AL883" s="39"/>
      <c r="AM883" s="39" t="str">
        <f>IF(AND(Table2[[#This Row],[Date]]=A884,Table2[[#This Row],[Track]]=B884,Table2[[#This Row],[Race]]=F884,AL883&lt;&gt;"Neg",AL884&lt;&gt;"Neg"),2,"")</f>
        <v/>
      </c>
      <c r="AN883" s="39">
        <f>IF(AM883=2,2,IF(AND(AM882=2,Table2[[#This Row],[Negatives]]&lt;&gt;"NEG"),2,""))</f>
        <v>2</v>
      </c>
      <c r="AO883" s="39">
        <f>IF(AND(Table2[[#This Row],[State]]="NSW",Table2[[#This Row],[Rated Order]]=3,AN883=""),100,100)</f>
        <v>100</v>
      </c>
      <c r="AP883" s="39" t="str">
        <f>IF(AC883&lt;&gt;"Won","",AO883*AD883)</f>
        <v/>
      </c>
      <c r="AQ883" s="39">
        <f>IF(AP883="",AO883*-1,AP883-AO883)</f>
        <v>-100</v>
      </c>
      <c r="AR883" s="95">
        <f>IF(Table2[[#This Row],[Negatives]]="NEG","",IF(AND(Table2[[#This Row],[2 Pro Bets]]="",Table2[[#This Row],[State]]="NSW",Table2[[#This Row],[Rated Order]]=3),"",100))</f>
        <v>100</v>
      </c>
      <c r="AS883" s="47" t="str">
        <f>IF(Table2[[#This Row],[Pro Bet]]="","",IF(Table2[[#This Row],[Lev Ret]]="","",AR883*Table2[[#This Row],[Div]]))</f>
        <v/>
      </c>
      <c r="AT883" s="96">
        <f>IF(Table2[[#This Row],[Pro Bet]]="","",IF(AS883="",AR883*-1,AS883-AR883))</f>
        <v>-100</v>
      </c>
    </row>
    <row r="884" spans="1:46" x14ac:dyDescent="0.25">
      <c r="A884" s="38">
        <v>44884</v>
      </c>
      <c r="B884" s="39" t="s">
        <v>48</v>
      </c>
      <c r="C884" s="40">
        <v>0.53819444444444442</v>
      </c>
      <c r="D884" s="39">
        <v>4</v>
      </c>
      <c r="E884" s="39">
        <v>0</v>
      </c>
      <c r="F884" s="70">
        <v>2</v>
      </c>
      <c r="G884" s="39">
        <v>1400</v>
      </c>
      <c r="H884" s="39" t="s">
        <v>1398</v>
      </c>
      <c r="I884" s="39">
        <v>72</v>
      </c>
      <c r="J884" s="39">
        <v>120</v>
      </c>
      <c r="K884" s="39">
        <v>7</v>
      </c>
      <c r="L884" s="39" t="s">
        <v>898</v>
      </c>
      <c r="M884" s="39" t="s">
        <v>999</v>
      </c>
      <c r="N884" s="41">
        <v>13.6</v>
      </c>
      <c r="O884" s="39" t="s">
        <v>1446</v>
      </c>
      <c r="P884" s="39" t="s">
        <v>1273</v>
      </c>
      <c r="Q884" s="48"/>
      <c r="R884" s="39">
        <v>14</v>
      </c>
      <c r="S884" s="39">
        <v>56</v>
      </c>
      <c r="T884" s="39">
        <v>56</v>
      </c>
      <c r="U884" s="48">
        <v>27.352941176470587</v>
      </c>
      <c r="V884" s="39"/>
      <c r="W884" s="39">
        <v>4</v>
      </c>
      <c r="X884" s="39">
        <v>2</v>
      </c>
      <c r="Y884" s="39">
        <v>7.5</v>
      </c>
      <c r="Z884" s="39">
        <v>20</v>
      </c>
      <c r="AA884" s="39"/>
      <c r="AB884" s="52"/>
      <c r="AC884" s="39"/>
      <c r="AD884" s="41">
        <v>11</v>
      </c>
      <c r="AE884" s="41"/>
      <c r="AF884" s="68" t="s">
        <v>619</v>
      </c>
      <c r="AG884" s="39" t="str">
        <f>VLOOKUP(B884,$B$1703:$D$1743,2,FALSE)</f>
        <v>NSW</v>
      </c>
      <c r="AH884" s="39" t="str">
        <f>VLOOKUP(B884,$B$1703:$D$1743,3,FALSE)</f>
        <v>Bush</v>
      </c>
      <c r="AI884" s="69" t="str">
        <f>TRIM(PROPER(L884))</f>
        <v>Oakfield Prince</v>
      </c>
      <c r="AJ884" s="39" t="str">
        <f>TEXT(A884, "ddd")</f>
        <v>Sat</v>
      </c>
      <c r="AK884" s="39">
        <f>MONTH(Table2[[#This Row],[Date]])</f>
        <v>11</v>
      </c>
      <c r="AL884" s="39"/>
      <c r="AM884" s="39" t="str">
        <f>IF(AND(Table2[[#This Row],[Date]]=A885,Table2[[#This Row],[Track]]=B885,Table2[[#This Row],[Race]]=F885,AL884&lt;&gt;"Neg",AL885&lt;&gt;"Neg"),2,"")</f>
        <v/>
      </c>
      <c r="AN884" s="39" t="str">
        <f>IF(AM884=2,2,IF(AND(AM883=2,Table2[[#This Row],[Negatives]]&lt;&gt;"NEG"),2,""))</f>
        <v/>
      </c>
      <c r="AO884" s="39">
        <f>IF(AND(Table2[[#This Row],[State]]="NSW",Table2[[#This Row],[Rated Order]]=3,AN884=""),100,100)</f>
        <v>100</v>
      </c>
      <c r="AP884" s="39" t="str">
        <f>IF(AC884&lt;&gt;"Won","",AO884*AD884)</f>
        <v/>
      </c>
      <c r="AQ884" s="39">
        <f>IF(AP884="",AO884*-1,AP884-AO884)</f>
        <v>-100</v>
      </c>
      <c r="AR884" s="95">
        <f>IF(Table2[[#This Row],[Negatives]]="NEG","",IF(AND(Table2[[#This Row],[2 Pro Bets]]="",Table2[[#This Row],[State]]="NSW",Table2[[#This Row],[Rated Order]]=3),"",100))</f>
        <v>100</v>
      </c>
      <c r="AS884" s="47" t="str">
        <f>IF(Table2[[#This Row],[Pro Bet]]="","",IF(Table2[[#This Row],[Lev Ret]]="","",AR884*Table2[[#This Row],[Div]]))</f>
        <v/>
      </c>
      <c r="AT884" s="96">
        <f>IF(Table2[[#This Row],[Pro Bet]]="","",IF(AS884="",AR884*-1,AS884-AR884))</f>
        <v>-100</v>
      </c>
    </row>
    <row r="885" spans="1:46" x14ac:dyDescent="0.25">
      <c r="A885" s="38">
        <v>44884</v>
      </c>
      <c r="B885" s="39" t="s">
        <v>48</v>
      </c>
      <c r="C885" s="40">
        <v>0.53819444444444442</v>
      </c>
      <c r="D885" s="39">
        <v>4</v>
      </c>
      <c r="E885" s="39">
        <v>0</v>
      </c>
      <c r="F885" s="70">
        <v>2</v>
      </c>
      <c r="G885" s="39">
        <v>1400</v>
      </c>
      <c r="H885" s="39" t="s">
        <v>1398</v>
      </c>
      <c r="I885" s="39">
        <v>72</v>
      </c>
      <c r="J885" s="39">
        <v>120</v>
      </c>
      <c r="K885" s="39">
        <v>5</v>
      </c>
      <c r="L885" s="39" t="s">
        <v>1653</v>
      </c>
      <c r="M885" s="39" t="s">
        <v>1018</v>
      </c>
      <c r="N885" s="41">
        <v>11.5</v>
      </c>
      <c r="O885" s="39" t="s">
        <v>1508</v>
      </c>
      <c r="P885" s="39" t="s">
        <v>1447</v>
      </c>
      <c r="Q885" s="48">
        <v>3</v>
      </c>
      <c r="R885" s="39">
        <v>9</v>
      </c>
      <c r="S885" s="39">
        <v>56.5</v>
      </c>
      <c r="T885" s="39">
        <v>53.5</v>
      </c>
      <c r="U885" s="48">
        <v>27.352941176470587</v>
      </c>
      <c r="V885" s="39"/>
      <c r="W885" s="39"/>
      <c r="X885" s="39">
        <v>3</v>
      </c>
      <c r="Y885" s="39">
        <v>7.7</v>
      </c>
      <c r="Z885" s="39">
        <v>20</v>
      </c>
      <c r="AA885" s="39"/>
      <c r="AB885" s="52"/>
      <c r="AC885" s="39"/>
      <c r="AD885" s="41">
        <v>9.5</v>
      </c>
      <c r="AE885" s="41"/>
      <c r="AF885" s="68" t="s">
        <v>619</v>
      </c>
      <c r="AG885" s="39" t="str">
        <f>VLOOKUP(B885,$B$1703:$D$1743,2,FALSE)</f>
        <v>NSW</v>
      </c>
      <c r="AH885" s="39" t="str">
        <f>VLOOKUP(B885,$B$1703:$D$1743,3,FALSE)</f>
        <v>Bush</v>
      </c>
      <c r="AI885" s="69" t="str">
        <f>TRIM(PROPER(L885))</f>
        <v>Prince Aurelius</v>
      </c>
      <c r="AJ885" s="39" t="str">
        <f>TEXT(A885, "ddd")</f>
        <v>Sat</v>
      </c>
      <c r="AK885" s="39">
        <f>MONTH(Table2[[#This Row],[Date]])</f>
        <v>11</v>
      </c>
      <c r="AL885" s="39" t="s">
        <v>1362</v>
      </c>
      <c r="AM885" s="39" t="str">
        <f>IF(AND(Table2[[#This Row],[Date]]=A886,Table2[[#This Row],[Track]]=B886,Table2[[#This Row],[Race]]=F886,AL885&lt;&gt;"Neg",AL886&lt;&gt;"Neg"),2,"")</f>
        <v/>
      </c>
      <c r="AN885" s="39" t="str">
        <f>IF(AM885=2,2,IF(AND(AM884=2,Table2[[#This Row],[Negatives]]&lt;&gt;"NEG"),2,""))</f>
        <v/>
      </c>
      <c r="AO885" s="39">
        <f>IF(AND(Table2[[#This Row],[State]]="NSW",Table2[[#This Row],[Rated Order]]=3,AN885=""),100,100)</f>
        <v>100</v>
      </c>
      <c r="AP885" s="39" t="str">
        <f>IF(AC885&lt;&gt;"Won","",AO885*AD885)</f>
        <v/>
      </c>
      <c r="AQ885" s="39">
        <f>IF(AP885="",AO885*-1,AP885-AO885)</f>
        <v>-100</v>
      </c>
      <c r="AR885" s="95" t="str">
        <f>IF(Table2[[#This Row],[Negatives]]="NEG","",IF(AND(Table2[[#This Row],[2 Pro Bets]]="",Table2[[#This Row],[State]]="NSW",Table2[[#This Row],[Rated Order]]=3),"",100))</f>
        <v/>
      </c>
      <c r="AS885" s="47" t="str">
        <f>IF(Table2[[#This Row],[Pro Bet]]="","",IF(Table2[[#This Row],[Lev Ret]]="","",AR885*Table2[[#This Row],[Div]]))</f>
        <v/>
      </c>
      <c r="AT885" s="96" t="str">
        <f>IF(Table2[[#This Row],[Pro Bet]]="","",IF(AS885="",AR885*-1,AS885-AR885))</f>
        <v/>
      </c>
    </row>
    <row r="886" spans="1:46" x14ac:dyDescent="0.25">
      <c r="A886" s="38">
        <v>44884</v>
      </c>
      <c r="B886" s="39" t="s">
        <v>48</v>
      </c>
      <c r="C886" s="40">
        <v>0.58680555555555558</v>
      </c>
      <c r="D886" s="39">
        <v>4</v>
      </c>
      <c r="E886" s="39">
        <v>0</v>
      </c>
      <c r="F886" s="70">
        <v>4</v>
      </c>
      <c r="G886" s="39">
        <v>1000</v>
      </c>
      <c r="H886" s="39" t="s">
        <v>1398</v>
      </c>
      <c r="I886" s="39">
        <v>78</v>
      </c>
      <c r="J886" s="39">
        <v>150</v>
      </c>
      <c r="K886" s="39">
        <v>14</v>
      </c>
      <c r="L886" s="39" t="s">
        <v>148</v>
      </c>
      <c r="M886" s="39" t="s">
        <v>995</v>
      </c>
      <c r="N886" s="41">
        <v>4.7</v>
      </c>
      <c r="O886" s="39" t="s">
        <v>1054</v>
      </c>
      <c r="P886" s="39" t="s">
        <v>1266</v>
      </c>
      <c r="Q886" s="48"/>
      <c r="R886" s="39">
        <v>1</v>
      </c>
      <c r="S886" s="39">
        <v>55</v>
      </c>
      <c r="T886" s="39">
        <v>55</v>
      </c>
      <c r="U886" s="48">
        <v>36.201968879009208</v>
      </c>
      <c r="V886" s="39">
        <v>2</v>
      </c>
      <c r="W886" s="39"/>
      <c r="X886" s="39">
        <v>2</v>
      </c>
      <c r="Y886" s="39">
        <v>6.7</v>
      </c>
      <c r="Z886" s="39">
        <v>20</v>
      </c>
      <c r="AA886" s="39"/>
      <c r="AB886" s="52"/>
      <c r="AC886" s="39"/>
      <c r="AD886" s="41">
        <v>4.8</v>
      </c>
      <c r="AE886" s="41"/>
      <c r="AF886" s="68" t="s">
        <v>619</v>
      </c>
      <c r="AG886" s="39" t="str">
        <f>VLOOKUP(B886,$B$1703:$D$1743,2,FALSE)</f>
        <v>NSW</v>
      </c>
      <c r="AH886" s="39" t="str">
        <f>VLOOKUP(B886,$B$1703:$D$1743,3,FALSE)</f>
        <v>Bush</v>
      </c>
      <c r="AI886" s="69" t="str">
        <f>TRIM(PROPER(L886))</f>
        <v>Way To The Stars</v>
      </c>
      <c r="AJ886" s="39" t="str">
        <f>TEXT(A886, "ddd")</f>
        <v>Sat</v>
      </c>
      <c r="AK886" s="39">
        <f>MONTH(Table2[[#This Row],[Date]])</f>
        <v>11</v>
      </c>
      <c r="AL886" s="39"/>
      <c r="AM886" s="39" t="str">
        <f>IF(AND(Table2[[#This Row],[Date]]=A887,Table2[[#This Row],[Track]]=B887,Table2[[#This Row],[Race]]=F887,AL886&lt;&gt;"Neg",AL887&lt;&gt;"Neg"),2,"")</f>
        <v/>
      </c>
      <c r="AN886" s="39" t="str">
        <f>IF(AM886=2,2,IF(AND(AM885=2,Table2[[#This Row],[Negatives]]&lt;&gt;"NEG"),2,""))</f>
        <v/>
      </c>
      <c r="AO886" s="39">
        <f>IF(AND(Table2[[#This Row],[State]]="NSW",Table2[[#This Row],[Rated Order]]=3,AN886=""),100,100)</f>
        <v>100</v>
      </c>
      <c r="AP886" s="39" t="str">
        <f>IF(AC886&lt;&gt;"Won","",AO886*AD886)</f>
        <v/>
      </c>
      <c r="AQ886" s="39">
        <f>IF(AP886="",AO886*-1,AP886-AO886)</f>
        <v>-100</v>
      </c>
      <c r="AR886" s="95">
        <f>IF(Table2[[#This Row],[Negatives]]="NEG","",IF(AND(Table2[[#This Row],[2 Pro Bets]]="",Table2[[#This Row],[State]]="NSW",Table2[[#This Row],[Rated Order]]=3),"",100))</f>
        <v>100</v>
      </c>
      <c r="AS886" s="47" t="str">
        <f>IF(Table2[[#This Row],[Pro Bet]]="","",IF(Table2[[#This Row],[Lev Ret]]="","",AR886*Table2[[#This Row],[Div]]))</f>
        <v/>
      </c>
      <c r="AT886" s="96">
        <f>IF(Table2[[#This Row],[Pro Bet]]="","",IF(AS886="",AR886*-1,AS886-AR886))</f>
        <v>-100</v>
      </c>
    </row>
    <row r="887" spans="1:46" x14ac:dyDescent="0.25">
      <c r="A887" s="38">
        <v>44884</v>
      </c>
      <c r="B887" s="39" t="s">
        <v>48</v>
      </c>
      <c r="C887" s="40">
        <v>0.61111111111111105</v>
      </c>
      <c r="D887" s="39">
        <v>4</v>
      </c>
      <c r="E887" s="39">
        <v>0</v>
      </c>
      <c r="F887" s="70">
        <v>5</v>
      </c>
      <c r="G887" s="39">
        <v>1200</v>
      </c>
      <c r="H887" s="39" t="s">
        <v>1021</v>
      </c>
      <c r="I887" s="39">
        <v>78</v>
      </c>
      <c r="J887" s="39">
        <v>150</v>
      </c>
      <c r="K887" s="39">
        <v>14</v>
      </c>
      <c r="L887" s="39" t="s">
        <v>899</v>
      </c>
      <c r="M887" s="39" t="s">
        <v>1006</v>
      </c>
      <c r="N887" s="41">
        <v>3.3</v>
      </c>
      <c r="O887" s="39" t="s">
        <v>1091</v>
      </c>
      <c r="P887" s="39" t="s">
        <v>1421</v>
      </c>
      <c r="Q887" s="48"/>
      <c r="R887" s="39">
        <v>5</v>
      </c>
      <c r="S887" s="39">
        <v>57</v>
      </c>
      <c r="T887" s="39">
        <v>57</v>
      </c>
      <c r="U887" s="48">
        <v>53.030303030303031</v>
      </c>
      <c r="V887" s="39">
        <v>1</v>
      </c>
      <c r="W887" s="39">
        <v>1</v>
      </c>
      <c r="X887" s="39">
        <v>2</v>
      </c>
      <c r="Y887" s="39">
        <v>5.0999999999999996</v>
      </c>
      <c r="Z887" s="39">
        <v>20</v>
      </c>
      <c r="AA887" s="39"/>
      <c r="AB887" s="52"/>
      <c r="AC887" s="39" t="s">
        <v>2</v>
      </c>
      <c r="AD887" s="41">
        <v>4.4000000000000004</v>
      </c>
      <c r="AE887" s="41">
        <v>2</v>
      </c>
      <c r="AF887" s="68" t="s">
        <v>619</v>
      </c>
      <c r="AG887" s="39" t="str">
        <f>VLOOKUP(B887,$B$1703:$D$1743,2,FALSE)</f>
        <v>NSW</v>
      </c>
      <c r="AH887" s="39" t="str">
        <f>VLOOKUP(B887,$B$1703:$D$1743,3,FALSE)</f>
        <v>Bush</v>
      </c>
      <c r="AI887" s="69" t="str">
        <f>TRIM(PROPER(L887))</f>
        <v>Pretty Wild</v>
      </c>
      <c r="AJ887" s="39" t="str">
        <f>TEXT(A887, "ddd")</f>
        <v>Sat</v>
      </c>
      <c r="AK887" s="39">
        <f>MONTH(Table2[[#This Row],[Date]])</f>
        <v>11</v>
      </c>
      <c r="AL887" s="39"/>
      <c r="AM887" s="39" t="str">
        <f>IF(AND(Table2[[#This Row],[Date]]=A888,Table2[[#This Row],[Track]]=B888,Table2[[#This Row],[Race]]=F888,AL887&lt;&gt;"Neg",AL888&lt;&gt;"Neg"),2,"")</f>
        <v/>
      </c>
      <c r="AN887" s="39" t="str">
        <f>IF(AM887=2,2,IF(AND(AM886=2,Table2[[#This Row],[Negatives]]&lt;&gt;"NEG"),2,""))</f>
        <v/>
      </c>
      <c r="AO887" s="39">
        <f>IF(AND(Table2[[#This Row],[State]]="NSW",Table2[[#This Row],[Rated Order]]=3,AN887=""),100,100)</f>
        <v>100</v>
      </c>
      <c r="AP887" s="39" t="str">
        <f>IF(AC887&lt;&gt;"Won","",AO887*AD887)</f>
        <v/>
      </c>
      <c r="AQ887" s="39">
        <f>IF(AP887="",AO887*-1,AP887-AO887)</f>
        <v>-100</v>
      </c>
      <c r="AR887" s="95">
        <f>IF(Table2[[#This Row],[Negatives]]="NEG","",IF(AND(Table2[[#This Row],[2 Pro Bets]]="",Table2[[#This Row],[State]]="NSW",Table2[[#This Row],[Rated Order]]=3),"",100))</f>
        <v>100</v>
      </c>
      <c r="AS887" s="47" t="str">
        <f>IF(Table2[[#This Row],[Pro Bet]]="","",IF(Table2[[#This Row],[Lev Ret]]="","",AR887*Table2[[#This Row],[Div]]))</f>
        <v/>
      </c>
      <c r="AT887" s="96">
        <f>IF(Table2[[#This Row],[Pro Bet]]="","",IF(AS887="",AR887*-1,AS887-AR887))</f>
        <v>-100</v>
      </c>
    </row>
    <row r="888" spans="1:46" x14ac:dyDescent="0.25">
      <c r="A888" s="38">
        <v>44884</v>
      </c>
      <c r="B888" s="39" t="s">
        <v>226</v>
      </c>
      <c r="C888" s="40">
        <v>0.625</v>
      </c>
      <c r="D888" s="39">
        <v>4</v>
      </c>
      <c r="E888" s="39">
        <v>0</v>
      </c>
      <c r="F888" s="70">
        <v>6</v>
      </c>
      <c r="G888" s="39">
        <v>2000</v>
      </c>
      <c r="H888" s="39" t="s">
        <v>988</v>
      </c>
      <c r="I888" s="39">
        <v>84</v>
      </c>
      <c r="J888" s="39">
        <v>130</v>
      </c>
      <c r="K888" s="39">
        <v>2</v>
      </c>
      <c r="L888" s="39" t="s">
        <v>590</v>
      </c>
      <c r="M888" s="39" t="s">
        <v>999</v>
      </c>
      <c r="N888" s="41">
        <v>15</v>
      </c>
      <c r="O888" s="39" t="s">
        <v>1091</v>
      </c>
      <c r="P888" s="39" t="s">
        <v>1008</v>
      </c>
      <c r="Q888" s="48"/>
      <c r="R888" s="39">
        <v>8</v>
      </c>
      <c r="S888" s="39">
        <v>60</v>
      </c>
      <c r="T888" s="39">
        <v>60</v>
      </c>
      <c r="U888" s="48">
        <v>32.982456140350877</v>
      </c>
      <c r="V888" s="39">
        <v>2</v>
      </c>
      <c r="W888" s="39">
        <v>3</v>
      </c>
      <c r="X888" s="39">
        <v>2</v>
      </c>
      <c r="Y888" s="39">
        <v>5.5</v>
      </c>
      <c r="Z888" s="39">
        <v>30</v>
      </c>
      <c r="AA888" s="39">
        <v>13</v>
      </c>
      <c r="AB888" s="52"/>
      <c r="AC888" s="39"/>
      <c r="AD888" s="41">
        <v>18</v>
      </c>
      <c r="AE888" s="41"/>
      <c r="AF888" s="68" t="s">
        <v>618</v>
      </c>
      <c r="AG888" s="39" t="str">
        <f>VLOOKUP(B888,$B$1703:$D$1743,2,FALSE)</f>
        <v>Vic</v>
      </c>
      <c r="AH888" s="39" t="str">
        <f>VLOOKUP(B888,$B$1703:$D$1743,3,FALSE)</f>
        <v>Bush</v>
      </c>
      <c r="AI888" s="69" t="str">
        <f>TRIM(PROPER(L888))</f>
        <v>Rousseau</v>
      </c>
      <c r="AJ888" s="39" t="str">
        <f>TEXT(A888, "ddd")</f>
        <v>Sat</v>
      </c>
      <c r="AK888" s="39">
        <f>MONTH(Table2[[#This Row],[Date]])</f>
        <v>11</v>
      </c>
      <c r="AL888" s="39"/>
      <c r="AM888" s="39" t="str">
        <f>IF(AND(Table2[[#This Row],[Date]]=A889,Table2[[#This Row],[Track]]=B889,Table2[[#This Row],[Race]]=F889,AL888&lt;&gt;"Neg",AL889&lt;&gt;"Neg"),2,"")</f>
        <v/>
      </c>
      <c r="AN888" s="39" t="str">
        <f>IF(AM888=2,2,IF(AND(AM887=2,Table2[[#This Row],[Negatives]]&lt;&gt;"NEG"),2,""))</f>
        <v/>
      </c>
      <c r="AO888" s="39">
        <f>IF(AND(Table2[[#This Row],[State]]="NSW",Table2[[#This Row],[Rated Order]]=3,AN888=""),100,100)</f>
        <v>100</v>
      </c>
      <c r="AP888" s="39" t="str">
        <f>IF(AC888&lt;&gt;"Won","",AO888*AD888)</f>
        <v/>
      </c>
      <c r="AQ888" s="39">
        <f>IF(AP888="",AO888*-1,AP888-AO888)</f>
        <v>-100</v>
      </c>
      <c r="AR888" s="95">
        <f>IF(Table2[[#This Row],[Negatives]]="NEG","",IF(AND(Table2[[#This Row],[2 Pro Bets]]="",Table2[[#This Row],[State]]="NSW",Table2[[#This Row],[Rated Order]]=3),"",100))</f>
        <v>100</v>
      </c>
      <c r="AS888" s="47" t="str">
        <f>IF(Table2[[#This Row],[Pro Bet]]="","",IF(Table2[[#This Row],[Lev Ret]]="","",AR888*Table2[[#This Row],[Div]]))</f>
        <v/>
      </c>
      <c r="AT888" s="96">
        <f>IF(Table2[[#This Row],[Pro Bet]]="","",IF(AS888="",AR888*-1,AS888-AR888))</f>
        <v>-100</v>
      </c>
    </row>
    <row r="889" spans="1:46" x14ac:dyDescent="0.25">
      <c r="A889" s="38">
        <v>44884</v>
      </c>
      <c r="B889" s="39" t="s">
        <v>48</v>
      </c>
      <c r="C889" s="40">
        <v>0.66666666666666663</v>
      </c>
      <c r="D889" s="39">
        <v>4</v>
      </c>
      <c r="E889" s="39">
        <v>0</v>
      </c>
      <c r="F889" s="70">
        <v>7</v>
      </c>
      <c r="G889" s="39">
        <v>1000</v>
      </c>
      <c r="H889" s="39" t="s">
        <v>1398</v>
      </c>
      <c r="I889" s="39"/>
      <c r="J889" s="39">
        <v>300</v>
      </c>
      <c r="K889" s="39">
        <v>1</v>
      </c>
      <c r="L889" s="39" t="s">
        <v>849</v>
      </c>
      <c r="M889" s="39" t="s">
        <v>1018</v>
      </c>
      <c r="N889" s="41">
        <v>3.2</v>
      </c>
      <c r="O889" s="39" t="s">
        <v>1166</v>
      </c>
      <c r="P889" s="39" t="s">
        <v>1273</v>
      </c>
      <c r="Q889" s="48"/>
      <c r="R889" s="39">
        <v>3</v>
      </c>
      <c r="S889" s="39">
        <v>59</v>
      </c>
      <c r="T889" s="39">
        <v>59</v>
      </c>
      <c r="U889" s="48">
        <v>47.643442622950822</v>
      </c>
      <c r="V889" s="39">
        <v>5</v>
      </c>
      <c r="W889" s="39">
        <v>1</v>
      </c>
      <c r="X889" s="39">
        <v>2</v>
      </c>
      <c r="Y889" s="39">
        <v>6.9</v>
      </c>
      <c r="Z889" s="39">
        <v>20</v>
      </c>
      <c r="AA889" s="39"/>
      <c r="AB889" s="52"/>
      <c r="AC889" s="39"/>
      <c r="AD889" s="41">
        <v>3.4</v>
      </c>
      <c r="AE889" s="41"/>
      <c r="AF889" s="68" t="s">
        <v>619</v>
      </c>
      <c r="AG889" s="39" t="str">
        <f>VLOOKUP(B889,$B$1703:$D$1743,2,FALSE)</f>
        <v>NSW</v>
      </c>
      <c r="AH889" s="39" t="str">
        <f>VLOOKUP(B889,$B$1703:$D$1743,3,FALSE)</f>
        <v>Bush</v>
      </c>
      <c r="AI889" s="69" t="str">
        <f>TRIM(PROPER(L889))</f>
        <v>Malkovich</v>
      </c>
      <c r="AJ889" s="39" t="str">
        <f>TEXT(A889, "ddd")</f>
        <v>Sat</v>
      </c>
      <c r="AK889" s="39">
        <f>MONTH(Table2[[#This Row],[Date]])</f>
        <v>11</v>
      </c>
      <c r="AL889" s="39" t="s">
        <v>1362</v>
      </c>
      <c r="AM889" s="39" t="str">
        <f>IF(AND(Table2[[#This Row],[Date]]=A890,Table2[[#This Row],[Track]]=B890,Table2[[#This Row],[Race]]=F890,AL889&lt;&gt;"Neg",AL890&lt;&gt;"Neg"),2,"")</f>
        <v/>
      </c>
      <c r="AN889" s="39" t="str">
        <f>IF(AM889=2,2,IF(AND(AM888=2,Table2[[#This Row],[Negatives]]&lt;&gt;"NEG"),2,""))</f>
        <v/>
      </c>
      <c r="AO889" s="39">
        <f>IF(AND(Table2[[#This Row],[State]]="NSW",Table2[[#This Row],[Rated Order]]=3,AN889=""),100,100)</f>
        <v>100</v>
      </c>
      <c r="AP889" s="39" t="str">
        <f>IF(AC889&lt;&gt;"Won","",AO889*AD889)</f>
        <v/>
      </c>
      <c r="AQ889" s="39">
        <f>IF(AP889="",AO889*-1,AP889-AO889)</f>
        <v>-100</v>
      </c>
      <c r="AR889" s="95" t="str">
        <f>IF(Table2[[#This Row],[Negatives]]="NEG","",IF(AND(Table2[[#This Row],[2 Pro Bets]]="",Table2[[#This Row],[State]]="NSW",Table2[[#This Row],[Rated Order]]=3),"",100))</f>
        <v/>
      </c>
      <c r="AS889" s="47" t="str">
        <f>IF(Table2[[#This Row],[Pro Bet]]="","",IF(Table2[[#This Row],[Lev Ret]]="","",AR889*Table2[[#This Row],[Div]]))</f>
        <v/>
      </c>
      <c r="AT889" s="96" t="str">
        <f>IF(Table2[[#This Row],[Pro Bet]]="","",IF(AS889="",AR889*-1,AS889-AR889))</f>
        <v/>
      </c>
    </row>
    <row r="890" spans="1:46" x14ac:dyDescent="0.25">
      <c r="A890" s="38">
        <v>44884</v>
      </c>
      <c r="B890" s="39" t="s">
        <v>48</v>
      </c>
      <c r="C890" s="40">
        <v>0.69444444444444453</v>
      </c>
      <c r="D890" s="39">
        <v>4</v>
      </c>
      <c r="E890" s="39">
        <v>0</v>
      </c>
      <c r="F890" s="70">
        <v>8</v>
      </c>
      <c r="G890" s="39">
        <v>1600</v>
      </c>
      <c r="H890" s="39" t="s">
        <v>1398</v>
      </c>
      <c r="I890" s="39"/>
      <c r="J890" s="39">
        <v>1000</v>
      </c>
      <c r="K890" s="39">
        <v>17</v>
      </c>
      <c r="L890" s="39" t="s">
        <v>332</v>
      </c>
      <c r="M890" s="39" t="s">
        <v>1024</v>
      </c>
      <c r="N890" s="41">
        <v>53.6</v>
      </c>
      <c r="O890" s="39" t="s">
        <v>1142</v>
      </c>
      <c r="P890" s="39" t="s">
        <v>1509</v>
      </c>
      <c r="Q890" s="48"/>
      <c r="R890" s="39">
        <v>7</v>
      </c>
      <c r="S890" s="39">
        <v>53.5</v>
      </c>
      <c r="T890" s="39">
        <v>53.5</v>
      </c>
      <c r="U890" s="48">
        <v>19.107050952135875</v>
      </c>
      <c r="V890" s="39"/>
      <c r="W890" s="39"/>
      <c r="X890" s="39">
        <v>2</v>
      </c>
      <c r="Y890" s="39">
        <v>7</v>
      </c>
      <c r="Z890" s="39">
        <v>20</v>
      </c>
      <c r="AA890" s="39"/>
      <c r="AB890" s="52"/>
      <c r="AC890" s="39"/>
      <c r="AD890" s="41">
        <v>41</v>
      </c>
      <c r="AE890" s="41"/>
      <c r="AF890" s="68" t="s">
        <v>619</v>
      </c>
      <c r="AG890" s="39" t="str">
        <f>VLOOKUP(B890,$B$1703:$D$1743,2,FALSE)</f>
        <v>NSW</v>
      </c>
      <c r="AH890" s="39" t="str">
        <f>VLOOKUP(B890,$B$1703:$D$1743,3,FALSE)</f>
        <v>Bush</v>
      </c>
      <c r="AI890" s="69" t="str">
        <f>TRIM(PROPER(L890))</f>
        <v>Wild Planet</v>
      </c>
      <c r="AJ890" s="39" t="str">
        <f>TEXT(A890, "ddd")</f>
        <v>Sat</v>
      </c>
      <c r="AK890" s="39">
        <f>MONTH(Table2[[#This Row],[Date]])</f>
        <v>11</v>
      </c>
      <c r="AL890" s="39" t="s">
        <v>1362</v>
      </c>
      <c r="AM890" s="39" t="str">
        <f>IF(AND(Table2[[#This Row],[Date]]=A891,Table2[[#This Row],[Track]]=B891,Table2[[#This Row],[Race]]=F891,AL890&lt;&gt;"Neg",AL891&lt;&gt;"Neg"),2,"")</f>
        <v/>
      </c>
      <c r="AN890" s="39" t="str">
        <f>IF(AM890=2,2,IF(AND(AM889=2,Table2[[#This Row],[Negatives]]&lt;&gt;"NEG"),2,""))</f>
        <v/>
      </c>
      <c r="AO890" s="39">
        <f>IF(AND(Table2[[#This Row],[State]]="NSW",Table2[[#This Row],[Rated Order]]=3,AN890=""),100,100)</f>
        <v>100</v>
      </c>
      <c r="AP890" s="39" t="str">
        <f>IF(AC890&lt;&gt;"Won","",AO890*AD890)</f>
        <v/>
      </c>
      <c r="AQ890" s="39">
        <f>IF(AP890="",AO890*-1,AP890-AO890)</f>
        <v>-100</v>
      </c>
      <c r="AR890" s="95" t="str">
        <f>IF(Table2[[#This Row],[Negatives]]="NEG","",IF(AND(Table2[[#This Row],[2 Pro Bets]]="",Table2[[#This Row],[State]]="NSW",Table2[[#This Row],[Rated Order]]=3),"",100))</f>
        <v/>
      </c>
      <c r="AS890" s="47" t="str">
        <f>IF(Table2[[#This Row],[Pro Bet]]="","",IF(Table2[[#This Row],[Lev Ret]]="","",AR890*Table2[[#This Row],[Div]]))</f>
        <v/>
      </c>
      <c r="AT890" s="96" t="str">
        <f>IF(Table2[[#This Row],[Pro Bet]]="","",IF(AS890="",AR890*-1,AS890-AR890))</f>
        <v/>
      </c>
    </row>
    <row r="891" spans="1:46" x14ac:dyDescent="0.25">
      <c r="A891" s="38">
        <v>44884</v>
      </c>
      <c r="B891" s="39" t="s">
        <v>226</v>
      </c>
      <c r="C891" s="40">
        <v>0.70833333333333337</v>
      </c>
      <c r="D891" s="39">
        <v>4</v>
      </c>
      <c r="E891" s="39">
        <v>0</v>
      </c>
      <c r="F891" s="70">
        <v>9</v>
      </c>
      <c r="G891" s="39">
        <v>1200</v>
      </c>
      <c r="H891" s="39" t="s">
        <v>988</v>
      </c>
      <c r="I891" s="39">
        <v>100</v>
      </c>
      <c r="J891" s="39">
        <v>150</v>
      </c>
      <c r="K891" s="39">
        <v>10</v>
      </c>
      <c r="L891" s="39" t="s">
        <v>1388</v>
      </c>
      <c r="M891" s="39" t="s">
        <v>1018</v>
      </c>
      <c r="N891" s="41">
        <v>4.5999999999999996</v>
      </c>
      <c r="O891" s="39" t="s">
        <v>1161</v>
      </c>
      <c r="P891" s="39" t="s">
        <v>1045</v>
      </c>
      <c r="Q891" s="48"/>
      <c r="R891" s="39">
        <v>1</v>
      </c>
      <c r="S891" s="39">
        <v>54</v>
      </c>
      <c r="T891" s="39">
        <v>54</v>
      </c>
      <c r="U891" s="48">
        <v>32.265446224256294</v>
      </c>
      <c r="V891" s="39">
        <v>1</v>
      </c>
      <c r="W891" s="39"/>
      <c r="X891" s="39">
        <v>2</v>
      </c>
      <c r="Y891" s="39">
        <v>5.6</v>
      </c>
      <c r="Z891" s="39">
        <v>30</v>
      </c>
      <c r="AA891" s="39">
        <v>15</v>
      </c>
      <c r="AB891" s="52"/>
      <c r="AC891" s="39" t="s">
        <v>301</v>
      </c>
      <c r="AD891" s="41">
        <v>1</v>
      </c>
      <c r="AE891" s="41">
        <v>1</v>
      </c>
      <c r="AF891" s="68" t="s">
        <v>618</v>
      </c>
      <c r="AG891" s="39" t="str">
        <f>VLOOKUP(B891,$B$1703:$D$1743,2,FALSE)</f>
        <v>Vic</v>
      </c>
      <c r="AH891" s="39" t="str">
        <f>VLOOKUP(B891,$B$1703:$D$1743,3,FALSE)</f>
        <v>Bush</v>
      </c>
      <c r="AI891" s="69" t="str">
        <f>TRIM(PROPER(L891))</f>
        <v>Snapper</v>
      </c>
      <c r="AJ891" s="39" t="str">
        <f>TEXT(A891, "ddd")</f>
        <v>Sat</v>
      </c>
      <c r="AK891" s="39">
        <f>MONTH(Table2[[#This Row],[Date]])</f>
        <v>11</v>
      </c>
      <c r="AL891" s="39"/>
      <c r="AM891" s="39" t="str">
        <f>IF(AND(Table2[[#This Row],[Date]]=A892,Table2[[#This Row],[Track]]=B892,Table2[[#This Row],[Race]]=F892,AL891&lt;&gt;"Neg",AL892&lt;&gt;"Neg"),2,"")</f>
        <v/>
      </c>
      <c r="AN891" s="39" t="str">
        <f>IF(AM891=2,2,IF(AND(AM890=2,Table2[[#This Row],[Negatives]]&lt;&gt;"NEG"),2,""))</f>
        <v/>
      </c>
      <c r="AO891" s="39">
        <f>IF(AND(Table2[[#This Row],[State]]="NSW",Table2[[#This Row],[Rated Order]]=3,AN891=""),100,100)</f>
        <v>100</v>
      </c>
      <c r="AP891" s="39" t="str">
        <f>IF(AC891&lt;&gt;"Won","",AO891*AD891)</f>
        <v/>
      </c>
      <c r="AQ891" s="39">
        <f>IF(AP891="",AO891*-1,AP891-AO891)</f>
        <v>-100</v>
      </c>
      <c r="AR891" s="95">
        <f>IF(Table2[[#This Row],[Negatives]]="NEG","",IF(AND(Table2[[#This Row],[2 Pro Bets]]="",Table2[[#This Row],[State]]="NSW",Table2[[#This Row],[Rated Order]]=3),"",100))</f>
        <v>100</v>
      </c>
      <c r="AS891" s="47" t="str">
        <f>IF(Table2[[#This Row],[Pro Bet]]="","",IF(Table2[[#This Row],[Lev Ret]]="","",AR891*Table2[[#This Row],[Div]]))</f>
        <v/>
      </c>
      <c r="AT891" s="96">
        <f>IF(Table2[[#This Row],[Pro Bet]]="","",IF(AS891="",AR891*-1,AS891-AR891))</f>
        <v>-100</v>
      </c>
    </row>
    <row r="892" spans="1:46" x14ac:dyDescent="0.25">
      <c r="A892" s="38">
        <v>44884</v>
      </c>
      <c r="B892" s="39" t="s">
        <v>226</v>
      </c>
      <c r="C892" s="40">
        <v>0.73611111111111116</v>
      </c>
      <c r="D892" s="39">
        <v>4</v>
      </c>
      <c r="E892" s="39">
        <v>0</v>
      </c>
      <c r="F892" s="70">
        <v>10</v>
      </c>
      <c r="G892" s="39">
        <v>1400</v>
      </c>
      <c r="H892" s="39" t="s">
        <v>988</v>
      </c>
      <c r="I892" s="39">
        <v>84</v>
      </c>
      <c r="J892" s="39">
        <v>130</v>
      </c>
      <c r="K892" s="39">
        <v>8</v>
      </c>
      <c r="L892" s="39" t="s">
        <v>676</v>
      </c>
      <c r="M892" s="39" t="s">
        <v>1024</v>
      </c>
      <c r="N892" s="41">
        <v>5</v>
      </c>
      <c r="O892" s="39" t="s">
        <v>1050</v>
      </c>
      <c r="P892" s="39" t="s">
        <v>1008</v>
      </c>
      <c r="Q892" s="48"/>
      <c r="R892" s="39">
        <v>1</v>
      </c>
      <c r="S892" s="39">
        <v>58.5</v>
      </c>
      <c r="T892" s="39">
        <v>58.5</v>
      </c>
      <c r="U892" s="48">
        <v>60</v>
      </c>
      <c r="V892" s="39">
        <v>2</v>
      </c>
      <c r="W892" s="39">
        <v>2</v>
      </c>
      <c r="X892" s="39">
        <v>2</v>
      </c>
      <c r="Y892" s="39">
        <v>4.2</v>
      </c>
      <c r="Z892" s="39">
        <v>40</v>
      </c>
      <c r="AA892" s="39">
        <v>9</v>
      </c>
      <c r="AB892" s="52"/>
      <c r="AC892" s="39" t="s">
        <v>1</v>
      </c>
      <c r="AD892" s="41">
        <v>4.4000000000000004</v>
      </c>
      <c r="AE892" s="41">
        <v>1.5</v>
      </c>
      <c r="AF892" s="68" t="s">
        <v>618</v>
      </c>
      <c r="AG892" s="39" t="str">
        <f>VLOOKUP(B892,$B$1703:$D$1743,2,FALSE)</f>
        <v>Vic</v>
      </c>
      <c r="AH892" s="39" t="str">
        <f>VLOOKUP(B892,$B$1703:$D$1743,3,FALSE)</f>
        <v>Bush</v>
      </c>
      <c r="AI892" s="69" t="str">
        <f>TRIM(PROPER(L892))</f>
        <v>Munhamek</v>
      </c>
      <c r="AJ892" s="39" t="str">
        <f>TEXT(A892, "ddd")</f>
        <v>Sat</v>
      </c>
      <c r="AK892" s="39">
        <f>MONTH(Table2[[#This Row],[Date]])</f>
        <v>11</v>
      </c>
      <c r="AL892" s="39"/>
      <c r="AM892" s="39" t="str">
        <f>IF(AND(Table2[[#This Row],[Date]]=A893,Table2[[#This Row],[Track]]=B893,Table2[[#This Row],[Race]]=F893,AL892&lt;&gt;"Neg",AL893&lt;&gt;"Neg"),2,"")</f>
        <v/>
      </c>
      <c r="AN892" s="39" t="str">
        <f>IF(AM892=2,2,IF(AND(AM891=2,Table2[[#This Row],[Negatives]]&lt;&gt;"NEG"),2,""))</f>
        <v/>
      </c>
      <c r="AO892" s="39">
        <f>IF(AND(Table2[[#This Row],[State]]="NSW",Table2[[#This Row],[Rated Order]]=3,AN892=""),100,100)</f>
        <v>100</v>
      </c>
      <c r="AP892" s="39" t="str">
        <f>IF(AC892&lt;&gt;"Won","",AO892*AD892)</f>
        <v/>
      </c>
      <c r="AQ892" s="39">
        <f>IF(AP892="",AO892*-1,AP892-AO892)</f>
        <v>-100</v>
      </c>
      <c r="AR892" s="95">
        <f>IF(Table2[[#This Row],[Negatives]]="NEG","",IF(AND(Table2[[#This Row],[2 Pro Bets]]="",Table2[[#This Row],[State]]="NSW",Table2[[#This Row],[Rated Order]]=3),"",100))</f>
        <v>100</v>
      </c>
      <c r="AS892" s="47" t="str">
        <f>IF(Table2[[#This Row],[Pro Bet]]="","",IF(Table2[[#This Row],[Lev Ret]]="","",AR892*Table2[[#This Row],[Div]]))</f>
        <v/>
      </c>
      <c r="AT892" s="96">
        <f>IF(Table2[[#This Row],[Pro Bet]]="","",IF(AS892="",AR892*-1,AS892-AR892))</f>
        <v>-100</v>
      </c>
    </row>
    <row r="893" spans="1:46" x14ac:dyDescent="0.25">
      <c r="A893" s="38">
        <v>44884</v>
      </c>
      <c r="B893" s="39" t="s">
        <v>48</v>
      </c>
      <c r="C893" s="40">
        <v>0.74652777777777779</v>
      </c>
      <c r="D893" s="39">
        <v>4</v>
      </c>
      <c r="E893" s="39">
        <v>0</v>
      </c>
      <c r="F893" s="70">
        <v>10</v>
      </c>
      <c r="G893" s="39">
        <v>1400</v>
      </c>
      <c r="H893" s="39" t="s">
        <v>1398</v>
      </c>
      <c r="I893" s="39">
        <v>78</v>
      </c>
      <c r="J893" s="39">
        <v>150</v>
      </c>
      <c r="K893" s="39">
        <v>10</v>
      </c>
      <c r="L893" s="39" t="s">
        <v>900</v>
      </c>
      <c r="M893" s="39" t="s">
        <v>1006</v>
      </c>
      <c r="N893" s="41">
        <v>6.3</v>
      </c>
      <c r="O893" s="39" t="s">
        <v>1510</v>
      </c>
      <c r="P893" s="39" t="s">
        <v>1495</v>
      </c>
      <c r="Q893" s="48">
        <v>1.5</v>
      </c>
      <c r="R893" s="39">
        <v>3</v>
      </c>
      <c r="S893" s="39">
        <v>57</v>
      </c>
      <c r="T893" s="39">
        <v>55.5</v>
      </c>
      <c r="U893" s="48">
        <v>25.396825396825399</v>
      </c>
      <c r="V893" s="39">
        <v>1</v>
      </c>
      <c r="W893" s="39"/>
      <c r="X893" s="39">
        <v>2</v>
      </c>
      <c r="Y893" s="39">
        <v>5.5</v>
      </c>
      <c r="Z893" s="39">
        <v>20</v>
      </c>
      <c r="AA893" s="39"/>
      <c r="AB893" s="52"/>
      <c r="AC893" s="39"/>
      <c r="AD893" s="41">
        <v>6.5</v>
      </c>
      <c r="AE893" s="41"/>
      <c r="AF893" s="68" t="s">
        <v>619</v>
      </c>
      <c r="AG893" s="39" t="str">
        <f>VLOOKUP(B893,$B$1703:$D$1743,2,FALSE)</f>
        <v>NSW</v>
      </c>
      <c r="AH893" s="39" t="str">
        <f>VLOOKUP(B893,$B$1703:$D$1743,3,FALSE)</f>
        <v>Bush</v>
      </c>
      <c r="AI893" s="69" t="str">
        <f>TRIM(PROPER(L893))</f>
        <v>Arnaqueur</v>
      </c>
      <c r="AJ893" s="39" t="str">
        <f>TEXT(A893, "ddd")</f>
        <v>Sat</v>
      </c>
      <c r="AK893" s="39">
        <f>MONTH(Table2[[#This Row],[Date]])</f>
        <v>11</v>
      </c>
      <c r="AL893" s="39"/>
      <c r="AM893" s="39" t="str">
        <f>IF(AND(Table2[[#This Row],[Date]]=A894,Table2[[#This Row],[Track]]=B894,Table2[[#This Row],[Race]]=F894,AL893&lt;&gt;"Neg",AL894&lt;&gt;"Neg"),2,"")</f>
        <v/>
      </c>
      <c r="AN893" s="39" t="str">
        <f>IF(AM893=2,2,IF(AND(AM892=2,Table2[[#This Row],[Negatives]]&lt;&gt;"NEG"),2,""))</f>
        <v/>
      </c>
      <c r="AO893" s="39">
        <f>IF(AND(Table2[[#This Row],[State]]="NSW",Table2[[#This Row],[Rated Order]]=3,AN893=""),100,100)</f>
        <v>100</v>
      </c>
      <c r="AP893" s="39" t="str">
        <f>IF(AC893&lt;&gt;"Won","",AO893*AD893)</f>
        <v/>
      </c>
      <c r="AQ893" s="39">
        <f>IF(AP893="",AO893*-1,AP893-AO893)</f>
        <v>-100</v>
      </c>
      <c r="AR893" s="95">
        <f>IF(Table2[[#This Row],[Negatives]]="NEG","",IF(AND(Table2[[#This Row],[2 Pro Bets]]="",Table2[[#This Row],[State]]="NSW",Table2[[#This Row],[Rated Order]]=3),"",100))</f>
        <v>100</v>
      </c>
      <c r="AS893" s="47" t="str">
        <f>IF(Table2[[#This Row],[Pro Bet]]="","",IF(Table2[[#This Row],[Lev Ret]]="","",AR893*Table2[[#This Row],[Div]]))</f>
        <v/>
      </c>
      <c r="AT893" s="96">
        <f>IF(Table2[[#This Row],[Pro Bet]]="","",IF(AS893="",AR893*-1,AS893-AR893))</f>
        <v>-100</v>
      </c>
    </row>
    <row r="894" spans="1:46" x14ac:dyDescent="0.25">
      <c r="A894" s="38">
        <v>44891</v>
      </c>
      <c r="B894" s="39" t="s">
        <v>107</v>
      </c>
      <c r="C894" s="40">
        <v>0.54861111111111105</v>
      </c>
      <c r="D894" s="39">
        <v>4</v>
      </c>
      <c r="E894" s="39">
        <v>2</v>
      </c>
      <c r="F894" s="70">
        <v>2</v>
      </c>
      <c r="G894" s="39">
        <v>3200</v>
      </c>
      <c r="H894" s="39" t="s">
        <v>988</v>
      </c>
      <c r="I894" s="39" t="s">
        <v>989</v>
      </c>
      <c r="J894" s="39">
        <v>175</v>
      </c>
      <c r="K894" s="39">
        <v>6</v>
      </c>
      <c r="L894" s="39" t="s">
        <v>1389</v>
      </c>
      <c r="M894" s="39" t="s">
        <v>995</v>
      </c>
      <c r="N894" s="41">
        <v>3.8</v>
      </c>
      <c r="O894" s="39" t="s">
        <v>1276</v>
      </c>
      <c r="P894" s="39" t="s">
        <v>992</v>
      </c>
      <c r="Q894" s="48"/>
      <c r="R894" s="39">
        <v>5</v>
      </c>
      <c r="S894" s="39">
        <v>54</v>
      </c>
      <c r="T894" s="39">
        <v>54</v>
      </c>
      <c r="U894" s="48">
        <v>51.315789473684212</v>
      </c>
      <c r="V894" s="39">
        <v>2</v>
      </c>
      <c r="W894" s="39"/>
      <c r="X894" s="39">
        <v>2</v>
      </c>
      <c r="Y894" s="39">
        <v>4.5</v>
      </c>
      <c r="Z894" s="39">
        <v>40</v>
      </c>
      <c r="AA894" s="39">
        <v>8</v>
      </c>
      <c r="AB894" s="52"/>
      <c r="AC894" s="39" t="s">
        <v>617</v>
      </c>
      <c r="AD894" s="41">
        <v>4.4000000000000004</v>
      </c>
      <c r="AE894" s="41">
        <v>1.6</v>
      </c>
      <c r="AF894" s="68" t="s">
        <v>618</v>
      </c>
      <c r="AG894" s="39" t="str">
        <f>VLOOKUP(B894,$B$1703:$D$1743,2,FALSE)</f>
        <v>Vic</v>
      </c>
      <c r="AH894" s="39" t="str">
        <f>VLOOKUP(B894,$B$1703:$D$1743,3,FALSE)</f>
        <v>-</v>
      </c>
      <c r="AI894" s="69" t="str">
        <f>TRIM(PROPER(L894))</f>
        <v>Gin Martini</v>
      </c>
      <c r="AJ894" s="39" t="str">
        <f>TEXT(A894, "ddd")</f>
        <v>Sat</v>
      </c>
      <c r="AK894" s="39">
        <f>MONTH(Table2[[#This Row],[Date]])</f>
        <v>11</v>
      </c>
      <c r="AL894" s="39" t="s">
        <v>1361</v>
      </c>
      <c r="AM894" s="39" t="str">
        <f>IF(AND(Table2[[#This Row],[Date]]=A895,Table2[[#This Row],[Track]]=B895,Table2[[#This Row],[Race]]=F895,AL894&lt;&gt;"Neg",AL895&lt;&gt;"Neg"),2,"")</f>
        <v/>
      </c>
      <c r="AN894" s="39" t="str">
        <f>IF(AM894=2,2,IF(AND(AM893=2,Table2[[#This Row],[Negatives]]&lt;&gt;"NEG"),2,""))</f>
        <v/>
      </c>
      <c r="AO894" s="39">
        <f>IF(AND(Table2[[#This Row],[State]]="NSW",Table2[[#This Row],[Rated Order]]=3,AN894=""),100,100)</f>
        <v>100</v>
      </c>
      <c r="AP894" s="39">
        <f>IF(AC894&lt;&gt;"Won","",AO894*AD894)</f>
        <v>440.00000000000006</v>
      </c>
      <c r="AQ894" s="39">
        <f>IF(AP894="",AO894*-1,AP894-AO894)</f>
        <v>340.00000000000006</v>
      </c>
      <c r="AR894" s="95" t="str">
        <f>IF(Table2[[#This Row],[Negatives]]="NEG","",IF(AND(Table2[[#This Row],[2 Pro Bets]]="",Table2[[#This Row],[State]]="NSW",Table2[[#This Row],[Rated Order]]=3),"",100))</f>
        <v/>
      </c>
      <c r="AS894" s="47" t="str">
        <f>IF(Table2[[#This Row],[Pro Bet]]="","",IF(Table2[[#This Row],[Lev Ret]]="","",AR894*Table2[[#This Row],[Div]]))</f>
        <v/>
      </c>
      <c r="AT894" s="96" t="str">
        <f>IF(Table2[[#This Row],[Pro Bet]]="","",IF(AS894="",AR894*-1,AS894-AR894))</f>
        <v/>
      </c>
    </row>
    <row r="895" spans="1:46" x14ac:dyDescent="0.25">
      <c r="A895" s="38">
        <v>44891</v>
      </c>
      <c r="B895" s="39" t="s">
        <v>107</v>
      </c>
      <c r="C895" s="40">
        <v>0.57291666666666663</v>
      </c>
      <c r="D895" s="39">
        <v>4</v>
      </c>
      <c r="E895" s="39">
        <v>2</v>
      </c>
      <c r="F895" s="70">
        <v>3</v>
      </c>
      <c r="G895" s="39">
        <v>1000</v>
      </c>
      <c r="H895" s="39" t="s">
        <v>988</v>
      </c>
      <c r="I895" s="39" t="s">
        <v>989</v>
      </c>
      <c r="J895" s="39">
        <v>175</v>
      </c>
      <c r="K895" s="39">
        <v>7</v>
      </c>
      <c r="L895" s="39" t="s">
        <v>67</v>
      </c>
      <c r="M895" s="39" t="s">
        <v>999</v>
      </c>
      <c r="N895" s="41">
        <v>2.9</v>
      </c>
      <c r="O895" s="39" t="s">
        <v>1238</v>
      </c>
      <c r="P895" s="39" t="s">
        <v>1056</v>
      </c>
      <c r="Q895" s="48"/>
      <c r="R895" s="39">
        <v>9</v>
      </c>
      <c r="S895" s="39">
        <v>54</v>
      </c>
      <c r="T895" s="39">
        <v>54</v>
      </c>
      <c r="U895" s="48">
        <v>46.2474645030426</v>
      </c>
      <c r="V895" s="39">
        <v>1</v>
      </c>
      <c r="W895" s="39">
        <v>4</v>
      </c>
      <c r="X895" s="39">
        <v>2</v>
      </c>
      <c r="Y895" s="39">
        <v>5</v>
      </c>
      <c r="Z895" s="39">
        <v>35</v>
      </c>
      <c r="AA895" s="39">
        <v>10</v>
      </c>
      <c r="AB895" s="52"/>
      <c r="AC895" s="39" t="s">
        <v>617</v>
      </c>
      <c r="AD895" s="41">
        <v>4.4000000000000004</v>
      </c>
      <c r="AE895" s="41">
        <v>1.8</v>
      </c>
      <c r="AF895" s="68" t="s">
        <v>618</v>
      </c>
      <c r="AG895" s="39" t="str">
        <f>VLOOKUP(B895,$B$1703:$D$1743,2,FALSE)</f>
        <v>Vic</v>
      </c>
      <c r="AH895" s="39" t="str">
        <f>VLOOKUP(B895,$B$1703:$D$1743,3,FALSE)</f>
        <v>-</v>
      </c>
      <c r="AI895" s="69" t="str">
        <f>TRIM(PROPER(L895))</f>
        <v>Jigsaw</v>
      </c>
      <c r="AJ895" s="39" t="str">
        <f>TEXT(A895, "ddd")</f>
        <v>Sat</v>
      </c>
      <c r="AK895" s="39">
        <f>MONTH(Table2[[#This Row],[Date]])</f>
        <v>11</v>
      </c>
      <c r="AL895" s="39"/>
      <c r="AM895" s="39" t="str">
        <f>IF(AND(Table2[[#This Row],[Date]]=A896,Table2[[#This Row],[Track]]=B896,Table2[[#This Row],[Race]]=F896,AL895&lt;&gt;"Neg",AL896&lt;&gt;"Neg"),2,"")</f>
        <v/>
      </c>
      <c r="AN895" s="39" t="str">
        <f>IF(AM895=2,2,IF(AND(AM894=2,Table2[[#This Row],[Negatives]]&lt;&gt;"NEG"),2,""))</f>
        <v/>
      </c>
      <c r="AO895" s="39">
        <f>IF(AND(Table2[[#This Row],[State]]="NSW",Table2[[#This Row],[Rated Order]]=3,AN895=""),100,100)</f>
        <v>100</v>
      </c>
      <c r="AP895" s="39">
        <f>IF(AC895&lt;&gt;"Won","",AO895*AD895)</f>
        <v>440.00000000000006</v>
      </c>
      <c r="AQ895" s="39">
        <f>IF(AP895="",AO895*-1,AP895-AO895)</f>
        <v>340.00000000000006</v>
      </c>
      <c r="AR895" s="95">
        <f>IF(Table2[[#This Row],[Negatives]]="NEG","",IF(AND(Table2[[#This Row],[2 Pro Bets]]="",Table2[[#This Row],[State]]="NSW",Table2[[#This Row],[Rated Order]]=3),"",100))</f>
        <v>100</v>
      </c>
      <c r="AS895" s="47">
        <f>IF(Table2[[#This Row],[Pro Bet]]="","",IF(Table2[[#This Row],[Lev Ret]]="","",AR895*Table2[[#This Row],[Div]]))</f>
        <v>440.00000000000006</v>
      </c>
      <c r="AT895" s="96">
        <f>IF(Table2[[#This Row],[Pro Bet]]="","",IF(AS895="",AR895*-1,AS895-AR895))</f>
        <v>340.00000000000006</v>
      </c>
    </row>
    <row r="896" spans="1:46" x14ac:dyDescent="0.25">
      <c r="A896" s="38">
        <v>44891</v>
      </c>
      <c r="B896" s="39" t="s">
        <v>45</v>
      </c>
      <c r="C896" s="40">
        <v>0.58680555555555558</v>
      </c>
      <c r="D896" s="39">
        <v>4</v>
      </c>
      <c r="E896" s="39">
        <v>0</v>
      </c>
      <c r="F896" s="70"/>
      <c r="G896" s="39">
        <v>1800</v>
      </c>
      <c r="H896" s="39" t="s">
        <v>1398</v>
      </c>
      <c r="I896" s="39">
        <v>78</v>
      </c>
      <c r="J896" s="39">
        <v>150</v>
      </c>
      <c r="K896" s="39">
        <v>5</v>
      </c>
      <c r="L896" s="39" t="s">
        <v>907</v>
      </c>
      <c r="M896" s="39" t="s">
        <v>1018</v>
      </c>
      <c r="N896" s="41">
        <v>5.2</v>
      </c>
      <c r="O896" s="39" t="s">
        <v>1063</v>
      </c>
      <c r="P896" s="39" t="s">
        <v>1500</v>
      </c>
      <c r="Q896" s="48">
        <v>1.5</v>
      </c>
      <c r="R896" s="39">
        <v>4</v>
      </c>
      <c r="S896" s="39">
        <v>58</v>
      </c>
      <c r="T896" s="39">
        <v>56.5</v>
      </c>
      <c r="U896" s="48">
        <v>45.32163742690058</v>
      </c>
      <c r="V896" s="39">
        <v>3</v>
      </c>
      <c r="W896" s="39"/>
      <c r="X896" s="39">
        <v>3</v>
      </c>
      <c r="Y896" s="39">
        <v>6.9</v>
      </c>
      <c r="Z896" s="39">
        <v>20</v>
      </c>
      <c r="AA896" s="39"/>
      <c r="AB896" s="52"/>
      <c r="AC896" s="39" t="s">
        <v>471</v>
      </c>
      <c r="AD896" s="41">
        <v>4.5999999999999996</v>
      </c>
      <c r="AE896" s="41">
        <v>1.8</v>
      </c>
      <c r="AF896" s="68" t="s">
        <v>619</v>
      </c>
      <c r="AG896" s="39" t="str">
        <f>VLOOKUP(B896,$B$1703:$D$1743,2,FALSE)</f>
        <v>NSW</v>
      </c>
      <c r="AH896" s="39" t="str">
        <f>VLOOKUP(B896,$B$1703:$D$1743,3,FALSE)</f>
        <v>-</v>
      </c>
      <c r="AI896" s="69" t="str">
        <f>TRIM(PROPER(L896))</f>
        <v>Mission Phoenix</v>
      </c>
      <c r="AJ896" s="39" t="str">
        <f>TEXT(A896, "ddd")</f>
        <v>Sat</v>
      </c>
      <c r="AK896" s="39">
        <f>MONTH(Table2[[#This Row],[Date]])</f>
        <v>11</v>
      </c>
      <c r="AL896" s="39" t="s">
        <v>1362</v>
      </c>
      <c r="AM896" s="39" t="str">
        <f>IF(AND(Table2[[#This Row],[Date]]=A897,Table2[[#This Row],[Track]]=B897,Table2[[#This Row],[Race]]=F897,AL896&lt;&gt;"Neg",AL897&lt;&gt;"Neg"),2,"")</f>
        <v/>
      </c>
      <c r="AN896" s="39" t="str">
        <f>IF(AM896=2,2,IF(AND(AM895=2,Table2[[#This Row],[Negatives]]&lt;&gt;"NEG"),2,""))</f>
        <v/>
      </c>
      <c r="AO896" s="39">
        <f>IF(AND(Table2[[#This Row],[State]]="NSW",Table2[[#This Row],[Rated Order]]=3,AN896=""),100,100)</f>
        <v>100</v>
      </c>
      <c r="AP896" s="39">
        <f>IF(AC896&lt;&gt;"Won","",AO896*AD896)</f>
        <v>459.99999999999994</v>
      </c>
      <c r="AQ896" s="39">
        <f>IF(AP896="",AO896*-1,AP896-AO896)</f>
        <v>359.99999999999994</v>
      </c>
      <c r="AR896" s="95" t="str">
        <f>IF(Table2[[#This Row],[Negatives]]="NEG","",IF(AND(Table2[[#This Row],[2 Pro Bets]]="",Table2[[#This Row],[State]]="NSW",Table2[[#This Row],[Rated Order]]=3),"",100))</f>
        <v/>
      </c>
      <c r="AS896" s="47" t="str">
        <f>IF(Table2[[#This Row],[Pro Bet]]="","",IF(Table2[[#This Row],[Lev Ret]]="","",AR896*Table2[[#This Row],[Div]]))</f>
        <v/>
      </c>
      <c r="AT896" s="96" t="str">
        <f>IF(Table2[[#This Row],[Pro Bet]]="","",IF(AS896="",AR896*-1,AS896-AR896))</f>
        <v/>
      </c>
    </row>
    <row r="897" spans="1:46" x14ac:dyDescent="0.25">
      <c r="A897" s="38">
        <v>44891</v>
      </c>
      <c r="B897" s="39" t="s">
        <v>45</v>
      </c>
      <c r="C897" s="40">
        <v>0.61111111111111105</v>
      </c>
      <c r="D897" s="39">
        <v>4</v>
      </c>
      <c r="E897" s="39">
        <v>0</v>
      </c>
      <c r="F897" s="70"/>
      <c r="G897" s="39">
        <v>1100</v>
      </c>
      <c r="H897" s="39" t="s">
        <v>1398</v>
      </c>
      <c r="I897" s="39">
        <v>78</v>
      </c>
      <c r="J897" s="39">
        <v>150</v>
      </c>
      <c r="K897" s="39">
        <v>9</v>
      </c>
      <c r="L897" s="39" t="s">
        <v>940</v>
      </c>
      <c r="M897" s="39" t="s">
        <v>1018</v>
      </c>
      <c r="N897" s="41">
        <v>4</v>
      </c>
      <c r="O897" s="39" t="s">
        <v>1325</v>
      </c>
      <c r="P897" s="39" t="s">
        <v>1266</v>
      </c>
      <c r="Q897" s="48"/>
      <c r="R897" s="39">
        <v>4</v>
      </c>
      <c r="S897" s="39">
        <v>56.5</v>
      </c>
      <c r="T897" s="39">
        <v>56.5</v>
      </c>
      <c r="U897" s="48">
        <v>42.543859649122808</v>
      </c>
      <c r="V897" s="39"/>
      <c r="W897" s="39">
        <v>1</v>
      </c>
      <c r="X897" s="39">
        <v>2</v>
      </c>
      <c r="Y897" s="39">
        <v>5.3</v>
      </c>
      <c r="Z897" s="39">
        <v>20</v>
      </c>
      <c r="AA897" s="39"/>
      <c r="AB897" s="52"/>
      <c r="AC897" s="39"/>
      <c r="AD897" s="41">
        <v>4.4000000000000004</v>
      </c>
      <c r="AE897" s="41"/>
      <c r="AF897" s="68" t="s">
        <v>619</v>
      </c>
      <c r="AG897" s="39" t="str">
        <f>VLOOKUP(B897,$B$1703:$D$1743,2,FALSE)</f>
        <v>NSW</v>
      </c>
      <c r="AH897" s="39" t="str">
        <f>VLOOKUP(B897,$B$1703:$D$1743,3,FALSE)</f>
        <v>-</v>
      </c>
      <c r="AI897" s="69" t="str">
        <f>TRIM(PROPER(L897))</f>
        <v>Winning Verse</v>
      </c>
      <c r="AJ897" s="39" t="str">
        <f>TEXT(A897, "ddd")</f>
        <v>Sat</v>
      </c>
      <c r="AK897" s="39">
        <f>MONTH(Table2[[#This Row],[Date]])</f>
        <v>11</v>
      </c>
      <c r="AL897" s="39" t="s">
        <v>1362</v>
      </c>
      <c r="AM897" s="39" t="str">
        <f>IF(AND(Table2[[#This Row],[Date]]=A898,Table2[[#This Row],[Track]]=B898,Table2[[#This Row],[Race]]=F898,AL897&lt;&gt;"Neg",AL898&lt;&gt;"Neg"),2,"")</f>
        <v/>
      </c>
      <c r="AN897" s="39" t="str">
        <f>IF(AM897=2,2,IF(AND(AM896=2,Table2[[#This Row],[Negatives]]&lt;&gt;"NEG"),2,""))</f>
        <v/>
      </c>
      <c r="AO897" s="39">
        <f>IF(AND(Table2[[#This Row],[State]]="NSW",Table2[[#This Row],[Rated Order]]=3,AN897=""),100,100)</f>
        <v>100</v>
      </c>
      <c r="AP897" s="39" t="str">
        <f>IF(AC897&lt;&gt;"Won","",AO897*AD897)</f>
        <v/>
      </c>
      <c r="AQ897" s="39">
        <f>IF(AP897="",AO897*-1,AP897-AO897)</f>
        <v>-100</v>
      </c>
      <c r="AR897" s="95" t="str">
        <f>IF(Table2[[#This Row],[Negatives]]="NEG","",IF(AND(Table2[[#This Row],[2 Pro Bets]]="",Table2[[#This Row],[State]]="NSW",Table2[[#This Row],[Rated Order]]=3),"",100))</f>
        <v/>
      </c>
      <c r="AS897" s="47" t="str">
        <f>IF(Table2[[#This Row],[Pro Bet]]="","",IF(Table2[[#This Row],[Lev Ret]]="","",AR897*Table2[[#This Row],[Div]]))</f>
        <v/>
      </c>
      <c r="AT897" s="96" t="str">
        <f>IF(Table2[[#This Row],[Pro Bet]]="","",IF(AS897="",AR897*-1,AS897-AR897))</f>
        <v/>
      </c>
    </row>
    <row r="898" spans="1:46" x14ac:dyDescent="0.25">
      <c r="A898" s="38">
        <v>44891</v>
      </c>
      <c r="B898" s="39" t="s">
        <v>45</v>
      </c>
      <c r="C898" s="40">
        <v>0.63888888888888895</v>
      </c>
      <c r="D898" s="39">
        <v>4</v>
      </c>
      <c r="E898" s="39">
        <v>0</v>
      </c>
      <c r="F898" s="70"/>
      <c r="G898" s="39">
        <v>2000</v>
      </c>
      <c r="H898" s="39" t="s">
        <v>1398</v>
      </c>
      <c r="I898" s="39" t="s">
        <v>1052</v>
      </c>
      <c r="J898" s="39">
        <v>150</v>
      </c>
      <c r="K898" s="39">
        <v>1</v>
      </c>
      <c r="L898" s="39" t="s">
        <v>901</v>
      </c>
      <c r="M898" s="39" t="s">
        <v>1024</v>
      </c>
      <c r="N898" s="41">
        <v>4.7</v>
      </c>
      <c r="O898" s="39" t="s">
        <v>1511</v>
      </c>
      <c r="P898" s="39" t="s">
        <v>1500</v>
      </c>
      <c r="Q898" s="48">
        <v>1.5</v>
      </c>
      <c r="R898" s="39">
        <v>7</v>
      </c>
      <c r="S898" s="39">
        <v>61</v>
      </c>
      <c r="T898" s="39">
        <v>59.5</v>
      </c>
      <c r="U898" s="48">
        <v>40.507364975450081</v>
      </c>
      <c r="V898" s="39">
        <v>1</v>
      </c>
      <c r="W898" s="39">
        <v>2</v>
      </c>
      <c r="X898" s="39">
        <v>2</v>
      </c>
      <c r="Y898" s="39">
        <v>6.7</v>
      </c>
      <c r="Z898" s="39">
        <v>20</v>
      </c>
      <c r="AA898" s="39"/>
      <c r="AB898" s="52"/>
      <c r="AC898" s="39" t="s">
        <v>2</v>
      </c>
      <c r="AD898" s="41">
        <v>5</v>
      </c>
      <c r="AE898" s="41">
        <v>2.1</v>
      </c>
      <c r="AF898" s="68" t="s">
        <v>619</v>
      </c>
      <c r="AG898" s="39" t="str">
        <f>VLOOKUP(B898,$B$1703:$D$1743,2,FALSE)</f>
        <v>NSW</v>
      </c>
      <c r="AH898" s="39" t="str">
        <f>VLOOKUP(B898,$B$1703:$D$1743,3,FALSE)</f>
        <v>-</v>
      </c>
      <c r="AI898" s="69" t="str">
        <f>TRIM(PROPER(L898))</f>
        <v>Dream Runner</v>
      </c>
      <c r="AJ898" s="39" t="str">
        <f>TEXT(A898, "ddd")</f>
        <v>Sat</v>
      </c>
      <c r="AK898" s="39">
        <f>MONTH(Table2[[#This Row],[Date]])</f>
        <v>11</v>
      </c>
      <c r="AL898" s="39"/>
      <c r="AM898" s="39" t="str">
        <f>IF(AND(Table2[[#This Row],[Date]]=A899,Table2[[#This Row],[Track]]=B899,Table2[[#This Row],[Race]]=F899,AL898&lt;&gt;"Neg",AL899&lt;&gt;"Neg"),2,"")</f>
        <v/>
      </c>
      <c r="AN898" s="39" t="str">
        <f>IF(AM898=2,2,IF(AND(AM897=2,Table2[[#This Row],[Negatives]]&lt;&gt;"NEG"),2,""))</f>
        <v/>
      </c>
      <c r="AO898" s="39">
        <f>IF(AND(Table2[[#This Row],[State]]="NSW",Table2[[#This Row],[Rated Order]]=3,AN898=""),100,100)</f>
        <v>100</v>
      </c>
      <c r="AP898" s="39" t="str">
        <f>IF(AC898&lt;&gt;"Won","",AO898*AD898)</f>
        <v/>
      </c>
      <c r="AQ898" s="39">
        <f>IF(AP898="",AO898*-1,AP898-AO898)</f>
        <v>-100</v>
      </c>
      <c r="AR898" s="95">
        <f>IF(Table2[[#This Row],[Negatives]]="NEG","",IF(AND(Table2[[#This Row],[2 Pro Bets]]="",Table2[[#This Row],[State]]="NSW",Table2[[#This Row],[Rated Order]]=3),"",100))</f>
        <v>100</v>
      </c>
      <c r="AS898" s="47" t="str">
        <f>IF(Table2[[#This Row],[Pro Bet]]="","",IF(Table2[[#This Row],[Lev Ret]]="","",AR898*Table2[[#This Row],[Div]]))</f>
        <v/>
      </c>
      <c r="AT898" s="96">
        <f>IF(Table2[[#This Row],[Pro Bet]]="","",IF(AS898="",AR898*-1,AS898-AR898))</f>
        <v>-100</v>
      </c>
    </row>
    <row r="899" spans="1:46" x14ac:dyDescent="0.25">
      <c r="A899" s="38">
        <v>44891</v>
      </c>
      <c r="B899" s="39" t="s">
        <v>107</v>
      </c>
      <c r="C899" s="40">
        <v>0.65277777777777779</v>
      </c>
      <c r="D899" s="39">
        <v>4</v>
      </c>
      <c r="E899" s="39">
        <v>2</v>
      </c>
      <c r="F899" s="70">
        <v>6</v>
      </c>
      <c r="G899" s="39">
        <v>1800</v>
      </c>
      <c r="H899" s="39" t="s">
        <v>988</v>
      </c>
      <c r="I899" s="39" t="s">
        <v>989</v>
      </c>
      <c r="J899" s="39">
        <v>200</v>
      </c>
      <c r="K899" s="39">
        <v>1</v>
      </c>
      <c r="L899" s="39" t="s">
        <v>580</v>
      </c>
      <c r="M899" s="39" t="s">
        <v>1030</v>
      </c>
      <c r="N899" s="41">
        <v>3.8</v>
      </c>
      <c r="O899" s="39" t="s">
        <v>1003</v>
      </c>
      <c r="P899" s="39" t="s">
        <v>992</v>
      </c>
      <c r="Q899" s="48"/>
      <c r="R899" s="39">
        <v>2</v>
      </c>
      <c r="S899" s="39">
        <v>58</v>
      </c>
      <c r="T899" s="39">
        <v>58</v>
      </c>
      <c r="U899" s="48">
        <v>40.601503759398497</v>
      </c>
      <c r="V899" s="39">
        <v>3</v>
      </c>
      <c r="W899" s="39">
        <v>1</v>
      </c>
      <c r="X899" s="39">
        <v>2</v>
      </c>
      <c r="Y899" s="39">
        <v>4.4000000000000004</v>
      </c>
      <c r="Z899" s="39">
        <v>40</v>
      </c>
      <c r="AA899" s="39">
        <v>12</v>
      </c>
      <c r="AB899" s="52"/>
      <c r="AC899" s="39"/>
      <c r="AD899" s="41">
        <v>5.5</v>
      </c>
      <c r="AE899" s="41"/>
      <c r="AF899" s="68" t="s">
        <v>618</v>
      </c>
      <c r="AG899" s="39" t="str">
        <f>VLOOKUP(B899,$B$1703:$D$1743,2,FALSE)</f>
        <v>Vic</v>
      </c>
      <c r="AH899" s="39" t="str">
        <f>VLOOKUP(B899,$B$1703:$D$1743,3,FALSE)</f>
        <v>-</v>
      </c>
      <c r="AI899" s="69" t="str">
        <f>TRIM(PROPER(L899))</f>
        <v>Grandslam</v>
      </c>
      <c r="AJ899" s="39" t="str">
        <f>TEXT(A899, "ddd")</f>
        <v>Sat</v>
      </c>
      <c r="AK899" s="39">
        <f>MONTH(Table2[[#This Row],[Date]])</f>
        <v>11</v>
      </c>
      <c r="AL899" s="39" t="s">
        <v>1361</v>
      </c>
      <c r="AM899" s="39" t="str">
        <f>IF(AND(Table2[[#This Row],[Date]]=A900,Table2[[#This Row],[Track]]=B900,Table2[[#This Row],[Race]]=F900,AL899&lt;&gt;"Neg",AL900&lt;&gt;"Neg"),2,"")</f>
        <v/>
      </c>
      <c r="AN899" s="39" t="str">
        <f>IF(AM899=2,2,IF(AND(AM898=2,Table2[[#This Row],[Negatives]]&lt;&gt;"NEG"),2,""))</f>
        <v/>
      </c>
      <c r="AO899" s="39">
        <f>IF(AND(Table2[[#This Row],[State]]="NSW",Table2[[#This Row],[Rated Order]]=3,AN899=""),100,100)</f>
        <v>100</v>
      </c>
      <c r="AP899" s="39" t="str">
        <f>IF(AC899&lt;&gt;"Won","",AO899*AD899)</f>
        <v/>
      </c>
      <c r="AQ899" s="39">
        <f>IF(AP899="",AO899*-1,AP899-AO899)</f>
        <v>-100</v>
      </c>
      <c r="AR899" s="95" t="str">
        <f>IF(Table2[[#This Row],[Negatives]]="NEG","",IF(AND(Table2[[#This Row],[2 Pro Bets]]="",Table2[[#This Row],[State]]="NSW",Table2[[#This Row],[Rated Order]]=3),"",100))</f>
        <v/>
      </c>
      <c r="AS899" s="47" t="str">
        <f>IF(Table2[[#This Row],[Pro Bet]]="","",IF(Table2[[#This Row],[Lev Ret]]="","",AR899*Table2[[#This Row],[Div]]))</f>
        <v/>
      </c>
      <c r="AT899" s="96" t="str">
        <f>IF(Table2[[#This Row],[Pro Bet]]="","",IF(AS899="",AR899*-1,AS899-AR899))</f>
        <v/>
      </c>
    </row>
    <row r="900" spans="1:46" x14ac:dyDescent="0.25">
      <c r="A900" s="38">
        <v>44891</v>
      </c>
      <c r="B900" s="39" t="s">
        <v>45</v>
      </c>
      <c r="C900" s="40">
        <v>0.66666666666666663</v>
      </c>
      <c r="D900" s="39">
        <v>4</v>
      </c>
      <c r="E900" s="39">
        <v>0</v>
      </c>
      <c r="F900" s="70"/>
      <c r="G900" s="39">
        <v>2000</v>
      </c>
      <c r="H900" s="39" t="s">
        <v>1398</v>
      </c>
      <c r="I900" s="39"/>
      <c r="J900" s="39">
        <v>160</v>
      </c>
      <c r="K900" s="39">
        <v>14</v>
      </c>
      <c r="L900" s="39" t="s">
        <v>721</v>
      </c>
      <c r="M900" s="39" t="s">
        <v>1024</v>
      </c>
      <c r="N900" s="41">
        <v>3.6</v>
      </c>
      <c r="O900" s="39" t="s">
        <v>1411</v>
      </c>
      <c r="P900" s="39" t="s">
        <v>1433</v>
      </c>
      <c r="Q900" s="48"/>
      <c r="R900" s="39">
        <v>1</v>
      </c>
      <c r="S900" s="39">
        <v>53</v>
      </c>
      <c r="T900" s="39">
        <v>53</v>
      </c>
      <c r="U900" s="48">
        <v>15.842564515130885</v>
      </c>
      <c r="V900" s="39">
        <v>2</v>
      </c>
      <c r="W900" s="39"/>
      <c r="X900" s="39">
        <v>3</v>
      </c>
      <c r="Y900" s="39">
        <v>6.6</v>
      </c>
      <c r="Z900" s="39">
        <v>20</v>
      </c>
      <c r="AA900" s="39"/>
      <c r="AB900" s="52"/>
      <c r="AC900" s="39"/>
      <c r="AD900" s="41">
        <v>4</v>
      </c>
      <c r="AE900" s="41"/>
      <c r="AF900" s="68" t="s">
        <v>619</v>
      </c>
      <c r="AG900" s="39" t="str">
        <f>VLOOKUP(B900,$B$1703:$D$1743,2,FALSE)</f>
        <v>NSW</v>
      </c>
      <c r="AH900" s="39" t="str">
        <f>VLOOKUP(B900,$B$1703:$D$1743,3,FALSE)</f>
        <v>-</v>
      </c>
      <c r="AI900" s="69" t="str">
        <f>TRIM(PROPER(L900))</f>
        <v>Steely</v>
      </c>
      <c r="AJ900" s="39" t="str">
        <f>TEXT(A900, "ddd")</f>
        <v>Sat</v>
      </c>
      <c r="AK900" s="39">
        <f>MONTH(Table2[[#This Row],[Date]])</f>
        <v>11</v>
      </c>
      <c r="AL900" s="79" t="s">
        <v>1361</v>
      </c>
      <c r="AM900" s="39" t="str">
        <f>IF(AND(Table2[[#This Row],[Date]]=A901,Table2[[#This Row],[Track]]=B901,Table2[[#This Row],[Race]]=F901,AL900&lt;&gt;"Neg",AL901&lt;&gt;"Neg"),2,"")</f>
        <v/>
      </c>
      <c r="AN900" s="39" t="str">
        <f>IF(AM900=2,2,IF(AND(AM899=2,Table2[[#This Row],[Negatives]]&lt;&gt;"NEG"),2,""))</f>
        <v/>
      </c>
      <c r="AO900" s="39">
        <f>IF(AND(Table2[[#This Row],[State]]="NSW",Table2[[#This Row],[Rated Order]]=3,AN900=""),100,100)</f>
        <v>100</v>
      </c>
      <c r="AP900" s="39" t="str">
        <f>IF(AC900&lt;&gt;"Won","",AO900*AD900)</f>
        <v/>
      </c>
      <c r="AQ900" s="39">
        <f>IF(AP900="",AO900*-1,AP900-AO900)</f>
        <v>-100</v>
      </c>
      <c r="AR900" s="95" t="str">
        <f>IF(Table2[[#This Row],[Negatives]]="NEG","",IF(AND(Table2[[#This Row],[2 Pro Bets]]="",Table2[[#This Row],[State]]="NSW",Table2[[#This Row],[Rated Order]]=3),"",100))</f>
        <v/>
      </c>
      <c r="AS900" s="47" t="str">
        <f>IF(Table2[[#This Row],[Pro Bet]]="","",IF(Table2[[#This Row],[Lev Ret]]="","",AR900*Table2[[#This Row],[Div]]))</f>
        <v/>
      </c>
      <c r="AT900" s="96" t="str">
        <f>IF(Table2[[#This Row],[Pro Bet]]="","",IF(AS900="",AR900*-1,AS900-AR900))</f>
        <v/>
      </c>
    </row>
    <row r="901" spans="1:46" x14ac:dyDescent="0.25">
      <c r="A901" s="38">
        <v>44891</v>
      </c>
      <c r="B901" s="39" t="s">
        <v>45</v>
      </c>
      <c r="C901" s="40">
        <v>0.69444444444444453</v>
      </c>
      <c r="D901" s="39">
        <v>4</v>
      </c>
      <c r="E901" s="39">
        <v>0</v>
      </c>
      <c r="F901" s="70"/>
      <c r="G901" s="39">
        <v>1500</v>
      </c>
      <c r="H901" s="39" t="s">
        <v>1398</v>
      </c>
      <c r="I901" s="39"/>
      <c r="J901" s="39">
        <v>200</v>
      </c>
      <c r="K901" s="39">
        <v>7</v>
      </c>
      <c r="L901" s="39" t="s">
        <v>435</v>
      </c>
      <c r="M901" s="39" t="s">
        <v>1018</v>
      </c>
      <c r="N901" s="41">
        <v>5.6</v>
      </c>
      <c r="O901" s="39" t="s">
        <v>1427</v>
      </c>
      <c r="P901" s="39" t="s">
        <v>1472</v>
      </c>
      <c r="Q901" s="48"/>
      <c r="R901" s="39">
        <v>6</v>
      </c>
      <c r="S901" s="39">
        <v>54</v>
      </c>
      <c r="T901" s="39">
        <v>54</v>
      </c>
      <c r="U901" s="48">
        <v>33.00865800865801</v>
      </c>
      <c r="V901" s="39"/>
      <c r="W901" s="39">
        <v>3</v>
      </c>
      <c r="X901" s="39">
        <v>2</v>
      </c>
      <c r="Y901" s="39">
        <v>6.5</v>
      </c>
      <c r="Z901" s="39">
        <v>20</v>
      </c>
      <c r="AA901" s="39"/>
      <c r="AB901" s="52"/>
      <c r="AC901" s="39"/>
      <c r="AD901" s="41">
        <v>5</v>
      </c>
      <c r="AE901" s="41"/>
      <c r="AF901" s="68" t="s">
        <v>619</v>
      </c>
      <c r="AG901" s="39" t="str">
        <f>VLOOKUP(B901,$B$1703:$D$1743,2,FALSE)</f>
        <v>NSW</v>
      </c>
      <c r="AH901" s="39" t="str">
        <f>VLOOKUP(B901,$B$1703:$D$1743,3,FALSE)</f>
        <v>-</v>
      </c>
      <c r="AI901" s="69" t="str">
        <f>TRIM(PROPER(L901))</f>
        <v>Coal Crusher</v>
      </c>
      <c r="AJ901" s="39" t="str">
        <f>TEXT(A901, "ddd")</f>
        <v>Sat</v>
      </c>
      <c r="AK901" s="39">
        <f>MONTH(Table2[[#This Row],[Date]])</f>
        <v>11</v>
      </c>
      <c r="AL901" s="39" t="s">
        <v>1362</v>
      </c>
      <c r="AM901" s="39" t="str">
        <f>IF(AND(Table2[[#This Row],[Date]]=A902,Table2[[#This Row],[Track]]=B902,Table2[[#This Row],[Race]]=F902,AL901&lt;&gt;"Neg",AL902&lt;&gt;"Neg"),2,"")</f>
        <v/>
      </c>
      <c r="AN901" s="39" t="str">
        <f>IF(AM901=2,2,IF(AND(AM900=2,Table2[[#This Row],[Negatives]]&lt;&gt;"NEG"),2,""))</f>
        <v/>
      </c>
      <c r="AO901" s="39">
        <f>IF(AND(Table2[[#This Row],[State]]="NSW",Table2[[#This Row],[Rated Order]]=3,AN901=""),100,100)</f>
        <v>100</v>
      </c>
      <c r="AP901" s="39" t="str">
        <f>IF(AC901&lt;&gt;"Won","",AO901*AD901)</f>
        <v/>
      </c>
      <c r="AQ901" s="39">
        <f>IF(AP901="",AO901*-1,AP901-AO901)</f>
        <v>-100</v>
      </c>
      <c r="AR901" s="95" t="str">
        <f>IF(Table2[[#This Row],[Negatives]]="NEG","",IF(AND(Table2[[#This Row],[2 Pro Bets]]="",Table2[[#This Row],[State]]="NSW",Table2[[#This Row],[Rated Order]]=3),"",100))</f>
        <v/>
      </c>
      <c r="AS901" s="47" t="str">
        <f>IF(Table2[[#This Row],[Pro Bet]]="","",IF(Table2[[#This Row],[Lev Ret]]="","",AR901*Table2[[#This Row],[Div]]))</f>
        <v/>
      </c>
      <c r="AT901" s="96" t="str">
        <f>IF(Table2[[#This Row],[Pro Bet]]="","",IF(AS901="",AR901*-1,AS901-AR901))</f>
        <v/>
      </c>
    </row>
    <row r="902" spans="1:46" x14ac:dyDescent="0.25">
      <c r="A902" s="38">
        <v>44891</v>
      </c>
      <c r="B902" s="39" t="s">
        <v>45</v>
      </c>
      <c r="C902" s="40">
        <v>0.69444444444444453</v>
      </c>
      <c r="D902" s="39">
        <v>4</v>
      </c>
      <c r="E902" s="39">
        <v>0</v>
      </c>
      <c r="F902" s="70"/>
      <c r="G902" s="39">
        <v>1500</v>
      </c>
      <c r="H902" s="39" t="s">
        <v>1398</v>
      </c>
      <c r="I902" s="39"/>
      <c r="J902" s="39">
        <v>200</v>
      </c>
      <c r="K902" s="39">
        <v>14</v>
      </c>
      <c r="L902" s="39" t="s">
        <v>836</v>
      </c>
      <c r="M902" s="39" t="s">
        <v>999</v>
      </c>
      <c r="N902" s="41">
        <v>19.399999999999999</v>
      </c>
      <c r="O902" s="39" t="s">
        <v>1406</v>
      </c>
      <c r="P902" s="39" t="s">
        <v>1266</v>
      </c>
      <c r="Q902" s="48"/>
      <c r="R902" s="39">
        <v>14</v>
      </c>
      <c r="S902" s="39">
        <v>53</v>
      </c>
      <c r="T902" s="39">
        <v>53</v>
      </c>
      <c r="U902" s="48">
        <v>33.00865800865801</v>
      </c>
      <c r="V902" s="39"/>
      <c r="W902" s="39"/>
      <c r="X902" s="39">
        <v>3</v>
      </c>
      <c r="Y902" s="39">
        <v>6.8</v>
      </c>
      <c r="Z902" s="39">
        <v>20</v>
      </c>
      <c r="AA902" s="39"/>
      <c r="AB902" s="52"/>
      <c r="AC902" s="39" t="s">
        <v>471</v>
      </c>
      <c r="AD902" s="41">
        <v>18</v>
      </c>
      <c r="AE902" s="41">
        <v>3.7</v>
      </c>
      <c r="AF902" s="68" t="s">
        <v>619</v>
      </c>
      <c r="AG902" s="39" t="str">
        <f>VLOOKUP(B902,$B$1703:$D$1743,2,FALSE)</f>
        <v>NSW</v>
      </c>
      <c r="AH902" s="39" t="str">
        <f>VLOOKUP(B902,$B$1703:$D$1743,3,FALSE)</f>
        <v>-</v>
      </c>
      <c r="AI902" s="69" t="str">
        <f>TRIM(PROPER(L902))</f>
        <v>Dajraan</v>
      </c>
      <c r="AJ902" s="39" t="str">
        <f>TEXT(A902, "ddd")</f>
        <v>Sat</v>
      </c>
      <c r="AK902" s="39">
        <f>MONTH(Table2[[#This Row],[Date]])</f>
        <v>11</v>
      </c>
      <c r="AL902" s="39"/>
      <c r="AM902" s="39">
        <f>IF(AND(Table2[[#This Row],[Date]]=A903,Table2[[#This Row],[Track]]=B903,Table2[[#This Row],[Race]]=F903,AL902&lt;&gt;"Neg",AL903&lt;&gt;"Neg"),2,"")</f>
        <v>2</v>
      </c>
      <c r="AN902" s="39">
        <f>IF(AM902=2,2,IF(AND(AM901=2,Table2[[#This Row],[Negatives]]&lt;&gt;"NEG"),2,""))</f>
        <v>2</v>
      </c>
      <c r="AO902" s="39">
        <f>IF(AND(Table2[[#This Row],[State]]="NSW",Table2[[#This Row],[Rated Order]]=3,AN902=""),100,100)</f>
        <v>100</v>
      </c>
      <c r="AP902" s="39">
        <f>IF(AC902&lt;&gt;"Won","",AO902*AD902)</f>
        <v>1800</v>
      </c>
      <c r="AQ902" s="39">
        <f>IF(AP902="",AO902*-1,AP902-AO902)</f>
        <v>1700</v>
      </c>
      <c r="AR902" s="95">
        <f>IF(Table2[[#This Row],[Negatives]]="NEG","",IF(AND(Table2[[#This Row],[2 Pro Bets]]="",Table2[[#This Row],[State]]="NSW",Table2[[#This Row],[Rated Order]]=3),"",100))</f>
        <v>100</v>
      </c>
      <c r="AS902" s="47">
        <f>IF(Table2[[#This Row],[Pro Bet]]="","",IF(Table2[[#This Row],[Lev Ret]]="","",AR902*Table2[[#This Row],[Div]]))</f>
        <v>1800</v>
      </c>
      <c r="AT902" s="96">
        <f>IF(Table2[[#This Row],[Pro Bet]]="","",IF(AS902="",AR902*-1,AS902-AR902))</f>
        <v>1700</v>
      </c>
    </row>
    <row r="903" spans="1:46" x14ac:dyDescent="0.25">
      <c r="A903" s="38">
        <v>44891</v>
      </c>
      <c r="B903" s="39" t="s">
        <v>45</v>
      </c>
      <c r="C903" s="40">
        <v>0.72222222222222221</v>
      </c>
      <c r="D903" s="39">
        <v>4</v>
      </c>
      <c r="E903" s="39">
        <v>0</v>
      </c>
      <c r="F903" s="70"/>
      <c r="G903" s="39">
        <v>1100</v>
      </c>
      <c r="H903" s="39" t="s">
        <v>1398</v>
      </c>
      <c r="I903" s="39"/>
      <c r="J903" s="39">
        <v>160</v>
      </c>
      <c r="K903" s="39">
        <v>5</v>
      </c>
      <c r="L903" s="39" t="s">
        <v>902</v>
      </c>
      <c r="M903" s="39" t="s">
        <v>990</v>
      </c>
      <c r="N903" s="41">
        <v>10.199999999999999</v>
      </c>
      <c r="O903" s="39" t="s">
        <v>1068</v>
      </c>
      <c r="P903" s="39" t="s">
        <v>1175</v>
      </c>
      <c r="Q903" s="48"/>
      <c r="R903" s="39">
        <v>4</v>
      </c>
      <c r="S903" s="39">
        <v>55.5</v>
      </c>
      <c r="T903" s="39">
        <v>55.5</v>
      </c>
      <c r="U903" s="48">
        <v>27.887695496514041</v>
      </c>
      <c r="V903" s="39"/>
      <c r="W903" s="39">
        <v>4</v>
      </c>
      <c r="X903" s="39">
        <v>3</v>
      </c>
      <c r="Y903" s="39">
        <v>8</v>
      </c>
      <c r="Z903" s="39">
        <v>20</v>
      </c>
      <c r="AA903" s="39"/>
      <c r="AB903" s="52"/>
      <c r="AC903" s="39"/>
      <c r="AD903" s="41">
        <v>15</v>
      </c>
      <c r="AE903" s="41"/>
      <c r="AF903" s="68" t="s">
        <v>619</v>
      </c>
      <c r="AG903" s="39" t="str">
        <f>VLOOKUP(B903,$B$1703:$D$1743,2,FALSE)</f>
        <v>NSW</v>
      </c>
      <c r="AH903" s="39" t="str">
        <f>VLOOKUP(B903,$B$1703:$D$1743,3,FALSE)</f>
        <v>-</v>
      </c>
      <c r="AI903" s="69" t="str">
        <f>TRIM(PROPER(L903))</f>
        <v>Kallos</v>
      </c>
      <c r="AJ903" s="39" t="str">
        <f>TEXT(A903, "ddd")</f>
        <v>Sat</v>
      </c>
      <c r="AK903" s="39">
        <f>MONTH(Table2[[#This Row],[Date]])</f>
        <v>11</v>
      </c>
      <c r="AL903" s="39"/>
      <c r="AM903" s="39" t="str">
        <f>IF(AND(Table2[[#This Row],[Date]]=A904,Table2[[#This Row],[Track]]=B904,Table2[[#This Row],[Race]]=F904,AL903&lt;&gt;"Neg",AL904&lt;&gt;"Neg"),2,"")</f>
        <v/>
      </c>
      <c r="AN903" s="39">
        <f>IF(AM903=2,2,IF(AND(AM902=2,Table2[[#This Row],[Negatives]]&lt;&gt;"NEG"),2,""))</f>
        <v>2</v>
      </c>
      <c r="AO903" s="39">
        <f>IF(AND(Table2[[#This Row],[State]]="NSW",Table2[[#This Row],[Rated Order]]=3,AN903=""),100,100)</f>
        <v>100</v>
      </c>
      <c r="AP903" s="39" t="str">
        <f>IF(AC903&lt;&gt;"Won","",AO903*AD903)</f>
        <v/>
      </c>
      <c r="AQ903" s="39">
        <f>IF(AP903="",AO903*-1,AP903-AO903)</f>
        <v>-100</v>
      </c>
      <c r="AR903" s="95">
        <f>IF(Table2[[#This Row],[Negatives]]="NEG","",IF(AND(Table2[[#This Row],[2 Pro Bets]]="",Table2[[#This Row],[State]]="NSW",Table2[[#This Row],[Rated Order]]=3),"",100))</f>
        <v>100</v>
      </c>
      <c r="AS903" s="47" t="str">
        <f>IF(Table2[[#This Row],[Pro Bet]]="","",IF(Table2[[#This Row],[Lev Ret]]="","",AR903*Table2[[#This Row],[Div]]))</f>
        <v/>
      </c>
      <c r="AT903" s="96">
        <f>IF(Table2[[#This Row],[Pro Bet]]="","",IF(AS903="",AR903*-1,AS903-AR903))</f>
        <v>-100</v>
      </c>
    </row>
    <row r="904" spans="1:46" x14ac:dyDescent="0.25">
      <c r="A904" s="38">
        <v>44891</v>
      </c>
      <c r="B904" s="39" t="s">
        <v>107</v>
      </c>
      <c r="C904" s="40">
        <v>0.73611111111111116</v>
      </c>
      <c r="D904" s="39">
        <v>4</v>
      </c>
      <c r="E904" s="39">
        <v>2</v>
      </c>
      <c r="F904" s="70">
        <v>9</v>
      </c>
      <c r="G904" s="39">
        <v>1600</v>
      </c>
      <c r="H904" s="39" t="s">
        <v>1021</v>
      </c>
      <c r="I904" s="39" t="s">
        <v>1061</v>
      </c>
      <c r="J904" s="39">
        <v>200</v>
      </c>
      <c r="K904" s="39">
        <v>3</v>
      </c>
      <c r="L904" s="39" t="s">
        <v>582</v>
      </c>
      <c r="M904" s="39" t="s">
        <v>990</v>
      </c>
      <c r="N904" s="41">
        <v>5</v>
      </c>
      <c r="O904" s="39" t="s">
        <v>1277</v>
      </c>
      <c r="P904" s="39" t="s">
        <v>1060</v>
      </c>
      <c r="Q904" s="48"/>
      <c r="R904" s="39">
        <v>4</v>
      </c>
      <c r="S904" s="39">
        <v>58</v>
      </c>
      <c r="T904" s="39">
        <v>58</v>
      </c>
      <c r="U904" s="48">
        <v>36.666666666666671</v>
      </c>
      <c r="V904" s="39">
        <v>2</v>
      </c>
      <c r="W904" s="39">
        <v>4</v>
      </c>
      <c r="X904" s="39">
        <v>2</v>
      </c>
      <c r="Y904" s="39">
        <v>5.2</v>
      </c>
      <c r="Z904" s="39">
        <v>35</v>
      </c>
      <c r="AA904" s="39">
        <v>11</v>
      </c>
      <c r="AB904" s="52"/>
      <c r="AC904" s="39" t="s">
        <v>617</v>
      </c>
      <c r="AD904" s="41">
        <v>6.6</v>
      </c>
      <c r="AE904" s="41">
        <v>2.5</v>
      </c>
      <c r="AF904" s="68" t="s">
        <v>618</v>
      </c>
      <c r="AG904" s="39" t="str">
        <f>VLOOKUP(B904,$B$1703:$D$1743,2,FALSE)</f>
        <v>Vic</v>
      </c>
      <c r="AH904" s="39" t="str">
        <f>VLOOKUP(B904,$B$1703:$D$1743,3,FALSE)</f>
        <v>-</v>
      </c>
      <c r="AI904" s="69" t="str">
        <f>TRIM(PROPER(L904))</f>
        <v>My Whisper</v>
      </c>
      <c r="AJ904" s="39" t="str">
        <f>TEXT(A904, "ddd")</f>
        <v>Sat</v>
      </c>
      <c r="AK904" s="39">
        <f>MONTH(Table2[[#This Row],[Date]])</f>
        <v>11</v>
      </c>
      <c r="AL904" s="39"/>
      <c r="AM904" s="39">
        <f>IF(AND(Table2[[#This Row],[Date]]=A905,Table2[[#This Row],[Track]]=B905,Table2[[#This Row],[Race]]=F905,AL904&lt;&gt;"Neg",AL905&lt;&gt;"Neg"),2,"")</f>
        <v>2</v>
      </c>
      <c r="AN904" s="39">
        <f>IF(AM904=2,2,IF(AND(AM903=2,Table2[[#This Row],[Negatives]]&lt;&gt;"NEG"),2,""))</f>
        <v>2</v>
      </c>
      <c r="AO904" s="39">
        <f>IF(AND(Table2[[#This Row],[State]]="NSW",Table2[[#This Row],[Rated Order]]=3,AN904=""),100,100)</f>
        <v>100</v>
      </c>
      <c r="AP904" s="39">
        <f>IF(AC904&lt;&gt;"Won","",AO904*AD904)</f>
        <v>660</v>
      </c>
      <c r="AQ904" s="39">
        <f>IF(AP904="",AO904*-1,AP904-AO904)</f>
        <v>560</v>
      </c>
      <c r="AR904" s="95">
        <f>IF(Table2[[#This Row],[Negatives]]="NEG","",IF(AND(Table2[[#This Row],[2 Pro Bets]]="",Table2[[#This Row],[State]]="NSW",Table2[[#This Row],[Rated Order]]=3),"",100))</f>
        <v>100</v>
      </c>
      <c r="AS904" s="47">
        <f>IF(Table2[[#This Row],[Pro Bet]]="","",IF(Table2[[#This Row],[Lev Ret]]="","",AR904*Table2[[#This Row],[Div]]))</f>
        <v>660</v>
      </c>
      <c r="AT904" s="96">
        <f>IF(Table2[[#This Row],[Pro Bet]]="","",IF(AS904="",AR904*-1,AS904-AR904))</f>
        <v>560</v>
      </c>
    </row>
    <row r="905" spans="1:46" x14ac:dyDescent="0.25">
      <c r="A905" s="38">
        <v>44891</v>
      </c>
      <c r="B905" s="39" t="s">
        <v>107</v>
      </c>
      <c r="C905" s="40">
        <v>0.73611111111111116</v>
      </c>
      <c r="D905" s="39">
        <v>4</v>
      </c>
      <c r="E905" s="39">
        <v>2</v>
      </c>
      <c r="F905" s="70">
        <v>9</v>
      </c>
      <c r="G905" s="39">
        <v>1600</v>
      </c>
      <c r="H905" s="39" t="s">
        <v>1021</v>
      </c>
      <c r="I905" s="39" t="s">
        <v>1061</v>
      </c>
      <c r="J905" s="39">
        <v>200</v>
      </c>
      <c r="K905" s="39">
        <v>8</v>
      </c>
      <c r="L905" s="39" t="s">
        <v>154</v>
      </c>
      <c r="M905" s="39" t="s">
        <v>1006</v>
      </c>
      <c r="N905" s="41">
        <v>3.4</v>
      </c>
      <c r="O905" s="39" t="s">
        <v>1091</v>
      </c>
      <c r="P905" s="39" t="s">
        <v>1084</v>
      </c>
      <c r="Q905" s="48"/>
      <c r="R905" s="39">
        <v>5</v>
      </c>
      <c r="S905" s="39">
        <v>56</v>
      </c>
      <c r="T905" s="39">
        <v>56</v>
      </c>
      <c r="U905" s="48">
        <v>36.666666666666671</v>
      </c>
      <c r="V905" s="39">
        <v>1</v>
      </c>
      <c r="W905" s="39">
        <v>2</v>
      </c>
      <c r="X905" s="39">
        <v>3</v>
      </c>
      <c r="Y905" s="39">
        <v>5.5</v>
      </c>
      <c r="Z905" s="39">
        <v>30</v>
      </c>
      <c r="AA905" s="39">
        <v>11</v>
      </c>
      <c r="AB905" s="52"/>
      <c r="AC905" s="39"/>
      <c r="AD905" s="41">
        <v>3.6</v>
      </c>
      <c r="AE905" s="41"/>
      <c r="AF905" s="68" t="s">
        <v>618</v>
      </c>
      <c r="AG905" s="39" t="str">
        <f>VLOOKUP(B905,$B$1703:$D$1743,2,FALSE)</f>
        <v>Vic</v>
      </c>
      <c r="AH905" s="39" t="str">
        <f>VLOOKUP(B905,$B$1703:$D$1743,3,FALSE)</f>
        <v>-</v>
      </c>
      <c r="AI905" s="69" t="str">
        <f>TRIM(PROPER(L905))</f>
        <v>Roots</v>
      </c>
      <c r="AJ905" s="39" t="str">
        <f>TEXT(A905, "ddd")</f>
        <v>Sat</v>
      </c>
      <c r="AK905" s="39">
        <f>MONTH(Table2[[#This Row],[Date]])</f>
        <v>11</v>
      </c>
      <c r="AL905" s="39"/>
      <c r="AM905" s="39" t="str">
        <f>IF(AND(Table2[[#This Row],[Date]]=A906,Table2[[#This Row],[Track]]=B906,Table2[[#This Row],[Race]]=F906,AL905&lt;&gt;"Neg",AL906&lt;&gt;"Neg"),2,"")</f>
        <v/>
      </c>
      <c r="AN905" s="39">
        <f>IF(AM905=2,2,IF(AND(AM904=2,Table2[[#This Row],[Negatives]]&lt;&gt;"NEG"),2,""))</f>
        <v>2</v>
      </c>
      <c r="AO905" s="39">
        <f>IF(AND(Table2[[#This Row],[State]]="NSW",Table2[[#This Row],[Rated Order]]=3,AN905=""),100,100)</f>
        <v>100</v>
      </c>
      <c r="AP905" s="39" t="str">
        <f>IF(AC905&lt;&gt;"Won","",AO905*AD905)</f>
        <v/>
      </c>
      <c r="AQ905" s="39">
        <f>IF(AP905="",AO905*-1,AP905-AO905)</f>
        <v>-100</v>
      </c>
      <c r="AR905" s="95">
        <f>IF(Table2[[#This Row],[Negatives]]="NEG","",IF(AND(Table2[[#This Row],[2 Pro Bets]]="",Table2[[#This Row],[State]]="NSW",Table2[[#This Row],[Rated Order]]=3),"",100))</f>
        <v>100</v>
      </c>
      <c r="AS905" s="47" t="str">
        <f>IF(Table2[[#This Row],[Pro Bet]]="","",IF(Table2[[#This Row],[Lev Ret]]="","",AR905*Table2[[#This Row],[Div]]))</f>
        <v/>
      </c>
      <c r="AT905" s="96">
        <f>IF(Table2[[#This Row],[Pro Bet]]="","",IF(AS905="",AR905*-1,AS905-AR905))</f>
        <v>-100</v>
      </c>
    </row>
    <row r="906" spans="1:46" x14ac:dyDescent="0.25">
      <c r="A906" s="38">
        <v>44891</v>
      </c>
      <c r="B906" s="39" t="s">
        <v>45</v>
      </c>
      <c r="C906" s="40">
        <v>0.74652777777777779</v>
      </c>
      <c r="D906" s="39">
        <v>4</v>
      </c>
      <c r="E906" s="39">
        <v>0</v>
      </c>
      <c r="F906" s="70">
        <v>10</v>
      </c>
      <c r="G906" s="39">
        <v>1400</v>
      </c>
      <c r="H906" s="39" t="s">
        <v>1398</v>
      </c>
      <c r="I906" s="39">
        <v>78</v>
      </c>
      <c r="J906" s="39">
        <v>150</v>
      </c>
      <c r="K906" s="39">
        <v>15</v>
      </c>
      <c r="L906" s="39" t="s">
        <v>1649</v>
      </c>
      <c r="M906" s="39" t="s">
        <v>1018</v>
      </c>
      <c r="N906" s="41">
        <v>6.6</v>
      </c>
      <c r="O906" s="39" t="s">
        <v>1089</v>
      </c>
      <c r="P906" s="39" t="s">
        <v>1498</v>
      </c>
      <c r="Q906" s="48"/>
      <c r="R906" s="39">
        <v>5</v>
      </c>
      <c r="S906" s="39">
        <v>56.5</v>
      </c>
      <c r="T906" s="39">
        <v>56.5</v>
      </c>
      <c r="U906" s="48">
        <v>29.236022193768676</v>
      </c>
      <c r="V906" s="39">
        <v>2</v>
      </c>
      <c r="W906" s="39">
        <v>4</v>
      </c>
      <c r="X906" s="39">
        <v>2</v>
      </c>
      <c r="Y906" s="39">
        <v>5.0999999999999996</v>
      </c>
      <c r="Z906" s="39">
        <v>20</v>
      </c>
      <c r="AA906" s="39"/>
      <c r="AB906" s="52"/>
      <c r="AC906" s="39"/>
      <c r="AD906" s="41">
        <v>6</v>
      </c>
      <c r="AE906" s="41"/>
      <c r="AF906" s="68" t="s">
        <v>619</v>
      </c>
      <c r="AG906" s="39" t="str">
        <f>VLOOKUP(B906,$B$1703:$D$1743,2,FALSE)</f>
        <v>NSW</v>
      </c>
      <c r="AH906" s="39" t="str">
        <f>VLOOKUP(B906,$B$1703:$D$1743,3,FALSE)</f>
        <v>-</v>
      </c>
      <c r="AI906" s="69" t="str">
        <f>TRIM(PROPER(L906))</f>
        <v>Short Shorts</v>
      </c>
      <c r="AJ906" s="39" t="str">
        <f>TEXT(A906, "ddd")</f>
        <v>Sat</v>
      </c>
      <c r="AK906" s="39">
        <f>MONTH(Table2[[#This Row],[Date]])</f>
        <v>11</v>
      </c>
      <c r="AL906" s="39" t="s">
        <v>1362</v>
      </c>
      <c r="AM906" s="39" t="str">
        <f>IF(AND(Table2[[#This Row],[Date]]=A907,Table2[[#This Row],[Track]]=B907,Table2[[#This Row],[Race]]=F907,AL906&lt;&gt;"Neg",AL907&lt;&gt;"Neg"),2,"")</f>
        <v/>
      </c>
      <c r="AN906" s="39" t="str">
        <f>IF(AM906=2,2,IF(AND(AM905=2,Table2[[#This Row],[Negatives]]&lt;&gt;"NEG"),2,""))</f>
        <v/>
      </c>
      <c r="AO906" s="39">
        <f>IF(AND(Table2[[#This Row],[State]]="NSW",Table2[[#This Row],[Rated Order]]=3,AN906=""),100,100)</f>
        <v>100</v>
      </c>
      <c r="AP906" s="39" t="str">
        <f>IF(AC906&lt;&gt;"Won","",AO906*AD906)</f>
        <v/>
      </c>
      <c r="AQ906" s="39">
        <f>IF(AP906="",AO906*-1,AP906-AO906)</f>
        <v>-100</v>
      </c>
      <c r="AR906" s="95" t="str">
        <f>IF(Table2[[#This Row],[Negatives]]="NEG","",IF(AND(Table2[[#This Row],[2 Pro Bets]]="",Table2[[#This Row],[State]]="NSW",Table2[[#This Row],[Rated Order]]=3),"",100))</f>
        <v/>
      </c>
      <c r="AS906" s="47" t="str">
        <f>IF(Table2[[#This Row],[Pro Bet]]="","",IF(Table2[[#This Row],[Lev Ret]]="","",AR906*Table2[[#This Row],[Div]]))</f>
        <v/>
      </c>
      <c r="AT906" s="96" t="str">
        <f>IF(Table2[[#This Row],[Pro Bet]]="","",IF(AS906="",AR906*-1,AS906-AR906))</f>
        <v/>
      </c>
    </row>
    <row r="907" spans="1:46" x14ac:dyDescent="0.25">
      <c r="A907" s="38">
        <v>44898</v>
      </c>
      <c r="B907" s="39" t="s">
        <v>230</v>
      </c>
      <c r="C907" s="40">
        <v>0.52430555555555558</v>
      </c>
      <c r="D907" s="39">
        <v>4</v>
      </c>
      <c r="E907" s="39">
        <v>0</v>
      </c>
      <c r="F907" s="70">
        <v>1</v>
      </c>
      <c r="G907" s="39">
        <v>2000</v>
      </c>
      <c r="H907" s="39" t="s">
        <v>988</v>
      </c>
      <c r="I907" s="39">
        <v>78</v>
      </c>
      <c r="J907" s="39">
        <v>130</v>
      </c>
      <c r="K907" s="39">
        <v>12</v>
      </c>
      <c r="L907" s="39" t="s">
        <v>16</v>
      </c>
      <c r="M907" s="39" t="s">
        <v>999</v>
      </c>
      <c r="N907" s="41">
        <v>4.2</v>
      </c>
      <c r="O907" s="39" t="s">
        <v>1003</v>
      </c>
      <c r="P907" s="39" t="s">
        <v>1114</v>
      </c>
      <c r="Q907" s="48"/>
      <c r="R907" s="39">
        <v>1</v>
      </c>
      <c r="S907" s="39">
        <v>54.5</v>
      </c>
      <c r="T907" s="39">
        <v>54.5</v>
      </c>
      <c r="U907" s="48">
        <v>73.80952380952381</v>
      </c>
      <c r="V907" s="39">
        <v>2</v>
      </c>
      <c r="W907" s="39"/>
      <c r="X907" s="39">
        <v>2</v>
      </c>
      <c r="Y907" s="39">
        <v>5</v>
      </c>
      <c r="Z907" s="39">
        <v>35</v>
      </c>
      <c r="AA907" s="39">
        <v>8</v>
      </c>
      <c r="AB907" s="52"/>
      <c r="AC907" s="39" t="s">
        <v>2</v>
      </c>
      <c r="AD907" s="41">
        <v>4</v>
      </c>
      <c r="AE907" s="41">
        <v>1.6</v>
      </c>
      <c r="AF907" s="68" t="s">
        <v>618</v>
      </c>
      <c r="AG907" s="39" t="str">
        <f>VLOOKUP(B907,$B$1703:$D$1743,2,FALSE)</f>
        <v>Vic</v>
      </c>
      <c r="AH907" s="39" t="str">
        <f>VLOOKUP(B907,$B$1703:$D$1743,3,FALSE)</f>
        <v>Bush</v>
      </c>
      <c r="AI907" s="69" t="str">
        <f>TRIM(PROPER(L907))</f>
        <v>Matron Bullwinkel</v>
      </c>
      <c r="AJ907" s="39" t="str">
        <f>TEXT(A907, "ddd")</f>
        <v>Sat</v>
      </c>
      <c r="AK907" s="39">
        <f>MONTH(Table2[[#This Row],[Date]])</f>
        <v>12</v>
      </c>
      <c r="AL907" s="39"/>
      <c r="AM907" s="39" t="str">
        <f>IF(AND(Table2[[#This Row],[Date]]=A908,Table2[[#This Row],[Track]]=B908,Table2[[#This Row],[Race]]=F908,AL907&lt;&gt;"Neg",AL908&lt;&gt;"Neg"),2,"")</f>
        <v/>
      </c>
      <c r="AN907" s="39" t="str">
        <f>IF(AM907=2,2,IF(AND(AM906=2,Table2[[#This Row],[Negatives]]&lt;&gt;"NEG"),2,""))</f>
        <v/>
      </c>
      <c r="AO907" s="39">
        <f>IF(AND(Table2[[#This Row],[State]]="NSW",Table2[[#This Row],[Rated Order]]=3,AN907=""),100,100)</f>
        <v>100</v>
      </c>
      <c r="AP907" s="39" t="str">
        <f>IF(AC907&lt;&gt;"Won","",AO907*AD907)</f>
        <v/>
      </c>
      <c r="AQ907" s="39">
        <f>IF(AP907="",AO907*-1,AP907-AO907)</f>
        <v>-100</v>
      </c>
      <c r="AR907" s="95">
        <f>IF(Table2[[#This Row],[Negatives]]="NEG","",IF(AND(Table2[[#This Row],[2 Pro Bets]]="",Table2[[#This Row],[State]]="NSW",Table2[[#This Row],[Rated Order]]=3),"",100))</f>
        <v>100</v>
      </c>
      <c r="AS907" s="47" t="str">
        <f>IF(Table2[[#This Row],[Pro Bet]]="","",IF(Table2[[#This Row],[Lev Ret]]="","",AR907*Table2[[#This Row],[Div]]))</f>
        <v/>
      </c>
      <c r="AT907" s="96">
        <f>IF(Table2[[#This Row],[Pro Bet]]="","",IF(AS907="",AR907*-1,AS907-AR907))</f>
        <v>-100</v>
      </c>
    </row>
    <row r="908" spans="1:46" x14ac:dyDescent="0.25">
      <c r="A908" s="38">
        <v>44898</v>
      </c>
      <c r="B908" s="39" t="s">
        <v>230</v>
      </c>
      <c r="C908" s="40">
        <v>0.59722222222222221</v>
      </c>
      <c r="D908" s="39">
        <v>4</v>
      </c>
      <c r="E908" s="39">
        <v>0</v>
      </c>
      <c r="F908" s="70">
        <v>4</v>
      </c>
      <c r="G908" s="39">
        <v>1000</v>
      </c>
      <c r="H908" s="39" t="s">
        <v>988</v>
      </c>
      <c r="I908" s="39">
        <v>78</v>
      </c>
      <c r="J908" s="39">
        <v>130</v>
      </c>
      <c r="K908" s="39">
        <v>3</v>
      </c>
      <c r="L908" s="39" t="s">
        <v>1390</v>
      </c>
      <c r="M908" s="39" t="s">
        <v>995</v>
      </c>
      <c r="N908" s="41">
        <v>6</v>
      </c>
      <c r="O908" s="39" t="s">
        <v>1160</v>
      </c>
      <c r="P908" s="39" t="s">
        <v>1114</v>
      </c>
      <c r="Q908" s="48"/>
      <c r="R908" s="39">
        <v>8</v>
      </c>
      <c r="S908" s="39">
        <v>59</v>
      </c>
      <c r="T908" s="39">
        <v>59</v>
      </c>
      <c r="U908" s="48">
        <v>47.916666666666671</v>
      </c>
      <c r="V908" s="39">
        <v>2</v>
      </c>
      <c r="W908" s="39">
        <v>1</v>
      </c>
      <c r="X908" s="39">
        <v>2</v>
      </c>
      <c r="Y908" s="39">
        <v>4.8</v>
      </c>
      <c r="Z908" s="39">
        <v>35</v>
      </c>
      <c r="AA908" s="39">
        <v>12</v>
      </c>
      <c r="AB908" s="52"/>
      <c r="AC908" s="39"/>
      <c r="AD908" s="41">
        <v>5.5</v>
      </c>
      <c r="AE908" s="41"/>
      <c r="AF908" s="68" t="s">
        <v>618</v>
      </c>
      <c r="AG908" s="39" t="str">
        <f>VLOOKUP(B908,$B$1703:$D$1743,2,FALSE)</f>
        <v>Vic</v>
      </c>
      <c r="AH908" s="39" t="str">
        <f>VLOOKUP(B908,$B$1703:$D$1743,3,FALSE)</f>
        <v>Bush</v>
      </c>
      <c r="AI908" s="69" t="str">
        <f>TRIM(PROPER(L908))</f>
        <v>Squid Game</v>
      </c>
      <c r="AJ908" s="39" t="str">
        <f>TEXT(A908, "ddd")</f>
        <v>Sat</v>
      </c>
      <c r="AK908" s="39">
        <f>MONTH(Table2[[#This Row],[Date]])</f>
        <v>12</v>
      </c>
      <c r="AL908" s="39"/>
      <c r="AM908" s="39" t="str">
        <f>IF(AND(Table2[[#This Row],[Date]]=A909,Table2[[#This Row],[Track]]=B909,Table2[[#This Row],[Race]]=F909,AL908&lt;&gt;"Neg",AL909&lt;&gt;"Neg"),2,"")</f>
        <v/>
      </c>
      <c r="AN908" s="39" t="str">
        <f>IF(AM908=2,2,IF(AND(AM907=2,Table2[[#This Row],[Negatives]]&lt;&gt;"NEG"),2,""))</f>
        <v/>
      </c>
      <c r="AO908" s="39">
        <f>IF(AND(Table2[[#This Row],[State]]="NSW",Table2[[#This Row],[Rated Order]]=3,AN908=""),100,100)</f>
        <v>100</v>
      </c>
      <c r="AP908" s="39" t="str">
        <f>IF(AC908&lt;&gt;"Won","",AO908*AD908)</f>
        <v/>
      </c>
      <c r="AQ908" s="39">
        <f>IF(AP908="",AO908*-1,AP908-AO908)</f>
        <v>-100</v>
      </c>
      <c r="AR908" s="95">
        <f>IF(Table2[[#This Row],[Negatives]]="NEG","",IF(AND(Table2[[#This Row],[2 Pro Bets]]="",Table2[[#This Row],[State]]="NSW",Table2[[#This Row],[Rated Order]]=3),"",100))</f>
        <v>100</v>
      </c>
      <c r="AS908" s="47" t="str">
        <f>IF(Table2[[#This Row],[Pro Bet]]="","",IF(Table2[[#This Row],[Lev Ret]]="","",AR908*Table2[[#This Row],[Div]]))</f>
        <v/>
      </c>
      <c r="AT908" s="96">
        <f>IF(Table2[[#This Row],[Pro Bet]]="","",IF(AS908="",AR908*-1,AS908-AR908))</f>
        <v>-100</v>
      </c>
    </row>
    <row r="909" spans="1:46" x14ac:dyDescent="0.25">
      <c r="A909" s="38">
        <v>44898</v>
      </c>
      <c r="B909" s="39" t="s">
        <v>45</v>
      </c>
      <c r="C909" s="40">
        <v>0.61111111111111105</v>
      </c>
      <c r="D909" s="39">
        <v>4</v>
      </c>
      <c r="E909" s="39">
        <v>5</v>
      </c>
      <c r="F909" s="70">
        <v>5</v>
      </c>
      <c r="G909" s="39">
        <v>1300</v>
      </c>
      <c r="H909" s="39" t="s">
        <v>1398</v>
      </c>
      <c r="I909" s="39">
        <v>72</v>
      </c>
      <c r="J909" s="39">
        <v>120</v>
      </c>
      <c r="K909" s="39">
        <v>8</v>
      </c>
      <c r="L909" s="39" t="s">
        <v>903</v>
      </c>
      <c r="M909" s="39" t="s">
        <v>1006</v>
      </c>
      <c r="N909" s="41">
        <v>5</v>
      </c>
      <c r="O909" s="39" t="s">
        <v>1512</v>
      </c>
      <c r="P909" s="39" t="s">
        <v>1486</v>
      </c>
      <c r="Q909" s="48"/>
      <c r="R909" s="39">
        <v>4</v>
      </c>
      <c r="S909" s="39">
        <v>57.5</v>
      </c>
      <c r="T909" s="39">
        <v>57.5</v>
      </c>
      <c r="U909" s="48">
        <v>42.727272727272727</v>
      </c>
      <c r="V909" s="39">
        <v>5</v>
      </c>
      <c r="W909" s="39">
        <v>1</v>
      </c>
      <c r="X909" s="39">
        <v>2</v>
      </c>
      <c r="Y909" s="39">
        <v>9.1</v>
      </c>
      <c r="Z909" s="39">
        <v>20</v>
      </c>
      <c r="AA909" s="39"/>
      <c r="AB909" s="52"/>
      <c r="AC909" s="39" t="s">
        <v>2</v>
      </c>
      <c r="AD909" s="41">
        <v>5.5</v>
      </c>
      <c r="AE909" s="41">
        <v>2.2999999999999998</v>
      </c>
      <c r="AF909" s="68" t="s">
        <v>619</v>
      </c>
      <c r="AG909" s="39" t="str">
        <f>VLOOKUP(B909,$B$1703:$D$1743,2,FALSE)</f>
        <v>NSW</v>
      </c>
      <c r="AH909" s="39" t="str">
        <f>VLOOKUP(B909,$B$1703:$D$1743,3,FALSE)</f>
        <v>-</v>
      </c>
      <c r="AI909" s="69" t="str">
        <f>TRIM(PROPER(L909))</f>
        <v>Divine Breath</v>
      </c>
      <c r="AJ909" s="39" t="str">
        <f>TEXT(A909, "ddd")</f>
        <v>Sat</v>
      </c>
      <c r="AK909" s="39">
        <f>MONTH(Table2[[#This Row],[Date]])</f>
        <v>12</v>
      </c>
      <c r="AL909" s="39"/>
      <c r="AM909" s="39" t="str">
        <f>IF(AND(Table2[[#This Row],[Date]]=A910,Table2[[#This Row],[Track]]=B910,Table2[[#This Row],[Race]]=F910,AL909&lt;&gt;"Neg",AL910&lt;&gt;"Neg"),2,"")</f>
        <v/>
      </c>
      <c r="AN909" s="39" t="str">
        <f>IF(AM909=2,2,IF(AND(AM908=2,Table2[[#This Row],[Negatives]]&lt;&gt;"NEG"),2,""))</f>
        <v/>
      </c>
      <c r="AO909" s="39">
        <f>IF(AND(Table2[[#This Row],[State]]="NSW",Table2[[#This Row],[Rated Order]]=3,AN909=""),100,100)</f>
        <v>100</v>
      </c>
      <c r="AP909" s="39" t="str">
        <f>IF(AC909&lt;&gt;"Won","",AO909*AD909)</f>
        <v/>
      </c>
      <c r="AQ909" s="39">
        <f>IF(AP909="",AO909*-1,AP909-AO909)</f>
        <v>-100</v>
      </c>
      <c r="AR909" s="95">
        <f>IF(Table2[[#This Row],[Negatives]]="NEG","",IF(AND(Table2[[#This Row],[2 Pro Bets]]="",Table2[[#This Row],[State]]="NSW",Table2[[#This Row],[Rated Order]]=3),"",100))</f>
        <v>100</v>
      </c>
      <c r="AS909" s="47" t="str">
        <f>IF(Table2[[#This Row],[Pro Bet]]="","",IF(Table2[[#This Row],[Lev Ret]]="","",AR909*Table2[[#This Row],[Div]]))</f>
        <v/>
      </c>
      <c r="AT909" s="96">
        <f>IF(Table2[[#This Row],[Pro Bet]]="","",IF(AS909="",AR909*-1,AS909-AR909))</f>
        <v>-100</v>
      </c>
    </row>
    <row r="910" spans="1:46" x14ac:dyDescent="0.25">
      <c r="A910" s="38">
        <v>44898</v>
      </c>
      <c r="B910" s="39" t="s">
        <v>45</v>
      </c>
      <c r="C910" s="40">
        <v>0.63888888888888895</v>
      </c>
      <c r="D910" s="39">
        <v>4</v>
      </c>
      <c r="E910" s="39">
        <v>5</v>
      </c>
      <c r="F910" s="70">
        <v>6</v>
      </c>
      <c r="G910" s="39">
        <v>2000</v>
      </c>
      <c r="H910" s="39" t="s">
        <v>1398</v>
      </c>
      <c r="I910" s="39">
        <v>78</v>
      </c>
      <c r="J910" s="39">
        <v>150</v>
      </c>
      <c r="K910" s="39">
        <v>1</v>
      </c>
      <c r="L910" s="39" t="s">
        <v>841</v>
      </c>
      <c r="M910" s="39" t="s">
        <v>999</v>
      </c>
      <c r="N910" s="41">
        <v>3.5</v>
      </c>
      <c r="O910" s="39" t="s">
        <v>1406</v>
      </c>
      <c r="P910" s="39" t="s">
        <v>1273</v>
      </c>
      <c r="Q910" s="48"/>
      <c r="R910" s="39">
        <v>8</v>
      </c>
      <c r="S910" s="39">
        <v>60</v>
      </c>
      <c r="T910" s="39">
        <v>60</v>
      </c>
      <c r="U910" s="48">
        <v>34.351775392237819</v>
      </c>
      <c r="V910" s="39">
        <v>1</v>
      </c>
      <c r="W910" s="39"/>
      <c r="X910" s="39">
        <v>2</v>
      </c>
      <c r="Y910" s="39">
        <v>5.6</v>
      </c>
      <c r="Z910" s="39">
        <v>20</v>
      </c>
      <c r="AA910" s="39"/>
      <c r="AB910" s="52"/>
      <c r="AC910" s="39" t="s">
        <v>471</v>
      </c>
      <c r="AD910" s="41">
        <v>4</v>
      </c>
      <c r="AE910" s="41">
        <v>2</v>
      </c>
      <c r="AF910" s="68" t="s">
        <v>619</v>
      </c>
      <c r="AG910" s="39" t="str">
        <f>VLOOKUP(B910,$B$1703:$D$1743,2,FALSE)</f>
        <v>NSW</v>
      </c>
      <c r="AH910" s="39" t="str">
        <f>VLOOKUP(B910,$B$1703:$D$1743,3,FALSE)</f>
        <v>-</v>
      </c>
      <c r="AI910" s="69" t="str">
        <f>TRIM(PROPER(L910))</f>
        <v>Zoumon</v>
      </c>
      <c r="AJ910" s="39" t="str">
        <f>TEXT(A910, "ddd")</f>
        <v>Sat</v>
      </c>
      <c r="AK910" s="39">
        <f>MONTH(Table2[[#This Row],[Date]])</f>
        <v>12</v>
      </c>
      <c r="AL910" s="39"/>
      <c r="AM910" s="39" t="str">
        <f>IF(AND(Table2[[#This Row],[Date]]=A911,Table2[[#This Row],[Track]]=B911,Table2[[#This Row],[Race]]=F911,AL910&lt;&gt;"Neg",AL911&lt;&gt;"Neg"),2,"")</f>
        <v/>
      </c>
      <c r="AN910" s="39" t="str">
        <f>IF(AM910=2,2,IF(AND(AM909=2,Table2[[#This Row],[Negatives]]&lt;&gt;"NEG"),2,""))</f>
        <v/>
      </c>
      <c r="AO910" s="39">
        <f>IF(AND(Table2[[#This Row],[State]]="NSW",Table2[[#This Row],[Rated Order]]=3,AN910=""),100,100)</f>
        <v>100</v>
      </c>
      <c r="AP910" s="39">
        <f>IF(AC910&lt;&gt;"Won","",AO910*AD910)</f>
        <v>400</v>
      </c>
      <c r="AQ910" s="39">
        <f>IF(AP910="",AO910*-1,AP910-AO910)</f>
        <v>300</v>
      </c>
      <c r="AR910" s="95">
        <f>IF(Table2[[#This Row],[Negatives]]="NEG","",IF(AND(Table2[[#This Row],[2 Pro Bets]]="",Table2[[#This Row],[State]]="NSW",Table2[[#This Row],[Rated Order]]=3),"",100))</f>
        <v>100</v>
      </c>
      <c r="AS910" s="47">
        <f>IF(Table2[[#This Row],[Pro Bet]]="","",IF(Table2[[#This Row],[Lev Ret]]="","",AR910*Table2[[#This Row],[Div]]))</f>
        <v>400</v>
      </c>
      <c r="AT910" s="96">
        <f>IF(Table2[[#This Row],[Pro Bet]]="","",IF(AS910="",AR910*-1,AS910-AR910))</f>
        <v>300</v>
      </c>
    </row>
    <row r="911" spans="1:46" x14ac:dyDescent="0.25">
      <c r="A911" s="38">
        <v>44898</v>
      </c>
      <c r="B911" s="39" t="s">
        <v>45</v>
      </c>
      <c r="C911" s="40">
        <v>0.66666666666666663</v>
      </c>
      <c r="D911" s="39">
        <v>4</v>
      </c>
      <c r="E911" s="39">
        <v>5</v>
      </c>
      <c r="F911" s="70">
        <v>7</v>
      </c>
      <c r="G911" s="39">
        <v>1200</v>
      </c>
      <c r="H911" s="39" t="s">
        <v>1398</v>
      </c>
      <c r="I911" s="39">
        <v>78</v>
      </c>
      <c r="J911" s="39">
        <v>150</v>
      </c>
      <c r="K911" s="39">
        <v>3</v>
      </c>
      <c r="L911" s="39" t="s">
        <v>1639</v>
      </c>
      <c r="M911" s="39" t="s">
        <v>1018</v>
      </c>
      <c r="N911" s="41">
        <v>7.1</v>
      </c>
      <c r="O911" s="39" t="s">
        <v>1406</v>
      </c>
      <c r="P911" s="39" t="s">
        <v>1495</v>
      </c>
      <c r="Q911" s="48">
        <v>1.5</v>
      </c>
      <c r="R911" s="39">
        <v>7</v>
      </c>
      <c r="S911" s="39">
        <v>59</v>
      </c>
      <c r="T911" s="39">
        <v>57.5</v>
      </c>
      <c r="U911" s="48">
        <v>25.712414018997709</v>
      </c>
      <c r="V911" s="39"/>
      <c r="W911" s="39"/>
      <c r="X911" s="39">
        <v>2</v>
      </c>
      <c r="Y911" s="39">
        <v>5.5</v>
      </c>
      <c r="Z911" s="39">
        <v>20</v>
      </c>
      <c r="AA911" s="39"/>
      <c r="AB911" s="52"/>
      <c r="AC911" s="39" t="s">
        <v>471</v>
      </c>
      <c r="AD911" s="41">
        <v>7</v>
      </c>
      <c r="AE911" s="41">
        <v>2.5</v>
      </c>
      <c r="AF911" s="68" t="s">
        <v>619</v>
      </c>
      <c r="AG911" s="39" t="str">
        <f>VLOOKUP(B911,$B$1703:$D$1743,2,FALSE)</f>
        <v>NSW</v>
      </c>
      <c r="AH911" s="39" t="str">
        <f>VLOOKUP(B911,$B$1703:$D$1743,3,FALSE)</f>
        <v>-</v>
      </c>
      <c r="AI911" s="69" t="str">
        <f>TRIM(PROPER(L911))</f>
        <v>Vreneli</v>
      </c>
      <c r="AJ911" s="39" t="str">
        <f>TEXT(A911, "ddd")</f>
        <v>Sat</v>
      </c>
      <c r="AK911" s="39">
        <f>MONTH(Table2[[#This Row],[Date]])</f>
        <v>12</v>
      </c>
      <c r="AL911" s="39" t="s">
        <v>1362</v>
      </c>
      <c r="AM911" s="39" t="str">
        <f>IF(AND(Table2[[#This Row],[Date]]=A912,Table2[[#This Row],[Track]]=B912,Table2[[#This Row],[Race]]=F912,AL911&lt;&gt;"Neg",AL912&lt;&gt;"Neg"),2,"")</f>
        <v/>
      </c>
      <c r="AN911" s="39" t="str">
        <f>IF(AM911=2,2,IF(AND(AM910=2,Table2[[#This Row],[Negatives]]&lt;&gt;"NEG"),2,""))</f>
        <v/>
      </c>
      <c r="AO911" s="39">
        <f>IF(AND(Table2[[#This Row],[State]]="NSW",Table2[[#This Row],[Rated Order]]=3,AN911=""),100,100)</f>
        <v>100</v>
      </c>
      <c r="AP911" s="39">
        <f>IF(AC911&lt;&gt;"Won","",AO911*AD911)</f>
        <v>700</v>
      </c>
      <c r="AQ911" s="39">
        <f>IF(AP911="",AO911*-1,AP911-AO911)</f>
        <v>600</v>
      </c>
      <c r="AR911" s="95" t="str">
        <f>IF(Table2[[#This Row],[Negatives]]="NEG","",IF(AND(Table2[[#This Row],[2 Pro Bets]]="",Table2[[#This Row],[State]]="NSW",Table2[[#This Row],[Rated Order]]=3),"",100))</f>
        <v/>
      </c>
      <c r="AS911" s="47" t="str">
        <f>IF(Table2[[#This Row],[Pro Bet]]="","",IF(Table2[[#This Row],[Lev Ret]]="","",AR911*Table2[[#This Row],[Div]]))</f>
        <v/>
      </c>
      <c r="AT911" s="96" t="str">
        <f>IF(Table2[[#This Row],[Pro Bet]]="","",IF(AS911="",AR911*-1,AS911-AR911))</f>
        <v/>
      </c>
    </row>
    <row r="912" spans="1:46" x14ac:dyDescent="0.25">
      <c r="A912" s="38">
        <v>44898</v>
      </c>
      <c r="B912" s="39" t="s">
        <v>230</v>
      </c>
      <c r="C912" s="40">
        <v>0.68055555555555547</v>
      </c>
      <c r="D912" s="39">
        <v>4</v>
      </c>
      <c r="E912" s="39">
        <v>0</v>
      </c>
      <c r="F912" s="70">
        <v>7</v>
      </c>
      <c r="G912" s="39">
        <v>2500</v>
      </c>
      <c r="H912" s="39" t="s">
        <v>988</v>
      </c>
      <c r="I912" s="39" t="s">
        <v>989</v>
      </c>
      <c r="J912" s="39">
        <v>300</v>
      </c>
      <c r="K912" s="39">
        <v>2</v>
      </c>
      <c r="L912" s="39" t="s">
        <v>192</v>
      </c>
      <c r="M912" s="39" t="s">
        <v>990</v>
      </c>
      <c r="N912" s="41">
        <v>4.4000000000000004</v>
      </c>
      <c r="O912" s="39" t="s">
        <v>1161</v>
      </c>
      <c r="P912" s="39" t="s">
        <v>1278</v>
      </c>
      <c r="Q912" s="48"/>
      <c r="R912" s="39">
        <v>6</v>
      </c>
      <c r="S912" s="39">
        <v>59</v>
      </c>
      <c r="T912" s="39">
        <v>59</v>
      </c>
      <c r="U912" s="48">
        <v>33.963227783452503</v>
      </c>
      <c r="V912" s="39">
        <v>1</v>
      </c>
      <c r="W912" s="39"/>
      <c r="X912" s="39">
        <v>2</v>
      </c>
      <c r="Y912" s="39">
        <v>5.0999999999999996</v>
      </c>
      <c r="Z912" s="39">
        <v>35</v>
      </c>
      <c r="AA912" s="39">
        <v>10</v>
      </c>
      <c r="AB912" s="52"/>
      <c r="AC912" s="39"/>
      <c r="AD912" s="41">
        <v>6</v>
      </c>
      <c r="AE912" s="41"/>
      <c r="AF912" s="68" t="s">
        <v>618</v>
      </c>
      <c r="AG912" s="39" t="str">
        <f>VLOOKUP(B912,$B$1703:$D$1743,2,FALSE)</f>
        <v>Vic</v>
      </c>
      <c r="AH912" s="39" t="str">
        <f>VLOOKUP(B912,$B$1703:$D$1743,3,FALSE)</f>
        <v>Bush</v>
      </c>
      <c r="AI912" s="69" t="str">
        <f>TRIM(PROPER(L912))</f>
        <v>Milford</v>
      </c>
      <c r="AJ912" s="39" t="str">
        <f>TEXT(A912, "ddd")</f>
        <v>Sat</v>
      </c>
      <c r="AK912" s="39">
        <f>MONTH(Table2[[#This Row],[Date]])</f>
        <v>12</v>
      </c>
      <c r="AL912" s="39"/>
      <c r="AM912" s="39" t="str">
        <f>IF(AND(Table2[[#This Row],[Date]]=A913,Table2[[#This Row],[Track]]=B913,Table2[[#This Row],[Race]]=F913,AL912&lt;&gt;"Neg",AL913&lt;&gt;"Neg"),2,"")</f>
        <v/>
      </c>
      <c r="AN912" s="39" t="str">
        <f>IF(AM912=2,2,IF(AND(AM911=2,Table2[[#This Row],[Negatives]]&lt;&gt;"NEG"),2,""))</f>
        <v/>
      </c>
      <c r="AO912" s="39">
        <f>IF(AND(Table2[[#This Row],[State]]="NSW",Table2[[#This Row],[Rated Order]]=3,AN912=""),100,100)</f>
        <v>100</v>
      </c>
      <c r="AP912" s="39" t="str">
        <f>IF(AC912&lt;&gt;"Won","",AO912*AD912)</f>
        <v/>
      </c>
      <c r="AQ912" s="39">
        <f>IF(AP912="",AO912*-1,AP912-AO912)</f>
        <v>-100</v>
      </c>
      <c r="AR912" s="95">
        <f>IF(Table2[[#This Row],[Negatives]]="NEG","",IF(AND(Table2[[#This Row],[2 Pro Bets]]="",Table2[[#This Row],[State]]="NSW",Table2[[#This Row],[Rated Order]]=3),"",100))</f>
        <v>100</v>
      </c>
      <c r="AS912" s="47" t="str">
        <f>IF(Table2[[#This Row],[Pro Bet]]="","",IF(Table2[[#This Row],[Lev Ret]]="","",AR912*Table2[[#This Row],[Div]]))</f>
        <v/>
      </c>
      <c r="AT912" s="96">
        <f>IF(Table2[[#This Row],[Pro Bet]]="","",IF(AS912="",AR912*-1,AS912-AR912))</f>
        <v>-100</v>
      </c>
    </row>
    <row r="913" spans="1:46" x14ac:dyDescent="0.25">
      <c r="A913" s="38">
        <v>44898</v>
      </c>
      <c r="B913" s="39" t="s">
        <v>45</v>
      </c>
      <c r="C913" s="40">
        <v>0.69444444444444453</v>
      </c>
      <c r="D913" s="39">
        <v>4</v>
      </c>
      <c r="E913" s="39">
        <v>5</v>
      </c>
      <c r="F913" s="70">
        <v>8</v>
      </c>
      <c r="G913" s="39">
        <v>1400</v>
      </c>
      <c r="H913" s="39" t="s">
        <v>1398</v>
      </c>
      <c r="I913" s="39">
        <v>88</v>
      </c>
      <c r="J913" s="39">
        <v>150</v>
      </c>
      <c r="K913" s="39">
        <v>14</v>
      </c>
      <c r="L913" s="39" t="s">
        <v>904</v>
      </c>
      <c r="M913" s="39" t="s">
        <v>1006</v>
      </c>
      <c r="N913" s="41">
        <v>23.6</v>
      </c>
      <c r="O913" s="39" t="s">
        <v>1411</v>
      </c>
      <c r="P913" s="39" t="s">
        <v>1500</v>
      </c>
      <c r="Q913" s="48">
        <v>1.5</v>
      </c>
      <c r="R913" s="39">
        <v>8</v>
      </c>
      <c r="S913" s="39">
        <v>54</v>
      </c>
      <c r="T913" s="39">
        <v>52.5</v>
      </c>
      <c r="U913" s="48">
        <v>29.237288135593218</v>
      </c>
      <c r="V913" s="39"/>
      <c r="W913" s="39"/>
      <c r="X913" s="39">
        <v>2</v>
      </c>
      <c r="Y913" s="39">
        <v>5.8</v>
      </c>
      <c r="Z913" s="39">
        <v>20</v>
      </c>
      <c r="AA913" s="39"/>
      <c r="AB913" s="52"/>
      <c r="AC913" s="39"/>
      <c r="AD913" s="41">
        <v>15</v>
      </c>
      <c r="AE913" s="41"/>
      <c r="AF913" s="68" t="s">
        <v>619</v>
      </c>
      <c r="AG913" s="39" t="str">
        <f>VLOOKUP(B913,$B$1703:$D$1743,2,FALSE)</f>
        <v>NSW</v>
      </c>
      <c r="AH913" s="39" t="str">
        <f>VLOOKUP(B913,$B$1703:$D$1743,3,FALSE)</f>
        <v>-</v>
      </c>
      <c r="AI913" s="69" t="str">
        <f>TRIM(PROPER(L913))</f>
        <v>Deficit</v>
      </c>
      <c r="AJ913" s="39" t="str">
        <f>TEXT(A913, "ddd")</f>
        <v>Sat</v>
      </c>
      <c r="AK913" s="39">
        <f>MONTH(Table2[[#This Row],[Date]])</f>
        <v>12</v>
      </c>
      <c r="AL913" s="39"/>
      <c r="AM913" s="39" t="str">
        <f>IF(AND(Table2[[#This Row],[Date]]=A914,Table2[[#This Row],[Track]]=B914,Table2[[#This Row],[Race]]=F914,AL913&lt;&gt;"Neg",AL914&lt;&gt;"Neg"),2,"")</f>
        <v/>
      </c>
      <c r="AN913" s="39" t="str">
        <f>IF(AM913=2,2,IF(AND(AM912=2,Table2[[#This Row],[Negatives]]&lt;&gt;"NEG"),2,""))</f>
        <v/>
      </c>
      <c r="AO913" s="39">
        <f>IF(AND(Table2[[#This Row],[State]]="NSW",Table2[[#This Row],[Rated Order]]=3,AN913=""),100,100)</f>
        <v>100</v>
      </c>
      <c r="AP913" s="39" t="str">
        <f>IF(AC913&lt;&gt;"Won","",AO913*AD913)</f>
        <v/>
      </c>
      <c r="AQ913" s="39">
        <f>IF(AP913="",AO913*-1,AP913-AO913)</f>
        <v>-100</v>
      </c>
      <c r="AR913" s="95">
        <f>IF(Table2[[#This Row],[Negatives]]="NEG","",IF(AND(Table2[[#This Row],[2 Pro Bets]]="",Table2[[#This Row],[State]]="NSW",Table2[[#This Row],[Rated Order]]=3),"",100))</f>
        <v>100</v>
      </c>
      <c r="AS913" s="47" t="str">
        <f>IF(Table2[[#This Row],[Pro Bet]]="","",IF(Table2[[#This Row],[Lev Ret]]="","",AR913*Table2[[#This Row],[Div]]))</f>
        <v/>
      </c>
      <c r="AT913" s="96">
        <f>IF(Table2[[#This Row],[Pro Bet]]="","",IF(AS913="",AR913*-1,AS913-AR913))</f>
        <v>-100</v>
      </c>
    </row>
    <row r="914" spans="1:46" x14ac:dyDescent="0.25">
      <c r="A914" s="38">
        <v>44898</v>
      </c>
      <c r="B914" s="39" t="s">
        <v>230</v>
      </c>
      <c r="C914" s="40">
        <v>0.70833333333333337</v>
      </c>
      <c r="D914" s="39">
        <v>4</v>
      </c>
      <c r="E914" s="39">
        <v>0</v>
      </c>
      <c r="F914" s="70">
        <v>8</v>
      </c>
      <c r="G914" s="39">
        <v>1400</v>
      </c>
      <c r="H914" s="39" t="s">
        <v>988</v>
      </c>
      <c r="I914" s="39" t="s">
        <v>1052</v>
      </c>
      <c r="J914" s="39">
        <v>175</v>
      </c>
      <c r="K914" s="39">
        <v>5</v>
      </c>
      <c r="L914" s="39" t="s">
        <v>28</v>
      </c>
      <c r="M914" s="39" t="s">
        <v>1024</v>
      </c>
      <c r="N914" s="41">
        <v>3.8</v>
      </c>
      <c r="O914" s="39" t="s">
        <v>1160</v>
      </c>
      <c r="P914" s="39" t="s">
        <v>1114</v>
      </c>
      <c r="Q914" s="48"/>
      <c r="R914" s="39">
        <v>4</v>
      </c>
      <c r="S914" s="39">
        <v>59</v>
      </c>
      <c r="T914" s="39">
        <v>59</v>
      </c>
      <c r="U914" s="48">
        <v>56.618819776714517</v>
      </c>
      <c r="V914" s="39">
        <v>2</v>
      </c>
      <c r="W914" s="39">
        <v>1</v>
      </c>
      <c r="X914" s="39">
        <v>2</v>
      </c>
      <c r="Y914" s="39">
        <v>4</v>
      </c>
      <c r="Z914" s="39">
        <v>40</v>
      </c>
      <c r="AA914" s="39">
        <v>10</v>
      </c>
      <c r="AB914" s="52"/>
      <c r="AC914" s="39"/>
      <c r="AD914" s="41">
        <v>3.9</v>
      </c>
      <c r="AE914" s="41"/>
      <c r="AF914" s="68" t="s">
        <v>618</v>
      </c>
      <c r="AG914" s="39" t="str">
        <f>VLOOKUP(B914,$B$1703:$D$1743,2,FALSE)</f>
        <v>Vic</v>
      </c>
      <c r="AH914" s="39" t="str">
        <f>VLOOKUP(B914,$B$1703:$D$1743,3,FALSE)</f>
        <v>Bush</v>
      </c>
      <c r="AI914" s="69" t="str">
        <f>TRIM(PROPER(L914))</f>
        <v>Jimmy The Bear</v>
      </c>
      <c r="AJ914" s="39" t="str">
        <f>TEXT(A914, "ddd")</f>
        <v>Sat</v>
      </c>
      <c r="AK914" s="39">
        <f>MONTH(Table2[[#This Row],[Date]])</f>
        <v>12</v>
      </c>
      <c r="AL914" s="39"/>
      <c r="AM914" s="39" t="str">
        <f>IF(AND(Table2[[#This Row],[Date]]=A915,Table2[[#This Row],[Track]]=B915,Table2[[#This Row],[Race]]=F915,AL914&lt;&gt;"Neg",AL915&lt;&gt;"Neg"),2,"")</f>
        <v/>
      </c>
      <c r="AN914" s="39" t="str">
        <f>IF(AM914=2,2,IF(AND(AM913=2,Table2[[#This Row],[Negatives]]&lt;&gt;"NEG"),2,""))</f>
        <v/>
      </c>
      <c r="AO914" s="39">
        <f>IF(AND(Table2[[#This Row],[State]]="NSW",Table2[[#This Row],[Rated Order]]=3,AN914=""),100,100)</f>
        <v>100</v>
      </c>
      <c r="AP914" s="39" t="str">
        <f>IF(AC914&lt;&gt;"Won","",AO914*AD914)</f>
        <v/>
      </c>
      <c r="AQ914" s="39">
        <f>IF(AP914="",AO914*-1,AP914-AO914)</f>
        <v>-100</v>
      </c>
      <c r="AR914" s="95">
        <f>IF(Table2[[#This Row],[Negatives]]="NEG","",IF(AND(Table2[[#This Row],[2 Pro Bets]]="",Table2[[#This Row],[State]]="NSW",Table2[[#This Row],[Rated Order]]=3),"",100))</f>
        <v>100</v>
      </c>
      <c r="AS914" s="47" t="str">
        <f>IF(Table2[[#This Row],[Pro Bet]]="","",IF(Table2[[#This Row],[Lev Ret]]="","",AR914*Table2[[#This Row],[Div]]))</f>
        <v/>
      </c>
      <c r="AT914" s="96">
        <f>IF(Table2[[#This Row],[Pro Bet]]="","",IF(AS914="",AR914*-1,AS914-AR914))</f>
        <v>-100</v>
      </c>
    </row>
    <row r="915" spans="1:46" x14ac:dyDescent="0.25">
      <c r="A915" s="38">
        <v>44905</v>
      </c>
      <c r="B915" s="39" t="s">
        <v>44</v>
      </c>
      <c r="C915" s="40">
        <v>0.53819444444444442</v>
      </c>
      <c r="D915" s="39">
        <v>4</v>
      </c>
      <c r="E915" s="39">
        <v>0</v>
      </c>
      <c r="F915" s="70">
        <v>2</v>
      </c>
      <c r="G915" s="39">
        <v>1600</v>
      </c>
      <c r="H915" s="39" t="s">
        <v>1398</v>
      </c>
      <c r="I915" s="39">
        <v>72</v>
      </c>
      <c r="J915" s="39">
        <v>120</v>
      </c>
      <c r="K915" s="39">
        <v>8</v>
      </c>
      <c r="L915" s="39" t="s">
        <v>1653</v>
      </c>
      <c r="M915" s="39" t="s">
        <v>1018</v>
      </c>
      <c r="N915" s="41">
        <v>10</v>
      </c>
      <c r="O915" s="39" t="s">
        <v>1508</v>
      </c>
      <c r="P915" s="39" t="s">
        <v>1495</v>
      </c>
      <c r="Q915" s="48">
        <v>1.5</v>
      </c>
      <c r="R915" s="39">
        <v>5</v>
      </c>
      <c r="S915" s="39">
        <v>55.5</v>
      </c>
      <c r="T915" s="39">
        <v>54</v>
      </c>
      <c r="U915" s="48">
        <v>32.222222222222221</v>
      </c>
      <c r="V915" s="39"/>
      <c r="W915" s="39">
        <v>4</v>
      </c>
      <c r="X915" s="39">
        <v>2</v>
      </c>
      <c r="Y915" s="39">
        <v>4.7300000000000004</v>
      </c>
      <c r="Z915" s="39">
        <v>20</v>
      </c>
      <c r="AA915" s="39"/>
      <c r="AB915" s="52"/>
      <c r="AC915" s="39" t="s">
        <v>2</v>
      </c>
      <c r="AD915" s="41">
        <v>10</v>
      </c>
      <c r="AE915" s="41">
        <v>2.6</v>
      </c>
      <c r="AF915" s="68" t="s">
        <v>619</v>
      </c>
      <c r="AG915" s="39" t="str">
        <f>VLOOKUP(B915,$B$1703:$D$1743,2,FALSE)</f>
        <v>NSW</v>
      </c>
      <c r="AH915" s="39" t="str">
        <f>VLOOKUP(B915,$B$1703:$D$1743,3,FALSE)</f>
        <v>-</v>
      </c>
      <c r="AI915" s="69" t="str">
        <f>TRIM(PROPER(L915))</f>
        <v>Prince Aurelius</v>
      </c>
      <c r="AJ915" s="39" t="str">
        <f>TEXT(A915, "ddd")</f>
        <v>Sat</v>
      </c>
      <c r="AK915" s="39">
        <f>MONTH(Table2[[#This Row],[Date]])</f>
        <v>12</v>
      </c>
      <c r="AL915" s="39" t="s">
        <v>1362</v>
      </c>
      <c r="AM915" s="39" t="str">
        <f>IF(AND(Table2[[#This Row],[Date]]=A916,Table2[[#This Row],[Track]]=B916,Table2[[#This Row],[Race]]=F916,AL915&lt;&gt;"Neg",AL916&lt;&gt;"Neg"),2,"")</f>
        <v/>
      </c>
      <c r="AN915" s="39" t="str">
        <f>IF(AM915=2,2,IF(AND(AM914=2,Table2[[#This Row],[Negatives]]&lt;&gt;"NEG"),2,""))</f>
        <v/>
      </c>
      <c r="AO915" s="39">
        <f>IF(AND(Table2[[#This Row],[State]]="NSW",Table2[[#This Row],[Rated Order]]=3,AN915=""),100,100)</f>
        <v>100</v>
      </c>
      <c r="AP915" s="39" t="str">
        <f>IF(AC915&lt;&gt;"Won","",AO915*AD915)</f>
        <v/>
      </c>
      <c r="AQ915" s="39">
        <f>IF(AP915="",AO915*-1,AP915-AO915)</f>
        <v>-100</v>
      </c>
      <c r="AR915" s="95" t="str">
        <f>IF(Table2[[#This Row],[Negatives]]="NEG","",IF(AND(Table2[[#This Row],[2 Pro Bets]]="",Table2[[#This Row],[State]]="NSW",Table2[[#This Row],[Rated Order]]=3),"",100))</f>
        <v/>
      </c>
      <c r="AS915" s="47" t="str">
        <f>IF(Table2[[#This Row],[Pro Bet]]="","",IF(Table2[[#This Row],[Lev Ret]]="","",AR915*Table2[[#This Row],[Div]]))</f>
        <v/>
      </c>
      <c r="AT915" s="96" t="str">
        <f>IF(Table2[[#This Row],[Pro Bet]]="","",IF(AS915="",AR915*-1,AS915-AR915))</f>
        <v/>
      </c>
    </row>
    <row r="916" spans="1:46" x14ac:dyDescent="0.25">
      <c r="A916" s="38">
        <v>44905</v>
      </c>
      <c r="B916" s="39" t="s">
        <v>44</v>
      </c>
      <c r="C916" s="40">
        <v>0.53819444444444442</v>
      </c>
      <c r="D916" s="39">
        <v>4</v>
      </c>
      <c r="E916" s="39">
        <v>0</v>
      </c>
      <c r="F916" s="70">
        <v>2</v>
      </c>
      <c r="G916" s="39">
        <v>1600</v>
      </c>
      <c r="H916" s="39" t="s">
        <v>1398</v>
      </c>
      <c r="I916" s="39">
        <v>72</v>
      </c>
      <c r="J916" s="39">
        <v>120</v>
      </c>
      <c r="K916" s="39">
        <v>1</v>
      </c>
      <c r="L916" s="39" t="s">
        <v>416</v>
      </c>
      <c r="M916" s="39" t="s">
        <v>990</v>
      </c>
      <c r="N916" s="41">
        <v>3.1</v>
      </c>
      <c r="O916" s="39" t="s">
        <v>1425</v>
      </c>
      <c r="P916" s="39" t="s">
        <v>1429</v>
      </c>
      <c r="Q916" s="48"/>
      <c r="R916" s="39">
        <v>2</v>
      </c>
      <c r="S916" s="39">
        <v>59</v>
      </c>
      <c r="T916" s="39">
        <v>59</v>
      </c>
      <c r="U916" s="48">
        <v>32.222222222222221</v>
      </c>
      <c r="V916" s="39">
        <v>1</v>
      </c>
      <c r="W916" s="39">
        <v>2</v>
      </c>
      <c r="X916" s="39">
        <v>3</v>
      </c>
      <c r="Y916" s="39">
        <v>5.2</v>
      </c>
      <c r="Z916" s="39">
        <v>20</v>
      </c>
      <c r="AA916" s="39"/>
      <c r="AB916" s="52"/>
      <c r="AC916" s="39"/>
      <c r="AD916" s="41">
        <v>3.6</v>
      </c>
      <c r="AE916" s="41"/>
      <c r="AF916" s="68" t="s">
        <v>619</v>
      </c>
      <c r="AG916" s="39" t="str">
        <f>VLOOKUP(B916,$B$1703:$D$1743,2,FALSE)</f>
        <v>NSW</v>
      </c>
      <c r="AH916" s="39" t="str">
        <f>VLOOKUP(B916,$B$1703:$D$1743,3,FALSE)</f>
        <v>-</v>
      </c>
      <c r="AI916" s="69" t="str">
        <f>TRIM(PROPER(L916))</f>
        <v>Excelladus</v>
      </c>
      <c r="AJ916" s="39" t="str">
        <f>TEXT(A916, "ddd")</f>
        <v>Sat</v>
      </c>
      <c r="AK916" s="39">
        <f>MONTH(Table2[[#This Row],[Date]])</f>
        <v>12</v>
      </c>
      <c r="AL916" s="79" t="s">
        <v>1362</v>
      </c>
      <c r="AM916" s="39" t="str">
        <f>IF(AND(Table2[[#This Row],[Date]]=A917,Table2[[#This Row],[Track]]=B917,Table2[[#This Row],[Race]]=F917,AL916&lt;&gt;"Neg",AL917&lt;&gt;"Neg"),2,"")</f>
        <v/>
      </c>
      <c r="AN916" s="39" t="str">
        <f>IF(AM916=2,2,IF(AND(AM915=2,Table2[[#This Row],[Negatives]]&lt;&gt;"NEG"),2,""))</f>
        <v/>
      </c>
      <c r="AO916" s="39">
        <f>IF(AND(Table2[[#This Row],[State]]="NSW",Table2[[#This Row],[Rated Order]]=3,AN916=""),100,100)</f>
        <v>100</v>
      </c>
      <c r="AP916" s="39" t="str">
        <f>IF(AC916&lt;&gt;"Won","",AO916*AD916)</f>
        <v/>
      </c>
      <c r="AQ916" s="39">
        <f>IF(AP916="",AO916*-1,AP916-AO916)</f>
        <v>-100</v>
      </c>
      <c r="AR916" s="95" t="str">
        <f>IF(Table2[[#This Row],[Negatives]]="NEG","",IF(AND(Table2[[#This Row],[2 Pro Bets]]="",Table2[[#This Row],[State]]="NSW",Table2[[#This Row],[Rated Order]]=3),"",100))</f>
        <v/>
      </c>
      <c r="AS916" s="47" t="str">
        <f>IF(Table2[[#This Row],[Pro Bet]]="","",IF(Table2[[#This Row],[Lev Ret]]="","",AR916*Table2[[#This Row],[Div]]))</f>
        <v/>
      </c>
      <c r="AT916" s="96" t="str">
        <f>IF(Table2[[#This Row],[Pro Bet]]="","",IF(AS916="",AR916*-1,AS916-AR916))</f>
        <v/>
      </c>
    </row>
    <row r="917" spans="1:46" x14ac:dyDescent="0.25">
      <c r="A917" s="38">
        <v>44905</v>
      </c>
      <c r="B917" s="39" t="s">
        <v>231</v>
      </c>
      <c r="C917" s="40">
        <v>0.54861111111111105</v>
      </c>
      <c r="D917" s="39">
        <v>4</v>
      </c>
      <c r="E917" s="39">
        <v>0</v>
      </c>
      <c r="F917" s="70">
        <v>2</v>
      </c>
      <c r="G917" s="39">
        <v>2400</v>
      </c>
      <c r="H917" s="39" t="s">
        <v>988</v>
      </c>
      <c r="I917" s="39">
        <v>78</v>
      </c>
      <c r="J917" s="39">
        <v>130</v>
      </c>
      <c r="K917" s="39">
        <v>7</v>
      </c>
      <c r="L917" s="39" t="s">
        <v>1391</v>
      </c>
      <c r="M917" s="39" t="s">
        <v>995</v>
      </c>
      <c r="N917" s="41">
        <v>8</v>
      </c>
      <c r="O917" s="39" t="s">
        <v>1279</v>
      </c>
      <c r="P917" s="39" t="s">
        <v>1280</v>
      </c>
      <c r="Q917" s="48">
        <v>1.5</v>
      </c>
      <c r="R917" s="39">
        <v>2</v>
      </c>
      <c r="S917" s="39">
        <v>54</v>
      </c>
      <c r="T917" s="39">
        <v>52.5</v>
      </c>
      <c r="U917" s="48">
        <v>30.681818181818183</v>
      </c>
      <c r="V917" s="39">
        <v>2</v>
      </c>
      <c r="W917" s="39"/>
      <c r="X917" s="39">
        <v>2</v>
      </c>
      <c r="Y917" s="39">
        <v>5.6</v>
      </c>
      <c r="Z917" s="39">
        <v>30</v>
      </c>
      <c r="AA917" s="39">
        <v>9</v>
      </c>
      <c r="AB917" s="52"/>
      <c r="AC917" s="39"/>
      <c r="AD917" s="41">
        <v>10</v>
      </c>
      <c r="AE917" s="41"/>
      <c r="AF917" s="68" t="s">
        <v>618</v>
      </c>
      <c r="AG917" s="39" t="str">
        <f>VLOOKUP(B917,$B$1703:$D$1743,2,FALSE)</f>
        <v>Vic</v>
      </c>
      <c r="AH917" s="39" t="str">
        <f>VLOOKUP(B917,$B$1703:$D$1743,3,FALSE)</f>
        <v>-</v>
      </c>
      <c r="AI917" s="69" t="str">
        <f>TRIM(PROPER(L917))</f>
        <v>Salassi</v>
      </c>
      <c r="AJ917" s="39" t="str">
        <f>TEXT(A917, "ddd")</f>
        <v>Sat</v>
      </c>
      <c r="AK917" s="39">
        <f>MONTH(Table2[[#This Row],[Date]])</f>
        <v>12</v>
      </c>
      <c r="AL917" s="39" t="s">
        <v>1361</v>
      </c>
      <c r="AM917" s="39" t="str">
        <f>IF(AND(Table2[[#This Row],[Date]]=A918,Table2[[#This Row],[Track]]=B918,Table2[[#This Row],[Race]]=F918,AL917&lt;&gt;"Neg",AL918&lt;&gt;"Neg"),2,"")</f>
        <v/>
      </c>
      <c r="AN917" s="39" t="str">
        <f>IF(AM917=2,2,IF(AND(AM916=2,Table2[[#This Row],[Negatives]]&lt;&gt;"NEG"),2,""))</f>
        <v/>
      </c>
      <c r="AO917" s="39">
        <f>IF(AND(Table2[[#This Row],[State]]="NSW",Table2[[#This Row],[Rated Order]]=3,AN917=""),100,100)</f>
        <v>100</v>
      </c>
      <c r="AP917" s="39" t="str">
        <f>IF(AC917&lt;&gt;"Won","",AO917*AD917)</f>
        <v/>
      </c>
      <c r="AQ917" s="39">
        <f>IF(AP917="",AO917*-1,AP917-AO917)</f>
        <v>-100</v>
      </c>
      <c r="AR917" s="95" t="str">
        <f>IF(Table2[[#This Row],[Negatives]]="NEG","",IF(AND(Table2[[#This Row],[2 Pro Bets]]="",Table2[[#This Row],[State]]="NSW",Table2[[#This Row],[Rated Order]]=3),"",100))</f>
        <v/>
      </c>
      <c r="AS917" s="47" t="str">
        <f>IF(Table2[[#This Row],[Pro Bet]]="","",IF(Table2[[#This Row],[Lev Ret]]="","",AR917*Table2[[#This Row],[Div]]))</f>
        <v/>
      </c>
      <c r="AT917" s="96" t="str">
        <f>IF(Table2[[#This Row],[Pro Bet]]="","",IF(AS917="",AR917*-1,AS917-AR917))</f>
        <v/>
      </c>
    </row>
    <row r="918" spans="1:46" x14ac:dyDescent="0.25">
      <c r="A918" s="38">
        <v>44905</v>
      </c>
      <c r="B918" s="39" t="s">
        <v>44</v>
      </c>
      <c r="C918" s="40">
        <v>0.63888888888888895</v>
      </c>
      <c r="D918" s="39">
        <v>4</v>
      </c>
      <c r="E918" s="39">
        <v>0</v>
      </c>
      <c r="F918" s="70">
        <v>6</v>
      </c>
      <c r="G918" s="39">
        <v>1200</v>
      </c>
      <c r="H918" s="39" t="s">
        <v>1021</v>
      </c>
      <c r="I918" s="39">
        <v>88</v>
      </c>
      <c r="J918" s="39">
        <v>150</v>
      </c>
      <c r="K918" s="39">
        <v>8</v>
      </c>
      <c r="L918" s="39" t="s">
        <v>866</v>
      </c>
      <c r="M918" s="39" t="s">
        <v>1024</v>
      </c>
      <c r="N918" s="41">
        <v>8.1</v>
      </c>
      <c r="O918" s="39" t="s">
        <v>1337</v>
      </c>
      <c r="P918" s="39" t="s">
        <v>1504</v>
      </c>
      <c r="Q918" s="48">
        <v>2</v>
      </c>
      <c r="R918" s="39">
        <v>4</v>
      </c>
      <c r="S918" s="39">
        <v>53.5</v>
      </c>
      <c r="T918" s="39">
        <v>51.5</v>
      </c>
      <c r="U918" s="48">
        <v>37.986704653371319</v>
      </c>
      <c r="V918" s="39">
        <v>4</v>
      </c>
      <c r="W918" s="39"/>
      <c r="X918" s="39">
        <v>2</v>
      </c>
      <c r="Y918" s="39">
        <v>4.82</v>
      </c>
      <c r="Z918" s="39">
        <v>20</v>
      </c>
      <c r="AA918" s="39"/>
      <c r="AB918" s="52"/>
      <c r="AC918" s="39"/>
      <c r="AD918" s="41">
        <v>8.5</v>
      </c>
      <c r="AE918" s="41"/>
      <c r="AF918" s="68" t="s">
        <v>619</v>
      </c>
      <c r="AG918" s="39" t="str">
        <f>VLOOKUP(B918,$B$1703:$D$1743,2,FALSE)</f>
        <v>NSW</v>
      </c>
      <c r="AH918" s="39" t="str">
        <f>VLOOKUP(B918,$B$1703:$D$1743,3,FALSE)</f>
        <v>-</v>
      </c>
      <c r="AI918" s="69" t="str">
        <f>TRIM(PROPER(L918))</f>
        <v>Per Inaway</v>
      </c>
      <c r="AJ918" s="39" t="str">
        <f>TEXT(A918, "ddd")</f>
        <v>Sat</v>
      </c>
      <c r="AK918" s="39">
        <f>MONTH(Table2[[#This Row],[Date]])</f>
        <v>12</v>
      </c>
      <c r="AL918" s="39"/>
      <c r="AM918" s="39">
        <f>IF(AND(Table2[[#This Row],[Date]]=A919,Table2[[#This Row],[Track]]=B919,Table2[[#This Row],[Race]]=F919,AL918&lt;&gt;"Neg",AL919&lt;&gt;"Neg"),2,"")</f>
        <v>2</v>
      </c>
      <c r="AN918" s="39">
        <f>IF(AM918=2,2,IF(AND(AM917=2,Table2[[#This Row],[Negatives]]&lt;&gt;"NEG"),2,""))</f>
        <v>2</v>
      </c>
      <c r="AO918" s="39">
        <f>IF(AND(Table2[[#This Row],[State]]="NSW",Table2[[#This Row],[Rated Order]]=3,AN918=""),100,100)</f>
        <v>100</v>
      </c>
      <c r="AP918" s="39" t="str">
        <f>IF(AC918&lt;&gt;"Won","",AO918*AD918)</f>
        <v/>
      </c>
      <c r="AQ918" s="39">
        <f>IF(AP918="",AO918*-1,AP918-AO918)</f>
        <v>-100</v>
      </c>
      <c r="AR918" s="95">
        <f>IF(Table2[[#This Row],[Negatives]]="NEG","",IF(AND(Table2[[#This Row],[2 Pro Bets]]="",Table2[[#This Row],[State]]="NSW",Table2[[#This Row],[Rated Order]]=3),"",100))</f>
        <v>100</v>
      </c>
      <c r="AS918" s="47" t="str">
        <f>IF(Table2[[#This Row],[Pro Bet]]="","",IF(Table2[[#This Row],[Lev Ret]]="","",AR918*Table2[[#This Row],[Div]]))</f>
        <v/>
      </c>
      <c r="AT918" s="96">
        <f>IF(Table2[[#This Row],[Pro Bet]]="","",IF(AS918="",AR918*-1,AS918-AR918))</f>
        <v>-100</v>
      </c>
    </row>
    <row r="919" spans="1:46" x14ac:dyDescent="0.25">
      <c r="A919" s="38">
        <v>44905</v>
      </c>
      <c r="B919" s="39" t="s">
        <v>44</v>
      </c>
      <c r="C919" s="40">
        <v>0.63888888888888895</v>
      </c>
      <c r="D919" s="39">
        <v>4</v>
      </c>
      <c r="E919" s="39">
        <v>0</v>
      </c>
      <c r="F919" s="70">
        <v>6</v>
      </c>
      <c r="G919" s="39">
        <v>1200</v>
      </c>
      <c r="H919" s="39" t="s">
        <v>1021</v>
      </c>
      <c r="I919" s="39">
        <v>88</v>
      </c>
      <c r="J919" s="39">
        <v>150</v>
      </c>
      <c r="K919" s="39">
        <v>4</v>
      </c>
      <c r="L919" s="39" t="s">
        <v>905</v>
      </c>
      <c r="M919" s="39" t="s">
        <v>999</v>
      </c>
      <c r="N919" s="41">
        <v>3.9</v>
      </c>
      <c r="O919" s="39" t="s">
        <v>1089</v>
      </c>
      <c r="P919" s="39" t="s">
        <v>1433</v>
      </c>
      <c r="Q919" s="48"/>
      <c r="R919" s="39">
        <v>6</v>
      </c>
      <c r="S919" s="39">
        <v>55.5</v>
      </c>
      <c r="T919" s="39">
        <v>55.5</v>
      </c>
      <c r="U919" s="48">
        <v>37.986704653371319</v>
      </c>
      <c r="V919" s="39">
        <v>1</v>
      </c>
      <c r="W919" s="39">
        <v>5</v>
      </c>
      <c r="X919" s="39">
        <v>3</v>
      </c>
      <c r="Y919" s="39">
        <v>5.14</v>
      </c>
      <c r="Z919" s="39">
        <v>20</v>
      </c>
      <c r="AA919" s="39"/>
      <c r="AB919" s="52"/>
      <c r="AC919" s="39"/>
      <c r="AD919" s="41">
        <v>3.9</v>
      </c>
      <c r="AE919" s="41"/>
      <c r="AF919" s="68" t="s">
        <v>619</v>
      </c>
      <c r="AG919" s="39" t="str">
        <f>VLOOKUP(B919,$B$1703:$D$1743,2,FALSE)</f>
        <v>NSW</v>
      </c>
      <c r="AH919" s="39" t="str">
        <f>VLOOKUP(B919,$B$1703:$D$1743,3,FALSE)</f>
        <v>-</v>
      </c>
      <c r="AI919" s="69" t="str">
        <f>TRIM(PROPER(L919))</f>
        <v>Authentic Jewel</v>
      </c>
      <c r="AJ919" s="39" t="str">
        <f>TEXT(A919, "ddd")</f>
        <v>Sat</v>
      </c>
      <c r="AK919" s="39">
        <f>MONTH(Table2[[#This Row],[Date]])</f>
        <v>12</v>
      </c>
      <c r="AL919" s="39"/>
      <c r="AM919" s="39" t="str">
        <f>IF(AND(Table2[[#This Row],[Date]]=A920,Table2[[#This Row],[Track]]=B920,Table2[[#This Row],[Race]]=F920,AL919&lt;&gt;"Neg",AL920&lt;&gt;"Neg"),2,"")</f>
        <v/>
      </c>
      <c r="AN919" s="39">
        <f>IF(AM919=2,2,IF(AND(AM918=2,Table2[[#This Row],[Negatives]]&lt;&gt;"NEG"),2,""))</f>
        <v>2</v>
      </c>
      <c r="AO919" s="39">
        <f>IF(AND(Table2[[#This Row],[State]]="NSW",Table2[[#This Row],[Rated Order]]=3,AN919=""),100,100)</f>
        <v>100</v>
      </c>
      <c r="AP919" s="39" t="str">
        <f>IF(AC919&lt;&gt;"Won","",AO919*AD919)</f>
        <v/>
      </c>
      <c r="AQ919" s="39">
        <f>IF(AP919="",AO919*-1,AP919-AO919)</f>
        <v>-100</v>
      </c>
      <c r="AR919" s="95">
        <f>IF(Table2[[#This Row],[Negatives]]="NEG","",IF(AND(Table2[[#This Row],[2 Pro Bets]]="",Table2[[#This Row],[State]]="NSW",Table2[[#This Row],[Rated Order]]=3),"",100))</f>
        <v>100</v>
      </c>
      <c r="AS919" s="47" t="str">
        <f>IF(Table2[[#This Row],[Pro Bet]]="","",IF(Table2[[#This Row],[Lev Ret]]="","",AR919*Table2[[#This Row],[Div]]))</f>
        <v/>
      </c>
      <c r="AT919" s="96">
        <f>IF(Table2[[#This Row],[Pro Bet]]="","",IF(AS919="",AR919*-1,AS919-AR919))</f>
        <v>-100</v>
      </c>
    </row>
    <row r="920" spans="1:46" x14ac:dyDescent="0.25">
      <c r="A920" s="38">
        <v>44905</v>
      </c>
      <c r="B920" s="39" t="s">
        <v>44</v>
      </c>
      <c r="C920" s="40">
        <v>0.66666666666666663</v>
      </c>
      <c r="D920" s="39">
        <v>4</v>
      </c>
      <c r="E920" s="39">
        <v>0</v>
      </c>
      <c r="F920" s="70">
        <v>7</v>
      </c>
      <c r="G920" s="39">
        <v>1200</v>
      </c>
      <c r="H920" s="39" t="s">
        <v>1398</v>
      </c>
      <c r="I920" s="39"/>
      <c r="J920" s="39">
        <v>160</v>
      </c>
      <c r="K920" s="39">
        <v>10</v>
      </c>
      <c r="L920" s="39" t="s">
        <v>906</v>
      </c>
      <c r="M920" s="39" t="s">
        <v>1024</v>
      </c>
      <c r="N920" s="41">
        <v>4.5</v>
      </c>
      <c r="O920" s="39" t="s">
        <v>1068</v>
      </c>
      <c r="P920" s="39" t="s">
        <v>1266</v>
      </c>
      <c r="Q920" s="48"/>
      <c r="R920" s="39">
        <v>7</v>
      </c>
      <c r="S920" s="39">
        <v>53</v>
      </c>
      <c r="T920" s="39">
        <v>53</v>
      </c>
      <c r="U920" s="48">
        <v>29.215229215229215</v>
      </c>
      <c r="V920" s="39">
        <v>2</v>
      </c>
      <c r="W920" s="39"/>
      <c r="X920" s="39">
        <v>2</v>
      </c>
      <c r="Y920" s="39">
        <v>5.12</v>
      </c>
      <c r="Z920" s="39">
        <v>20</v>
      </c>
      <c r="AA920" s="39"/>
      <c r="AB920" s="52"/>
      <c r="AC920" s="39" t="s">
        <v>1</v>
      </c>
      <c r="AD920" s="41">
        <v>3.9</v>
      </c>
      <c r="AE920" s="41">
        <v>1.6</v>
      </c>
      <c r="AF920" s="68" t="s">
        <v>619</v>
      </c>
      <c r="AG920" s="39" t="str">
        <f>VLOOKUP(B920,$B$1703:$D$1743,2,FALSE)</f>
        <v>NSW</v>
      </c>
      <c r="AH920" s="39" t="str">
        <f>VLOOKUP(B920,$B$1703:$D$1743,3,FALSE)</f>
        <v>-</v>
      </c>
      <c r="AI920" s="69" t="str">
        <f>TRIM(PROPER(L920))</f>
        <v>Brigantine</v>
      </c>
      <c r="AJ920" s="39" t="str">
        <f>TEXT(A920, "ddd")</f>
        <v>Sat</v>
      </c>
      <c r="AK920" s="39">
        <f>MONTH(Table2[[#This Row],[Date]])</f>
        <v>12</v>
      </c>
      <c r="AL920" s="39"/>
      <c r="AM920" s="39">
        <f>IF(AND(Table2[[#This Row],[Date]]=A921,Table2[[#This Row],[Track]]=B921,Table2[[#This Row],[Race]]=F921,AL920&lt;&gt;"Neg",AL921&lt;&gt;"Neg"),2,"")</f>
        <v>2</v>
      </c>
      <c r="AN920" s="39">
        <f>IF(AM920=2,2,IF(AND(AM919=2,Table2[[#This Row],[Negatives]]&lt;&gt;"NEG"),2,""))</f>
        <v>2</v>
      </c>
      <c r="AO920" s="39">
        <f>IF(AND(Table2[[#This Row],[State]]="NSW",Table2[[#This Row],[Rated Order]]=3,AN920=""),100,100)</f>
        <v>100</v>
      </c>
      <c r="AP920" s="39" t="str">
        <f>IF(AC920&lt;&gt;"Won","",AO920*AD920)</f>
        <v/>
      </c>
      <c r="AQ920" s="39">
        <f>IF(AP920="",AO920*-1,AP920-AO920)</f>
        <v>-100</v>
      </c>
      <c r="AR920" s="95">
        <f>IF(Table2[[#This Row],[Negatives]]="NEG","",IF(AND(Table2[[#This Row],[2 Pro Bets]]="",Table2[[#This Row],[State]]="NSW",Table2[[#This Row],[Rated Order]]=3),"",100))</f>
        <v>100</v>
      </c>
      <c r="AS920" s="47" t="str">
        <f>IF(Table2[[#This Row],[Pro Bet]]="","",IF(Table2[[#This Row],[Lev Ret]]="","",AR920*Table2[[#This Row],[Div]]))</f>
        <v/>
      </c>
      <c r="AT920" s="96">
        <f>IF(Table2[[#This Row],[Pro Bet]]="","",IF(AS920="",AR920*-1,AS920-AR920))</f>
        <v>-100</v>
      </c>
    </row>
    <row r="921" spans="1:46" x14ac:dyDescent="0.25">
      <c r="A921" s="38">
        <v>44905</v>
      </c>
      <c r="B921" s="39" t="s">
        <v>44</v>
      </c>
      <c r="C921" s="40">
        <v>0.66666666666666663</v>
      </c>
      <c r="D921" s="39">
        <v>4</v>
      </c>
      <c r="E921" s="39">
        <v>0</v>
      </c>
      <c r="F921" s="70">
        <v>7</v>
      </c>
      <c r="G921" s="39">
        <v>1200</v>
      </c>
      <c r="H921" s="39" t="s">
        <v>1398</v>
      </c>
      <c r="I921" s="39"/>
      <c r="J921" s="39">
        <v>160</v>
      </c>
      <c r="K921" s="39">
        <v>4</v>
      </c>
      <c r="L921" s="39" t="s">
        <v>834</v>
      </c>
      <c r="M921" s="39" t="s">
        <v>1006</v>
      </c>
      <c r="N921" s="41">
        <v>3.4</v>
      </c>
      <c r="O921" s="39" t="s">
        <v>1096</v>
      </c>
      <c r="P921" s="39" t="s">
        <v>1429</v>
      </c>
      <c r="Q921" s="48"/>
      <c r="R921" s="39">
        <v>6</v>
      </c>
      <c r="S921" s="39">
        <v>54.5</v>
      </c>
      <c r="T921" s="39">
        <v>54.5</v>
      </c>
      <c r="U921" s="48">
        <v>29.215229215229215</v>
      </c>
      <c r="V921" s="39">
        <v>3</v>
      </c>
      <c r="W921" s="39"/>
      <c r="X921" s="39">
        <v>3</v>
      </c>
      <c r="Y921" s="39">
        <v>6.26</v>
      </c>
      <c r="Z921" s="39">
        <v>20</v>
      </c>
      <c r="AA921" s="39"/>
      <c r="AB921" s="52"/>
      <c r="AC921" s="39" t="s">
        <v>2</v>
      </c>
      <c r="AD921" s="41">
        <v>4.4000000000000004</v>
      </c>
      <c r="AE921" s="41">
        <v>1.8</v>
      </c>
      <c r="AF921" s="68" t="s">
        <v>619</v>
      </c>
      <c r="AG921" s="39" t="str">
        <f>VLOOKUP(B921,$B$1703:$D$1743,2,FALSE)</f>
        <v>NSW</v>
      </c>
      <c r="AH921" s="39" t="str">
        <f>VLOOKUP(B921,$B$1703:$D$1743,3,FALSE)</f>
        <v>-</v>
      </c>
      <c r="AI921" s="69" t="str">
        <f>TRIM(PROPER(L921))</f>
        <v>Waihaha Falls</v>
      </c>
      <c r="AJ921" s="39" t="str">
        <f>TEXT(A921, "ddd")</f>
        <v>Sat</v>
      </c>
      <c r="AK921" s="39">
        <f>MONTH(Table2[[#This Row],[Date]])</f>
        <v>12</v>
      </c>
      <c r="AL921" s="39"/>
      <c r="AM921" s="39" t="str">
        <f>IF(AND(Table2[[#This Row],[Date]]=A922,Table2[[#This Row],[Track]]=B922,Table2[[#This Row],[Race]]=F922,AL921&lt;&gt;"Neg",AL922&lt;&gt;"Neg"),2,"")</f>
        <v/>
      </c>
      <c r="AN921" s="39">
        <f>IF(AM921=2,2,IF(AND(AM920=2,Table2[[#This Row],[Negatives]]&lt;&gt;"NEG"),2,""))</f>
        <v>2</v>
      </c>
      <c r="AO921" s="39">
        <f>IF(AND(Table2[[#This Row],[State]]="NSW",Table2[[#This Row],[Rated Order]]=3,AN921=""),100,100)</f>
        <v>100</v>
      </c>
      <c r="AP921" s="39" t="str">
        <f>IF(AC921&lt;&gt;"Won","",AO921*AD921)</f>
        <v/>
      </c>
      <c r="AQ921" s="39">
        <f>IF(AP921="",AO921*-1,AP921-AO921)</f>
        <v>-100</v>
      </c>
      <c r="AR921" s="95">
        <f>IF(Table2[[#This Row],[Negatives]]="NEG","",IF(AND(Table2[[#This Row],[2 Pro Bets]]="",Table2[[#This Row],[State]]="NSW",Table2[[#This Row],[Rated Order]]=3),"",100))</f>
        <v>100</v>
      </c>
      <c r="AS921" s="47" t="str">
        <f>IF(Table2[[#This Row],[Pro Bet]]="","",IF(Table2[[#This Row],[Lev Ret]]="","",AR921*Table2[[#This Row],[Div]]))</f>
        <v/>
      </c>
      <c r="AT921" s="96">
        <f>IF(Table2[[#This Row],[Pro Bet]]="","",IF(AS921="",AR921*-1,AS921-AR921))</f>
        <v>-100</v>
      </c>
    </row>
    <row r="922" spans="1:46" x14ac:dyDescent="0.25">
      <c r="A922" s="38">
        <v>44905</v>
      </c>
      <c r="B922" s="39" t="s">
        <v>44</v>
      </c>
      <c r="C922" s="40">
        <v>0.69444444444444453</v>
      </c>
      <c r="D922" s="39">
        <v>4</v>
      </c>
      <c r="E922" s="39">
        <v>0</v>
      </c>
      <c r="F922" s="70">
        <v>8</v>
      </c>
      <c r="G922" s="39">
        <v>1600</v>
      </c>
      <c r="H922" s="39" t="s">
        <v>1398</v>
      </c>
      <c r="I922" s="39"/>
      <c r="J922" s="39">
        <v>2000</v>
      </c>
      <c r="K922" s="39">
        <v>6</v>
      </c>
      <c r="L922" s="39" t="s">
        <v>1621</v>
      </c>
      <c r="M922" s="39" t="s">
        <v>999</v>
      </c>
      <c r="N922" s="41">
        <v>9.1999999999999993</v>
      </c>
      <c r="O922" s="39" t="s">
        <v>1406</v>
      </c>
      <c r="P922" s="39" t="s">
        <v>1266</v>
      </c>
      <c r="Q922" s="48"/>
      <c r="R922" s="39">
        <v>14</v>
      </c>
      <c r="S922" s="39">
        <v>56</v>
      </c>
      <c r="T922" s="39">
        <v>56</v>
      </c>
      <c r="U922" s="48">
        <v>21.739130434782609</v>
      </c>
      <c r="V922" s="39">
        <v>1</v>
      </c>
      <c r="W922" s="39">
        <v>4</v>
      </c>
      <c r="X922" s="39">
        <v>2</v>
      </c>
      <c r="Y922" s="39">
        <v>8.3000000000000007</v>
      </c>
      <c r="Z922" s="39">
        <v>20</v>
      </c>
      <c r="AA922" s="39"/>
      <c r="AB922" s="52"/>
      <c r="AC922" s="39"/>
      <c r="AD922" s="41">
        <v>7.5</v>
      </c>
      <c r="AE922" s="41"/>
      <c r="AF922" s="68" t="s">
        <v>619</v>
      </c>
      <c r="AG922" s="39" t="str">
        <f>VLOOKUP(B922,$B$1703:$D$1743,2,FALSE)</f>
        <v>NSW</v>
      </c>
      <c r="AH922" s="39" t="str">
        <f>VLOOKUP(B922,$B$1703:$D$1743,3,FALSE)</f>
        <v>-</v>
      </c>
      <c r="AI922" s="69" t="str">
        <f>TRIM(PROPER(L922))</f>
        <v>Riodini</v>
      </c>
      <c r="AJ922" s="39" t="str">
        <f>TEXT(A922, "ddd")</f>
        <v>Sat</v>
      </c>
      <c r="AK922" s="39">
        <f>MONTH(Table2[[#This Row],[Date]])</f>
        <v>12</v>
      </c>
      <c r="AL922" s="39" t="s">
        <v>1362</v>
      </c>
      <c r="AM922" s="39" t="str">
        <f>IF(AND(Table2[[#This Row],[Date]]=A923,Table2[[#This Row],[Track]]=B923,Table2[[#This Row],[Race]]=F923,AL922&lt;&gt;"Neg",AL923&lt;&gt;"Neg"),2,"")</f>
        <v/>
      </c>
      <c r="AN922" s="39" t="str">
        <f>IF(AM922=2,2,IF(AND(AM921=2,Table2[[#This Row],[Negatives]]&lt;&gt;"NEG"),2,""))</f>
        <v/>
      </c>
      <c r="AO922" s="39">
        <f>IF(AND(Table2[[#This Row],[State]]="NSW",Table2[[#This Row],[Rated Order]]=3,AN922=""),100,100)</f>
        <v>100</v>
      </c>
      <c r="AP922" s="39" t="str">
        <f>IF(AC922&lt;&gt;"Won","",AO922*AD922)</f>
        <v/>
      </c>
      <c r="AQ922" s="39">
        <f>IF(AP922="",AO922*-1,AP922-AO922)</f>
        <v>-100</v>
      </c>
      <c r="AR922" s="95" t="str">
        <f>IF(Table2[[#This Row],[Negatives]]="NEG","",IF(AND(Table2[[#This Row],[2 Pro Bets]]="",Table2[[#This Row],[State]]="NSW",Table2[[#This Row],[Rated Order]]=3),"",100))</f>
        <v/>
      </c>
      <c r="AS922" s="47" t="str">
        <f>IF(Table2[[#This Row],[Pro Bet]]="","",IF(Table2[[#This Row],[Lev Ret]]="","",AR922*Table2[[#This Row],[Div]]))</f>
        <v/>
      </c>
      <c r="AT922" s="96" t="str">
        <f>IF(Table2[[#This Row],[Pro Bet]]="","",IF(AS922="",AR922*-1,AS922-AR922))</f>
        <v/>
      </c>
    </row>
    <row r="923" spans="1:46" x14ac:dyDescent="0.25">
      <c r="A923" s="38">
        <v>44905</v>
      </c>
      <c r="B923" s="39" t="s">
        <v>44</v>
      </c>
      <c r="C923" s="40">
        <v>0.74652777777777779</v>
      </c>
      <c r="D923" s="39">
        <v>4</v>
      </c>
      <c r="E923" s="39">
        <v>0</v>
      </c>
      <c r="F923" s="70">
        <v>10</v>
      </c>
      <c r="G923" s="39">
        <v>1400</v>
      </c>
      <c r="H923" s="39" t="s">
        <v>1398</v>
      </c>
      <c r="I923" s="39">
        <v>78</v>
      </c>
      <c r="J923" s="39">
        <v>150</v>
      </c>
      <c r="K923" s="39">
        <v>14</v>
      </c>
      <c r="L923" s="39" t="s">
        <v>916</v>
      </c>
      <c r="M923" s="39" t="s">
        <v>1018</v>
      </c>
      <c r="N923" s="41">
        <v>11.2</v>
      </c>
      <c r="O923" s="39" t="s">
        <v>1513</v>
      </c>
      <c r="P923" s="39" t="s">
        <v>1514</v>
      </c>
      <c r="Q923" s="48">
        <v>3</v>
      </c>
      <c r="R923" s="39">
        <v>5</v>
      </c>
      <c r="S923" s="39">
        <v>56.5</v>
      </c>
      <c r="T923" s="39">
        <v>53.5</v>
      </c>
      <c r="U923" s="48">
        <v>42.261904761904766</v>
      </c>
      <c r="V923" s="39"/>
      <c r="W923" s="39"/>
      <c r="X923" s="39">
        <v>2</v>
      </c>
      <c r="Y923" s="39">
        <v>4.93</v>
      </c>
      <c r="Z923" s="39">
        <v>20</v>
      </c>
      <c r="AA923" s="39"/>
      <c r="AB923" s="52"/>
      <c r="AC923" s="39"/>
      <c r="AD923" s="41">
        <v>6.5</v>
      </c>
      <c r="AE923" s="41"/>
      <c r="AF923" s="68" t="s">
        <v>619</v>
      </c>
      <c r="AG923" s="39" t="str">
        <f>VLOOKUP(B923,$B$1703:$D$1743,2,FALSE)</f>
        <v>NSW</v>
      </c>
      <c r="AH923" s="39" t="str">
        <f>VLOOKUP(B923,$B$1703:$D$1743,3,FALSE)</f>
        <v>-</v>
      </c>
      <c r="AI923" s="69" t="str">
        <f>TRIM(PROPER(L923))</f>
        <v>Banju</v>
      </c>
      <c r="AJ923" s="39" t="str">
        <f>TEXT(A923, "ddd")</f>
        <v>Sat</v>
      </c>
      <c r="AK923" s="39">
        <f>MONTH(Table2[[#This Row],[Date]])</f>
        <v>12</v>
      </c>
      <c r="AL923" s="39" t="s">
        <v>1362</v>
      </c>
      <c r="AM923" s="39" t="str">
        <f>IF(AND(Table2[[#This Row],[Date]]=A924,Table2[[#This Row],[Track]]=B924,Table2[[#This Row],[Race]]=F924,AL923&lt;&gt;"Neg",AL924&lt;&gt;"Neg"),2,"")</f>
        <v/>
      </c>
      <c r="AN923" s="39" t="str">
        <f>IF(AM923=2,2,IF(AND(AM922=2,Table2[[#This Row],[Negatives]]&lt;&gt;"NEG"),2,""))</f>
        <v/>
      </c>
      <c r="AO923" s="39">
        <f>IF(AND(Table2[[#This Row],[State]]="NSW",Table2[[#This Row],[Rated Order]]=3,AN923=""),100,100)</f>
        <v>100</v>
      </c>
      <c r="AP923" s="39" t="str">
        <f>IF(AC923&lt;&gt;"Won","",AO923*AD923)</f>
        <v/>
      </c>
      <c r="AQ923" s="39">
        <f>IF(AP923="",AO923*-1,AP923-AO923)</f>
        <v>-100</v>
      </c>
      <c r="AR923" s="95" t="str">
        <f>IF(Table2[[#This Row],[Negatives]]="NEG","",IF(AND(Table2[[#This Row],[2 Pro Bets]]="",Table2[[#This Row],[State]]="NSW",Table2[[#This Row],[Rated Order]]=3),"",100))</f>
        <v/>
      </c>
      <c r="AS923" s="47" t="str">
        <f>IF(Table2[[#This Row],[Pro Bet]]="","",IF(Table2[[#This Row],[Lev Ret]]="","",AR923*Table2[[#This Row],[Div]]))</f>
        <v/>
      </c>
      <c r="AT923" s="96" t="str">
        <f>IF(Table2[[#This Row],[Pro Bet]]="","",IF(AS923="",AR923*-1,AS923-AR923))</f>
        <v/>
      </c>
    </row>
    <row r="924" spans="1:46" x14ac:dyDescent="0.25">
      <c r="A924" s="38">
        <v>44912</v>
      </c>
      <c r="B924" s="39" t="s">
        <v>225</v>
      </c>
      <c r="C924" s="40">
        <v>0.57291666666666663</v>
      </c>
      <c r="D924" s="39">
        <v>4</v>
      </c>
      <c r="E924" s="39">
        <v>0</v>
      </c>
      <c r="F924" s="70">
        <v>3</v>
      </c>
      <c r="G924" s="39">
        <v>1600</v>
      </c>
      <c r="H924" s="39" t="s">
        <v>988</v>
      </c>
      <c r="I924" s="39">
        <v>84</v>
      </c>
      <c r="J924" s="39">
        <v>130</v>
      </c>
      <c r="K924" s="39">
        <v>4</v>
      </c>
      <c r="L924" s="39" t="s">
        <v>18</v>
      </c>
      <c r="M924" s="39" t="s">
        <v>1030</v>
      </c>
      <c r="N924" s="41">
        <v>3.7</v>
      </c>
      <c r="O924" s="39" t="s">
        <v>1009</v>
      </c>
      <c r="P924" s="39" t="s">
        <v>1200</v>
      </c>
      <c r="Q924" s="48"/>
      <c r="R924" s="39">
        <v>2</v>
      </c>
      <c r="S924" s="39">
        <v>58</v>
      </c>
      <c r="T924" s="39">
        <v>58</v>
      </c>
      <c r="U924" s="48">
        <v>56.43879173290938</v>
      </c>
      <c r="V924" s="39">
        <v>2</v>
      </c>
      <c r="W924" s="39">
        <v>1</v>
      </c>
      <c r="X924" s="39">
        <v>2</v>
      </c>
      <c r="Y924" s="39">
        <v>3.8</v>
      </c>
      <c r="Z924" s="39">
        <v>45</v>
      </c>
      <c r="AA924" s="39">
        <v>10</v>
      </c>
      <c r="AB924" s="52"/>
      <c r="AC924" s="39"/>
      <c r="AD924" s="41">
        <v>3.7</v>
      </c>
      <c r="AE924" s="41"/>
      <c r="AF924" s="68" t="s">
        <v>618</v>
      </c>
      <c r="AG924" s="39" t="str">
        <f>VLOOKUP(B924,$B$1703:$D$1743,2,FALSE)</f>
        <v>Vic</v>
      </c>
      <c r="AH924" s="39" t="str">
        <f>VLOOKUP(B924,$B$1703:$D$1743,3,FALSE)</f>
        <v>-</v>
      </c>
      <c r="AI924" s="69" t="str">
        <f>TRIM(PROPER(L924))</f>
        <v>Arran Bay</v>
      </c>
      <c r="AJ924" s="39" t="str">
        <f>TEXT(A924, "ddd")</f>
        <v>Sat</v>
      </c>
      <c r="AK924" s="39">
        <f>MONTH(Table2[[#This Row],[Date]])</f>
        <v>12</v>
      </c>
      <c r="AL924" s="39" t="s">
        <v>1361</v>
      </c>
      <c r="AM924" s="39" t="str">
        <f>IF(AND(Table2[[#This Row],[Date]]=A925,Table2[[#This Row],[Track]]=B925,Table2[[#This Row],[Race]]=F925,AL924&lt;&gt;"Neg",AL925&lt;&gt;"Neg"),2,"")</f>
        <v/>
      </c>
      <c r="AN924" s="39" t="str">
        <f>IF(AM924=2,2,IF(AND(AM923=2,Table2[[#This Row],[Negatives]]&lt;&gt;"NEG"),2,""))</f>
        <v/>
      </c>
      <c r="AO924" s="39">
        <f>IF(AND(Table2[[#This Row],[State]]="NSW",Table2[[#This Row],[Rated Order]]=3,AN924=""),100,100)</f>
        <v>100</v>
      </c>
      <c r="AP924" s="39" t="str">
        <f>IF(AC924&lt;&gt;"Won","",AO924*AD924)</f>
        <v/>
      </c>
      <c r="AQ924" s="39">
        <f>IF(AP924="",AO924*-1,AP924-AO924)</f>
        <v>-100</v>
      </c>
      <c r="AR924" s="95" t="str">
        <f>IF(Table2[[#This Row],[Negatives]]="NEG","",IF(AND(Table2[[#This Row],[2 Pro Bets]]="",Table2[[#This Row],[State]]="NSW",Table2[[#This Row],[Rated Order]]=3),"",100))</f>
        <v/>
      </c>
      <c r="AS924" s="47" t="str">
        <f>IF(Table2[[#This Row],[Pro Bet]]="","",IF(Table2[[#This Row],[Lev Ret]]="","",AR924*Table2[[#This Row],[Div]]))</f>
        <v/>
      </c>
      <c r="AT924" s="96" t="str">
        <f>IF(Table2[[#This Row],[Pro Bet]]="","",IF(AS924="",AR924*-1,AS924-AR924))</f>
        <v/>
      </c>
    </row>
    <row r="925" spans="1:46" x14ac:dyDescent="0.25">
      <c r="A925" s="38">
        <v>44912</v>
      </c>
      <c r="B925" s="39" t="s">
        <v>44</v>
      </c>
      <c r="C925" s="40">
        <v>0.58680555555555558</v>
      </c>
      <c r="D925" s="39">
        <v>4</v>
      </c>
      <c r="E925" s="39">
        <v>5</v>
      </c>
      <c r="F925" s="70">
        <v>4</v>
      </c>
      <c r="G925" s="39">
        <v>2000</v>
      </c>
      <c r="H925" s="39" t="s">
        <v>1398</v>
      </c>
      <c r="I925" s="39">
        <v>88</v>
      </c>
      <c r="J925" s="39">
        <v>150</v>
      </c>
      <c r="K925" s="39">
        <v>4</v>
      </c>
      <c r="L925" s="39" t="s">
        <v>907</v>
      </c>
      <c r="M925" s="39" t="s">
        <v>995</v>
      </c>
      <c r="N925" s="41">
        <v>8.1999999999999993</v>
      </c>
      <c r="O925" s="39" t="s">
        <v>1063</v>
      </c>
      <c r="P925" s="39" t="s">
        <v>1500</v>
      </c>
      <c r="Q925" s="48">
        <v>1.5</v>
      </c>
      <c r="R925" s="39">
        <v>9</v>
      </c>
      <c r="S925" s="39">
        <v>56</v>
      </c>
      <c r="T925" s="39">
        <v>54.5</v>
      </c>
      <c r="U925" s="48">
        <v>49.249249249249246</v>
      </c>
      <c r="V925" s="39">
        <v>3</v>
      </c>
      <c r="W925" s="39">
        <v>2</v>
      </c>
      <c r="X925" s="39">
        <v>3</v>
      </c>
      <c r="Y925" s="39">
        <v>5.93</v>
      </c>
      <c r="Z925" s="39">
        <v>20</v>
      </c>
      <c r="AA925" s="39"/>
      <c r="AB925" s="52"/>
      <c r="AC925" s="39" t="s">
        <v>1</v>
      </c>
      <c r="AD925" s="41">
        <v>9</v>
      </c>
      <c r="AE925" s="41">
        <v>2.5</v>
      </c>
      <c r="AF925" s="68" t="s">
        <v>619</v>
      </c>
      <c r="AG925" s="39" t="str">
        <f>VLOOKUP(B925,$B$1703:$D$1743,2,FALSE)</f>
        <v>NSW</v>
      </c>
      <c r="AH925" s="39" t="str">
        <f>VLOOKUP(B925,$B$1703:$D$1743,3,FALSE)</f>
        <v>-</v>
      </c>
      <c r="AI925" s="69" t="str">
        <f>TRIM(PROPER(L925))</f>
        <v>Mission Phoenix</v>
      </c>
      <c r="AJ925" s="39" t="str">
        <f>TEXT(A925, "ddd")</f>
        <v>Sat</v>
      </c>
      <c r="AK925" s="39">
        <f>MONTH(Table2[[#This Row],[Date]])</f>
        <v>12</v>
      </c>
      <c r="AL925" s="79" t="s">
        <v>1362</v>
      </c>
      <c r="AM925" s="39" t="str">
        <f>IF(AND(Table2[[#This Row],[Date]]=A926,Table2[[#This Row],[Track]]=B926,Table2[[#This Row],[Race]]=F926,AL925&lt;&gt;"Neg",AL926&lt;&gt;"Neg"),2,"")</f>
        <v/>
      </c>
      <c r="AN925" s="39" t="str">
        <f>IF(AM925=2,2,IF(AND(AM924=2,Table2[[#This Row],[Negatives]]&lt;&gt;"NEG"),2,""))</f>
        <v/>
      </c>
      <c r="AO925" s="39">
        <f>IF(AND(Table2[[#This Row],[State]]="NSW",Table2[[#This Row],[Rated Order]]=3,AN925=""),100,100)</f>
        <v>100</v>
      </c>
      <c r="AP925" s="39" t="str">
        <f>IF(AC925&lt;&gt;"Won","",AO925*AD925)</f>
        <v/>
      </c>
      <c r="AQ925" s="39">
        <f>IF(AP925="",AO925*-1,AP925-AO925)</f>
        <v>-100</v>
      </c>
      <c r="AR925" s="95" t="str">
        <f>IF(Table2[[#This Row],[Negatives]]="NEG","",IF(AND(Table2[[#This Row],[2 Pro Bets]]="",Table2[[#This Row],[State]]="NSW",Table2[[#This Row],[Rated Order]]=3),"",100))</f>
        <v/>
      </c>
      <c r="AS925" s="47" t="str">
        <f>IF(Table2[[#This Row],[Pro Bet]]="","",IF(Table2[[#This Row],[Lev Ret]]="","",AR925*Table2[[#This Row],[Div]]))</f>
        <v/>
      </c>
      <c r="AT925" s="96" t="str">
        <f>IF(Table2[[#This Row],[Pro Bet]]="","",IF(AS925="",AR925*-1,AS925-AR925))</f>
        <v/>
      </c>
    </row>
    <row r="926" spans="1:46" x14ac:dyDescent="0.25">
      <c r="A926" s="38">
        <v>44912</v>
      </c>
      <c r="B926" s="39" t="s">
        <v>225</v>
      </c>
      <c r="C926" s="40">
        <v>0.625</v>
      </c>
      <c r="D926" s="39">
        <v>4</v>
      </c>
      <c r="E926" s="39">
        <v>0</v>
      </c>
      <c r="F926" s="70">
        <v>5</v>
      </c>
      <c r="G926" s="39">
        <v>1200</v>
      </c>
      <c r="H926" s="39" t="s">
        <v>988</v>
      </c>
      <c r="I926" s="39">
        <v>84</v>
      </c>
      <c r="J926" s="39">
        <v>130</v>
      </c>
      <c r="K926" s="39">
        <v>3</v>
      </c>
      <c r="L926" s="39" t="s">
        <v>1388</v>
      </c>
      <c r="M926" s="39" t="s">
        <v>1030</v>
      </c>
      <c r="N926" s="41">
        <v>7.5</v>
      </c>
      <c r="O926" s="39" t="s">
        <v>1161</v>
      </c>
      <c r="P926" s="39" t="s">
        <v>1010</v>
      </c>
      <c r="Q926" s="48"/>
      <c r="R926" s="39">
        <v>10</v>
      </c>
      <c r="S926" s="39">
        <v>60</v>
      </c>
      <c r="T926" s="39">
        <v>60</v>
      </c>
      <c r="U926" s="48">
        <v>42.745098039215691</v>
      </c>
      <c r="V926" s="39">
        <v>1</v>
      </c>
      <c r="W926" s="39">
        <v>1</v>
      </c>
      <c r="X926" s="39">
        <v>2</v>
      </c>
      <c r="Y926" s="39">
        <v>4.8</v>
      </c>
      <c r="Z926" s="39">
        <v>35</v>
      </c>
      <c r="AA926" s="39">
        <v>12</v>
      </c>
      <c r="AB926" s="52"/>
      <c r="AC926" s="39"/>
      <c r="AD926" s="41">
        <v>7.5</v>
      </c>
      <c r="AE926" s="41"/>
      <c r="AF926" s="68" t="s">
        <v>618</v>
      </c>
      <c r="AG926" s="39" t="str">
        <f>VLOOKUP(B926,$B$1703:$D$1743,2,FALSE)</f>
        <v>Vic</v>
      </c>
      <c r="AH926" s="39" t="str">
        <f>VLOOKUP(B926,$B$1703:$D$1743,3,FALSE)</f>
        <v>-</v>
      </c>
      <c r="AI926" s="69" t="str">
        <f>TRIM(PROPER(L926))</f>
        <v>Snapper</v>
      </c>
      <c r="AJ926" s="39" t="str">
        <f>TEXT(A926, "ddd")</f>
        <v>Sat</v>
      </c>
      <c r="AK926" s="39">
        <f>MONTH(Table2[[#This Row],[Date]])</f>
        <v>12</v>
      </c>
      <c r="AL926" s="39" t="s">
        <v>1361</v>
      </c>
      <c r="AM926" s="39" t="str">
        <f>IF(AND(Table2[[#This Row],[Date]]=A927,Table2[[#This Row],[Track]]=B927,Table2[[#This Row],[Race]]=F927,AL926&lt;&gt;"Neg",AL927&lt;&gt;"Neg"),2,"")</f>
        <v/>
      </c>
      <c r="AN926" s="39" t="str">
        <f>IF(AM926=2,2,IF(AND(AM925=2,Table2[[#This Row],[Negatives]]&lt;&gt;"NEG"),2,""))</f>
        <v/>
      </c>
      <c r="AO926" s="39">
        <f>IF(AND(Table2[[#This Row],[State]]="NSW",Table2[[#This Row],[Rated Order]]=3,AN926=""),100,100)</f>
        <v>100</v>
      </c>
      <c r="AP926" s="39" t="str">
        <f>IF(AC926&lt;&gt;"Won","",AO926*AD926)</f>
        <v/>
      </c>
      <c r="AQ926" s="39">
        <f>IF(AP926="",AO926*-1,AP926-AO926)</f>
        <v>-100</v>
      </c>
      <c r="AR926" s="95" t="str">
        <f>IF(Table2[[#This Row],[Negatives]]="NEG","",IF(AND(Table2[[#This Row],[2 Pro Bets]]="",Table2[[#This Row],[State]]="NSW",Table2[[#This Row],[Rated Order]]=3),"",100))</f>
        <v/>
      </c>
      <c r="AS926" s="47" t="str">
        <f>IF(Table2[[#This Row],[Pro Bet]]="","",IF(Table2[[#This Row],[Lev Ret]]="","",AR926*Table2[[#This Row],[Div]]))</f>
        <v/>
      </c>
      <c r="AT926" s="96" t="str">
        <f>IF(Table2[[#This Row],[Pro Bet]]="","",IF(AS926="",AR926*-1,AS926-AR926))</f>
        <v/>
      </c>
    </row>
    <row r="927" spans="1:46" x14ac:dyDescent="0.25">
      <c r="A927" s="38">
        <v>44912</v>
      </c>
      <c r="B927" s="39" t="s">
        <v>44</v>
      </c>
      <c r="C927" s="40">
        <v>0.66666666666666663</v>
      </c>
      <c r="D927" s="39">
        <v>4</v>
      </c>
      <c r="E927" s="39">
        <v>5</v>
      </c>
      <c r="F927" s="70">
        <v>7</v>
      </c>
      <c r="G927" s="39">
        <v>1600</v>
      </c>
      <c r="H927" s="39" t="s">
        <v>1398</v>
      </c>
      <c r="I927" s="39">
        <v>78</v>
      </c>
      <c r="J927" s="39">
        <v>150</v>
      </c>
      <c r="K927" s="39">
        <v>4</v>
      </c>
      <c r="L927" s="39" t="s">
        <v>904</v>
      </c>
      <c r="M927" s="39" t="s">
        <v>1006</v>
      </c>
      <c r="N927" s="41">
        <v>6.8</v>
      </c>
      <c r="O927" s="39" t="s">
        <v>1411</v>
      </c>
      <c r="P927" s="39" t="s">
        <v>1500</v>
      </c>
      <c r="Q927" s="48">
        <v>1.5</v>
      </c>
      <c r="R927" s="39">
        <v>4</v>
      </c>
      <c r="S927" s="39">
        <v>59</v>
      </c>
      <c r="T927" s="39">
        <v>57.5</v>
      </c>
      <c r="U927" s="48">
        <v>27.526395173453999</v>
      </c>
      <c r="V927" s="39">
        <v>3</v>
      </c>
      <c r="W927" s="39">
        <v>5</v>
      </c>
      <c r="X927" s="39">
        <v>2</v>
      </c>
      <c r="Y927" s="39">
        <v>6.65</v>
      </c>
      <c r="Z927" s="39">
        <v>20</v>
      </c>
      <c r="AA927" s="39"/>
      <c r="AB927" s="52"/>
      <c r="AC927" s="39"/>
      <c r="AD927" s="41">
        <v>6</v>
      </c>
      <c r="AE927" s="41"/>
      <c r="AF927" s="68" t="s">
        <v>619</v>
      </c>
      <c r="AG927" s="39" t="str">
        <f>VLOOKUP(B927,$B$1703:$D$1743,2,FALSE)</f>
        <v>NSW</v>
      </c>
      <c r="AH927" s="39" t="str">
        <f>VLOOKUP(B927,$B$1703:$D$1743,3,FALSE)</f>
        <v>-</v>
      </c>
      <c r="AI927" s="69" t="str">
        <f>TRIM(PROPER(L927))</f>
        <v>Deficit</v>
      </c>
      <c r="AJ927" s="39" t="str">
        <f>TEXT(A927, "ddd")</f>
        <v>Sat</v>
      </c>
      <c r="AK927" s="39">
        <f>MONTH(Table2[[#This Row],[Date]])</f>
        <v>12</v>
      </c>
      <c r="AL927" s="39"/>
      <c r="AM927" s="39">
        <f>IF(AND(Table2[[#This Row],[Date]]=A928,Table2[[#This Row],[Track]]=B928,Table2[[#This Row],[Race]]=F928,AL927&lt;&gt;"Neg",AL928&lt;&gt;"Neg"),2,"")</f>
        <v>2</v>
      </c>
      <c r="AN927" s="39">
        <f>IF(AM927=2,2,IF(AND(AM926=2,Table2[[#This Row],[Negatives]]&lt;&gt;"NEG"),2,""))</f>
        <v>2</v>
      </c>
      <c r="AO927" s="39">
        <f>IF(AND(Table2[[#This Row],[State]]="NSW",Table2[[#This Row],[Rated Order]]=3,AN927=""),100,100)</f>
        <v>100</v>
      </c>
      <c r="AP927" s="39" t="str">
        <f>IF(AC927&lt;&gt;"Won","",AO927*AD927)</f>
        <v/>
      </c>
      <c r="AQ927" s="39">
        <f>IF(AP927="",AO927*-1,AP927-AO927)</f>
        <v>-100</v>
      </c>
      <c r="AR927" s="95">
        <f>IF(Table2[[#This Row],[Negatives]]="NEG","",IF(AND(Table2[[#This Row],[2 Pro Bets]]="",Table2[[#This Row],[State]]="NSW",Table2[[#This Row],[Rated Order]]=3),"",100))</f>
        <v>100</v>
      </c>
      <c r="AS927" s="47" t="str">
        <f>IF(Table2[[#This Row],[Pro Bet]]="","",IF(Table2[[#This Row],[Lev Ret]]="","",AR927*Table2[[#This Row],[Div]]))</f>
        <v/>
      </c>
      <c r="AT927" s="96">
        <f>IF(Table2[[#This Row],[Pro Bet]]="","",IF(AS927="",AR927*-1,AS927-AR927))</f>
        <v>-100</v>
      </c>
    </row>
    <row r="928" spans="1:46" x14ac:dyDescent="0.25">
      <c r="A928" s="38">
        <v>44912</v>
      </c>
      <c r="B928" s="39" t="s">
        <v>44</v>
      </c>
      <c r="C928" s="40">
        <v>0.66666666666666663</v>
      </c>
      <c r="D928" s="39">
        <v>4</v>
      </c>
      <c r="E928" s="39">
        <v>5</v>
      </c>
      <c r="F928" s="70">
        <v>7</v>
      </c>
      <c r="G928" s="39">
        <v>1600</v>
      </c>
      <c r="H928" s="39" t="s">
        <v>1398</v>
      </c>
      <c r="I928" s="39">
        <v>78</v>
      </c>
      <c r="J928" s="39">
        <v>150</v>
      </c>
      <c r="K928" s="39">
        <v>8</v>
      </c>
      <c r="L928" s="39" t="s">
        <v>908</v>
      </c>
      <c r="M928" s="39" t="s">
        <v>999</v>
      </c>
      <c r="N928" s="41">
        <v>4.4000000000000004</v>
      </c>
      <c r="O928" s="39" t="s">
        <v>1068</v>
      </c>
      <c r="P928" s="39" t="s">
        <v>1515</v>
      </c>
      <c r="Q928" s="48">
        <v>2</v>
      </c>
      <c r="R928" s="39">
        <v>2</v>
      </c>
      <c r="S928" s="39">
        <v>58</v>
      </c>
      <c r="T928" s="39">
        <v>56</v>
      </c>
      <c r="U928" s="48">
        <v>27.526395173453999</v>
      </c>
      <c r="V928" s="39">
        <v>2</v>
      </c>
      <c r="W928" s="39">
        <v>1</v>
      </c>
      <c r="X928" s="39">
        <v>3</v>
      </c>
      <c r="Y928" s="39">
        <v>6.9</v>
      </c>
      <c r="Z928" s="39">
        <v>20</v>
      </c>
      <c r="AA928" s="39"/>
      <c r="AB928" s="52"/>
      <c r="AC928" s="39"/>
      <c r="AD928" s="41">
        <v>5</v>
      </c>
      <c r="AE928" s="41"/>
      <c r="AF928" s="68" t="s">
        <v>619</v>
      </c>
      <c r="AG928" s="39" t="str">
        <f>VLOOKUP(B928,$B$1703:$D$1743,2,FALSE)</f>
        <v>NSW</v>
      </c>
      <c r="AH928" s="39" t="str">
        <f>VLOOKUP(B928,$B$1703:$D$1743,3,FALSE)</f>
        <v>-</v>
      </c>
      <c r="AI928" s="69" t="str">
        <f>TRIM(PROPER(L928))</f>
        <v>Camaguey</v>
      </c>
      <c r="AJ928" s="39" t="str">
        <f>TEXT(A928, "ddd")</f>
        <v>Sat</v>
      </c>
      <c r="AK928" s="39">
        <f>MONTH(Table2[[#This Row],[Date]])</f>
        <v>12</v>
      </c>
      <c r="AL928" s="39"/>
      <c r="AM928" s="39" t="str">
        <f>IF(AND(Table2[[#This Row],[Date]]=A929,Table2[[#This Row],[Track]]=B929,Table2[[#This Row],[Race]]=F929,AL928&lt;&gt;"Neg",AL929&lt;&gt;"Neg"),2,"")</f>
        <v/>
      </c>
      <c r="AN928" s="39">
        <f>IF(AM928=2,2,IF(AND(AM927=2,Table2[[#This Row],[Negatives]]&lt;&gt;"NEG"),2,""))</f>
        <v>2</v>
      </c>
      <c r="AO928" s="39">
        <f>IF(AND(Table2[[#This Row],[State]]="NSW",Table2[[#This Row],[Rated Order]]=3,AN928=""),100,100)</f>
        <v>100</v>
      </c>
      <c r="AP928" s="39" t="str">
        <f>IF(AC928&lt;&gt;"Won","",AO928*AD928)</f>
        <v/>
      </c>
      <c r="AQ928" s="39">
        <f>IF(AP928="",AO928*-1,AP928-AO928)</f>
        <v>-100</v>
      </c>
      <c r="AR928" s="95">
        <f>IF(Table2[[#This Row],[Negatives]]="NEG","",IF(AND(Table2[[#This Row],[2 Pro Bets]]="",Table2[[#This Row],[State]]="NSW",Table2[[#This Row],[Rated Order]]=3),"",100))</f>
        <v>100</v>
      </c>
      <c r="AS928" s="47" t="str">
        <f>IF(Table2[[#This Row],[Pro Bet]]="","",IF(Table2[[#This Row],[Lev Ret]]="","",AR928*Table2[[#This Row],[Div]]))</f>
        <v/>
      </c>
      <c r="AT928" s="96">
        <f>IF(Table2[[#This Row],[Pro Bet]]="","",IF(AS928="",AR928*-1,AS928-AR928))</f>
        <v>-100</v>
      </c>
    </row>
    <row r="929" spans="1:46" x14ac:dyDescent="0.25">
      <c r="A929" s="38">
        <v>44912</v>
      </c>
      <c r="B929" s="39" t="s">
        <v>44</v>
      </c>
      <c r="C929" s="40">
        <v>0.69444444444444453</v>
      </c>
      <c r="D929" s="39">
        <v>4</v>
      </c>
      <c r="E929" s="39">
        <v>5</v>
      </c>
      <c r="F929" s="70">
        <v>8</v>
      </c>
      <c r="G929" s="39">
        <v>1400</v>
      </c>
      <c r="H929" s="39" t="s">
        <v>1398</v>
      </c>
      <c r="I929" s="39"/>
      <c r="J929" s="39">
        <v>150</v>
      </c>
      <c r="K929" s="39">
        <v>7</v>
      </c>
      <c r="L929" s="39" t="s">
        <v>783</v>
      </c>
      <c r="M929" s="39" t="s">
        <v>1006</v>
      </c>
      <c r="N929" s="41">
        <v>9.8000000000000007</v>
      </c>
      <c r="O929" s="39" t="s">
        <v>1456</v>
      </c>
      <c r="P929" s="39" t="s">
        <v>1498</v>
      </c>
      <c r="Q929" s="48"/>
      <c r="R929" s="39">
        <v>8</v>
      </c>
      <c r="S929" s="39">
        <v>56.5</v>
      </c>
      <c r="T929" s="39">
        <v>56.5</v>
      </c>
      <c r="U929" s="48">
        <v>37.981859410430843</v>
      </c>
      <c r="V929" s="39">
        <v>2</v>
      </c>
      <c r="W929" s="39"/>
      <c r="X929" s="39">
        <v>2</v>
      </c>
      <c r="Y929" s="39">
        <v>8.09</v>
      </c>
      <c r="Z929" s="39">
        <v>20</v>
      </c>
      <c r="AA929" s="39"/>
      <c r="AB929" s="52"/>
      <c r="AC929" s="39"/>
      <c r="AD929" s="41">
        <v>9</v>
      </c>
      <c r="AE929" s="41"/>
      <c r="AF929" s="68" t="s">
        <v>619</v>
      </c>
      <c r="AG929" s="39" t="str">
        <f>VLOOKUP(B929,$B$1703:$D$1743,2,FALSE)</f>
        <v>NSW</v>
      </c>
      <c r="AH929" s="39" t="str">
        <f>VLOOKUP(B929,$B$1703:$D$1743,3,FALSE)</f>
        <v>-</v>
      </c>
      <c r="AI929" s="69" t="str">
        <f>TRIM(PROPER(L929))</f>
        <v>Fox Fighter</v>
      </c>
      <c r="AJ929" s="39" t="str">
        <f>TEXT(A929, "ddd")</f>
        <v>Sat</v>
      </c>
      <c r="AK929" s="39">
        <f>MONTH(Table2[[#This Row],[Date]])</f>
        <v>12</v>
      </c>
      <c r="AL929" s="39"/>
      <c r="AM929" s="39" t="str">
        <f>IF(AND(Table2[[#This Row],[Date]]=A930,Table2[[#This Row],[Track]]=B930,Table2[[#This Row],[Race]]=F930,AL929&lt;&gt;"Neg",AL930&lt;&gt;"Neg"),2,"")</f>
        <v/>
      </c>
      <c r="AN929" s="39" t="str">
        <f>IF(AM929=2,2,IF(AND(AM928=2,Table2[[#This Row],[Negatives]]&lt;&gt;"NEG"),2,""))</f>
        <v/>
      </c>
      <c r="AO929" s="39">
        <f>IF(AND(Table2[[#This Row],[State]]="NSW",Table2[[#This Row],[Rated Order]]=3,AN929=""),100,100)</f>
        <v>100</v>
      </c>
      <c r="AP929" s="39" t="str">
        <f>IF(AC929&lt;&gt;"Won","",AO929*AD929)</f>
        <v/>
      </c>
      <c r="AQ929" s="39">
        <f>IF(AP929="",AO929*-1,AP929-AO929)</f>
        <v>-100</v>
      </c>
      <c r="AR929" s="95">
        <f>IF(Table2[[#This Row],[Negatives]]="NEG","",IF(AND(Table2[[#This Row],[2 Pro Bets]]="",Table2[[#This Row],[State]]="NSW",Table2[[#This Row],[Rated Order]]=3),"",100))</f>
        <v>100</v>
      </c>
      <c r="AS929" s="47" t="str">
        <f>IF(Table2[[#This Row],[Pro Bet]]="","",IF(Table2[[#This Row],[Lev Ret]]="","",AR929*Table2[[#This Row],[Div]]))</f>
        <v/>
      </c>
      <c r="AT929" s="96">
        <f>IF(Table2[[#This Row],[Pro Bet]]="","",IF(AS929="",AR929*-1,AS929-AR929))</f>
        <v>-100</v>
      </c>
    </row>
    <row r="930" spans="1:46" x14ac:dyDescent="0.25">
      <c r="A930" s="38">
        <v>44912</v>
      </c>
      <c r="B930" s="39" t="s">
        <v>44</v>
      </c>
      <c r="C930" s="40">
        <v>0.69444444444444453</v>
      </c>
      <c r="D930" s="39">
        <v>4</v>
      </c>
      <c r="E930" s="39">
        <v>5</v>
      </c>
      <c r="F930" s="70">
        <v>8</v>
      </c>
      <c r="G930" s="39">
        <v>1400</v>
      </c>
      <c r="H930" s="39" t="s">
        <v>1398</v>
      </c>
      <c r="I930" s="39"/>
      <c r="J930" s="39">
        <v>150</v>
      </c>
      <c r="K930" s="39">
        <v>1</v>
      </c>
      <c r="L930" s="39" t="s">
        <v>435</v>
      </c>
      <c r="M930" s="39" t="s">
        <v>1018</v>
      </c>
      <c r="N930" s="41">
        <v>6.2</v>
      </c>
      <c r="O930" s="39" t="s">
        <v>1427</v>
      </c>
      <c r="P930" s="39" t="s">
        <v>1472</v>
      </c>
      <c r="Q930" s="48"/>
      <c r="R930" s="39">
        <v>9</v>
      </c>
      <c r="S930" s="39">
        <v>60</v>
      </c>
      <c r="T930" s="39">
        <v>60</v>
      </c>
      <c r="U930" s="48">
        <v>37.981859410430843</v>
      </c>
      <c r="V930" s="39">
        <v>3</v>
      </c>
      <c r="W930" s="39">
        <v>1</v>
      </c>
      <c r="X930" s="39">
        <v>3</v>
      </c>
      <c r="Y930" s="39">
        <v>9.8000000000000007</v>
      </c>
      <c r="Z930" s="39">
        <v>20</v>
      </c>
      <c r="AA930" s="39"/>
      <c r="AB930" s="52"/>
      <c r="AC930" s="39" t="s">
        <v>2</v>
      </c>
      <c r="AD930" s="41">
        <v>7.5</v>
      </c>
      <c r="AE930" s="41">
        <v>2.7</v>
      </c>
      <c r="AF930" s="68" t="s">
        <v>619</v>
      </c>
      <c r="AG930" s="39" t="str">
        <f>VLOOKUP(B930,$B$1703:$D$1743,2,FALSE)</f>
        <v>NSW</v>
      </c>
      <c r="AH930" s="39" t="str">
        <f>VLOOKUP(B930,$B$1703:$D$1743,3,FALSE)</f>
        <v>-</v>
      </c>
      <c r="AI930" s="69" t="str">
        <f>TRIM(PROPER(L930))</f>
        <v>Coal Crusher</v>
      </c>
      <c r="AJ930" s="39" t="str">
        <f>TEXT(A930, "ddd")</f>
        <v>Sat</v>
      </c>
      <c r="AK930" s="39">
        <f>MONTH(Table2[[#This Row],[Date]])</f>
        <v>12</v>
      </c>
      <c r="AL930" s="39" t="s">
        <v>1362</v>
      </c>
      <c r="AM930" s="39" t="str">
        <f>IF(AND(Table2[[#This Row],[Date]]=A931,Table2[[#This Row],[Track]]=B931,Table2[[#This Row],[Race]]=F931,AL930&lt;&gt;"Neg",AL931&lt;&gt;"Neg"),2,"")</f>
        <v/>
      </c>
      <c r="AN930" s="39" t="str">
        <f>IF(AM930=2,2,IF(AND(AM929=2,Table2[[#This Row],[Negatives]]&lt;&gt;"NEG"),2,""))</f>
        <v/>
      </c>
      <c r="AO930" s="39">
        <f>IF(AND(Table2[[#This Row],[State]]="NSW",Table2[[#This Row],[Rated Order]]=3,AN930=""),100,100)</f>
        <v>100</v>
      </c>
      <c r="AP930" s="39" t="str">
        <f>IF(AC930&lt;&gt;"Won","",AO930*AD930)</f>
        <v/>
      </c>
      <c r="AQ930" s="39">
        <f>IF(AP930="",AO930*-1,AP930-AO930)</f>
        <v>-100</v>
      </c>
      <c r="AR930" s="95" t="str">
        <f>IF(Table2[[#This Row],[Negatives]]="NEG","",IF(AND(Table2[[#This Row],[2 Pro Bets]]="",Table2[[#This Row],[State]]="NSW",Table2[[#This Row],[Rated Order]]=3),"",100))</f>
        <v/>
      </c>
      <c r="AS930" s="47" t="str">
        <f>IF(Table2[[#This Row],[Pro Bet]]="","",IF(Table2[[#This Row],[Lev Ret]]="","",AR930*Table2[[#This Row],[Div]]))</f>
        <v/>
      </c>
      <c r="AT930" s="96" t="str">
        <f>IF(Table2[[#This Row],[Pro Bet]]="","",IF(AS930="",AR930*-1,AS930-AR930))</f>
        <v/>
      </c>
    </row>
    <row r="931" spans="1:46" x14ac:dyDescent="0.25">
      <c r="A931" s="38">
        <v>44912</v>
      </c>
      <c r="B931" s="39" t="s">
        <v>225</v>
      </c>
      <c r="C931" s="40">
        <v>0.70833333333333337</v>
      </c>
      <c r="D931" s="39">
        <v>4</v>
      </c>
      <c r="E931" s="39">
        <v>0</v>
      </c>
      <c r="F931" s="70">
        <v>8</v>
      </c>
      <c r="G931" s="39">
        <v>1400</v>
      </c>
      <c r="H931" s="39" t="s">
        <v>988</v>
      </c>
      <c r="I931" s="39" t="s">
        <v>989</v>
      </c>
      <c r="J931" s="39">
        <v>150</v>
      </c>
      <c r="K931" s="39">
        <v>1</v>
      </c>
      <c r="L931" s="39" t="s">
        <v>15</v>
      </c>
      <c r="M931" s="39" t="s">
        <v>995</v>
      </c>
      <c r="N931" s="41">
        <v>3.7</v>
      </c>
      <c r="O931" s="39" t="s">
        <v>1019</v>
      </c>
      <c r="P931" s="39" t="s">
        <v>1127</v>
      </c>
      <c r="Q931" s="48">
        <v>2</v>
      </c>
      <c r="R931" s="39">
        <v>12</v>
      </c>
      <c r="S931" s="39">
        <v>60</v>
      </c>
      <c r="T931" s="39">
        <v>58</v>
      </c>
      <c r="U931" s="48">
        <v>45.208845208845204</v>
      </c>
      <c r="V931" s="39">
        <v>2</v>
      </c>
      <c r="W931" s="39">
        <v>1</v>
      </c>
      <c r="X931" s="39">
        <v>2</v>
      </c>
      <c r="Y931" s="39">
        <v>4.5999999999999996</v>
      </c>
      <c r="Z931" s="39">
        <v>40</v>
      </c>
      <c r="AA931" s="39">
        <v>13</v>
      </c>
      <c r="AB931" s="52"/>
      <c r="AC931" s="39"/>
      <c r="AD931" s="41">
        <v>4</v>
      </c>
      <c r="AE931" s="41"/>
      <c r="AF931" s="68" t="s">
        <v>618</v>
      </c>
      <c r="AG931" s="39" t="str">
        <f>VLOOKUP(B931,$B$1703:$D$1743,2,FALSE)</f>
        <v>Vic</v>
      </c>
      <c r="AH931" s="39" t="str">
        <f>VLOOKUP(B931,$B$1703:$D$1743,3,FALSE)</f>
        <v>-</v>
      </c>
      <c r="AI931" s="69" t="str">
        <f>TRIM(PROPER(L931))</f>
        <v>Corner Pocket</v>
      </c>
      <c r="AJ931" s="39" t="str">
        <f>TEXT(A931, "ddd")</f>
        <v>Sat</v>
      </c>
      <c r="AK931" s="39">
        <f>MONTH(Table2[[#This Row],[Date]])</f>
        <v>12</v>
      </c>
      <c r="AL931" s="39" t="s">
        <v>1361</v>
      </c>
      <c r="AM931" s="39" t="str">
        <f>IF(AND(Table2[[#This Row],[Date]]=A932,Table2[[#This Row],[Track]]=B932,Table2[[#This Row],[Race]]=F932,AL931&lt;&gt;"Neg",AL932&lt;&gt;"Neg"),2,"")</f>
        <v/>
      </c>
      <c r="AN931" s="39" t="str">
        <f>IF(AM931=2,2,IF(AND(AM930=2,Table2[[#This Row],[Negatives]]&lt;&gt;"NEG"),2,""))</f>
        <v/>
      </c>
      <c r="AO931" s="39">
        <f>IF(AND(Table2[[#This Row],[State]]="NSW",Table2[[#This Row],[Rated Order]]=3,AN931=""),100,100)</f>
        <v>100</v>
      </c>
      <c r="AP931" s="39" t="str">
        <f>IF(AC931&lt;&gt;"Won","",AO931*AD931)</f>
        <v/>
      </c>
      <c r="AQ931" s="39">
        <f>IF(AP931="",AO931*-1,AP931-AO931)</f>
        <v>-100</v>
      </c>
      <c r="AR931" s="95" t="str">
        <f>IF(Table2[[#This Row],[Negatives]]="NEG","",IF(AND(Table2[[#This Row],[2 Pro Bets]]="",Table2[[#This Row],[State]]="NSW",Table2[[#This Row],[Rated Order]]=3),"",100))</f>
        <v/>
      </c>
      <c r="AS931" s="47" t="str">
        <f>IF(Table2[[#This Row],[Pro Bet]]="","",IF(Table2[[#This Row],[Lev Ret]]="","",AR931*Table2[[#This Row],[Div]]))</f>
        <v/>
      </c>
      <c r="AT931" s="96" t="str">
        <f>IF(Table2[[#This Row],[Pro Bet]]="","",IF(AS931="",AR931*-1,AS931-AR931))</f>
        <v/>
      </c>
    </row>
    <row r="932" spans="1:46" x14ac:dyDescent="0.25">
      <c r="A932" s="38">
        <v>44912</v>
      </c>
      <c r="B932" s="39" t="s">
        <v>44</v>
      </c>
      <c r="C932" s="40">
        <v>0.72222222222222221</v>
      </c>
      <c r="D932" s="39">
        <v>4</v>
      </c>
      <c r="E932" s="39">
        <v>5</v>
      </c>
      <c r="F932" s="70">
        <v>9</v>
      </c>
      <c r="G932" s="39">
        <v>1200</v>
      </c>
      <c r="H932" s="39" t="s">
        <v>1398</v>
      </c>
      <c r="I932" s="39">
        <v>88</v>
      </c>
      <c r="J932" s="39">
        <v>150</v>
      </c>
      <c r="K932" s="39">
        <v>5</v>
      </c>
      <c r="L932" s="39" t="s">
        <v>147</v>
      </c>
      <c r="M932" s="39" t="s">
        <v>1006</v>
      </c>
      <c r="N932" s="41">
        <v>2.2000000000000002</v>
      </c>
      <c r="O932" s="39" t="s">
        <v>1440</v>
      </c>
      <c r="P932" s="39" t="s">
        <v>1211</v>
      </c>
      <c r="Q932" s="48"/>
      <c r="R932" s="39">
        <v>1</v>
      </c>
      <c r="S932" s="39">
        <v>58</v>
      </c>
      <c r="T932" s="39">
        <v>58</v>
      </c>
      <c r="U932" s="48">
        <v>78.787878787878782</v>
      </c>
      <c r="V932" s="39">
        <v>1</v>
      </c>
      <c r="W932" s="39">
        <v>2</v>
      </c>
      <c r="X932" s="39">
        <v>2</v>
      </c>
      <c r="Y932" s="39">
        <v>4.5199999999999996</v>
      </c>
      <c r="Z932" s="39">
        <v>30</v>
      </c>
      <c r="AA932" s="39"/>
      <c r="AB932" s="52"/>
      <c r="AC932" s="39" t="s">
        <v>471</v>
      </c>
      <c r="AD932" s="41">
        <v>2.6</v>
      </c>
      <c r="AE932" s="41">
        <v>1.2</v>
      </c>
      <c r="AF932" s="68" t="s">
        <v>619</v>
      </c>
      <c r="AG932" s="39" t="str">
        <f>VLOOKUP(B932,$B$1703:$D$1743,2,FALSE)</f>
        <v>NSW</v>
      </c>
      <c r="AH932" s="39" t="str">
        <f>VLOOKUP(B932,$B$1703:$D$1743,3,FALSE)</f>
        <v>-</v>
      </c>
      <c r="AI932" s="69" t="str">
        <f>TRIM(PROPER(L932))</f>
        <v>I Am Me</v>
      </c>
      <c r="AJ932" s="39" t="str">
        <f>TEXT(A932, "ddd")</f>
        <v>Sat</v>
      </c>
      <c r="AK932" s="39">
        <f>MONTH(Table2[[#This Row],[Date]])</f>
        <v>12</v>
      </c>
      <c r="AL932" s="39"/>
      <c r="AM932" s="39" t="str">
        <f>IF(AND(Table2[[#This Row],[Date]]=A933,Table2[[#This Row],[Track]]=B933,Table2[[#This Row],[Race]]=F933,AL932&lt;&gt;"Neg",AL933&lt;&gt;"Neg"),2,"")</f>
        <v/>
      </c>
      <c r="AN932" s="39" t="str">
        <f>IF(AM932=2,2,IF(AND(AM931=2,Table2[[#This Row],[Negatives]]&lt;&gt;"NEG"),2,""))</f>
        <v/>
      </c>
      <c r="AO932" s="39">
        <f>IF(AND(Table2[[#This Row],[State]]="NSW",Table2[[#This Row],[Rated Order]]=3,AN932=""),100,100)</f>
        <v>100</v>
      </c>
      <c r="AP932" s="39">
        <f>IF(AC932&lt;&gt;"Won","",AO932*AD932)</f>
        <v>260</v>
      </c>
      <c r="AQ932" s="39">
        <f>IF(AP932="",AO932*-1,AP932-AO932)</f>
        <v>160</v>
      </c>
      <c r="AR932" s="95">
        <f>IF(Table2[[#This Row],[Negatives]]="NEG","",IF(AND(Table2[[#This Row],[2 Pro Bets]]="",Table2[[#This Row],[State]]="NSW",Table2[[#This Row],[Rated Order]]=3),"",100))</f>
        <v>100</v>
      </c>
      <c r="AS932" s="47">
        <f>IF(Table2[[#This Row],[Pro Bet]]="","",IF(Table2[[#This Row],[Lev Ret]]="","",AR932*Table2[[#This Row],[Div]]))</f>
        <v>260</v>
      </c>
      <c r="AT932" s="96">
        <f>IF(Table2[[#This Row],[Pro Bet]]="","",IF(AS932="",AR932*-1,AS932-AR932))</f>
        <v>160</v>
      </c>
    </row>
    <row r="933" spans="1:46" x14ac:dyDescent="0.25">
      <c r="A933" s="38">
        <v>44919</v>
      </c>
      <c r="B933" s="39" t="s">
        <v>44</v>
      </c>
      <c r="C933" s="40">
        <v>0.53819444444444442</v>
      </c>
      <c r="D933" s="39">
        <v>4</v>
      </c>
      <c r="E933" s="39">
        <v>9</v>
      </c>
      <c r="F933" s="70">
        <v>2</v>
      </c>
      <c r="G933" s="39">
        <v>1800</v>
      </c>
      <c r="H933" s="39" t="s">
        <v>1398</v>
      </c>
      <c r="I933" s="39">
        <v>78</v>
      </c>
      <c r="J933" s="39">
        <v>150</v>
      </c>
      <c r="K933" s="39">
        <v>8</v>
      </c>
      <c r="L933" s="39" t="s">
        <v>64</v>
      </c>
      <c r="M933" s="39" t="s">
        <v>1006</v>
      </c>
      <c r="N933" s="41">
        <v>9.1999999999999993</v>
      </c>
      <c r="O933" s="39" t="s">
        <v>1456</v>
      </c>
      <c r="P933" s="39" t="s">
        <v>1515</v>
      </c>
      <c r="Q933" s="48">
        <v>2</v>
      </c>
      <c r="R933" s="39">
        <v>6</v>
      </c>
      <c r="S933" s="39">
        <v>55.5</v>
      </c>
      <c r="T933" s="39">
        <v>53.5</v>
      </c>
      <c r="U933" s="48">
        <v>28.726708074534162</v>
      </c>
      <c r="V933" s="39"/>
      <c r="W933" s="39">
        <v>2</v>
      </c>
      <c r="X933" s="39">
        <v>2</v>
      </c>
      <c r="Y933" s="39">
        <v>6.53</v>
      </c>
      <c r="Z933" s="39">
        <v>20</v>
      </c>
      <c r="AA933" s="39"/>
      <c r="AB933" s="52"/>
      <c r="AC933" s="39"/>
      <c r="AD933" s="41">
        <v>8.5</v>
      </c>
      <c r="AE933" s="41"/>
      <c r="AF933" s="68" t="s">
        <v>619</v>
      </c>
      <c r="AG933" s="39" t="str">
        <f>VLOOKUP(B933,$B$1703:$D$1743,2,FALSE)</f>
        <v>NSW</v>
      </c>
      <c r="AH933" s="39" t="str">
        <f>VLOOKUP(B933,$B$1703:$D$1743,3,FALSE)</f>
        <v>-</v>
      </c>
      <c r="AI933" s="69" t="str">
        <f>TRIM(PROPER(L933))</f>
        <v>Tympanist</v>
      </c>
      <c r="AJ933" s="39" t="str">
        <f>TEXT(A933, "ddd")</f>
        <v>Sat</v>
      </c>
      <c r="AK933" s="39">
        <f>MONTH(Table2[[#This Row],[Date]])</f>
        <v>12</v>
      </c>
      <c r="AL933" s="39"/>
      <c r="AM933" s="39" t="str">
        <f>IF(AND(Table2[[#This Row],[Date]]=A934,Table2[[#This Row],[Track]]=B934,Table2[[#This Row],[Race]]=F934,AL933&lt;&gt;"Neg",AL934&lt;&gt;"Neg"),2,"")</f>
        <v/>
      </c>
      <c r="AN933" s="39" t="str">
        <f>IF(AM933=2,2,IF(AND(AM932=2,Table2[[#This Row],[Negatives]]&lt;&gt;"NEG"),2,""))</f>
        <v/>
      </c>
      <c r="AO933" s="39">
        <f>IF(AND(Table2[[#This Row],[State]]="NSW",Table2[[#This Row],[Rated Order]]=3,AN933=""),100,100)</f>
        <v>100</v>
      </c>
      <c r="AP933" s="39" t="str">
        <f>IF(AC933&lt;&gt;"Won","",AO933*AD933)</f>
        <v/>
      </c>
      <c r="AQ933" s="39">
        <f>IF(AP933="",AO933*-1,AP933-AO933)</f>
        <v>-100</v>
      </c>
      <c r="AR933" s="95">
        <f>IF(Table2[[#This Row],[Negatives]]="NEG","",IF(AND(Table2[[#This Row],[2 Pro Bets]]="",Table2[[#This Row],[State]]="NSW",Table2[[#This Row],[Rated Order]]=3),"",100))</f>
        <v>100</v>
      </c>
      <c r="AS933" s="47" t="str">
        <f>IF(Table2[[#This Row],[Pro Bet]]="","",IF(Table2[[#This Row],[Lev Ret]]="","",AR933*Table2[[#This Row],[Div]]))</f>
        <v/>
      </c>
      <c r="AT933" s="96">
        <f>IF(Table2[[#This Row],[Pro Bet]]="","",IF(AS933="",AR933*-1,AS933-AR933))</f>
        <v>-100</v>
      </c>
    </row>
    <row r="934" spans="1:46" x14ac:dyDescent="0.25">
      <c r="A934" s="38">
        <v>44919</v>
      </c>
      <c r="B934" s="39" t="s">
        <v>125</v>
      </c>
      <c r="C934" s="40">
        <v>0.57291666666666663</v>
      </c>
      <c r="D934" s="39">
        <v>4</v>
      </c>
      <c r="E934" s="39">
        <v>2</v>
      </c>
      <c r="F934" s="70">
        <v>3</v>
      </c>
      <c r="G934" s="39">
        <v>1000</v>
      </c>
      <c r="H934" s="39" t="s">
        <v>988</v>
      </c>
      <c r="I934" s="39">
        <v>78</v>
      </c>
      <c r="J934" s="39">
        <v>130</v>
      </c>
      <c r="K934" s="39">
        <v>8</v>
      </c>
      <c r="L934" s="39" t="s">
        <v>94</v>
      </c>
      <c r="M934" s="39" t="s">
        <v>995</v>
      </c>
      <c r="N934" s="41">
        <v>2.9</v>
      </c>
      <c r="O934" s="39" t="s">
        <v>1068</v>
      </c>
      <c r="P934" s="39" t="s">
        <v>1215</v>
      </c>
      <c r="Q934" s="48"/>
      <c r="R934" s="39">
        <v>4</v>
      </c>
      <c r="S934" s="39">
        <v>54.5</v>
      </c>
      <c r="T934" s="39">
        <v>54.5</v>
      </c>
      <c r="U934" s="48">
        <v>82.101806239737272</v>
      </c>
      <c r="V934" s="39">
        <v>2</v>
      </c>
      <c r="W934" s="39">
        <v>1</v>
      </c>
      <c r="X934" s="39">
        <v>2</v>
      </c>
      <c r="Y934" s="39">
        <v>3.8</v>
      </c>
      <c r="Z934" s="39">
        <v>45</v>
      </c>
      <c r="AA934" s="39">
        <v>6</v>
      </c>
      <c r="AB934" s="52"/>
      <c r="AC934" s="39"/>
      <c r="AD934" s="41">
        <v>3.1</v>
      </c>
      <c r="AE934" s="41"/>
      <c r="AF934" s="68" t="s">
        <v>618</v>
      </c>
      <c r="AG934" s="39" t="str">
        <f>VLOOKUP(B934,$B$1703:$D$1743,2,FALSE)</f>
        <v>Vic</v>
      </c>
      <c r="AH934" s="39" t="str">
        <f>VLOOKUP(B934,$B$1703:$D$1743,3,FALSE)</f>
        <v>-</v>
      </c>
      <c r="AI934" s="69" t="str">
        <f>TRIM(PROPER(L934))</f>
        <v>Red Card</v>
      </c>
      <c r="AJ934" s="39" t="str">
        <f>TEXT(A934, "ddd")</f>
        <v>Sat</v>
      </c>
      <c r="AK934" s="39">
        <f>MONTH(Table2[[#This Row],[Date]])</f>
        <v>12</v>
      </c>
      <c r="AL934" s="39" t="s">
        <v>1361</v>
      </c>
      <c r="AM934" s="39" t="str">
        <f>IF(AND(Table2[[#This Row],[Date]]=A935,Table2[[#This Row],[Track]]=B935,Table2[[#This Row],[Race]]=F935,AL934&lt;&gt;"Neg",AL935&lt;&gt;"Neg"),2,"")</f>
        <v/>
      </c>
      <c r="AN934" s="39" t="str">
        <f>IF(AM934=2,2,IF(AND(AM933=2,Table2[[#This Row],[Negatives]]&lt;&gt;"NEG"),2,""))</f>
        <v/>
      </c>
      <c r="AO934" s="39">
        <f>IF(AND(Table2[[#This Row],[State]]="NSW",Table2[[#This Row],[Rated Order]]=3,AN934=""),100,100)</f>
        <v>100</v>
      </c>
      <c r="AP934" s="39" t="str">
        <f>IF(AC934&lt;&gt;"Won","",AO934*AD934)</f>
        <v/>
      </c>
      <c r="AQ934" s="39">
        <f>IF(AP934="",AO934*-1,AP934-AO934)</f>
        <v>-100</v>
      </c>
      <c r="AR934" s="95" t="str">
        <f>IF(Table2[[#This Row],[Negatives]]="NEG","",IF(AND(Table2[[#This Row],[2 Pro Bets]]="",Table2[[#This Row],[State]]="NSW",Table2[[#This Row],[Rated Order]]=3),"",100))</f>
        <v/>
      </c>
      <c r="AS934" s="47" t="str">
        <f>IF(Table2[[#This Row],[Pro Bet]]="","",IF(Table2[[#This Row],[Lev Ret]]="","",AR934*Table2[[#This Row],[Div]]))</f>
        <v/>
      </c>
      <c r="AT934" s="96" t="str">
        <f>IF(Table2[[#This Row],[Pro Bet]]="","",IF(AS934="",AR934*-1,AS934-AR934))</f>
        <v/>
      </c>
    </row>
    <row r="935" spans="1:46" x14ac:dyDescent="0.25">
      <c r="A935" s="38">
        <v>44919</v>
      </c>
      <c r="B935" s="39" t="s">
        <v>44</v>
      </c>
      <c r="C935" s="40">
        <v>0.61111111111111105</v>
      </c>
      <c r="D935" s="39">
        <v>4</v>
      </c>
      <c r="E935" s="39">
        <v>9</v>
      </c>
      <c r="F935" s="70">
        <v>5</v>
      </c>
      <c r="G935" s="39">
        <v>2000</v>
      </c>
      <c r="H935" s="39" t="s">
        <v>1398</v>
      </c>
      <c r="I935" s="39">
        <v>72</v>
      </c>
      <c r="J935" s="39">
        <v>120</v>
      </c>
      <c r="K935" s="39">
        <v>2</v>
      </c>
      <c r="L935" s="39" t="s">
        <v>909</v>
      </c>
      <c r="M935" s="39" t="s">
        <v>999</v>
      </c>
      <c r="N935" s="41">
        <v>5.5</v>
      </c>
      <c r="O935" s="39" t="s">
        <v>1516</v>
      </c>
      <c r="P935" s="39" t="s">
        <v>1504</v>
      </c>
      <c r="Q935" s="48">
        <v>2</v>
      </c>
      <c r="R935" s="39">
        <v>9</v>
      </c>
      <c r="S935" s="39">
        <v>59</v>
      </c>
      <c r="T935" s="39">
        <v>57</v>
      </c>
      <c r="U935" s="48">
        <v>31.515151515151516</v>
      </c>
      <c r="V935" s="39">
        <v>1</v>
      </c>
      <c r="W935" s="39">
        <v>3</v>
      </c>
      <c r="X935" s="39">
        <v>2</v>
      </c>
      <c r="Y935" s="39">
        <v>4.51</v>
      </c>
      <c r="Z935" s="39">
        <v>20</v>
      </c>
      <c r="AA935" s="39"/>
      <c r="AB935" s="52"/>
      <c r="AC935" s="39" t="s">
        <v>471</v>
      </c>
      <c r="AD935" s="41">
        <v>5.0999999999999996</v>
      </c>
      <c r="AE935" s="41">
        <v>2</v>
      </c>
      <c r="AF935" s="68" t="s">
        <v>619</v>
      </c>
      <c r="AG935" s="39" t="str">
        <f>VLOOKUP(B935,$B$1703:$D$1743,2,FALSE)</f>
        <v>NSW</v>
      </c>
      <c r="AH935" s="39" t="str">
        <f>VLOOKUP(B935,$B$1703:$D$1743,3,FALSE)</f>
        <v>-</v>
      </c>
      <c r="AI935" s="69" t="str">
        <f>TRIM(PROPER(L935))</f>
        <v>Made By Khan</v>
      </c>
      <c r="AJ935" s="39" t="str">
        <f>TEXT(A935, "ddd")</f>
        <v>Sat</v>
      </c>
      <c r="AK935" s="39">
        <f>MONTH(Table2[[#This Row],[Date]])</f>
        <v>12</v>
      </c>
      <c r="AL935" s="39"/>
      <c r="AM935" s="39">
        <f>IF(AND(Table2[[#This Row],[Date]]=A936,Table2[[#This Row],[Track]]=B936,Table2[[#This Row],[Race]]=F936,AL935&lt;&gt;"Neg",AL936&lt;&gt;"Neg"),2,"")</f>
        <v>2</v>
      </c>
      <c r="AN935" s="39">
        <f>IF(AM935=2,2,IF(AND(AM934=2,Table2[[#This Row],[Negatives]]&lt;&gt;"NEG"),2,""))</f>
        <v>2</v>
      </c>
      <c r="AO935" s="39">
        <f>IF(AND(Table2[[#This Row],[State]]="NSW",Table2[[#This Row],[Rated Order]]=3,AN935=""),100,100)</f>
        <v>100</v>
      </c>
      <c r="AP935" s="39">
        <f>IF(AC935&lt;&gt;"Won","",AO935*AD935)</f>
        <v>509.99999999999994</v>
      </c>
      <c r="AQ935" s="39">
        <f>IF(AP935="",AO935*-1,AP935-AO935)</f>
        <v>409.99999999999994</v>
      </c>
      <c r="AR935" s="95">
        <f>IF(Table2[[#This Row],[Negatives]]="NEG","",IF(AND(Table2[[#This Row],[2 Pro Bets]]="",Table2[[#This Row],[State]]="NSW",Table2[[#This Row],[Rated Order]]=3),"",100))</f>
        <v>100</v>
      </c>
      <c r="AS935" s="47">
        <f>IF(Table2[[#This Row],[Pro Bet]]="","",IF(Table2[[#This Row],[Lev Ret]]="","",AR935*Table2[[#This Row],[Div]]))</f>
        <v>509.99999999999994</v>
      </c>
      <c r="AT935" s="96">
        <f>IF(Table2[[#This Row],[Pro Bet]]="","",IF(AS935="",AR935*-1,AS935-AR935))</f>
        <v>409.99999999999994</v>
      </c>
    </row>
    <row r="936" spans="1:46" x14ac:dyDescent="0.25">
      <c r="A936" s="38">
        <v>44919</v>
      </c>
      <c r="B936" s="39" t="s">
        <v>44</v>
      </c>
      <c r="C936" s="40">
        <v>0.61111111111111105</v>
      </c>
      <c r="D936" s="39">
        <v>4</v>
      </c>
      <c r="E936" s="39">
        <v>9</v>
      </c>
      <c r="F936" s="70">
        <v>5</v>
      </c>
      <c r="G936" s="39">
        <v>2000</v>
      </c>
      <c r="H936" s="39" t="s">
        <v>1398</v>
      </c>
      <c r="I936" s="39">
        <v>72</v>
      </c>
      <c r="J936" s="39">
        <v>120</v>
      </c>
      <c r="K936" s="39">
        <v>3</v>
      </c>
      <c r="L936" s="39" t="s">
        <v>809</v>
      </c>
      <c r="M936" s="39" t="s">
        <v>1006</v>
      </c>
      <c r="N936" s="41">
        <v>2.9</v>
      </c>
      <c r="O936" s="39" t="s">
        <v>1431</v>
      </c>
      <c r="P936" s="39" t="s">
        <v>1211</v>
      </c>
      <c r="Q936" s="48"/>
      <c r="R936" s="39">
        <v>1</v>
      </c>
      <c r="S936" s="39">
        <v>58.5</v>
      </c>
      <c r="T936" s="39">
        <v>58.5</v>
      </c>
      <c r="U936" s="48">
        <v>31.515151515151516</v>
      </c>
      <c r="V936" s="39">
        <v>3</v>
      </c>
      <c r="W936" s="39">
        <v>1</v>
      </c>
      <c r="X936" s="39">
        <v>3</v>
      </c>
      <c r="Y936" s="39">
        <v>5.81</v>
      </c>
      <c r="Z936" s="39">
        <v>20</v>
      </c>
      <c r="AA936" s="39"/>
      <c r="AB936" s="52"/>
      <c r="AC936" s="39"/>
      <c r="AD936" s="41">
        <v>3.4</v>
      </c>
      <c r="AE936" s="41"/>
      <c r="AF936" s="68" t="s">
        <v>619</v>
      </c>
      <c r="AG936" s="39" t="str">
        <f>VLOOKUP(B936,$B$1703:$D$1743,2,FALSE)</f>
        <v>NSW</v>
      </c>
      <c r="AH936" s="39" t="str">
        <f>VLOOKUP(B936,$B$1703:$D$1743,3,FALSE)</f>
        <v>-</v>
      </c>
      <c r="AI936" s="69" t="str">
        <f>TRIM(PROPER(L936))</f>
        <v>Media Starguest</v>
      </c>
      <c r="AJ936" s="39" t="str">
        <f>TEXT(A936, "ddd")</f>
        <v>Sat</v>
      </c>
      <c r="AK936" s="39">
        <f>MONTH(Table2[[#This Row],[Date]])</f>
        <v>12</v>
      </c>
      <c r="AL936" s="39"/>
      <c r="AM936" s="39" t="str">
        <f>IF(AND(Table2[[#This Row],[Date]]=A937,Table2[[#This Row],[Track]]=B937,Table2[[#This Row],[Race]]=F937,AL936&lt;&gt;"Neg",AL937&lt;&gt;"Neg"),2,"")</f>
        <v/>
      </c>
      <c r="AN936" s="39">
        <f>IF(AM936=2,2,IF(AND(AM935=2,Table2[[#This Row],[Negatives]]&lt;&gt;"NEG"),2,""))</f>
        <v>2</v>
      </c>
      <c r="AO936" s="39">
        <f>IF(AND(Table2[[#This Row],[State]]="NSW",Table2[[#This Row],[Rated Order]]=3,AN936=""),100,100)</f>
        <v>100</v>
      </c>
      <c r="AP936" s="39" t="str">
        <f>IF(AC936&lt;&gt;"Won","",AO936*AD936)</f>
        <v/>
      </c>
      <c r="AQ936" s="39">
        <f>IF(AP936="",AO936*-1,AP936-AO936)</f>
        <v>-100</v>
      </c>
      <c r="AR936" s="95">
        <f>IF(Table2[[#This Row],[Negatives]]="NEG","",IF(AND(Table2[[#This Row],[2 Pro Bets]]="",Table2[[#This Row],[State]]="NSW",Table2[[#This Row],[Rated Order]]=3),"",100))</f>
        <v>100</v>
      </c>
      <c r="AS936" s="47" t="str">
        <f>IF(Table2[[#This Row],[Pro Bet]]="","",IF(Table2[[#This Row],[Lev Ret]]="","",AR936*Table2[[#This Row],[Div]]))</f>
        <v/>
      </c>
      <c r="AT936" s="96">
        <f>IF(Table2[[#This Row],[Pro Bet]]="","",IF(AS936="",AR936*-1,AS936-AR936))</f>
        <v>-100</v>
      </c>
    </row>
    <row r="937" spans="1:46" x14ac:dyDescent="0.25">
      <c r="A937" s="38">
        <v>44919</v>
      </c>
      <c r="B937" s="39" t="s">
        <v>125</v>
      </c>
      <c r="C937" s="40">
        <v>0.625</v>
      </c>
      <c r="D937" s="39">
        <v>4</v>
      </c>
      <c r="E937" s="39">
        <v>2</v>
      </c>
      <c r="F937" s="70">
        <v>5</v>
      </c>
      <c r="G937" s="39">
        <v>2040</v>
      </c>
      <c r="H937" s="39" t="s">
        <v>988</v>
      </c>
      <c r="I937" s="39">
        <v>84</v>
      </c>
      <c r="J937" s="39">
        <v>130</v>
      </c>
      <c r="K937" s="39">
        <v>2</v>
      </c>
      <c r="L937" s="39" t="s">
        <v>1392</v>
      </c>
      <c r="M937" s="39" t="s">
        <v>1024</v>
      </c>
      <c r="N937" s="41">
        <v>26</v>
      </c>
      <c r="O937" s="39" t="s">
        <v>1281</v>
      </c>
      <c r="P937" s="39" t="s">
        <v>1282</v>
      </c>
      <c r="Q937" s="48">
        <v>2</v>
      </c>
      <c r="R937" s="39">
        <v>7</v>
      </c>
      <c r="S937" s="39">
        <v>59.5</v>
      </c>
      <c r="T937" s="39">
        <v>57.5</v>
      </c>
      <c r="U937" s="48">
        <v>42.307692307692307</v>
      </c>
      <c r="V937" s="39">
        <v>5</v>
      </c>
      <c r="W937" s="39"/>
      <c r="X937" s="39">
        <v>2</v>
      </c>
      <c r="Y937" s="39">
        <v>5.5</v>
      </c>
      <c r="Z937" s="39">
        <v>30</v>
      </c>
      <c r="AA937" s="39">
        <v>9</v>
      </c>
      <c r="AB937" s="52"/>
      <c r="AC937" s="39"/>
      <c r="AD937" s="41">
        <v>31</v>
      </c>
      <c r="AE937" s="41"/>
      <c r="AF937" s="68" t="s">
        <v>618</v>
      </c>
      <c r="AG937" s="39" t="str">
        <f>VLOOKUP(B937,$B$1703:$D$1743,2,FALSE)</f>
        <v>Vic</v>
      </c>
      <c r="AH937" s="39" t="str">
        <f>VLOOKUP(B937,$B$1703:$D$1743,3,FALSE)</f>
        <v>-</v>
      </c>
      <c r="AI937" s="69" t="str">
        <f>TRIM(PROPER(L937))</f>
        <v>El Gladiador</v>
      </c>
      <c r="AJ937" s="39" t="str">
        <f>TEXT(A937, "ddd")</f>
        <v>Sat</v>
      </c>
      <c r="AK937" s="39">
        <f>MONTH(Table2[[#This Row],[Date]])</f>
        <v>12</v>
      </c>
      <c r="AL937" s="39" t="s">
        <v>1362</v>
      </c>
      <c r="AM937" s="39" t="str">
        <f>IF(AND(Table2[[#This Row],[Date]]=A938,Table2[[#This Row],[Track]]=B938,Table2[[#This Row],[Race]]=F938,AL937&lt;&gt;"Neg",AL938&lt;&gt;"Neg"),2,"")</f>
        <v/>
      </c>
      <c r="AN937" s="39" t="str">
        <f>IF(AM937=2,2,IF(AND(AM936=2,Table2[[#This Row],[Negatives]]&lt;&gt;"NEG"),2,""))</f>
        <v/>
      </c>
      <c r="AO937" s="39">
        <f>IF(AND(Table2[[#This Row],[State]]="NSW",Table2[[#This Row],[Rated Order]]=3,AN937=""),100,100)</f>
        <v>100</v>
      </c>
      <c r="AP937" s="39" t="str">
        <f>IF(AC937&lt;&gt;"Won","",AO937*AD937)</f>
        <v/>
      </c>
      <c r="AQ937" s="39">
        <f>IF(AP937="",AO937*-1,AP937-AO937)</f>
        <v>-100</v>
      </c>
      <c r="AR937" s="95" t="str">
        <f>IF(Table2[[#This Row],[Negatives]]="NEG","",IF(AND(Table2[[#This Row],[2 Pro Bets]]="",Table2[[#This Row],[State]]="NSW",Table2[[#This Row],[Rated Order]]=3),"",100))</f>
        <v/>
      </c>
      <c r="AS937" s="47" t="str">
        <f>IF(Table2[[#This Row],[Pro Bet]]="","",IF(Table2[[#This Row],[Lev Ret]]="","",AR937*Table2[[#This Row],[Div]]))</f>
        <v/>
      </c>
      <c r="AT937" s="96" t="str">
        <f>IF(Table2[[#This Row],[Pro Bet]]="","",IF(AS937="",AR937*-1,AS937-AR937))</f>
        <v/>
      </c>
    </row>
    <row r="938" spans="1:46" x14ac:dyDescent="0.25">
      <c r="A938" s="38">
        <v>44919</v>
      </c>
      <c r="B938" s="39" t="s">
        <v>44</v>
      </c>
      <c r="C938" s="40">
        <v>0.63888888888888895</v>
      </c>
      <c r="D938" s="39">
        <v>4</v>
      </c>
      <c r="E938" s="39">
        <v>9</v>
      </c>
      <c r="F938" s="70">
        <v>6</v>
      </c>
      <c r="G938" s="39">
        <v>2400</v>
      </c>
      <c r="H938" s="39" t="s">
        <v>1398</v>
      </c>
      <c r="I938" s="39">
        <v>78</v>
      </c>
      <c r="J938" s="39">
        <v>150</v>
      </c>
      <c r="K938" s="39">
        <v>1</v>
      </c>
      <c r="L938" s="39" t="s">
        <v>910</v>
      </c>
      <c r="M938" s="39" t="s">
        <v>999</v>
      </c>
      <c r="N938" s="41">
        <v>4</v>
      </c>
      <c r="O938" s="39" t="s">
        <v>1406</v>
      </c>
      <c r="P938" s="39" t="s">
        <v>1273</v>
      </c>
      <c r="Q938" s="48"/>
      <c r="R938" s="39">
        <v>13</v>
      </c>
      <c r="S938" s="39">
        <v>59.5</v>
      </c>
      <c r="T938" s="39">
        <v>59.5</v>
      </c>
      <c r="U938" s="48">
        <v>13.044936284372904</v>
      </c>
      <c r="V938" s="39">
        <v>1</v>
      </c>
      <c r="W938" s="39"/>
      <c r="X938" s="39">
        <v>3</v>
      </c>
      <c r="Y938" s="39">
        <v>8.69</v>
      </c>
      <c r="Z938" s="39">
        <v>20</v>
      </c>
      <c r="AA938" s="39"/>
      <c r="AB938" s="52"/>
      <c r="AC938" s="39"/>
      <c r="AD938" s="41">
        <v>4.2</v>
      </c>
      <c r="AE938" s="41"/>
      <c r="AF938" s="68" t="s">
        <v>619</v>
      </c>
      <c r="AG938" s="39" t="str">
        <f>VLOOKUP(B938,$B$1703:$D$1743,2,FALSE)</f>
        <v>NSW</v>
      </c>
      <c r="AH938" s="39" t="str">
        <f>VLOOKUP(B938,$B$1703:$D$1743,3,FALSE)</f>
        <v>-</v>
      </c>
      <c r="AI938" s="69" t="str">
        <f>TRIM(PROPER(L938))</f>
        <v>King Of Clubs</v>
      </c>
      <c r="AJ938" s="39" t="str">
        <f>TEXT(A938, "ddd")</f>
        <v>Sat</v>
      </c>
      <c r="AK938" s="39">
        <f>MONTH(Table2[[#This Row],[Date]])</f>
        <v>12</v>
      </c>
      <c r="AL938" s="79" t="s">
        <v>1362</v>
      </c>
      <c r="AM938" s="39" t="str">
        <f>IF(AND(Table2[[#This Row],[Date]]=A939,Table2[[#This Row],[Track]]=B939,Table2[[#This Row],[Race]]=F939,AL938&lt;&gt;"Neg",AL939&lt;&gt;"Neg"),2,"")</f>
        <v/>
      </c>
      <c r="AN938" s="39" t="str">
        <f>IF(AM938=2,2,IF(AND(AM937=2,Table2[[#This Row],[Negatives]]&lt;&gt;"NEG"),2,""))</f>
        <v/>
      </c>
      <c r="AO938" s="39">
        <f>IF(AND(Table2[[#This Row],[State]]="NSW",Table2[[#This Row],[Rated Order]]=3,AN938=""),100,100)</f>
        <v>100</v>
      </c>
      <c r="AP938" s="39" t="str">
        <f>IF(AC938&lt;&gt;"Won","",AO938*AD938)</f>
        <v/>
      </c>
      <c r="AQ938" s="39">
        <f>IF(AP938="",AO938*-1,AP938-AO938)</f>
        <v>-100</v>
      </c>
      <c r="AR938" s="95" t="str">
        <f>IF(Table2[[#This Row],[Negatives]]="NEG","",IF(AND(Table2[[#This Row],[2 Pro Bets]]="",Table2[[#This Row],[State]]="NSW",Table2[[#This Row],[Rated Order]]=3),"",100))</f>
        <v/>
      </c>
      <c r="AS938" s="47" t="str">
        <f>IF(Table2[[#This Row],[Pro Bet]]="","",IF(Table2[[#This Row],[Lev Ret]]="","",AR938*Table2[[#This Row],[Div]]))</f>
        <v/>
      </c>
      <c r="AT938" s="96" t="str">
        <f>IF(Table2[[#This Row],[Pro Bet]]="","",IF(AS938="",AR938*-1,AS938-AR938))</f>
        <v/>
      </c>
    </row>
    <row r="939" spans="1:46" x14ac:dyDescent="0.25">
      <c r="A939" s="38">
        <v>44919</v>
      </c>
      <c r="B939" s="39" t="s">
        <v>125</v>
      </c>
      <c r="C939" s="40">
        <v>0.70833333333333337</v>
      </c>
      <c r="D939" s="39">
        <v>4</v>
      </c>
      <c r="E939" s="39">
        <v>2</v>
      </c>
      <c r="F939" s="70">
        <v>8</v>
      </c>
      <c r="G939" s="39">
        <v>2500</v>
      </c>
      <c r="H939" s="39" t="s">
        <v>988</v>
      </c>
      <c r="I939" s="39">
        <v>78</v>
      </c>
      <c r="J939" s="39">
        <v>130</v>
      </c>
      <c r="K939" s="39">
        <v>8</v>
      </c>
      <c r="L939" s="39" t="s">
        <v>1393</v>
      </c>
      <c r="M939" s="39" t="s">
        <v>999</v>
      </c>
      <c r="N939" s="41">
        <v>9</v>
      </c>
      <c r="O939" s="39" t="s">
        <v>1000</v>
      </c>
      <c r="P939" s="39" t="s">
        <v>1008</v>
      </c>
      <c r="Q939" s="48"/>
      <c r="R939" s="39">
        <v>6</v>
      </c>
      <c r="S939" s="39">
        <v>55.5</v>
      </c>
      <c r="T939" s="39">
        <v>55.5</v>
      </c>
      <c r="U939" s="48">
        <v>27.777777777777779</v>
      </c>
      <c r="V939" s="39"/>
      <c r="W939" s="39"/>
      <c r="X939" s="39">
        <v>2</v>
      </c>
      <c r="Y939" s="39">
        <v>5.2</v>
      </c>
      <c r="Z939" s="39">
        <v>35</v>
      </c>
      <c r="AA939" s="39">
        <v>13</v>
      </c>
      <c r="AB939" s="52"/>
      <c r="AC939" s="39"/>
      <c r="AD939" s="41">
        <v>7</v>
      </c>
      <c r="AE939" s="41"/>
      <c r="AF939" s="68" t="s">
        <v>618</v>
      </c>
      <c r="AG939" s="39" t="str">
        <f>VLOOKUP(B939,$B$1703:$D$1743,2,FALSE)</f>
        <v>Vic</v>
      </c>
      <c r="AH939" s="39" t="str">
        <f>VLOOKUP(B939,$B$1703:$D$1743,3,FALSE)</f>
        <v>-</v>
      </c>
      <c r="AI939" s="69" t="str">
        <f>TRIM(PROPER(L939))</f>
        <v>Angel</v>
      </c>
      <c r="AJ939" s="39" t="str">
        <f>TEXT(A939, "ddd")</f>
        <v>Sat</v>
      </c>
      <c r="AK939" s="39">
        <f>MONTH(Table2[[#This Row],[Date]])</f>
        <v>12</v>
      </c>
      <c r="AL939" s="39" t="s">
        <v>1362</v>
      </c>
      <c r="AM939" s="39" t="str">
        <f>IF(AND(Table2[[#This Row],[Date]]=A940,Table2[[#This Row],[Track]]=B940,Table2[[#This Row],[Race]]=F940,AL939&lt;&gt;"Neg",AL940&lt;&gt;"Neg"),2,"")</f>
        <v/>
      </c>
      <c r="AN939" s="39" t="str">
        <f>IF(AM939=2,2,IF(AND(AM938=2,Table2[[#This Row],[Negatives]]&lt;&gt;"NEG"),2,""))</f>
        <v/>
      </c>
      <c r="AO939" s="39">
        <f>IF(AND(Table2[[#This Row],[State]]="NSW",Table2[[#This Row],[Rated Order]]=3,AN939=""),100,100)</f>
        <v>100</v>
      </c>
      <c r="AP939" s="39" t="str">
        <f>IF(AC939&lt;&gt;"Won","",AO939*AD939)</f>
        <v/>
      </c>
      <c r="AQ939" s="39">
        <f>IF(AP939="",AO939*-1,AP939-AO939)</f>
        <v>-100</v>
      </c>
      <c r="AR939" s="95" t="str">
        <f>IF(Table2[[#This Row],[Negatives]]="NEG","",IF(AND(Table2[[#This Row],[2 Pro Bets]]="",Table2[[#This Row],[State]]="NSW",Table2[[#This Row],[Rated Order]]=3),"",100))</f>
        <v/>
      </c>
      <c r="AS939" s="47" t="str">
        <f>IF(Table2[[#This Row],[Pro Bet]]="","",IF(Table2[[#This Row],[Lev Ret]]="","",AR939*Table2[[#This Row],[Div]]))</f>
        <v/>
      </c>
      <c r="AT939" s="96" t="str">
        <f>IF(Table2[[#This Row],[Pro Bet]]="","",IF(AS939="",AR939*-1,AS939-AR939))</f>
        <v/>
      </c>
    </row>
    <row r="940" spans="1:46" x14ac:dyDescent="0.25">
      <c r="A940" s="38">
        <v>44919</v>
      </c>
      <c r="B940" s="39" t="s">
        <v>44</v>
      </c>
      <c r="C940" s="40">
        <v>0.72222222222222221</v>
      </c>
      <c r="D940" s="39">
        <v>4</v>
      </c>
      <c r="E940" s="39">
        <v>9</v>
      </c>
      <c r="F940" s="70">
        <v>9</v>
      </c>
      <c r="G940" s="39">
        <v>1400</v>
      </c>
      <c r="H940" s="39" t="s">
        <v>1398</v>
      </c>
      <c r="I940" s="39">
        <v>78</v>
      </c>
      <c r="J940" s="39">
        <v>150</v>
      </c>
      <c r="K940" s="39">
        <v>9</v>
      </c>
      <c r="L940" s="39" t="s">
        <v>146</v>
      </c>
      <c r="M940" s="39" t="s">
        <v>1006</v>
      </c>
      <c r="N940" s="41">
        <v>4.3</v>
      </c>
      <c r="O940" s="39" t="s">
        <v>1068</v>
      </c>
      <c r="P940" s="39" t="s">
        <v>1515</v>
      </c>
      <c r="Q940" s="48">
        <v>2</v>
      </c>
      <c r="R940" s="39">
        <v>5</v>
      </c>
      <c r="S940" s="39">
        <v>57</v>
      </c>
      <c r="T940" s="39">
        <v>55</v>
      </c>
      <c r="U940" s="48">
        <v>47.646057855927396</v>
      </c>
      <c r="V940" s="39">
        <v>2</v>
      </c>
      <c r="W940" s="39"/>
      <c r="X940" s="39">
        <v>2</v>
      </c>
      <c r="Y940" s="39">
        <v>5.07</v>
      </c>
      <c r="Z940" s="39">
        <v>20</v>
      </c>
      <c r="AA940" s="39"/>
      <c r="AB940" s="52"/>
      <c r="AC940" s="39" t="s">
        <v>471</v>
      </c>
      <c r="AD940" s="41">
        <v>4.8</v>
      </c>
      <c r="AE940" s="41">
        <v>1.6</v>
      </c>
      <c r="AF940" s="68" t="s">
        <v>619</v>
      </c>
      <c r="AG940" s="39" t="str">
        <f>VLOOKUP(B940,$B$1703:$D$1743,2,FALSE)</f>
        <v>NSW</v>
      </c>
      <c r="AH940" s="39" t="str">
        <f>VLOOKUP(B940,$B$1703:$D$1743,3,FALSE)</f>
        <v>-</v>
      </c>
      <c r="AI940" s="69" t="str">
        <f>TRIM(PROPER(L940))</f>
        <v>Kanazawa</v>
      </c>
      <c r="AJ940" s="39" t="str">
        <f>TEXT(A940, "ddd")</f>
        <v>Sat</v>
      </c>
      <c r="AK940" s="39">
        <f>MONTH(Table2[[#This Row],[Date]])</f>
        <v>12</v>
      </c>
      <c r="AL940" s="39"/>
      <c r="AM940" s="39" t="str">
        <f>IF(AND(Table2[[#This Row],[Date]]=A941,Table2[[#This Row],[Track]]=B941,Table2[[#This Row],[Race]]=F941,AL940&lt;&gt;"Neg",AL941&lt;&gt;"Neg"),2,"")</f>
        <v/>
      </c>
      <c r="AN940" s="39" t="str">
        <f>IF(AM940=2,2,IF(AND(AM939=2,Table2[[#This Row],[Negatives]]&lt;&gt;"NEG"),2,""))</f>
        <v/>
      </c>
      <c r="AO940" s="39">
        <f>IF(AND(Table2[[#This Row],[State]]="NSW",Table2[[#This Row],[Rated Order]]=3,AN940=""),100,100)</f>
        <v>100</v>
      </c>
      <c r="AP940" s="39">
        <f>IF(AC940&lt;&gt;"Won","",AO940*AD940)</f>
        <v>480</v>
      </c>
      <c r="AQ940" s="39">
        <f>IF(AP940="",AO940*-1,AP940-AO940)</f>
        <v>380</v>
      </c>
      <c r="AR940" s="95">
        <f>IF(Table2[[#This Row],[Negatives]]="NEG","",IF(AND(Table2[[#This Row],[2 Pro Bets]]="",Table2[[#This Row],[State]]="NSW",Table2[[#This Row],[Rated Order]]=3),"",100))</f>
        <v>100</v>
      </c>
      <c r="AS940" s="47">
        <f>IF(Table2[[#This Row],[Pro Bet]]="","",IF(Table2[[#This Row],[Lev Ret]]="","",AR940*Table2[[#This Row],[Div]]))</f>
        <v>480</v>
      </c>
      <c r="AT940" s="96">
        <f>IF(Table2[[#This Row],[Pro Bet]]="","",IF(AS940="",AR940*-1,AS940-AR940))</f>
        <v>380</v>
      </c>
    </row>
    <row r="941" spans="1:46" x14ac:dyDescent="0.25">
      <c r="A941" s="38">
        <v>44919</v>
      </c>
      <c r="B941" s="39" t="s">
        <v>44</v>
      </c>
      <c r="C941" s="40">
        <v>0.74652777777777779</v>
      </c>
      <c r="D941" s="39">
        <v>4</v>
      </c>
      <c r="E941" s="39">
        <v>9</v>
      </c>
      <c r="F941" s="70">
        <v>10</v>
      </c>
      <c r="G941" s="39">
        <v>1200</v>
      </c>
      <c r="H941" s="39" t="s">
        <v>1398</v>
      </c>
      <c r="I941" s="39">
        <v>78</v>
      </c>
      <c r="J941" s="39">
        <v>150</v>
      </c>
      <c r="K941" s="39">
        <v>9</v>
      </c>
      <c r="L941" s="39" t="s">
        <v>205</v>
      </c>
      <c r="M941" s="39" t="s">
        <v>1006</v>
      </c>
      <c r="N941" s="41">
        <v>6.7</v>
      </c>
      <c r="O941" s="39" t="s">
        <v>1417</v>
      </c>
      <c r="P941" s="39" t="s">
        <v>1504</v>
      </c>
      <c r="Q941" s="48">
        <v>2</v>
      </c>
      <c r="R941" s="39">
        <v>10</v>
      </c>
      <c r="S941" s="39">
        <v>58</v>
      </c>
      <c r="T941" s="39">
        <v>56</v>
      </c>
      <c r="U941" s="48">
        <v>49.408131755018019</v>
      </c>
      <c r="V941" s="39"/>
      <c r="W941" s="39">
        <v>3</v>
      </c>
      <c r="X941" s="39">
        <v>2</v>
      </c>
      <c r="Y941" s="39">
        <v>3.9</v>
      </c>
      <c r="Z941" s="39">
        <v>20</v>
      </c>
      <c r="AA941" s="39"/>
      <c r="AB941" s="52"/>
      <c r="AC941" s="39"/>
      <c r="AD941" s="41">
        <v>5.5</v>
      </c>
      <c r="AE941" s="41"/>
      <c r="AF941" s="68" t="s">
        <v>619</v>
      </c>
      <c r="AG941" s="39" t="str">
        <f>VLOOKUP(B941,$B$1703:$D$1743,2,FALSE)</f>
        <v>NSW</v>
      </c>
      <c r="AH941" s="39" t="str">
        <f>VLOOKUP(B941,$B$1703:$D$1743,3,FALSE)</f>
        <v>-</v>
      </c>
      <c r="AI941" s="69" t="str">
        <f>TRIM(PROPER(L941))</f>
        <v>Devil'S Throat</v>
      </c>
      <c r="AJ941" s="39" t="str">
        <f>TEXT(A941, "ddd")</f>
        <v>Sat</v>
      </c>
      <c r="AK941" s="39">
        <f>MONTH(Table2[[#This Row],[Date]])</f>
        <v>12</v>
      </c>
      <c r="AL941" s="39"/>
      <c r="AM941" s="39" t="str">
        <f>IF(AND(Table2[[#This Row],[Date]]=A942,Table2[[#This Row],[Track]]=B942,Table2[[#This Row],[Race]]=F942,AL941&lt;&gt;"Neg",AL942&lt;&gt;"Neg"),2,"")</f>
        <v/>
      </c>
      <c r="AN941" s="39" t="str">
        <f>IF(AM941=2,2,IF(AND(AM940=2,Table2[[#This Row],[Negatives]]&lt;&gt;"NEG"),2,""))</f>
        <v/>
      </c>
      <c r="AO941" s="39">
        <f>IF(AND(Table2[[#This Row],[State]]="NSW",Table2[[#This Row],[Rated Order]]=3,AN941=""),100,100)</f>
        <v>100</v>
      </c>
      <c r="AP941" s="39" t="str">
        <f>IF(AC941&lt;&gt;"Won","",AO941*AD941)</f>
        <v/>
      </c>
      <c r="AQ941" s="39">
        <f>IF(AP941="",AO941*-1,AP941-AO941)</f>
        <v>-100</v>
      </c>
      <c r="AR941" s="95">
        <f>IF(Table2[[#This Row],[Negatives]]="NEG","",IF(AND(Table2[[#This Row],[2 Pro Bets]]="",Table2[[#This Row],[State]]="NSW",Table2[[#This Row],[Rated Order]]=3),"",100))</f>
        <v>100</v>
      </c>
      <c r="AS941" s="47" t="str">
        <f>IF(Table2[[#This Row],[Pro Bet]]="","",IF(Table2[[#This Row],[Lev Ret]]="","",AR941*Table2[[#This Row],[Div]]))</f>
        <v/>
      </c>
      <c r="AT941" s="96">
        <f>IF(Table2[[#This Row],[Pro Bet]]="","",IF(AS941="",AR941*-1,AS941-AR941))</f>
        <v>-100</v>
      </c>
    </row>
    <row r="942" spans="1:46" x14ac:dyDescent="0.25">
      <c r="A942" s="38">
        <v>44921</v>
      </c>
      <c r="B942" s="39" t="s">
        <v>231</v>
      </c>
      <c r="C942" s="40">
        <v>0.68055555555555547</v>
      </c>
      <c r="D942" s="39">
        <v>4</v>
      </c>
      <c r="E942" s="39">
        <v>3</v>
      </c>
      <c r="F942" s="70">
        <v>6</v>
      </c>
      <c r="G942" s="39">
        <v>1400</v>
      </c>
      <c r="H942" s="39" t="s">
        <v>988</v>
      </c>
      <c r="I942" s="39">
        <v>84</v>
      </c>
      <c r="J942" s="39">
        <v>130</v>
      </c>
      <c r="K942" s="39">
        <v>2</v>
      </c>
      <c r="L942" s="39" t="s">
        <v>186</v>
      </c>
      <c r="M942" s="39" t="s">
        <v>999</v>
      </c>
      <c r="N942" s="41">
        <v>3</v>
      </c>
      <c r="O942" s="39" t="s">
        <v>1009</v>
      </c>
      <c r="P942" s="39" t="s">
        <v>1283</v>
      </c>
      <c r="Q942" s="48">
        <v>2</v>
      </c>
      <c r="R942" s="39">
        <v>4</v>
      </c>
      <c r="S942" s="39">
        <v>61</v>
      </c>
      <c r="T942" s="39">
        <v>59</v>
      </c>
      <c r="U942" s="48">
        <v>69.047619047619051</v>
      </c>
      <c r="V942" s="39">
        <v>1</v>
      </c>
      <c r="W942" s="39">
        <v>1</v>
      </c>
      <c r="X942" s="39">
        <v>2</v>
      </c>
      <c r="Y942" s="39">
        <v>4.2</v>
      </c>
      <c r="Z942" s="39">
        <v>40</v>
      </c>
      <c r="AA942" s="39">
        <v>9</v>
      </c>
      <c r="AB942" s="52"/>
      <c r="AC942" s="39" t="s">
        <v>617</v>
      </c>
      <c r="AD942" s="41">
        <v>3.3</v>
      </c>
      <c r="AE942" s="41">
        <v>1.3</v>
      </c>
      <c r="AF942" s="68" t="s">
        <v>618</v>
      </c>
      <c r="AG942" s="39" t="str">
        <f>VLOOKUP(B942,$B$1703:$D$1743,2,FALSE)</f>
        <v>Vic</v>
      </c>
      <c r="AH942" s="39" t="str">
        <f>VLOOKUP(B942,$B$1703:$D$1743,3,FALSE)</f>
        <v>-</v>
      </c>
      <c r="AI942" s="69" t="str">
        <f>TRIM(PROPER(L942))</f>
        <v>Savannah Cloud</v>
      </c>
      <c r="AJ942" s="39" t="str">
        <f>TEXT(A942, "ddd")</f>
        <v>Mon</v>
      </c>
      <c r="AK942" s="39">
        <f>MONTH(Table2[[#This Row],[Date]])</f>
        <v>12</v>
      </c>
      <c r="AL942" s="39"/>
      <c r="AM942" s="39" t="str">
        <f>IF(AND(Table2[[#This Row],[Date]]=A943,Table2[[#This Row],[Track]]=B943,Table2[[#This Row],[Race]]=F943,AL942&lt;&gt;"Neg",AL943&lt;&gt;"Neg"),2,"")</f>
        <v/>
      </c>
      <c r="AN942" s="39" t="str">
        <f>IF(AM942=2,2,IF(AND(AM941=2,Table2[[#This Row],[Negatives]]&lt;&gt;"NEG"),2,""))</f>
        <v/>
      </c>
      <c r="AO942" s="39">
        <f>IF(AND(Table2[[#This Row],[State]]="NSW",Table2[[#This Row],[Rated Order]]=3,AN942=""),100,100)</f>
        <v>100</v>
      </c>
      <c r="AP942" s="39">
        <f>IF(AC942&lt;&gt;"Won","",AO942*AD942)</f>
        <v>330</v>
      </c>
      <c r="AQ942" s="39">
        <f>IF(AP942="",AO942*-1,AP942-AO942)</f>
        <v>230</v>
      </c>
      <c r="AR942" s="95">
        <f>IF(Table2[[#This Row],[Negatives]]="NEG","",IF(AND(Table2[[#This Row],[2 Pro Bets]]="",Table2[[#This Row],[State]]="NSW",Table2[[#This Row],[Rated Order]]=3),"",100))</f>
        <v>100</v>
      </c>
      <c r="AS942" s="47">
        <f>IF(Table2[[#This Row],[Pro Bet]]="","",IF(Table2[[#This Row],[Lev Ret]]="","",AR942*Table2[[#This Row],[Div]]))</f>
        <v>330</v>
      </c>
      <c r="AT942" s="96">
        <f>IF(Table2[[#This Row],[Pro Bet]]="","",IF(AS942="",AR942*-1,AS942-AR942))</f>
        <v>230</v>
      </c>
    </row>
    <row r="943" spans="1:46" x14ac:dyDescent="0.25">
      <c r="A943" s="38">
        <v>44921</v>
      </c>
      <c r="B943" s="39" t="s">
        <v>231</v>
      </c>
      <c r="C943" s="40">
        <v>0.70833333333333337</v>
      </c>
      <c r="D943" s="39">
        <v>4</v>
      </c>
      <c r="E943" s="39">
        <v>3</v>
      </c>
      <c r="F943" s="70">
        <v>7</v>
      </c>
      <c r="G943" s="39">
        <v>1100</v>
      </c>
      <c r="H943" s="39" t="s">
        <v>988</v>
      </c>
      <c r="I943" s="39" t="s">
        <v>989</v>
      </c>
      <c r="J943" s="39">
        <v>200</v>
      </c>
      <c r="K943" s="39">
        <v>2</v>
      </c>
      <c r="L943" s="39" t="s">
        <v>67</v>
      </c>
      <c r="M943" s="39" t="s">
        <v>1030</v>
      </c>
      <c r="N943" s="41">
        <v>3.9</v>
      </c>
      <c r="O943" s="39" t="s">
        <v>1238</v>
      </c>
      <c r="P943" s="39" t="s">
        <v>1056</v>
      </c>
      <c r="Q943" s="48"/>
      <c r="R943" s="39">
        <v>2</v>
      </c>
      <c r="S943" s="39">
        <v>55</v>
      </c>
      <c r="T943" s="39">
        <v>55</v>
      </c>
      <c r="U943" s="48">
        <v>60.123784261715301</v>
      </c>
      <c r="V943" s="39">
        <v>1</v>
      </c>
      <c r="W943" s="39">
        <v>2</v>
      </c>
      <c r="X943" s="39">
        <v>2</v>
      </c>
      <c r="Y943" s="39">
        <v>5</v>
      </c>
      <c r="Z943" s="39">
        <v>35</v>
      </c>
      <c r="AA943" s="39">
        <v>9</v>
      </c>
      <c r="AB943" s="52"/>
      <c r="AC943" s="39" t="s">
        <v>617</v>
      </c>
      <c r="AD943" s="41">
        <v>4</v>
      </c>
      <c r="AE943" s="41">
        <v>1.6</v>
      </c>
      <c r="AF943" s="68" t="s">
        <v>618</v>
      </c>
      <c r="AG943" s="39" t="str">
        <f>VLOOKUP(B943,$B$1703:$D$1743,2,FALSE)</f>
        <v>Vic</v>
      </c>
      <c r="AH943" s="39" t="str">
        <f>VLOOKUP(B943,$B$1703:$D$1743,3,FALSE)</f>
        <v>-</v>
      </c>
      <c r="AI943" s="69" t="str">
        <f>TRIM(PROPER(L943))</f>
        <v>Jigsaw</v>
      </c>
      <c r="AJ943" s="39" t="str">
        <f>TEXT(A943, "ddd")</f>
        <v>Mon</v>
      </c>
      <c r="AK943" s="39">
        <f>MONTH(Table2[[#This Row],[Date]])</f>
        <v>12</v>
      </c>
      <c r="AL943" s="39" t="s">
        <v>1361</v>
      </c>
      <c r="AM943" s="39" t="str">
        <f>IF(AND(Table2[[#This Row],[Date]]=A944,Table2[[#This Row],[Track]]=B944,Table2[[#This Row],[Race]]=F944,AL943&lt;&gt;"Neg",AL944&lt;&gt;"Neg"),2,"")</f>
        <v/>
      </c>
      <c r="AN943" s="39" t="str">
        <f>IF(AM943=2,2,IF(AND(AM942=2,Table2[[#This Row],[Negatives]]&lt;&gt;"NEG"),2,""))</f>
        <v/>
      </c>
      <c r="AO943" s="39">
        <f>IF(AND(Table2[[#This Row],[State]]="NSW",Table2[[#This Row],[Rated Order]]=3,AN943=""),100,100)</f>
        <v>100</v>
      </c>
      <c r="AP943" s="39">
        <f>IF(AC943&lt;&gt;"Won","",AO943*AD943)</f>
        <v>400</v>
      </c>
      <c r="AQ943" s="39">
        <f>IF(AP943="",AO943*-1,AP943-AO943)</f>
        <v>300</v>
      </c>
      <c r="AR943" s="95" t="str">
        <f>IF(Table2[[#This Row],[Negatives]]="NEG","",IF(AND(Table2[[#This Row],[2 Pro Bets]]="",Table2[[#This Row],[State]]="NSW",Table2[[#This Row],[Rated Order]]=3),"",100))</f>
        <v/>
      </c>
      <c r="AS943" s="47" t="str">
        <f>IF(Table2[[#This Row],[Pro Bet]]="","",IF(Table2[[#This Row],[Lev Ret]]="","",AR943*Table2[[#This Row],[Div]]))</f>
        <v/>
      </c>
      <c r="AT943" s="96" t="str">
        <f>IF(Table2[[#This Row],[Pro Bet]]="","",IF(AS943="",AR943*-1,AS943-AR943))</f>
        <v/>
      </c>
    </row>
    <row r="944" spans="1:46" x14ac:dyDescent="0.25">
      <c r="A944" s="38">
        <v>44926</v>
      </c>
      <c r="B944" s="39" t="s">
        <v>125</v>
      </c>
      <c r="C944" s="40">
        <v>0.54861111111111105</v>
      </c>
      <c r="D944" s="39">
        <v>4</v>
      </c>
      <c r="E944" s="39">
        <v>2</v>
      </c>
      <c r="F944" s="70">
        <v>2</v>
      </c>
      <c r="G944" s="39">
        <v>1200</v>
      </c>
      <c r="H944" s="39" t="s">
        <v>988</v>
      </c>
      <c r="I944" s="39">
        <v>84</v>
      </c>
      <c r="J944" s="39">
        <v>130</v>
      </c>
      <c r="K944" s="39">
        <v>9</v>
      </c>
      <c r="L944" s="39" t="s">
        <v>1242</v>
      </c>
      <c r="M944" s="39" t="s">
        <v>1030</v>
      </c>
      <c r="N944" s="41">
        <v>4.4000000000000004</v>
      </c>
      <c r="O944" s="39" t="s">
        <v>1074</v>
      </c>
      <c r="P944" s="39" t="s">
        <v>1243</v>
      </c>
      <c r="Q944" s="48">
        <v>2</v>
      </c>
      <c r="R944" s="39">
        <v>1</v>
      </c>
      <c r="S944" s="39">
        <v>54</v>
      </c>
      <c r="T944" s="39">
        <v>52</v>
      </c>
      <c r="U944" s="48">
        <v>94.155844155844164</v>
      </c>
      <c r="V944" s="39">
        <v>2</v>
      </c>
      <c r="W944" s="39">
        <v>2</v>
      </c>
      <c r="X944" s="39">
        <v>2</v>
      </c>
      <c r="Y944" s="39">
        <v>5.3</v>
      </c>
      <c r="Z944" s="39">
        <v>30</v>
      </c>
      <c r="AA944" s="39">
        <v>7</v>
      </c>
      <c r="AB944" s="52"/>
      <c r="AC944" s="39" t="s">
        <v>617</v>
      </c>
      <c r="AD944" s="41">
        <v>4.5999999999999996</v>
      </c>
      <c r="AE944" s="41">
        <v>1.8</v>
      </c>
      <c r="AF944" s="68" t="s">
        <v>618</v>
      </c>
      <c r="AG944" s="39" t="str">
        <f>VLOOKUP(B944,$B$1703:$D$1743,2,FALSE)</f>
        <v>Vic</v>
      </c>
      <c r="AH944" s="39" t="str">
        <f>VLOOKUP(B944,$B$1703:$D$1743,3,FALSE)</f>
        <v>-</v>
      </c>
      <c r="AI944" s="69" t="str">
        <f>TRIM(PROPER(L944))</f>
        <v>Dance To Dubai</v>
      </c>
      <c r="AJ944" s="39" t="str">
        <f>TEXT(A944, "ddd")</f>
        <v>Sat</v>
      </c>
      <c r="AK944" s="39">
        <f>MONTH(Table2[[#This Row],[Date]])</f>
        <v>12</v>
      </c>
      <c r="AL944" s="39" t="s">
        <v>1361</v>
      </c>
      <c r="AM944" s="39" t="str">
        <f>IF(AND(Table2[[#This Row],[Date]]=A945,Table2[[#This Row],[Track]]=B945,Table2[[#This Row],[Race]]=F945,AL944&lt;&gt;"Neg",AL945&lt;&gt;"Neg"),2,"")</f>
        <v/>
      </c>
      <c r="AN944" s="39" t="str">
        <f>IF(AM944=2,2,IF(AND(AM943=2,Table2[[#This Row],[Negatives]]&lt;&gt;"NEG"),2,""))</f>
        <v/>
      </c>
      <c r="AO944" s="39">
        <f>IF(AND(Table2[[#This Row],[State]]="NSW",Table2[[#This Row],[Rated Order]]=3,AN944=""),100,100)</f>
        <v>100</v>
      </c>
      <c r="AP944" s="39">
        <f>IF(AC944&lt;&gt;"Won","",AO944*AD944)</f>
        <v>459.99999999999994</v>
      </c>
      <c r="AQ944" s="39">
        <f>IF(AP944="",AO944*-1,AP944-AO944)</f>
        <v>359.99999999999994</v>
      </c>
      <c r="AR944" s="95" t="str">
        <f>IF(Table2[[#This Row],[Negatives]]="NEG","",IF(AND(Table2[[#This Row],[2 Pro Bets]]="",Table2[[#This Row],[State]]="NSW",Table2[[#This Row],[Rated Order]]=3),"",100))</f>
        <v/>
      </c>
      <c r="AS944" s="47" t="str">
        <f>IF(Table2[[#This Row],[Pro Bet]]="","",IF(Table2[[#This Row],[Lev Ret]]="","",AR944*Table2[[#This Row],[Div]]))</f>
        <v/>
      </c>
      <c r="AT944" s="96" t="str">
        <f>IF(Table2[[#This Row],[Pro Bet]]="","",IF(AS944="",AR944*-1,AS944-AR944))</f>
        <v/>
      </c>
    </row>
    <row r="945" spans="1:46" x14ac:dyDescent="0.25">
      <c r="A945" s="38">
        <v>44926</v>
      </c>
      <c r="B945" s="39" t="s">
        <v>44</v>
      </c>
      <c r="C945" s="40">
        <v>0.58680555555555558</v>
      </c>
      <c r="D945" s="39">
        <v>4</v>
      </c>
      <c r="E945" s="39">
        <v>3</v>
      </c>
      <c r="F945" s="70">
        <v>4</v>
      </c>
      <c r="G945" s="39">
        <v>1100</v>
      </c>
      <c r="H945" s="39" t="s">
        <v>1021</v>
      </c>
      <c r="I945" s="39">
        <v>78</v>
      </c>
      <c r="J945" s="39">
        <v>150</v>
      </c>
      <c r="K945" s="39">
        <v>2</v>
      </c>
      <c r="L945" s="39" t="s">
        <v>899</v>
      </c>
      <c r="M945" s="39" t="s">
        <v>1006</v>
      </c>
      <c r="N945" s="41">
        <v>3.3</v>
      </c>
      <c r="O945" s="39" t="s">
        <v>1091</v>
      </c>
      <c r="P945" s="39" t="s">
        <v>1421</v>
      </c>
      <c r="Q945" s="48"/>
      <c r="R945" s="39">
        <v>4</v>
      </c>
      <c r="S945" s="39">
        <v>58</v>
      </c>
      <c r="T945" s="39">
        <v>58</v>
      </c>
      <c r="U945" s="48">
        <v>48.484848484848484</v>
      </c>
      <c r="V945" s="39">
        <v>2</v>
      </c>
      <c r="W945" s="39">
        <v>1</v>
      </c>
      <c r="X945" s="39">
        <v>2</v>
      </c>
      <c r="Y945" s="39">
        <v>6.8</v>
      </c>
      <c r="Z945" s="39">
        <v>20</v>
      </c>
      <c r="AA945" s="39"/>
      <c r="AB945" s="52"/>
      <c r="AC945" s="39"/>
      <c r="AD945" s="41">
        <v>4.2</v>
      </c>
      <c r="AE945" s="41"/>
      <c r="AF945" s="68" t="s">
        <v>619</v>
      </c>
      <c r="AG945" s="39" t="str">
        <f>VLOOKUP(B945,$B$1703:$D$1743,2,FALSE)</f>
        <v>NSW</v>
      </c>
      <c r="AH945" s="39" t="str">
        <f>VLOOKUP(B945,$B$1703:$D$1743,3,FALSE)</f>
        <v>-</v>
      </c>
      <c r="AI945" s="69" t="str">
        <f>TRIM(PROPER(L945))</f>
        <v>Pretty Wild</v>
      </c>
      <c r="AJ945" s="39" t="str">
        <f>TEXT(A945, "ddd")</f>
        <v>Sat</v>
      </c>
      <c r="AK945" s="39">
        <f>MONTH(Table2[[#This Row],[Date]])</f>
        <v>12</v>
      </c>
      <c r="AL945" s="39"/>
      <c r="AM945" s="39" t="str">
        <f>IF(AND(Table2[[#This Row],[Date]]=A946,Table2[[#This Row],[Track]]=B946,Table2[[#This Row],[Race]]=F946,AL945&lt;&gt;"Neg",AL946&lt;&gt;"Neg"),2,"")</f>
        <v/>
      </c>
      <c r="AN945" s="39" t="str">
        <f>IF(AM945=2,2,IF(AND(AM944=2,Table2[[#This Row],[Negatives]]&lt;&gt;"NEG"),2,""))</f>
        <v/>
      </c>
      <c r="AO945" s="39">
        <f>IF(AND(Table2[[#This Row],[State]]="NSW",Table2[[#This Row],[Rated Order]]=3,AN945=""),100,100)</f>
        <v>100</v>
      </c>
      <c r="AP945" s="39" t="str">
        <f>IF(AC945&lt;&gt;"Won","",AO945*AD945)</f>
        <v/>
      </c>
      <c r="AQ945" s="39">
        <f>IF(AP945="",AO945*-1,AP945-AO945)</f>
        <v>-100</v>
      </c>
      <c r="AR945" s="95">
        <f>IF(Table2[[#This Row],[Negatives]]="NEG","",IF(AND(Table2[[#This Row],[2 Pro Bets]]="",Table2[[#This Row],[State]]="NSW",Table2[[#This Row],[Rated Order]]=3),"",100))</f>
        <v>100</v>
      </c>
      <c r="AS945" s="47" t="str">
        <f>IF(Table2[[#This Row],[Pro Bet]]="","",IF(Table2[[#This Row],[Lev Ret]]="","",AR945*Table2[[#This Row],[Div]]))</f>
        <v/>
      </c>
      <c r="AT945" s="96">
        <f>IF(Table2[[#This Row],[Pro Bet]]="","",IF(AS945="",AR945*-1,AS945-AR945))</f>
        <v>-100</v>
      </c>
    </row>
    <row r="946" spans="1:46" x14ac:dyDescent="0.25">
      <c r="A946" s="38">
        <v>44926</v>
      </c>
      <c r="B946" s="39" t="s">
        <v>44</v>
      </c>
      <c r="C946" s="40">
        <v>0.61111111111111105</v>
      </c>
      <c r="D946" s="39">
        <v>4</v>
      </c>
      <c r="E946" s="39">
        <v>3</v>
      </c>
      <c r="F946" s="70">
        <v>5</v>
      </c>
      <c r="G946" s="39">
        <v>1100</v>
      </c>
      <c r="H946" s="39" t="s">
        <v>1398</v>
      </c>
      <c r="I946" s="39">
        <v>72</v>
      </c>
      <c r="J946" s="39">
        <v>120</v>
      </c>
      <c r="K946" s="39">
        <v>9</v>
      </c>
      <c r="L946" s="39" t="s">
        <v>911</v>
      </c>
      <c r="M946" s="39" t="s">
        <v>1006</v>
      </c>
      <c r="N946" s="41">
        <v>6.9</v>
      </c>
      <c r="O946" s="39" t="s">
        <v>1410</v>
      </c>
      <c r="P946" s="39" t="s">
        <v>1262</v>
      </c>
      <c r="Q946" s="48"/>
      <c r="R946" s="39">
        <v>8</v>
      </c>
      <c r="S946" s="39">
        <v>55</v>
      </c>
      <c r="T946" s="39">
        <v>55</v>
      </c>
      <c r="U946" s="48">
        <v>20.782061799289032</v>
      </c>
      <c r="V946" s="39"/>
      <c r="W946" s="39">
        <v>1</v>
      </c>
      <c r="X946" s="39">
        <v>2</v>
      </c>
      <c r="Y946" s="39">
        <v>5.38</v>
      </c>
      <c r="Z946" s="39">
        <v>20</v>
      </c>
      <c r="AA946" s="39"/>
      <c r="AB946" s="52"/>
      <c r="AC946" s="39" t="s">
        <v>2</v>
      </c>
      <c r="AD946" s="41">
        <v>6</v>
      </c>
      <c r="AE946" s="41">
        <v>2.2999999999999998</v>
      </c>
      <c r="AF946" s="68" t="s">
        <v>619</v>
      </c>
      <c r="AG946" s="39" t="str">
        <f>VLOOKUP(B946,$B$1703:$D$1743,2,FALSE)</f>
        <v>NSW</v>
      </c>
      <c r="AH946" s="39" t="str">
        <f>VLOOKUP(B946,$B$1703:$D$1743,3,FALSE)</f>
        <v>-</v>
      </c>
      <c r="AI946" s="69" t="str">
        <f>TRIM(PROPER(L946))</f>
        <v>Essonne</v>
      </c>
      <c r="AJ946" s="39" t="str">
        <f>TEXT(A946, "ddd")</f>
        <v>Sat</v>
      </c>
      <c r="AK946" s="39">
        <f>MONTH(Table2[[#This Row],[Date]])</f>
        <v>12</v>
      </c>
      <c r="AL946" s="39"/>
      <c r="AM946" s="39" t="str">
        <f>IF(AND(Table2[[#This Row],[Date]]=A947,Table2[[#This Row],[Track]]=B947,Table2[[#This Row],[Race]]=F947,AL946&lt;&gt;"Neg",AL947&lt;&gt;"Neg"),2,"")</f>
        <v/>
      </c>
      <c r="AN946" s="39" t="str">
        <f>IF(AM946=2,2,IF(AND(AM945=2,Table2[[#This Row],[Negatives]]&lt;&gt;"NEG"),2,""))</f>
        <v/>
      </c>
      <c r="AO946" s="39">
        <f>IF(AND(Table2[[#This Row],[State]]="NSW",Table2[[#This Row],[Rated Order]]=3,AN946=""),100,100)</f>
        <v>100</v>
      </c>
      <c r="AP946" s="39" t="str">
        <f>IF(AC946&lt;&gt;"Won","",AO946*AD946)</f>
        <v/>
      </c>
      <c r="AQ946" s="39">
        <f>IF(AP946="",AO946*-1,AP946-AO946)</f>
        <v>-100</v>
      </c>
      <c r="AR946" s="95">
        <f>IF(Table2[[#This Row],[Negatives]]="NEG","",IF(AND(Table2[[#This Row],[2 Pro Bets]]="",Table2[[#This Row],[State]]="NSW",Table2[[#This Row],[Rated Order]]=3),"",100))</f>
        <v>100</v>
      </c>
      <c r="AS946" s="47" t="str">
        <f>IF(Table2[[#This Row],[Pro Bet]]="","",IF(Table2[[#This Row],[Lev Ret]]="","",AR946*Table2[[#This Row],[Div]]))</f>
        <v/>
      </c>
      <c r="AT946" s="96">
        <f>IF(Table2[[#This Row],[Pro Bet]]="","",IF(AS946="",AR946*-1,AS946-AR946))</f>
        <v>-100</v>
      </c>
    </row>
    <row r="947" spans="1:46" x14ac:dyDescent="0.25">
      <c r="A947" s="38">
        <v>44926</v>
      </c>
      <c r="B947" s="39" t="s">
        <v>44</v>
      </c>
      <c r="C947" s="40">
        <v>0.63888888888888895</v>
      </c>
      <c r="D947" s="39">
        <v>4</v>
      </c>
      <c r="E947" s="39">
        <v>3</v>
      </c>
      <c r="F947" s="70">
        <v>6</v>
      </c>
      <c r="G947" s="39">
        <v>1600</v>
      </c>
      <c r="H947" s="39" t="s">
        <v>1398</v>
      </c>
      <c r="I947" s="39">
        <v>100</v>
      </c>
      <c r="J947" s="39">
        <v>150</v>
      </c>
      <c r="K947" s="39">
        <v>3</v>
      </c>
      <c r="L947" s="39" t="s">
        <v>721</v>
      </c>
      <c r="M947" s="39" t="s">
        <v>1024</v>
      </c>
      <c r="N947" s="41">
        <v>2.8</v>
      </c>
      <c r="O947" s="39" t="s">
        <v>1411</v>
      </c>
      <c r="P947" s="39" t="s">
        <v>1504</v>
      </c>
      <c r="Q947" s="48">
        <v>2</v>
      </c>
      <c r="R947" s="39">
        <v>1</v>
      </c>
      <c r="S947" s="39">
        <v>58</v>
      </c>
      <c r="T947" s="39">
        <v>56</v>
      </c>
      <c r="U947" s="48">
        <v>52.38095238095238</v>
      </c>
      <c r="V947" s="39">
        <v>1</v>
      </c>
      <c r="W947" s="39">
        <v>1</v>
      </c>
      <c r="X947" s="39">
        <v>2</v>
      </c>
      <c r="Y947" s="39">
        <v>5.9</v>
      </c>
      <c r="Z947" s="39">
        <v>30</v>
      </c>
      <c r="AA947" s="39"/>
      <c r="AB947" s="52"/>
      <c r="AC947" s="39"/>
      <c r="AD947" s="41">
        <v>3.5</v>
      </c>
      <c r="AE947" s="41"/>
      <c r="AF947" s="68" t="s">
        <v>619</v>
      </c>
      <c r="AG947" s="39" t="str">
        <f>VLOOKUP(B947,$B$1703:$D$1743,2,FALSE)</f>
        <v>NSW</v>
      </c>
      <c r="AH947" s="39" t="str">
        <f>VLOOKUP(B947,$B$1703:$D$1743,3,FALSE)</f>
        <v>-</v>
      </c>
      <c r="AI947" s="69" t="str">
        <f>TRIM(PROPER(L947))</f>
        <v>Steely</v>
      </c>
      <c r="AJ947" s="39" t="str">
        <f>TEXT(A947, "ddd")</f>
        <v>Sat</v>
      </c>
      <c r="AK947" s="39">
        <f>MONTH(Table2[[#This Row],[Date]])</f>
        <v>12</v>
      </c>
      <c r="AL947" s="39"/>
      <c r="AM947" s="39" t="str">
        <f>IF(AND(Table2[[#This Row],[Date]]=A948,Table2[[#This Row],[Track]]=B948,Table2[[#This Row],[Race]]=F948,AL947&lt;&gt;"Neg",AL948&lt;&gt;"Neg"),2,"")</f>
        <v/>
      </c>
      <c r="AN947" s="39" t="str">
        <f>IF(AM947=2,2,IF(AND(AM946=2,Table2[[#This Row],[Negatives]]&lt;&gt;"NEG"),2,""))</f>
        <v/>
      </c>
      <c r="AO947" s="39">
        <f>IF(AND(Table2[[#This Row],[State]]="NSW",Table2[[#This Row],[Rated Order]]=3,AN947=""),100,100)</f>
        <v>100</v>
      </c>
      <c r="AP947" s="39" t="str">
        <f>IF(AC947&lt;&gt;"Won","",AO947*AD947)</f>
        <v/>
      </c>
      <c r="AQ947" s="39">
        <f>IF(AP947="",AO947*-1,AP947-AO947)</f>
        <v>-100</v>
      </c>
      <c r="AR947" s="95">
        <f>IF(Table2[[#This Row],[Negatives]]="NEG","",IF(AND(Table2[[#This Row],[2 Pro Bets]]="",Table2[[#This Row],[State]]="NSW",Table2[[#This Row],[Rated Order]]=3),"",100))</f>
        <v>100</v>
      </c>
      <c r="AS947" s="47" t="str">
        <f>IF(Table2[[#This Row],[Pro Bet]]="","",IF(Table2[[#This Row],[Lev Ret]]="","",AR947*Table2[[#This Row],[Div]]))</f>
        <v/>
      </c>
      <c r="AT947" s="96">
        <f>IF(Table2[[#This Row],[Pro Bet]]="","",IF(AS947="",AR947*-1,AS947-AR947))</f>
        <v>-100</v>
      </c>
    </row>
    <row r="948" spans="1:46" x14ac:dyDescent="0.25">
      <c r="A948" s="38">
        <v>44926</v>
      </c>
      <c r="B948" s="39" t="s">
        <v>125</v>
      </c>
      <c r="C948" s="40">
        <v>0.65277777777777779</v>
      </c>
      <c r="D948" s="39">
        <v>4</v>
      </c>
      <c r="E948" s="39">
        <v>2</v>
      </c>
      <c r="F948" s="70">
        <v>6</v>
      </c>
      <c r="G948" s="39">
        <v>1600</v>
      </c>
      <c r="H948" s="39" t="s">
        <v>988</v>
      </c>
      <c r="I948" s="39">
        <v>84</v>
      </c>
      <c r="J948" s="39">
        <v>130</v>
      </c>
      <c r="K948" s="39">
        <v>11</v>
      </c>
      <c r="L948" s="39" t="s">
        <v>1284</v>
      </c>
      <c r="M948" s="39" t="s">
        <v>1030</v>
      </c>
      <c r="N948" s="41">
        <v>14</v>
      </c>
      <c r="O948" s="39" t="s">
        <v>1285</v>
      </c>
      <c r="P948" s="39" t="s">
        <v>1285</v>
      </c>
      <c r="Q948" s="48"/>
      <c r="R948" s="39">
        <v>4</v>
      </c>
      <c r="S948" s="39">
        <v>54</v>
      </c>
      <c r="T948" s="39">
        <v>54</v>
      </c>
      <c r="U948" s="48">
        <v>48.809523809523817</v>
      </c>
      <c r="V948" s="39">
        <v>2</v>
      </c>
      <c r="W948" s="39">
        <v>1</v>
      </c>
      <c r="X948" s="39">
        <v>2</v>
      </c>
      <c r="Y948" s="39">
        <v>4.5</v>
      </c>
      <c r="Z948" s="39">
        <v>40</v>
      </c>
      <c r="AA948" s="39">
        <v>11</v>
      </c>
      <c r="AB948" s="52"/>
      <c r="AC948" s="39"/>
      <c r="AD948" s="41">
        <v>12</v>
      </c>
      <c r="AE948" s="41"/>
      <c r="AF948" s="68" t="s">
        <v>618</v>
      </c>
      <c r="AG948" s="39" t="str">
        <f>VLOOKUP(B948,$B$1703:$D$1743,2,FALSE)</f>
        <v>Vic</v>
      </c>
      <c r="AH948" s="39" t="str">
        <f>VLOOKUP(B948,$B$1703:$D$1743,3,FALSE)</f>
        <v>-</v>
      </c>
      <c r="AI948" s="69" t="str">
        <f>TRIM(PROPER(L948))</f>
        <v>Rambler Rebel</v>
      </c>
      <c r="AJ948" s="39" t="str">
        <f>TEXT(A948, "ddd")</f>
        <v>Sat</v>
      </c>
      <c r="AK948" s="39">
        <f>MONTH(Table2[[#This Row],[Date]])</f>
        <v>12</v>
      </c>
      <c r="AL948" s="39" t="s">
        <v>1361</v>
      </c>
      <c r="AM948" s="39" t="str">
        <f>IF(AND(Table2[[#This Row],[Date]]=A949,Table2[[#This Row],[Track]]=B949,Table2[[#This Row],[Race]]=F949,AL948&lt;&gt;"Neg",AL949&lt;&gt;"Neg"),2,"")</f>
        <v/>
      </c>
      <c r="AN948" s="39" t="str">
        <f>IF(AM948=2,2,IF(AND(AM947=2,Table2[[#This Row],[Negatives]]&lt;&gt;"NEG"),2,""))</f>
        <v/>
      </c>
      <c r="AO948" s="39">
        <f>IF(AND(Table2[[#This Row],[State]]="NSW",Table2[[#This Row],[Rated Order]]=3,AN948=""),100,100)</f>
        <v>100</v>
      </c>
      <c r="AP948" s="39" t="str">
        <f>IF(AC948&lt;&gt;"Won","",AO948*AD948)</f>
        <v/>
      </c>
      <c r="AQ948" s="39">
        <f>IF(AP948="",AO948*-1,AP948-AO948)</f>
        <v>-100</v>
      </c>
      <c r="AR948" s="95" t="str">
        <f>IF(Table2[[#This Row],[Negatives]]="NEG","",IF(AND(Table2[[#This Row],[2 Pro Bets]]="",Table2[[#This Row],[State]]="NSW",Table2[[#This Row],[Rated Order]]=3),"",100))</f>
        <v/>
      </c>
      <c r="AS948" s="47" t="str">
        <f>IF(Table2[[#This Row],[Pro Bet]]="","",IF(Table2[[#This Row],[Lev Ret]]="","",AR948*Table2[[#This Row],[Div]]))</f>
        <v/>
      </c>
      <c r="AT948" s="96" t="str">
        <f>IF(Table2[[#This Row],[Pro Bet]]="","",IF(AS948="",AR948*-1,AS948-AR948))</f>
        <v/>
      </c>
    </row>
    <row r="949" spans="1:46" x14ac:dyDescent="0.25">
      <c r="A949" s="38">
        <v>44926</v>
      </c>
      <c r="B949" s="39" t="s">
        <v>44</v>
      </c>
      <c r="C949" s="40">
        <v>0.66666666666666663</v>
      </c>
      <c r="D949" s="39">
        <v>4</v>
      </c>
      <c r="E949" s="39">
        <v>3</v>
      </c>
      <c r="F949" s="70">
        <v>7</v>
      </c>
      <c r="G949" s="39">
        <v>2000</v>
      </c>
      <c r="H949" s="39" t="s">
        <v>1398</v>
      </c>
      <c r="I949" s="39">
        <v>78</v>
      </c>
      <c r="J949" s="39">
        <v>150</v>
      </c>
      <c r="K949" s="39">
        <v>10</v>
      </c>
      <c r="L949" s="39" t="s">
        <v>912</v>
      </c>
      <c r="M949" s="39" t="s">
        <v>1006</v>
      </c>
      <c r="N949" s="41">
        <v>9.8000000000000007</v>
      </c>
      <c r="O949" s="39" t="s">
        <v>1473</v>
      </c>
      <c r="P949" s="39" t="s">
        <v>1182</v>
      </c>
      <c r="Q949" s="48"/>
      <c r="R949" s="39">
        <v>6</v>
      </c>
      <c r="S949" s="39">
        <v>55.5</v>
      </c>
      <c r="T949" s="39">
        <v>55.5</v>
      </c>
      <c r="U949" s="48">
        <v>34.594325535092082</v>
      </c>
      <c r="V949" s="39"/>
      <c r="W949" s="39">
        <v>2</v>
      </c>
      <c r="X949" s="39">
        <v>2</v>
      </c>
      <c r="Y949" s="39">
        <v>6.94</v>
      </c>
      <c r="Z949" s="39">
        <v>20</v>
      </c>
      <c r="AA949" s="39"/>
      <c r="AB949" s="52"/>
      <c r="AC949" s="39"/>
      <c r="AD949" s="41">
        <v>8.5</v>
      </c>
      <c r="AE949" s="41"/>
      <c r="AF949" s="68" t="s">
        <v>619</v>
      </c>
      <c r="AG949" s="39" t="str">
        <f>VLOOKUP(B949,$B$1703:$D$1743,2,FALSE)</f>
        <v>NSW</v>
      </c>
      <c r="AH949" s="39" t="str">
        <f>VLOOKUP(B949,$B$1703:$D$1743,3,FALSE)</f>
        <v>-</v>
      </c>
      <c r="AI949" s="69" t="str">
        <f>TRIM(PROPER(L949))</f>
        <v>Three Wise Men</v>
      </c>
      <c r="AJ949" s="39" t="str">
        <f>TEXT(A949, "ddd")</f>
        <v>Sat</v>
      </c>
      <c r="AK949" s="39">
        <f>MONTH(Table2[[#This Row],[Date]])</f>
        <v>12</v>
      </c>
      <c r="AL949" s="39"/>
      <c r="AM949" s="39" t="str">
        <f>IF(AND(Table2[[#This Row],[Date]]=A950,Table2[[#This Row],[Track]]=B950,Table2[[#This Row],[Race]]=F950,AL949&lt;&gt;"Neg",AL950&lt;&gt;"Neg"),2,"")</f>
        <v/>
      </c>
      <c r="AN949" s="39" t="str">
        <f>IF(AM949=2,2,IF(AND(AM948=2,Table2[[#This Row],[Negatives]]&lt;&gt;"NEG"),2,""))</f>
        <v/>
      </c>
      <c r="AO949" s="39">
        <f>IF(AND(Table2[[#This Row],[State]]="NSW",Table2[[#This Row],[Rated Order]]=3,AN949=""),100,100)</f>
        <v>100</v>
      </c>
      <c r="AP949" s="39" t="str">
        <f>IF(AC949&lt;&gt;"Won","",AO949*AD949)</f>
        <v/>
      </c>
      <c r="AQ949" s="39">
        <f>IF(AP949="",AO949*-1,AP949-AO949)</f>
        <v>-100</v>
      </c>
      <c r="AR949" s="95">
        <f>IF(Table2[[#This Row],[Negatives]]="NEG","",IF(AND(Table2[[#This Row],[2 Pro Bets]]="",Table2[[#This Row],[State]]="NSW",Table2[[#This Row],[Rated Order]]=3),"",100))</f>
        <v>100</v>
      </c>
      <c r="AS949" s="47" t="str">
        <f>IF(Table2[[#This Row],[Pro Bet]]="","",IF(Table2[[#This Row],[Lev Ret]]="","",AR949*Table2[[#This Row],[Div]]))</f>
        <v/>
      </c>
      <c r="AT949" s="96">
        <f>IF(Table2[[#This Row],[Pro Bet]]="","",IF(AS949="",AR949*-1,AS949-AR949))</f>
        <v>-100</v>
      </c>
    </row>
    <row r="950" spans="1:46" x14ac:dyDescent="0.25">
      <c r="A950" s="38">
        <v>44926</v>
      </c>
      <c r="B950" s="39" t="s">
        <v>44</v>
      </c>
      <c r="C950" s="40">
        <v>0.69444444444444453</v>
      </c>
      <c r="D950" s="39">
        <v>4</v>
      </c>
      <c r="E950" s="39">
        <v>3</v>
      </c>
      <c r="F950" s="70">
        <v>8</v>
      </c>
      <c r="G950" s="39">
        <v>1100</v>
      </c>
      <c r="H950" s="39" t="s">
        <v>1398</v>
      </c>
      <c r="I950" s="39">
        <v>78</v>
      </c>
      <c r="J950" s="39">
        <v>150</v>
      </c>
      <c r="K950" s="39">
        <v>4</v>
      </c>
      <c r="L950" s="39" t="s">
        <v>913</v>
      </c>
      <c r="M950" s="39" t="s">
        <v>999</v>
      </c>
      <c r="N950" s="41">
        <v>2.9</v>
      </c>
      <c r="O950" s="39" t="s">
        <v>1427</v>
      </c>
      <c r="P950" s="39" t="s">
        <v>1407</v>
      </c>
      <c r="Q950" s="48"/>
      <c r="R950" s="39">
        <v>5</v>
      </c>
      <c r="S950" s="39">
        <v>59.5</v>
      </c>
      <c r="T950" s="39">
        <v>59.5</v>
      </c>
      <c r="U950" s="48">
        <v>56.221889055472268</v>
      </c>
      <c r="V950" s="39">
        <v>1</v>
      </c>
      <c r="W950" s="39">
        <v>1</v>
      </c>
      <c r="X950" s="39">
        <v>2</v>
      </c>
      <c r="Y950" s="39">
        <v>4.0199999999999996</v>
      </c>
      <c r="Z950" s="39">
        <v>30</v>
      </c>
      <c r="AA950" s="39"/>
      <c r="AB950" s="52"/>
      <c r="AC950" s="39" t="s">
        <v>471</v>
      </c>
      <c r="AD950" s="41">
        <v>2.8</v>
      </c>
      <c r="AE950" s="41">
        <v>1.3</v>
      </c>
      <c r="AF950" s="68" t="s">
        <v>619</v>
      </c>
      <c r="AG950" s="39" t="str">
        <f>VLOOKUP(B950,$B$1703:$D$1743,2,FALSE)</f>
        <v>NSW</v>
      </c>
      <c r="AH950" s="39" t="str">
        <f>VLOOKUP(B950,$B$1703:$D$1743,3,FALSE)</f>
        <v>-</v>
      </c>
      <c r="AI950" s="69" t="str">
        <f>TRIM(PROPER(L950))</f>
        <v>Dehorned Unicorn</v>
      </c>
      <c r="AJ950" s="39" t="str">
        <f>TEXT(A950, "ddd")</f>
        <v>Sat</v>
      </c>
      <c r="AK950" s="39">
        <f>MONTH(Table2[[#This Row],[Date]])</f>
        <v>12</v>
      </c>
      <c r="AL950" s="39"/>
      <c r="AM950" s="39" t="str">
        <f>IF(AND(Table2[[#This Row],[Date]]=A951,Table2[[#This Row],[Track]]=B951,Table2[[#This Row],[Race]]=F951,AL950&lt;&gt;"Neg",AL951&lt;&gt;"Neg"),2,"")</f>
        <v/>
      </c>
      <c r="AN950" s="39" t="str">
        <f>IF(AM950=2,2,IF(AND(AM949=2,Table2[[#This Row],[Negatives]]&lt;&gt;"NEG"),2,""))</f>
        <v/>
      </c>
      <c r="AO950" s="39">
        <f>IF(AND(Table2[[#This Row],[State]]="NSW",Table2[[#This Row],[Rated Order]]=3,AN950=""),100,100)</f>
        <v>100</v>
      </c>
      <c r="AP950" s="39">
        <f>IF(AC950&lt;&gt;"Won","",AO950*AD950)</f>
        <v>280</v>
      </c>
      <c r="AQ950" s="39">
        <f>IF(AP950="",AO950*-1,AP950-AO950)</f>
        <v>180</v>
      </c>
      <c r="AR950" s="95">
        <f>IF(Table2[[#This Row],[Negatives]]="NEG","",IF(AND(Table2[[#This Row],[2 Pro Bets]]="",Table2[[#This Row],[State]]="NSW",Table2[[#This Row],[Rated Order]]=3),"",100))</f>
        <v>100</v>
      </c>
      <c r="AS950" s="47">
        <f>IF(Table2[[#This Row],[Pro Bet]]="","",IF(Table2[[#This Row],[Lev Ret]]="","",AR950*Table2[[#This Row],[Div]]))</f>
        <v>280</v>
      </c>
      <c r="AT950" s="96">
        <f>IF(Table2[[#This Row],[Pro Bet]]="","",IF(AS950="",AR950*-1,AS950-AR950))</f>
        <v>180</v>
      </c>
    </row>
    <row r="951" spans="1:46" x14ac:dyDescent="0.25">
      <c r="A951" s="38">
        <v>44926</v>
      </c>
      <c r="B951" s="39" t="s">
        <v>44</v>
      </c>
      <c r="C951" s="40">
        <v>0.72222222222222221</v>
      </c>
      <c r="D951" s="39">
        <v>4</v>
      </c>
      <c r="E951" s="39">
        <v>3</v>
      </c>
      <c r="F951" s="70">
        <v>9</v>
      </c>
      <c r="G951" s="39">
        <v>1600</v>
      </c>
      <c r="H951" s="39" t="s">
        <v>1398</v>
      </c>
      <c r="I951" s="39">
        <v>78</v>
      </c>
      <c r="J951" s="39">
        <v>150</v>
      </c>
      <c r="K951" s="39">
        <v>14</v>
      </c>
      <c r="L951" s="39" t="s">
        <v>886</v>
      </c>
      <c r="M951" s="39" t="s">
        <v>1006</v>
      </c>
      <c r="N951" s="41">
        <v>27.7</v>
      </c>
      <c r="O951" s="39" t="s">
        <v>1456</v>
      </c>
      <c r="P951" s="39" t="s">
        <v>1403</v>
      </c>
      <c r="Q951" s="48"/>
      <c r="R951" s="39">
        <v>7</v>
      </c>
      <c r="S951" s="39">
        <v>54</v>
      </c>
      <c r="T951" s="39">
        <v>54</v>
      </c>
      <c r="U951" s="48">
        <v>45.27677496991577</v>
      </c>
      <c r="V951" s="39"/>
      <c r="W951" s="39"/>
      <c r="X951" s="39">
        <v>2</v>
      </c>
      <c r="Y951" s="39">
        <v>5.63</v>
      </c>
      <c r="Z951" s="39">
        <v>20</v>
      </c>
      <c r="AA951" s="39"/>
      <c r="AB951" s="52"/>
      <c r="AC951" s="39"/>
      <c r="AD951" s="41">
        <v>20</v>
      </c>
      <c r="AE951" s="41"/>
      <c r="AF951" s="68" t="s">
        <v>619</v>
      </c>
      <c r="AG951" s="39" t="str">
        <f>VLOOKUP(B951,$B$1703:$D$1743,2,FALSE)</f>
        <v>NSW</v>
      </c>
      <c r="AH951" s="39" t="str">
        <f>VLOOKUP(B951,$B$1703:$D$1743,3,FALSE)</f>
        <v>-</v>
      </c>
      <c r="AI951" s="69" t="str">
        <f>TRIM(PROPER(L951))</f>
        <v>Monfelicity</v>
      </c>
      <c r="AJ951" s="39" t="str">
        <f>TEXT(A951, "ddd")</f>
        <v>Sat</v>
      </c>
      <c r="AK951" s="39">
        <f>MONTH(Table2[[#This Row],[Date]])</f>
        <v>12</v>
      </c>
      <c r="AL951" s="39"/>
      <c r="AM951" s="39">
        <f>IF(AND(Table2[[#This Row],[Date]]=A952,Table2[[#This Row],[Track]]=B952,Table2[[#This Row],[Race]]=F952,AL951&lt;&gt;"Neg",AL952&lt;&gt;"Neg"),2,"")</f>
        <v>2</v>
      </c>
      <c r="AN951" s="39">
        <f>IF(AM951=2,2,IF(AND(AM950=2,Table2[[#This Row],[Negatives]]&lt;&gt;"NEG"),2,""))</f>
        <v>2</v>
      </c>
      <c r="AO951" s="39">
        <f>IF(AND(Table2[[#This Row],[State]]="NSW",Table2[[#This Row],[Rated Order]]=3,AN951=""),100,100)</f>
        <v>100</v>
      </c>
      <c r="AP951" s="39" t="str">
        <f>IF(AC951&lt;&gt;"Won","",AO951*AD951)</f>
        <v/>
      </c>
      <c r="AQ951" s="39">
        <f>IF(AP951="",AO951*-1,AP951-AO951)</f>
        <v>-100</v>
      </c>
      <c r="AR951" s="95">
        <f>IF(Table2[[#This Row],[Negatives]]="NEG","",IF(AND(Table2[[#This Row],[2 Pro Bets]]="",Table2[[#This Row],[State]]="NSW",Table2[[#This Row],[Rated Order]]=3),"",100))</f>
        <v>100</v>
      </c>
      <c r="AS951" s="47" t="str">
        <f>IF(Table2[[#This Row],[Pro Bet]]="","",IF(Table2[[#This Row],[Lev Ret]]="","",AR951*Table2[[#This Row],[Div]]))</f>
        <v/>
      </c>
      <c r="AT951" s="96">
        <f>IF(Table2[[#This Row],[Pro Bet]]="","",IF(AS951="",AR951*-1,AS951-AR951))</f>
        <v>-100</v>
      </c>
    </row>
    <row r="952" spans="1:46" x14ac:dyDescent="0.25">
      <c r="A952" s="38">
        <v>44926</v>
      </c>
      <c r="B952" s="39" t="s">
        <v>44</v>
      </c>
      <c r="C952" s="40">
        <v>0.72222222222222221</v>
      </c>
      <c r="D952" s="39">
        <v>4</v>
      </c>
      <c r="E952" s="39">
        <v>3</v>
      </c>
      <c r="F952" s="70">
        <v>9</v>
      </c>
      <c r="G952" s="39">
        <v>1600</v>
      </c>
      <c r="H952" s="39" t="s">
        <v>1398</v>
      </c>
      <c r="I952" s="39">
        <v>78</v>
      </c>
      <c r="J952" s="39">
        <v>150</v>
      </c>
      <c r="K952" s="39">
        <v>12</v>
      </c>
      <c r="L952" s="39" t="s">
        <v>914</v>
      </c>
      <c r="M952" s="39" t="s">
        <v>990</v>
      </c>
      <c r="N952" s="41">
        <v>6.7</v>
      </c>
      <c r="O952" s="39" t="s">
        <v>1091</v>
      </c>
      <c r="P952" s="39" t="s">
        <v>1429</v>
      </c>
      <c r="Q952" s="48"/>
      <c r="R952" s="39">
        <v>2</v>
      </c>
      <c r="S952" s="39">
        <v>56</v>
      </c>
      <c r="T952" s="39">
        <v>56</v>
      </c>
      <c r="U952" s="48">
        <v>45.27677496991577</v>
      </c>
      <c r="V952" s="39">
        <v>5</v>
      </c>
      <c r="W952" s="39"/>
      <c r="X952" s="39">
        <v>3</v>
      </c>
      <c r="Y952" s="39">
        <v>5.96</v>
      </c>
      <c r="Z952" s="39">
        <v>20</v>
      </c>
      <c r="AA952" s="39"/>
      <c r="AB952" s="52"/>
      <c r="AC952" s="39"/>
      <c r="AD952" s="41">
        <v>8</v>
      </c>
      <c r="AE952" s="41"/>
      <c r="AF952" s="68" t="s">
        <v>619</v>
      </c>
      <c r="AG952" s="39" t="str">
        <f>VLOOKUP(B952,$B$1703:$D$1743,2,FALSE)</f>
        <v>NSW</v>
      </c>
      <c r="AH952" s="39" t="str">
        <f>VLOOKUP(B952,$B$1703:$D$1743,3,FALSE)</f>
        <v>-</v>
      </c>
      <c r="AI952" s="69" t="str">
        <f>TRIM(PROPER(L952))</f>
        <v>Arnold</v>
      </c>
      <c r="AJ952" s="39" t="str">
        <f>TEXT(A952, "ddd")</f>
        <v>Sat</v>
      </c>
      <c r="AK952" s="39">
        <f>MONTH(Table2[[#This Row],[Date]])</f>
        <v>12</v>
      </c>
      <c r="AL952" s="39"/>
      <c r="AM952" s="39" t="str">
        <f>IF(AND(Table2[[#This Row],[Date]]=A953,Table2[[#This Row],[Track]]=B953,Table2[[#This Row],[Race]]=F953,AL952&lt;&gt;"Neg",AL953&lt;&gt;"Neg"),2,"")</f>
        <v/>
      </c>
      <c r="AN952" s="39">
        <f>IF(AM952=2,2,IF(AND(AM951=2,Table2[[#This Row],[Negatives]]&lt;&gt;"NEG"),2,""))</f>
        <v>2</v>
      </c>
      <c r="AO952" s="39">
        <f>IF(AND(Table2[[#This Row],[State]]="NSW",Table2[[#This Row],[Rated Order]]=3,AN952=""),100,100)</f>
        <v>100</v>
      </c>
      <c r="AP952" s="39" t="str">
        <f>IF(AC952&lt;&gt;"Won","",AO952*AD952)</f>
        <v/>
      </c>
      <c r="AQ952" s="39">
        <f>IF(AP952="",AO952*-1,AP952-AO952)</f>
        <v>-100</v>
      </c>
      <c r="AR952" s="95">
        <f>IF(Table2[[#This Row],[Negatives]]="NEG","",IF(AND(Table2[[#This Row],[2 Pro Bets]]="",Table2[[#This Row],[State]]="NSW",Table2[[#This Row],[Rated Order]]=3),"",100))</f>
        <v>100</v>
      </c>
      <c r="AS952" s="47" t="str">
        <f>IF(Table2[[#This Row],[Pro Bet]]="","",IF(Table2[[#This Row],[Lev Ret]]="","",AR952*Table2[[#This Row],[Div]]))</f>
        <v/>
      </c>
      <c r="AT952" s="96">
        <f>IF(Table2[[#This Row],[Pro Bet]]="","",IF(AS952="",AR952*-1,AS952-AR952))</f>
        <v>-100</v>
      </c>
    </row>
    <row r="953" spans="1:46" x14ac:dyDescent="0.25">
      <c r="A953" s="38">
        <v>44927</v>
      </c>
      <c r="B953" s="39" t="s">
        <v>225</v>
      </c>
      <c r="C953" s="40">
        <v>0.68055555555555547</v>
      </c>
      <c r="D953" s="39">
        <v>4</v>
      </c>
      <c r="E953" s="39">
        <v>4</v>
      </c>
      <c r="F953" s="70">
        <v>6</v>
      </c>
      <c r="G953" s="39">
        <v>1400</v>
      </c>
      <c r="H953" s="39" t="s">
        <v>988</v>
      </c>
      <c r="I953" s="39" t="s">
        <v>989</v>
      </c>
      <c r="J953" s="39">
        <v>175</v>
      </c>
      <c r="K953" s="39">
        <v>6</v>
      </c>
      <c r="L953" s="39" t="s">
        <v>584</v>
      </c>
      <c r="M953" s="39" t="s">
        <v>1006</v>
      </c>
      <c r="N953" s="41">
        <v>5</v>
      </c>
      <c r="O953" s="39" t="s">
        <v>1000</v>
      </c>
      <c r="P953" s="39" t="s">
        <v>1084</v>
      </c>
      <c r="Q953" s="48"/>
      <c r="R953" s="39">
        <v>2</v>
      </c>
      <c r="S953" s="39">
        <v>56</v>
      </c>
      <c r="T953" s="39">
        <v>56</v>
      </c>
      <c r="U953" s="48">
        <v>37.123745819397996</v>
      </c>
      <c r="V953" s="39">
        <v>1</v>
      </c>
      <c r="W953" s="39">
        <v>3</v>
      </c>
      <c r="X953" s="39">
        <v>3</v>
      </c>
      <c r="Y953" s="39">
        <v>5.6</v>
      </c>
      <c r="Z953" s="39">
        <v>30</v>
      </c>
      <c r="AA953" s="39">
        <v>10</v>
      </c>
      <c r="AB953" s="52"/>
      <c r="AC953" s="39"/>
      <c r="AD953" s="41">
        <v>6.5</v>
      </c>
      <c r="AE953" s="41"/>
      <c r="AF953" s="68" t="s">
        <v>618</v>
      </c>
      <c r="AG953" s="39" t="str">
        <f>VLOOKUP(B953,$B$1703:$D$1743,2,FALSE)</f>
        <v>Vic</v>
      </c>
      <c r="AH953" s="39" t="str">
        <f>VLOOKUP(B953,$B$1703:$D$1743,3,FALSE)</f>
        <v>-</v>
      </c>
      <c r="AI953" s="69" t="str">
        <f>TRIM(PROPER(L953))</f>
        <v>Nicolini Vito</v>
      </c>
      <c r="AJ953" s="39" t="str">
        <f>TEXT(A953, "ddd")</f>
        <v>Sun</v>
      </c>
      <c r="AK953" s="39">
        <f>MONTH(Table2[[#This Row],[Date]])</f>
        <v>1</v>
      </c>
      <c r="AL953" s="39"/>
      <c r="AM953" s="39" t="str">
        <f>IF(AND(Table2[[#This Row],[Date]]=A954,Table2[[#This Row],[Track]]=B954,Table2[[#This Row],[Race]]=F954,AL953&lt;&gt;"Neg",AL954&lt;&gt;"Neg"),2,"")</f>
        <v/>
      </c>
      <c r="AN953" s="39" t="str">
        <f>IF(AM953=2,2,IF(AND(AM952=2,Table2[[#This Row],[Negatives]]&lt;&gt;"NEG"),2,""))</f>
        <v/>
      </c>
      <c r="AO953" s="39">
        <f>IF(AND(Table2[[#This Row],[State]]="NSW",Table2[[#This Row],[Rated Order]]=3,AN953=""),100,100)</f>
        <v>100</v>
      </c>
      <c r="AP953" s="39" t="str">
        <f>IF(AC953&lt;&gt;"Won","",AO953*AD953)</f>
        <v/>
      </c>
      <c r="AQ953" s="39">
        <f>IF(AP953="",AO953*-1,AP953-AO953)</f>
        <v>-100</v>
      </c>
      <c r="AR953" s="95">
        <f>IF(Table2[[#This Row],[Negatives]]="NEG","",IF(AND(Table2[[#This Row],[2 Pro Bets]]="",Table2[[#This Row],[State]]="NSW",Table2[[#This Row],[Rated Order]]=3),"",100))</f>
        <v>100</v>
      </c>
      <c r="AS953" s="47" t="str">
        <f>IF(Table2[[#This Row],[Pro Bet]]="","",IF(Table2[[#This Row],[Lev Ret]]="","",AR953*Table2[[#This Row],[Div]]))</f>
        <v/>
      </c>
      <c r="AT953" s="96">
        <f>IF(Table2[[#This Row],[Pro Bet]]="","",IF(AS953="",AR953*-1,AS953-AR953))</f>
        <v>-100</v>
      </c>
    </row>
    <row r="954" spans="1:46" x14ac:dyDescent="0.25">
      <c r="A954" s="38">
        <v>44927</v>
      </c>
      <c r="B954" s="39" t="s">
        <v>225</v>
      </c>
      <c r="C954" s="40">
        <v>0.70833333333333337</v>
      </c>
      <c r="D954" s="39">
        <v>4</v>
      </c>
      <c r="E954" s="39">
        <v>4</v>
      </c>
      <c r="F954" s="70">
        <v>7</v>
      </c>
      <c r="G954" s="39">
        <v>2800</v>
      </c>
      <c r="H954" s="39" t="s">
        <v>988</v>
      </c>
      <c r="I954" s="39" t="s">
        <v>989</v>
      </c>
      <c r="J954" s="39">
        <v>200</v>
      </c>
      <c r="K954" s="39">
        <v>6</v>
      </c>
      <c r="L954" s="39" t="s">
        <v>591</v>
      </c>
      <c r="M954" s="39" t="s">
        <v>999</v>
      </c>
      <c r="N954" s="41">
        <v>7</v>
      </c>
      <c r="O954" s="39" t="s">
        <v>1043</v>
      </c>
      <c r="P954" s="39" t="s">
        <v>1094</v>
      </c>
      <c r="Q954" s="48"/>
      <c r="R954" s="39">
        <v>6</v>
      </c>
      <c r="S954" s="39">
        <v>54</v>
      </c>
      <c r="T954" s="39">
        <v>54</v>
      </c>
      <c r="U954" s="48">
        <v>50</v>
      </c>
      <c r="V954" s="39">
        <v>2</v>
      </c>
      <c r="W954" s="39">
        <v>3</v>
      </c>
      <c r="X954" s="39">
        <v>2</v>
      </c>
      <c r="Y954" s="39">
        <v>5.5</v>
      </c>
      <c r="Z954" s="39">
        <v>30</v>
      </c>
      <c r="AA954" s="39">
        <v>9</v>
      </c>
      <c r="AB954" s="52"/>
      <c r="AC954" s="39" t="s">
        <v>2</v>
      </c>
      <c r="AD954" s="41">
        <v>6</v>
      </c>
      <c r="AE954" s="41">
        <v>1.8</v>
      </c>
      <c r="AF954" s="68" t="s">
        <v>618</v>
      </c>
      <c r="AG954" s="39" t="str">
        <f>VLOOKUP(B954,$B$1703:$D$1743,2,FALSE)</f>
        <v>Vic</v>
      </c>
      <c r="AH954" s="39" t="str">
        <f>VLOOKUP(B954,$B$1703:$D$1743,3,FALSE)</f>
        <v>-</v>
      </c>
      <c r="AI954" s="69" t="str">
        <f>TRIM(PROPER(L954))</f>
        <v>Nobel Heights</v>
      </c>
      <c r="AJ954" s="39" t="str">
        <f>TEXT(A954, "ddd")</f>
        <v>Sun</v>
      </c>
      <c r="AK954" s="39">
        <f>MONTH(Table2[[#This Row],[Date]])</f>
        <v>1</v>
      </c>
      <c r="AL954" s="39"/>
      <c r="AM954" s="39" t="str">
        <f>IF(AND(Table2[[#This Row],[Date]]=A955,Table2[[#This Row],[Track]]=B955,Table2[[#This Row],[Race]]=F955,AL954&lt;&gt;"Neg",AL955&lt;&gt;"Neg"),2,"")</f>
        <v/>
      </c>
      <c r="AN954" s="39" t="str">
        <f>IF(AM954=2,2,IF(AND(AM953=2,Table2[[#This Row],[Negatives]]&lt;&gt;"NEG"),2,""))</f>
        <v/>
      </c>
      <c r="AO954" s="39">
        <f>IF(AND(Table2[[#This Row],[State]]="NSW",Table2[[#This Row],[Rated Order]]=3,AN954=""),100,100)</f>
        <v>100</v>
      </c>
      <c r="AP954" s="39" t="str">
        <f>IF(AC954&lt;&gt;"Won","",AO954*AD954)</f>
        <v/>
      </c>
      <c r="AQ954" s="39">
        <f>IF(AP954="",AO954*-1,AP954-AO954)</f>
        <v>-100</v>
      </c>
      <c r="AR954" s="95">
        <f>IF(Table2[[#This Row],[Negatives]]="NEG","",IF(AND(Table2[[#This Row],[2 Pro Bets]]="",Table2[[#This Row],[State]]="NSW",Table2[[#This Row],[Rated Order]]=3),"",100))</f>
        <v>100</v>
      </c>
      <c r="AS954" s="47" t="str">
        <f>IF(Table2[[#This Row],[Pro Bet]]="","",IF(Table2[[#This Row],[Lev Ret]]="","",AR954*Table2[[#This Row],[Div]]))</f>
        <v/>
      </c>
      <c r="AT954" s="96">
        <f>IF(Table2[[#This Row],[Pro Bet]]="","",IF(AS954="",AR954*-1,AS954-AR954))</f>
        <v>-100</v>
      </c>
    </row>
    <row r="955" spans="1:46" x14ac:dyDescent="0.25">
      <c r="A955" s="38">
        <v>44933</v>
      </c>
      <c r="B955" s="39" t="s">
        <v>231</v>
      </c>
      <c r="C955" s="40">
        <v>0.54861111111111105</v>
      </c>
      <c r="D955" s="39">
        <v>4</v>
      </c>
      <c r="E955" s="39">
        <v>6</v>
      </c>
      <c r="F955" s="70">
        <v>2</v>
      </c>
      <c r="G955" s="39">
        <v>1700</v>
      </c>
      <c r="H955" s="39" t="s">
        <v>988</v>
      </c>
      <c r="I955" s="39">
        <v>100</v>
      </c>
      <c r="J955" s="39">
        <v>150</v>
      </c>
      <c r="K955" s="39">
        <v>4</v>
      </c>
      <c r="L955" s="39" t="s">
        <v>1217</v>
      </c>
      <c r="M955" s="39" t="s">
        <v>1018</v>
      </c>
      <c r="N955" s="41">
        <v>4.5999999999999996</v>
      </c>
      <c r="O955" s="39" t="s">
        <v>1102</v>
      </c>
      <c r="P955" s="39" t="s">
        <v>1243</v>
      </c>
      <c r="Q955" s="48">
        <v>2</v>
      </c>
      <c r="R955" s="39">
        <v>3</v>
      </c>
      <c r="S955" s="39">
        <v>57.5</v>
      </c>
      <c r="T955" s="39">
        <v>55.5</v>
      </c>
      <c r="U955" s="48">
        <v>88.405797101449281</v>
      </c>
      <c r="V955" s="39">
        <v>2</v>
      </c>
      <c r="W955" s="39">
        <v>2</v>
      </c>
      <c r="X955" s="39">
        <v>2</v>
      </c>
      <c r="Y955" s="39">
        <v>4.4000000000000004</v>
      </c>
      <c r="Z955" s="39">
        <v>40</v>
      </c>
      <c r="AA955" s="39">
        <v>6</v>
      </c>
      <c r="AB955" s="52"/>
      <c r="AC955" s="39"/>
      <c r="AD955" s="41">
        <v>7</v>
      </c>
      <c r="AE955" s="41"/>
      <c r="AF955" s="68" t="s">
        <v>618</v>
      </c>
      <c r="AG955" s="39" t="str">
        <f>VLOOKUP(B955,$B$1703:$D$1743,2,FALSE)</f>
        <v>Vic</v>
      </c>
      <c r="AH955" s="39" t="str">
        <f>VLOOKUP(B955,$B$1703:$D$1743,3,FALSE)</f>
        <v>-</v>
      </c>
      <c r="AI955" s="69" t="str">
        <f>TRIM(PROPER(L955))</f>
        <v>Imperial Lad</v>
      </c>
      <c r="AJ955" s="39" t="str">
        <f>TEXT(A955, "ddd")</f>
        <v>Sat</v>
      </c>
      <c r="AK955" s="39">
        <f>MONTH(Table2[[#This Row],[Date]])</f>
        <v>1</v>
      </c>
      <c r="AL955" s="39" t="s">
        <v>1361</v>
      </c>
      <c r="AM955" s="39" t="str">
        <f>IF(AND(Table2[[#This Row],[Date]]=A956,Table2[[#This Row],[Track]]=B956,Table2[[#This Row],[Race]]=F956,AL955&lt;&gt;"Neg",AL956&lt;&gt;"Neg"),2,"")</f>
        <v/>
      </c>
      <c r="AN955" s="39" t="str">
        <f>IF(AM955=2,2,IF(AND(AM954=2,Table2[[#This Row],[Negatives]]&lt;&gt;"NEG"),2,""))</f>
        <v/>
      </c>
      <c r="AO955" s="39">
        <f>IF(AND(Table2[[#This Row],[State]]="NSW",Table2[[#This Row],[Rated Order]]=3,AN955=""),100,100)</f>
        <v>100</v>
      </c>
      <c r="AP955" s="39" t="str">
        <f>IF(AC955&lt;&gt;"Won","",AO955*AD955)</f>
        <v/>
      </c>
      <c r="AQ955" s="39">
        <f>IF(AP955="",AO955*-1,AP955-AO955)</f>
        <v>-100</v>
      </c>
      <c r="AR955" s="95" t="str">
        <f>IF(Table2[[#This Row],[Negatives]]="NEG","",IF(AND(Table2[[#This Row],[2 Pro Bets]]="",Table2[[#This Row],[State]]="NSW",Table2[[#This Row],[Rated Order]]=3),"",100))</f>
        <v/>
      </c>
      <c r="AS955" s="47" t="str">
        <f>IF(Table2[[#This Row],[Pro Bet]]="","",IF(Table2[[#This Row],[Lev Ret]]="","",AR955*Table2[[#This Row],[Div]]))</f>
        <v/>
      </c>
      <c r="AT955" s="96" t="str">
        <f>IF(Table2[[#This Row],[Pro Bet]]="","",IF(AS955="",AR955*-1,AS955-AR955))</f>
        <v/>
      </c>
    </row>
    <row r="956" spans="1:46" x14ac:dyDescent="0.25">
      <c r="A956" s="38">
        <v>44933</v>
      </c>
      <c r="B956" s="39" t="s">
        <v>45</v>
      </c>
      <c r="C956" s="40">
        <v>0.58680555555555558</v>
      </c>
      <c r="D956" s="39">
        <v>8</v>
      </c>
      <c r="E956" s="39">
        <v>0</v>
      </c>
      <c r="F956" s="70">
        <v>4</v>
      </c>
      <c r="G956" s="39">
        <v>1400</v>
      </c>
      <c r="H956" s="39" t="s">
        <v>1398</v>
      </c>
      <c r="I956" s="39">
        <v>72</v>
      </c>
      <c r="J956" s="39">
        <v>120</v>
      </c>
      <c r="K956" s="39">
        <v>2</v>
      </c>
      <c r="L956" s="39" t="s">
        <v>416</v>
      </c>
      <c r="M956" s="39" t="s">
        <v>1006</v>
      </c>
      <c r="N956" s="41">
        <v>3.2</v>
      </c>
      <c r="O956" s="39" t="s">
        <v>1425</v>
      </c>
      <c r="P956" s="39" t="s">
        <v>1182</v>
      </c>
      <c r="Q956" s="48"/>
      <c r="R956" s="39">
        <v>7</v>
      </c>
      <c r="S956" s="39">
        <v>59</v>
      </c>
      <c r="T956" s="39">
        <v>59</v>
      </c>
      <c r="U956" s="48">
        <v>47.123015873015873</v>
      </c>
      <c r="V956" s="39">
        <v>2</v>
      </c>
      <c r="W956" s="39"/>
      <c r="X956" s="39">
        <v>2</v>
      </c>
      <c r="Y956" s="39">
        <v>3.53</v>
      </c>
      <c r="Z956" s="39">
        <v>30</v>
      </c>
      <c r="AA956" s="39"/>
      <c r="AB956" s="52"/>
      <c r="AC956" s="39" t="s">
        <v>471</v>
      </c>
      <c r="AD956" s="41">
        <v>3.6</v>
      </c>
      <c r="AE956" s="41">
        <v>1.6</v>
      </c>
      <c r="AF956" s="68" t="s">
        <v>619</v>
      </c>
      <c r="AG956" s="39" t="str">
        <f>VLOOKUP(B956,$B$1703:$D$1743,2,FALSE)</f>
        <v>NSW</v>
      </c>
      <c r="AH956" s="39" t="str">
        <f>VLOOKUP(B956,$B$1703:$D$1743,3,FALSE)</f>
        <v>-</v>
      </c>
      <c r="AI956" s="69" t="str">
        <f>TRIM(PROPER(L956))</f>
        <v>Excelladus</v>
      </c>
      <c r="AJ956" s="39" t="str">
        <f>TEXT(A956, "ddd")</f>
        <v>Sat</v>
      </c>
      <c r="AK956" s="39">
        <f>MONTH(Table2[[#This Row],[Date]])</f>
        <v>1</v>
      </c>
      <c r="AL956" s="39"/>
      <c r="AM956" s="39" t="str">
        <f>IF(AND(Table2[[#This Row],[Date]]=A957,Table2[[#This Row],[Track]]=B957,Table2[[#This Row],[Race]]=F957,AL956&lt;&gt;"Neg",AL957&lt;&gt;"Neg"),2,"")</f>
        <v/>
      </c>
      <c r="AN956" s="39" t="str">
        <f>IF(AM956=2,2,IF(AND(AM955=2,Table2[[#This Row],[Negatives]]&lt;&gt;"NEG"),2,""))</f>
        <v/>
      </c>
      <c r="AO956" s="39">
        <f>IF(AND(Table2[[#This Row],[State]]="NSW",Table2[[#This Row],[Rated Order]]=3,AN956=""),100,100)</f>
        <v>100</v>
      </c>
      <c r="AP956" s="39">
        <f>IF(AC956&lt;&gt;"Won","",AO956*AD956)</f>
        <v>360</v>
      </c>
      <c r="AQ956" s="39">
        <f>IF(AP956="",AO956*-1,AP956-AO956)</f>
        <v>260</v>
      </c>
      <c r="AR956" s="95">
        <f>IF(Table2[[#This Row],[Negatives]]="NEG","",IF(AND(Table2[[#This Row],[2 Pro Bets]]="",Table2[[#This Row],[State]]="NSW",Table2[[#This Row],[Rated Order]]=3),"",100))</f>
        <v>100</v>
      </c>
      <c r="AS956" s="47">
        <f>IF(Table2[[#This Row],[Pro Bet]]="","",IF(Table2[[#This Row],[Lev Ret]]="","",AR956*Table2[[#This Row],[Div]]))</f>
        <v>360</v>
      </c>
      <c r="AT956" s="96">
        <f>IF(Table2[[#This Row],[Pro Bet]]="","",IF(AS956="",AR956*-1,AS956-AR956))</f>
        <v>260</v>
      </c>
    </row>
    <row r="957" spans="1:46" x14ac:dyDescent="0.25">
      <c r="A957" s="38">
        <v>44933</v>
      </c>
      <c r="B957" s="39" t="s">
        <v>45</v>
      </c>
      <c r="C957" s="40">
        <v>0.69444444444444453</v>
      </c>
      <c r="D957" s="39">
        <v>8</v>
      </c>
      <c r="E957" s="39">
        <v>0</v>
      </c>
      <c r="F957" s="70">
        <v>8</v>
      </c>
      <c r="G957" s="39">
        <v>1500</v>
      </c>
      <c r="H957" s="39" t="s">
        <v>1398</v>
      </c>
      <c r="I957" s="39">
        <v>78</v>
      </c>
      <c r="J957" s="39">
        <v>150</v>
      </c>
      <c r="K957" s="39">
        <v>11</v>
      </c>
      <c r="L957" s="39" t="s">
        <v>880</v>
      </c>
      <c r="M957" s="39" t="s">
        <v>1006</v>
      </c>
      <c r="N957" s="41">
        <v>10.3</v>
      </c>
      <c r="O957" s="39" t="s">
        <v>1456</v>
      </c>
      <c r="P957" s="39" t="s">
        <v>1447</v>
      </c>
      <c r="Q957" s="48">
        <v>3</v>
      </c>
      <c r="R957" s="39">
        <v>3</v>
      </c>
      <c r="S957" s="39">
        <v>56</v>
      </c>
      <c r="T957" s="39">
        <v>53</v>
      </c>
      <c r="U957" s="48">
        <v>51.375404530744341</v>
      </c>
      <c r="V957" s="39">
        <v>5</v>
      </c>
      <c r="W957" s="39">
        <v>2</v>
      </c>
      <c r="X957" s="39">
        <v>2</v>
      </c>
      <c r="Y957" s="39">
        <v>4.88</v>
      </c>
      <c r="Z957" s="39">
        <v>20</v>
      </c>
      <c r="AA957" s="39"/>
      <c r="AB957" s="52"/>
      <c r="AC957" s="39" t="s">
        <v>471</v>
      </c>
      <c r="AD957" s="41">
        <v>11</v>
      </c>
      <c r="AE957" s="41">
        <v>2.9</v>
      </c>
      <c r="AF957" s="68" t="s">
        <v>619</v>
      </c>
      <c r="AG957" s="39" t="str">
        <f>VLOOKUP(B957,$B$1703:$D$1743,2,FALSE)</f>
        <v>NSW</v>
      </c>
      <c r="AH957" s="39" t="str">
        <f>VLOOKUP(B957,$B$1703:$D$1743,3,FALSE)</f>
        <v>-</v>
      </c>
      <c r="AI957" s="69" t="str">
        <f>TRIM(PROPER(L957))</f>
        <v>Bazooka</v>
      </c>
      <c r="AJ957" s="39" t="str">
        <f>TEXT(A957, "ddd")</f>
        <v>Sat</v>
      </c>
      <c r="AK957" s="39">
        <f>MONTH(Table2[[#This Row],[Date]])</f>
        <v>1</v>
      </c>
      <c r="AL957" s="39"/>
      <c r="AM957" s="39" t="str">
        <f>IF(AND(Table2[[#This Row],[Date]]=A958,Table2[[#This Row],[Track]]=B958,Table2[[#This Row],[Race]]=F958,AL957&lt;&gt;"Neg",AL958&lt;&gt;"Neg"),2,"")</f>
        <v/>
      </c>
      <c r="AN957" s="39" t="str">
        <f>IF(AM957=2,2,IF(AND(AM956=2,Table2[[#This Row],[Negatives]]&lt;&gt;"NEG"),2,""))</f>
        <v/>
      </c>
      <c r="AO957" s="39">
        <f>IF(AND(Table2[[#This Row],[State]]="NSW",Table2[[#This Row],[Rated Order]]=3,AN957=""),100,100)</f>
        <v>100</v>
      </c>
      <c r="AP957" s="39">
        <f>IF(AC957&lt;&gt;"Won","",AO957*AD957)</f>
        <v>1100</v>
      </c>
      <c r="AQ957" s="39">
        <f>IF(AP957="",AO957*-1,AP957-AO957)</f>
        <v>1000</v>
      </c>
      <c r="AR957" s="95">
        <f>IF(Table2[[#This Row],[Negatives]]="NEG","",IF(AND(Table2[[#This Row],[2 Pro Bets]]="",Table2[[#This Row],[State]]="NSW",Table2[[#This Row],[Rated Order]]=3),"",100))</f>
        <v>100</v>
      </c>
      <c r="AS957" s="47">
        <f>IF(Table2[[#This Row],[Pro Bet]]="","",IF(Table2[[#This Row],[Lev Ret]]="","",AR957*Table2[[#This Row],[Div]]))</f>
        <v>1100</v>
      </c>
      <c r="AT957" s="96">
        <f>IF(Table2[[#This Row],[Pro Bet]]="","",IF(AS957="",AR957*-1,AS957-AR957))</f>
        <v>1000</v>
      </c>
    </row>
    <row r="958" spans="1:46" x14ac:dyDescent="0.25">
      <c r="A958" s="38">
        <v>44933</v>
      </c>
      <c r="B958" s="39" t="s">
        <v>45</v>
      </c>
      <c r="C958" s="40">
        <v>0.72222222222222221</v>
      </c>
      <c r="D958" s="39">
        <v>8</v>
      </c>
      <c r="E958" s="39">
        <v>0</v>
      </c>
      <c r="F958" s="70">
        <v>9</v>
      </c>
      <c r="G958" s="39">
        <v>1800</v>
      </c>
      <c r="H958" s="39" t="s">
        <v>1398</v>
      </c>
      <c r="I958" s="39">
        <v>78</v>
      </c>
      <c r="J958" s="39">
        <v>150</v>
      </c>
      <c r="K958" s="39">
        <v>1</v>
      </c>
      <c r="L958" s="39" t="s">
        <v>353</v>
      </c>
      <c r="M958" s="39" t="s">
        <v>999</v>
      </c>
      <c r="N958" s="41">
        <v>5</v>
      </c>
      <c r="O958" s="39" t="s">
        <v>1091</v>
      </c>
      <c r="P958" s="39" t="s">
        <v>1416</v>
      </c>
      <c r="Q958" s="48"/>
      <c r="R958" s="39">
        <v>3</v>
      </c>
      <c r="S958" s="39">
        <v>60.5</v>
      </c>
      <c r="T958" s="39">
        <v>60.5</v>
      </c>
      <c r="U958" s="48">
        <v>37.543859649122808</v>
      </c>
      <c r="V958" s="39">
        <v>3</v>
      </c>
      <c r="W958" s="39"/>
      <c r="X958" s="39">
        <v>2</v>
      </c>
      <c r="Y958" s="39">
        <v>4.96</v>
      </c>
      <c r="Z958" s="39">
        <v>20</v>
      </c>
      <c r="AA958" s="39"/>
      <c r="AB958" s="52"/>
      <c r="AC958" s="39" t="s">
        <v>471</v>
      </c>
      <c r="AD958" s="41">
        <v>7.5</v>
      </c>
      <c r="AE958" s="41">
        <v>2.2000000000000002</v>
      </c>
      <c r="AF958" s="68" t="s">
        <v>619</v>
      </c>
      <c r="AG958" s="39" t="str">
        <f>VLOOKUP(B958,$B$1703:$D$1743,2,FALSE)</f>
        <v>NSW</v>
      </c>
      <c r="AH958" s="39" t="str">
        <f>VLOOKUP(B958,$B$1703:$D$1743,3,FALSE)</f>
        <v>-</v>
      </c>
      <c r="AI958" s="69" t="str">
        <f>TRIM(PROPER(L958))</f>
        <v>Logan Street Lion</v>
      </c>
      <c r="AJ958" s="39" t="str">
        <f>TEXT(A958, "ddd")</f>
        <v>Sat</v>
      </c>
      <c r="AK958" s="39">
        <f>MONTH(Table2[[#This Row],[Date]])</f>
        <v>1</v>
      </c>
      <c r="AL958" s="39"/>
      <c r="AM958" s="39" t="str">
        <f>IF(AND(Table2[[#This Row],[Date]]=A959,Table2[[#This Row],[Track]]=B959,Table2[[#This Row],[Race]]=F959,AL958&lt;&gt;"Neg",AL959&lt;&gt;"Neg"),2,"")</f>
        <v/>
      </c>
      <c r="AN958" s="39" t="str">
        <f>IF(AM958=2,2,IF(AND(AM957=2,Table2[[#This Row],[Negatives]]&lt;&gt;"NEG"),2,""))</f>
        <v/>
      </c>
      <c r="AO958" s="39">
        <f>IF(AND(Table2[[#This Row],[State]]="NSW",Table2[[#This Row],[Rated Order]]=3,AN958=""),100,100)</f>
        <v>100</v>
      </c>
      <c r="AP958" s="39">
        <f>IF(AC958&lt;&gt;"Won","",AO958*AD958)</f>
        <v>750</v>
      </c>
      <c r="AQ958" s="39">
        <f>IF(AP958="",AO958*-1,AP958-AO958)</f>
        <v>650</v>
      </c>
      <c r="AR958" s="95">
        <f>IF(Table2[[#This Row],[Negatives]]="NEG","",IF(AND(Table2[[#This Row],[2 Pro Bets]]="",Table2[[#This Row],[State]]="NSW",Table2[[#This Row],[Rated Order]]=3),"",100))</f>
        <v>100</v>
      </c>
      <c r="AS958" s="47">
        <f>IF(Table2[[#This Row],[Pro Bet]]="","",IF(Table2[[#This Row],[Lev Ret]]="","",AR958*Table2[[#This Row],[Div]]))</f>
        <v>750</v>
      </c>
      <c r="AT958" s="96">
        <f>IF(Table2[[#This Row],[Pro Bet]]="","",IF(AS958="",AR958*-1,AS958-AR958))</f>
        <v>650</v>
      </c>
    </row>
    <row r="959" spans="1:46" x14ac:dyDescent="0.25">
      <c r="A959" s="38">
        <v>44940</v>
      </c>
      <c r="B959" s="39" t="s">
        <v>225</v>
      </c>
      <c r="C959" s="40">
        <v>0.5229166666666667</v>
      </c>
      <c r="D959" s="39">
        <v>3</v>
      </c>
      <c r="E959" s="39">
        <v>8</v>
      </c>
      <c r="F959" s="70">
        <v>5</v>
      </c>
      <c r="G959" s="39">
        <v>1400</v>
      </c>
      <c r="H959" s="39" t="s">
        <v>1021</v>
      </c>
      <c r="I959" s="39">
        <v>78</v>
      </c>
      <c r="J959" s="39">
        <v>130</v>
      </c>
      <c r="K959" s="39">
        <v>4</v>
      </c>
      <c r="L959" s="39" t="s">
        <v>20</v>
      </c>
      <c r="M959" s="39" t="s">
        <v>990</v>
      </c>
      <c r="N959" s="41">
        <v>3.1</v>
      </c>
      <c r="O959" s="39" t="s">
        <v>1286</v>
      </c>
      <c r="P959" s="39" t="s">
        <v>1045</v>
      </c>
      <c r="Q959" s="48"/>
      <c r="R959" s="39">
        <v>3</v>
      </c>
      <c r="S959" s="39">
        <v>57.5</v>
      </c>
      <c r="T959" s="39">
        <v>57.5</v>
      </c>
      <c r="U959" s="48">
        <v>46.2474645030426</v>
      </c>
      <c r="V959" s="39">
        <v>3</v>
      </c>
      <c r="W959" s="39">
        <v>2</v>
      </c>
      <c r="X959" s="39">
        <v>3</v>
      </c>
      <c r="Y959" s="39">
        <v>5.5</v>
      </c>
      <c r="Z959" s="39">
        <v>30</v>
      </c>
      <c r="AA959" s="39">
        <v>10</v>
      </c>
      <c r="AB959" s="52"/>
      <c r="AC959" s="39" t="s">
        <v>617</v>
      </c>
      <c r="AD959" s="41">
        <v>2.9</v>
      </c>
      <c r="AE959" s="41">
        <v>1.3</v>
      </c>
      <c r="AF959" s="68" t="s">
        <v>618</v>
      </c>
      <c r="AG959" s="39" t="str">
        <f>VLOOKUP(B959,$B$1703:$D$1743,2,FALSE)</f>
        <v>Vic</v>
      </c>
      <c r="AH959" s="39" t="str">
        <f>VLOOKUP(B959,$B$1703:$D$1743,3,FALSE)</f>
        <v>-</v>
      </c>
      <c r="AI959" s="69" t="str">
        <f>TRIM(PROPER(L959))</f>
        <v>Belle Et Riche</v>
      </c>
      <c r="AJ959" s="39" t="str">
        <f>TEXT(A959, "ddd")</f>
        <v>Sat</v>
      </c>
      <c r="AK959" s="39">
        <f>MONTH(Table2[[#This Row],[Date]])</f>
        <v>1</v>
      </c>
      <c r="AL959" s="39"/>
      <c r="AM959" s="39" t="str">
        <f>IF(AND(Table2[[#This Row],[Date]]=A960,Table2[[#This Row],[Track]]=B960,Table2[[#This Row],[Race]]=F960,AL959&lt;&gt;"Neg",AL960&lt;&gt;"Neg"),2,"")</f>
        <v/>
      </c>
      <c r="AN959" s="39" t="str">
        <f>IF(AM959=2,2,IF(AND(AM958=2,Table2[[#This Row],[Negatives]]&lt;&gt;"NEG"),2,""))</f>
        <v/>
      </c>
      <c r="AO959" s="39">
        <f>IF(AND(Table2[[#This Row],[State]]="NSW",Table2[[#This Row],[Rated Order]]=3,AN959=""),100,100)</f>
        <v>100</v>
      </c>
      <c r="AP959" s="39">
        <f>IF(AC959&lt;&gt;"Won","",AO959*AD959)</f>
        <v>290</v>
      </c>
      <c r="AQ959" s="39">
        <f>IF(AP959="",AO959*-1,AP959-AO959)</f>
        <v>190</v>
      </c>
      <c r="AR959" s="95">
        <f>IF(Table2[[#This Row],[Negatives]]="NEG","",IF(AND(Table2[[#This Row],[2 Pro Bets]]="",Table2[[#This Row],[State]]="NSW",Table2[[#This Row],[Rated Order]]=3),"",100))</f>
        <v>100</v>
      </c>
      <c r="AS959" s="47">
        <f>IF(Table2[[#This Row],[Pro Bet]]="","",IF(Table2[[#This Row],[Lev Ret]]="","",AR959*Table2[[#This Row],[Div]]))</f>
        <v>290</v>
      </c>
      <c r="AT959" s="96">
        <f>IF(Table2[[#This Row],[Pro Bet]]="","",IF(AS959="",AR959*-1,AS959-AR959))</f>
        <v>190</v>
      </c>
    </row>
    <row r="960" spans="1:46" x14ac:dyDescent="0.25">
      <c r="A960" s="38">
        <v>44940</v>
      </c>
      <c r="B960" s="39" t="s">
        <v>45</v>
      </c>
      <c r="C960" s="40">
        <v>0.53819444444444442</v>
      </c>
      <c r="D960" s="39">
        <v>4</v>
      </c>
      <c r="E960" s="39">
        <v>3</v>
      </c>
      <c r="F960" s="70">
        <v>2</v>
      </c>
      <c r="G960" s="39">
        <v>1200</v>
      </c>
      <c r="H960" s="39" t="s">
        <v>1398</v>
      </c>
      <c r="I960" s="39">
        <v>78</v>
      </c>
      <c r="J960" s="39">
        <v>150</v>
      </c>
      <c r="K960" s="39">
        <v>1</v>
      </c>
      <c r="L960" s="39" t="s">
        <v>161</v>
      </c>
      <c r="M960" s="39" t="s">
        <v>1006</v>
      </c>
      <c r="N960" s="41">
        <v>2.35</v>
      </c>
      <c r="O960" s="39" t="s">
        <v>1091</v>
      </c>
      <c r="P960" s="39" t="s">
        <v>1504</v>
      </c>
      <c r="Q960" s="48">
        <v>2</v>
      </c>
      <c r="R960" s="39">
        <v>5</v>
      </c>
      <c r="S960" s="39">
        <v>61.5</v>
      </c>
      <c r="T960" s="39">
        <v>59.5</v>
      </c>
      <c r="U960" s="48">
        <v>59.219858156028366</v>
      </c>
      <c r="V960" s="39">
        <v>2</v>
      </c>
      <c r="W960" s="39">
        <v>2</v>
      </c>
      <c r="X960" s="39">
        <v>2</v>
      </c>
      <c r="Y960" s="39">
        <v>3.89</v>
      </c>
      <c r="Z960" s="39">
        <v>20</v>
      </c>
      <c r="AA960" s="39"/>
      <c r="AB960" s="52"/>
      <c r="AC960" s="39" t="s">
        <v>471</v>
      </c>
      <c r="AD960" s="41">
        <v>3.7</v>
      </c>
      <c r="AE960" s="41">
        <v>1.4</v>
      </c>
      <c r="AF960" s="68" t="s">
        <v>619</v>
      </c>
      <c r="AG960" s="39" t="str">
        <f>VLOOKUP(B960,$B$1703:$D$1743,2,FALSE)</f>
        <v>NSW</v>
      </c>
      <c r="AH960" s="39" t="str">
        <f>VLOOKUP(B960,$B$1703:$D$1743,3,FALSE)</f>
        <v>-</v>
      </c>
      <c r="AI960" s="69" t="str">
        <f>TRIM(PROPER(L960))</f>
        <v>Kalino</v>
      </c>
      <c r="AJ960" s="39" t="str">
        <f>TEXT(A960, "ddd")</f>
        <v>Sat</v>
      </c>
      <c r="AK960" s="39">
        <f>MONTH(Table2[[#This Row],[Date]])</f>
        <v>1</v>
      </c>
      <c r="AL960" s="39"/>
      <c r="AM960" s="39" t="str">
        <f>IF(AND(Table2[[#This Row],[Date]]=A961,Table2[[#This Row],[Track]]=B961,Table2[[#This Row],[Race]]=F961,AL960&lt;&gt;"Neg",AL961&lt;&gt;"Neg"),2,"")</f>
        <v/>
      </c>
      <c r="AN960" s="39" t="str">
        <f>IF(AM960=2,2,IF(AND(AM959=2,Table2[[#This Row],[Negatives]]&lt;&gt;"NEG"),2,""))</f>
        <v/>
      </c>
      <c r="AO960" s="39">
        <f>IF(AND(Table2[[#This Row],[State]]="NSW",Table2[[#This Row],[Rated Order]]=3,AN960=""),100,100)</f>
        <v>100</v>
      </c>
      <c r="AP960" s="39">
        <f>IF(AC960&lt;&gt;"Won","",AO960*AD960)</f>
        <v>370</v>
      </c>
      <c r="AQ960" s="39">
        <f>IF(AP960="",AO960*-1,AP960-AO960)</f>
        <v>270</v>
      </c>
      <c r="AR960" s="95">
        <f>IF(Table2[[#This Row],[Negatives]]="NEG","",IF(AND(Table2[[#This Row],[2 Pro Bets]]="",Table2[[#This Row],[State]]="NSW",Table2[[#This Row],[Rated Order]]=3),"",100))</f>
        <v>100</v>
      </c>
      <c r="AS960" s="47">
        <f>IF(Table2[[#This Row],[Pro Bet]]="","",IF(Table2[[#This Row],[Lev Ret]]="","",AR960*Table2[[#This Row],[Div]]))</f>
        <v>370</v>
      </c>
      <c r="AT960" s="96">
        <f>IF(Table2[[#This Row],[Pro Bet]]="","",IF(AS960="",AR960*-1,AS960-AR960))</f>
        <v>270</v>
      </c>
    </row>
    <row r="961" spans="1:46" x14ac:dyDescent="0.25">
      <c r="A961" s="38">
        <v>44940</v>
      </c>
      <c r="B961" s="39" t="s">
        <v>225</v>
      </c>
      <c r="C961" s="40">
        <v>0.54722222222222217</v>
      </c>
      <c r="D961" s="39">
        <v>3</v>
      </c>
      <c r="E961" s="39">
        <v>8</v>
      </c>
      <c r="F961" s="70">
        <v>6</v>
      </c>
      <c r="G961" s="39">
        <v>1200</v>
      </c>
      <c r="H961" s="39" t="s">
        <v>988</v>
      </c>
      <c r="I961" s="39" t="s">
        <v>989</v>
      </c>
      <c r="J961" s="39">
        <v>250</v>
      </c>
      <c r="K961" s="39">
        <v>9</v>
      </c>
      <c r="L961" s="39" t="s">
        <v>592</v>
      </c>
      <c r="M961" s="39" t="s">
        <v>1006</v>
      </c>
      <c r="N961" s="41">
        <v>7.5</v>
      </c>
      <c r="O961" s="39" t="s">
        <v>1125</v>
      </c>
      <c r="P961" s="39" t="s">
        <v>1020</v>
      </c>
      <c r="Q961" s="48"/>
      <c r="R961" s="39">
        <v>3</v>
      </c>
      <c r="S961" s="39">
        <v>54</v>
      </c>
      <c r="T961" s="39">
        <v>54</v>
      </c>
      <c r="U961" s="48">
        <v>35.072463768115945</v>
      </c>
      <c r="V961" s="39">
        <v>2</v>
      </c>
      <c r="W961" s="39">
        <v>3</v>
      </c>
      <c r="X961" s="39">
        <v>2</v>
      </c>
      <c r="Y961" s="39">
        <v>5.5</v>
      </c>
      <c r="Z961" s="39">
        <v>30</v>
      </c>
      <c r="AA961" s="39">
        <v>11</v>
      </c>
      <c r="AB961" s="52"/>
      <c r="AC961" s="39"/>
      <c r="AD961" s="41">
        <v>9</v>
      </c>
      <c r="AE961" s="41"/>
      <c r="AF961" s="68" t="s">
        <v>618</v>
      </c>
      <c r="AG961" s="39" t="str">
        <f>VLOOKUP(B961,$B$1703:$D$1743,2,FALSE)</f>
        <v>Vic</v>
      </c>
      <c r="AH961" s="39" t="str">
        <f>VLOOKUP(B961,$B$1703:$D$1743,3,FALSE)</f>
        <v>-</v>
      </c>
      <c r="AI961" s="69" t="str">
        <f>TRIM(PROPER(L961))</f>
        <v>Umgawa</v>
      </c>
      <c r="AJ961" s="39" t="str">
        <f>TEXT(A961, "ddd")</f>
        <v>Sat</v>
      </c>
      <c r="AK961" s="39">
        <f>MONTH(Table2[[#This Row],[Date]])</f>
        <v>1</v>
      </c>
      <c r="AL961" s="39"/>
      <c r="AM961" s="39" t="str">
        <f>IF(AND(Table2[[#This Row],[Date]]=A962,Table2[[#This Row],[Track]]=B962,Table2[[#This Row],[Race]]=F962,AL961&lt;&gt;"Neg",AL962&lt;&gt;"Neg"),2,"")</f>
        <v/>
      </c>
      <c r="AN961" s="39" t="str">
        <f>IF(AM961=2,2,IF(AND(AM960=2,Table2[[#This Row],[Negatives]]&lt;&gt;"NEG"),2,""))</f>
        <v/>
      </c>
      <c r="AO961" s="39">
        <f>IF(AND(Table2[[#This Row],[State]]="NSW",Table2[[#This Row],[Rated Order]]=3,AN961=""),100,100)</f>
        <v>100</v>
      </c>
      <c r="AP961" s="39" t="str">
        <f>IF(AC961&lt;&gt;"Won","",AO961*AD961)</f>
        <v/>
      </c>
      <c r="AQ961" s="39">
        <f>IF(AP961="",AO961*-1,AP961-AO961)</f>
        <v>-100</v>
      </c>
      <c r="AR961" s="95">
        <f>IF(Table2[[#This Row],[Negatives]]="NEG","",IF(AND(Table2[[#This Row],[2 Pro Bets]]="",Table2[[#This Row],[State]]="NSW",Table2[[#This Row],[Rated Order]]=3),"",100))</f>
        <v>100</v>
      </c>
      <c r="AS961" s="47" t="str">
        <f>IF(Table2[[#This Row],[Pro Bet]]="","",IF(Table2[[#This Row],[Lev Ret]]="","",AR961*Table2[[#This Row],[Div]]))</f>
        <v/>
      </c>
      <c r="AT961" s="96">
        <f>IF(Table2[[#This Row],[Pro Bet]]="","",IF(AS961="",AR961*-1,AS961-AR961))</f>
        <v>-100</v>
      </c>
    </row>
    <row r="962" spans="1:46" x14ac:dyDescent="0.25">
      <c r="A962" s="38">
        <v>44940</v>
      </c>
      <c r="B962" s="39" t="s">
        <v>225</v>
      </c>
      <c r="C962" s="40">
        <v>0.57152777777777775</v>
      </c>
      <c r="D962" s="39">
        <v>3</v>
      </c>
      <c r="E962" s="39">
        <v>8</v>
      </c>
      <c r="F962" s="70">
        <v>7</v>
      </c>
      <c r="G962" s="39">
        <v>1600</v>
      </c>
      <c r="H962" s="39" t="s">
        <v>988</v>
      </c>
      <c r="I962" s="39">
        <v>84</v>
      </c>
      <c r="J962" s="39">
        <v>130</v>
      </c>
      <c r="K962" s="39">
        <v>10</v>
      </c>
      <c r="L962" s="39" t="s">
        <v>593</v>
      </c>
      <c r="M962" s="39" t="s">
        <v>999</v>
      </c>
      <c r="N962" s="41">
        <v>6</v>
      </c>
      <c r="O962" s="39" t="s">
        <v>1287</v>
      </c>
      <c r="P962" s="39" t="s">
        <v>1049</v>
      </c>
      <c r="Q962" s="48"/>
      <c r="R962" s="39">
        <v>2</v>
      </c>
      <c r="S962" s="39">
        <v>56</v>
      </c>
      <c r="T962" s="39">
        <v>56</v>
      </c>
      <c r="U962" s="48">
        <v>32.051282051282051</v>
      </c>
      <c r="V962" s="39">
        <v>3</v>
      </c>
      <c r="W962" s="39">
        <v>2</v>
      </c>
      <c r="X962" s="39">
        <v>2</v>
      </c>
      <c r="Y962" s="39">
        <v>5</v>
      </c>
      <c r="Z962" s="39">
        <v>35</v>
      </c>
      <c r="AA962" s="39">
        <v>8</v>
      </c>
      <c r="AB962" s="52"/>
      <c r="AC962" s="39"/>
      <c r="AD962" s="41">
        <v>7.5</v>
      </c>
      <c r="AE962" s="41"/>
      <c r="AF962" s="68" t="s">
        <v>618</v>
      </c>
      <c r="AG962" s="39" t="str">
        <f>VLOOKUP(B962,$B$1703:$D$1743,2,FALSE)</f>
        <v>Vic</v>
      </c>
      <c r="AH962" s="39" t="str">
        <f>VLOOKUP(B962,$B$1703:$D$1743,3,FALSE)</f>
        <v>-</v>
      </c>
      <c r="AI962" s="69" t="str">
        <f>TRIM(PROPER(L962))</f>
        <v>Typhoon Harmony</v>
      </c>
      <c r="AJ962" s="39" t="str">
        <f>TEXT(A962, "ddd")</f>
        <v>Sat</v>
      </c>
      <c r="AK962" s="39">
        <f>MONTH(Table2[[#This Row],[Date]])</f>
        <v>1</v>
      </c>
      <c r="AL962" s="39"/>
      <c r="AM962" s="39" t="str">
        <f>IF(AND(Table2[[#This Row],[Date]]=A963,Table2[[#This Row],[Track]]=B963,Table2[[#This Row],[Race]]=F963,AL962&lt;&gt;"Neg",AL963&lt;&gt;"Neg"),2,"")</f>
        <v/>
      </c>
      <c r="AN962" s="39" t="str">
        <f>IF(AM962=2,2,IF(AND(AM961=2,Table2[[#This Row],[Negatives]]&lt;&gt;"NEG"),2,""))</f>
        <v/>
      </c>
      <c r="AO962" s="39">
        <f>IF(AND(Table2[[#This Row],[State]]="NSW",Table2[[#This Row],[Rated Order]]=3,AN962=""),100,100)</f>
        <v>100</v>
      </c>
      <c r="AP962" s="39" t="str">
        <f>IF(AC962&lt;&gt;"Won","",AO962*AD962)</f>
        <v/>
      </c>
      <c r="AQ962" s="39">
        <f>IF(AP962="",AO962*-1,AP962-AO962)</f>
        <v>-100</v>
      </c>
      <c r="AR962" s="95">
        <f>IF(Table2[[#This Row],[Negatives]]="NEG","",IF(AND(Table2[[#This Row],[2 Pro Bets]]="",Table2[[#This Row],[State]]="NSW",Table2[[#This Row],[Rated Order]]=3),"",100))</f>
        <v>100</v>
      </c>
      <c r="AS962" s="47" t="str">
        <f>IF(Table2[[#This Row],[Pro Bet]]="","",IF(Table2[[#This Row],[Lev Ret]]="","",AR962*Table2[[#This Row],[Div]]))</f>
        <v/>
      </c>
      <c r="AT962" s="96">
        <f>IF(Table2[[#This Row],[Pro Bet]]="","",IF(AS962="",AR962*-1,AS962-AR962))</f>
        <v>-100</v>
      </c>
    </row>
    <row r="963" spans="1:46" x14ac:dyDescent="0.25">
      <c r="A963" s="38">
        <v>44940</v>
      </c>
      <c r="B963" s="39" t="s">
        <v>225</v>
      </c>
      <c r="C963" s="40">
        <v>0.57152777777777775</v>
      </c>
      <c r="D963" s="39">
        <v>3</v>
      </c>
      <c r="E963" s="39">
        <v>8</v>
      </c>
      <c r="F963" s="70">
        <v>7</v>
      </c>
      <c r="G963" s="39">
        <v>1600</v>
      </c>
      <c r="H963" s="39" t="s">
        <v>988</v>
      </c>
      <c r="I963" s="39">
        <v>84</v>
      </c>
      <c r="J963" s="39">
        <v>130</v>
      </c>
      <c r="K963" s="39">
        <v>3</v>
      </c>
      <c r="L963" s="39" t="s">
        <v>177</v>
      </c>
      <c r="M963" s="39" t="s">
        <v>1018</v>
      </c>
      <c r="N963" s="41">
        <v>2.9</v>
      </c>
      <c r="O963" s="39" t="s">
        <v>1000</v>
      </c>
      <c r="P963" s="39" t="s">
        <v>1278</v>
      </c>
      <c r="Q963" s="48"/>
      <c r="R963" s="39">
        <v>1</v>
      </c>
      <c r="S963" s="39">
        <v>58.5</v>
      </c>
      <c r="T963" s="39">
        <v>58.5</v>
      </c>
      <c r="U963" s="48">
        <v>32.051282051282051</v>
      </c>
      <c r="V963" s="39">
        <v>1</v>
      </c>
      <c r="W963" s="39">
        <v>3</v>
      </c>
      <c r="X963" s="39">
        <v>3</v>
      </c>
      <c r="Y963" s="39">
        <v>5.7</v>
      </c>
      <c r="Z963" s="39">
        <v>30</v>
      </c>
      <c r="AA963" s="39">
        <v>8</v>
      </c>
      <c r="AB963" s="52"/>
      <c r="AC963" s="39"/>
      <c r="AD963" s="41">
        <v>2.5</v>
      </c>
      <c r="AE963" s="41"/>
      <c r="AF963" s="68" t="s">
        <v>618</v>
      </c>
      <c r="AG963" s="39" t="str">
        <f>VLOOKUP(B963,$B$1703:$D$1743,2,FALSE)</f>
        <v>Vic</v>
      </c>
      <c r="AH963" s="39" t="str">
        <f>VLOOKUP(B963,$B$1703:$D$1743,3,FALSE)</f>
        <v>-</v>
      </c>
      <c r="AI963" s="69" t="str">
        <f>TRIM(PROPER(L963))</f>
        <v>Here To Shock</v>
      </c>
      <c r="AJ963" s="39" t="str">
        <f>TEXT(A963, "ddd")</f>
        <v>Sat</v>
      </c>
      <c r="AK963" s="39">
        <f>MONTH(Table2[[#This Row],[Date]])</f>
        <v>1</v>
      </c>
      <c r="AL963" s="39" t="s">
        <v>1361</v>
      </c>
      <c r="AM963" s="39" t="str">
        <f>IF(AND(Table2[[#This Row],[Date]]=A964,Table2[[#This Row],[Track]]=B964,Table2[[#This Row],[Race]]=F964,AL963&lt;&gt;"Neg",AL964&lt;&gt;"Neg"),2,"")</f>
        <v/>
      </c>
      <c r="AN963" s="39" t="str">
        <f>IF(AM963=2,2,IF(AND(AM962=2,Table2[[#This Row],[Negatives]]&lt;&gt;"NEG"),2,""))</f>
        <v/>
      </c>
      <c r="AO963" s="39">
        <f>IF(AND(Table2[[#This Row],[State]]="NSW",Table2[[#This Row],[Rated Order]]=3,AN963=""),100,100)</f>
        <v>100</v>
      </c>
      <c r="AP963" s="39" t="str">
        <f>IF(AC963&lt;&gt;"Won","",AO963*AD963)</f>
        <v/>
      </c>
      <c r="AQ963" s="39">
        <f>IF(AP963="",AO963*-1,AP963-AO963)</f>
        <v>-100</v>
      </c>
      <c r="AR963" s="95" t="str">
        <f>IF(Table2[[#This Row],[Negatives]]="NEG","",IF(AND(Table2[[#This Row],[2 Pro Bets]]="",Table2[[#This Row],[State]]="NSW",Table2[[#This Row],[Rated Order]]=3),"",100))</f>
        <v/>
      </c>
      <c r="AS963" s="47" t="str">
        <f>IF(Table2[[#This Row],[Pro Bet]]="","",IF(Table2[[#This Row],[Lev Ret]]="","",AR963*Table2[[#This Row],[Div]]))</f>
        <v/>
      </c>
      <c r="AT963" s="96" t="str">
        <f>IF(Table2[[#This Row],[Pro Bet]]="","",IF(AS963="",AR963*-1,AS963-AR963))</f>
        <v/>
      </c>
    </row>
    <row r="964" spans="1:46" x14ac:dyDescent="0.25">
      <c r="A964" s="38">
        <v>44940</v>
      </c>
      <c r="B964" s="39" t="s">
        <v>45</v>
      </c>
      <c r="C964" s="40">
        <v>0.58680555555555558</v>
      </c>
      <c r="D964" s="39">
        <v>4</v>
      </c>
      <c r="E964" s="39">
        <v>3</v>
      </c>
      <c r="F964" s="70">
        <v>4</v>
      </c>
      <c r="G964" s="39">
        <v>1350</v>
      </c>
      <c r="H964" s="39" t="s">
        <v>1398</v>
      </c>
      <c r="I964" s="39">
        <v>78</v>
      </c>
      <c r="J964" s="39">
        <v>150</v>
      </c>
      <c r="K964" s="39">
        <v>3</v>
      </c>
      <c r="L964" s="39" t="s">
        <v>866</v>
      </c>
      <c r="M964" s="39" t="s">
        <v>999</v>
      </c>
      <c r="N964" s="41">
        <v>7.2</v>
      </c>
      <c r="O964" s="39" t="s">
        <v>1337</v>
      </c>
      <c r="P964" s="39" t="s">
        <v>1504</v>
      </c>
      <c r="Q964" s="48">
        <v>2</v>
      </c>
      <c r="R964" s="39">
        <v>4</v>
      </c>
      <c r="S964" s="39">
        <v>58.5</v>
      </c>
      <c r="T964" s="39">
        <v>56.5</v>
      </c>
      <c r="U964" s="48">
        <v>33.496732026143789</v>
      </c>
      <c r="V964" s="39">
        <v>4</v>
      </c>
      <c r="W964" s="39">
        <v>4</v>
      </c>
      <c r="X964" s="39">
        <v>2</v>
      </c>
      <c r="Y964" s="39">
        <v>4.75</v>
      </c>
      <c r="Z964" s="39">
        <v>20</v>
      </c>
      <c r="AA964" s="39"/>
      <c r="AB964" s="52"/>
      <c r="AC964" s="39"/>
      <c r="AD964" s="41">
        <v>6</v>
      </c>
      <c r="AE964" s="41"/>
      <c r="AF964" s="68" t="s">
        <v>619</v>
      </c>
      <c r="AG964" s="39" t="str">
        <f>VLOOKUP(B964,$B$1703:$D$1743,2,FALSE)</f>
        <v>NSW</v>
      </c>
      <c r="AH964" s="39" t="str">
        <f>VLOOKUP(B964,$B$1703:$D$1743,3,FALSE)</f>
        <v>-</v>
      </c>
      <c r="AI964" s="69" t="str">
        <f>TRIM(PROPER(L964))</f>
        <v>Per Inaway</v>
      </c>
      <c r="AJ964" s="39" t="str">
        <f>TEXT(A964, "ddd")</f>
        <v>Sat</v>
      </c>
      <c r="AK964" s="39">
        <f>MONTH(Table2[[#This Row],[Date]])</f>
        <v>1</v>
      </c>
      <c r="AL964" s="39"/>
      <c r="AM964" s="39" t="str">
        <f>IF(AND(Table2[[#This Row],[Date]]=A965,Table2[[#This Row],[Track]]=B965,Table2[[#This Row],[Race]]=F965,AL964&lt;&gt;"Neg",AL965&lt;&gt;"Neg"),2,"")</f>
        <v/>
      </c>
      <c r="AN964" s="39" t="str">
        <f>IF(AM964=2,2,IF(AND(AM963=2,Table2[[#This Row],[Negatives]]&lt;&gt;"NEG"),2,""))</f>
        <v/>
      </c>
      <c r="AO964" s="39">
        <f>IF(AND(Table2[[#This Row],[State]]="NSW",Table2[[#This Row],[Rated Order]]=3,AN964=""),100,100)</f>
        <v>100</v>
      </c>
      <c r="AP964" s="39" t="str">
        <f>IF(AC964&lt;&gt;"Won","",AO964*AD964)</f>
        <v/>
      </c>
      <c r="AQ964" s="39">
        <f>IF(AP964="",AO964*-1,AP964-AO964)</f>
        <v>-100</v>
      </c>
      <c r="AR964" s="95">
        <f>IF(Table2[[#This Row],[Negatives]]="NEG","",IF(AND(Table2[[#This Row],[2 Pro Bets]]="",Table2[[#This Row],[State]]="NSW",Table2[[#This Row],[Rated Order]]=3),"",100))</f>
        <v>100</v>
      </c>
      <c r="AS964" s="47" t="str">
        <f>IF(Table2[[#This Row],[Pro Bet]]="","",IF(Table2[[#This Row],[Lev Ret]]="","",AR964*Table2[[#This Row],[Div]]))</f>
        <v/>
      </c>
      <c r="AT964" s="96">
        <f>IF(Table2[[#This Row],[Pro Bet]]="","",IF(AS964="",AR964*-1,AS964-AR964))</f>
        <v>-100</v>
      </c>
    </row>
    <row r="965" spans="1:46" x14ac:dyDescent="0.25">
      <c r="A965" s="38">
        <v>44940</v>
      </c>
      <c r="B965" s="39" t="s">
        <v>45</v>
      </c>
      <c r="C965" s="40">
        <v>0.58680555555555558</v>
      </c>
      <c r="D965" s="39">
        <v>4</v>
      </c>
      <c r="E965" s="39">
        <v>3</v>
      </c>
      <c r="F965" s="70">
        <v>4</v>
      </c>
      <c r="G965" s="39">
        <v>1350</v>
      </c>
      <c r="H965" s="39" t="s">
        <v>1398</v>
      </c>
      <c r="I965" s="39">
        <v>78</v>
      </c>
      <c r="J965" s="39">
        <v>150</v>
      </c>
      <c r="K965" s="39">
        <v>6</v>
      </c>
      <c r="L965" s="39" t="s">
        <v>327</v>
      </c>
      <c r="M965" s="39" t="s">
        <v>1018</v>
      </c>
      <c r="N965" s="41">
        <v>4.7</v>
      </c>
      <c r="O965" s="39" t="s">
        <v>1406</v>
      </c>
      <c r="P965" s="39" t="s">
        <v>1407</v>
      </c>
      <c r="Q965" s="48"/>
      <c r="R965" s="39">
        <v>6</v>
      </c>
      <c r="S965" s="39">
        <v>57.5</v>
      </c>
      <c r="T965" s="39">
        <v>57.5</v>
      </c>
      <c r="U965" s="48">
        <v>33.496732026143789</v>
      </c>
      <c r="V965" s="39"/>
      <c r="W965" s="39"/>
      <c r="X965" s="39">
        <v>3</v>
      </c>
      <c r="Y965" s="39">
        <v>7.73</v>
      </c>
      <c r="Z965" s="39">
        <v>20</v>
      </c>
      <c r="AA965" s="39"/>
      <c r="AB965" s="52"/>
      <c r="AC965" s="39"/>
      <c r="AD965" s="41">
        <v>5.5</v>
      </c>
      <c r="AE965" s="41"/>
      <c r="AF965" s="68" t="s">
        <v>619</v>
      </c>
      <c r="AG965" s="39" t="str">
        <f>VLOOKUP(B965,$B$1703:$D$1743,2,FALSE)</f>
        <v>NSW</v>
      </c>
      <c r="AH965" s="39" t="str">
        <f>VLOOKUP(B965,$B$1703:$D$1743,3,FALSE)</f>
        <v>-</v>
      </c>
      <c r="AI965" s="69" t="str">
        <f>TRIM(PROPER(L965))</f>
        <v>For Valour</v>
      </c>
      <c r="AJ965" s="39" t="str">
        <f>TEXT(A965, "ddd")</f>
        <v>Sat</v>
      </c>
      <c r="AK965" s="39">
        <f>MONTH(Table2[[#This Row],[Date]])</f>
        <v>1</v>
      </c>
      <c r="AL965" s="39" t="s">
        <v>1362</v>
      </c>
      <c r="AM965" s="39" t="str">
        <f>IF(AND(Table2[[#This Row],[Date]]=A966,Table2[[#This Row],[Track]]=B966,Table2[[#This Row],[Race]]=F966,AL965&lt;&gt;"Neg",AL966&lt;&gt;"Neg"),2,"")</f>
        <v/>
      </c>
      <c r="AN965" s="39" t="str">
        <f>IF(AM965=2,2,IF(AND(AM964=2,Table2[[#This Row],[Negatives]]&lt;&gt;"NEG"),2,""))</f>
        <v/>
      </c>
      <c r="AO965" s="39">
        <f>IF(AND(Table2[[#This Row],[State]]="NSW",Table2[[#This Row],[Rated Order]]=3,AN965=""),100,100)</f>
        <v>100</v>
      </c>
      <c r="AP965" s="39" t="str">
        <f>IF(AC965&lt;&gt;"Won","",AO965*AD965)</f>
        <v/>
      </c>
      <c r="AQ965" s="39">
        <f>IF(AP965="",AO965*-1,AP965-AO965)</f>
        <v>-100</v>
      </c>
      <c r="AR965" s="95" t="str">
        <f>IF(Table2[[#This Row],[Negatives]]="NEG","",IF(AND(Table2[[#This Row],[2 Pro Bets]]="",Table2[[#This Row],[State]]="NSW",Table2[[#This Row],[Rated Order]]=3),"",100))</f>
        <v/>
      </c>
      <c r="AS965" s="47" t="str">
        <f>IF(Table2[[#This Row],[Pro Bet]]="","",IF(Table2[[#This Row],[Lev Ret]]="","",AR965*Table2[[#This Row],[Div]]))</f>
        <v/>
      </c>
      <c r="AT965" s="96" t="str">
        <f>IF(Table2[[#This Row],[Pro Bet]]="","",IF(AS965="",AR965*-1,AS965-AR965))</f>
        <v/>
      </c>
    </row>
    <row r="966" spans="1:46" x14ac:dyDescent="0.25">
      <c r="A966" s="38">
        <v>44940</v>
      </c>
      <c r="B966" s="39" t="s">
        <v>225</v>
      </c>
      <c r="C966" s="40">
        <v>0.59583333333333333</v>
      </c>
      <c r="D966" s="39">
        <v>3</v>
      </c>
      <c r="E966" s="39">
        <v>8</v>
      </c>
      <c r="F966" s="70">
        <v>8</v>
      </c>
      <c r="G966" s="39">
        <v>1200</v>
      </c>
      <c r="H966" s="39" t="s">
        <v>988</v>
      </c>
      <c r="I966" s="39">
        <v>78</v>
      </c>
      <c r="J966" s="39">
        <v>130</v>
      </c>
      <c r="K966" s="39">
        <v>3</v>
      </c>
      <c r="L966" s="39" t="s">
        <v>14</v>
      </c>
      <c r="M966" s="39" t="s">
        <v>1018</v>
      </c>
      <c r="N966" s="41">
        <v>3.5</v>
      </c>
      <c r="O966" s="39" t="s">
        <v>1161</v>
      </c>
      <c r="P966" s="39" t="s">
        <v>1045</v>
      </c>
      <c r="Q966" s="48"/>
      <c r="R966" s="39">
        <v>10</v>
      </c>
      <c r="S966" s="39">
        <v>58.5</v>
      </c>
      <c r="T966" s="39">
        <v>58.5</v>
      </c>
      <c r="U966" s="48">
        <v>43.956043956043956</v>
      </c>
      <c r="V966" s="39">
        <v>1</v>
      </c>
      <c r="W966" s="39">
        <v>3</v>
      </c>
      <c r="X966" s="39">
        <v>2</v>
      </c>
      <c r="Y966" s="39">
        <v>4.8</v>
      </c>
      <c r="Z966" s="39">
        <v>35</v>
      </c>
      <c r="AA966" s="39">
        <v>9</v>
      </c>
      <c r="AB966" s="52"/>
      <c r="AC966" s="39" t="s">
        <v>2</v>
      </c>
      <c r="AD966" s="41">
        <v>3.6</v>
      </c>
      <c r="AE966" s="41">
        <v>1.3</v>
      </c>
      <c r="AF966" s="68" t="s">
        <v>618</v>
      </c>
      <c r="AG966" s="39" t="str">
        <f>VLOOKUP(B966,$B$1703:$D$1743,2,FALSE)</f>
        <v>Vic</v>
      </c>
      <c r="AH966" s="39" t="str">
        <f>VLOOKUP(B966,$B$1703:$D$1743,3,FALSE)</f>
        <v>-</v>
      </c>
      <c r="AI966" s="69" t="str">
        <f>TRIM(PROPER(L966))</f>
        <v>Jungle Jim</v>
      </c>
      <c r="AJ966" s="39" t="str">
        <f>TEXT(A966, "ddd")</f>
        <v>Sat</v>
      </c>
      <c r="AK966" s="39">
        <f>MONTH(Table2[[#This Row],[Date]])</f>
        <v>1</v>
      </c>
      <c r="AL966" s="39" t="s">
        <v>1361</v>
      </c>
      <c r="AM966" s="39" t="str">
        <f>IF(AND(Table2[[#This Row],[Date]]=A967,Table2[[#This Row],[Track]]=B967,Table2[[#This Row],[Race]]=F967,AL966&lt;&gt;"Neg",AL967&lt;&gt;"Neg"),2,"")</f>
        <v/>
      </c>
      <c r="AN966" s="39" t="str">
        <f>IF(AM966=2,2,IF(AND(AM965=2,Table2[[#This Row],[Negatives]]&lt;&gt;"NEG"),2,""))</f>
        <v/>
      </c>
      <c r="AO966" s="39">
        <f>IF(AND(Table2[[#This Row],[State]]="NSW",Table2[[#This Row],[Rated Order]]=3,AN966=""),100,100)</f>
        <v>100</v>
      </c>
      <c r="AP966" s="39" t="str">
        <f>IF(AC966&lt;&gt;"Won","",AO966*AD966)</f>
        <v/>
      </c>
      <c r="AQ966" s="39">
        <f>IF(AP966="",AO966*-1,AP966-AO966)</f>
        <v>-100</v>
      </c>
      <c r="AR966" s="95" t="str">
        <f>IF(Table2[[#This Row],[Negatives]]="NEG","",IF(AND(Table2[[#This Row],[2 Pro Bets]]="",Table2[[#This Row],[State]]="NSW",Table2[[#This Row],[Rated Order]]=3),"",100))</f>
        <v/>
      </c>
      <c r="AS966" s="47" t="str">
        <f>IF(Table2[[#This Row],[Pro Bet]]="","",IF(Table2[[#This Row],[Lev Ret]]="","",AR966*Table2[[#This Row],[Div]]))</f>
        <v/>
      </c>
      <c r="AT966" s="96" t="str">
        <f>IF(Table2[[#This Row],[Pro Bet]]="","",IF(AS966="",AR966*-1,AS966-AR966))</f>
        <v/>
      </c>
    </row>
    <row r="967" spans="1:46" x14ac:dyDescent="0.25">
      <c r="A967" s="38">
        <v>44940</v>
      </c>
      <c r="B967" s="39" t="s">
        <v>45</v>
      </c>
      <c r="C967" s="40">
        <v>0.63541666666666663</v>
      </c>
      <c r="D967" s="39">
        <v>4</v>
      </c>
      <c r="E967" s="39">
        <v>3</v>
      </c>
      <c r="F967" s="70">
        <v>6</v>
      </c>
      <c r="G967" s="39">
        <v>1200</v>
      </c>
      <c r="H967" s="39" t="s">
        <v>1398</v>
      </c>
      <c r="I967" s="39">
        <v>72</v>
      </c>
      <c r="J967" s="39">
        <v>120</v>
      </c>
      <c r="K967" s="39">
        <v>1</v>
      </c>
      <c r="L967" s="39" t="s">
        <v>915</v>
      </c>
      <c r="M967" s="39" t="s">
        <v>1006</v>
      </c>
      <c r="N967" s="41">
        <v>4.2</v>
      </c>
      <c r="O967" s="39" t="s">
        <v>1467</v>
      </c>
      <c r="P967" s="39" t="s">
        <v>1517</v>
      </c>
      <c r="Q967" s="48"/>
      <c r="R967" s="39">
        <v>4</v>
      </c>
      <c r="S967" s="39">
        <v>60</v>
      </c>
      <c r="T967" s="39">
        <v>60</v>
      </c>
      <c r="U967" s="48">
        <v>43.80952380952381</v>
      </c>
      <c r="V967" s="39">
        <v>1</v>
      </c>
      <c r="W967" s="39">
        <v>2</v>
      </c>
      <c r="X967" s="39">
        <v>2</v>
      </c>
      <c r="Y967" s="39">
        <v>5.63</v>
      </c>
      <c r="Z967" s="39">
        <v>20</v>
      </c>
      <c r="AA967" s="39"/>
      <c r="AB967" s="52"/>
      <c r="AC967" s="39"/>
      <c r="AD967" s="41">
        <v>5</v>
      </c>
      <c r="AE967" s="41"/>
      <c r="AF967" s="68" t="s">
        <v>619</v>
      </c>
      <c r="AG967" s="39" t="str">
        <f>VLOOKUP(B967,$B$1703:$D$1743,2,FALSE)</f>
        <v>NSW</v>
      </c>
      <c r="AH967" s="39" t="str">
        <f>VLOOKUP(B967,$B$1703:$D$1743,3,FALSE)</f>
        <v>-</v>
      </c>
      <c r="AI967" s="69" t="str">
        <f>TRIM(PROPER(L967))</f>
        <v>Oakfield Duke</v>
      </c>
      <c r="AJ967" s="39" t="str">
        <f>TEXT(A967, "ddd")</f>
        <v>Sat</v>
      </c>
      <c r="AK967" s="39">
        <f>MONTH(Table2[[#This Row],[Date]])</f>
        <v>1</v>
      </c>
      <c r="AL967" s="39"/>
      <c r="AM967" s="39" t="str">
        <f>IF(AND(Table2[[#This Row],[Date]]=A968,Table2[[#This Row],[Track]]=B968,Table2[[#This Row],[Race]]=F968,AL967&lt;&gt;"Neg",AL968&lt;&gt;"Neg"),2,"")</f>
        <v/>
      </c>
      <c r="AN967" s="39" t="str">
        <f>IF(AM967=2,2,IF(AND(AM966=2,Table2[[#This Row],[Negatives]]&lt;&gt;"NEG"),2,""))</f>
        <v/>
      </c>
      <c r="AO967" s="39">
        <f>IF(AND(Table2[[#This Row],[State]]="NSW",Table2[[#This Row],[Rated Order]]=3,AN967=""),100,100)</f>
        <v>100</v>
      </c>
      <c r="AP967" s="39" t="str">
        <f>IF(AC967&lt;&gt;"Won","",AO967*AD967)</f>
        <v/>
      </c>
      <c r="AQ967" s="39">
        <f>IF(AP967="",AO967*-1,AP967-AO967)</f>
        <v>-100</v>
      </c>
      <c r="AR967" s="95">
        <f>IF(Table2[[#This Row],[Negatives]]="NEG","",IF(AND(Table2[[#This Row],[2 Pro Bets]]="",Table2[[#This Row],[State]]="NSW",Table2[[#This Row],[Rated Order]]=3),"",100))</f>
        <v>100</v>
      </c>
      <c r="AS967" s="47" t="str">
        <f>IF(Table2[[#This Row],[Pro Bet]]="","",IF(Table2[[#This Row],[Lev Ret]]="","",AR967*Table2[[#This Row],[Div]]))</f>
        <v/>
      </c>
      <c r="AT967" s="96">
        <f>IF(Table2[[#This Row],[Pro Bet]]="","",IF(AS967="",AR967*-1,AS967-AR967))</f>
        <v>-100</v>
      </c>
    </row>
    <row r="968" spans="1:46" x14ac:dyDescent="0.25">
      <c r="A968" s="38">
        <v>44940</v>
      </c>
      <c r="B968" s="39" t="s">
        <v>45</v>
      </c>
      <c r="C968" s="40">
        <v>0.69791666666666663</v>
      </c>
      <c r="D968" s="39">
        <v>4</v>
      </c>
      <c r="E968" s="39">
        <v>3</v>
      </c>
      <c r="F968" s="70">
        <v>8</v>
      </c>
      <c r="G968" s="39">
        <v>1500</v>
      </c>
      <c r="H968" s="39" t="s">
        <v>1398</v>
      </c>
      <c r="I968" s="39">
        <v>78</v>
      </c>
      <c r="J968" s="39">
        <v>150</v>
      </c>
      <c r="K968" s="39">
        <v>2</v>
      </c>
      <c r="L968" s="39" t="s">
        <v>916</v>
      </c>
      <c r="M968" s="39" t="s">
        <v>999</v>
      </c>
      <c r="N968" s="41">
        <v>5</v>
      </c>
      <c r="O968" s="39" t="s">
        <v>1513</v>
      </c>
      <c r="P968" s="39" t="s">
        <v>1064</v>
      </c>
      <c r="Q968" s="48"/>
      <c r="R968" s="39">
        <v>6</v>
      </c>
      <c r="S968" s="39">
        <v>59.5</v>
      </c>
      <c r="T968" s="39">
        <v>59.5</v>
      </c>
      <c r="U968" s="48">
        <v>36.129032258064512</v>
      </c>
      <c r="V968" s="39">
        <v>2</v>
      </c>
      <c r="W968" s="39">
        <v>1</v>
      </c>
      <c r="X968" s="39">
        <v>2</v>
      </c>
      <c r="Y968" s="39">
        <v>7.1</v>
      </c>
      <c r="Z968" s="39">
        <v>20</v>
      </c>
      <c r="AA968" s="39"/>
      <c r="AB968" s="52"/>
      <c r="AC968" s="39" t="s">
        <v>471</v>
      </c>
      <c r="AD968" s="41">
        <v>4.8</v>
      </c>
      <c r="AE968" s="41">
        <v>1.9</v>
      </c>
      <c r="AF968" s="68" t="s">
        <v>619</v>
      </c>
      <c r="AG968" s="39" t="str">
        <f>VLOOKUP(B968,$B$1703:$D$1743,2,FALSE)</f>
        <v>NSW</v>
      </c>
      <c r="AH968" s="39" t="str">
        <f>VLOOKUP(B968,$B$1703:$D$1743,3,FALSE)</f>
        <v>-</v>
      </c>
      <c r="AI968" s="69" t="str">
        <f>TRIM(PROPER(L968))</f>
        <v>Banju</v>
      </c>
      <c r="AJ968" s="39" t="str">
        <f>TEXT(A968, "ddd")</f>
        <v>Sat</v>
      </c>
      <c r="AK968" s="39">
        <f>MONTH(Table2[[#This Row],[Date]])</f>
        <v>1</v>
      </c>
      <c r="AL968" s="39"/>
      <c r="AM968" s="39" t="str">
        <f>IF(AND(Table2[[#This Row],[Date]]=A969,Table2[[#This Row],[Track]]=B969,Table2[[#This Row],[Race]]=F969,AL968&lt;&gt;"Neg",AL969&lt;&gt;"Neg"),2,"")</f>
        <v/>
      </c>
      <c r="AN968" s="39" t="str">
        <f>IF(AM968=2,2,IF(AND(AM967=2,Table2[[#This Row],[Negatives]]&lt;&gt;"NEG"),2,""))</f>
        <v/>
      </c>
      <c r="AO968" s="39">
        <f>IF(AND(Table2[[#This Row],[State]]="NSW",Table2[[#This Row],[Rated Order]]=3,AN968=""),100,100)</f>
        <v>100</v>
      </c>
      <c r="AP968" s="39">
        <f>IF(AC968&lt;&gt;"Won","",AO968*AD968)</f>
        <v>480</v>
      </c>
      <c r="AQ968" s="39">
        <f>IF(AP968="",AO968*-1,AP968-AO968)</f>
        <v>380</v>
      </c>
      <c r="AR968" s="95">
        <f>IF(Table2[[#This Row],[Negatives]]="NEG","",IF(AND(Table2[[#This Row],[2 Pro Bets]]="",Table2[[#This Row],[State]]="NSW",Table2[[#This Row],[Rated Order]]=3),"",100))</f>
        <v>100</v>
      </c>
      <c r="AS968" s="47">
        <f>IF(Table2[[#This Row],[Pro Bet]]="","",IF(Table2[[#This Row],[Lev Ret]]="","",AR968*Table2[[#This Row],[Div]]))</f>
        <v>480</v>
      </c>
      <c r="AT968" s="96">
        <f>IF(Table2[[#This Row],[Pro Bet]]="","",IF(AS968="",AR968*-1,AS968-AR968))</f>
        <v>380</v>
      </c>
    </row>
    <row r="969" spans="1:46" x14ac:dyDescent="0.25">
      <c r="A969" s="38">
        <v>44940</v>
      </c>
      <c r="B969" s="39" t="s">
        <v>45</v>
      </c>
      <c r="C969" s="40">
        <v>0.69791666666666663</v>
      </c>
      <c r="D969" s="39">
        <v>4</v>
      </c>
      <c r="E969" s="39">
        <v>3</v>
      </c>
      <c r="F969" s="70">
        <v>8</v>
      </c>
      <c r="G969" s="39">
        <v>1500</v>
      </c>
      <c r="H969" s="39" t="s">
        <v>1398</v>
      </c>
      <c r="I969" s="39">
        <v>78</v>
      </c>
      <c r="J969" s="39">
        <v>150</v>
      </c>
      <c r="K969" s="39">
        <v>15</v>
      </c>
      <c r="L969" s="39" t="s">
        <v>1654</v>
      </c>
      <c r="M969" s="39" t="s">
        <v>1018</v>
      </c>
      <c r="N969" s="41">
        <v>14.5</v>
      </c>
      <c r="O969" s="39" t="s">
        <v>1424</v>
      </c>
      <c r="P969" s="39" t="s">
        <v>1453</v>
      </c>
      <c r="Q969" s="48"/>
      <c r="R969" s="39">
        <v>5</v>
      </c>
      <c r="S969" s="39">
        <v>54</v>
      </c>
      <c r="T969" s="39">
        <v>54</v>
      </c>
      <c r="U969" s="48">
        <v>36.129032258064512</v>
      </c>
      <c r="V969" s="39"/>
      <c r="W969" s="39"/>
      <c r="X969" s="39">
        <v>3</v>
      </c>
      <c r="Y969" s="39">
        <v>7.46</v>
      </c>
      <c r="Z969" s="39">
        <v>20</v>
      </c>
      <c r="AA969" s="39"/>
      <c r="AB969" s="52"/>
      <c r="AC969" s="39"/>
      <c r="AD969" s="41">
        <v>21</v>
      </c>
      <c r="AE969" s="41"/>
      <c r="AF969" s="68" t="s">
        <v>619</v>
      </c>
      <c r="AG969" s="39" t="str">
        <f>VLOOKUP(B969,$B$1703:$D$1743,2,FALSE)</f>
        <v>NSW</v>
      </c>
      <c r="AH969" s="39" t="str">
        <f>VLOOKUP(B969,$B$1703:$D$1743,3,FALSE)</f>
        <v>-</v>
      </c>
      <c r="AI969" s="69" t="str">
        <f>TRIM(PROPER(L969))</f>
        <v>Unrelenting</v>
      </c>
      <c r="AJ969" s="39" t="str">
        <f>TEXT(A969, "ddd")</f>
        <v>Sat</v>
      </c>
      <c r="AK969" s="39">
        <f>MONTH(Table2[[#This Row],[Date]])</f>
        <v>1</v>
      </c>
      <c r="AL969" s="39" t="s">
        <v>1362</v>
      </c>
      <c r="AM969" s="39" t="str">
        <f>IF(AND(Table2[[#This Row],[Date]]=A970,Table2[[#This Row],[Track]]=B970,Table2[[#This Row],[Race]]=F970,AL969&lt;&gt;"Neg",AL970&lt;&gt;"Neg"),2,"")</f>
        <v/>
      </c>
      <c r="AN969" s="39" t="str">
        <f>IF(AM969=2,2,IF(AND(AM968=2,Table2[[#This Row],[Negatives]]&lt;&gt;"NEG"),2,""))</f>
        <v/>
      </c>
      <c r="AO969" s="39">
        <f>IF(AND(Table2[[#This Row],[State]]="NSW",Table2[[#This Row],[Rated Order]]=3,AN969=""),100,100)</f>
        <v>100</v>
      </c>
      <c r="AP969" s="39" t="str">
        <f>IF(AC969&lt;&gt;"Won","",AO969*AD969)</f>
        <v/>
      </c>
      <c r="AQ969" s="39">
        <f>IF(AP969="",AO969*-1,AP969-AO969)</f>
        <v>-100</v>
      </c>
      <c r="AR969" s="95" t="str">
        <f>IF(Table2[[#This Row],[Negatives]]="NEG","",IF(AND(Table2[[#This Row],[2 Pro Bets]]="",Table2[[#This Row],[State]]="NSW",Table2[[#This Row],[Rated Order]]=3),"",100))</f>
        <v/>
      </c>
      <c r="AS969" s="47" t="str">
        <f>IF(Table2[[#This Row],[Pro Bet]]="","",IF(Table2[[#This Row],[Lev Ret]]="","",AR969*Table2[[#This Row],[Div]]))</f>
        <v/>
      </c>
      <c r="AT969" s="96" t="str">
        <f>IF(Table2[[#This Row],[Pro Bet]]="","",IF(AS969="",AR969*-1,AS969-AR969))</f>
        <v/>
      </c>
    </row>
    <row r="970" spans="1:46" x14ac:dyDescent="0.25">
      <c r="A970" s="38">
        <v>44940</v>
      </c>
      <c r="B970" s="39" t="s">
        <v>45</v>
      </c>
      <c r="C970" s="40">
        <v>0.72569444444444453</v>
      </c>
      <c r="D970" s="39">
        <v>4</v>
      </c>
      <c r="E970" s="39">
        <v>3</v>
      </c>
      <c r="F970" s="70">
        <v>9</v>
      </c>
      <c r="G970" s="39">
        <v>2000</v>
      </c>
      <c r="H970" s="39" t="s">
        <v>1398</v>
      </c>
      <c r="I970" s="39">
        <v>78</v>
      </c>
      <c r="J970" s="39">
        <v>150</v>
      </c>
      <c r="K970" s="39">
        <v>2</v>
      </c>
      <c r="L970" s="39" t="s">
        <v>917</v>
      </c>
      <c r="M970" s="39" t="s">
        <v>999</v>
      </c>
      <c r="N970" s="41">
        <v>9.6999999999999993</v>
      </c>
      <c r="O970" s="39" t="s">
        <v>1430</v>
      </c>
      <c r="P970" s="39" t="s">
        <v>1486</v>
      </c>
      <c r="Q970" s="48"/>
      <c r="R970" s="39">
        <v>11</v>
      </c>
      <c r="S970" s="39">
        <v>59.5</v>
      </c>
      <c r="T970" s="39">
        <v>59.5</v>
      </c>
      <c r="U970" s="48">
        <v>13.102574439900939</v>
      </c>
      <c r="V970" s="39"/>
      <c r="W970" s="39">
        <v>3</v>
      </c>
      <c r="X970" s="39">
        <v>2</v>
      </c>
      <c r="Y970" s="39">
        <v>8.43</v>
      </c>
      <c r="Z970" s="39">
        <v>20</v>
      </c>
      <c r="AA970" s="39"/>
      <c r="AB970" s="52"/>
      <c r="AC970" s="39" t="s">
        <v>471</v>
      </c>
      <c r="AD970" s="41">
        <v>9.5</v>
      </c>
      <c r="AE970" s="41">
        <v>2.8</v>
      </c>
      <c r="AF970" s="68" t="s">
        <v>619</v>
      </c>
      <c r="AG970" s="39" t="str">
        <f>VLOOKUP(B970,$B$1703:$D$1743,2,FALSE)</f>
        <v>NSW</v>
      </c>
      <c r="AH970" s="39" t="str">
        <f>VLOOKUP(B970,$B$1703:$D$1743,3,FALSE)</f>
        <v>-</v>
      </c>
      <c r="AI970" s="69" t="str">
        <f>TRIM(PROPER(L970))</f>
        <v>Irish Legend</v>
      </c>
      <c r="AJ970" s="39" t="str">
        <f>TEXT(A970, "ddd")</f>
        <v>Sat</v>
      </c>
      <c r="AK970" s="39">
        <f>MONTH(Table2[[#This Row],[Date]])</f>
        <v>1</v>
      </c>
      <c r="AL970" s="39"/>
      <c r="AM970" s="39" t="str">
        <f>IF(AND(Table2[[#This Row],[Date]]=A971,Table2[[#This Row],[Track]]=B971,Table2[[#This Row],[Race]]=F971,AL970&lt;&gt;"Neg",AL971&lt;&gt;"Neg"),2,"")</f>
        <v/>
      </c>
      <c r="AN970" s="39" t="str">
        <f>IF(AM970=2,2,IF(AND(AM969=2,Table2[[#This Row],[Negatives]]&lt;&gt;"NEG"),2,""))</f>
        <v/>
      </c>
      <c r="AO970" s="39">
        <f>IF(AND(Table2[[#This Row],[State]]="NSW",Table2[[#This Row],[Rated Order]]=3,AN970=""),100,100)</f>
        <v>100</v>
      </c>
      <c r="AP970" s="39">
        <f>IF(AC970&lt;&gt;"Won","",AO970*AD970)</f>
        <v>950</v>
      </c>
      <c r="AQ970" s="39">
        <f>IF(AP970="",AO970*-1,AP970-AO970)</f>
        <v>850</v>
      </c>
      <c r="AR970" s="95">
        <f>IF(Table2[[#This Row],[Negatives]]="NEG","",IF(AND(Table2[[#This Row],[2 Pro Bets]]="",Table2[[#This Row],[State]]="NSW",Table2[[#This Row],[Rated Order]]=3),"",100))</f>
        <v>100</v>
      </c>
      <c r="AS970" s="47">
        <f>IF(Table2[[#This Row],[Pro Bet]]="","",IF(Table2[[#This Row],[Lev Ret]]="","",AR970*Table2[[#This Row],[Div]]))</f>
        <v>950</v>
      </c>
      <c r="AT970" s="96">
        <f>IF(Table2[[#This Row],[Pro Bet]]="","",IF(AS970="",AR970*-1,AS970-AR970))</f>
        <v>850</v>
      </c>
    </row>
    <row r="971" spans="1:46" x14ac:dyDescent="0.25">
      <c r="A971" s="38">
        <v>44947</v>
      </c>
      <c r="B971" s="39" t="s">
        <v>44</v>
      </c>
      <c r="C971" s="40">
        <v>0.53819444444444398</v>
      </c>
      <c r="D971" s="39">
        <v>5</v>
      </c>
      <c r="E971" s="39">
        <v>4</v>
      </c>
      <c r="F971" s="70">
        <v>4</v>
      </c>
      <c r="G971" s="39">
        <v>2000</v>
      </c>
      <c r="H971" s="39" t="s">
        <v>1398</v>
      </c>
      <c r="I971" s="39">
        <v>88</v>
      </c>
      <c r="J971" s="39">
        <v>150</v>
      </c>
      <c r="K971" s="39">
        <v>2</v>
      </c>
      <c r="L971" s="39" t="s">
        <v>353</v>
      </c>
      <c r="M971" s="39" t="s">
        <v>999</v>
      </c>
      <c r="N971" s="41">
        <v>3.3</v>
      </c>
      <c r="O971" s="39" t="s">
        <v>1091</v>
      </c>
      <c r="P971" s="39" t="s">
        <v>1211</v>
      </c>
      <c r="Q971" s="48"/>
      <c r="R971" s="39">
        <v>1</v>
      </c>
      <c r="S971" s="39">
        <v>58</v>
      </c>
      <c r="T971" s="39">
        <v>58</v>
      </c>
      <c r="U971" s="48">
        <v>45.228403437358665</v>
      </c>
      <c r="V971" s="39">
        <v>2</v>
      </c>
      <c r="W971" s="39">
        <v>1</v>
      </c>
      <c r="X971" s="39">
        <v>2</v>
      </c>
      <c r="Y971" s="39">
        <v>4.96</v>
      </c>
      <c r="Z971" s="39">
        <v>20</v>
      </c>
      <c r="AA971" s="39"/>
      <c r="AB971" s="52"/>
      <c r="AC971" s="39"/>
      <c r="AD971" s="41">
        <v>4</v>
      </c>
      <c r="AE971" s="41"/>
      <c r="AF971" s="68" t="s">
        <v>619</v>
      </c>
      <c r="AG971" s="39" t="str">
        <f>VLOOKUP(B971,$B$1703:$D$1743,2,FALSE)</f>
        <v>NSW</v>
      </c>
      <c r="AH971" s="39" t="str">
        <f>VLOOKUP(B971,$B$1703:$D$1743,3,FALSE)</f>
        <v>-</v>
      </c>
      <c r="AI971" s="69" t="str">
        <f>TRIM(PROPER(L971))</f>
        <v>Logan Street Lion</v>
      </c>
      <c r="AJ971" s="39" t="str">
        <f>TEXT(A971, "ddd")</f>
        <v>Sat</v>
      </c>
      <c r="AK971" s="39">
        <f>MONTH(Table2[[#This Row],[Date]])</f>
        <v>1</v>
      </c>
      <c r="AL971" s="39"/>
      <c r="AM971" s="39" t="str">
        <f>IF(AND(Table2[[#This Row],[Date]]=A972,Table2[[#This Row],[Track]]=B972,Table2[[#This Row],[Race]]=F972,AL971&lt;&gt;"Neg",AL972&lt;&gt;"Neg"),2,"")</f>
        <v/>
      </c>
      <c r="AN971" s="39" t="str">
        <f>IF(AM971=2,2,IF(AND(AM970=2,Table2[[#This Row],[Negatives]]&lt;&gt;"NEG"),2,""))</f>
        <v/>
      </c>
      <c r="AO971" s="39">
        <f>IF(AND(Table2[[#This Row],[State]]="NSW",Table2[[#This Row],[Rated Order]]=3,AN971=""),100,100)</f>
        <v>100</v>
      </c>
      <c r="AP971" s="39" t="str">
        <f>IF(AC971&lt;&gt;"Won","",AO971*AD971)</f>
        <v/>
      </c>
      <c r="AQ971" s="39">
        <f>IF(AP971="",AO971*-1,AP971-AO971)</f>
        <v>-100</v>
      </c>
      <c r="AR971" s="95">
        <f>IF(Table2[[#This Row],[Negatives]]="NEG","",IF(AND(Table2[[#This Row],[2 Pro Bets]]="",Table2[[#This Row],[State]]="NSW",Table2[[#This Row],[Rated Order]]=3),"",100))</f>
        <v>100</v>
      </c>
      <c r="AS971" s="47" t="str">
        <f>IF(Table2[[#This Row],[Pro Bet]]="","",IF(Table2[[#This Row],[Lev Ret]]="","",AR971*Table2[[#This Row],[Div]]))</f>
        <v/>
      </c>
      <c r="AT971" s="96">
        <f>IF(Table2[[#This Row],[Pro Bet]]="","",IF(AS971="",AR971*-1,AS971-AR971))</f>
        <v>-100</v>
      </c>
    </row>
    <row r="972" spans="1:46" x14ac:dyDescent="0.25">
      <c r="A972" s="38">
        <v>44947</v>
      </c>
      <c r="B972" s="39" t="s">
        <v>125</v>
      </c>
      <c r="C972" s="40">
        <v>0.54861111111111105</v>
      </c>
      <c r="D972" s="39">
        <v>4</v>
      </c>
      <c r="E972" s="39">
        <v>0</v>
      </c>
      <c r="F972" s="70">
        <v>2</v>
      </c>
      <c r="G972" s="39">
        <v>1000</v>
      </c>
      <c r="H972" s="39" t="s">
        <v>988</v>
      </c>
      <c r="I972" s="39">
        <v>78</v>
      </c>
      <c r="J972" s="39">
        <v>130</v>
      </c>
      <c r="K972" s="39">
        <v>7</v>
      </c>
      <c r="L972" s="39" t="s">
        <v>594</v>
      </c>
      <c r="M972" s="39" t="s">
        <v>999</v>
      </c>
      <c r="N972" s="41">
        <v>8.5</v>
      </c>
      <c r="O972" s="39" t="s">
        <v>1000</v>
      </c>
      <c r="P972" s="39" t="s">
        <v>1084</v>
      </c>
      <c r="Q972" s="48"/>
      <c r="R972" s="39">
        <v>5</v>
      </c>
      <c r="S972" s="39">
        <v>54.5</v>
      </c>
      <c r="T972" s="39">
        <v>54.5</v>
      </c>
      <c r="U972" s="48">
        <v>68.907563025210095</v>
      </c>
      <c r="V972" s="39">
        <v>3</v>
      </c>
      <c r="W972" s="39">
        <v>4</v>
      </c>
      <c r="X972" s="39">
        <v>2</v>
      </c>
      <c r="Y972" s="39">
        <v>5</v>
      </c>
      <c r="Z972" s="39">
        <v>35</v>
      </c>
      <c r="AA972" s="39">
        <v>6</v>
      </c>
      <c r="AB972" s="52"/>
      <c r="AC972" s="39" t="s">
        <v>7</v>
      </c>
      <c r="AD972" s="41">
        <v>13</v>
      </c>
      <c r="AE972" s="41"/>
      <c r="AF972" s="68" t="s">
        <v>618</v>
      </c>
      <c r="AG972" s="39" t="str">
        <f>VLOOKUP(B972,$B$1703:$D$1743,2,FALSE)</f>
        <v>Vic</v>
      </c>
      <c r="AH972" s="39" t="str">
        <f>VLOOKUP(B972,$B$1703:$D$1743,3,FALSE)</f>
        <v>-</v>
      </c>
      <c r="AI972" s="69" t="str">
        <f>TRIM(PROPER(L972))</f>
        <v>Joseylin</v>
      </c>
      <c r="AJ972" s="39" t="str">
        <f>TEXT(A972, "ddd")</f>
        <v>Sat</v>
      </c>
      <c r="AK972" s="39">
        <f>MONTH(Table2[[#This Row],[Date]])</f>
        <v>1</v>
      </c>
      <c r="AL972" s="39"/>
      <c r="AM972" s="39" t="str">
        <f>IF(AND(Table2[[#This Row],[Date]]=A973,Table2[[#This Row],[Track]]=B973,Table2[[#This Row],[Race]]=F973,AL972&lt;&gt;"Neg",AL973&lt;&gt;"Neg"),2,"")</f>
        <v/>
      </c>
      <c r="AN972" s="39" t="str">
        <f>IF(AM972=2,2,IF(AND(AM971=2,Table2[[#This Row],[Negatives]]&lt;&gt;"NEG"),2,""))</f>
        <v/>
      </c>
      <c r="AO972" s="39">
        <f>IF(AND(Table2[[#This Row],[State]]="NSW",Table2[[#This Row],[Rated Order]]=3,AN972=""),100,100)</f>
        <v>100</v>
      </c>
      <c r="AP972" s="39" t="str">
        <f>IF(AC972&lt;&gt;"Won","",AO972*AD972)</f>
        <v/>
      </c>
      <c r="AQ972" s="39">
        <f>IF(AP972="",AO972*-1,AP972-AO972)</f>
        <v>-100</v>
      </c>
      <c r="AR972" s="95">
        <f>IF(Table2[[#This Row],[Negatives]]="NEG","",IF(AND(Table2[[#This Row],[2 Pro Bets]]="",Table2[[#This Row],[State]]="NSW",Table2[[#This Row],[Rated Order]]=3),"",100))</f>
        <v>100</v>
      </c>
      <c r="AS972" s="47" t="str">
        <f>IF(Table2[[#This Row],[Pro Bet]]="","",IF(Table2[[#This Row],[Lev Ret]]="","",AR972*Table2[[#This Row],[Div]]))</f>
        <v/>
      </c>
      <c r="AT972" s="96">
        <f>IF(Table2[[#This Row],[Pro Bet]]="","",IF(AS972="",AR972*-1,AS972-AR972))</f>
        <v>-100</v>
      </c>
    </row>
    <row r="973" spans="1:46" x14ac:dyDescent="0.25">
      <c r="A973" s="38">
        <v>44947</v>
      </c>
      <c r="B973" s="39" t="s">
        <v>125</v>
      </c>
      <c r="C973" s="40">
        <v>0.625</v>
      </c>
      <c r="D973" s="39">
        <v>4</v>
      </c>
      <c r="E973" s="39">
        <v>0</v>
      </c>
      <c r="F973" s="70">
        <v>5</v>
      </c>
      <c r="G973" s="39">
        <v>2040</v>
      </c>
      <c r="H973" s="39" t="s">
        <v>988</v>
      </c>
      <c r="I973" s="39">
        <v>78</v>
      </c>
      <c r="J973" s="39">
        <v>130</v>
      </c>
      <c r="K973" s="39">
        <v>4</v>
      </c>
      <c r="L973" s="39" t="s">
        <v>17</v>
      </c>
      <c r="M973" s="39" t="s">
        <v>1030</v>
      </c>
      <c r="N973" s="41">
        <v>5</v>
      </c>
      <c r="O973" s="39" t="s">
        <v>1100</v>
      </c>
      <c r="P973" s="39" t="s">
        <v>1008</v>
      </c>
      <c r="Q973" s="48"/>
      <c r="R973" s="39">
        <v>3</v>
      </c>
      <c r="S973" s="39">
        <v>58.5</v>
      </c>
      <c r="T973" s="39">
        <v>58.5</v>
      </c>
      <c r="U973" s="48">
        <v>34.285714285714285</v>
      </c>
      <c r="V973" s="39">
        <v>1</v>
      </c>
      <c r="W973" s="39">
        <v>3</v>
      </c>
      <c r="X973" s="39">
        <v>2</v>
      </c>
      <c r="Y973" s="39">
        <v>4.5999999999999996</v>
      </c>
      <c r="Z973" s="39">
        <v>35</v>
      </c>
      <c r="AA973" s="39">
        <v>10</v>
      </c>
      <c r="AB973" s="52"/>
      <c r="AC973" s="39" t="s">
        <v>1</v>
      </c>
      <c r="AD973" s="41">
        <v>6.5</v>
      </c>
      <c r="AE973" s="41">
        <v>2.2000000000000002</v>
      </c>
      <c r="AF973" s="68" t="s">
        <v>618</v>
      </c>
      <c r="AG973" s="39" t="str">
        <f>VLOOKUP(B973,$B$1703:$D$1743,2,FALSE)</f>
        <v>Vic</v>
      </c>
      <c r="AH973" s="39" t="str">
        <f>VLOOKUP(B973,$B$1703:$D$1743,3,FALSE)</f>
        <v>-</v>
      </c>
      <c r="AI973" s="69" t="str">
        <f>TRIM(PROPER(L973))</f>
        <v>Chandon Burj</v>
      </c>
      <c r="AJ973" s="39" t="str">
        <f>TEXT(A973, "ddd")</f>
        <v>Sat</v>
      </c>
      <c r="AK973" s="39">
        <f>MONTH(Table2[[#This Row],[Date]])</f>
        <v>1</v>
      </c>
      <c r="AL973" s="39" t="s">
        <v>1361</v>
      </c>
      <c r="AM973" s="39" t="str">
        <f>IF(AND(Table2[[#This Row],[Date]]=A974,Table2[[#This Row],[Track]]=B974,Table2[[#This Row],[Race]]=F974,AL973&lt;&gt;"Neg",AL974&lt;&gt;"Neg"),2,"")</f>
        <v/>
      </c>
      <c r="AN973" s="39" t="str">
        <f>IF(AM973=2,2,IF(AND(AM972=2,Table2[[#This Row],[Negatives]]&lt;&gt;"NEG"),2,""))</f>
        <v/>
      </c>
      <c r="AO973" s="39">
        <f>IF(AND(Table2[[#This Row],[State]]="NSW",Table2[[#This Row],[Rated Order]]=3,AN973=""),100,100)</f>
        <v>100</v>
      </c>
      <c r="AP973" s="39" t="str">
        <f>IF(AC973&lt;&gt;"Won","",AO973*AD973)</f>
        <v/>
      </c>
      <c r="AQ973" s="39">
        <f>IF(AP973="",AO973*-1,AP973-AO973)</f>
        <v>-100</v>
      </c>
      <c r="AR973" s="95" t="str">
        <f>IF(Table2[[#This Row],[Negatives]]="NEG","",IF(AND(Table2[[#This Row],[2 Pro Bets]]="",Table2[[#This Row],[State]]="NSW",Table2[[#This Row],[Rated Order]]=3),"",100))</f>
        <v/>
      </c>
      <c r="AS973" s="47" t="str">
        <f>IF(Table2[[#This Row],[Pro Bet]]="","",IF(Table2[[#This Row],[Lev Ret]]="","",AR973*Table2[[#This Row],[Div]]))</f>
        <v/>
      </c>
      <c r="AT973" s="96" t="str">
        <f>IF(Table2[[#This Row],[Pro Bet]]="","",IF(AS973="",AR973*-1,AS973-AR973))</f>
        <v/>
      </c>
    </row>
    <row r="974" spans="1:46" x14ac:dyDescent="0.25">
      <c r="A974" s="38">
        <v>44947</v>
      </c>
      <c r="B974" s="39" t="s">
        <v>125</v>
      </c>
      <c r="C974" s="40">
        <v>0.625</v>
      </c>
      <c r="D974" s="39">
        <v>4</v>
      </c>
      <c r="E974" s="39">
        <v>0</v>
      </c>
      <c r="F974" s="70">
        <v>5</v>
      </c>
      <c r="G974" s="39">
        <v>2040</v>
      </c>
      <c r="H974" s="39" t="s">
        <v>988</v>
      </c>
      <c r="I974" s="39">
        <v>78</v>
      </c>
      <c r="J974" s="39">
        <v>130</v>
      </c>
      <c r="K974" s="39">
        <v>10</v>
      </c>
      <c r="L974" s="39" t="s">
        <v>1288</v>
      </c>
      <c r="M974" s="39" t="s">
        <v>1006</v>
      </c>
      <c r="N974" s="41">
        <v>3.9</v>
      </c>
      <c r="O974" s="39" t="s">
        <v>1160</v>
      </c>
      <c r="P974" s="39" t="s">
        <v>1084</v>
      </c>
      <c r="Q974" s="48"/>
      <c r="R974" s="39">
        <v>1</v>
      </c>
      <c r="S974" s="39">
        <v>58</v>
      </c>
      <c r="T974" s="39">
        <v>58</v>
      </c>
      <c r="U974" s="48">
        <v>34.285714285714285</v>
      </c>
      <c r="V974" s="39"/>
      <c r="W974" s="39">
        <v>5</v>
      </c>
      <c r="X974" s="39">
        <v>3</v>
      </c>
      <c r="Y974" s="39">
        <v>5.5</v>
      </c>
      <c r="Z974" s="39">
        <v>30</v>
      </c>
      <c r="AA974" s="39">
        <v>10</v>
      </c>
      <c r="AB974" s="52"/>
      <c r="AC974" s="39"/>
      <c r="AD974" s="41">
        <v>4.5999999999999996</v>
      </c>
      <c r="AE974" s="41"/>
      <c r="AF974" s="68" t="s">
        <v>618</v>
      </c>
      <c r="AG974" s="39" t="str">
        <f>VLOOKUP(B974,$B$1703:$D$1743,2,FALSE)</f>
        <v>Vic</v>
      </c>
      <c r="AH974" s="39" t="str">
        <f>VLOOKUP(B974,$B$1703:$D$1743,3,FALSE)</f>
        <v>-</v>
      </c>
      <c r="AI974" s="69" t="str">
        <f>TRIM(PROPER(L974))</f>
        <v>The Nephew</v>
      </c>
      <c r="AJ974" s="39" t="str">
        <f>TEXT(A974, "ddd")</f>
        <v>Sat</v>
      </c>
      <c r="AK974" s="39">
        <f>MONTH(Table2[[#This Row],[Date]])</f>
        <v>1</v>
      </c>
      <c r="AL974" s="39" t="s">
        <v>1362</v>
      </c>
      <c r="AM974" s="39" t="str">
        <f>IF(AND(Table2[[#This Row],[Date]]=A975,Table2[[#This Row],[Track]]=B975,Table2[[#This Row],[Race]]=F975,AL974&lt;&gt;"Neg",AL975&lt;&gt;"Neg"),2,"")</f>
        <v/>
      </c>
      <c r="AN974" s="39" t="str">
        <f>IF(AM974=2,2,IF(AND(AM973=2,Table2[[#This Row],[Negatives]]&lt;&gt;"NEG"),2,""))</f>
        <v/>
      </c>
      <c r="AO974" s="39">
        <f>IF(AND(Table2[[#This Row],[State]]="NSW",Table2[[#This Row],[Rated Order]]=3,AN974=""),100,100)</f>
        <v>100</v>
      </c>
      <c r="AP974" s="39" t="str">
        <f>IF(AC974&lt;&gt;"Won","",AO974*AD974)</f>
        <v/>
      </c>
      <c r="AQ974" s="39">
        <f>IF(AP974="",AO974*-1,AP974-AO974)</f>
        <v>-100</v>
      </c>
      <c r="AR974" s="95" t="str">
        <f>IF(Table2[[#This Row],[Negatives]]="NEG","",IF(AND(Table2[[#This Row],[2 Pro Bets]]="",Table2[[#This Row],[State]]="NSW",Table2[[#This Row],[Rated Order]]=3),"",100))</f>
        <v/>
      </c>
      <c r="AS974" s="47" t="str">
        <f>IF(Table2[[#This Row],[Pro Bet]]="","",IF(Table2[[#This Row],[Lev Ret]]="","",AR974*Table2[[#This Row],[Div]]))</f>
        <v/>
      </c>
      <c r="AT974" s="96" t="str">
        <f>IF(Table2[[#This Row],[Pro Bet]]="","",IF(AS974="",AR974*-1,AS974-AR974))</f>
        <v/>
      </c>
    </row>
    <row r="975" spans="1:46" x14ac:dyDescent="0.25">
      <c r="A975" s="38">
        <v>44947</v>
      </c>
      <c r="B975" s="39" t="s">
        <v>44</v>
      </c>
      <c r="C975" s="40">
        <v>0.63888888888888895</v>
      </c>
      <c r="D975" s="39">
        <v>5</v>
      </c>
      <c r="E975" s="39">
        <v>4</v>
      </c>
      <c r="F975" s="70">
        <v>6</v>
      </c>
      <c r="G975" s="39">
        <v>1400</v>
      </c>
      <c r="H975" s="39" t="s">
        <v>1398</v>
      </c>
      <c r="I975" s="39"/>
      <c r="J975" s="39">
        <v>160</v>
      </c>
      <c r="K975" s="39">
        <v>4</v>
      </c>
      <c r="L975" s="39" t="s">
        <v>918</v>
      </c>
      <c r="M975" s="39" t="s">
        <v>999</v>
      </c>
      <c r="N975" s="41">
        <v>3.7</v>
      </c>
      <c r="O975" s="39" t="s">
        <v>1427</v>
      </c>
      <c r="P975" s="39" t="s">
        <v>1472</v>
      </c>
      <c r="Q975" s="48"/>
      <c r="R975" s="39">
        <v>2</v>
      </c>
      <c r="S975" s="39">
        <v>55.5</v>
      </c>
      <c r="T975" s="39">
        <v>55.5</v>
      </c>
      <c r="U975" s="48">
        <v>47.86036036036036</v>
      </c>
      <c r="V975" s="39">
        <v>5</v>
      </c>
      <c r="W975" s="39">
        <v>3</v>
      </c>
      <c r="X975" s="39">
        <v>2</v>
      </c>
      <c r="Y975" s="39">
        <v>4.13</v>
      </c>
      <c r="Z975" s="39">
        <v>20</v>
      </c>
      <c r="AA975" s="39"/>
      <c r="AB975" s="52"/>
      <c r="AC975" s="39" t="s">
        <v>1</v>
      </c>
      <c r="AD975" s="41">
        <v>4.4000000000000004</v>
      </c>
      <c r="AE975" s="41">
        <v>1.6</v>
      </c>
      <c r="AF975" s="68" t="s">
        <v>619</v>
      </c>
      <c r="AG975" s="39" t="str">
        <f>VLOOKUP(B975,$B$1703:$D$1743,2,FALSE)</f>
        <v>NSW</v>
      </c>
      <c r="AH975" s="39" t="str">
        <f>VLOOKUP(B975,$B$1703:$D$1743,3,FALSE)</f>
        <v>-</v>
      </c>
      <c r="AI975" s="69" t="str">
        <f>TRIM(PROPER(L975))</f>
        <v>Titanium Power</v>
      </c>
      <c r="AJ975" s="39" t="str">
        <f>TEXT(A975, "ddd")</f>
        <v>Sat</v>
      </c>
      <c r="AK975" s="39">
        <f>MONTH(Table2[[#This Row],[Date]])</f>
        <v>1</v>
      </c>
      <c r="AL975" s="39"/>
      <c r="AM975" s="39" t="str">
        <f>IF(AND(Table2[[#This Row],[Date]]=A976,Table2[[#This Row],[Track]]=B976,Table2[[#This Row],[Race]]=F976,AL975&lt;&gt;"Neg",AL976&lt;&gt;"Neg"),2,"")</f>
        <v/>
      </c>
      <c r="AN975" s="39" t="str">
        <f>IF(AM975=2,2,IF(AND(AM974=2,Table2[[#This Row],[Negatives]]&lt;&gt;"NEG"),2,""))</f>
        <v/>
      </c>
      <c r="AO975" s="39">
        <f>IF(AND(Table2[[#This Row],[State]]="NSW",Table2[[#This Row],[Rated Order]]=3,AN975=""),100,100)</f>
        <v>100</v>
      </c>
      <c r="AP975" s="39" t="str">
        <f>IF(AC975&lt;&gt;"Won","",AO975*AD975)</f>
        <v/>
      </c>
      <c r="AQ975" s="39">
        <f>IF(AP975="",AO975*-1,AP975-AO975)</f>
        <v>-100</v>
      </c>
      <c r="AR975" s="95">
        <f>IF(Table2[[#This Row],[Negatives]]="NEG","",IF(AND(Table2[[#This Row],[2 Pro Bets]]="",Table2[[#This Row],[State]]="NSW",Table2[[#This Row],[Rated Order]]=3),"",100))</f>
        <v>100</v>
      </c>
      <c r="AS975" s="47" t="str">
        <f>IF(Table2[[#This Row],[Pro Bet]]="","",IF(Table2[[#This Row],[Lev Ret]]="","",AR975*Table2[[#This Row],[Div]]))</f>
        <v/>
      </c>
      <c r="AT975" s="96">
        <f>IF(Table2[[#This Row],[Pro Bet]]="","",IF(AS975="",AR975*-1,AS975-AR975))</f>
        <v>-100</v>
      </c>
    </row>
    <row r="976" spans="1:46" x14ac:dyDescent="0.25">
      <c r="A976" s="38">
        <v>44947</v>
      </c>
      <c r="B976" s="39" t="s">
        <v>44</v>
      </c>
      <c r="C976" s="40">
        <v>0.66666666666666663</v>
      </c>
      <c r="D976" s="39">
        <v>5</v>
      </c>
      <c r="E976" s="39">
        <v>4</v>
      </c>
      <c r="F976" s="70">
        <v>7</v>
      </c>
      <c r="G976" s="39">
        <v>1600</v>
      </c>
      <c r="H976" s="39" t="s">
        <v>1021</v>
      </c>
      <c r="I976" s="39">
        <v>78</v>
      </c>
      <c r="J976" s="39">
        <v>150</v>
      </c>
      <c r="K976" s="39">
        <v>5</v>
      </c>
      <c r="L976" s="39" t="s">
        <v>919</v>
      </c>
      <c r="M976" s="39" t="s">
        <v>999</v>
      </c>
      <c r="N976" s="41">
        <v>4.5999999999999996</v>
      </c>
      <c r="O976" s="39" t="s">
        <v>1411</v>
      </c>
      <c r="P976" s="39" t="s">
        <v>1429</v>
      </c>
      <c r="Q976" s="48"/>
      <c r="R976" s="39">
        <v>1</v>
      </c>
      <c r="S976" s="39">
        <v>57.5</v>
      </c>
      <c r="T976" s="39">
        <v>57.5</v>
      </c>
      <c r="U976" s="48">
        <v>33.05973552211583</v>
      </c>
      <c r="V976" s="39">
        <v>4</v>
      </c>
      <c r="W976" s="39"/>
      <c r="X976" s="39">
        <v>3</v>
      </c>
      <c r="Y976" s="39">
        <v>9.25</v>
      </c>
      <c r="Z976" s="39">
        <v>20</v>
      </c>
      <c r="AA976" s="39"/>
      <c r="AB976" s="52"/>
      <c r="AC976" s="39" t="s">
        <v>471</v>
      </c>
      <c r="AD976" s="41">
        <v>4.5999999999999996</v>
      </c>
      <c r="AE976" s="41">
        <v>1.9</v>
      </c>
      <c r="AF976" s="68" t="s">
        <v>619</v>
      </c>
      <c r="AG976" s="39" t="str">
        <f>VLOOKUP(B976,$B$1703:$D$1743,2,FALSE)</f>
        <v>NSW</v>
      </c>
      <c r="AH976" s="39" t="str">
        <f>VLOOKUP(B976,$B$1703:$D$1743,3,FALSE)</f>
        <v>-</v>
      </c>
      <c r="AI976" s="69" t="str">
        <f>TRIM(PROPER(L976))</f>
        <v>Banana Queen</v>
      </c>
      <c r="AJ976" s="39" t="str">
        <f>TEXT(A976, "ddd")</f>
        <v>Sat</v>
      </c>
      <c r="AK976" s="39">
        <f>MONTH(Table2[[#This Row],[Date]])</f>
        <v>1</v>
      </c>
      <c r="AL976" s="79" t="s">
        <v>1361</v>
      </c>
      <c r="AM976" s="39" t="str">
        <f>IF(AND(Table2[[#This Row],[Date]]=A977,Table2[[#This Row],[Track]]=B977,Table2[[#This Row],[Race]]=F977,AL976&lt;&gt;"Neg",AL977&lt;&gt;"Neg"),2,"")</f>
        <v/>
      </c>
      <c r="AN976" s="39" t="str">
        <f>IF(AM976=2,2,IF(AND(AM975=2,Table2[[#This Row],[Negatives]]&lt;&gt;"NEG"),2,""))</f>
        <v/>
      </c>
      <c r="AO976" s="39">
        <f>IF(AND(Table2[[#This Row],[State]]="NSW",Table2[[#This Row],[Rated Order]]=3,AN976=""),100,100)</f>
        <v>100</v>
      </c>
      <c r="AP976" s="39">
        <f>IF(AC976&lt;&gt;"Won","",AO976*AD976)</f>
        <v>459.99999999999994</v>
      </c>
      <c r="AQ976" s="39">
        <f>IF(AP976="",AO976*-1,AP976-AO976)</f>
        <v>359.99999999999994</v>
      </c>
      <c r="AR976" s="95" t="str">
        <f>IF(Table2[[#This Row],[Negatives]]="NEG","",IF(AND(Table2[[#This Row],[2 Pro Bets]]="",Table2[[#This Row],[State]]="NSW",Table2[[#This Row],[Rated Order]]=3),"",100))</f>
        <v/>
      </c>
      <c r="AS976" s="47" t="str">
        <f>IF(Table2[[#This Row],[Pro Bet]]="","",IF(Table2[[#This Row],[Lev Ret]]="","",AR976*Table2[[#This Row],[Div]]))</f>
        <v/>
      </c>
      <c r="AT976" s="96" t="str">
        <f>IF(Table2[[#This Row],[Pro Bet]]="","",IF(AS976="",AR976*-1,AS976-AR976))</f>
        <v/>
      </c>
    </row>
    <row r="977" spans="1:46" x14ac:dyDescent="0.25">
      <c r="A977" s="38">
        <v>44947</v>
      </c>
      <c r="B977" s="39" t="s">
        <v>44</v>
      </c>
      <c r="C977" s="40">
        <v>0.69444444444444453</v>
      </c>
      <c r="D977" s="39">
        <v>5</v>
      </c>
      <c r="E977" s="39">
        <v>4</v>
      </c>
      <c r="F977" s="70">
        <v>8</v>
      </c>
      <c r="G977" s="39">
        <v>1400</v>
      </c>
      <c r="H977" s="39" t="s">
        <v>1398</v>
      </c>
      <c r="I977" s="39">
        <v>78</v>
      </c>
      <c r="J977" s="39">
        <v>150</v>
      </c>
      <c r="K977" s="39">
        <v>11</v>
      </c>
      <c r="L977" s="39" t="s">
        <v>364</v>
      </c>
      <c r="M977" s="39" t="s">
        <v>990</v>
      </c>
      <c r="N977" s="41">
        <v>18.5</v>
      </c>
      <c r="O977" s="39" t="s">
        <v>1518</v>
      </c>
      <c r="P977" s="39" t="s">
        <v>1421</v>
      </c>
      <c r="Q977" s="48"/>
      <c r="R977" s="39">
        <v>10</v>
      </c>
      <c r="S977" s="39">
        <v>56</v>
      </c>
      <c r="T977" s="39">
        <v>56</v>
      </c>
      <c r="U977" s="48">
        <v>30.405405405405403</v>
      </c>
      <c r="V977" s="39"/>
      <c r="W977" s="39">
        <v>4</v>
      </c>
      <c r="X977" s="39">
        <v>2</v>
      </c>
      <c r="Y977" s="39">
        <v>6.91</v>
      </c>
      <c r="Z977" s="39">
        <v>20</v>
      </c>
      <c r="AA977" s="39"/>
      <c r="AB977" s="52"/>
      <c r="AC977" s="39"/>
      <c r="AD977" s="41">
        <v>19</v>
      </c>
      <c r="AE977" s="41"/>
      <c r="AF977" s="68" t="s">
        <v>619</v>
      </c>
      <c r="AG977" s="39" t="str">
        <f>VLOOKUP(B977,$B$1703:$D$1743,2,FALSE)</f>
        <v>NSW</v>
      </c>
      <c r="AH977" s="39" t="str">
        <f>VLOOKUP(B977,$B$1703:$D$1743,3,FALSE)</f>
        <v>-</v>
      </c>
      <c r="AI977" s="69" t="str">
        <f>TRIM(PROPER(L977))</f>
        <v>Go Troppo</v>
      </c>
      <c r="AJ977" s="39" t="str">
        <f>TEXT(A977, "ddd")</f>
        <v>Sat</v>
      </c>
      <c r="AK977" s="39">
        <f>MONTH(Table2[[#This Row],[Date]])</f>
        <v>1</v>
      </c>
      <c r="AL977" s="39"/>
      <c r="AM977" s="39" t="str">
        <f>IF(AND(Table2[[#This Row],[Date]]=A978,Table2[[#This Row],[Track]]=B978,Table2[[#This Row],[Race]]=F978,AL977&lt;&gt;"Neg",AL978&lt;&gt;"Neg"),2,"")</f>
        <v/>
      </c>
      <c r="AN977" s="39" t="str">
        <f>IF(AM977=2,2,IF(AND(AM976=2,Table2[[#This Row],[Negatives]]&lt;&gt;"NEG"),2,""))</f>
        <v/>
      </c>
      <c r="AO977" s="39">
        <f>IF(AND(Table2[[#This Row],[State]]="NSW",Table2[[#This Row],[Rated Order]]=3,AN977=""),100,100)</f>
        <v>100</v>
      </c>
      <c r="AP977" s="39" t="str">
        <f>IF(AC977&lt;&gt;"Won","",AO977*AD977)</f>
        <v/>
      </c>
      <c r="AQ977" s="39">
        <f>IF(AP977="",AO977*-1,AP977-AO977)</f>
        <v>-100</v>
      </c>
      <c r="AR977" s="95">
        <f>IF(Table2[[#This Row],[Negatives]]="NEG","",IF(AND(Table2[[#This Row],[2 Pro Bets]]="",Table2[[#This Row],[State]]="NSW",Table2[[#This Row],[Rated Order]]=3),"",100))</f>
        <v>100</v>
      </c>
      <c r="AS977" s="47" t="str">
        <f>IF(Table2[[#This Row],[Pro Bet]]="","",IF(Table2[[#This Row],[Lev Ret]]="","",AR977*Table2[[#This Row],[Div]]))</f>
        <v/>
      </c>
      <c r="AT977" s="96">
        <f>IF(Table2[[#This Row],[Pro Bet]]="","",IF(AS977="",AR977*-1,AS977-AR977))</f>
        <v>-100</v>
      </c>
    </row>
    <row r="978" spans="1:46" x14ac:dyDescent="0.25">
      <c r="A978" s="38">
        <v>44947</v>
      </c>
      <c r="B978" s="39" t="s">
        <v>125</v>
      </c>
      <c r="C978" s="40">
        <v>0.70833333333333337</v>
      </c>
      <c r="D978" s="39">
        <v>4</v>
      </c>
      <c r="E978" s="39">
        <v>0</v>
      </c>
      <c r="F978" s="70">
        <v>8</v>
      </c>
      <c r="G978" s="39">
        <v>1600</v>
      </c>
      <c r="H978" s="39" t="s">
        <v>988</v>
      </c>
      <c r="I978" s="39">
        <v>100</v>
      </c>
      <c r="J978" s="39">
        <v>150</v>
      </c>
      <c r="K978" s="39">
        <v>11</v>
      </c>
      <c r="L978" s="39" t="s">
        <v>19</v>
      </c>
      <c r="M978" s="39" t="s">
        <v>995</v>
      </c>
      <c r="N978" s="41">
        <v>4</v>
      </c>
      <c r="O978" s="39" t="s">
        <v>1074</v>
      </c>
      <c r="P978" s="39" t="s">
        <v>997</v>
      </c>
      <c r="Q978" s="48"/>
      <c r="R978" s="39">
        <v>2</v>
      </c>
      <c r="S978" s="39">
        <v>53</v>
      </c>
      <c r="T978" s="39">
        <v>53</v>
      </c>
      <c r="U978" s="48">
        <v>47.727272727272727</v>
      </c>
      <c r="V978" s="39">
        <v>3</v>
      </c>
      <c r="W978" s="39">
        <v>1</v>
      </c>
      <c r="X978" s="39">
        <v>2</v>
      </c>
      <c r="Y978" s="39">
        <v>4.8</v>
      </c>
      <c r="Z978" s="39">
        <v>35</v>
      </c>
      <c r="AA978" s="39">
        <v>11</v>
      </c>
      <c r="AB978" s="52"/>
      <c r="AC978" s="39" t="s">
        <v>617</v>
      </c>
      <c r="AD978" s="41">
        <v>3.3</v>
      </c>
      <c r="AE978" s="41">
        <v>1.4</v>
      </c>
      <c r="AF978" s="68" t="s">
        <v>618</v>
      </c>
      <c r="AG978" s="39" t="str">
        <f>VLOOKUP(B978,$B$1703:$D$1743,2,FALSE)</f>
        <v>Vic</v>
      </c>
      <c r="AH978" s="39" t="str">
        <f>VLOOKUP(B978,$B$1703:$D$1743,3,FALSE)</f>
        <v>-</v>
      </c>
      <c r="AI978" s="69" t="str">
        <f>TRIM(PROPER(L978))</f>
        <v>Pounding</v>
      </c>
      <c r="AJ978" s="39" t="str">
        <f>TEXT(A978, "ddd")</f>
        <v>Sat</v>
      </c>
      <c r="AK978" s="39">
        <f>MONTH(Table2[[#This Row],[Date]])</f>
        <v>1</v>
      </c>
      <c r="AL978" s="39" t="s">
        <v>1361</v>
      </c>
      <c r="AM978" s="39" t="str">
        <f>IF(AND(Table2[[#This Row],[Date]]=A979,Table2[[#This Row],[Track]]=B979,Table2[[#This Row],[Race]]=F979,AL978&lt;&gt;"Neg",AL979&lt;&gt;"Neg"),2,"")</f>
        <v/>
      </c>
      <c r="AN978" s="39" t="str">
        <f>IF(AM978=2,2,IF(AND(AM977=2,Table2[[#This Row],[Negatives]]&lt;&gt;"NEG"),2,""))</f>
        <v/>
      </c>
      <c r="AO978" s="39">
        <f>IF(AND(Table2[[#This Row],[State]]="NSW",Table2[[#This Row],[Rated Order]]=3,AN978=""),100,100)</f>
        <v>100</v>
      </c>
      <c r="AP978" s="39">
        <f>IF(AC978&lt;&gt;"Won","",AO978*AD978)</f>
        <v>330</v>
      </c>
      <c r="AQ978" s="39">
        <f>IF(AP978="",AO978*-1,AP978-AO978)</f>
        <v>230</v>
      </c>
      <c r="AR978" s="95" t="str">
        <f>IF(Table2[[#This Row],[Negatives]]="NEG","",IF(AND(Table2[[#This Row],[2 Pro Bets]]="",Table2[[#This Row],[State]]="NSW",Table2[[#This Row],[Rated Order]]=3),"",100))</f>
        <v/>
      </c>
      <c r="AS978" s="47" t="str">
        <f>IF(Table2[[#This Row],[Pro Bet]]="","",IF(Table2[[#This Row],[Lev Ret]]="","",AR978*Table2[[#This Row],[Div]]))</f>
        <v/>
      </c>
      <c r="AT978" s="96" t="str">
        <f>IF(Table2[[#This Row],[Pro Bet]]="","",IF(AS978="",AR978*-1,AS978-AR978))</f>
        <v/>
      </c>
    </row>
    <row r="979" spans="1:46" x14ac:dyDescent="0.25">
      <c r="A979" s="38">
        <v>44947</v>
      </c>
      <c r="B979" s="39" t="s">
        <v>125</v>
      </c>
      <c r="C979" s="40">
        <v>0.70833333333333337</v>
      </c>
      <c r="D979" s="39">
        <v>4</v>
      </c>
      <c r="E979" s="39">
        <v>0</v>
      </c>
      <c r="F979" s="70">
        <v>8</v>
      </c>
      <c r="G979" s="39">
        <v>1600</v>
      </c>
      <c r="H979" s="39" t="s">
        <v>988</v>
      </c>
      <c r="I979" s="39">
        <v>100</v>
      </c>
      <c r="J979" s="39">
        <v>150</v>
      </c>
      <c r="K979" s="39">
        <v>2</v>
      </c>
      <c r="L979" s="39" t="s">
        <v>15</v>
      </c>
      <c r="M979" s="39" t="s">
        <v>1018</v>
      </c>
      <c r="N979" s="41">
        <v>4.8</v>
      </c>
      <c r="O979" s="39" t="s">
        <v>1019</v>
      </c>
      <c r="P979" s="39" t="s">
        <v>1127</v>
      </c>
      <c r="Q979" s="48">
        <v>2</v>
      </c>
      <c r="R979" s="39">
        <v>1</v>
      </c>
      <c r="S979" s="39">
        <v>61</v>
      </c>
      <c r="T979" s="39">
        <v>59</v>
      </c>
      <c r="U979" s="48">
        <v>47.727272727272727</v>
      </c>
      <c r="V979" s="39">
        <v>1</v>
      </c>
      <c r="W979" s="39"/>
      <c r="X979" s="39">
        <v>3</v>
      </c>
      <c r="Y979" s="39">
        <v>5.4</v>
      </c>
      <c r="Z979" s="39">
        <v>30</v>
      </c>
      <c r="AA979" s="39">
        <v>11</v>
      </c>
      <c r="AB979" s="52"/>
      <c r="AC979" s="39" t="s">
        <v>2</v>
      </c>
      <c r="AD979" s="41">
        <v>5.5</v>
      </c>
      <c r="AE979" s="41">
        <v>1.7</v>
      </c>
      <c r="AF979" s="68" t="s">
        <v>618</v>
      </c>
      <c r="AG979" s="39" t="str">
        <f>VLOOKUP(B979,$B$1703:$D$1743,2,FALSE)</f>
        <v>Vic</v>
      </c>
      <c r="AH979" s="39" t="str">
        <f>VLOOKUP(B979,$B$1703:$D$1743,3,FALSE)</f>
        <v>-</v>
      </c>
      <c r="AI979" s="69" t="str">
        <f>TRIM(PROPER(L979))</f>
        <v>Corner Pocket</v>
      </c>
      <c r="AJ979" s="39" t="str">
        <f>TEXT(A979, "ddd")</f>
        <v>Sat</v>
      </c>
      <c r="AK979" s="39">
        <f>MONTH(Table2[[#This Row],[Date]])</f>
        <v>1</v>
      </c>
      <c r="AL979" s="39" t="s">
        <v>1361</v>
      </c>
      <c r="AM979" s="39" t="str">
        <f>IF(AND(Table2[[#This Row],[Date]]=A980,Table2[[#This Row],[Track]]=B980,Table2[[#This Row],[Race]]=F980,AL979&lt;&gt;"Neg",AL980&lt;&gt;"Neg"),2,"")</f>
        <v/>
      </c>
      <c r="AN979" s="39" t="str">
        <f>IF(AM979=2,2,IF(AND(AM978=2,Table2[[#This Row],[Negatives]]&lt;&gt;"NEG"),2,""))</f>
        <v/>
      </c>
      <c r="AO979" s="39">
        <f>IF(AND(Table2[[#This Row],[State]]="NSW",Table2[[#This Row],[Rated Order]]=3,AN979=""),100,100)</f>
        <v>100</v>
      </c>
      <c r="AP979" s="39" t="str">
        <f>IF(AC979&lt;&gt;"Won","",AO979*AD979)</f>
        <v/>
      </c>
      <c r="AQ979" s="39">
        <f>IF(AP979="",AO979*-1,AP979-AO979)</f>
        <v>-100</v>
      </c>
      <c r="AR979" s="95" t="str">
        <f>IF(Table2[[#This Row],[Negatives]]="NEG","",IF(AND(Table2[[#This Row],[2 Pro Bets]]="",Table2[[#This Row],[State]]="NSW",Table2[[#This Row],[Rated Order]]=3),"",100))</f>
        <v/>
      </c>
      <c r="AS979" s="47" t="str">
        <f>IF(Table2[[#This Row],[Pro Bet]]="","",IF(Table2[[#This Row],[Lev Ret]]="","",AR979*Table2[[#This Row],[Div]]))</f>
        <v/>
      </c>
      <c r="AT979" s="96" t="str">
        <f>IF(Table2[[#This Row],[Pro Bet]]="","",IF(AS979="",AR979*-1,AS979-AR979))</f>
        <v/>
      </c>
    </row>
    <row r="980" spans="1:46" x14ac:dyDescent="0.25">
      <c r="A980" s="38">
        <v>44947</v>
      </c>
      <c r="B980" s="39" t="s">
        <v>44</v>
      </c>
      <c r="C980" s="40">
        <v>0.74652777777777779</v>
      </c>
      <c r="D980" s="39">
        <v>5</v>
      </c>
      <c r="E980" s="39">
        <v>4</v>
      </c>
      <c r="F980" s="70">
        <v>10</v>
      </c>
      <c r="G980" s="39">
        <v>1100</v>
      </c>
      <c r="H980" s="39" t="s">
        <v>1398</v>
      </c>
      <c r="I980" s="39">
        <v>78</v>
      </c>
      <c r="J980" s="39">
        <v>150</v>
      </c>
      <c r="K980" s="39">
        <v>16</v>
      </c>
      <c r="L980" s="39" t="s">
        <v>920</v>
      </c>
      <c r="M980" s="39" t="s">
        <v>1006</v>
      </c>
      <c r="N980" s="41">
        <v>2.8</v>
      </c>
      <c r="O980" s="39" t="s">
        <v>1091</v>
      </c>
      <c r="P980" s="39" t="s">
        <v>1211</v>
      </c>
      <c r="Q980" s="48"/>
      <c r="R980" s="39">
        <v>6</v>
      </c>
      <c r="S980" s="39">
        <v>54.5</v>
      </c>
      <c r="T980" s="39">
        <v>54.5</v>
      </c>
      <c r="U980" s="48">
        <v>46.13095238095238</v>
      </c>
      <c r="V980" s="39"/>
      <c r="W980" s="39">
        <v>5</v>
      </c>
      <c r="X980" s="39">
        <v>2</v>
      </c>
      <c r="Y980" s="39">
        <v>4.47</v>
      </c>
      <c r="Z980" s="39">
        <v>20</v>
      </c>
      <c r="AA980" s="39"/>
      <c r="AB980" s="52"/>
      <c r="AC980" s="39" t="s">
        <v>1</v>
      </c>
      <c r="AD980" s="41">
        <v>3.4</v>
      </c>
      <c r="AE980" s="41">
        <v>1.6</v>
      </c>
      <c r="AF980" s="68" t="s">
        <v>619</v>
      </c>
      <c r="AG980" s="39" t="str">
        <f>VLOOKUP(B980,$B$1703:$D$1743,2,FALSE)</f>
        <v>NSW</v>
      </c>
      <c r="AH980" s="39" t="str">
        <f>VLOOKUP(B980,$B$1703:$D$1743,3,FALSE)</f>
        <v>-</v>
      </c>
      <c r="AI980" s="69" t="str">
        <f>TRIM(PROPER(L980))</f>
        <v>Narito</v>
      </c>
      <c r="AJ980" s="39" t="str">
        <f>TEXT(A980, "ddd")</f>
        <v>Sat</v>
      </c>
      <c r="AK980" s="39">
        <f>MONTH(Table2[[#This Row],[Date]])</f>
        <v>1</v>
      </c>
      <c r="AL980" s="39"/>
      <c r="AM980" s="39" t="str">
        <f>IF(AND(Table2[[#This Row],[Date]]=A981,Table2[[#This Row],[Track]]=B981,Table2[[#This Row],[Race]]=F981,AL980&lt;&gt;"Neg",AL981&lt;&gt;"Neg"),2,"")</f>
        <v/>
      </c>
      <c r="AN980" s="39" t="str">
        <f>IF(AM980=2,2,IF(AND(AM979=2,Table2[[#This Row],[Negatives]]&lt;&gt;"NEG"),2,""))</f>
        <v/>
      </c>
      <c r="AO980" s="39">
        <f>IF(AND(Table2[[#This Row],[State]]="NSW",Table2[[#This Row],[Rated Order]]=3,AN980=""),100,100)</f>
        <v>100</v>
      </c>
      <c r="AP980" s="39" t="str">
        <f>IF(AC980&lt;&gt;"Won","",AO980*AD980)</f>
        <v/>
      </c>
      <c r="AQ980" s="39">
        <f>IF(AP980="",AO980*-1,AP980-AO980)</f>
        <v>-100</v>
      </c>
      <c r="AR980" s="95">
        <f>IF(Table2[[#This Row],[Negatives]]="NEG","",IF(AND(Table2[[#This Row],[2 Pro Bets]]="",Table2[[#This Row],[State]]="NSW",Table2[[#This Row],[Rated Order]]=3),"",100))</f>
        <v>100</v>
      </c>
      <c r="AS980" s="47" t="str">
        <f>IF(Table2[[#This Row],[Pro Bet]]="","",IF(Table2[[#This Row],[Lev Ret]]="","",AR980*Table2[[#This Row],[Div]]))</f>
        <v/>
      </c>
      <c r="AT980" s="96">
        <f>IF(Table2[[#This Row],[Pro Bet]]="","",IF(AS980="",AR980*-1,AS980-AR980))</f>
        <v>-100</v>
      </c>
    </row>
    <row r="981" spans="1:46" x14ac:dyDescent="0.25">
      <c r="A981" s="38">
        <v>44952</v>
      </c>
      <c r="B981" s="39" t="s">
        <v>231</v>
      </c>
      <c r="C981" s="40">
        <v>0.68055555555555547</v>
      </c>
      <c r="D981" s="39">
        <v>4</v>
      </c>
      <c r="E981" s="39">
        <v>0</v>
      </c>
      <c r="F981" s="70">
        <v>6</v>
      </c>
      <c r="G981" s="39">
        <v>1000</v>
      </c>
      <c r="H981" s="39" t="s">
        <v>988</v>
      </c>
      <c r="I981" s="39" t="s">
        <v>989</v>
      </c>
      <c r="J981" s="39">
        <v>175</v>
      </c>
      <c r="K981" s="39">
        <v>5</v>
      </c>
      <c r="L981" s="39" t="s">
        <v>572</v>
      </c>
      <c r="M981" s="39" t="s">
        <v>999</v>
      </c>
      <c r="N981" s="41">
        <v>2.25</v>
      </c>
      <c r="O981" s="39" t="s">
        <v>1022</v>
      </c>
      <c r="P981" s="39" t="s">
        <v>1140</v>
      </c>
      <c r="Q981" s="48"/>
      <c r="R981" s="39">
        <v>8</v>
      </c>
      <c r="S981" s="39">
        <v>55.5</v>
      </c>
      <c r="T981" s="39">
        <v>55.5</v>
      </c>
      <c r="U981" s="48">
        <v>29.292929292929294</v>
      </c>
      <c r="V981" s="39">
        <v>2</v>
      </c>
      <c r="W981" s="39"/>
      <c r="X981" s="39">
        <v>3</v>
      </c>
      <c r="Y981" s="39">
        <v>5.5</v>
      </c>
      <c r="Z981" s="39">
        <v>30</v>
      </c>
      <c r="AA981" s="39">
        <v>9</v>
      </c>
      <c r="AB981" s="52"/>
      <c r="AC981" s="39" t="s">
        <v>617</v>
      </c>
      <c r="AD981" s="41">
        <v>3</v>
      </c>
      <c r="AE981" s="41">
        <v>1.6</v>
      </c>
      <c r="AF981" s="68" t="s">
        <v>618</v>
      </c>
      <c r="AG981" s="39" t="str">
        <f>VLOOKUP(B981,$B$1703:$D$1743,2,FALSE)</f>
        <v>Vic</v>
      </c>
      <c r="AH981" s="39" t="str">
        <f>VLOOKUP(B981,$B$1703:$D$1743,3,FALSE)</f>
        <v>-</v>
      </c>
      <c r="AI981" s="69" t="str">
        <f>TRIM(PROPER(L981))</f>
        <v>Star Patrol</v>
      </c>
      <c r="AJ981" s="39" t="str">
        <f>TEXT(A981, "ddd")</f>
        <v>Thu</v>
      </c>
      <c r="AK981" s="39">
        <f>MONTH(Table2[[#This Row],[Date]])</f>
        <v>1</v>
      </c>
      <c r="AL981" s="39"/>
      <c r="AM981" s="39" t="str">
        <f>IF(AND(Table2[[#This Row],[Date]]=A982,Table2[[#This Row],[Track]]=B982,Table2[[#This Row],[Race]]=F982,AL981&lt;&gt;"Neg",AL982&lt;&gt;"Neg"),2,"")</f>
        <v/>
      </c>
      <c r="AN981" s="39" t="str">
        <f>IF(AM981=2,2,IF(AND(AM980=2,Table2[[#This Row],[Negatives]]&lt;&gt;"NEG"),2,""))</f>
        <v/>
      </c>
      <c r="AO981" s="39">
        <f>IF(AND(Table2[[#This Row],[State]]="NSW",Table2[[#This Row],[Rated Order]]=3,AN981=""),100,100)</f>
        <v>100</v>
      </c>
      <c r="AP981" s="39">
        <f>IF(AC981&lt;&gt;"Won","",AO981*AD981)</f>
        <v>300</v>
      </c>
      <c r="AQ981" s="39">
        <f>IF(AP981="",AO981*-1,AP981-AO981)</f>
        <v>200</v>
      </c>
      <c r="AR981" s="95">
        <f>IF(Table2[[#This Row],[Negatives]]="NEG","",IF(AND(Table2[[#This Row],[2 Pro Bets]]="",Table2[[#This Row],[State]]="NSW",Table2[[#This Row],[Rated Order]]=3),"",100))</f>
        <v>100</v>
      </c>
      <c r="AS981" s="47">
        <f>IF(Table2[[#This Row],[Pro Bet]]="","",IF(Table2[[#This Row],[Lev Ret]]="","",AR981*Table2[[#This Row],[Div]]))</f>
        <v>300</v>
      </c>
      <c r="AT981" s="96">
        <f>IF(Table2[[#This Row],[Pro Bet]]="","",IF(AS981="",AR981*-1,AS981-AR981))</f>
        <v>200</v>
      </c>
    </row>
    <row r="982" spans="1:46" x14ac:dyDescent="0.25">
      <c r="A982" s="38">
        <v>44952</v>
      </c>
      <c r="B982" s="39" t="s">
        <v>231</v>
      </c>
      <c r="C982" s="40">
        <v>0.73611111111111116</v>
      </c>
      <c r="D982" s="39">
        <v>4</v>
      </c>
      <c r="E982" s="39">
        <v>0</v>
      </c>
      <c r="F982" s="70">
        <v>8</v>
      </c>
      <c r="G982" s="39">
        <v>1400</v>
      </c>
      <c r="H982" s="39" t="s">
        <v>988</v>
      </c>
      <c r="I982" s="39" t="s">
        <v>989</v>
      </c>
      <c r="J982" s="39">
        <v>175</v>
      </c>
      <c r="K982" s="39">
        <v>1</v>
      </c>
      <c r="L982" s="39" t="s">
        <v>78</v>
      </c>
      <c r="M982" s="39" t="s">
        <v>990</v>
      </c>
      <c r="N982" s="41">
        <v>10</v>
      </c>
      <c r="O982" s="39" t="s">
        <v>1000</v>
      </c>
      <c r="P982" s="39" t="s">
        <v>1084</v>
      </c>
      <c r="Q982" s="48"/>
      <c r="R982" s="39">
        <v>10</v>
      </c>
      <c r="S982" s="39">
        <v>60</v>
      </c>
      <c r="T982" s="39">
        <v>60</v>
      </c>
      <c r="U982" s="48">
        <v>41.25</v>
      </c>
      <c r="V982" s="39">
        <v>2</v>
      </c>
      <c r="W982" s="39">
        <v>2</v>
      </c>
      <c r="X982" s="39">
        <v>2</v>
      </c>
      <c r="Y982" s="39">
        <v>4.5999999999999996</v>
      </c>
      <c r="Z982" s="39">
        <v>40</v>
      </c>
      <c r="AA982" s="39">
        <v>12</v>
      </c>
      <c r="AB982" s="52"/>
      <c r="AC982" s="39" t="s">
        <v>1</v>
      </c>
      <c r="AD982" s="41">
        <v>8.5</v>
      </c>
      <c r="AE982" s="41"/>
      <c r="AF982" s="68" t="s">
        <v>618</v>
      </c>
      <c r="AG982" s="39" t="str">
        <f>VLOOKUP(B982,$B$1703:$D$1743,2,FALSE)</f>
        <v>Vic</v>
      </c>
      <c r="AH982" s="39" t="str">
        <f>VLOOKUP(B982,$B$1703:$D$1743,3,FALSE)</f>
        <v>-</v>
      </c>
      <c r="AI982" s="69" t="str">
        <f>TRIM(PROPER(L982))</f>
        <v>Crosshaven</v>
      </c>
      <c r="AJ982" s="39" t="str">
        <f>TEXT(A982, "ddd")</f>
        <v>Thu</v>
      </c>
      <c r="AK982" s="39">
        <f>MONTH(Table2[[#This Row],[Date]])</f>
        <v>1</v>
      </c>
      <c r="AL982" s="39"/>
      <c r="AM982" s="39">
        <f>IF(AND(Table2[[#This Row],[Date]]=A983,Table2[[#This Row],[Track]]=B983,Table2[[#This Row],[Race]]=F983,AL982&lt;&gt;"Neg",AL983&lt;&gt;"Neg"),2,"")</f>
        <v>2</v>
      </c>
      <c r="AN982" s="39">
        <f>IF(AM982=2,2,IF(AND(AM981=2,Table2[[#This Row],[Negatives]]&lt;&gt;"NEG"),2,""))</f>
        <v>2</v>
      </c>
      <c r="AO982" s="39">
        <f>IF(AND(Table2[[#This Row],[State]]="NSW",Table2[[#This Row],[Rated Order]]=3,AN982=""),100,100)</f>
        <v>100</v>
      </c>
      <c r="AP982" s="39" t="str">
        <f>IF(AC982&lt;&gt;"Won","",AO982*AD982)</f>
        <v/>
      </c>
      <c r="AQ982" s="39">
        <f>IF(AP982="",AO982*-1,AP982-AO982)</f>
        <v>-100</v>
      </c>
      <c r="AR982" s="95">
        <f>IF(Table2[[#This Row],[Negatives]]="NEG","",IF(AND(Table2[[#This Row],[2 Pro Bets]]="",Table2[[#This Row],[State]]="NSW",Table2[[#This Row],[Rated Order]]=3),"",100))</f>
        <v>100</v>
      </c>
      <c r="AS982" s="47" t="str">
        <f>IF(Table2[[#This Row],[Pro Bet]]="","",IF(Table2[[#This Row],[Lev Ret]]="","",AR982*Table2[[#This Row],[Div]]))</f>
        <v/>
      </c>
      <c r="AT982" s="96">
        <f>IF(Table2[[#This Row],[Pro Bet]]="","",IF(AS982="",AR982*-1,AS982-AR982))</f>
        <v>-100</v>
      </c>
    </row>
    <row r="983" spans="1:46" x14ac:dyDescent="0.25">
      <c r="A983" s="38">
        <v>44952</v>
      </c>
      <c r="B983" s="39" t="s">
        <v>231</v>
      </c>
      <c r="C983" s="40">
        <v>0.73611111111111116</v>
      </c>
      <c r="D983" s="39">
        <v>4</v>
      </c>
      <c r="E983" s="39">
        <v>0</v>
      </c>
      <c r="F983" s="70">
        <v>8</v>
      </c>
      <c r="G983" s="39">
        <v>1400</v>
      </c>
      <c r="H983" s="39" t="s">
        <v>988</v>
      </c>
      <c r="I983" s="39" t="s">
        <v>989</v>
      </c>
      <c r="J983" s="39">
        <v>175</v>
      </c>
      <c r="K983" s="39">
        <v>8</v>
      </c>
      <c r="L983" s="39" t="s">
        <v>595</v>
      </c>
      <c r="M983" s="39" t="s">
        <v>999</v>
      </c>
      <c r="N983" s="41">
        <v>4.2</v>
      </c>
      <c r="O983" s="39" t="s">
        <v>1003</v>
      </c>
      <c r="P983" s="39" t="s">
        <v>997</v>
      </c>
      <c r="Q983" s="48"/>
      <c r="R983" s="39">
        <v>12</v>
      </c>
      <c r="S983" s="39">
        <v>54</v>
      </c>
      <c r="T983" s="39">
        <v>54</v>
      </c>
      <c r="U983" s="48">
        <v>41.25</v>
      </c>
      <c r="V983" s="39">
        <v>3</v>
      </c>
      <c r="W983" s="39">
        <v>3</v>
      </c>
      <c r="X983" s="39">
        <v>3</v>
      </c>
      <c r="Y983" s="39">
        <v>5.5</v>
      </c>
      <c r="Z983" s="39">
        <v>30</v>
      </c>
      <c r="AA983" s="39">
        <v>12</v>
      </c>
      <c r="AB983" s="52"/>
      <c r="AC983" s="39"/>
      <c r="AD983" s="41">
        <v>4.8</v>
      </c>
      <c r="AE983" s="41"/>
      <c r="AF983" s="68" t="s">
        <v>618</v>
      </c>
      <c r="AG983" s="39" t="str">
        <f>VLOOKUP(B983,$B$1703:$D$1743,2,FALSE)</f>
        <v>Vic</v>
      </c>
      <c r="AH983" s="39" t="str">
        <f>VLOOKUP(B983,$B$1703:$D$1743,3,FALSE)</f>
        <v>-</v>
      </c>
      <c r="AI983" s="69" t="str">
        <f>TRIM(PROPER(L983))</f>
        <v>Pal D'Oro</v>
      </c>
      <c r="AJ983" s="39" t="str">
        <f>TEXT(A983, "ddd")</f>
        <v>Thu</v>
      </c>
      <c r="AK983" s="39">
        <f>MONTH(Table2[[#This Row],[Date]])</f>
        <v>1</v>
      </c>
      <c r="AL983" s="39"/>
      <c r="AM983" s="39" t="str">
        <f>IF(AND(Table2[[#This Row],[Date]]=A984,Table2[[#This Row],[Track]]=B984,Table2[[#This Row],[Race]]=F984,AL983&lt;&gt;"Neg",AL984&lt;&gt;"Neg"),2,"")</f>
        <v/>
      </c>
      <c r="AN983" s="39">
        <f>IF(AM983=2,2,IF(AND(AM982=2,Table2[[#This Row],[Negatives]]&lt;&gt;"NEG"),2,""))</f>
        <v>2</v>
      </c>
      <c r="AO983" s="39">
        <f>IF(AND(Table2[[#This Row],[State]]="NSW",Table2[[#This Row],[Rated Order]]=3,AN983=""),100,100)</f>
        <v>100</v>
      </c>
      <c r="AP983" s="39" t="str">
        <f>IF(AC983&lt;&gt;"Won","",AO983*AD983)</f>
        <v/>
      </c>
      <c r="AQ983" s="39">
        <f>IF(AP983="",AO983*-1,AP983-AO983)</f>
        <v>-100</v>
      </c>
      <c r="AR983" s="95">
        <f>IF(Table2[[#This Row],[Negatives]]="NEG","",IF(AND(Table2[[#This Row],[2 Pro Bets]]="",Table2[[#This Row],[State]]="NSW",Table2[[#This Row],[Rated Order]]=3),"",100))</f>
        <v>100</v>
      </c>
      <c r="AS983" s="47" t="str">
        <f>IF(Table2[[#This Row],[Pro Bet]]="","",IF(Table2[[#This Row],[Lev Ret]]="","",AR983*Table2[[#This Row],[Div]]))</f>
        <v/>
      </c>
      <c r="AT983" s="96">
        <f>IF(Table2[[#This Row],[Pro Bet]]="","",IF(AS983="",AR983*-1,AS983-AR983))</f>
        <v>-100</v>
      </c>
    </row>
    <row r="984" spans="1:46" x14ac:dyDescent="0.25">
      <c r="A984" s="38">
        <v>44954</v>
      </c>
      <c r="B984" s="39" t="s">
        <v>45</v>
      </c>
      <c r="C984" s="40">
        <v>0.5625</v>
      </c>
      <c r="D984" s="39">
        <v>4</v>
      </c>
      <c r="E984" s="39">
        <v>5</v>
      </c>
      <c r="F984" s="70">
        <v>3</v>
      </c>
      <c r="G984" s="39">
        <v>1500</v>
      </c>
      <c r="H984" s="39" t="s">
        <v>1398</v>
      </c>
      <c r="I984" s="39">
        <v>72</v>
      </c>
      <c r="J984" s="39">
        <v>150</v>
      </c>
      <c r="K984" s="39">
        <v>2</v>
      </c>
      <c r="L984" s="39" t="s">
        <v>921</v>
      </c>
      <c r="M984" s="39" t="s">
        <v>1006</v>
      </c>
      <c r="N984" s="41">
        <v>2.5</v>
      </c>
      <c r="O984" s="39" t="s">
        <v>1166</v>
      </c>
      <c r="P984" s="39" t="s">
        <v>1273</v>
      </c>
      <c r="Q984" s="48"/>
      <c r="R984" s="39">
        <v>2</v>
      </c>
      <c r="S984" s="39">
        <v>59</v>
      </c>
      <c r="T984" s="39">
        <v>59</v>
      </c>
      <c r="U984" s="48">
        <v>50.869565217391305</v>
      </c>
      <c r="V984" s="39">
        <v>1</v>
      </c>
      <c r="W984" s="39"/>
      <c r="X984" s="39">
        <v>2</v>
      </c>
      <c r="Y984" s="39">
        <v>4.9000000000000004</v>
      </c>
      <c r="Z984" s="39">
        <v>20</v>
      </c>
      <c r="AA984" s="39"/>
      <c r="AB984" s="52"/>
      <c r="AC984" s="39" t="s">
        <v>1</v>
      </c>
      <c r="AD984" s="41">
        <v>3</v>
      </c>
      <c r="AE984" s="41">
        <v>1.3</v>
      </c>
      <c r="AF984" s="68" t="s">
        <v>619</v>
      </c>
      <c r="AG984" s="39" t="str">
        <f>VLOOKUP(B984,$B$1703:$D$1743,2,FALSE)</f>
        <v>NSW</v>
      </c>
      <c r="AH984" s="39" t="str">
        <f>VLOOKUP(B984,$B$1703:$D$1743,3,FALSE)</f>
        <v>-</v>
      </c>
      <c r="AI984" s="69" t="str">
        <f>TRIM(PROPER(L984))</f>
        <v>Cosmic Minerva</v>
      </c>
      <c r="AJ984" s="39" t="str">
        <f>TEXT(A984, "ddd")</f>
        <v>Sat</v>
      </c>
      <c r="AK984" s="39">
        <f>MONTH(Table2[[#This Row],[Date]])</f>
        <v>1</v>
      </c>
      <c r="AL984" s="39"/>
      <c r="AM984" s="39" t="str">
        <f>IF(AND(Table2[[#This Row],[Date]]=A985,Table2[[#This Row],[Track]]=B985,Table2[[#This Row],[Race]]=F985,AL984&lt;&gt;"Neg",AL985&lt;&gt;"Neg"),2,"")</f>
        <v/>
      </c>
      <c r="AN984" s="39" t="str">
        <f>IF(AM984=2,2,IF(AND(AM983=2,Table2[[#This Row],[Negatives]]&lt;&gt;"NEG"),2,""))</f>
        <v/>
      </c>
      <c r="AO984" s="39">
        <f>IF(AND(Table2[[#This Row],[State]]="NSW",Table2[[#This Row],[Rated Order]]=3,AN984=""),100,100)</f>
        <v>100</v>
      </c>
      <c r="AP984" s="39" t="str">
        <f>IF(AC984&lt;&gt;"Won","",AO984*AD984)</f>
        <v/>
      </c>
      <c r="AQ984" s="39">
        <f>IF(AP984="",AO984*-1,AP984-AO984)</f>
        <v>-100</v>
      </c>
      <c r="AR984" s="95">
        <f>IF(Table2[[#This Row],[Negatives]]="NEG","",IF(AND(Table2[[#This Row],[2 Pro Bets]]="",Table2[[#This Row],[State]]="NSW",Table2[[#This Row],[Rated Order]]=3),"",100))</f>
        <v>100</v>
      </c>
      <c r="AS984" s="47" t="str">
        <f>IF(Table2[[#This Row],[Pro Bet]]="","",IF(Table2[[#This Row],[Lev Ret]]="","",AR984*Table2[[#This Row],[Div]]))</f>
        <v/>
      </c>
      <c r="AT984" s="96">
        <f>IF(Table2[[#This Row],[Pro Bet]]="","",IF(AS984="",AR984*-1,AS984-AR984))</f>
        <v>-100</v>
      </c>
    </row>
    <row r="985" spans="1:46" x14ac:dyDescent="0.25">
      <c r="A985" s="38">
        <v>44954</v>
      </c>
      <c r="B985" s="39" t="s">
        <v>45</v>
      </c>
      <c r="C985" s="40">
        <v>0.58680555555555558</v>
      </c>
      <c r="D985" s="39">
        <v>4</v>
      </c>
      <c r="E985" s="39">
        <v>5</v>
      </c>
      <c r="F985" s="70">
        <v>4</v>
      </c>
      <c r="G985" s="39">
        <v>2000</v>
      </c>
      <c r="H985" s="39" t="s">
        <v>1398</v>
      </c>
      <c r="I985" s="39">
        <v>78</v>
      </c>
      <c r="J985" s="39">
        <v>150</v>
      </c>
      <c r="K985" s="39">
        <v>4</v>
      </c>
      <c r="L985" s="39" t="s">
        <v>922</v>
      </c>
      <c r="M985" s="39" t="s">
        <v>1006</v>
      </c>
      <c r="N985" s="41">
        <v>7.7</v>
      </c>
      <c r="O985" s="39" t="s">
        <v>1440</v>
      </c>
      <c r="P985" s="39" t="s">
        <v>1262</v>
      </c>
      <c r="Q985" s="48"/>
      <c r="R985" s="39">
        <v>2</v>
      </c>
      <c r="S985" s="39">
        <v>57.5</v>
      </c>
      <c r="T985" s="39">
        <v>57.5</v>
      </c>
      <c r="U985" s="48">
        <v>41.558441558441558</v>
      </c>
      <c r="V985" s="39">
        <v>1</v>
      </c>
      <c r="W985" s="39">
        <v>1</v>
      </c>
      <c r="X985" s="39">
        <v>2</v>
      </c>
      <c r="Y985" s="39">
        <v>6.4</v>
      </c>
      <c r="Z985" s="39">
        <v>20</v>
      </c>
      <c r="AA985" s="39"/>
      <c r="AB985" s="52"/>
      <c r="AC985" s="39" t="s">
        <v>1</v>
      </c>
      <c r="AD985" s="41">
        <v>8.5</v>
      </c>
      <c r="AE985" s="41">
        <v>2.9</v>
      </c>
      <c r="AF985" s="68" t="s">
        <v>619</v>
      </c>
      <c r="AG985" s="39" t="str">
        <f>VLOOKUP(B985,$B$1703:$D$1743,2,FALSE)</f>
        <v>NSW</v>
      </c>
      <c r="AH985" s="39" t="str">
        <f>VLOOKUP(B985,$B$1703:$D$1743,3,FALSE)</f>
        <v>-</v>
      </c>
      <c r="AI985" s="69" t="str">
        <f>TRIM(PROPER(L985))</f>
        <v>Secret Glamour</v>
      </c>
      <c r="AJ985" s="39" t="str">
        <f>TEXT(A985, "ddd")</f>
        <v>Sat</v>
      </c>
      <c r="AK985" s="39">
        <f>MONTH(Table2[[#This Row],[Date]])</f>
        <v>1</v>
      </c>
      <c r="AL985" s="39"/>
      <c r="AM985" s="39">
        <f>IF(AND(Table2[[#This Row],[Date]]=A986,Table2[[#This Row],[Track]]=B986,Table2[[#This Row],[Race]]=F986,AL985&lt;&gt;"Neg",AL986&lt;&gt;"Neg"),2,"")</f>
        <v>2</v>
      </c>
      <c r="AN985" s="39">
        <f>IF(AM985=2,2,IF(AND(AM984=2,Table2[[#This Row],[Negatives]]&lt;&gt;"NEG"),2,""))</f>
        <v>2</v>
      </c>
      <c r="AO985" s="39">
        <f>IF(AND(Table2[[#This Row],[State]]="NSW",Table2[[#This Row],[Rated Order]]=3,AN985=""),100,100)</f>
        <v>100</v>
      </c>
      <c r="AP985" s="39" t="str">
        <f>IF(AC985&lt;&gt;"Won","",AO985*AD985)</f>
        <v/>
      </c>
      <c r="AQ985" s="39">
        <f>IF(AP985="",AO985*-1,AP985-AO985)</f>
        <v>-100</v>
      </c>
      <c r="AR985" s="95">
        <f>IF(Table2[[#This Row],[Negatives]]="NEG","",IF(AND(Table2[[#This Row],[2 Pro Bets]]="",Table2[[#This Row],[State]]="NSW",Table2[[#This Row],[Rated Order]]=3),"",100))</f>
        <v>100</v>
      </c>
      <c r="AS985" s="47" t="str">
        <f>IF(Table2[[#This Row],[Pro Bet]]="","",IF(Table2[[#This Row],[Lev Ret]]="","",AR985*Table2[[#This Row],[Div]]))</f>
        <v/>
      </c>
      <c r="AT985" s="96">
        <f>IF(Table2[[#This Row],[Pro Bet]]="","",IF(AS985="",AR985*-1,AS985-AR985))</f>
        <v>-100</v>
      </c>
    </row>
    <row r="986" spans="1:46" x14ac:dyDescent="0.25">
      <c r="A986" s="38">
        <v>44954</v>
      </c>
      <c r="B986" s="39" t="s">
        <v>45</v>
      </c>
      <c r="C986" s="40">
        <v>0.58680555555555558</v>
      </c>
      <c r="D986" s="39">
        <v>4</v>
      </c>
      <c r="E986" s="39">
        <v>5</v>
      </c>
      <c r="F986" s="70">
        <v>4</v>
      </c>
      <c r="G986" s="39">
        <v>2000</v>
      </c>
      <c r="H986" s="39" t="s">
        <v>1398</v>
      </c>
      <c r="I986" s="39">
        <v>78</v>
      </c>
      <c r="J986" s="39">
        <v>150</v>
      </c>
      <c r="K986" s="39">
        <v>6</v>
      </c>
      <c r="L986" s="39" t="s">
        <v>923</v>
      </c>
      <c r="M986" s="39" t="s">
        <v>999</v>
      </c>
      <c r="N986" s="41">
        <v>4.7</v>
      </c>
      <c r="O986" s="39" t="s">
        <v>1149</v>
      </c>
      <c r="P986" s="39" t="s">
        <v>1403</v>
      </c>
      <c r="Q986" s="48"/>
      <c r="R986" s="39">
        <v>4</v>
      </c>
      <c r="S986" s="39">
        <v>57</v>
      </c>
      <c r="T986" s="39">
        <v>57</v>
      </c>
      <c r="U986" s="48">
        <v>41.558441558441558</v>
      </c>
      <c r="V986" s="39"/>
      <c r="W986" s="39"/>
      <c r="X986" s="39">
        <v>3</v>
      </c>
      <c r="Y986" s="39">
        <v>6.51</v>
      </c>
      <c r="Z986" s="39">
        <v>20</v>
      </c>
      <c r="AA986" s="39"/>
      <c r="AB986" s="52"/>
      <c r="AC986" s="39"/>
      <c r="AD986" s="41">
        <v>6.5</v>
      </c>
      <c r="AE986" s="41"/>
      <c r="AF986" s="68" t="s">
        <v>619</v>
      </c>
      <c r="AG986" s="39" t="str">
        <f>VLOOKUP(B986,$B$1703:$D$1743,2,FALSE)</f>
        <v>NSW</v>
      </c>
      <c r="AH986" s="39" t="str">
        <f>VLOOKUP(B986,$B$1703:$D$1743,3,FALSE)</f>
        <v>-</v>
      </c>
      <c r="AI986" s="69" t="str">
        <f>TRIM(PROPER(L986))</f>
        <v>Tip Of The Spear</v>
      </c>
      <c r="AJ986" s="39" t="str">
        <f>TEXT(A986, "ddd")</f>
        <v>Sat</v>
      </c>
      <c r="AK986" s="39">
        <f>MONTH(Table2[[#This Row],[Date]])</f>
        <v>1</v>
      </c>
      <c r="AL986" s="39"/>
      <c r="AM986" s="39" t="str">
        <f>IF(AND(Table2[[#This Row],[Date]]=A987,Table2[[#This Row],[Track]]=B987,Table2[[#This Row],[Race]]=F987,AL986&lt;&gt;"Neg",AL987&lt;&gt;"Neg"),2,"")</f>
        <v/>
      </c>
      <c r="AN986" s="39">
        <f>IF(AM986=2,2,IF(AND(AM985=2,Table2[[#This Row],[Negatives]]&lt;&gt;"NEG"),2,""))</f>
        <v>2</v>
      </c>
      <c r="AO986" s="39">
        <f>IF(AND(Table2[[#This Row],[State]]="NSW",Table2[[#This Row],[Rated Order]]=3,AN986=""),100,100)</f>
        <v>100</v>
      </c>
      <c r="AP986" s="39" t="str">
        <f>IF(AC986&lt;&gt;"Won","",AO986*AD986)</f>
        <v/>
      </c>
      <c r="AQ986" s="39">
        <f>IF(AP986="",AO986*-1,AP986-AO986)</f>
        <v>-100</v>
      </c>
      <c r="AR986" s="95">
        <f>IF(Table2[[#This Row],[Negatives]]="NEG","",IF(AND(Table2[[#This Row],[2 Pro Bets]]="",Table2[[#This Row],[State]]="NSW",Table2[[#This Row],[Rated Order]]=3),"",100))</f>
        <v>100</v>
      </c>
      <c r="AS986" s="47" t="str">
        <f>IF(Table2[[#This Row],[Pro Bet]]="","",IF(Table2[[#This Row],[Lev Ret]]="","",AR986*Table2[[#This Row],[Div]]))</f>
        <v/>
      </c>
      <c r="AT986" s="96">
        <f>IF(Table2[[#This Row],[Pro Bet]]="","",IF(AS986="",AR986*-1,AS986-AR986))</f>
        <v>-100</v>
      </c>
    </row>
    <row r="987" spans="1:46" x14ac:dyDescent="0.25">
      <c r="A987" s="38">
        <v>44954</v>
      </c>
      <c r="B987" s="39" t="s">
        <v>45</v>
      </c>
      <c r="C987" s="40">
        <v>0.66666666666666696</v>
      </c>
      <c r="D987" s="39">
        <v>4</v>
      </c>
      <c r="E987" s="39">
        <v>5</v>
      </c>
      <c r="F987" s="70">
        <v>7</v>
      </c>
      <c r="G987" s="39">
        <v>1200</v>
      </c>
      <c r="H987" s="39" t="s">
        <v>1398</v>
      </c>
      <c r="I987" s="39">
        <v>88</v>
      </c>
      <c r="J987" s="39">
        <v>150</v>
      </c>
      <c r="K987" s="39">
        <v>4</v>
      </c>
      <c r="L987" s="39" t="s">
        <v>913</v>
      </c>
      <c r="M987" s="39" t="s">
        <v>1030</v>
      </c>
      <c r="N987" s="41">
        <v>6</v>
      </c>
      <c r="O987" s="39" t="s">
        <v>1427</v>
      </c>
      <c r="P987" s="39" t="s">
        <v>1407</v>
      </c>
      <c r="Q987" s="48"/>
      <c r="R987" s="39">
        <v>7</v>
      </c>
      <c r="S987" s="39">
        <v>57.5</v>
      </c>
      <c r="T987" s="39">
        <v>57.5</v>
      </c>
      <c r="U987" s="48">
        <v>64.285714285714292</v>
      </c>
      <c r="V987" s="39">
        <v>1</v>
      </c>
      <c r="W987" s="39">
        <v>3</v>
      </c>
      <c r="X987" s="39">
        <v>2</v>
      </c>
      <c r="Y987" s="39">
        <v>4.99</v>
      </c>
      <c r="Z987" s="39">
        <v>20</v>
      </c>
      <c r="AA987" s="39"/>
      <c r="AB987" s="52"/>
      <c r="AC987" s="39"/>
      <c r="AD987" s="41">
        <v>4.5999999999999996</v>
      </c>
      <c r="AE987" s="41"/>
      <c r="AF987" s="68" t="s">
        <v>619</v>
      </c>
      <c r="AG987" s="39" t="str">
        <f>VLOOKUP(B987,$B$1703:$D$1743,2,FALSE)</f>
        <v>NSW</v>
      </c>
      <c r="AH987" s="39" t="str">
        <f>VLOOKUP(B987,$B$1703:$D$1743,3,FALSE)</f>
        <v>-</v>
      </c>
      <c r="AI987" s="69" t="str">
        <f>TRIM(PROPER(L987))</f>
        <v>Dehorned Unicorn</v>
      </c>
      <c r="AJ987" s="39" t="str">
        <f>TEXT(A987, "ddd")</f>
        <v>Sat</v>
      </c>
      <c r="AK987" s="39">
        <f>MONTH(Table2[[#This Row],[Date]])</f>
        <v>1</v>
      </c>
      <c r="AL987" s="39"/>
      <c r="AM987" s="39" t="str">
        <f>IF(AND(Table2[[#This Row],[Date]]=A988,Table2[[#This Row],[Track]]=B988,Table2[[#This Row],[Race]]=F988,AL987&lt;&gt;"Neg",AL988&lt;&gt;"Neg"),2,"")</f>
        <v/>
      </c>
      <c r="AN987" s="39" t="str">
        <f>IF(AM987=2,2,IF(AND(AM986=2,Table2[[#This Row],[Negatives]]&lt;&gt;"NEG"),2,""))</f>
        <v/>
      </c>
      <c r="AO987" s="39">
        <f>IF(AND(Table2[[#This Row],[State]]="NSW",Table2[[#This Row],[Rated Order]]=3,AN987=""),100,100)</f>
        <v>100</v>
      </c>
      <c r="AP987" s="39" t="str">
        <f>IF(AC987&lt;&gt;"Won","",AO987*AD987)</f>
        <v/>
      </c>
      <c r="AQ987" s="39">
        <f>IF(AP987="",AO987*-1,AP987-AO987)</f>
        <v>-100</v>
      </c>
      <c r="AR987" s="95">
        <f>IF(Table2[[#This Row],[Negatives]]="NEG","",IF(AND(Table2[[#This Row],[2 Pro Bets]]="",Table2[[#This Row],[State]]="NSW",Table2[[#This Row],[Rated Order]]=3),"",100))</f>
        <v>100</v>
      </c>
      <c r="AS987" s="47" t="str">
        <f>IF(Table2[[#This Row],[Pro Bet]]="","",IF(Table2[[#This Row],[Lev Ret]]="","",AR987*Table2[[#This Row],[Div]]))</f>
        <v/>
      </c>
      <c r="AT987" s="96">
        <f>IF(Table2[[#This Row],[Pro Bet]]="","",IF(AS987="",AR987*-1,AS987-AR987))</f>
        <v>-100</v>
      </c>
    </row>
    <row r="988" spans="1:46" x14ac:dyDescent="0.25">
      <c r="A988" s="38">
        <v>44954</v>
      </c>
      <c r="B988" s="39" t="s">
        <v>45</v>
      </c>
      <c r="C988" s="40">
        <v>0.72222222222222221</v>
      </c>
      <c r="D988" s="39">
        <v>4</v>
      </c>
      <c r="E988" s="39">
        <v>5</v>
      </c>
      <c r="F988" s="70">
        <v>9</v>
      </c>
      <c r="G988" s="39">
        <v>1500</v>
      </c>
      <c r="H988" s="39" t="s">
        <v>1398</v>
      </c>
      <c r="I988" s="39">
        <v>88</v>
      </c>
      <c r="J988" s="39">
        <v>150</v>
      </c>
      <c r="K988" s="39">
        <v>4</v>
      </c>
      <c r="L988" s="39" t="s">
        <v>924</v>
      </c>
      <c r="M988" s="39" t="s">
        <v>995</v>
      </c>
      <c r="N988" s="41">
        <v>2.5</v>
      </c>
      <c r="O988" s="39" t="s">
        <v>1091</v>
      </c>
      <c r="P988" s="39" t="s">
        <v>1211</v>
      </c>
      <c r="Q988" s="48"/>
      <c r="R988" s="39">
        <v>5</v>
      </c>
      <c r="S988" s="39">
        <v>55</v>
      </c>
      <c r="T988" s="39">
        <v>55</v>
      </c>
      <c r="U988" s="48">
        <v>70.303030303030312</v>
      </c>
      <c r="V988" s="39"/>
      <c r="W988" s="39"/>
      <c r="X988" s="39">
        <v>2</v>
      </c>
      <c r="Y988" s="39">
        <v>4.34</v>
      </c>
      <c r="Z988" s="39">
        <v>20</v>
      </c>
      <c r="AA988" s="39"/>
      <c r="AB988" s="52"/>
      <c r="AC988" s="39" t="s">
        <v>471</v>
      </c>
      <c r="AD988" s="41">
        <v>3.4</v>
      </c>
      <c r="AE988" s="41">
        <v>1.4</v>
      </c>
      <c r="AF988" s="68" t="s">
        <v>619</v>
      </c>
      <c r="AG988" s="39" t="str">
        <f>VLOOKUP(B988,$B$1703:$D$1743,2,FALSE)</f>
        <v>NSW</v>
      </c>
      <c r="AH988" s="39" t="str">
        <f>VLOOKUP(B988,$B$1703:$D$1743,3,FALSE)</f>
        <v>-</v>
      </c>
      <c r="AI988" s="69" t="str">
        <f>TRIM(PROPER(L988))</f>
        <v>Bold Mac</v>
      </c>
      <c r="AJ988" s="39" t="str">
        <f>TEXT(A988, "ddd")</f>
        <v>Sat</v>
      </c>
      <c r="AK988" s="39">
        <f>MONTH(Table2[[#This Row],[Date]])</f>
        <v>1</v>
      </c>
      <c r="AL988" s="39"/>
      <c r="AM988" s="39" t="str">
        <f>IF(AND(Table2[[#This Row],[Date]]=A989,Table2[[#This Row],[Track]]=B989,Table2[[#This Row],[Race]]=F989,AL988&lt;&gt;"Neg",AL989&lt;&gt;"Neg"),2,"")</f>
        <v/>
      </c>
      <c r="AN988" s="39" t="str">
        <f>IF(AM988=2,2,IF(AND(AM987=2,Table2[[#This Row],[Negatives]]&lt;&gt;"NEG"),2,""))</f>
        <v/>
      </c>
      <c r="AO988" s="39">
        <f>IF(AND(Table2[[#This Row],[State]]="NSW",Table2[[#This Row],[Rated Order]]=3,AN988=""),100,100)</f>
        <v>100</v>
      </c>
      <c r="AP988" s="39">
        <f>IF(AC988&lt;&gt;"Won","",AO988*AD988)</f>
        <v>340</v>
      </c>
      <c r="AQ988" s="39">
        <f>IF(AP988="",AO988*-1,AP988-AO988)</f>
        <v>240</v>
      </c>
      <c r="AR988" s="95">
        <f>IF(Table2[[#This Row],[Negatives]]="NEG","",IF(AND(Table2[[#This Row],[2 Pro Bets]]="",Table2[[#This Row],[State]]="NSW",Table2[[#This Row],[Rated Order]]=3),"",100))</f>
        <v>100</v>
      </c>
      <c r="AS988" s="47">
        <f>IF(Table2[[#This Row],[Pro Bet]]="","",IF(Table2[[#This Row],[Lev Ret]]="","",AR988*Table2[[#This Row],[Div]]))</f>
        <v>340</v>
      </c>
      <c r="AT988" s="96">
        <f>IF(Table2[[#This Row],[Pro Bet]]="","",IF(AS988="",AR988*-1,AS988-AR988))</f>
        <v>240</v>
      </c>
    </row>
    <row r="989" spans="1:46" x14ac:dyDescent="0.25">
      <c r="A989" s="38">
        <v>44954</v>
      </c>
      <c r="B989" s="39" t="s">
        <v>45</v>
      </c>
      <c r="C989" s="40">
        <v>0.74652777777777779</v>
      </c>
      <c r="D989" s="39">
        <v>4</v>
      </c>
      <c r="E989" s="39">
        <v>5</v>
      </c>
      <c r="F989" s="70">
        <v>10</v>
      </c>
      <c r="G989" s="39">
        <v>1350</v>
      </c>
      <c r="H989" s="39" t="s">
        <v>1398</v>
      </c>
      <c r="I989" s="39">
        <v>78</v>
      </c>
      <c r="J989" s="39">
        <v>150</v>
      </c>
      <c r="K989" s="39">
        <v>7</v>
      </c>
      <c r="L989" s="39" t="s">
        <v>213</v>
      </c>
      <c r="M989" s="39" t="s">
        <v>990</v>
      </c>
      <c r="N989" s="41">
        <v>6.5</v>
      </c>
      <c r="O989" s="39" t="s">
        <v>1091</v>
      </c>
      <c r="P989" s="39" t="s">
        <v>1211</v>
      </c>
      <c r="Q989" s="48"/>
      <c r="R989" s="39">
        <v>8</v>
      </c>
      <c r="S989" s="39">
        <v>57.5</v>
      </c>
      <c r="T989" s="39">
        <v>57.5</v>
      </c>
      <c r="U989" s="48">
        <v>68.016194331983812</v>
      </c>
      <c r="V989" s="39">
        <v>5</v>
      </c>
      <c r="W989" s="39">
        <v>1</v>
      </c>
      <c r="X989" s="39">
        <v>2</v>
      </c>
      <c r="Y989" s="39">
        <v>7</v>
      </c>
      <c r="Z989" s="39">
        <v>20</v>
      </c>
      <c r="AA989" s="39"/>
      <c r="AB989" s="52"/>
      <c r="AC989" s="39"/>
      <c r="AD989" s="41">
        <v>5.5</v>
      </c>
      <c r="AE989" s="41"/>
      <c r="AF989" s="68" t="s">
        <v>619</v>
      </c>
      <c r="AG989" s="39" t="str">
        <f>VLOOKUP(B989,$B$1703:$D$1743,2,FALSE)</f>
        <v>NSW</v>
      </c>
      <c r="AH989" s="39" t="str">
        <f>VLOOKUP(B989,$B$1703:$D$1743,3,FALSE)</f>
        <v>-</v>
      </c>
      <c r="AI989" s="69" t="str">
        <f>TRIM(PROPER(L989))</f>
        <v>Gracilistyla</v>
      </c>
      <c r="AJ989" s="39" t="str">
        <f>TEXT(A989, "ddd")</f>
        <v>Sat</v>
      </c>
      <c r="AK989" s="39">
        <f>MONTH(Table2[[#This Row],[Date]])</f>
        <v>1</v>
      </c>
      <c r="AL989" s="39"/>
      <c r="AM989" s="39" t="str">
        <f>IF(AND(Table2[[#This Row],[Date]]=A990,Table2[[#This Row],[Track]]=B990,Table2[[#This Row],[Race]]=F990,AL989&lt;&gt;"Neg",AL990&lt;&gt;"Neg"),2,"")</f>
        <v/>
      </c>
      <c r="AN989" s="39" t="str">
        <f>IF(AM989=2,2,IF(AND(AM988=2,Table2[[#This Row],[Negatives]]&lt;&gt;"NEG"),2,""))</f>
        <v/>
      </c>
      <c r="AO989" s="39">
        <f>IF(AND(Table2[[#This Row],[State]]="NSW",Table2[[#This Row],[Rated Order]]=3,AN989=""),100,100)</f>
        <v>100</v>
      </c>
      <c r="AP989" s="39" t="str">
        <f>IF(AC989&lt;&gt;"Won","",AO989*AD989)</f>
        <v/>
      </c>
      <c r="AQ989" s="39">
        <f>IF(AP989="",AO989*-1,AP989-AO989)</f>
        <v>-100</v>
      </c>
      <c r="AR989" s="95">
        <f>IF(Table2[[#This Row],[Negatives]]="NEG","",IF(AND(Table2[[#This Row],[2 Pro Bets]]="",Table2[[#This Row],[State]]="NSW",Table2[[#This Row],[Rated Order]]=3),"",100))</f>
        <v>100</v>
      </c>
      <c r="AS989" s="47" t="str">
        <f>IF(Table2[[#This Row],[Pro Bet]]="","",IF(Table2[[#This Row],[Lev Ret]]="","",AR989*Table2[[#This Row],[Div]]))</f>
        <v/>
      </c>
      <c r="AT989" s="96">
        <f>IF(Table2[[#This Row],[Pro Bet]]="","",IF(AS989="",AR989*-1,AS989-AR989))</f>
        <v>-100</v>
      </c>
    </row>
    <row r="990" spans="1:46" x14ac:dyDescent="0.25">
      <c r="A990" s="38">
        <v>44961</v>
      </c>
      <c r="B990" s="39" t="s">
        <v>231</v>
      </c>
      <c r="C990" s="40">
        <v>0.52430555555555558</v>
      </c>
      <c r="D990" s="39">
        <v>5</v>
      </c>
      <c r="E990" s="39">
        <v>3</v>
      </c>
      <c r="F990" s="70">
        <v>1</v>
      </c>
      <c r="G990" s="39">
        <v>1000</v>
      </c>
      <c r="H990" s="39" t="s">
        <v>988</v>
      </c>
      <c r="I990" s="39">
        <v>78</v>
      </c>
      <c r="J990" s="39">
        <v>130</v>
      </c>
      <c r="K990" s="39">
        <v>4</v>
      </c>
      <c r="L990" s="39" t="s">
        <v>1289</v>
      </c>
      <c r="M990" s="39" t="s">
        <v>1030</v>
      </c>
      <c r="N990" s="41">
        <v>7.5</v>
      </c>
      <c r="O990" s="39" t="s">
        <v>1003</v>
      </c>
      <c r="P990" s="39" t="s">
        <v>1290</v>
      </c>
      <c r="Q990" s="48">
        <v>3</v>
      </c>
      <c r="R990" s="39">
        <v>1</v>
      </c>
      <c r="S990" s="39">
        <v>58</v>
      </c>
      <c r="T990" s="39">
        <v>55</v>
      </c>
      <c r="U990" s="48">
        <v>75.833333333333329</v>
      </c>
      <c r="V990" s="39">
        <v>2</v>
      </c>
      <c r="W990" s="39">
        <v>1</v>
      </c>
      <c r="X990" s="39">
        <v>2</v>
      </c>
      <c r="Y990" s="39">
        <v>5.5</v>
      </c>
      <c r="Z990" s="39">
        <v>40</v>
      </c>
      <c r="AA990" s="39">
        <v>5</v>
      </c>
      <c r="AB990" s="52"/>
      <c r="AC990" s="39" t="s">
        <v>7</v>
      </c>
      <c r="AD990" s="41">
        <v>8.5</v>
      </c>
      <c r="AE990" s="41"/>
      <c r="AF990" s="68" t="s">
        <v>618</v>
      </c>
      <c r="AG990" s="39" t="str">
        <f>VLOOKUP(B990,$B$1703:$D$1743,2,FALSE)</f>
        <v>Vic</v>
      </c>
      <c r="AH990" s="39" t="str">
        <f>VLOOKUP(B990,$B$1703:$D$1743,3,FALSE)</f>
        <v>-</v>
      </c>
      <c r="AI990" s="69" t="str">
        <f>TRIM(PROPER(L990))</f>
        <v>No Way Ever</v>
      </c>
      <c r="AJ990" s="39" t="str">
        <f>TEXT(A990, "ddd")</f>
        <v>Sat</v>
      </c>
      <c r="AK990" s="39">
        <f>MONTH(Table2[[#This Row],[Date]])</f>
        <v>2</v>
      </c>
      <c r="AL990" s="39" t="s">
        <v>1361</v>
      </c>
      <c r="AM990" s="39" t="str">
        <f>IF(AND(Table2[[#This Row],[Date]]=A991,Table2[[#This Row],[Track]]=B991,Table2[[#This Row],[Race]]=F991,AL990&lt;&gt;"Neg",AL991&lt;&gt;"Neg"),2,"")</f>
        <v/>
      </c>
      <c r="AN990" s="39" t="str">
        <f>IF(AM990=2,2,IF(AND(AM989=2,Table2[[#This Row],[Negatives]]&lt;&gt;"NEG"),2,""))</f>
        <v/>
      </c>
      <c r="AO990" s="39">
        <f>IF(AND(Table2[[#This Row],[State]]="NSW",Table2[[#This Row],[Rated Order]]=3,AN990=""),100,100)</f>
        <v>100</v>
      </c>
      <c r="AP990" s="39" t="str">
        <f>IF(AC990&lt;&gt;"Won","",AO990*AD990)</f>
        <v/>
      </c>
      <c r="AQ990" s="39">
        <f>IF(AP990="",AO990*-1,AP990-AO990)</f>
        <v>-100</v>
      </c>
      <c r="AR990" s="95" t="str">
        <f>IF(Table2[[#This Row],[Negatives]]="NEG","",IF(AND(Table2[[#This Row],[2 Pro Bets]]="",Table2[[#This Row],[State]]="NSW",Table2[[#This Row],[Rated Order]]=3),"",100))</f>
        <v/>
      </c>
      <c r="AS990" s="47" t="str">
        <f>IF(Table2[[#This Row],[Pro Bet]]="","",IF(Table2[[#This Row],[Lev Ret]]="","",AR990*Table2[[#This Row],[Div]]))</f>
        <v/>
      </c>
      <c r="AT990" s="96" t="str">
        <f>IF(Table2[[#This Row],[Pro Bet]]="","",IF(AS990="",AR990*-1,AS990-AR990))</f>
        <v/>
      </c>
    </row>
    <row r="991" spans="1:46" x14ac:dyDescent="0.25">
      <c r="A991" s="38">
        <v>44961</v>
      </c>
      <c r="B991" s="39" t="s">
        <v>44</v>
      </c>
      <c r="C991" s="40">
        <v>0.5625</v>
      </c>
      <c r="D991" s="39">
        <v>4</v>
      </c>
      <c r="E991" s="39">
        <v>8</v>
      </c>
      <c r="F991" s="70">
        <v>3</v>
      </c>
      <c r="G991" s="39">
        <v>1600</v>
      </c>
      <c r="H991" s="39" t="s">
        <v>1398</v>
      </c>
      <c r="I991" s="39">
        <v>72</v>
      </c>
      <c r="J991" s="39">
        <v>120</v>
      </c>
      <c r="K991" s="39">
        <v>12</v>
      </c>
      <c r="L991" s="39" t="s">
        <v>925</v>
      </c>
      <c r="M991" s="39" t="s">
        <v>999</v>
      </c>
      <c r="N991" s="41">
        <v>8</v>
      </c>
      <c r="O991" s="39" t="s">
        <v>1519</v>
      </c>
      <c r="P991" s="39" t="s">
        <v>1433</v>
      </c>
      <c r="Q991" s="48"/>
      <c r="R991" s="39">
        <v>1</v>
      </c>
      <c r="S991" s="39">
        <v>52</v>
      </c>
      <c r="T991" s="39">
        <v>52</v>
      </c>
      <c r="U991" s="48">
        <v>29.166666666666668</v>
      </c>
      <c r="V991" s="39">
        <v>5</v>
      </c>
      <c r="W991" s="39">
        <v>1</v>
      </c>
      <c r="X991" s="39">
        <v>2</v>
      </c>
      <c r="Y991" s="39">
        <v>6.23</v>
      </c>
      <c r="Z991" s="39">
        <v>20</v>
      </c>
      <c r="AA991" s="39"/>
      <c r="AB991" s="52"/>
      <c r="AC991" s="39" t="s">
        <v>1</v>
      </c>
      <c r="AD991" s="41">
        <v>7</v>
      </c>
      <c r="AE991" s="41">
        <v>2.2999999999999998</v>
      </c>
      <c r="AF991" s="68" t="s">
        <v>619</v>
      </c>
      <c r="AG991" s="39" t="str">
        <f>VLOOKUP(B991,$B$1703:$D$1743,2,FALSE)</f>
        <v>NSW</v>
      </c>
      <c r="AH991" s="39" t="str">
        <f>VLOOKUP(B991,$B$1703:$D$1743,3,FALSE)</f>
        <v>-</v>
      </c>
      <c r="AI991" s="69" t="str">
        <f>TRIM(PROPER(L991))</f>
        <v>Carolina Fire</v>
      </c>
      <c r="AJ991" s="39" t="str">
        <f>TEXT(A991, "ddd")</f>
        <v>Sat</v>
      </c>
      <c r="AK991" s="39">
        <f>MONTH(Table2[[#This Row],[Date]])</f>
        <v>2</v>
      </c>
      <c r="AL991" s="39"/>
      <c r="AM991" s="39" t="str">
        <f>IF(AND(Table2[[#This Row],[Date]]=A992,Table2[[#This Row],[Track]]=B992,Table2[[#This Row],[Race]]=F992,AL991&lt;&gt;"Neg",AL992&lt;&gt;"Neg"),2,"")</f>
        <v/>
      </c>
      <c r="AN991" s="39" t="str">
        <f>IF(AM991=2,2,IF(AND(AM990=2,Table2[[#This Row],[Negatives]]&lt;&gt;"NEG"),2,""))</f>
        <v/>
      </c>
      <c r="AO991" s="39">
        <f>IF(AND(Table2[[#This Row],[State]]="NSW",Table2[[#This Row],[Rated Order]]=3,AN991=""),100,100)</f>
        <v>100</v>
      </c>
      <c r="AP991" s="39" t="str">
        <f>IF(AC991&lt;&gt;"Won","",AO991*AD991)</f>
        <v/>
      </c>
      <c r="AQ991" s="39">
        <f>IF(AP991="",AO991*-1,AP991-AO991)</f>
        <v>-100</v>
      </c>
      <c r="AR991" s="95">
        <f>IF(Table2[[#This Row],[Negatives]]="NEG","",IF(AND(Table2[[#This Row],[2 Pro Bets]]="",Table2[[#This Row],[State]]="NSW",Table2[[#This Row],[Rated Order]]=3),"",100))</f>
        <v>100</v>
      </c>
      <c r="AS991" s="47" t="str">
        <f>IF(Table2[[#This Row],[Pro Bet]]="","",IF(Table2[[#This Row],[Lev Ret]]="","",AR991*Table2[[#This Row],[Div]]))</f>
        <v/>
      </c>
      <c r="AT991" s="96">
        <f>IF(Table2[[#This Row],[Pro Bet]]="","",IF(AS991="",AR991*-1,AS991-AR991))</f>
        <v>-100</v>
      </c>
    </row>
    <row r="992" spans="1:46" x14ac:dyDescent="0.25">
      <c r="A992" s="38">
        <v>44961</v>
      </c>
      <c r="B992" s="39" t="s">
        <v>44</v>
      </c>
      <c r="C992" s="40">
        <v>0.5625</v>
      </c>
      <c r="D992" s="39">
        <v>4</v>
      </c>
      <c r="E992" s="39">
        <v>8</v>
      </c>
      <c r="F992" s="70">
        <v>3</v>
      </c>
      <c r="G992" s="39">
        <v>1600</v>
      </c>
      <c r="H992" s="39" t="s">
        <v>1398</v>
      </c>
      <c r="I992" s="39">
        <v>72</v>
      </c>
      <c r="J992" s="39">
        <v>120</v>
      </c>
      <c r="K992" s="39">
        <v>5</v>
      </c>
      <c r="L992" s="39" t="s">
        <v>1642</v>
      </c>
      <c r="M992" s="39" t="s">
        <v>1018</v>
      </c>
      <c r="N992" s="41">
        <v>7</v>
      </c>
      <c r="O992" s="39" t="s">
        <v>1448</v>
      </c>
      <c r="P992" s="39" t="s">
        <v>1504</v>
      </c>
      <c r="Q992" s="48">
        <v>2</v>
      </c>
      <c r="R992" s="39">
        <v>8</v>
      </c>
      <c r="S992" s="39">
        <v>56.5</v>
      </c>
      <c r="T992" s="39">
        <v>54.5</v>
      </c>
      <c r="U992" s="48">
        <v>29.166666666666668</v>
      </c>
      <c r="V992" s="39">
        <v>4</v>
      </c>
      <c r="W992" s="39">
        <v>2</v>
      </c>
      <c r="X992" s="39">
        <v>3</v>
      </c>
      <c r="Y992" s="39">
        <v>6.84</v>
      </c>
      <c r="Z992" s="39">
        <v>20</v>
      </c>
      <c r="AA992" s="39"/>
      <c r="AB992" s="52"/>
      <c r="AC992" s="39"/>
      <c r="AD992" s="41">
        <v>6.5</v>
      </c>
      <c r="AE992" s="41"/>
      <c r="AF992" s="68" t="s">
        <v>619</v>
      </c>
      <c r="AG992" s="39" t="str">
        <f>VLOOKUP(B992,$B$1703:$D$1743,2,FALSE)</f>
        <v>NSW</v>
      </c>
      <c r="AH992" s="39" t="str">
        <f>VLOOKUP(B992,$B$1703:$D$1743,3,FALSE)</f>
        <v>-</v>
      </c>
      <c r="AI992" s="69" t="str">
        <f>TRIM(PROPER(L992))</f>
        <v>Lovetheinvasion</v>
      </c>
      <c r="AJ992" s="39" t="str">
        <f>TEXT(A992, "ddd")</f>
        <v>Sat</v>
      </c>
      <c r="AK992" s="39">
        <f>MONTH(Table2[[#This Row],[Date]])</f>
        <v>2</v>
      </c>
      <c r="AL992" s="39" t="s">
        <v>1362</v>
      </c>
      <c r="AM992" s="39" t="str">
        <f>IF(AND(Table2[[#This Row],[Date]]=A993,Table2[[#This Row],[Track]]=B993,Table2[[#This Row],[Race]]=F993,AL992&lt;&gt;"Neg",AL993&lt;&gt;"Neg"),2,"")</f>
        <v/>
      </c>
      <c r="AN992" s="39" t="str">
        <f>IF(AM992=2,2,IF(AND(AM991=2,Table2[[#This Row],[Negatives]]&lt;&gt;"NEG"),2,""))</f>
        <v/>
      </c>
      <c r="AO992" s="39">
        <f>IF(AND(Table2[[#This Row],[State]]="NSW",Table2[[#This Row],[Rated Order]]=3,AN992=""),100,100)</f>
        <v>100</v>
      </c>
      <c r="AP992" s="39" t="str">
        <f>IF(AC992&lt;&gt;"Won","",AO992*AD992)</f>
        <v/>
      </c>
      <c r="AQ992" s="39">
        <f>IF(AP992="",AO992*-1,AP992-AO992)</f>
        <v>-100</v>
      </c>
      <c r="AR992" s="95" t="str">
        <f>IF(Table2[[#This Row],[Negatives]]="NEG","",IF(AND(Table2[[#This Row],[2 Pro Bets]]="",Table2[[#This Row],[State]]="NSW",Table2[[#This Row],[Rated Order]]=3),"",100))</f>
        <v/>
      </c>
      <c r="AS992" s="47" t="str">
        <f>IF(Table2[[#This Row],[Pro Bet]]="","",IF(Table2[[#This Row],[Lev Ret]]="","",AR992*Table2[[#This Row],[Div]]))</f>
        <v/>
      </c>
      <c r="AT992" s="96" t="str">
        <f>IF(Table2[[#This Row],[Pro Bet]]="","",IF(AS992="",AR992*-1,AS992-AR992))</f>
        <v/>
      </c>
    </row>
    <row r="993" spans="1:46" x14ac:dyDescent="0.25">
      <c r="A993" s="38">
        <v>44961</v>
      </c>
      <c r="B993" s="39" t="s">
        <v>44</v>
      </c>
      <c r="C993" s="40">
        <v>0.61111111111111105</v>
      </c>
      <c r="D993" s="39">
        <v>4</v>
      </c>
      <c r="E993" s="39">
        <v>8</v>
      </c>
      <c r="F993" s="70">
        <v>5</v>
      </c>
      <c r="G993" s="39">
        <v>1300</v>
      </c>
      <c r="H993" s="39" t="s">
        <v>1021</v>
      </c>
      <c r="I993" s="39">
        <v>78</v>
      </c>
      <c r="J993" s="39">
        <v>150</v>
      </c>
      <c r="K993" s="39">
        <v>4</v>
      </c>
      <c r="L993" s="39" t="s">
        <v>899</v>
      </c>
      <c r="M993" s="39" t="s">
        <v>999</v>
      </c>
      <c r="N993" s="41">
        <v>3.1</v>
      </c>
      <c r="O993" s="39" t="s">
        <v>1091</v>
      </c>
      <c r="P993" s="39" t="s">
        <v>1211</v>
      </c>
      <c r="Q993" s="48"/>
      <c r="R993" s="39">
        <v>7</v>
      </c>
      <c r="S993" s="39">
        <v>58</v>
      </c>
      <c r="T993" s="39">
        <v>58</v>
      </c>
      <c r="U993" s="48">
        <v>47.409579667644181</v>
      </c>
      <c r="V993" s="39">
        <v>2</v>
      </c>
      <c r="W993" s="39">
        <v>1</v>
      </c>
      <c r="X993" s="39">
        <v>2</v>
      </c>
      <c r="Y993" s="39">
        <v>5.83</v>
      </c>
      <c r="Z993" s="39">
        <v>20</v>
      </c>
      <c r="AA993" s="39"/>
      <c r="AB993" s="52"/>
      <c r="AC993" s="39"/>
      <c r="AD993" s="41">
        <v>5</v>
      </c>
      <c r="AE993" s="41"/>
      <c r="AF993" s="68" t="s">
        <v>619</v>
      </c>
      <c r="AG993" s="39" t="str">
        <f>VLOOKUP(B993,$B$1703:$D$1743,2,FALSE)</f>
        <v>NSW</v>
      </c>
      <c r="AH993" s="39" t="str">
        <f>VLOOKUP(B993,$B$1703:$D$1743,3,FALSE)</f>
        <v>-</v>
      </c>
      <c r="AI993" s="69" t="str">
        <f>TRIM(PROPER(L993))</f>
        <v>Pretty Wild</v>
      </c>
      <c r="AJ993" s="39" t="str">
        <f>TEXT(A993, "ddd")</f>
        <v>Sat</v>
      </c>
      <c r="AK993" s="39">
        <f>MONTH(Table2[[#This Row],[Date]])</f>
        <v>2</v>
      </c>
      <c r="AL993" s="39"/>
      <c r="AM993" s="39" t="str">
        <f>IF(AND(Table2[[#This Row],[Date]]=A994,Table2[[#This Row],[Track]]=B994,Table2[[#This Row],[Race]]=F994,AL993&lt;&gt;"Neg",AL994&lt;&gt;"Neg"),2,"")</f>
        <v/>
      </c>
      <c r="AN993" s="39" t="str">
        <f>IF(AM993=2,2,IF(AND(AM992=2,Table2[[#This Row],[Negatives]]&lt;&gt;"NEG"),2,""))</f>
        <v/>
      </c>
      <c r="AO993" s="39">
        <f>IF(AND(Table2[[#This Row],[State]]="NSW",Table2[[#This Row],[Rated Order]]=3,AN993=""),100,100)</f>
        <v>100</v>
      </c>
      <c r="AP993" s="39" t="str">
        <f>IF(AC993&lt;&gt;"Won","",AO993*AD993)</f>
        <v/>
      </c>
      <c r="AQ993" s="39">
        <f>IF(AP993="",AO993*-1,AP993-AO993)</f>
        <v>-100</v>
      </c>
      <c r="AR993" s="95">
        <f>IF(Table2[[#This Row],[Negatives]]="NEG","",IF(AND(Table2[[#This Row],[2 Pro Bets]]="",Table2[[#This Row],[State]]="NSW",Table2[[#This Row],[Rated Order]]=3),"",100))</f>
        <v>100</v>
      </c>
      <c r="AS993" s="47" t="str">
        <f>IF(Table2[[#This Row],[Pro Bet]]="","",IF(Table2[[#This Row],[Lev Ret]]="","",AR993*Table2[[#This Row],[Div]]))</f>
        <v/>
      </c>
      <c r="AT993" s="96">
        <f>IF(Table2[[#This Row],[Pro Bet]]="","",IF(AS993="",AR993*-1,AS993-AR993))</f>
        <v>-100</v>
      </c>
    </row>
    <row r="994" spans="1:46" x14ac:dyDescent="0.25">
      <c r="A994" s="38">
        <v>44961</v>
      </c>
      <c r="B994" s="39" t="s">
        <v>231</v>
      </c>
      <c r="C994" s="40">
        <v>0.65277777777777779</v>
      </c>
      <c r="D994" s="39">
        <v>5</v>
      </c>
      <c r="E994" s="39">
        <v>3</v>
      </c>
      <c r="F994" s="70">
        <v>6</v>
      </c>
      <c r="G994" s="39">
        <v>1300</v>
      </c>
      <c r="H994" s="39" t="s">
        <v>988</v>
      </c>
      <c r="I994" s="39">
        <v>84</v>
      </c>
      <c r="J994" s="39">
        <v>130</v>
      </c>
      <c r="K994" s="39">
        <v>11</v>
      </c>
      <c r="L994" s="39" t="s">
        <v>275</v>
      </c>
      <c r="M994" s="39" t="s">
        <v>1024</v>
      </c>
      <c r="N994" s="41">
        <v>3.8</v>
      </c>
      <c r="O994" s="39" t="s">
        <v>1142</v>
      </c>
      <c r="P994" s="39" t="s">
        <v>1008</v>
      </c>
      <c r="Q994" s="48"/>
      <c r="R994" s="39">
        <v>6</v>
      </c>
      <c r="S994" s="39">
        <v>55.5</v>
      </c>
      <c r="T994" s="39">
        <v>55.5</v>
      </c>
      <c r="U994" s="48">
        <v>63.35282651072125</v>
      </c>
      <c r="V994" s="39">
        <v>5</v>
      </c>
      <c r="W994" s="39">
        <v>2</v>
      </c>
      <c r="X994" s="39">
        <v>2</v>
      </c>
      <c r="Y994" s="39">
        <v>5</v>
      </c>
      <c r="Z994" s="39">
        <v>35</v>
      </c>
      <c r="AA994" s="39">
        <v>12</v>
      </c>
      <c r="AB994" s="52"/>
      <c r="AC994" s="39"/>
      <c r="AD994" s="41">
        <v>5</v>
      </c>
      <c r="AE994" s="41"/>
      <c r="AF994" s="68" t="s">
        <v>618</v>
      </c>
      <c r="AG994" s="39" t="str">
        <f>VLOOKUP(B994,$B$1703:$D$1743,2,FALSE)</f>
        <v>Vic</v>
      </c>
      <c r="AH994" s="39" t="str">
        <f>VLOOKUP(B994,$B$1703:$D$1743,3,FALSE)</f>
        <v>-</v>
      </c>
      <c r="AI994" s="69" t="str">
        <f>TRIM(PROPER(L994))</f>
        <v>Foujita San</v>
      </c>
      <c r="AJ994" s="39" t="str">
        <f>TEXT(A994, "ddd")</f>
        <v>Sat</v>
      </c>
      <c r="AK994" s="39">
        <f>MONTH(Table2[[#This Row],[Date]])</f>
        <v>2</v>
      </c>
      <c r="AL994" s="39"/>
      <c r="AM994" s="39" t="str">
        <f>IF(AND(Table2[[#This Row],[Date]]=A995,Table2[[#This Row],[Track]]=B995,Table2[[#This Row],[Race]]=F995,AL994&lt;&gt;"Neg",AL995&lt;&gt;"Neg"),2,"")</f>
        <v/>
      </c>
      <c r="AN994" s="39" t="str">
        <f>IF(AM994=2,2,IF(AND(AM993=2,Table2[[#This Row],[Negatives]]&lt;&gt;"NEG"),2,""))</f>
        <v/>
      </c>
      <c r="AO994" s="39">
        <f>IF(AND(Table2[[#This Row],[State]]="NSW",Table2[[#This Row],[Rated Order]]=3,AN994=""),100,100)</f>
        <v>100</v>
      </c>
      <c r="AP994" s="39" t="str">
        <f>IF(AC994&lt;&gt;"Won","",AO994*AD994)</f>
        <v/>
      </c>
      <c r="AQ994" s="39">
        <f>IF(AP994="",AO994*-1,AP994-AO994)</f>
        <v>-100</v>
      </c>
      <c r="AR994" s="95">
        <f>IF(Table2[[#This Row],[Negatives]]="NEG","",IF(AND(Table2[[#This Row],[2 Pro Bets]]="",Table2[[#This Row],[State]]="NSW",Table2[[#This Row],[Rated Order]]=3),"",100))</f>
        <v>100</v>
      </c>
      <c r="AS994" s="47" t="str">
        <f>IF(Table2[[#This Row],[Pro Bet]]="","",IF(Table2[[#This Row],[Lev Ret]]="","",AR994*Table2[[#This Row],[Div]]))</f>
        <v/>
      </c>
      <c r="AT994" s="96">
        <f>IF(Table2[[#This Row],[Pro Bet]]="","",IF(AS994="",AR994*-1,AS994-AR994))</f>
        <v>-100</v>
      </c>
    </row>
    <row r="995" spans="1:46" x14ac:dyDescent="0.25">
      <c r="A995" s="38">
        <v>44961</v>
      </c>
      <c r="B995" s="39" t="s">
        <v>231</v>
      </c>
      <c r="C995" s="40">
        <v>0.68055555555555547</v>
      </c>
      <c r="D995" s="39">
        <v>5</v>
      </c>
      <c r="E995" s="39">
        <v>3</v>
      </c>
      <c r="F995" s="70">
        <v>7</v>
      </c>
      <c r="G995" s="39">
        <v>1300</v>
      </c>
      <c r="H995" s="39" t="s">
        <v>1021</v>
      </c>
      <c r="I995" s="39" t="s">
        <v>1061</v>
      </c>
      <c r="J995" s="39">
        <v>200</v>
      </c>
      <c r="K995" s="39">
        <v>11</v>
      </c>
      <c r="L995" s="39" t="s">
        <v>596</v>
      </c>
      <c r="M995" s="39" t="s">
        <v>990</v>
      </c>
      <c r="N995" s="41">
        <v>3.9</v>
      </c>
      <c r="O995" s="39" t="s">
        <v>1035</v>
      </c>
      <c r="P995" s="39" t="s">
        <v>1060</v>
      </c>
      <c r="Q995" s="48"/>
      <c r="R995" s="39">
        <v>5</v>
      </c>
      <c r="S995" s="39">
        <v>56</v>
      </c>
      <c r="T995" s="39">
        <v>56</v>
      </c>
      <c r="U995" s="48">
        <v>50.641025641025642</v>
      </c>
      <c r="V995" s="39">
        <v>3</v>
      </c>
      <c r="W995" s="39"/>
      <c r="X995" s="39">
        <v>2</v>
      </c>
      <c r="Y995" s="39">
        <v>5.2</v>
      </c>
      <c r="Z995" s="39">
        <v>35</v>
      </c>
      <c r="AA995" s="39">
        <v>12</v>
      </c>
      <c r="AB995" s="52"/>
      <c r="AC995" s="39"/>
      <c r="AD995" s="41">
        <v>4.4000000000000004</v>
      </c>
      <c r="AE995" s="41"/>
      <c r="AF995" s="68" t="s">
        <v>618</v>
      </c>
      <c r="AG995" s="39" t="str">
        <f>VLOOKUP(B995,$B$1703:$D$1743,2,FALSE)</f>
        <v>Vic</v>
      </c>
      <c r="AH995" s="39" t="str">
        <f>VLOOKUP(B995,$B$1703:$D$1743,3,FALSE)</f>
        <v>-</v>
      </c>
      <c r="AI995" s="69" t="str">
        <f>TRIM(PROPER(L995))</f>
        <v>Snapped</v>
      </c>
      <c r="AJ995" s="39" t="str">
        <f>TEXT(A995, "ddd")</f>
        <v>Sat</v>
      </c>
      <c r="AK995" s="39">
        <f>MONTH(Table2[[#This Row],[Date]])</f>
        <v>2</v>
      </c>
      <c r="AL995" s="39"/>
      <c r="AM995" s="39" t="str">
        <f>IF(AND(Table2[[#This Row],[Date]]=A996,Table2[[#This Row],[Track]]=B996,Table2[[#This Row],[Race]]=F996,AL995&lt;&gt;"Neg",AL996&lt;&gt;"Neg"),2,"")</f>
        <v/>
      </c>
      <c r="AN995" s="39" t="str">
        <f>IF(AM995=2,2,IF(AND(AM994=2,Table2[[#This Row],[Negatives]]&lt;&gt;"NEG"),2,""))</f>
        <v/>
      </c>
      <c r="AO995" s="39">
        <f>IF(AND(Table2[[#This Row],[State]]="NSW",Table2[[#This Row],[Rated Order]]=3,AN995=""),100,100)</f>
        <v>100</v>
      </c>
      <c r="AP995" s="39" t="str">
        <f>IF(AC995&lt;&gt;"Won","",AO995*AD995)</f>
        <v/>
      </c>
      <c r="AQ995" s="39">
        <f>IF(AP995="",AO995*-1,AP995-AO995)</f>
        <v>-100</v>
      </c>
      <c r="AR995" s="95">
        <f>IF(Table2[[#This Row],[Negatives]]="NEG","",IF(AND(Table2[[#This Row],[2 Pro Bets]]="",Table2[[#This Row],[State]]="NSW",Table2[[#This Row],[Rated Order]]=3),"",100))</f>
        <v>100</v>
      </c>
      <c r="AS995" s="47" t="str">
        <f>IF(Table2[[#This Row],[Pro Bet]]="","",IF(Table2[[#This Row],[Lev Ret]]="","",AR995*Table2[[#This Row],[Div]]))</f>
        <v/>
      </c>
      <c r="AT995" s="96">
        <f>IF(Table2[[#This Row],[Pro Bet]]="","",IF(AS995="",AR995*-1,AS995-AR995))</f>
        <v>-100</v>
      </c>
    </row>
    <row r="996" spans="1:46" x14ac:dyDescent="0.25">
      <c r="A996" s="38">
        <v>44961</v>
      </c>
      <c r="B996" s="39" t="s">
        <v>231</v>
      </c>
      <c r="C996" s="40">
        <v>0.70833333333333337</v>
      </c>
      <c r="D996" s="39">
        <v>5</v>
      </c>
      <c r="E996" s="39">
        <v>3</v>
      </c>
      <c r="F996" s="70">
        <v>8</v>
      </c>
      <c r="G996" s="39">
        <v>1800</v>
      </c>
      <c r="H996" s="39" t="s">
        <v>988</v>
      </c>
      <c r="I996" s="39">
        <v>100</v>
      </c>
      <c r="J996" s="39">
        <v>150</v>
      </c>
      <c r="K996" s="39">
        <v>6</v>
      </c>
      <c r="L996" s="39" t="s">
        <v>585</v>
      </c>
      <c r="M996" s="39" t="s">
        <v>999</v>
      </c>
      <c r="N996" s="41">
        <v>3.3</v>
      </c>
      <c r="O996" s="39" t="s">
        <v>1003</v>
      </c>
      <c r="P996" s="39" t="s">
        <v>1020</v>
      </c>
      <c r="Q996" s="48"/>
      <c r="R996" s="39">
        <v>4</v>
      </c>
      <c r="S996" s="39">
        <v>54.5</v>
      </c>
      <c r="T996" s="39">
        <v>54.5</v>
      </c>
      <c r="U996" s="48">
        <v>85.858585858585855</v>
      </c>
      <c r="V996" s="39">
        <v>2</v>
      </c>
      <c r="W996" s="39">
        <v>2</v>
      </c>
      <c r="X996" s="39">
        <v>2</v>
      </c>
      <c r="Y996" s="39">
        <v>4</v>
      </c>
      <c r="Z996" s="39">
        <v>40</v>
      </c>
      <c r="AA996" s="39">
        <v>8</v>
      </c>
      <c r="AB996" s="52"/>
      <c r="AC996" s="39" t="s">
        <v>617</v>
      </c>
      <c r="AD996" s="41">
        <v>4.2</v>
      </c>
      <c r="AE996" s="41">
        <v>1.3</v>
      </c>
      <c r="AF996" s="68" t="s">
        <v>618</v>
      </c>
      <c r="AG996" s="39" t="str">
        <f>VLOOKUP(B996,$B$1703:$D$1743,2,FALSE)</f>
        <v>Vic</v>
      </c>
      <c r="AH996" s="39" t="str">
        <f>VLOOKUP(B996,$B$1703:$D$1743,3,FALSE)</f>
        <v>-</v>
      </c>
      <c r="AI996" s="69" t="str">
        <f>TRIM(PROPER(L996))</f>
        <v>Right You Are</v>
      </c>
      <c r="AJ996" s="39" t="str">
        <f>TEXT(A996, "ddd")</f>
        <v>Sat</v>
      </c>
      <c r="AK996" s="39">
        <f>MONTH(Table2[[#This Row],[Date]])</f>
        <v>2</v>
      </c>
      <c r="AL996" s="39"/>
      <c r="AM996" s="39" t="str">
        <f>IF(AND(Table2[[#This Row],[Date]]=A997,Table2[[#This Row],[Track]]=B997,Table2[[#This Row],[Race]]=F997,AL996&lt;&gt;"Neg",AL997&lt;&gt;"Neg"),2,"")</f>
        <v/>
      </c>
      <c r="AN996" s="39" t="str">
        <f>IF(AM996=2,2,IF(AND(AM995=2,Table2[[#This Row],[Negatives]]&lt;&gt;"NEG"),2,""))</f>
        <v/>
      </c>
      <c r="AO996" s="39">
        <f>IF(AND(Table2[[#This Row],[State]]="NSW",Table2[[#This Row],[Rated Order]]=3,AN996=""),100,100)</f>
        <v>100</v>
      </c>
      <c r="AP996" s="39">
        <f>IF(AC996&lt;&gt;"Won","",AO996*AD996)</f>
        <v>420</v>
      </c>
      <c r="AQ996" s="39">
        <f>IF(AP996="",AO996*-1,AP996-AO996)</f>
        <v>320</v>
      </c>
      <c r="AR996" s="95">
        <f>IF(Table2[[#This Row],[Negatives]]="NEG","",IF(AND(Table2[[#This Row],[2 Pro Bets]]="",Table2[[#This Row],[State]]="NSW",Table2[[#This Row],[Rated Order]]=3),"",100))</f>
        <v>100</v>
      </c>
      <c r="AS996" s="47">
        <f>IF(Table2[[#This Row],[Pro Bet]]="","",IF(Table2[[#This Row],[Lev Ret]]="","",AR996*Table2[[#This Row],[Div]]))</f>
        <v>420</v>
      </c>
      <c r="AT996" s="96">
        <f>IF(Table2[[#This Row],[Pro Bet]]="","",IF(AS996="",AR996*-1,AS996-AR996))</f>
        <v>320</v>
      </c>
    </row>
    <row r="997" spans="1:46" x14ac:dyDescent="0.25">
      <c r="A997" s="38">
        <v>44961</v>
      </c>
      <c r="B997" s="39" t="s">
        <v>44</v>
      </c>
      <c r="C997" s="40">
        <v>0.74652777777777779</v>
      </c>
      <c r="D997" s="39">
        <v>4</v>
      </c>
      <c r="E997" s="39">
        <v>8</v>
      </c>
      <c r="F997" s="70">
        <v>10</v>
      </c>
      <c r="G997" s="39">
        <v>1200</v>
      </c>
      <c r="H997" s="39" t="s">
        <v>1398</v>
      </c>
      <c r="I997" s="39">
        <v>78</v>
      </c>
      <c r="J997" s="39">
        <v>150</v>
      </c>
      <c r="K997" s="39">
        <v>12</v>
      </c>
      <c r="L997" s="39" t="s">
        <v>926</v>
      </c>
      <c r="M997" s="39" t="s">
        <v>999</v>
      </c>
      <c r="N997" s="41">
        <v>8</v>
      </c>
      <c r="O997" s="39" t="s">
        <v>1520</v>
      </c>
      <c r="P997" s="39" t="s">
        <v>1514</v>
      </c>
      <c r="Q997" s="48">
        <v>3</v>
      </c>
      <c r="R997" s="39">
        <v>4</v>
      </c>
      <c r="S997" s="39">
        <v>56.5</v>
      </c>
      <c r="T997" s="39">
        <v>53.5</v>
      </c>
      <c r="U997" s="48">
        <v>52.5</v>
      </c>
      <c r="V997" s="39">
        <v>1</v>
      </c>
      <c r="W997" s="39">
        <v>1</v>
      </c>
      <c r="X997" s="39">
        <v>2</v>
      </c>
      <c r="Y997" s="39">
        <v>4.5599999999999996</v>
      </c>
      <c r="Z997" s="39">
        <v>20</v>
      </c>
      <c r="AA997" s="39"/>
      <c r="AB997" s="52"/>
      <c r="AC997" s="39"/>
      <c r="AD997" s="41">
        <v>7</v>
      </c>
      <c r="AE997" s="41"/>
      <c r="AF997" s="68" t="s">
        <v>619</v>
      </c>
      <c r="AG997" s="39" t="str">
        <f>VLOOKUP(B997,$B$1703:$D$1743,2,FALSE)</f>
        <v>NSW</v>
      </c>
      <c r="AH997" s="39" t="str">
        <f>VLOOKUP(B997,$B$1703:$D$1743,3,FALSE)</f>
        <v>-</v>
      </c>
      <c r="AI997" s="69" t="str">
        <f>TRIM(PROPER(L997))</f>
        <v>Pokerjack</v>
      </c>
      <c r="AJ997" s="39" t="str">
        <f>TEXT(A997, "ddd")</f>
        <v>Sat</v>
      </c>
      <c r="AK997" s="39">
        <f>MONTH(Table2[[#This Row],[Date]])</f>
        <v>2</v>
      </c>
      <c r="AL997" s="39"/>
      <c r="AM997" s="39" t="str">
        <f>IF(AND(Table2[[#This Row],[Date]]=A998,Table2[[#This Row],[Track]]=B998,Table2[[#This Row],[Race]]=F998,AL997&lt;&gt;"Neg",AL998&lt;&gt;"Neg"),2,"")</f>
        <v/>
      </c>
      <c r="AN997" s="39" t="str">
        <f>IF(AM997=2,2,IF(AND(AM996=2,Table2[[#This Row],[Negatives]]&lt;&gt;"NEG"),2,""))</f>
        <v/>
      </c>
      <c r="AO997" s="39">
        <f>IF(AND(Table2[[#This Row],[State]]="NSW",Table2[[#This Row],[Rated Order]]=3,AN997=""),100,100)</f>
        <v>100</v>
      </c>
      <c r="AP997" s="39" t="str">
        <f>IF(AC997&lt;&gt;"Won","",AO997*AD997)</f>
        <v/>
      </c>
      <c r="AQ997" s="39">
        <f>IF(AP997="",AO997*-1,AP997-AO997)</f>
        <v>-100</v>
      </c>
      <c r="AR997" s="95">
        <f>IF(Table2[[#This Row],[Negatives]]="NEG","",IF(AND(Table2[[#This Row],[2 Pro Bets]]="",Table2[[#This Row],[State]]="NSW",Table2[[#This Row],[Rated Order]]=3),"",100))</f>
        <v>100</v>
      </c>
      <c r="AS997" s="47" t="str">
        <f>IF(Table2[[#This Row],[Pro Bet]]="","",IF(Table2[[#This Row],[Lev Ret]]="","",AR997*Table2[[#This Row],[Div]]))</f>
        <v/>
      </c>
      <c r="AT997" s="96">
        <f>IF(Table2[[#This Row],[Pro Bet]]="","",IF(AS997="",AR997*-1,AS997-AR997))</f>
        <v>-100</v>
      </c>
    </row>
    <row r="998" spans="1:46" x14ac:dyDescent="0.25">
      <c r="A998" s="38">
        <v>44968</v>
      </c>
      <c r="B998" s="39" t="s">
        <v>231</v>
      </c>
      <c r="C998" s="40">
        <v>0.52430555555555558</v>
      </c>
      <c r="D998" s="39">
        <v>4</v>
      </c>
      <c r="E998" s="39">
        <v>10</v>
      </c>
      <c r="F998" s="70">
        <v>1</v>
      </c>
      <c r="G998" s="39">
        <v>2400</v>
      </c>
      <c r="H998" s="39" t="s">
        <v>988</v>
      </c>
      <c r="I998" s="39">
        <v>78</v>
      </c>
      <c r="J998" s="39">
        <v>130</v>
      </c>
      <c r="K998" s="39">
        <v>7</v>
      </c>
      <c r="L998" s="39" t="s">
        <v>597</v>
      </c>
      <c r="M998" s="39" t="s">
        <v>1006</v>
      </c>
      <c r="N998" s="41">
        <v>7.8</v>
      </c>
      <c r="O998" s="39" t="s">
        <v>1003</v>
      </c>
      <c r="P998" s="39" t="s">
        <v>1180</v>
      </c>
      <c r="Q998" s="48"/>
      <c r="R998" s="39">
        <v>12</v>
      </c>
      <c r="S998" s="39">
        <v>58</v>
      </c>
      <c r="T998" s="39">
        <v>58</v>
      </c>
      <c r="U998" s="48">
        <v>27.106227106227109</v>
      </c>
      <c r="V998" s="39">
        <v>1</v>
      </c>
      <c r="W998" s="39">
        <v>2</v>
      </c>
      <c r="X998" s="39">
        <v>2</v>
      </c>
      <c r="Y998" s="39">
        <v>5.6</v>
      </c>
      <c r="Z998" s="39">
        <v>30</v>
      </c>
      <c r="AA998" s="39">
        <v>15</v>
      </c>
      <c r="AB998" s="52"/>
      <c r="AC998" s="39"/>
      <c r="AD998" s="41">
        <v>9</v>
      </c>
      <c r="AE998" s="41"/>
      <c r="AF998" s="68" t="s">
        <v>618</v>
      </c>
      <c r="AG998" s="39" t="str">
        <f>VLOOKUP(B998,$B$1703:$D$1743,2,FALSE)</f>
        <v>Vic</v>
      </c>
      <c r="AH998" s="39" t="str">
        <f>VLOOKUP(B998,$B$1703:$D$1743,3,FALSE)</f>
        <v>-</v>
      </c>
      <c r="AI998" s="69" t="str">
        <f>TRIM(PROPER(L998))</f>
        <v>Wahine Toa</v>
      </c>
      <c r="AJ998" s="39" t="str">
        <f>TEXT(A998, "ddd")</f>
        <v>Sat</v>
      </c>
      <c r="AK998" s="39">
        <f>MONTH(Table2[[#This Row],[Date]])</f>
        <v>2</v>
      </c>
      <c r="AL998" s="39"/>
      <c r="AM998" s="39" t="str">
        <f>IF(AND(Table2[[#This Row],[Date]]=A999,Table2[[#This Row],[Track]]=B999,Table2[[#This Row],[Race]]=F999,AL998&lt;&gt;"Neg",AL999&lt;&gt;"Neg"),2,"")</f>
        <v/>
      </c>
      <c r="AN998" s="39" t="str">
        <f>IF(AM998=2,2,IF(AND(AM997=2,Table2[[#This Row],[Negatives]]&lt;&gt;"NEG"),2,""))</f>
        <v/>
      </c>
      <c r="AO998" s="39">
        <f>IF(AND(Table2[[#This Row],[State]]="NSW",Table2[[#This Row],[Rated Order]]=3,AN998=""),100,100)</f>
        <v>100</v>
      </c>
      <c r="AP998" s="39" t="str">
        <f>IF(AC998&lt;&gt;"Won","",AO998*AD998)</f>
        <v/>
      </c>
      <c r="AQ998" s="39">
        <f>IF(AP998="",AO998*-1,AP998-AO998)</f>
        <v>-100</v>
      </c>
      <c r="AR998" s="95">
        <f>IF(Table2[[#This Row],[Negatives]]="NEG","",IF(AND(Table2[[#This Row],[2 Pro Bets]]="",Table2[[#This Row],[State]]="NSW",Table2[[#This Row],[Rated Order]]=3),"",100))</f>
        <v>100</v>
      </c>
      <c r="AS998" s="47" t="str">
        <f>IF(Table2[[#This Row],[Pro Bet]]="","",IF(Table2[[#This Row],[Lev Ret]]="","",AR998*Table2[[#This Row],[Div]]))</f>
        <v/>
      </c>
      <c r="AT998" s="96">
        <f>IF(Table2[[#This Row],[Pro Bet]]="","",IF(AS998="",AR998*-1,AS998-AR998))</f>
        <v>-100</v>
      </c>
    </row>
    <row r="999" spans="1:46" x14ac:dyDescent="0.25">
      <c r="A999" s="38">
        <v>44968</v>
      </c>
      <c r="B999" s="39" t="s">
        <v>44</v>
      </c>
      <c r="C999" s="40">
        <v>0.5625</v>
      </c>
      <c r="D999" s="39">
        <v>4</v>
      </c>
      <c r="E999" s="39">
        <v>0</v>
      </c>
      <c r="F999" s="70">
        <v>3</v>
      </c>
      <c r="G999" s="39">
        <v>1000</v>
      </c>
      <c r="H999" s="39" t="s">
        <v>1398</v>
      </c>
      <c r="I999" s="39">
        <v>72</v>
      </c>
      <c r="J999" s="39">
        <v>120</v>
      </c>
      <c r="K999" s="39">
        <v>7</v>
      </c>
      <c r="L999" s="39" t="s">
        <v>341</v>
      </c>
      <c r="M999" s="39" t="s">
        <v>1006</v>
      </c>
      <c r="N999" s="41">
        <v>3.2</v>
      </c>
      <c r="O999" s="39" t="s">
        <v>1448</v>
      </c>
      <c r="P999" s="39" t="s">
        <v>1211</v>
      </c>
      <c r="Q999" s="48"/>
      <c r="R999" s="39">
        <v>11</v>
      </c>
      <c r="S999" s="39">
        <v>57</v>
      </c>
      <c r="T999" s="39">
        <v>57</v>
      </c>
      <c r="U999" s="48">
        <v>53.472222222222221</v>
      </c>
      <c r="V999" s="39">
        <v>3</v>
      </c>
      <c r="W999" s="39"/>
      <c r="X999" s="39">
        <v>2</v>
      </c>
      <c r="Y999" s="39">
        <v>5.68</v>
      </c>
      <c r="Z999" s="39">
        <v>20</v>
      </c>
      <c r="AA999" s="39"/>
      <c r="AB999" s="52"/>
      <c r="AC999" s="39"/>
      <c r="AD999" s="41">
        <v>2.9</v>
      </c>
      <c r="AE999" s="41"/>
      <c r="AF999" s="68" t="s">
        <v>619</v>
      </c>
      <c r="AG999" s="39" t="str">
        <f>VLOOKUP(B999,$B$1703:$D$1743,2,FALSE)</f>
        <v>NSW</v>
      </c>
      <c r="AH999" s="39" t="str">
        <f>VLOOKUP(B999,$B$1703:$D$1743,3,FALSE)</f>
        <v>-</v>
      </c>
      <c r="AI999" s="69" t="str">
        <f>TRIM(PROPER(L999))</f>
        <v>Hard To Say</v>
      </c>
      <c r="AJ999" s="39" t="str">
        <f>TEXT(A999, "ddd")</f>
        <v>Sat</v>
      </c>
      <c r="AK999" s="39">
        <f>MONTH(Table2[[#This Row],[Date]])</f>
        <v>2</v>
      </c>
      <c r="AL999" s="39"/>
      <c r="AM999" s="39" t="str">
        <f>IF(AND(Table2[[#This Row],[Date]]=A1000,Table2[[#This Row],[Track]]=B1000,Table2[[#This Row],[Race]]=F1000,AL999&lt;&gt;"Neg",AL1000&lt;&gt;"Neg"),2,"")</f>
        <v/>
      </c>
      <c r="AN999" s="39" t="str">
        <f>IF(AM999=2,2,IF(AND(AM998=2,Table2[[#This Row],[Negatives]]&lt;&gt;"NEG"),2,""))</f>
        <v/>
      </c>
      <c r="AO999" s="39">
        <f>IF(AND(Table2[[#This Row],[State]]="NSW",Table2[[#This Row],[Rated Order]]=3,AN999=""),100,100)</f>
        <v>100</v>
      </c>
      <c r="AP999" s="39" t="str">
        <f>IF(AC999&lt;&gt;"Won","",AO999*AD999)</f>
        <v/>
      </c>
      <c r="AQ999" s="39">
        <f>IF(AP999="",AO999*-1,AP999-AO999)</f>
        <v>-100</v>
      </c>
      <c r="AR999" s="95">
        <f>IF(Table2[[#This Row],[Negatives]]="NEG","",IF(AND(Table2[[#This Row],[2 Pro Bets]]="",Table2[[#This Row],[State]]="NSW",Table2[[#This Row],[Rated Order]]=3),"",100))</f>
        <v>100</v>
      </c>
      <c r="AS999" s="47" t="str">
        <f>IF(Table2[[#This Row],[Pro Bet]]="","",IF(Table2[[#This Row],[Lev Ret]]="","",AR999*Table2[[#This Row],[Div]]))</f>
        <v/>
      </c>
      <c r="AT999" s="96">
        <f>IF(Table2[[#This Row],[Pro Bet]]="","",IF(AS999="",AR999*-1,AS999-AR999))</f>
        <v>-100</v>
      </c>
    </row>
    <row r="1000" spans="1:46" x14ac:dyDescent="0.25">
      <c r="A1000" s="38">
        <v>44968</v>
      </c>
      <c r="B1000" s="39" t="s">
        <v>44</v>
      </c>
      <c r="C1000" s="40">
        <v>0.58680555555555558</v>
      </c>
      <c r="D1000" s="39">
        <v>4</v>
      </c>
      <c r="E1000" s="39">
        <v>0</v>
      </c>
      <c r="F1000" s="70">
        <v>4</v>
      </c>
      <c r="G1000" s="39">
        <v>1600</v>
      </c>
      <c r="H1000" s="39" t="s">
        <v>1398</v>
      </c>
      <c r="I1000" s="39">
        <v>88</v>
      </c>
      <c r="J1000" s="39">
        <v>150</v>
      </c>
      <c r="K1000" s="39">
        <v>4</v>
      </c>
      <c r="L1000" s="39" t="s">
        <v>924</v>
      </c>
      <c r="M1000" s="39" t="s">
        <v>1024</v>
      </c>
      <c r="N1000" s="41">
        <v>3.8</v>
      </c>
      <c r="O1000" s="39" t="s">
        <v>1091</v>
      </c>
      <c r="P1000" s="39" t="s">
        <v>1211</v>
      </c>
      <c r="Q1000" s="48"/>
      <c r="R1000" s="39">
        <v>7</v>
      </c>
      <c r="S1000" s="39">
        <v>57.5</v>
      </c>
      <c r="T1000" s="39">
        <v>57.5</v>
      </c>
      <c r="U1000" s="48">
        <v>46.315789473684212</v>
      </c>
      <c r="V1000" s="39"/>
      <c r="W1000" s="39">
        <v>1</v>
      </c>
      <c r="X1000" s="39">
        <v>2</v>
      </c>
      <c r="Y1000" s="39">
        <v>5.0599999999999996</v>
      </c>
      <c r="Z1000" s="39">
        <v>20</v>
      </c>
      <c r="AA1000" s="39"/>
      <c r="AB1000" s="52"/>
      <c r="AC1000" s="39"/>
      <c r="AD1000" s="41">
        <v>4</v>
      </c>
      <c r="AE1000" s="41"/>
      <c r="AF1000" s="68" t="s">
        <v>619</v>
      </c>
      <c r="AG1000" s="39" t="str">
        <f>VLOOKUP(B1000,$B$1703:$D$1743,2,FALSE)</f>
        <v>NSW</v>
      </c>
      <c r="AH1000" s="39" t="str">
        <f>VLOOKUP(B1000,$B$1703:$D$1743,3,FALSE)</f>
        <v>-</v>
      </c>
      <c r="AI1000" s="69" t="str">
        <f>TRIM(PROPER(L1000))</f>
        <v>Bold Mac</v>
      </c>
      <c r="AJ1000" s="39" t="str">
        <f>TEXT(A1000, "ddd")</f>
        <v>Sat</v>
      </c>
      <c r="AK1000" s="39">
        <f>MONTH(Table2[[#This Row],[Date]])</f>
        <v>2</v>
      </c>
      <c r="AL1000" s="39"/>
      <c r="AM1000" s="39">
        <f>IF(AND(Table2[[#This Row],[Date]]=A1001,Table2[[#This Row],[Track]]=B1001,Table2[[#This Row],[Race]]=F1001,AL1000&lt;&gt;"Neg",AL1001&lt;&gt;"Neg"),2,"")</f>
        <v>2</v>
      </c>
      <c r="AN1000" s="39">
        <f>IF(AM1000=2,2,IF(AND(AM999=2,Table2[[#This Row],[Negatives]]&lt;&gt;"NEG"),2,""))</f>
        <v>2</v>
      </c>
      <c r="AO1000" s="39">
        <f>IF(AND(Table2[[#This Row],[State]]="NSW",Table2[[#This Row],[Rated Order]]=3,AN1000=""),100,100)</f>
        <v>100</v>
      </c>
      <c r="AP1000" s="39" t="str">
        <f>IF(AC1000&lt;&gt;"Won","",AO1000*AD1000)</f>
        <v/>
      </c>
      <c r="AQ1000" s="39">
        <f>IF(AP1000="",AO1000*-1,AP1000-AO1000)</f>
        <v>-100</v>
      </c>
      <c r="AR1000" s="95">
        <f>IF(Table2[[#This Row],[Negatives]]="NEG","",IF(AND(Table2[[#This Row],[2 Pro Bets]]="",Table2[[#This Row],[State]]="NSW",Table2[[#This Row],[Rated Order]]=3),"",100))</f>
        <v>100</v>
      </c>
      <c r="AS1000" s="47" t="str">
        <f>IF(Table2[[#This Row],[Pro Bet]]="","",IF(Table2[[#This Row],[Lev Ret]]="","",AR1000*Table2[[#This Row],[Div]]))</f>
        <v/>
      </c>
      <c r="AT1000" s="96">
        <f>IF(Table2[[#This Row],[Pro Bet]]="","",IF(AS1000="",AR1000*-1,AS1000-AR1000))</f>
        <v>-100</v>
      </c>
    </row>
    <row r="1001" spans="1:46" x14ac:dyDescent="0.25">
      <c r="A1001" s="38">
        <v>44968</v>
      </c>
      <c r="B1001" s="39" t="s">
        <v>44</v>
      </c>
      <c r="C1001" s="40">
        <v>0.58680555555555558</v>
      </c>
      <c r="D1001" s="39">
        <v>4</v>
      </c>
      <c r="E1001" s="39">
        <v>0</v>
      </c>
      <c r="F1001" s="70">
        <v>4</v>
      </c>
      <c r="G1001" s="39">
        <v>1600</v>
      </c>
      <c r="H1001" s="39" t="s">
        <v>1398</v>
      </c>
      <c r="I1001" s="39">
        <v>88</v>
      </c>
      <c r="J1001" s="39">
        <v>150</v>
      </c>
      <c r="K1001" s="39">
        <v>8</v>
      </c>
      <c r="L1001" s="39" t="s">
        <v>880</v>
      </c>
      <c r="M1001" s="39" t="s">
        <v>1006</v>
      </c>
      <c r="N1001" s="41">
        <v>8</v>
      </c>
      <c r="O1001" s="39" t="s">
        <v>1456</v>
      </c>
      <c r="P1001" s="39" t="s">
        <v>1495</v>
      </c>
      <c r="Q1001" s="48">
        <v>1.5</v>
      </c>
      <c r="R1001" s="39">
        <v>4</v>
      </c>
      <c r="S1001" s="39">
        <v>54</v>
      </c>
      <c r="T1001" s="39">
        <v>52.5</v>
      </c>
      <c r="U1001" s="48">
        <v>46.315789473684212</v>
      </c>
      <c r="V1001" s="39">
        <v>5</v>
      </c>
      <c r="W1001" s="39">
        <v>3</v>
      </c>
      <c r="X1001" s="39">
        <v>3</v>
      </c>
      <c r="Y1001" s="39">
        <v>6.44</v>
      </c>
      <c r="Z1001" s="39">
        <v>20</v>
      </c>
      <c r="AA1001" s="39"/>
      <c r="AB1001" s="52"/>
      <c r="AC1001" s="39" t="s">
        <v>2</v>
      </c>
      <c r="AD1001" s="41">
        <v>8.5</v>
      </c>
      <c r="AE1001" s="41">
        <v>2.2000000000000002</v>
      </c>
      <c r="AF1001" s="68" t="s">
        <v>619</v>
      </c>
      <c r="AG1001" s="39" t="str">
        <f>VLOOKUP(B1001,$B$1703:$D$1743,2,FALSE)</f>
        <v>NSW</v>
      </c>
      <c r="AH1001" s="39" t="str">
        <f>VLOOKUP(B1001,$B$1703:$D$1743,3,FALSE)</f>
        <v>-</v>
      </c>
      <c r="AI1001" s="69" t="str">
        <f>TRIM(PROPER(L1001))</f>
        <v>Bazooka</v>
      </c>
      <c r="AJ1001" s="39" t="str">
        <f>TEXT(A1001, "ddd")</f>
        <v>Sat</v>
      </c>
      <c r="AK1001" s="39">
        <f>MONTH(Table2[[#This Row],[Date]])</f>
        <v>2</v>
      </c>
      <c r="AL1001" s="39"/>
      <c r="AM1001" s="39" t="str">
        <f>IF(AND(Table2[[#This Row],[Date]]=A1002,Table2[[#This Row],[Track]]=B1002,Table2[[#This Row],[Race]]=F1002,AL1001&lt;&gt;"Neg",AL1002&lt;&gt;"Neg"),2,"")</f>
        <v/>
      </c>
      <c r="AN1001" s="39">
        <f>IF(AM1001=2,2,IF(AND(AM1000=2,Table2[[#This Row],[Negatives]]&lt;&gt;"NEG"),2,""))</f>
        <v>2</v>
      </c>
      <c r="AO1001" s="39">
        <f>IF(AND(Table2[[#This Row],[State]]="NSW",Table2[[#This Row],[Rated Order]]=3,AN1001=""),100,100)</f>
        <v>100</v>
      </c>
      <c r="AP1001" s="39" t="str">
        <f>IF(AC1001&lt;&gt;"Won","",AO1001*AD1001)</f>
        <v/>
      </c>
      <c r="AQ1001" s="39">
        <f>IF(AP1001="",AO1001*-1,AP1001-AO1001)</f>
        <v>-100</v>
      </c>
      <c r="AR1001" s="95">
        <f>IF(Table2[[#This Row],[Negatives]]="NEG","",IF(AND(Table2[[#This Row],[2 Pro Bets]]="",Table2[[#This Row],[State]]="NSW",Table2[[#This Row],[Rated Order]]=3),"",100))</f>
        <v>100</v>
      </c>
      <c r="AS1001" s="47" t="str">
        <f>IF(Table2[[#This Row],[Pro Bet]]="","",IF(Table2[[#This Row],[Lev Ret]]="","",AR1001*Table2[[#This Row],[Div]]))</f>
        <v/>
      </c>
      <c r="AT1001" s="96">
        <f>IF(Table2[[#This Row],[Pro Bet]]="","",IF(AS1001="",AR1001*-1,AS1001-AR1001))</f>
        <v>-100</v>
      </c>
    </row>
    <row r="1002" spans="1:46" x14ac:dyDescent="0.25">
      <c r="A1002" s="38">
        <v>44968</v>
      </c>
      <c r="B1002" s="39" t="s">
        <v>231</v>
      </c>
      <c r="C1002" s="40">
        <v>0.65277777777777779</v>
      </c>
      <c r="D1002" s="39">
        <v>4</v>
      </c>
      <c r="E1002" s="39">
        <v>10</v>
      </c>
      <c r="F1002" s="70">
        <v>6</v>
      </c>
      <c r="G1002" s="39">
        <v>1100</v>
      </c>
      <c r="H1002" s="39" t="s">
        <v>988</v>
      </c>
      <c r="I1002" s="39" t="s">
        <v>1052</v>
      </c>
      <c r="J1002" s="39">
        <v>300</v>
      </c>
      <c r="K1002" s="39">
        <v>6</v>
      </c>
      <c r="L1002" s="39" t="s">
        <v>579</v>
      </c>
      <c r="M1002" s="39" t="s">
        <v>995</v>
      </c>
      <c r="N1002" s="41">
        <v>4.8</v>
      </c>
      <c r="O1002" s="39" t="s">
        <v>1074</v>
      </c>
      <c r="P1002" s="39" t="s">
        <v>997</v>
      </c>
      <c r="Q1002" s="48"/>
      <c r="R1002" s="39">
        <v>2</v>
      </c>
      <c r="S1002" s="39">
        <v>57</v>
      </c>
      <c r="T1002" s="39">
        <v>57</v>
      </c>
      <c r="U1002" s="48">
        <v>32.598039215686278</v>
      </c>
      <c r="V1002" s="39">
        <v>2</v>
      </c>
      <c r="W1002" s="39">
        <v>4</v>
      </c>
      <c r="X1002" s="39">
        <v>2</v>
      </c>
      <c r="Y1002" s="39">
        <v>5</v>
      </c>
      <c r="Z1002" s="39">
        <v>35</v>
      </c>
      <c r="AA1002" s="39">
        <v>12</v>
      </c>
      <c r="AB1002" s="52"/>
      <c r="AC1002" s="39" t="s">
        <v>1</v>
      </c>
      <c r="AD1002" s="41">
        <v>5</v>
      </c>
      <c r="AE1002" s="41">
        <v>1.8</v>
      </c>
      <c r="AF1002" s="68" t="s">
        <v>618</v>
      </c>
      <c r="AG1002" s="39" t="str">
        <f>VLOOKUP(B1002,$B$1703:$D$1743,2,FALSE)</f>
        <v>Vic</v>
      </c>
      <c r="AH1002" s="39" t="str">
        <f>VLOOKUP(B1002,$B$1703:$D$1743,3,FALSE)</f>
        <v>-</v>
      </c>
      <c r="AI1002" s="69" t="str">
        <f>TRIM(PROPER(L1002))</f>
        <v>Chain Of Lightning</v>
      </c>
      <c r="AJ1002" s="39" t="str">
        <f>TEXT(A1002, "ddd")</f>
        <v>Sat</v>
      </c>
      <c r="AK1002" s="39">
        <f>MONTH(Table2[[#This Row],[Date]])</f>
        <v>2</v>
      </c>
      <c r="AL1002" s="39" t="s">
        <v>1361</v>
      </c>
      <c r="AM1002" s="39" t="str">
        <f>IF(AND(Table2[[#This Row],[Date]]=A1003,Table2[[#This Row],[Track]]=B1003,Table2[[#This Row],[Race]]=F1003,AL1002&lt;&gt;"Neg",AL1003&lt;&gt;"Neg"),2,"")</f>
        <v/>
      </c>
      <c r="AN1002" s="39" t="str">
        <f>IF(AM1002=2,2,IF(AND(AM1001=2,Table2[[#This Row],[Negatives]]&lt;&gt;"NEG"),2,""))</f>
        <v/>
      </c>
      <c r="AO1002" s="39">
        <f>IF(AND(Table2[[#This Row],[State]]="NSW",Table2[[#This Row],[Rated Order]]=3,AN1002=""),100,100)</f>
        <v>100</v>
      </c>
      <c r="AP1002" s="39" t="str">
        <f>IF(AC1002&lt;&gt;"Won","",AO1002*AD1002)</f>
        <v/>
      </c>
      <c r="AQ1002" s="39">
        <f>IF(AP1002="",AO1002*-1,AP1002-AO1002)</f>
        <v>-100</v>
      </c>
      <c r="AR1002" s="95" t="str">
        <f>IF(Table2[[#This Row],[Negatives]]="NEG","",IF(AND(Table2[[#This Row],[2 Pro Bets]]="",Table2[[#This Row],[State]]="NSW",Table2[[#This Row],[Rated Order]]=3),"",100))</f>
        <v/>
      </c>
      <c r="AS1002" s="47" t="str">
        <f>IF(Table2[[#This Row],[Pro Bet]]="","",IF(Table2[[#This Row],[Lev Ret]]="","",AR1002*Table2[[#This Row],[Div]]))</f>
        <v/>
      </c>
      <c r="AT1002" s="96" t="str">
        <f>IF(Table2[[#This Row],[Pro Bet]]="","",IF(AS1002="",AR1002*-1,AS1002-AR1002))</f>
        <v/>
      </c>
    </row>
    <row r="1003" spans="1:46" x14ac:dyDescent="0.25">
      <c r="A1003" s="38">
        <v>44968</v>
      </c>
      <c r="B1003" s="39" t="s">
        <v>231</v>
      </c>
      <c r="C1003" s="40">
        <v>0.70833333333333337</v>
      </c>
      <c r="D1003" s="39">
        <v>4</v>
      </c>
      <c r="E1003" s="39">
        <v>10</v>
      </c>
      <c r="F1003" s="70">
        <v>8</v>
      </c>
      <c r="G1003" s="39">
        <v>1600</v>
      </c>
      <c r="H1003" s="39" t="s">
        <v>988</v>
      </c>
      <c r="I1003" s="39" t="s">
        <v>1052</v>
      </c>
      <c r="J1003" s="39">
        <v>200</v>
      </c>
      <c r="K1003" s="39">
        <v>3</v>
      </c>
      <c r="L1003" s="39" t="s">
        <v>78</v>
      </c>
      <c r="M1003" s="39" t="s">
        <v>999</v>
      </c>
      <c r="N1003" s="41">
        <v>10</v>
      </c>
      <c r="O1003" s="39" t="s">
        <v>1000</v>
      </c>
      <c r="P1003" s="39" t="s">
        <v>1084</v>
      </c>
      <c r="Q1003" s="48"/>
      <c r="R1003" s="39">
        <v>10</v>
      </c>
      <c r="S1003" s="39">
        <v>58.5</v>
      </c>
      <c r="T1003" s="39">
        <v>58.5</v>
      </c>
      <c r="U1003" s="48">
        <v>38.571428571428569</v>
      </c>
      <c r="V1003" s="39">
        <v>3</v>
      </c>
      <c r="W1003" s="39"/>
      <c r="X1003" s="39">
        <v>2</v>
      </c>
      <c r="Y1003" s="39">
        <v>5</v>
      </c>
      <c r="Z1003" s="39">
        <v>35</v>
      </c>
      <c r="AA1003" s="39">
        <v>14</v>
      </c>
      <c r="AB1003" s="52"/>
      <c r="AC1003" s="39"/>
      <c r="AD1003" s="41">
        <v>14</v>
      </c>
      <c r="AE1003" s="41"/>
      <c r="AF1003" s="68" t="s">
        <v>618</v>
      </c>
      <c r="AG1003" s="39" t="str">
        <f>VLOOKUP(B1003,$B$1703:$D$1743,2,FALSE)</f>
        <v>Vic</v>
      </c>
      <c r="AH1003" s="39" t="str">
        <f>VLOOKUP(B1003,$B$1703:$D$1743,3,FALSE)</f>
        <v>-</v>
      </c>
      <c r="AI1003" s="69" t="str">
        <f>TRIM(PROPER(L1003))</f>
        <v>Crosshaven</v>
      </c>
      <c r="AJ1003" s="39" t="str">
        <f>TEXT(A1003, "ddd")</f>
        <v>Sat</v>
      </c>
      <c r="AK1003" s="39">
        <f>MONTH(Table2[[#This Row],[Date]])</f>
        <v>2</v>
      </c>
      <c r="AL1003" s="39" t="s">
        <v>1361</v>
      </c>
      <c r="AM1003" s="39" t="str">
        <f>IF(AND(Table2[[#This Row],[Date]]=A1004,Table2[[#This Row],[Track]]=B1004,Table2[[#This Row],[Race]]=F1004,AL1003&lt;&gt;"Neg",AL1004&lt;&gt;"Neg"),2,"")</f>
        <v/>
      </c>
      <c r="AN1003" s="39" t="str">
        <f>IF(AM1003=2,2,IF(AND(AM1002=2,Table2[[#This Row],[Negatives]]&lt;&gt;"NEG"),2,""))</f>
        <v/>
      </c>
      <c r="AO1003" s="39">
        <f>IF(AND(Table2[[#This Row],[State]]="NSW",Table2[[#This Row],[Rated Order]]=3,AN1003=""),100,100)</f>
        <v>100</v>
      </c>
      <c r="AP1003" s="39" t="str">
        <f>IF(AC1003&lt;&gt;"Won","",AO1003*AD1003)</f>
        <v/>
      </c>
      <c r="AQ1003" s="39">
        <f>IF(AP1003="",AO1003*-1,AP1003-AO1003)</f>
        <v>-100</v>
      </c>
      <c r="AR1003" s="95" t="str">
        <f>IF(Table2[[#This Row],[Negatives]]="NEG","",IF(AND(Table2[[#This Row],[2 Pro Bets]]="",Table2[[#This Row],[State]]="NSW",Table2[[#This Row],[Rated Order]]=3),"",100))</f>
        <v/>
      </c>
      <c r="AS1003" s="47" t="str">
        <f>IF(Table2[[#This Row],[Pro Bet]]="","",IF(Table2[[#This Row],[Lev Ret]]="","",AR1003*Table2[[#This Row],[Div]]))</f>
        <v/>
      </c>
      <c r="AT1003" s="96" t="str">
        <f>IF(Table2[[#This Row],[Pro Bet]]="","",IF(AS1003="",AR1003*-1,AS1003-AR1003))</f>
        <v/>
      </c>
    </row>
    <row r="1004" spans="1:46" x14ac:dyDescent="0.25">
      <c r="A1004" s="38">
        <v>44968</v>
      </c>
      <c r="B1004" s="39" t="s">
        <v>231</v>
      </c>
      <c r="C1004" s="40">
        <v>0.70833333333333337</v>
      </c>
      <c r="D1004" s="39">
        <v>4</v>
      </c>
      <c r="E1004" s="39">
        <v>10</v>
      </c>
      <c r="F1004" s="70">
        <v>8</v>
      </c>
      <c r="G1004" s="39">
        <v>1600</v>
      </c>
      <c r="H1004" s="39" t="s">
        <v>988</v>
      </c>
      <c r="I1004" s="39" t="s">
        <v>1052</v>
      </c>
      <c r="J1004" s="39">
        <v>200</v>
      </c>
      <c r="K1004" s="39">
        <v>12</v>
      </c>
      <c r="L1004" s="39" t="s">
        <v>19</v>
      </c>
      <c r="M1004" s="39" t="s">
        <v>999</v>
      </c>
      <c r="N1004" s="41">
        <v>5.5</v>
      </c>
      <c r="O1004" s="39" t="s">
        <v>1074</v>
      </c>
      <c r="P1004" s="39" t="s">
        <v>997</v>
      </c>
      <c r="Q1004" s="48"/>
      <c r="R1004" s="39">
        <v>14</v>
      </c>
      <c r="S1004" s="39">
        <v>57</v>
      </c>
      <c r="T1004" s="39">
        <v>57</v>
      </c>
      <c r="U1004" s="48">
        <v>38.571428571428569</v>
      </c>
      <c r="V1004" s="39">
        <v>2</v>
      </c>
      <c r="W1004" s="39">
        <v>4</v>
      </c>
      <c r="X1004" s="39">
        <v>3</v>
      </c>
      <c r="Y1004" s="39">
        <v>5.7</v>
      </c>
      <c r="Z1004" s="39">
        <v>30</v>
      </c>
      <c r="AA1004" s="39">
        <v>14</v>
      </c>
      <c r="AB1004" s="52"/>
      <c r="AC1004" s="39" t="s">
        <v>617</v>
      </c>
      <c r="AD1004" s="41">
        <v>8.6999999999999993</v>
      </c>
      <c r="AE1004" s="41">
        <v>2.4</v>
      </c>
      <c r="AF1004" s="68" t="s">
        <v>618</v>
      </c>
      <c r="AG1004" s="39" t="str">
        <f>VLOOKUP(B1004,$B$1703:$D$1743,2,FALSE)</f>
        <v>Vic</v>
      </c>
      <c r="AH1004" s="39" t="str">
        <f>VLOOKUP(B1004,$B$1703:$D$1743,3,FALSE)</f>
        <v>-</v>
      </c>
      <c r="AI1004" s="69" t="str">
        <f>TRIM(PROPER(L1004))</f>
        <v>Pounding</v>
      </c>
      <c r="AJ1004" s="39" t="str">
        <f>TEXT(A1004, "ddd")</f>
        <v>Sat</v>
      </c>
      <c r="AK1004" s="39">
        <f>MONTH(Table2[[#This Row],[Date]])</f>
        <v>2</v>
      </c>
      <c r="AL1004" s="39" t="s">
        <v>1361</v>
      </c>
      <c r="AM1004" s="39" t="str">
        <f>IF(AND(Table2[[#This Row],[Date]]=A1005,Table2[[#This Row],[Track]]=B1005,Table2[[#This Row],[Race]]=F1005,AL1004&lt;&gt;"Neg",AL1005&lt;&gt;"Neg"),2,"")</f>
        <v/>
      </c>
      <c r="AN1004" s="39" t="str">
        <f>IF(AM1004=2,2,IF(AND(AM1003=2,Table2[[#This Row],[Negatives]]&lt;&gt;"NEG"),2,""))</f>
        <v/>
      </c>
      <c r="AO1004" s="39">
        <f>IF(AND(Table2[[#This Row],[State]]="NSW",Table2[[#This Row],[Rated Order]]=3,AN1004=""),100,100)</f>
        <v>100</v>
      </c>
      <c r="AP1004" s="39">
        <f>IF(AC1004&lt;&gt;"Won","",AO1004*AD1004)</f>
        <v>869.99999999999989</v>
      </c>
      <c r="AQ1004" s="39">
        <f>IF(AP1004="",AO1004*-1,AP1004-AO1004)</f>
        <v>769.99999999999989</v>
      </c>
      <c r="AR1004" s="95" t="str">
        <f>IF(Table2[[#This Row],[Negatives]]="NEG","",IF(AND(Table2[[#This Row],[2 Pro Bets]]="",Table2[[#This Row],[State]]="NSW",Table2[[#This Row],[Rated Order]]=3),"",100))</f>
        <v/>
      </c>
      <c r="AS1004" s="47" t="str">
        <f>IF(Table2[[#This Row],[Pro Bet]]="","",IF(Table2[[#This Row],[Lev Ret]]="","",AR1004*Table2[[#This Row],[Div]]))</f>
        <v/>
      </c>
      <c r="AT1004" s="96" t="str">
        <f>IF(Table2[[#This Row],[Pro Bet]]="","",IF(AS1004="",AR1004*-1,AS1004-AR1004))</f>
        <v/>
      </c>
    </row>
    <row r="1005" spans="1:46" x14ac:dyDescent="0.25">
      <c r="A1005" s="38">
        <v>44968</v>
      </c>
      <c r="B1005" s="39" t="s">
        <v>44</v>
      </c>
      <c r="C1005" s="40">
        <v>0.74652777777777779</v>
      </c>
      <c r="D1005" s="39">
        <v>4</v>
      </c>
      <c r="E1005" s="39">
        <v>0</v>
      </c>
      <c r="F1005" s="70">
        <v>10</v>
      </c>
      <c r="G1005" s="39">
        <v>1300</v>
      </c>
      <c r="H1005" s="39" t="s">
        <v>1398</v>
      </c>
      <c r="I1005" s="39">
        <v>88</v>
      </c>
      <c r="J1005" s="39">
        <v>150</v>
      </c>
      <c r="K1005" s="39">
        <v>6</v>
      </c>
      <c r="L1005" s="39" t="s">
        <v>875</v>
      </c>
      <c r="M1005" s="39" t="s">
        <v>1006</v>
      </c>
      <c r="N1005" s="41">
        <v>5.7</v>
      </c>
      <c r="O1005" s="39" t="s">
        <v>1096</v>
      </c>
      <c r="P1005" s="39" t="s">
        <v>1429</v>
      </c>
      <c r="Q1005" s="48"/>
      <c r="R1005" s="39">
        <v>5</v>
      </c>
      <c r="S1005" s="39">
        <v>56.5</v>
      </c>
      <c r="T1005" s="39">
        <v>56.5</v>
      </c>
      <c r="U1005" s="48">
        <v>44.570886676149826</v>
      </c>
      <c r="V1005" s="39">
        <v>3</v>
      </c>
      <c r="W1005" s="39">
        <v>1</v>
      </c>
      <c r="X1005" s="39">
        <v>2</v>
      </c>
      <c r="Y1005" s="39">
        <v>4.63</v>
      </c>
      <c r="Z1005" s="39">
        <v>20</v>
      </c>
      <c r="AA1005" s="39"/>
      <c r="AB1005" s="52"/>
      <c r="AC1005" s="39" t="s">
        <v>2</v>
      </c>
      <c r="AD1005" s="41">
        <v>5.5</v>
      </c>
      <c r="AE1005" s="41">
        <v>1.8</v>
      </c>
      <c r="AF1005" s="68" t="s">
        <v>619</v>
      </c>
      <c r="AG1005" s="39" t="str">
        <f>VLOOKUP(B1005,$B$1703:$D$1743,2,FALSE)</f>
        <v>NSW</v>
      </c>
      <c r="AH1005" s="39" t="str">
        <f>VLOOKUP(B1005,$B$1703:$D$1743,3,FALSE)</f>
        <v>-</v>
      </c>
      <c r="AI1005" s="69" t="str">
        <f>TRIM(PROPER(L1005))</f>
        <v>Pizarro</v>
      </c>
      <c r="AJ1005" s="39" t="str">
        <f>TEXT(A1005, "ddd")</f>
        <v>Sat</v>
      </c>
      <c r="AK1005" s="39">
        <f>MONTH(Table2[[#This Row],[Date]])</f>
        <v>2</v>
      </c>
      <c r="AL1005" s="39"/>
      <c r="AM1005" s="39" t="str">
        <f>IF(AND(Table2[[#This Row],[Date]]=A1006,Table2[[#This Row],[Track]]=B1006,Table2[[#This Row],[Race]]=F1006,AL1005&lt;&gt;"Neg",AL1006&lt;&gt;"Neg"),2,"")</f>
        <v/>
      </c>
      <c r="AN1005" s="39" t="str">
        <f>IF(AM1005=2,2,IF(AND(AM1004=2,Table2[[#This Row],[Negatives]]&lt;&gt;"NEG"),2,""))</f>
        <v/>
      </c>
      <c r="AO1005" s="39">
        <f>IF(AND(Table2[[#This Row],[State]]="NSW",Table2[[#This Row],[Rated Order]]=3,AN1005=""),100,100)</f>
        <v>100</v>
      </c>
      <c r="AP1005" s="39" t="str">
        <f>IF(AC1005&lt;&gt;"Won","",AO1005*AD1005)</f>
        <v/>
      </c>
      <c r="AQ1005" s="39">
        <f>IF(AP1005="",AO1005*-1,AP1005-AO1005)</f>
        <v>-100</v>
      </c>
      <c r="AR1005" s="95">
        <f>IF(Table2[[#This Row],[Negatives]]="NEG","",IF(AND(Table2[[#This Row],[2 Pro Bets]]="",Table2[[#This Row],[State]]="NSW",Table2[[#This Row],[Rated Order]]=3),"",100))</f>
        <v>100</v>
      </c>
      <c r="AS1005" s="47" t="str">
        <f>IF(Table2[[#This Row],[Pro Bet]]="","",IF(Table2[[#This Row],[Lev Ret]]="","",AR1005*Table2[[#This Row],[Div]]))</f>
        <v/>
      </c>
      <c r="AT1005" s="96">
        <f>IF(Table2[[#This Row],[Pro Bet]]="","",IF(AS1005="",AR1005*-1,AS1005-AR1005))</f>
        <v>-100</v>
      </c>
    </row>
    <row r="1006" spans="1:46" x14ac:dyDescent="0.25">
      <c r="A1006" s="38">
        <v>44975</v>
      </c>
      <c r="B1006" s="39" t="s">
        <v>225</v>
      </c>
      <c r="C1006" s="40">
        <v>0.52430555555555558</v>
      </c>
      <c r="D1006" s="39">
        <v>3</v>
      </c>
      <c r="E1006" s="39">
        <v>0</v>
      </c>
      <c r="F1006" s="70">
        <v>1</v>
      </c>
      <c r="G1006" s="39">
        <v>1600</v>
      </c>
      <c r="H1006" s="39" t="s">
        <v>988</v>
      </c>
      <c r="I1006" s="39">
        <v>84</v>
      </c>
      <c r="J1006" s="39">
        <v>130</v>
      </c>
      <c r="K1006" s="39">
        <v>11</v>
      </c>
      <c r="L1006" s="39" t="s">
        <v>598</v>
      </c>
      <c r="M1006" s="39" t="s">
        <v>999</v>
      </c>
      <c r="N1006" s="41">
        <v>6</v>
      </c>
      <c r="O1006" s="39" t="s">
        <v>1161</v>
      </c>
      <c r="P1006" s="39" t="s">
        <v>1049</v>
      </c>
      <c r="Q1006" s="48"/>
      <c r="R1006" s="39">
        <v>2</v>
      </c>
      <c r="S1006" s="39">
        <v>54</v>
      </c>
      <c r="T1006" s="39">
        <v>54</v>
      </c>
      <c r="U1006" s="48">
        <v>26.666666666666668</v>
      </c>
      <c r="V1006" s="39"/>
      <c r="W1006" s="39">
        <v>4</v>
      </c>
      <c r="X1006" s="39">
        <v>2</v>
      </c>
      <c r="Y1006" s="39">
        <v>5.7</v>
      </c>
      <c r="Z1006" s="39">
        <v>30</v>
      </c>
      <c r="AA1006" s="39">
        <v>13</v>
      </c>
      <c r="AB1006" s="52"/>
      <c r="AC1006" s="39" t="s">
        <v>617</v>
      </c>
      <c r="AD1006" s="41">
        <v>8.25</v>
      </c>
      <c r="AE1006" s="41">
        <v>2.8</v>
      </c>
      <c r="AF1006" s="68" t="s">
        <v>618</v>
      </c>
      <c r="AG1006" s="39" t="str">
        <f>VLOOKUP(B1006,$B$1703:$D$1743,2,FALSE)</f>
        <v>Vic</v>
      </c>
      <c r="AH1006" s="39" t="str">
        <f>VLOOKUP(B1006,$B$1703:$D$1743,3,FALSE)</f>
        <v>-</v>
      </c>
      <c r="AI1006" s="69" t="str">
        <f>TRIM(PROPER(L1006))</f>
        <v>So You See</v>
      </c>
      <c r="AJ1006" s="39" t="str">
        <f>TEXT(A1006, "ddd")</f>
        <v>Sat</v>
      </c>
      <c r="AK1006" s="39">
        <f>MONTH(Table2[[#This Row],[Date]])</f>
        <v>2</v>
      </c>
      <c r="AL1006" s="39"/>
      <c r="AM1006" s="39" t="str">
        <f>IF(AND(Table2[[#This Row],[Date]]=A1007,Table2[[#This Row],[Track]]=B1007,Table2[[#This Row],[Race]]=F1007,AL1006&lt;&gt;"Neg",AL1007&lt;&gt;"Neg"),2,"")</f>
        <v/>
      </c>
      <c r="AN1006" s="39" t="str">
        <f>IF(AM1006=2,2,IF(AND(AM1005=2,Table2[[#This Row],[Negatives]]&lt;&gt;"NEG"),2,""))</f>
        <v/>
      </c>
      <c r="AO1006" s="39">
        <f>IF(AND(Table2[[#This Row],[State]]="NSW",Table2[[#This Row],[Rated Order]]=3,AN1006=""),100,100)</f>
        <v>100</v>
      </c>
      <c r="AP1006" s="39">
        <f>IF(AC1006&lt;&gt;"Won","",AO1006*AD1006)</f>
        <v>825</v>
      </c>
      <c r="AQ1006" s="39">
        <f>IF(AP1006="",AO1006*-1,AP1006-AO1006)</f>
        <v>725</v>
      </c>
      <c r="AR1006" s="95">
        <f>IF(Table2[[#This Row],[Negatives]]="NEG","",IF(AND(Table2[[#This Row],[2 Pro Bets]]="",Table2[[#This Row],[State]]="NSW",Table2[[#This Row],[Rated Order]]=3),"",100))</f>
        <v>100</v>
      </c>
      <c r="AS1006" s="47">
        <f>IF(Table2[[#This Row],[Pro Bet]]="","",IF(Table2[[#This Row],[Lev Ret]]="","",AR1006*Table2[[#This Row],[Div]]))</f>
        <v>825</v>
      </c>
      <c r="AT1006" s="96">
        <f>IF(Table2[[#This Row],[Pro Bet]]="","",IF(AS1006="",AR1006*-1,AS1006-AR1006))</f>
        <v>725</v>
      </c>
    </row>
    <row r="1007" spans="1:46" x14ac:dyDescent="0.25">
      <c r="A1007" s="38">
        <v>44975</v>
      </c>
      <c r="B1007" s="39" t="s">
        <v>45</v>
      </c>
      <c r="C1007" s="40">
        <v>0.53819444444444442</v>
      </c>
      <c r="D1007" s="39">
        <v>4</v>
      </c>
      <c r="E1007" s="39">
        <v>0</v>
      </c>
      <c r="F1007" s="70">
        <v>2</v>
      </c>
      <c r="G1007" s="39">
        <v>1500</v>
      </c>
      <c r="H1007" s="39" t="s">
        <v>1398</v>
      </c>
      <c r="I1007" s="39">
        <v>72</v>
      </c>
      <c r="J1007" s="39">
        <v>120</v>
      </c>
      <c r="K1007" s="39">
        <v>3</v>
      </c>
      <c r="L1007" s="39" t="s">
        <v>927</v>
      </c>
      <c r="M1007" s="39" t="s">
        <v>995</v>
      </c>
      <c r="N1007" s="41">
        <v>7.8</v>
      </c>
      <c r="O1007" s="39" t="s">
        <v>1425</v>
      </c>
      <c r="P1007" s="39" t="s">
        <v>1064</v>
      </c>
      <c r="Q1007" s="48"/>
      <c r="R1007" s="39">
        <v>10</v>
      </c>
      <c r="S1007" s="39">
        <v>57.5</v>
      </c>
      <c r="T1007" s="39">
        <v>57.5</v>
      </c>
      <c r="U1007" s="48">
        <v>26.51914295749912</v>
      </c>
      <c r="V1007" s="39">
        <v>5</v>
      </c>
      <c r="W1007" s="39"/>
      <c r="X1007" s="39">
        <v>2</v>
      </c>
      <c r="Y1007" s="39">
        <v>6.44</v>
      </c>
      <c r="Z1007" s="39">
        <v>20</v>
      </c>
      <c r="AA1007" s="39"/>
      <c r="AB1007" s="52"/>
      <c r="AC1007" s="39"/>
      <c r="AD1007" s="41">
        <v>8.5</v>
      </c>
      <c r="AE1007" s="41"/>
      <c r="AF1007" s="68" t="s">
        <v>619</v>
      </c>
      <c r="AG1007" s="39" t="str">
        <f>VLOOKUP(B1007,$B$1703:$D$1743,2,FALSE)</f>
        <v>NSW</v>
      </c>
      <c r="AH1007" s="39" t="str">
        <f>VLOOKUP(B1007,$B$1703:$D$1743,3,FALSE)</f>
        <v>-</v>
      </c>
      <c r="AI1007" s="69" t="str">
        <f>TRIM(PROPER(L1007))</f>
        <v>Kibosh</v>
      </c>
      <c r="AJ1007" s="39" t="str">
        <f>TEXT(A1007, "ddd")</f>
        <v>Sat</v>
      </c>
      <c r="AK1007" s="39">
        <f>MONTH(Table2[[#This Row],[Date]])</f>
        <v>2</v>
      </c>
      <c r="AL1007" s="39"/>
      <c r="AM1007" s="39">
        <f>IF(AND(Table2[[#This Row],[Date]]=A1008,Table2[[#This Row],[Track]]=B1008,Table2[[#This Row],[Race]]=F1008,AL1007&lt;&gt;"Neg",AL1008&lt;&gt;"Neg"),2,"")</f>
        <v>2</v>
      </c>
      <c r="AN1007" s="39">
        <f>IF(AM1007=2,2,IF(AND(AM1006=2,Table2[[#This Row],[Negatives]]&lt;&gt;"NEG"),2,""))</f>
        <v>2</v>
      </c>
      <c r="AO1007" s="39">
        <f>IF(AND(Table2[[#This Row],[State]]="NSW",Table2[[#This Row],[Rated Order]]=3,AN1007=""),100,100)</f>
        <v>100</v>
      </c>
      <c r="AP1007" s="39" t="str">
        <f>IF(AC1007&lt;&gt;"Won","",AO1007*AD1007)</f>
        <v/>
      </c>
      <c r="AQ1007" s="39">
        <f>IF(AP1007="",AO1007*-1,AP1007-AO1007)</f>
        <v>-100</v>
      </c>
      <c r="AR1007" s="95">
        <f>IF(Table2[[#This Row],[Negatives]]="NEG","",IF(AND(Table2[[#This Row],[2 Pro Bets]]="",Table2[[#This Row],[State]]="NSW",Table2[[#This Row],[Rated Order]]=3),"",100))</f>
        <v>100</v>
      </c>
      <c r="AS1007" s="47" t="str">
        <f>IF(Table2[[#This Row],[Pro Bet]]="","",IF(Table2[[#This Row],[Lev Ret]]="","",AR1007*Table2[[#This Row],[Div]]))</f>
        <v/>
      </c>
      <c r="AT1007" s="96">
        <f>IF(Table2[[#This Row],[Pro Bet]]="","",IF(AS1007="",AR1007*-1,AS1007-AR1007))</f>
        <v>-100</v>
      </c>
    </row>
    <row r="1008" spans="1:46" x14ac:dyDescent="0.25">
      <c r="A1008" s="38">
        <v>44975</v>
      </c>
      <c r="B1008" s="39" t="s">
        <v>45</v>
      </c>
      <c r="C1008" s="40">
        <v>0.53819444444444442</v>
      </c>
      <c r="D1008" s="39">
        <v>4</v>
      </c>
      <c r="E1008" s="39">
        <v>0</v>
      </c>
      <c r="F1008" s="70">
        <v>2</v>
      </c>
      <c r="G1008" s="39">
        <v>1500</v>
      </c>
      <c r="H1008" s="39" t="s">
        <v>1398</v>
      </c>
      <c r="I1008" s="39">
        <v>72</v>
      </c>
      <c r="J1008" s="39">
        <v>120</v>
      </c>
      <c r="K1008" s="39">
        <v>2</v>
      </c>
      <c r="L1008" s="39" t="s">
        <v>928</v>
      </c>
      <c r="M1008" s="39" t="s">
        <v>999</v>
      </c>
      <c r="N1008" s="41">
        <v>3.9</v>
      </c>
      <c r="O1008" s="39" t="s">
        <v>1442</v>
      </c>
      <c r="P1008" s="39" t="s">
        <v>1477</v>
      </c>
      <c r="Q1008" s="48"/>
      <c r="R1008" s="39">
        <v>8</v>
      </c>
      <c r="S1008" s="39">
        <v>58</v>
      </c>
      <c r="T1008" s="39">
        <v>58</v>
      </c>
      <c r="U1008" s="48">
        <v>26.51914295749912</v>
      </c>
      <c r="V1008" s="39">
        <v>2</v>
      </c>
      <c r="W1008" s="39">
        <v>4</v>
      </c>
      <c r="X1008" s="39">
        <v>3</v>
      </c>
      <c r="Y1008" s="39">
        <v>6.47</v>
      </c>
      <c r="Z1008" s="39">
        <v>20</v>
      </c>
      <c r="AA1008" s="39"/>
      <c r="AB1008" s="52"/>
      <c r="AC1008" s="39"/>
      <c r="AD1008" s="41">
        <v>6</v>
      </c>
      <c r="AE1008" s="41"/>
      <c r="AF1008" s="68" t="s">
        <v>619</v>
      </c>
      <c r="AG1008" s="39" t="str">
        <f>VLOOKUP(B1008,$B$1703:$D$1743,2,FALSE)</f>
        <v>NSW</v>
      </c>
      <c r="AH1008" s="39" t="str">
        <f>VLOOKUP(B1008,$B$1703:$D$1743,3,FALSE)</f>
        <v>-</v>
      </c>
      <c r="AI1008" s="69" t="str">
        <f>TRIM(PROPER(L1008))</f>
        <v>True Crime</v>
      </c>
      <c r="AJ1008" s="39" t="str">
        <f>TEXT(A1008, "ddd")</f>
        <v>Sat</v>
      </c>
      <c r="AK1008" s="39">
        <f>MONTH(Table2[[#This Row],[Date]])</f>
        <v>2</v>
      </c>
      <c r="AL1008" s="39"/>
      <c r="AM1008" s="39" t="str">
        <f>IF(AND(Table2[[#This Row],[Date]]=A1009,Table2[[#This Row],[Track]]=B1009,Table2[[#This Row],[Race]]=F1009,AL1008&lt;&gt;"Neg",AL1009&lt;&gt;"Neg"),2,"")</f>
        <v/>
      </c>
      <c r="AN1008" s="39">
        <f>IF(AM1008=2,2,IF(AND(AM1007=2,Table2[[#This Row],[Negatives]]&lt;&gt;"NEG"),2,""))</f>
        <v>2</v>
      </c>
      <c r="AO1008" s="39">
        <f>IF(AND(Table2[[#This Row],[State]]="NSW",Table2[[#This Row],[Rated Order]]=3,AN1008=""),100,100)</f>
        <v>100</v>
      </c>
      <c r="AP1008" s="39" t="str">
        <f>IF(AC1008&lt;&gt;"Won","",AO1008*AD1008)</f>
        <v/>
      </c>
      <c r="AQ1008" s="39">
        <f>IF(AP1008="",AO1008*-1,AP1008-AO1008)</f>
        <v>-100</v>
      </c>
      <c r="AR1008" s="95">
        <f>IF(Table2[[#This Row],[Negatives]]="NEG","",IF(AND(Table2[[#This Row],[2 Pro Bets]]="",Table2[[#This Row],[State]]="NSW",Table2[[#This Row],[Rated Order]]=3),"",100))</f>
        <v>100</v>
      </c>
      <c r="AS1008" s="47" t="str">
        <f>IF(Table2[[#This Row],[Pro Bet]]="","",IF(Table2[[#This Row],[Lev Ret]]="","",AR1008*Table2[[#This Row],[Div]]))</f>
        <v/>
      </c>
      <c r="AT1008" s="96">
        <f>IF(Table2[[#This Row],[Pro Bet]]="","",IF(AS1008="",AR1008*-1,AS1008-AR1008))</f>
        <v>-100</v>
      </c>
    </row>
    <row r="1009" spans="1:46" x14ac:dyDescent="0.25">
      <c r="A1009" s="38">
        <v>44975</v>
      </c>
      <c r="B1009" s="39" t="s">
        <v>225</v>
      </c>
      <c r="C1009" s="40">
        <v>0.625</v>
      </c>
      <c r="D1009" s="39">
        <v>3</v>
      </c>
      <c r="E1009" s="39">
        <v>0</v>
      </c>
      <c r="F1009" s="70">
        <v>5</v>
      </c>
      <c r="G1009" s="39">
        <v>1400</v>
      </c>
      <c r="H1009" s="39" t="s">
        <v>1021</v>
      </c>
      <c r="I1009" s="39" t="s">
        <v>1061</v>
      </c>
      <c r="J1009" s="39">
        <v>200</v>
      </c>
      <c r="K1009" s="39">
        <v>3</v>
      </c>
      <c r="L1009" s="39" t="s">
        <v>599</v>
      </c>
      <c r="M1009" s="39" t="s">
        <v>1006</v>
      </c>
      <c r="N1009" s="41">
        <v>8</v>
      </c>
      <c r="O1009" s="39" t="s">
        <v>1000</v>
      </c>
      <c r="P1009" s="39" t="s">
        <v>1008</v>
      </c>
      <c r="Q1009" s="48"/>
      <c r="R1009" s="39">
        <v>6</v>
      </c>
      <c r="S1009" s="39">
        <v>58.5</v>
      </c>
      <c r="T1009" s="39">
        <v>58.5</v>
      </c>
      <c r="U1009" s="48">
        <v>33.333333333333336</v>
      </c>
      <c r="V1009" s="39">
        <v>2</v>
      </c>
      <c r="W1009" s="39">
        <v>3</v>
      </c>
      <c r="X1009" s="39">
        <v>2</v>
      </c>
      <c r="Y1009" s="39">
        <v>5</v>
      </c>
      <c r="Z1009" s="39">
        <v>35</v>
      </c>
      <c r="AA1009" s="39">
        <v>10</v>
      </c>
      <c r="AB1009" s="52"/>
      <c r="AC1009" s="39" t="s">
        <v>1</v>
      </c>
      <c r="AD1009" s="41">
        <v>8</v>
      </c>
      <c r="AE1009" s="41">
        <v>1.7</v>
      </c>
      <c r="AF1009" s="68" t="s">
        <v>618</v>
      </c>
      <c r="AG1009" s="39" t="str">
        <f>VLOOKUP(B1009,$B$1703:$D$1743,2,FALSE)</f>
        <v>Vic</v>
      </c>
      <c r="AH1009" s="39" t="str">
        <f>VLOOKUP(B1009,$B$1703:$D$1743,3,FALSE)</f>
        <v>-</v>
      </c>
      <c r="AI1009" s="69" t="str">
        <f>TRIM(PROPER(L1009))</f>
        <v>Excelida</v>
      </c>
      <c r="AJ1009" s="39" t="str">
        <f>TEXT(A1009, "ddd")</f>
        <v>Sat</v>
      </c>
      <c r="AK1009" s="39">
        <f>MONTH(Table2[[#This Row],[Date]])</f>
        <v>2</v>
      </c>
      <c r="AL1009" s="39"/>
      <c r="AM1009" s="39" t="str">
        <f>IF(AND(Table2[[#This Row],[Date]]=A1010,Table2[[#This Row],[Track]]=B1010,Table2[[#This Row],[Race]]=F1010,AL1009&lt;&gt;"Neg",AL1010&lt;&gt;"Neg"),2,"")</f>
        <v/>
      </c>
      <c r="AN1009" s="39" t="str">
        <f>IF(AM1009=2,2,IF(AND(AM1008=2,Table2[[#This Row],[Negatives]]&lt;&gt;"NEG"),2,""))</f>
        <v/>
      </c>
      <c r="AO1009" s="39">
        <f>IF(AND(Table2[[#This Row],[State]]="NSW",Table2[[#This Row],[Rated Order]]=3,AN1009=""),100,100)</f>
        <v>100</v>
      </c>
      <c r="AP1009" s="39" t="str">
        <f>IF(AC1009&lt;&gt;"Won","",AO1009*AD1009)</f>
        <v/>
      </c>
      <c r="AQ1009" s="39">
        <f>IF(AP1009="",AO1009*-1,AP1009-AO1009)</f>
        <v>-100</v>
      </c>
      <c r="AR1009" s="95">
        <f>IF(Table2[[#This Row],[Negatives]]="NEG","",IF(AND(Table2[[#This Row],[2 Pro Bets]]="",Table2[[#This Row],[State]]="NSW",Table2[[#This Row],[Rated Order]]=3),"",100))</f>
        <v>100</v>
      </c>
      <c r="AS1009" s="47" t="str">
        <f>IF(Table2[[#This Row],[Pro Bet]]="","",IF(Table2[[#This Row],[Lev Ret]]="","",AR1009*Table2[[#This Row],[Div]]))</f>
        <v/>
      </c>
      <c r="AT1009" s="96">
        <f>IF(Table2[[#This Row],[Pro Bet]]="","",IF(AS1009="",AR1009*-1,AS1009-AR1009))</f>
        <v>-100</v>
      </c>
    </row>
    <row r="1010" spans="1:46" x14ac:dyDescent="0.25">
      <c r="A1010" s="38">
        <v>44975</v>
      </c>
      <c r="B1010" s="39" t="s">
        <v>225</v>
      </c>
      <c r="C1010" s="40">
        <v>0.625</v>
      </c>
      <c r="D1010" s="39">
        <v>3</v>
      </c>
      <c r="E1010" s="39">
        <v>0</v>
      </c>
      <c r="F1010" s="70">
        <v>5</v>
      </c>
      <c r="G1010" s="39">
        <v>1400</v>
      </c>
      <c r="H1010" s="39" t="s">
        <v>1021</v>
      </c>
      <c r="I1010" s="39" t="s">
        <v>1061</v>
      </c>
      <c r="J1010" s="39">
        <v>200</v>
      </c>
      <c r="K1010" s="39">
        <v>4</v>
      </c>
      <c r="L1010" s="39" t="s">
        <v>1381</v>
      </c>
      <c r="M1010" s="39" t="s">
        <v>995</v>
      </c>
      <c r="N1010" s="41">
        <v>2.35</v>
      </c>
      <c r="O1010" s="39" t="s">
        <v>1145</v>
      </c>
      <c r="P1010" s="39" t="s">
        <v>997</v>
      </c>
      <c r="Q1010" s="48"/>
      <c r="R1010" s="39">
        <v>7</v>
      </c>
      <c r="S1010" s="39">
        <v>58</v>
      </c>
      <c r="T1010" s="39">
        <v>58</v>
      </c>
      <c r="U1010" s="48">
        <v>33.333333333333336</v>
      </c>
      <c r="V1010" s="39">
        <v>3</v>
      </c>
      <c r="W1010" s="39">
        <v>2</v>
      </c>
      <c r="X1010" s="39">
        <v>3</v>
      </c>
      <c r="Y1010" s="39">
        <v>5.5</v>
      </c>
      <c r="Z1010" s="39">
        <v>30</v>
      </c>
      <c r="AA1010" s="39">
        <v>10</v>
      </c>
      <c r="AB1010" s="52"/>
      <c r="AC1010" s="39" t="s">
        <v>617</v>
      </c>
      <c r="AD1010" s="41">
        <v>2.2000000000000002</v>
      </c>
      <c r="AE1010" s="41">
        <v>1.2</v>
      </c>
      <c r="AF1010" s="68" t="s">
        <v>618</v>
      </c>
      <c r="AG1010" s="39" t="str">
        <f>VLOOKUP(B1010,$B$1703:$D$1743,2,FALSE)</f>
        <v>Vic</v>
      </c>
      <c r="AH1010" s="39" t="str">
        <f>VLOOKUP(B1010,$B$1703:$D$1743,3,FALSE)</f>
        <v>-</v>
      </c>
      <c r="AI1010" s="69" t="str">
        <f>TRIM(PROPER(L1010))</f>
        <v>Annavisto</v>
      </c>
      <c r="AJ1010" s="39" t="str">
        <f>TEXT(A1010, "ddd")</f>
        <v>Sat</v>
      </c>
      <c r="AK1010" s="39">
        <f>MONTH(Table2[[#This Row],[Date]])</f>
        <v>2</v>
      </c>
      <c r="AL1010" s="39" t="s">
        <v>1361</v>
      </c>
      <c r="AM1010" s="39" t="str">
        <f>IF(AND(Table2[[#This Row],[Date]]=A1011,Table2[[#This Row],[Track]]=B1011,Table2[[#This Row],[Race]]=F1011,AL1010&lt;&gt;"Neg",AL1011&lt;&gt;"Neg"),2,"")</f>
        <v/>
      </c>
      <c r="AN1010" s="39" t="str">
        <f>IF(AM1010=2,2,IF(AND(AM1009=2,Table2[[#This Row],[Negatives]]&lt;&gt;"NEG"),2,""))</f>
        <v/>
      </c>
      <c r="AO1010" s="39">
        <f>IF(AND(Table2[[#This Row],[State]]="NSW",Table2[[#This Row],[Rated Order]]=3,AN1010=""),100,100)</f>
        <v>100</v>
      </c>
      <c r="AP1010" s="39">
        <f>IF(AC1010&lt;&gt;"Won","",AO1010*AD1010)</f>
        <v>220.00000000000003</v>
      </c>
      <c r="AQ1010" s="39">
        <f>IF(AP1010="",AO1010*-1,AP1010-AO1010)</f>
        <v>120.00000000000003</v>
      </c>
      <c r="AR1010" s="95" t="str">
        <f>IF(Table2[[#This Row],[Negatives]]="NEG","",IF(AND(Table2[[#This Row],[2 Pro Bets]]="",Table2[[#This Row],[State]]="NSW",Table2[[#This Row],[Rated Order]]=3),"",100))</f>
        <v/>
      </c>
      <c r="AS1010" s="47" t="str">
        <f>IF(Table2[[#This Row],[Pro Bet]]="","",IF(Table2[[#This Row],[Lev Ret]]="","",AR1010*Table2[[#This Row],[Div]]))</f>
        <v/>
      </c>
      <c r="AT1010" s="96" t="str">
        <f>IF(Table2[[#This Row],[Pro Bet]]="","",IF(AS1010="",AR1010*-1,AS1010-AR1010))</f>
        <v/>
      </c>
    </row>
    <row r="1011" spans="1:46" x14ac:dyDescent="0.25">
      <c r="A1011" s="38">
        <v>44975</v>
      </c>
      <c r="B1011" s="39" t="s">
        <v>225</v>
      </c>
      <c r="C1011" s="40">
        <v>0.70833333333333337</v>
      </c>
      <c r="D1011" s="39">
        <v>3</v>
      </c>
      <c r="E1011" s="39">
        <v>0</v>
      </c>
      <c r="F1011" s="70">
        <v>8</v>
      </c>
      <c r="G1011" s="39">
        <v>1400</v>
      </c>
      <c r="H1011" s="39" t="s">
        <v>988</v>
      </c>
      <c r="I1011" s="39" t="s">
        <v>989</v>
      </c>
      <c r="J1011" s="39">
        <v>175</v>
      </c>
      <c r="K1011" s="39">
        <v>14</v>
      </c>
      <c r="L1011" s="39" t="s">
        <v>606</v>
      </c>
      <c r="M1011" s="39" t="s">
        <v>1030</v>
      </c>
      <c r="N1011" s="41">
        <v>3.7</v>
      </c>
      <c r="O1011" s="39" t="s">
        <v>1074</v>
      </c>
      <c r="P1011" s="39" t="s">
        <v>997</v>
      </c>
      <c r="Q1011" s="48"/>
      <c r="R1011" s="39">
        <v>7</v>
      </c>
      <c r="S1011" s="39">
        <v>54</v>
      </c>
      <c r="T1011" s="39">
        <v>54</v>
      </c>
      <c r="U1011" s="48">
        <v>40.36036036036036</v>
      </c>
      <c r="V1011" s="39">
        <v>5</v>
      </c>
      <c r="W1011" s="39"/>
      <c r="X1011" s="39">
        <v>2</v>
      </c>
      <c r="Y1011" s="39">
        <v>5.2</v>
      </c>
      <c r="Z1011" s="39">
        <v>35</v>
      </c>
      <c r="AA1011" s="39">
        <v>15</v>
      </c>
      <c r="AB1011" s="52"/>
      <c r="AC1011" s="39"/>
      <c r="AD1011" s="41">
        <v>4</v>
      </c>
      <c r="AE1011" s="41"/>
      <c r="AF1011" s="68" t="s">
        <v>618</v>
      </c>
      <c r="AG1011" s="39" t="str">
        <f>VLOOKUP(B1011,$B$1703:$D$1743,2,FALSE)</f>
        <v>Vic</v>
      </c>
      <c r="AH1011" s="39" t="str">
        <f>VLOOKUP(B1011,$B$1703:$D$1743,3,FALSE)</f>
        <v>-</v>
      </c>
      <c r="AI1011" s="69" t="str">
        <f>TRIM(PROPER(L1011))</f>
        <v>Daytona Bay</v>
      </c>
      <c r="AJ1011" s="39" t="str">
        <f>TEXT(A1011, "ddd")</f>
        <v>Sat</v>
      </c>
      <c r="AK1011" s="39">
        <f>MONTH(Table2[[#This Row],[Date]])</f>
        <v>2</v>
      </c>
      <c r="AL1011" s="39" t="s">
        <v>1361</v>
      </c>
      <c r="AM1011" s="39" t="str">
        <f>IF(AND(Table2[[#This Row],[Date]]=A1012,Table2[[#This Row],[Track]]=B1012,Table2[[#This Row],[Race]]=F1012,AL1011&lt;&gt;"Neg",AL1012&lt;&gt;"Neg"),2,"")</f>
        <v/>
      </c>
      <c r="AN1011" s="39" t="str">
        <f>IF(AM1011=2,2,IF(AND(AM1010=2,Table2[[#This Row],[Negatives]]&lt;&gt;"NEG"),2,""))</f>
        <v/>
      </c>
      <c r="AO1011" s="39">
        <f>IF(AND(Table2[[#This Row],[State]]="NSW",Table2[[#This Row],[Rated Order]]=3,AN1011=""),100,100)</f>
        <v>100</v>
      </c>
      <c r="AP1011" s="39" t="str">
        <f>IF(AC1011&lt;&gt;"Won","",AO1011*AD1011)</f>
        <v/>
      </c>
      <c r="AQ1011" s="39">
        <f>IF(AP1011="",AO1011*-1,AP1011-AO1011)</f>
        <v>-100</v>
      </c>
      <c r="AR1011" s="95" t="str">
        <f>IF(Table2[[#This Row],[Negatives]]="NEG","",IF(AND(Table2[[#This Row],[2 Pro Bets]]="",Table2[[#This Row],[State]]="NSW",Table2[[#This Row],[Rated Order]]=3),"",100))</f>
        <v/>
      </c>
      <c r="AS1011" s="47" t="str">
        <f>IF(Table2[[#This Row],[Pro Bet]]="","",IF(Table2[[#This Row],[Lev Ret]]="","",AR1011*Table2[[#This Row],[Div]]))</f>
        <v/>
      </c>
      <c r="AT1011" s="96" t="str">
        <f>IF(Table2[[#This Row],[Pro Bet]]="","",IF(AS1011="",AR1011*-1,AS1011-AR1011))</f>
        <v/>
      </c>
    </row>
    <row r="1012" spans="1:46" x14ac:dyDescent="0.25">
      <c r="A1012" s="38">
        <v>44975</v>
      </c>
      <c r="B1012" s="39" t="s">
        <v>45</v>
      </c>
      <c r="C1012" s="40">
        <v>0.72222222222222221</v>
      </c>
      <c r="D1012" s="39">
        <v>4</v>
      </c>
      <c r="E1012" s="39">
        <v>0</v>
      </c>
      <c r="F1012" s="70">
        <v>9</v>
      </c>
      <c r="G1012" s="39">
        <v>1400</v>
      </c>
      <c r="H1012" s="39" t="s">
        <v>1398</v>
      </c>
      <c r="I1012" s="39">
        <v>100</v>
      </c>
      <c r="J1012" s="39">
        <v>150</v>
      </c>
      <c r="K1012" s="39">
        <v>1</v>
      </c>
      <c r="L1012" s="39" t="s">
        <v>204</v>
      </c>
      <c r="M1012" s="39" t="s">
        <v>1018</v>
      </c>
      <c r="N1012" s="41">
        <v>2.2000000000000002</v>
      </c>
      <c r="O1012" s="39" t="s">
        <v>1406</v>
      </c>
      <c r="P1012" s="39" t="s">
        <v>1266</v>
      </c>
      <c r="Q1012" s="48"/>
      <c r="R1012" s="39">
        <v>2</v>
      </c>
      <c r="S1012" s="39">
        <v>59</v>
      </c>
      <c r="T1012" s="39">
        <v>59</v>
      </c>
      <c r="U1012" s="48">
        <v>63.63636363636364</v>
      </c>
      <c r="V1012" s="39">
        <v>4</v>
      </c>
      <c r="W1012" s="39">
        <v>3</v>
      </c>
      <c r="X1012" s="39">
        <v>2</v>
      </c>
      <c r="Y1012" s="39">
        <v>2.89</v>
      </c>
      <c r="Z1012" s="39">
        <v>30</v>
      </c>
      <c r="AA1012" s="39"/>
      <c r="AB1012" s="52"/>
      <c r="AC1012" s="39" t="s">
        <v>2</v>
      </c>
      <c r="AD1012" s="41">
        <v>1.9</v>
      </c>
      <c r="AE1012" s="41">
        <v>1.2</v>
      </c>
      <c r="AF1012" s="68" t="s">
        <v>619</v>
      </c>
      <c r="AG1012" s="39" t="str">
        <f>VLOOKUP(B1012,$B$1703:$D$1743,2,FALSE)</f>
        <v>NSW</v>
      </c>
      <c r="AH1012" s="39" t="str">
        <f>VLOOKUP(B1012,$B$1703:$D$1743,3,FALSE)</f>
        <v>-</v>
      </c>
      <c r="AI1012" s="69" t="str">
        <f>TRIM(PROPER(L1012))</f>
        <v>Cross Talk</v>
      </c>
      <c r="AJ1012" s="39" t="str">
        <f>TEXT(A1012, "ddd")</f>
        <v>Sat</v>
      </c>
      <c r="AK1012" s="39">
        <f>MONTH(Table2[[#This Row],[Date]])</f>
        <v>2</v>
      </c>
      <c r="AL1012" s="39" t="s">
        <v>1362</v>
      </c>
      <c r="AM1012" s="39" t="str">
        <f>IF(AND(Table2[[#This Row],[Date]]=A1013,Table2[[#This Row],[Track]]=B1013,Table2[[#This Row],[Race]]=F1013,AL1012&lt;&gt;"Neg",AL1013&lt;&gt;"Neg"),2,"")</f>
        <v/>
      </c>
      <c r="AN1012" s="39" t="str">
        <f>IF(AM1012=2,2,IF(AND(AM1011=2,Table2[[#This Row],[Negatives]]&lt;&gt;"NEG"),2,""))</f>
        <v/>
      </c>
      <c r="AO1012" s="39">
        <f>IF(AND(Table2[[#This Row],[State]]="NSW",Table2[[#This Row],[Rated Order]]=3,AN1012=""),100,100)</f>
        <v>100</v>
      </c>
      <c r="AP1012" s="39" t="str">
        <f>IF(AC1012&lt;&gt;"Won","",AO1012*AD1012)</f>
        <v/>
      </c>
      <c r="AQ1012" s="39">
        <f>IF(AP1012="",AO1012*-1,AP1012-AO1012)</f>
        <v>-100</v>
      </c>
      <c r="AR1012" s="95" t="str">
        <f>IF(Table2[[#This Row],[Negatives]]="NEG","",IF(AND(Table2[[#This Row],[2 Pro Bets]]="",Table2[[#This Row],[State]]="NSW",Table2[[#This Row],[Rated Order]]=3),"",100))</f>
        <v/>
      </c>
      <c r="AS1012" s="47" t="str">
        <f>IF(Table2[[#This Row],[Pro Bet]]="","",IF(Table2[[#This Row],[Lev Ret]]="","",AR1012*Table2[[#This Row],[Div]]))</f>
        <v/>
      </c>
      <c r="AT1012" s="96" t="str">
        <f>IF(Table2[[#This Row],[Pro Bet]]="","",IF(AS1012="",AR1012*-1,AS1012-AR1012))</f>
        <v/>
      </c>
    </row>
    <row r="1013" spans="1:46" x14ac:dyDescent="0.25">
      <c r="A1013" s="38">
        <v>44975</v>
      </c>
      <c r="B1013" s="39" t="s">
        <v>225</v>
      </c>
      <c r="C1013" s="40">
        <v>0.73611111111111116</v>
      </c>
      <c r="D1013" s="39">
        <v>3</v>
      </c>
      <c r="E1013" s="39">
        <v>0</v>
      </c>
      <c r="F1013" s="70">
        <v>9</v>
      </c>
      <c r="G1013" s="39">
        <v>1200</v>
      </c>
      <c r="H1013" s="39" t="s">
        <v>988</v>
      </c>
      <c r="I1013" s="39">
        <v>84</v>
      </c>
      <c r="J1013" s="39">
        <v>130</v>
      </c>
      <c r="K1013" s="39">
        <v>3</v>
      </c>
      <c r="L1013" s="39" t="s">
        <v>14</v>
      </c>
      <c r="M1013" s="39" t="s">
        <v>1018</v>
      </c>
      <c r="N1013" s="41">
        <v>3.7</v>
      </c>
      <c r="O1013" s="39" t="s">
        <v>1161</v>
      </c>
      <c r="P1013" s="39" t="s">
        <v>1077</v>
      </c>
      <c r="Q1013" s="48"/>
      <c r="R1013" s="39">
        <v>5</v>
      </c>
      <c r="S1013" s="39">
        <v>58</v>
      </c>
      <c r="T1013" s="39">
        <v>58</v>
      </c>
      <c r="U1013" s="48">
        <v>45.208845208845204</v>
      </c>
      <c r="V1013" s="39">
        <v>2</v>
      </c>
      <c r="W1013" s="39">
        <v>1</v>
      </c>
      <c r="X1013" s="39">
        <v>2</v>
      </c>
      <c r="Y1013" s="39">
        <v>5.5</v>
      </c>
      <c r="Z1013" s="39">
        <v>30</v>
      </c>
      <c r="AA1013" s="39">
        <v>15</v>
      </c>
      <c r="AB1013" s="52"/>
      <c r="AC1013" s="39"/>
      <c r="AD1013" s="41">
        <v>3.8</v>
      </c>
      <c r="AE1013" s="41"/>
      <c r="AF1013" s="68" t="s">
        <v>618</v>
      </c>
      <c r="AG1013" s="39" t="str">
        <f>VLOOKUP(B1013,$B$1703:$D$1743,2,FALSE)</f>
        <v>Vic</v>
      </c>
      <c r="AH1013" s="39" t="str">
        <f>VLOOKUP(B1013,$B$1703:$D$1743,3,FALSE)</f>
        <v>-</v>
      </c>
      <c r="AI1013" s="69" t="str">
        <f>TRIM(PROPER(L1013))</f>
        <v>Jungle Jim</v>
      </c>
      <c r="AJ1013" s="39" t="str">
        <f>TEXT(A1013, "ddd")</f>
        <v>Sat</v>
      </c>
      <c r="AK1013" s="39">
        <f>MONTH(Table2[[#This Row],[Date]])</f>
        <v>2</v>
      </c>
      <c r="AL1013" s="39" t="s">
        <v>1361</v>
      </c>
      <c r="AM1013" s="39" t="str">
        <f>IF(AND(Table2[[#This Row],[Date]]=A1014,Table2[[#This Row],[Track]]=B1014,Table2[[#This Row],[Race]]=F1014,AL1013&lt;&gt;"Neg",AL1014&lt;&gt;"Neg"),2,"")</f>
        <v/>
      </c>
      <c r="AN1013" s="39" t="str">
        <f>IF(AM1013=2,2,IF(AND(AM1012=2,Table2[[#This Row],[Negatives]]&lt;&gt;"NEG"),2,""))</f>
        <v/>
      </c>
      <c r="AO1013" s="39">
        <f>IF(AND(Table2[[#This Row],[State]]="NSW",Table2[[#This Row],[Rated Order]]=3,AN1013=""),100,100)</f>
        <v>100</v>
      </c>
      <c r="AP1013" s="39" t="str">
        <f>IF(AC1013&lt;&gt;"Won","",AO1013*AD1013)</f>
        <v/>
      </c>
      <c r="AQ1013" s="39">
        <f>IF(AP1013="",AO1013*-1,AP1013-AO1013)</f>
        <v>-100</v>
      </c>
      <c r="AR1013" s="95" t="str">
        <f>IF(Table2[[#This Row],[Negatives]]="NEG","",IF(AND(Table2[[#This Row],[2 Pro Bets]]="",Table2[[#This Row],[State]]="NSW",Table2[[#This Row],[Rated Order]]=3),"",100))</f>
        <v/>
      </c>
      <c r="AS1013" s="47" t="str">
        <f>IF(Table2[[#This Row],[Pro Bet]]="","",IF(Table2[[#This Row],[Lev Ret]]="","",AR1013*Table2[[#This Row],[Div]]))</f>
        <v/>
      </c>
      <c r="AT1013" s="96" t="str">
        <f>IF(Table2[[#This Row],[Pro Bet]]="","",IF(AS1013="",AR1013*-1,AS1013-AR1013))</f>
        <v/>
      </c>
    </row>
    <row r="1014" spans="1:46" x14ac:dyDescent="0.25">
      <c r="A1014" s="38">
        <v>44975</v>
      </c>
      <c r="B1014" s="39" t="s">
        <v>225</v>
      </c>
      <c r="C1014" s="40">
        <v>0.73611111111111116</v>
      </c>
      <c r="D1014" s="39">
        <v>3</v>
      </c>
      <c r="E1014" s="39">
        <v>0</v>
      </c>
      <c r="F1014" s="70">
        <v>9</v>
      </c>
      <c r="G1014" s="39">
        <v>1200</v>
      </c>
      <c r="H1014" s="39" t="s">
        <v>988</v>
      </c>
      <c r="I1014" s="39">
        <v>84</v>
      </c>
      <c r="J1014" s="39">
        <v>130</v>
      </c>
      <c r="K1014" s="39">
        <v>7</v>
      </c>
      <c r="L1014" s="39" t="s">
        <v>1291</v>
      </c>
      <c r="M1014" s="39" t="s">
        <v>1030</v>
      </c>
      <c r="N1014" s="41">
        <v>8</v>
      </c>
      <c r="O1014" s="39" t="s">
        <v>1009</v>
      </c>
      <c r="P1014" s="39" t="s">
        <v>1200</v>
      </c>
      <c r="Q1014" s="48"/>
      <c r="R1014" s="39">
        <v>8</v>
      </c>
      <c r="S1014" s="39">
        <v>57</v>
      </c>
      <c r="T1014" s="39">
        <v>57</v>
      </c>
      <c r="U1014" s="48">
        <v>45.208845208845204</v>
      </c>
      <c r="V1014" s="39">
        <v>3</v>
      </c>
      <c r="W1014" s="39">
        <v>2</v>
      </c>
      <c r="X1014" s="39">
        <v>3</v>
      </c>
      <c r="Y1014" s="39">
        <v>5.6</v>
      </c>
      <c r="Z1014" s="39">
        <v>30</v>
      </c>
      <c r="AA1014" s="39">
        <v>15</v>
      </c>
      <c r="AB1014" s="52"/>
      <c r="AC1014" s="39" t="s">
        <v>1</v>
      </c>
      <c r="AD1014" s="41">
        <v>8</v>
      </c>
      <c r="AE1014" s="41">
        <v>2.2000000000000002</v>
      </c>
      <c r="AF1014" s="68" t="s">
        <v>618</v>
      </c>
      <c r="AG1014" s="39" t="str">
        <f>VLOOKUP(B1014,$B$1703:$D$1743,2,FALSE)</f>
        <v>Vic</v>
      </c>
      <c r="AH1014" s="39" t="str">
        <f>VLOOKUP(B1014,$B$1703:$D$1743,3,FALSE)</f>
        <v>-</v>
      </c>
      <c r="AI1014" s="69" t="str">
        <f>TRIM(PROPER(L1014))</f>
        <v>Red Hot Nicc</v>
      </c>
      <c r="AJ1014" s="39" t="str">
        <f>TEXT(A1014, "ddd")</f>
        <v>Sat</v>
      </c>
      <c r="AK1014" s="39">
        <f>MONTH(Table2[[#This Row],[Date]])</f>
        <v>2</v>
      </c>
      <c r="AL1014" s="39" t="s">
        <v>1361</v>
      </c>
      <c r="AM1014" s="39" t="str">
        <f>IF(AND(Table2[[#This Row],[Date]]=A1015,Table2[[#This Row],[Track]]=B1015,Table2[[#This Row],[Race]]=F1015,AL1014&lt;&gt;"Neg",AL1015&lt;&gt;"Neg"),2,"")</f>
        <v/>
      </c>
      <c r="AN1014" s="39" t="str">
        <f>IF(AM1014=2,2,IF(AND(AM1013=2,Table2[[#This Row],[Negatives]]&lt;&gt;"NEG"),2,""))</f>
        <v/>
      </c>
      <c r="AO1014" s="39">
        <f>IF(AND(Table2[[#This Row],[State]]="NSW",Table2[[#This Row],[Rated Order]]=3,AN1014=""),100,100)</f>
        <v>100</v>
      </c>
      <c r="AP1014" s="39" t="str">
        <f>IF(AC1014&lt;&gt;"Won","",AO1014*AD1014)</f>
        <v/>
      </c>
      <c r="AQ1014" s="39">
        <f>IF(AP1014="",AO1014*-1,AP1014-AO1014)</f>
        <v>-100</v>
      </c>
      <c r="AR1014" s="95" t="str">
        <f>IF(Table2[[#This Row],[Negatives]]="NEG","",IF(AND(Table2[[#This Row],[2 Pro Bets]]="",Table2[[#This Row],[State]]="NSW",Table2[[#This Row],[Rated Order]]=3),"",100))</f>
        <v/>
      </c>
      <c r="AS1014" s="47" t="str">
        <f>IF(Table2[[#This Row],[Pro Bet]]="","",IF(Table2[[#This Row],[Lev Ret]]="","",AR1014*Table2[[#This Row],[Div]]))</f>
        <v/>
      </c>
      <c r="AT1014" s="96" t="str">
        <f>IF(Table2[[#This Row],[Pro Bet]]="","",IF(AS1014="",AR1014*-1,AS1014-AR1014))</f>
        <v/>
      </c>
    </row>
    <row r="1015" spans="1:46" x14ac:dyDescent="0.25">
      <c r="A1015" s="38">
        <v>44975</v>
      </c>
      <c r="B1015" s="39" t="s">
        <v>45</v>
      </c>
      <c r="C1015" s="40">
        <v>0.74652777777777779</v>
      </c>
      <c r="D1015" s="39">
        <v>4</v>
      </c>
      <c r="E1015" s="39">
        <v>0</v>
      </c>
      <c r="F1015" s="70">
        <v>10</v>
      </c>
      <c r="G1015" s="39">
        <v>1100</v>
      </c>
      <c r="H1015" s="39" t="s">
        <v>1398</v>
      </c>
      <c r="I1015" s="39">
        <v>94</v>
      </c>
      <c r="J1015" s="39">
        <v>150</v>
      </c>
      <c r="K1015" s="39">
        <v>6</v>
      </c>
      <c r="L1015" s="39" t="s">
        <v>26</v>
      </c>
      <c r="M1015" s="39" t="s">
        <v>1018</v>
      </c>
      <c r="N1015" s="41">
        <v>2.6</v>
      </c>
      <c r="O1015" s="39" t="s">
        <v>1521</v>
      </c>
      <c r="P1015" s="39" t="s">
        <v>1266</v>
      </c>
      <c r="Q1015" s="48"/>
      <c r="R1015" s="39">
        <v>3</v>
      </c>
      <c r="S1015" s="39">
        <v>57.5</v>
      </c>
      <c r="T1015" s="39">
        <v>57.5</v>
      </c>
      <c r="U1015" s="48">
        <v>56.64335664335664</v>
      </c>
      <c r="V1015" s="39">
        <v>3</v>
      </c>
      <c r="W1015" s="39">
        <v>2</v>
      </c>
      <c r="X1015" s="39">
        <v>2</v>
      </c>
      <c r="Y1015" s="39">
        <v>3.66</v>
      </c>
      <c r="Z1015" s="39">
        <v>20</v>
      </c>
      <c r="AA1015" s="39"/>
      <c r="AB1015" s="52"/>
      <c r="AC1015" s="39" t="s">
        <v>2</v>
      </c>
      <c r="AD1015" s="41">
        <v>2.6</v>
      </c>
      <c r="AE1015" s="41">
        <v>1.5</v>
      </c>
      <c r="AF1015" s="68" t="s">
        <v>619</v>
      </c>
      <c r="AG1015" s="39" t="str">
        <f>VLOOKUP(B1015,$B$1703:$D$1743,2,FALSE)</f>
        <v>NSW</v>
      </c>
      <c r="AH1015" s="39" t="str">
        <f>VLOOKUP(B1015,$B$1703:$D$1743,3,FALSE)</f>
        <v>-</v>
      </c>
      <c r="AI1015" s="69" t="str">
        <f>TRIM(PROPER(L1015))</f>
        <v>Midwest</v>
      </c>
      <c r="AJ1015" s="39" t="str">
        <f>TEXT(A1015, "ddd")</f>
        <v>Sat</v>
      </c>
      <c r="AK1015" s="39">
        <f>MONTH(Table2[[#This Row],[Date]])</f>
        <v>2</v>
      </c>
      <c r="AL1015" s="39" t="s">
        <v>1362</v>
      </c>
      <c r="AM1015" s="39" t="str">
        <f>IF(AND(Table2[[#This Row],[Date]]=A1016,Table2[[#This Row],[Track]]=B1016,Table2[[#This Row],[Race]]=F1016,AL1015&lt;&gt;"Neg",AL1016&lt;&gt;"Neg"),2,"")</f>
        <v/>
      </c>
      <c r="AN1015" s="39" t="str">
        <f>IF(AM1015=2,2,IF(AND(AM1014=2,Table2[[#This Row],[Negatives]]&lt;&gt;"NEG"),2,""))</f>
        <v/>
      </c>
      <c r="AO1015" s="39">
        <f>IF(AND(Table2[[#This Row],[State]]="NSW",Table2[[#This Row],[Rated Order]]=3,AN1015=""),100,100)</f>
        <v>100</v>
      </c>
      <c r="AP1015" s="39" t="str">
        <f>IF(AC1015&lt;&gt;"Won","",AO1015*AD1015)</f>
        <v/>
      </c>
      <c r="AQ1015" s="39">
        <f>IF(AP1015="",AO1015*-1,AP1015-AO1015)</f>
        <v>-100</v>
      </c>
      <c r="AR1015" s="95" t="str">
        <f>IF(Table2[[#This Row],[Negatives]]="NEG","",IF(AND(Table2[[#This Row],[2 Pro Bets]]="",Table2[[#This Row],[State]]="NSW",Table2[[#This Row],[Rated Order]]=3),"",100))</f>
        <v/>
      </c>
      <c r="AS1015" s="47" t="str">
        <f>IF(Table2[[#This Row],[Pro Bet]]="","",IF(Table2[[#This Row],[Lev Ret]]="","",AR1015*Table2[[#This Row],[Div]]))</f>
        <v/>
      </c>
      <c r="AT1015" s="96" t="str">
        <f>IF(Table2[[#This Row],[Pro Bet]]="","",IF(AS1015="",AR1015*-1,AS1015-AR1015))</f>
        <v/>
      </c>
    </row>
    <row r="1016" spans="1:46" x14ac:dyDescent="0.25">
      <c r="A1016" s="38">
        <v>44982</v>
      </c>
      <c r="B1016" s="39" t="s">
        <v>44</v>
      </c>
      <c r="C1016" s="40">
        <v>0.51388888888888895</v>
      </c>
      <c r="D1016" s="39">
        <v>5</v>
      </c>
      <c r="E1016" s="39">
        <v>3</v>
      </c>
      <c r="F1016" s="70">
        <v>1</v>
      </c>
      <c r="G1016" s="39">
        <v>1100</v>
      </c>
      <c r="H1016" s="39" t="s">
        <v>1398</v>
      </c>
      <c r="I1016" s="39">
        <v>72</v>
      </c>
      <c r="J1016" s="39">
        <v>120</v>
      </c>
      <c r="K1016" s="39">
        <v>1</v>
      </c>
      <c r="L1016" s="39" t="s">
        <v>775</v>
      </c>
      <c r="M1016" s="39" t="s">
        <v>1006</v>
      </c>
      <c r="N1016" s="41">
        <v>3.5</v>
      </c>
      <c r="O1016" s="39" t="s">
        <v>1445</v>
      </c>
      <c r="P1016" s="39" t="s">
        <v>1504</v>
      </c>
      <c r="Q1016" s="48">
        <v>2</v>
      </c>
      <c r="R1016" s="39">
        <v>3</v>
      </c>
      <c r="S1016" s="39">
        <v>60.5</v>
      </c>
      <c r="T1016" s="39">
        <v>58.5</v>
      </c>
      <c r="U1016" s="48">
        <v>44.964871194379398</v>
      </c>
      <c r="V1016" s="39">
        <v>2</v>
      </c>
      <c r="W1016" s="39">
        <v>1</v>
      </c>
      <c r="X1016" s="39">
        <v>2</v>
      </c>
      <c r="Y1016" s="39">
        <v>7.3</v>
      </c>
      <c r="Z1016" s="39">
        <v>20</v>
      </c>
      <c r="AA1016" s="39"/>
      <c r="AB1016" s="52"/>
      <c r="AC1016" s="39" t="s">
        <v>471</v>
      </c>
      <c r="AD1016" s="41">
        <v>5</v>
      </c>
      <c r="AE1016" s="41">
        <v>2.1</v>
      </c>
      <c r="AF1016" s="68" t="s">
        <v>619</v>
      </c>
      <c r="AG1016" s="39" t="str">
        <f>VLOOKUP(B1016,$B$1703:$D$1743,2,FALSE)</f>
        <v>NSW</v>
      </c>
      <c r="AH1016" s="39" t="str">
        <f>VLOOKUP(B1016,$B$1703:$D$1743,3,FALSE)</f>
        <v>-</v>
      </c>
      <c r="AI1016" s="69" t="str">
        <f>TRIM(PROPER(L1016))</f>
        <v>Dalaalaat</v>
      </c>
      <c r="AJ1016" s="39" t="str">
        <f>TEXT(A1016, "ddd")</f>
        <v>Sat</v>
      </c>
      <c r="AK1016" s="39">
        <f>MONTH(Table2[[#This Row],[Date]])</f>
        <v>2</v>
      </c>
      <c r="AL1016" s="39"/>
      <c r="AM1016" s="39" t="str">
        <f>IF(AND(Table2[[#This Row],[Date]]=A1017,Table2[[#This Row],[Track]]=B1017,Table2[[#This Row],[Race]]=F1017,AL1016&lt;&gt;"Neg",AL1017&lt;&gt;"Neg"),2,"")</f>
        <v/>
      </c>
      <c r="AN1016" s="39" t="str">
        <f>IF(AM1016=2,2,IF(AND(AM1015=2,Table2[[#This Row],[Negatives]]&lt;&gt;"NEG"),2,""))</f>
        <v/>
      </c>
      <c r="AO1016" s="39">
        <f>IF(AND(Table2[[#This Row],[State]]="NSW",Table2[[#This Row],[Rated Order]]=3,AN1016=""),100,100)</f>
        <v>100</v>
      </c>
      <c r="AP1016" s="39">
        <f>IF(AC1016&lt;&gt;"Won","",AO1016*AD1016)</f>
        <v>500</v>
      </c>
      <c r="AQ1016" s="39">
        <f>IF(AP1016="",AO1016*-1,AP1016-AO1016)</f>
        <v>400</v>
      </c>
      <c r="AR1016" s="95">
        <f>IF(Table2[[#This Row],[Negatives]]="NEG","",IF(AND(Table2[[#This Row],[2 Pro Bets]]="",Table2[[#This Row],[State]]="NSW",Table2[[#This Row],[Rated Order]]=3),"",100))</f>
        <v>100</v>
      </c>
      <c r="AS1016" s="47">
        <f>IF(Table2[[#This Row],[Pro Bet]]="","",IF(Table2[[#This Row],[Lev Ret]]="","",AR1016*Table2[[#This Row],[Div]]))</f>
        <v>500</v>
      </c>
      <c r="AT1016" s="96">
        <f>IF(Table2[[#This Row],[Pro Bet]]="","",IF(AS1016="",AR1016*-1,AS1016-AR1016))</f>
        <v>400</v>
      </c>
    </row>
    <row r="1017" spans="1:46" x14ac:dyDescent="0.25">
      <c r="A1017" s="38">
        <v>44982</v>
      </c>
      <c r="B1017" s="39" t="s">
        <v>232</v>
      </c>
      <c r="C1017" s="40">
        <v>0.57291666666666663</v>
      </c>
      <c r="D1017" s="39">
        <v>3</v>
      </c>
      <c r="E1017" s="39">
        <v>0</v>
      </c>
      <c r="F1017" s="70">
        <v>3</v>
      </c>
      <c r="G1017" s="39">
        <v>1400</v>
      </c>
      <c r="H1017" s="39" t="s">
        <v>1021</v>
      </c>
      <c r="I1017" s="39" t="s">
        <v>1061</v>
      </c>
      <c r="J1017" s="39">
        <v>200</v>
      </c>
      <c r="K1017" s="39">
        <v>6</v>
      </c>
      <c r="L1017" s="39" t="s">
        <v>27</v>
      </c>
      <c r="M1017" s="39" t="s">
        <v>995</v>
      </c>
      <c r="N1017" s="41">
        <v>3.8</v>
      </c>
      <c r="O1017" s="39" t="s">
        <v>1003</v>
      </c>
      <c r="P1017" s="39" t="s">
        <v>1278</v>
      </c>
      <c r="Q1017" s="48"/>
      <c r="R1017" s="39">
        <v>1</v>
      </c>
      <c r="S1017" s="39">
        <v>56</v>
      </c>
      <c r="T1017" s="39">
        <v>56</v>
      </c>
      <c r="U1017" s="48">
        <v>46.315789473684212</v>
      </c>
      <c r="V1017" s="39">
        <v>3</v>
      </c>
      <c r="W1017" s="39">
        <v>4</v>
      </c>
      <c r="X1017" s="39">
        <v>2</v>
      </c>
      <c r="Y1017" s="39">
        <v>4.5999999999999996</v>
      </c>
      <c r="Z1017" s="39">
        <v>40</v>
      </c>
      <c r="AA1017" s="39">
        <v>6</v>
      </c>
      <c r="AB1017" s="52"/>
      <c r="AC1017" s="39"/>
      <c r="AD1017" s="41">
        <v>4.2</v>
      </c>
      <c r="AE1017" s="41"/>
      <c r="AF1017" s="68" t="s">
        <v>618</v>
      </c>
      <c r="AG1017" s="39" t="str">
        <f>VLOOKUP(B1017,$B$1703:$D$1743,2,FALSE)</f>
        <v>Vic</v>
      </c>
      <c r="AH1017" s="39" t="str">
        <f>VLOOKUP(B1017,$B$1703:$D$1743,3,FALSE)</f>
        <v>-</v>
      </c>
      <c r="AI1017" s="69" t="str">
        <f>TRIM(PROPER(L1017))</f>
        <v>Pride Of Jenni</v>
      </c>
      <c r="AJ1017" s="39" t="str">
        <f>TEXT(A1017, "ddd")</f>
        <v>Sat</v>
      </c>
      <c r="AK1017" s="39">
        <f>MONTH(Table2[[#This Row],[Date]])</f>
        <v>2</v>
      </c>
      <c r="AL1017" s="39" t="s">
        <v>1361</v>
      </c>
      <c r="AM1017" s="39" t="str">
        <f>IF(AND(Table2[[#This Row],[Date]]=A1018,Table2[[#This Row],[Track]]=B1018,Table2[[#This Row],[Race]]=F1018,AL1017&lt;&gt;"Neg",AL1018&lt;&gt;"Neg"),2,"")</f>
        <v/>
      </c>
      <c r="AN1017" s="39" t="str">
        <f>IF(AM1017=2,2,IF(AND(AM1016=2,Table2[[#This Row],[Negatives]]&lt;&gt;"NEG"),2,""))</f>
        <v/>
      </c>
      <c r="AO1017" s="39">
        <f>IF(AND(Table2[[#This Row],[State]]="NSW",Table2[[#This Row],[Rated Order]]=3,AN1017=""),100,100)</f>
        <v>100</v>
      </c>
      <c r="AP1017" s="39" t="str">
        <f>IF(AC1017&lt;&gt;"Won","",AO1017*AD1017)</f>
        <v/>
      </c>
      <c r="AQ1017" s="39">
        <f>IF(AP1017="",AO1017*-1,AP1017-AO1017)</f>
        <v>-100</v>
      </c>
      <c r="AR1017" s="95" t="str">
        <f>IF(Table2[[#This Row],[Negatives]]="NEG","",IF(AND(Table2[[#This Row],[2 Pro Bets]]="",Table2[[#This Row],[State]]="NSW",Table2[[#This Row],[Rated Order]]=3),"",100))</f>
        <v/>
      </c>
      <c r="AS1017" s="47" t="str">
        <f>IF(Table2[[#This Row],[Pro Bet]]="","",IF(Table2[[#This Row],[Lev Ret]]="","",AR1017*Table2[[#This Row],[Div]]))</f>
        <v/>
      </c>
      <c r="AT1017" s="96" t="str">
        <f>IF(Table2[[#This Row],[Pro Bet]]="","",IF(AS1017="",AR1017*-1,AS1017-AR1017))</f>
        <v/>
      </c>
    </row>
    <row r="1018" spans="1:46" x14ac:dyDescent="0.25">
      <c r="A1018" s="38">
        <v>44982</v>
      </c>
      <c r="B1018" s="39" t="s">
        <v>232</v>
      </c>
      <c r="C1018" s="40">
        <v>0.57291666666666663</v>
      </c>
      <c r="D1018" s="39">
        <v>3</v>
      </c>
      <c r="E1018" s="39">
        <v>0</v>
      </c>
      <c r="F1018" s="70">
        <v>3</v>
      </c>
      <c r="G1018" s="39">
        <v>1400</v>
      </c>
      <c r="H1018" s="39" t="s">
        <v>1021</v>
      </c>
      <c r="I1018" s="39" t="s">
        <v>1061</v>
      </c>
      <c r="J1018" s="39">
        <v>200</v>
      </c>
      <c r="K1018" s="39">
        <v>5</v>
      </c>
      <c r="L1018" s="39" t="s">
        <v>1394</v>
      </c>
      <c r="M1018" s="39" t="s">
        <v>995</v>
      </c>
      <c r="N1018" s="41">
        <v>4.5</v>
      </c>
      <c r="O1018" s="39" t="s">
        <v>1224</v>
      </c>
      <c r="P1018" s="39" t="s">
        <v>1260</v>
      </c>
      <c r="Q1018" s="48"/>
      <c r="R1018" s="39">
        <v>6</v>
      </c>
      <c r="S1018" s="39">
        <v>56</v>
      </c>
      <c r="T1018" s="39">
        <v>56</v>
      </c>
      <c r="U1018" s="48">
        <v>46.315789473684212</v>
      </c>
      <c r="V1018" s="39">
        <v>2</v>
      </c>
      <c r="W1018" s="39"/>
      <c r="X1018" s="39">
        <v>3</v>
      </c>
      <c r="Y1018" s="39">
        <v>5.5</v>
      </c>
      <c r="Z1018" s="39">
        <v>30</v>
      </c>
      <c r="AA1018" s="39">
        <v>6</v>
      </c>
      <c r="AB1018" s="52"/>
      <c r="AC1018" s="39" t="s">
        <v>2</v>
      </c>
      <c r="AD1018" s="41">
        <v>4.4000000000000004</v>
      </c>
      <c r="AE1018" s="41">
        <v>2.2999999999999998</v>
      </c>
      <c r="AF1018" s="68" t="s">
        <v>618</v>
      </c>
      <c r="AG1018" s="39" t="str">
        <f>VLOOKUP(B1018,$B$1703:$D$1743,2,FALSE)</f>
        <v>Vic</v>
      </c>
      <c r="AH1018" s="39" t="str">
        <f>VLOOKUP(B1018,$B$1703:$D$1743,3,FALSE)</f>
        <v>-</v>
      </c>
      <c r="AI1018" s="69" t="str">
        <f>TRIM(PROPER(L1018))</f>
        <v>Toregene</v>
      </c>
      <c r="AJ1018" s="39" t="str">
        <f>TEXT(A1018, "ddd")</f>
        <v>Sat</v>
      </c>
      <c r="AK1018" s="39">
        <f>MONTH(Table2[[#This Row],[Date]])</f>
        <v>2</v>
      </c>
      <c r="AL1018" s="39" t="s">
        <v>1361</v>
      </c>
      <c r="AM1018" s="39" t="str">
        <f>IF(AND(Table2[[#This Row],[Date]]=A1019,Table2[[#This Row],[Track]]=B1019,Table2[[#This Row],[Race]]=F1019,AL1018&lt;&gt;"Neg",AL1019&lt;&gt;"Neg"),2,"")</f>
        <v/>
      </c>
      <c r="AN1018" s="39" t="str">
        <f>IF(AM1018=2,2,IF(AND(AM1017=2,Table2[[#This Row],[Negatives]]&lt;&gt;"NEG"),2,""))</f>
        <v/>
      </c>
      <c r="AO1018" s="39">
        <f>IF(AND(Table2[[#This Row],[State]]="NSW",Table2[[#This Row],[Rated Order]]=3,AN1018=""),100,100)</f>
        <v>100</v>
      </c>
      <c r="AP1018" s="39" t="str">
        <f>IF(AC1018&lt;&gt;"Won","",AO1018*AD1018)</f>
        <v/>
      </c>
      <c r="AQ1018" s="39">
        <f>IF(AP1018="",AO1018*-1,AP1018-AO1018)</f>
        <v>-100</v>
      </c>
      <c r="AR1018" s="95" t="str">
        <f>IF(Table2[[#This Row],[Negatives]]="NEG","",IF(AND(Table2[[#This Row],[2 Pro Bets]]="",Table2[[#This Row],[State]]="NSW",Table2[[#This Row],[Rated Order]]=3),"",100))</f>
        <v/>
      </c>
      <c r="AS1018" s="47" t="str">
        <f>IF(Table2[[#This Row],[Pro Bet]]="","",IF(Table2[[#This Row],[Lev Ret]]="","",AR1018*Table2[[#This Row],[Div]]))</f>
        <v/>
      </c>
      <c r="AT1018" s="96" t="str">
        <f>IF(Table2[[#This Row],[Pro Bet]]="","",IF(AS1018="",AR1018*-1,AS1018-AR1018))</f>
        <v/>
      </c>
    </row>
    <row r="1019" spans="1:46" x14ac:dyDescent="0.25">
      <c r="A1019" s="38">
        <v>44982</v>
      </c>
      <c r="B1019" s="39" t="s">
        <v>232</v>
      </c>
      <c r="C1019" s="40">
        <v>0.73611111111111116</v>
      </c>
      <c r="D1019" s="39">
        <v>3</v>
      </c>
      <c r="E1019" s="39">
        <v>0</v>
      </c>
      <c r="F1019" s="70">
        <v>9</v>
      </c>
      <c r="G1019" s="39">
        <v>1100</v>
      </c>
      <c r="H1019" s="39" t="s">
        <v>988</v>
      </c>
      <c r="I1019" s="39" t="s">
        <v>989</v>
      </c>
      <c r="J1019" s="39">
        <v>750</v>
      </c>
      <c r="K1019" s="39">
        <v>11</v>
      </c>
      <c r="L1019" s="39" t="s">
        <v>579</v>
      </c>
      <c r="M1019" s="39" t="s">
        <v>1030</v>
      </c>
      <c r="N1019" s="41">
        <v>8</v>
      </c>
      <c r="O1019" s="39" t="s">
        <v>1074</v>
      </c>
      <c r="P1019" s="39" t="s">
        <v>992</v>
      </c>
      <c r="Q1019" s="48"/>
      <c r="R1019" s="39">
        <v>2</v>
      </c>
      <c r="S1019" s="39">
        <v>52.5</v>
      </c>
      <c r="T1019" s="39">
        <v>52.5</v>
      </c>
      <c r="U1019" s="48">
        <v>23.611111111111111</v>
      </c>
      <c r="V1019" s="39">
        <v>2</v>
      </c>
      <c r="W1019" s="39"/>
      <c r="X1019" s="39">
        <v>2</v>
      </c>
      <c r="Y1019" s="39">
        <v>5.2</v>
      </c>
      <c r="Z1019" s="39">
        <v>35</v>
      </c>
      <c r="AA1019" s="39">
        <v>16</v>
      </c>
      <c r="AB1019" s="52"/>
      <c r="AC1019" s="39"/>
      <c r="AD1019" s="41">
        <v>7.5</v>
      </c>
      <c r="AE1019" s="41"/>
      <c r="AF1019" s="68" t="s">
        <v>618</v>
      </c>
      <c r="AG1019" s="39" t="str">
        <f>VLOOKUP(B1019,$B$1703:$D$1743,2,FALSE)</f>
        <v>Vic</v>
      </c>
      <c r="AH1019" s="39" t="str">
        <f>VLOOKUP(B1019,$B$1703:$D$1743,3,FALSE)</f>
        <v>-</v>
      </c>
      <c r="AI1019" s="69" t="str">
        <f>TRIM(PROPER(L1019))</f>
        <v>Chain Of Lightning</v>
      </c>
      <c r="AJ1019" s="39" t="str">
        <f>TEXT(A1019, "ddd")</f>
        <v>Sat</v>
      </c>
      <c r="AK1019" s="39">
        <f>MONTH(Table2[[#This Row],[Date]])</f>
        <v>2</v>
      </c>
      <c r="AL1019" s="39" t="s">
        <v>1361</v>
      </c>
      <c r="AM1019" s="39" t="str">
        <f>IF(AND(Table2[[#This Row],[Date]]=A1020,Table2[[#This Row],[Track]]=B1020,Table2[[#This Row],[Race]]=F1020,AL1019&lt;&gt;"Neg",AL1020&lt;&gt;"Neg"),2,"")</f>
        <v/>
      </c>
      <c r="AN1019" s="39" t="str">
        <f>IF(AM1019=2,2,IF(AND(AM1018=2,Table2[[#This Row],[Negatives]]&lt;&gt;"NEG"),2,""))</f>
        <v/>
      </c>
      <c r="AO1019" s="39">
        <f>IF(AND(Table2[[#This Row],[State]]="NSW",Table2[[#This Row],[Rated Order]]=3,AN1019=""),100,100)</f>
        <v>100</v>
      </c>
      <c r="AP1019" s="39" t="str">
        <f>IF(AC1019&lt;&gt;"Won","",AO1019*AD1019)</f>
        <v/>
      </c>
      <c r="AQ1019" s="39">
        <f>IF(AP1019="",AO1019*-1,AP1019-AO1019)</f>
        <v>-100</v>
      </c>
      <c r="AR1019" s="95" t="str">
        <f>IF(Table2[[#This Row],[Negatives]]="NEG","",IF(AND(Table2[[#This Row],[2 Pro Bets]]="",Table2[[#This Row],[State]]="NSW",Table2[[#This Row],[Rated Order]]=3),"",100))</f>
        <v/>
      </c>
      <c r="AS1019" s="47" t="str">
        <f>IF(Table2[[#This Row],[Pro Bet]]="","",IF(Table2[[#This Row],[Lev Ret]]="","",AR1019*Table2[[#This Row],[Div]]))</f>
        <v/>
      </c>
      <c r="AT1019" s="96" t="str">
        <f>IF(Table2[[#This Row],[Pro Bet]]="","",IF(AS1019="",AR1019*-1,AS1019-AR1019))</f>
        <v/>
      </c>
    </row>
    <row r="1020" spans="1:46" x14ac:dyDescent="0.25">
      <c r="A1020" s="38">
        <v>44989</v>
      </c>
      <c r="B1020" s="39" t="s">
        <v>44</v>
      </c>
      <c r="C1020" s="40">
        <v>0.51388888888888895</v>
      </c>
      <c r="D1020" s="39">
        <v>5</v>
      </c>
      <c r="E1020" s="39">
        <v>6</v>
      </c>
      <c r="F1020" s="70">
        <v>1</v>
      </c>
      <c r="G1020" s="39">
        <v>1600</v>
      </c>
      <c r="H1020" s="39" t="s">
        <v>1398</v>
      </c>
      <c r="I1020" s="39">
        <v>72</v>
      </c>
      <c r="J1020" s="39">
        <v>120</v>
      </c>
      <c r="K1020" s="39">
        <v>16</v>
      </c>
      <c r="L1020" s="39" t="s">
        <v>925</v>
      </c>
      <c r="M1020" s="39" t="s">
        <v>995</v>
      </c>
      <c r="N1020" s="41">
        <v>7.3</v>
      </c>
      <c r="O1020" s="39" t="s">
        <v>1519</v>
      </c>
      <c r="P1020" s="39" t="s">
        <v>1495</v>
      </c>
      <c r="Q1020" s="48">
        <v>1.5</v>
      </c>
      <c r="R1020" s="39">
        <v>5</v>
      </c>
      <c r="S1020" s="39">
        <v>52.5</v>
      </c>
      <c r="T1020" s="39">
        <v>51</v>
      </c>
      <c r="U1020" s="48">
        <v>43.110394842868658</v>
      </c>
      <c r="V1020" s="39"/>
      <c r="W1020" s="39"/>
      <c r="X1020" s="39">
        <v>2</v>
      </c>
      <c r="Y1020" s="39">
        <v>7.53</v>
      </c>
      <c r="Z1020" s="39">
        <v>20</v>
      </c>
      <c r="AA1020" s="39"/>
      <c r="AB1020" s="52"/>
      <c r="AC1020" s="39" t="s">
        <v>1</v>
      </c>
      <c r="AD1020" s="41">
        <v>7</v>
      </c>
      <c r="AE1020" s="41">
        <v>2.2000000000000002</v>
      </c>
      <c r="AF1020" s="68" t="s">
        <v>619</v>
      </c>
      <c r="AG1020" s="39" t="str">
        <f>VLOOKUP(B1020,$B$1703:$D$1743,2,FALSE)</f>
        <v>NSW</v>
      </c>
      <c r="AH1020" s="39" t="str">
        <f>VLOOKUP(B1020,$B$1703:$D$1743,3,FALSE)</f>
        <v>-</v>
      </c>
      <c r="AI1020" s="69" t="str">
        <f>TRIM(PROPER(L1020))</f>
        <v>Carolina Fire</v>
      </c>
      <c r="AJ1020" s="39" t="str">
        <f>TEXT(A1020, "ddd")</f>
        <v>Sat</v>
      </c>
      <c r="AK1020" s="39">
        <f>MONTH(Table2[[#This Row],[Date]])</f>
        <v>3</v>
      </c>
      <c r="AL1020" s="39"/>
      <c r="AM1020" s="39" t="str">
        <f>IF(AND(Table2[[#This Row],[Date]]=A1021,Table2[[#This Row],[Track]]=B1021,Table2[[#This Row],[Race]]=F1021,AL1020&lt;&gt;"Neg",AL1021&lt;&gt;"Neg"),2,"")</f>
        <v/>
      </c>
      <c r="AN1020" s="39" t="str">
        <f>IF(AM1020=2,2,IF(AND(AM1019=2,Table2[[#This Row],[Negatives]]&lt;&gt;"NEG"),2,""))</f>
        <v/>
      </c>
      <c r="AO1020" s="39">
        <f>IF(AND(Table2[[#This Row],[State]]="NSW",Table2[[#This Row],[Rated Order]]=3,AN1020=""),100,100)</f>
        <v>100</v>
      </c>
      <c r="AP1020" s="39" t="str">
        <f>IF(AC1020&lt;&gt;"Won","",AO1020*AD1020)</f>
        <v/>
      </c>
      <c r="AQ1020" s="39">
        <f>IF(AP1020="",AO1020*-1,AP1020-AO1020)</f>
        <v>-100</v>
      </c>
      <c r="AR1020" s="95">
        <f>IF(Table2[[#This Row],[Negatives]]="NEG","",IF(AND(Table2[[#This Row],[2 Pro Bets]]="",Table2[[#This Row],[State]]="NSW",Table2[[#This Row],[Rated Order]]=3),"",100))</f>
        <v>100</v>
      </c>
      <c r="AS1020" s="47" t="str">
        <f>IF(Table2[[#This Row],[Pro Bet]]="","",IF(Table2[[#This Row],[Lev Ret]]="","",AR1020*Table2[[#This Row],[Div]]))</f>
        <v/>
      </c>
      <c r="AT1020" s="96">
        <f>IF(Table2[[#This Row],[Pro Bet]]="","",IF(AS1020="",AR1020*-1,AS1020-AR1020))</f>
        <v>-100</v>
      </c>
    </row>
    <row r="1021" spans="1:46" x14ac:dyDescent="0.25">
      <c r="A1021" s="38">
        <v>44989</v>
      </c>
      <c r="B1021" s="39" t="s">
        <v>225</v>
      </c>
      <c r="C1021" s="40">
        <v>0.54861111111111105</v>
      </c>
      <c r="D1021" s="39">
        <v>3</v>
      </c>
      <c r="E1021" s="39">
        <v>2</v>
      </c>
      <c r="F1021" s="70">
        <v>2</v>
      </c>
      <c r="G1021" s="39">
        <v>2500</v>
      </c>
      <c r="H1021" s="39" t="s">
        <v>988</v>
      </c>
      <c r="I1021" s="39" t="s">
        <v>989</v>
      </c>
      <c r="J1021" s="39">
        <v>150</v>
      </c>
      <c r="K1021" s="39">
        <v>1</v>
      </c>
      <c r="L1021" s="39" t="s">
        <v>1292</v>
      </c>
      <c r="M1021" s="39" t="s">
        <v>1030</v>
      </c>
      <c r="N1021" s="41">
        <v>5.9</v>
      </c>
      <c r="O1021" s="39" t="s">
        <v>1293</v>
      </c>
      <c r="P1021" s="39" t="s">
        <v>1020</v>
      </c>
      <c r="Q1021" s="48"/>
      <c r="R1021" s="39">
        <v>3</v>
      </c>
      <c r="S1021" s="39">
        <v>58</v>
      </c>
      <c r="T1021" s="39">
        <v>58</v>
      </c>
      <c r="U1021" s="48">
        <v>45.520581113801455</v>
      </c>
      <c r="V1021" s="39">
        <v>3</v>
      </c>
      <c r="W1021" s="39">
        <v>2</v>
      </c>
      <c r="X1021" s="39">
        <v>2</v>
      </c>
      <c r="Y1021" s="39">
        <v>4.8</v>
      </c>
      <c r="Z1021" s="39">
        <v>35</v>
      </c>
      <c r="AA1021" s="39">
        <v>9</v>
      </c>
      <c r="AB1021" s="52"/>
      <c r="AC1021" s="39"/>
      <c r="AD1021" s="41">
        <v>7</v>
      </c>
      <c r="AE1021" s="41"/>
      <c r="AF1021" s="68" t="s">
        <v>618</v>
      </c>
      <c r="AG1021" s="39" t="str">
        <f>VLOOKUP(B1021,$B$1703:$D$1743,2,FALSE)</f>
        <v>Vic</v>
      </c>
      <c r="AH1021" s="39" t="str">
        <f>VLOOKUP(B1021,$B$1703:$D$1743,3,FALSE)</f>
        <v>-</v>
      </c>
      <c r="AI1021" s="69" t="str">
        <f>TRIM(PROPER(L1021))</f>
        <v>Midnight Blue</v>
      </c>
      <c r="AJ1021" s="39" t="str">
        <f>TEXT(A1021, "ddd")</f>
        <v>Sat</v>
      </c>
      <c r="AK1021" s="39">
        <f>MONTH(Table2[[#This Row],[Date]])</f>
        <v>3</v>
      </c>
      <c r="AL1021" s="39" t="s">
        <v>1361</v>
      </c>
      <c r="AM1021" s="39" t="str">
        <f>IF(AND(Table2[[#This Row],[Date]]=A1022,Table2[[#This Row],[Track]]=B1022,Table2[[#This Row],[Race]]=F1022,AL1021&lt;&gt;"Neg",AL1022&lt;&gt;"Neg"),2,"")</f>
        <v/>
      </c>
      <c r="AN1021" s="39" t="str">
        <f>IF(AM1021=2,2,IF(AND(AM1020=2,Table2[[#This Row],[Negatives]]&lt;&gt;"NEG"),2,""))</f>
        <v/>
      </c>
      <c r="AO1021" s="39">
        <f>IF(AND(Table2[[#This Row],[State]]="NSW",Table2[[#This Row],[Rated Order]]=3,AN1021=""),100,100)</f>
        <v>100</v>
      </c>
      <c r="AP1021" s="39" t="str">
        <f>IF(AC1021&lt;&gt;"Won","",AO1021*AD1021)</f>
        <v/>
      </c>
      <c r="AQ1021" s="39">
        <f>IF(AP1021="",AO1021*-1,AP1021-AO1021)</f>
        <v>-100</v>
      </c>
      <c r="AR1021" s="95" t="str">
        <f>IF(Table2[[#This Row],[Negatives]]="NEG","",IF(AND(Table2[[#This Row],[2 Pro Bets]]="",Table2[[#This Row],[State]]="NSW",Table2[[#This Row],[Rated Order]]=3),"",100))</f>
        <v/>
      </c>
      <c r="AS1021" s="47" t="str">
        <f>IF(Table2[[#This Row],[Pro Bet]]="","",IF(Table2[[#This Row],[Lev Ret]]="","",AR1021*Table2[[#This Row],[Div]]))</f>
        <v/>
      </c>
      <c r="AT1021" s="96" t="str">
        <f>IF(Table2[[#This Row],[Pro Bet]]="","",IF(AS1021="",AR1021*-1,AS1021-AR1021))</f>
        <v/>
      </c>
    </row>
    <row r="1022" spans="1:46" x14ac:dyDescent="0.25">
      <c r="A1022" s="38">
        <v>44989</v>
      </c>
      <c r="B1022" s="39" t="s">
        <v>225</v>
      </c>
      <c r="C1022" s="40">
        <v>0.54861111111111105</v>
      </c>
      <c r="D1022" s="39">
        <v>3</v>
      </c>
      <c r="E1022" s="39">
        <v>2</v>
      </c>
      <c r="F1022" s="70">
        <v>2</v>
      </c>
      <c r="G1022" s="39">
        <v>2500</v>
      </c>
      <c r="H1022" s="39" t="s">
        <v>988</v>
      </c>
      <c r="I1022" s="39" t="s">
        <v>989</v>
      </c>
      <c r="J1022" s="39">
        <v>150</v>
      </c>
      <c r="K1022" s="39">
        <v>4</v>
      </c>
      <c r="L1022" s="39" t="s">
        <v>677</v>
      </c>
      <c r="M1022" s="39" t="s">
        <v>1024</v>
      </c>
      <c r="N1022" s="41">
        <v>2.6</v>
      </c>
      <c r="O1022" s="39" t="s">
        <v>1165</v>
      </c>
      <c r="P1022" s="39" t="s">
        <v>1156</v>
      </c>
      <c r="Q1022" s="48"/>
      <c r="R1022" s="39">
        <v>1</v>
      </c>
      <c r="S1022" s="39">
        <v>54</v>
      </c>
      <c r="T1022" s="39">
        <v>54</v>
      </c>
      <c r="U1022" s="48">
        <v>45.520581113801455</v>
      </c>
      <c r="V1022" s="39">
        <v>1</v>
      </c>
      <c r="W1022" s="39">
        <v>1</v>
      </c>
      <c r="X1022" s="39">
        <v>3</v>
      </c>
      <c r="Y1022" s="39">
        <v>5.5</v>
      </c>
      <c r="Z1022" s="39">
        <v>30</v>
      </c>
      <c r="AA1022" s="39">
        <v>9</v>
      </c>
      <c r="AB1022" s="52"/>
      <c r="AC1022" s="39" t="s">
        <v>617</v>
      </c>
      <c r="AD1022" s="41">
        <v>3.2</v>
      </c>
      <c r="AE1022" s="41">
        <v>1.3</v>
      </c>
      <c r="AF1022" s="68" t="s">
        <v>618</v>
      </c>
      <c r="AG1022" s="39" t="str">
        <f>VLOOKUP(B1022,$B$1703:$D$1743,2,FALSE)</f>
        <v>Vic</v>
      </c>
      <c r="AH1022" s="39" t="str">
        <f>VLOOKUP(B1022,$B$1703:$D$1743,3,FALSE)</f>
        <v>-</v>
      </c>
      <c r="AI1022" s="69" t="str">
        <f>TRIM(PROPER(L1022))</f>
        <v>So Unusual</v>
      </c>
      <c r="AJ1022" s="39" t="str">
        <f>TEXT(A1022, "ddd")</f>
        <v>Sat</v>
      </c>
      <c r="AK1022" s="39">
        <f>MONTH(Table2[[#This Row],[Date]])</f>
        <v>3</v>
      </c>
      <c r="AL1022" s="39"/>
      <c r="AM1022" s="39" t="str">
        <f>IF(AND(Table2[[#This Row],[Date]]=A1023,Table2[[#This Row],[Track]]=B1023,Table2[[#This Row],[Race]]=F1023,AL1022&lt;&gt;"Neg",AL1023&lt;&gt;"Neg"),2,"")</f>
        <v/>
      </c>
      <c r="AN1022" s="39" t="str">
        <f>IF(AM1022=2,2,IF(AND(AM1021=2,Table2[[#This Row],[Negatives]]&lt;&gt;"NEG"),2,""))</f>
        <v/>
      </c>
      <c r="AO1022" s="39">
        <f>IF(AND(Table2[[#This Row],[State]]="NSW",Table2[[#This Row],[Rated Order]]=3,AN1022=""),100,100)</f>
        <v>100</v>
      </c>
      <c r="AP1022" s="39">
        <f>IF(AC1022&lt;&gt;"Won","",AO1022*AD1022)</f>
        <v>320</v>
      </c>
      <c r="AQ1022" s="39">
        <f>IF(AP1022="",AO1022*-1,AP1022-AO1022)</f>
        <v>220</v>
      </c>
      <c r="AR1022" s="95">
        <f>IF(Table2[[#This Row],[Negatives]]="NEG","",IF(AND(Table2[[#This Row],[2 Pro Bets]]="",Table2[[#This Row],[State]]="NSW",Table2[[#This Row],[Rated Order]]=3),"",100))</f>
        <v>100</v>
      </c>
      <c r="AS1022" s="47">
        <f>IF(Table2[[#This Row],[Pro Bet]]="","",IF(Table2[[#This Row],[Lev Ret]]="","",AR1022*Table2[[#This Row],[Div]]))</f>
        <v>320</v>
      </c>
      <c r="AT1022" s="96">
        <f>IF(Table2[[#This Row],[Pro Bet]]="","",IF(AS1022="",AR1022*-1,AS1022-AR1022))</f>
        <v>220</v>
      </c>
    </row>
    <row r="1023" spans="1:46" x14ac:dyDescent="0.25">
      <c r="A1023" s="38">
        <v>44989</v>
      </c>
      <c r="B1023" s="39" t="s">
        <v>225</v>
      </c>
      <c r="C1023" s="40">
        <v>0.57291666666666663</v>
      </c>
      <c r="D1023" s="39">
        <v>3</v>
      </c>
      <c r="E1023" s="39">
        <v>2</v>
      </c>
      <c r="F1023" s="70">
        <v>3</v>
      </c>
      <c r="G1023" s="39">
        <v>1000</v>
      </c>
      <c r="H1023" s="39" t="s">
        <v>988</v>
      </c>
      <c r="I1023" s="39" t="s">
        <v>989</v>
      </c>
      <c r="J1023" s="39">
        <v>150</v>
      </c>
      <c r="K1023" s="39">
        <v>5</v>
      </c>
      <c r="L1023" s="39" t="s">
        <v>600</v>
      </c>
      <c r="M1023" s="39" t="s">
        <v>999</v>
      </c>
      <c r="N1023" s="41">
        <v>5.2</v>
      </c>
      <c r="O1023" s="39" t="s">
        <v>1003</v>
      </c>
      <c r="P1023" s="39" t="s">
        <v>1084</v>
      </c>
      <c r="Q1023" s="48"/>
      <c r="R1023" s="39">
        <v>3</v>
      </c>
      <c r="S1023" s="39">
        <v>54</v>
      </c>
      <c r="T1023" s="39">
        <v>54</v>
      </c>
      <c r="U1023" s="48">
        <v>44.230769230769226</v>
      </c>
      <c r="V1023" s="39">
        <v>1</v>
      </c>
      <c r="W1023" s="39">
        <v>3</v>
      </c>
      <c r="X1023" s="39">
        <v>2</v>
      </c>
      <c r="Y1023" s="39">
        <v>5.0999999999999996</v>
      </c>
      <c r="Z1023" s="39">
        <v>35</v>
      </c>
      <c r="AA1023" s="39">
        <v>8</v>
      </c>
      <c r="AB1023" s="52"/>
      <c r="AC1023" s="39"/>
      <c r="AD1023" s="41">
        <v>5.5</v>
      </c>
      <c r="AE1023" s="41"/>
      <c r="AF1023" s="68" t="s">
        <v>618</v>
      </c>
      <c r="AG1023" s="39" t="str">
        <f>VLOOKUP(B1023,$B$1703:$D$1743,2,FALSE)</f>
        <v>Vic</v>
      </c>
      <c r="AH1023" s="39" t="str">
        <f>VLOOKUP(B1023,$B$1703:$D$1743,3,FALSE)</f>
        <v>-</v>
      </c>
      <c r="AI1023" s="69" t="str">
        <f>TRIM(PROPER(L1023))</f>
        <v>Easy Single</v>
      </c>
      <c r="AJ1023" s="39" t="str">
        <f>TEXT(A1023, "ddd")</f>
        <v>Sat</v>
      </c>
      <c r="AK1023" s="39">
        <f>MONTH(Table2[[#This Row],[Date]])</f>
        <v>3</v>
      </c>
      <c r="AL1023" s="39"/>
      <c r="AM1023" s="39" t="str">
        <f>IF(AND(Table2[[#This Row],[Date]]=A1024,Table2[[#This Row],[Track]]=B1024,Table2[[#This Row],[Race]]=F1024,AL1023&lt;&gt;"Neg",AL1024&lt;&gt;"Neg"),2,"")</f>
        <v/>
      </c>
      <c r="AN1023" s="39" t="str">
        <f>IF(AM1023=2,2,IF(AND(AM1022=2,Table2[[#This Row],[Negatives]]&lt;&gt;"NEG"),2,""))</f>
        <v/>
      </c>
      <c r="AO1023" s="39">
        <f>IF(AND(Table2[[#This Row],[State]]="NSW",Table2[[#This Row],[Rated Order]]=3,AN1023=""),100,100)</f>
        <v>100</v>
      </c>
      <c r="AP1023" s="39" t="str">
        <f>IF(AC1023&lt;&gt;"Won","",AO1023*AD1023)</f>
        <v/>
      </c>
      <c r="AQ1023" s="39">
        <f>IF(AP1023="",AO1023*-1,AP1023-AO1023)</f>
        <v>-100</v>
      </c>
      <c r="AR1023" s="95">
        <f>IF(Table2[[#This Row],[Negatives]]="NEG","",IF(AND(Table2[[#This Row],[2 Pro Bets]]="",Table2[[#This Row],[State]]="NSW",Table2[[#This Row],[Rated Order]]=3),"",100))</f>
        <v>100</v>
      </c>
      <c r="AS1023" s="47" t="str">
        <f>IF(Table2[[#This Row],[Pro Bet]]="","",IF(Table2[[#This Row],[Lev Ret]]="","",AR1023*Table2[[#This Row],[Div]]))</f>
        <v/>
      </c>
      <c r="AT1023" s="96">
        <f>IF(Table2[[#This Row],[Pro Bet]]="","",IF(AS1023="",AR1023*-1,AS1023-AR1023))</f>
        <v>-100</v>
      </c>
    </row>
    <row r="1024" spans="1:46" x14ac:dyDescent="0.25">
      <c r="A1024" s="38">
        <v>44989</v>
      </c>
      <c r="B1024" s="39" t="s">
        <v>44</v>
      </c>
      <c r="C1024" s="40">
        <v>0.58680555555555558</v>
      </c>
      <c r="D1024" s="39">
        <v>5</v>
      </c>
      <c r="E1024" s="39">
        <v>6</v>
      </c>
      <c r="F1024" s="70">
        <v>4</v>
      </c>
      <c r="G1024" s="39">
        <v>2000</v>
      </c>
      <c r="H1024" s="39" t="s">
        <v>1398</v>
      </c>
      <c r="I1024" s="39"/>
      <c r="J1024" s="39">
        <v>160</v>
      </c>
      <c r="K1024" s="39">
        <v>6</v>
      </c>
      <c r="L1024" s="39" t="s">
        <v>929</v>
      </c>
      <c r="M1024" s="39" t="s">
        <v>1006</v>
      </c>
      <c r="N1024" s="41">
        <v>17.399999999999999</v>
      </c>
      <c r="O1024" s="39" t="s">
        <v>1456</v>
      </c>
      <c r="P1024" s="39" t="s">
        <v>1477</v>
      </c>
      <c r="Q1024" s="48"/>
      <c r="R1024" s="39">
        <v>4</v>
      </c>
      <c r="S1024" s="39">
        <v>54</v>
      </c>
      <c r="T1024" s="39">
        <v>54</v>
      </c>
      <c r="U1024" s="48">
        <v>13.877207737594617</v>
      </c>
      <c r="V1024" s="39"/>
      <c r="W1024" s="39">
        <v>4</v>
      </c>
      <c r="X1024" s="39">
        <v>2</v>
      </c>
      <c r="Y1024" s="39">
        <v>5.97</v>
      </c>
      <c r="Z1024" s="39">
        <v>20</v>
      </c>
      <c r="AA1024" s="39"/>
      <c r="AB1024" s="52"/>
      <c r="AC1024" s="39"/>
      <c r="AD1024" s="41">
        <v>13</v>
      </c>
      <c r="AE1024" s="41"/>
      <c r="AF1024" s="68" t="s">
        <v>619</v>
      </c>
      <c r="AG1024" s="39" t="str">
        <f>VLOOKUP(B1024,$B$1703:$D$1743,2,FALSE)</f>
        <v>NSW</v>
      </c>
      <c r="AH1024" s="39" t="str">
        <f>VLOOKUP(B1024,$B$1703:$D$1743,3,FALSE)</f>
        <v>-</v>
      </c>
      <c r="AI1024" s="69" t="str">
        <f>TRIM(PROPER(L1024))</f>
        <v>Raging Bull</v>
      </c>
      <c r="AJ1024" s="39" t="str">
        <f>TEXT(A1024, "ddd")</f>
        <v>Sat</v>
      </c>
      <c r="AK1024" s="39">
        <f>MONTH(Table2[[#This Row],[Date]])</f>
        <v>3</v>
      </c>
      <c r="AL1024" s="39"/>
      <c r="AM1024" s="39" t="str">
        <f>IF(AND(Table2[[#This Row],[Date]]=A1025,Table2[[#This Row],[Track]]=B1025,Table2[[#This Row],[Race]]=F1025,AL1024&lt;&gt;"Neg",AL1025&lt;&gt;"Neg"),2,"")</f>
        <v/>
      </c>
      <c r="AN1024" s="39" t="str">
        <f>IF(AM1024=2,2,IF(AND(AM1023=2,Table2[[#This Row],[Negatives]]&lt;&gt;"NEG"),2,""))</f>
        <v/>
      </c>
      <c r="AO1024" s="39">
        <f>IF(AND(Table2[[#This Row],[State]]="NSW",Table2[[#This Row],[Rated Order]]=3,AN1024=""),100,100)</f>
        <v>100</v>
      </c>
      <c r="AP1024" s="39" t="str">
        <f>IF(AC1024&lt;&gt;"Won","",AO1024*AD1024)</f>
        <v/>
      </c>
      <c r="AQ1024" s="39">
        <f>IF(AP1024="",AO1024*-1,AP1024-AO1024)</f>
        <v>-100</v>
      </c>
      <c r="AR1024" s="95">
        <f>IF(Table2[[#This Row],[Negatives]]="NEG","",IF(AND(Table2[[#This Row],[2 Pro Bets]]="",Table2[[#This Row],[State]]="NSW",Table2[[#This Row],[Rated Order]]=3),"",100))</f>
        <v>100</v>
      </c>
      <c r="AS1024" s="47" t="str">
        <f>IF(Table2[[#This Row],[Pro Bet]]="","",IF(Table2[[#This Row],[Lev Ret]]="","",AR1024*Table2[[#This Row],[Div]]))</f>
        <v/>
      </c>
      <c r="AT1024" s="96">
        <f>IF(Table2[[#This Row],[Pro Bet]]="","",IF(AS1024="",AR1024*-1,AS1024-AR1024))</f>
        <v>-100</v>
      </c>
    </row>
    <row r="1025" spans="1:46" x14ac:dyDescent="0.25">
      <c r="A1025" s="38">
        <v>44989</v>
      </c>
      <c r="B1025" s="39" t="s">
        <v>44</v>
      </c>
      <c r="C1025" s="40">
        <v>0.58680555555555558</v>
      </c>
      <c r="D1025" s="39">
        <v>5</v>
      </c>
      <c r="E1025" s="39">
        <v>6</v>
      </c>
      <c r="F1025" s="70">
        <v>4</v>
      </c>
      <c r="G1025" s="39">
        <v>2000</v>
      </c>
      <c r="H1025" s="39" t="s">
        <v>1398</v>
      </c>
      <c r="I1025" s="39"/>
      <c r="J1025" s="39">
        <v>160</v>
      </c>
      <c r="K1025" s="39">
        <v>3</v>
      </c>
      <c r="L1025" s="39" t="s">
        <v>1591</v>
      </c>
      <c r="M1025" s="39" t="s">
        <v>1018</v>
      </c>
      <c r="N1025" s="41">
        <v>3.8</v>
      </c>
      <c r="O1025" s="39" t="s">
        <v>1406</v>
      </c>
      <c r="P1025" s="39" t="s">
        <v>1403</v>
      </c>
      <c r="Q1025" s="48"/>
      <c r="R1025" s="39">
        <v>5</v>
      </c>
      <c r="S1025" s="39">
        <v>57</v>
      </c>
      <c r="T1025" s="39">
        <v>57</v>
      </c>
      <c r="U1025" s="48">
        <v>13.877207737594617</v>
      </c>
      <c r="V1025" s="39"/>
      <c r="W1025" s="39">
        <v>2</v>
      </c>
      <c r="X1025" s="39">
        <v>3</v>
      </c>
      <c r="Y1025" s="39">
        <v>7.26</v>
      </c>
      <c r="Z1025" s="39">
        <v>20</v>
      </c>
      <c r="AA1025" s="39"/>
      <c r="AB1025" s="52"/>
      <c r="AC1025" s="39"/>
      <c r="AD1025" s="41">
        <v>3.3</v>
      </c>
      <c r="AE1025" s="41"/>
      <c r="AF1025" s="68" t="s">
        <v>619</v>
      </c>
      <c r="AG1025" s="39" t="str">
        <f>VLOOKUP(B1025,$B$1703:$D$1743,2,FALSE)</f>
        <v>NSW</v>
      </c>
      <c r="AH1025" s="39" t="str">
        <f>VLOOKUP(B1025,$B$1703:$D$1743,3,FALSE)</f>
        <v>-</v>
      </c>
      <c r="AI1025" s="69" t="str">
        <f>TRIM(PROPER(L1025))</f>
        <v>Sacramento</v>
      </c>
      <c r="AJ1025" s="39" t="str">
        <f>TEXT(A1025, "ddd")</f>
        <v>Sat</v>
      </c>
      <c r="AK1025" s="39">
        <f>MONTH(Table2[[#This Row],[Date]])</f>
        <v>3</v>
      </c>
      <c r="AL1025" s="39" t="s">
        <v>1362</v>
      </c>
      <c r="AM1025" s="39" t="str">
        <f>IF(AND(Table2[[#This Row],[Date]]=A1026,Table2[[#This Row],[Track]]=B1026,Table2[[#This Row],[Race]]=F1026,AL1025&lt;&gt;"Neg",AL1026&lt;&gt;"Neg"),2,"")</f>
        <v/>
      </c>
      <c r="AN1025" s="39" t="str">
        <f>IF(AM1025=2,2,IF(AND(AM1024=2,Table2[[#This Row],[Negatives]]&lt;&gt;"NEG"),2,""))</f>
        <v/>
      </c>
      <c r="AO1025" s="39">
        <f>IF(AND(Table2[[#This Row],[State]]="NSW",Table2[[#This Row],[Rated Order]]=3,AN1025=""),100,100)</f>
        <v>100</v>
      </c>
      <c r="AP1025" s="39" t="str">
        <f>IF(AC1025&lt;&gt;"Won","",AO1025*AD1025)</f>
        <v/>
      </c>
      <c r="AQ1025" s="39">
        <f>IF(AP1025="",AO1025*-1,AP1025-AO1025)</f>
        <v>-100</v>
      </c>
      <c r="AR1025" s="95" t="str">
        <f>IF(Table2[[#This Row],[Negatives]]="NEG","",IF(AND(Table2[[#This Row],[2 Pro Bets]]="",Table2[[#This Row],[State]]="NSW",Table2[[#This Row],[Rated Order]]=3),"",100))</f>
        <v/>
      </c>
      <c r="AS1025" s="47" t="str">
        <f>IF(Table2[[#This Row],[Pro Bet]]="","",IF(Table2[[#This Row],[Lev Ret]]="","",AR1025*Table2[[#This Row],[Div]]))</f>
        <v/>
      </c>
      <c r="AT1025" s="96" t="str">
        <f>IF(Table2[[#This Row],[Pro Bet]]="","",IF(AS1025="",AR1025*-1,AS1025-AR1025))</f>
        <v/>
      </c>
    </row>
    <row r="1026" spans="1:46" x14ac:dyDescent="0.25">
      <c r="A1026" s="38">
        <v>44989</v>
      </c>
      <c r="B1026" s="39" t="s">
        <v>225</v>
      </c>
      <c r="C1026" s="40">
        <v>0.625</v>
      </c>
      <c r="D1026" s="39">
        <v>3</v>
      </c>
      <c r="E1026" s="39">
        <v>2</v>
      </c>
      <c r="F1026" s="70">
        <v>5</v>
      </c>
      <c r="G1026" s="39">
        <v>1600</v>
      </c>
      <c r="H1026" s="39" t="s">
        <v>988</v>
      </c>
      <c r="I1026" s="39">
        <v>84</v>
      </c>
      <c r="J1026" s="39">
        <v>130</v>
      </c>
      <c r="K1026" s="39">
        <v>4</v>
      </c>
      <c r="L1026" s="39" t="s">
        <v>676</v>
      </c>
      <c r="M1026" s="39" t="s">
        <v>1006</v>
      </c>
      <c r="N1026" s="41">
        <v>3.9</v>
      </c>
      <c r="O1026" s="39" t="s">
        <v>1050</v>
      </c>
      <c r="P1026" s="39" t="s">
        <v>1060</v>
      </c>
      <c r="Q1026" s="48"/>
      <c r="R1026" s="39">
        <v>9</v>
      </c>
      <c r="S1026" s="39">
        <v>60</v>
      </c>
      <c r="T1026" s="39">
        <v>60</v>
      </c>
      <c r="U1026" s="48">
        <v>51.282051282051285</v>
      </c>
      <c r="V1026" s="39">
        <v>1</v>
      </c>
      <c r="W1026" s="39">
        <v>5</v>
      </c>
      <c r="X1026" s="39">
        <v>2</v>
      </c>
      <c r="Y1026" s="39">
        <v>4.5999999999999996</v>
      </c>
      <c r="Z1026" s="39">
        <v>40</v>
      </c>
      <c r="AA1026" s="39">
        <v>9</v>
      </c>
      <c r="AB1026" s="52"/>
      <c r="AC1026" s="39" t="s">
        <v>617</v>
      </c>
      <c r="AD1026" s="41">
        <v>4</v>
      </c>
      <c r="AE1026" s="41">
        <v>1.5</v>
      </c>
      <c r="AF1026" s="68" t="s">
        <v>618</v>
      </c>
      <c r="AG1026" s="39" t="str">
        <f>VLOOKUP(B1026,$B$1703:$D$1743,2,FALSE)</f>
        <v>Vic</v>
      </c>
      <c r="AH1026" s="39" t="str">
        <f>VLOOKUP(B1026,$B$1703:$D$1743,3,FALSE)</f>
        <v>-</v>
      </c>
      <c r="AI1026" s="69" t="str">
        <f>TRIM(PROPER(L1026))</f>
        <v>Munhamek</v>
      </c>
      <c r="AJ1026" s="39" t="str">
        <f>TEXT(A1026, "ddd")</f>
        <v>Sat</v>
      </c>
      <c r="AK1026" s="39">
        <f>MONTH(Table2[[#This Row],[Date]])</f>
        <v>3</v>
      </c>
      <c r="AL1026" s="39"/>
      <c r="AM1026" s="39" t="str">
        <f>IF(AND(Table2[[#This Row],[Date]]=A1027,Table2[[#This Row],[Track]]=B1027,Table2[[#This Row],[Race]]=F1027,AL1026&lt;&gt;"Neg",AL1027&lt;&gt;"Neg"),2,"")</f>
        <v/>
      </c>
      <c r="AN1026" s="39" t="str">
        <f>IF(AM1026=2,2,IF(AND(AM1025=2,Table2[[#This Row],[Negatives]]&lt;&gt;"NEG"),2,""))</f>
        <v/>
      </c>
      <c r="AO1026" s="39">
        <f>IF(AND(Table2[[#This Row],[State]]="NSW",Table2[[#This Row],[Rated Order]]=3,AN1026=""),100,100)</f>
        <v>100</v>
      </c>
      <c r="AP1026" s="39">
        <f>IF(AC1026&lt;&gt;"Won","",AO1026*AD1026)</f>
        <v>400</v>
      </c>
      <c r="AQ1026" s="39">
        <f>IF(AP1026="",AO1026*-1,AP1026-AO1026)</f>
        <v>300</v>
      </c>
      <c r="AR1026" s="95">
        <f>IF(Table2[[#This Row],[Negatives]]="NEG","",IF(AND(Table2[[#This Row],[2 Pro Bets]]="",Table2[[#This Row],[State]]="NSW",Table2[[#This Row],[Rated Order]]=3),"",100))</f>
        <v>100</v>
      </c>
      <c r="AS1026" s="47">
        <f>IF(Table2[[#This Row],[Pro Bet]]="","",IF(Table2[[#This Row],[Lev Ret]]="","",AR1026*Table2[[#This Row],[Div]]))</f>
        <v>400</v>
      </c>
      <c r="AT1026" s="96">
        <f>IF(Table2[[#This Row],[Pro Bet]]="","",IF(AS1026="",AR1026*-1,AS1026-AR1026))</f>
        <v>300</v>
      </c>
    </row>
    <row r="1027" spans="1:46" x14ac:dyDescent="0.25">
      <c r="A1027" s="38">
        <v>44989</v>
      </c>
      <c r="B1027" s="39" t="s">
        <v>225</v>
      </c>
      <c r="C1027" s="40">
        <v>0.70833333333333337</v>
      </c>
      <c r="D1027" s="39">
        <v>3</v>
      </c>
      <c r="E1027" s="39">
        <v>2</v>
      </c>
      <c r="F1027" s="70">
        <v>8</v>
      </c>
      <c r="G1027" s="39">
        <v>1600</v>
      </c>
      <c r="H1027" s="39" t="s">
        <v>988</v>
      </c>
      <c r="I1027" s="39" t="s">
        <v>1052</v>
      </c>
      <c r="J1027" s="39">
        <v>300</v>
      </c>
      <c r="K1027" s="39">
        <v>1</v>
      </c>
      <c r="L1027" s="39" t="s">
        <v>564</v>
      </c>
      <c r="M1027" s="39" t="s">
        <v>1030</v>
      </c>
      <c r="N1027" s="41">
        <v>4</v>
      </c>
      <c r="O1027" s="39" t="s">
        <v>1019</v>
      </c>
      <c r="P1027" s="39" t="s">
        <v>1206</v>
      </c>
      <c r="Q1027" s="48"/>
      <c r="R1027" s="39">
        <v>5</v>
      </c>
      <c r="S1027" s="39">
        <v>59</v>
      </c>
      <c r="T1027" s="39">
        <v>59</v>
      </c>
      <c r="U1027" s="48">
        <v>58.333333333333336</v>
      </c>
      <c r="V1027" s="39">
        <v>2</v>
      </c>
      <c r="W1027" s="39">
        <v>1</v>
      </c>
      <c r="X1027" s="39">
        <v>2</v>
      </c>
      <c r="Y1027" s="39">
        <v>5.4</v>
      </c>
      <c r="Z1027" s="39">
        <v>35</v>
      </c>
      <c r="AA1027" s="39">
        <v>14</v>
      </c>
      <c r="AB1027" s="52"/>
      <c r="AC1027" s="39"/>
      <c r="AD1027" s="41">
        <v>5</v>
      </c>
      <c r="AE1027" s="41"/>
      <c r="AF1027" s="68" t="s">
        <v>618</v>
      </c>
      <c r="AG1027" s="39" t="str">
        <f>VLOOKUP(B1027,$B$1703:$D$1743,2,FALSE)</f>
        <v>Vic</v>
      </c>
      <c r="AH1027" s="39" t="str">
        <f>VLOOKUP(B1027,$B$1703:$D$1743,3,FALSE)</f>
        <v>-</v>
      </c>
      <c r="AI1027" s="69" t="str">
        <f>TRIM(PROPER(L1027))</f>
        <v>Tuvalu</v>
      </c>
      <c r="AJ1027" s="39" t="str">
        <f>TEXT(A1027, "ddd")</f>
        <v>Sat</v>
      </c>
      <c r="AK1027" s="39">
        <f>MONTH(Table2[[#This Row],[Date]])</f>
        <v>3</v>
      </c>
      <c r="AL1027" s="39" t="s">
        <v>1361</v>
      </c>
      <c r="AM1027" s="39" t="str">
        <f>IF(AND(Table2[[#This Row],[Date]]=A1028,Table2[[#This Row],[Track]]=B1028,Table2[[#This Row],[Race]]=F1028,AL1027&lt;&gt;"Neg",AL1028&lt;&gt;"Neg"),2,"")</f>
        <v/>
      </c>
      <c r="AN1027" s="39" t="str">
        <f>IF(AM1027=2,2,IF(AND(AM1026=2,Table2[[#This Row],[Negatives]]&lt;&gt;"NEG"),2,""))</f>
        <v/>
      </c>
      <c r="AO1027" s="39">
        <f>IF(AND(Table2[[#This Row],[State]]="NSW",Table2[[#This Row],[Rated Order]]=3,AN1027=""),100,100)</f>
        <v>100</v>
      </c>
      <c r="AP1027" s="39" t="str">
        <f>IF(AC1027&lt;&gt;"Won","",AO1027*AD1027)</f>
        <v/>
      </c>
      <c r="AQ1027" s="39">
        <f>IF(AP1027="",AO1027*-1,AP1027-AO1027)</f>
        <v>-100</v>
      </c>
      <c r="AR1027" s="95" t="str">
        <f>IF(Table2[[#This Row],[Negatives]]="NEG","",IF(AND(Table2[[#This Row],[2 Pro Bets]]="",Table2[[#This Row],[State]]="NSW",Table2[[#This Row],[Rated Order]]=3),"",100))</f>
        <v/>
      </c>
      <c r="AS1027" s="47" t="str">
        <f>IF(Table2[[#This Row],[Pro Bet]]="","",IF(Table2[[#This Row],[Lev Ret]]="","",AR1027*Table2[[#This Row],[Div]]))</f>
        <v/>
      </c>
      <c r="AT1027" s="96" t="str">
        <f>IF(Table2[[#This Row],[Pro Bet]]="","",IF(AS1027="",AR1027*-1,AS1027-AR1027))</f>
        <v/>
      </c>
    </row>
    <row r="1028" spans="1:46" x14ac:dyDescent="0.25">
      <c r="A1028" s="38">
        <v>44989</v>
      </c>
      <c r="B1028" s="39" t="s">
        <v>44</v>
      </c>
      <c r="C1028" s="40">
        <v>0.72222222222222221</v>
      </c>
      <c r="D1028" s="39">
        <v>5</v>
      </c>
      <c r="E1028" s="39">
        <v>6</v>
      </c>
      <c r="F1028" s="70">
        <v>9</v>
      </c>
      <c r="G1028" s="39">
        <v>1600</v>
      </c>
      <c r="H1028" s="39" t="s">
        <v>1021</v>
      </c>
      <c r="I1028" s="39"/>
      <c r="J1028" s="39">
        <v>200</v>
      </c>
      <c r="K1028" s="39">
        <v>11</v>
      </c>
      <c r="L1028" s="39" t="s">
        <v>919</v>
      </c>
      <c r="M1028" s="39" t="s">
        <v>1018</v>
      </c>
      <c r="N1028" s="41">
        <v>4.0999999999999996</v>
      </c>
      <c r="O1028" s="39" t="s">
        <v>1411</v>
      </c>
      <c r="P1028" s="39" t="s">
        <v>1477</v>
      </c>
      <c r="Q1028" s="48"/>
      <c r="R1028" s="39">
        <v>8</v>
      </c>
      <c r="S1028" s="39">
        <v>53</v>
      </c>
      <c r="T1028" s="39">
        <v>53</v>
      </c>
      <c r="U1028" s="48">
        <v>72.009291521486645</v>
      </c>
      <c r="V1028" s="39">
        <v>3</v>
      </c>
      <c r="W1028" s="39">
        <v>3</v>
      </c>
      <c r="X1028" s="39">
        <v>2</v>
      </c>
      <c r="Y1028" s="39">
        <v>5.19</v>
      </c>
      <c r="Z1028" s="39">
        <v>20</v>
      </c>
      <c r="AA1028" s="39"/>
      <c r="AB1028" s="52"/>
      <c r="AC1028" s="39"/>
      <c r="AD1028" s="41">
        <v>3.8</v>
      </c>
      <c r="AE1028" s="41"/>
      <c r="AF1028" s="68" t="s">
        <v>619</v>
      </c>
      <c r="AG1028" s="39" t="str">
        <f>VLOOKUP(B1028,$B$1703:$D$1743,2,FALSE)</f>
        <v>NSW</v>
      </c>
      <c r="AH1028" s="39" t="str">
        <f>VLOOKUP(B1028,$B$1703:$D$1743,3,FALSE)</f>
        <v>-</v>
      </c>
      <c r="AI1028" s="69" t="str">
        <f>TRIM(PROPER(L1028))</f>
        <v>Banana Queen</v>
      </c>
      <c r="AJ1028" s="39" t="str">
        <f>TEXT(A1028, "ddd")</f>
        <v>Sat</v>
      </c>
      <c r="AK1028" s="39">
        <f>MONTH(Table2[[#This Row],[Date]])</f>
        <v>3</v>
      </c>
      <c r="AL1028" s="39" t="s">
        <v>1362</v>
      </c>
      <c r="AM1028" s="39" t="str">
        <f>IF(AND(Table2[[#This Row],[Date]]=A1029,Table2[[#This Row],[Track]]=B1029,Table2[[#This Row],[Race]]=F1029,AL1028&lt;&gt;"Neg",AL1029&lt;&gt;"Neg"),2,"")</f>
        <v/>
      </c>
      <c r="AN1028" s="39" t="str">
        <f>IF(AM1028=2,2,IF(AND(AM1027=2,Table2[[#This Row],[Negatives]]&lt;&gt;"NEG"),2,""))</f>
        <v/>
      </c>
      <c r="AO1028" s="39">
        <f>IF(AND(Table2[[#This Row],[State]]="NSW",Table2[[#This Row],[Rated Order]]=3,AN1028=""),100,100)</f>
        <v>100</v>
      </c>
      <c r="AP1028" s="39" t="str">
        <f>IF(AC1028&lt;&gt;"Won","",AO1028*AD1028)</f>
        <v/>
      </c>
      <c r="AQ1028" s="39">
        <f>IF(AP1028="",AO1028*-1,AP1028-AO1028)</f>
        <v>-100</v>
      </c>
      <c r="AR1028" s="95" t="str">
        <f>IF(Table2[[#This Row],[Negatives]]="NEG","",IF(AND(Table2[[#This Row],[2 Pro Bets]]="",Table2[[#This Row],[State]]="NSW",Table2[[#This Row],[Rated Order]]=3),"",100))</f>
        <v/>
      </c>
      <c r="AS1028" s="47" t="str">
        <f>IF(Table2[[#This Row],[Pro Bet]]="","",IF(Table2[[#This Row],[Lev Ret]]="","",AR1028*Table2[[#This Row],[Div]]))</f>
        <v/>
      </c>
      <c r="AT1028" s="96" t="str">
        <f>IF(Table2[[#This Row],[Pro Bet]]="","",IF(AS1028="",AR1028*-1,AS1028-AR1028))</f>
        <v/>
      </c>
    </row>
    <row r="1029" spans="1:46" x14ac:dyDescent="0.25">
      <c r="A1029" s="38">
        <v>44989</v>
      </c>
      <c r="B1029" s="39" t="s">
        <v>44</v>
      </c>
      <c r="C1029" s="40">
        <v>0.74652777777777779</v>
      </c>
      <c r="D1029" s="39">
        <v>5</v>
      </c>
      <c r="E1029" s="39">
        <v>6</v>
      </c>
      <c r="F1029" s="70">
        <v>10</v>
      </c>
      <c r="G1029" s="39">
        <v>1200</v>
      </c>
      <c r="H1029" s="39" t="s">
        <v>1021</v>
      </c>
      <c r="I1029" s="39"/>
      <c r="J1029" s="39">
        <v>200</v>
      </c>
      <c r="K1029" s="39">
        <v>2</v>
      </c>
      <c r="L1029" s="39" t="s">
        <v>1655</v>
      </c>
      <c r="M1029" s="39" t="s">
        <v>1018</v>
      </c>
      <c r="N1029" s="41">
        <v>3</v>
      </c>
      <c r="O1029" s="39" t="s">
        <v>1411</v>
      </c>
      <c r="P1029" s="39" t="s">
        <v>1403</v>
      </c>
      <c r="Q1029" s="48"/>
      <c r="R1029" s="39">
        <v>4</v>
      </c>
      <c r="S1029" s="39">
        <v>56.5</v>
      </c>
      <c r="T1029" s="39">
        <v>56.5</v>
      </c>
      <c r="U1029" s="48">
        <v>40</v>
      </c>
      <c r="V1029" s="39">
        <v>3</v>
      </c>
      <c r="W1029" s="39">
        <v>2</v>
      </c>
      <c r="X1029" s="39">
        <v>2</v>
      </c>
      <c r="Y1029" s="39">
        <v>5.72</v>
      </c>
      <c r="Z1029" s="39">
        <v>20</v>
      </c>
      <c r="AA1029" s="39"/>
      <c r="AB1029" s="52"/>
      <c r="AC1029" s="39"/>
      <c r="AD1029" s="41">
        <v>3.1</v>
      </c>
      <c r="AE1029" s="41"/>
      <c r="AF1029" s="68" t="s">
        <v>619</v>
      </c>
      <c r="AG1029" s="39" t="str">
        <f>VLOOKUP(B1029,$B$1703:$D$1743,2,FALSE)</f>
        <v>NSW</v>
      </c>
      <c r="AH1029" s="39" t="str">
        <f>VLOOKUP(B1029,$B$1703:$D$1743,3,FALSE)</f>
        <v>-</v>
      </c>
      <c r="AI1029" s="69" t="str">
        <f>TRIM(PROPER(L1029))</f>
        <v>Sky Command</v>
      </c>
      <c r="AJ1029" s="39" t="str">
        <f>TEXT(A1029, "ddd")</f>
        <v>Sat</v>
      </c>
      <c r="AK1029" s="39">
        <f>MONTH(Table2[[#This Row],[Date]])</f>
        <v>3</v>
      </c>
      <c r="AL1029" s="39" t="s">
        <v>1362</v>
      </c>
      <c r="AM1029" s="39" t="str">
        <f>IF(AND(Table2[[#This Row],[Date]]=A1030,Table2[[#This Row],[Track]]=B1030,Table2[[#This Row],[Race]]=F1030,AL1029&lt;&gt;"Neg",AL1030&lt;&gt;"Neg"),2,"")</f>
        <v/>
      </c>
      <c r="AN1029" s="39" t="str">
        <f>IF(AM1029=2,2,IF(AND(AM1028=2,Table2[[#This Row],[Negatives]]&lt;&gt;"NEG"),2,""))</f>
        <v/>
      </c>
      <c r="AO1029" s="39">
        <f>IF(AND(Table2[[#This Row],[State]]="NSW",Table2[[#This Row],[Rated Order]]=3,AN1029=""),100,100)</f>
        <v>100</v>
      </c>
      <c r="AP1029" s="39" t="str">
        <f>IF(AC1029&lt;&gt;"Won","",AO1029*AD1029)</f>
        <v/>
      </c>
      <c r="AQ1029" s="39">
        <f>IF(AP1029="",AO1029*-1,AP1029-AO1029)</f>
        <v>-100</v>
      </c>
      <c r="AR1029" s="95" t="str">
        <f>IF(Table2[[#This Row],[Negatives]]="NEG","",IF(AND(Table2[[#This Row],[2 Pro Bets]]="",Table2[[#This Row],[State]]="NSW",Table2[[#This Row],[Rated Order]]=3),"",100))</f>
        <v/>
      </c>
      <c r="AS1029" s="47" t="str">
        <f>IF(Table2[[#This Row],[Pro Bet]]="","",IF(Table2[[#This Row],[Lev Ret]]="","",AR1029*Table2[[#This Row],[Div]]))</f>
        <v/>
      </c>
      <c r="AT1029" s="96" t="str">
        <f>IF(Table2[[#This Row],[Pro Bet]]="","",IF(AS1029="",AR1029*-1,AS1029-AR1029))</f>
        <v/>
      </c>
    </row>
    <row r="1030" spans="1:46" x14ac:dyDescent="0.25">
      <c r="A1030" s="38">
        <v>44989</v>
      </c>
      <c r="B1030" s="39" t="s">
        <v>44</v>
      </c>
      <c r="C1030" s="40">
        <v>0.74652777777777779</v>
      </c>
      <c r="D1030" s="39">
        <v>5</v>
      </c>
      <c r="E1030" s="39">
        <v>6</v>
      </c>
      <c r="F1030" s="70">
        <v>10</v>
      </c>
      <c r="G1030" s="39">
        <v>1200</v>
      </c>
      <c r="H1030" s="39" t="s">
        <v>1021</v>
      </c>
      <c r="I1030" s="39"/>
      <c r="J1030" s="39">
        <v>200</v>
      </c>
      <c r="K1030" s="39">
        <v>8</v>
      </c>
      <c r="L1030" s="39" t="s">
        <v>930</v>
      </c>
      <c r="M1030" s="39" t="s">
        <v>1006</v>
      </c>
      <c r="N1030" s="41">
        <v>8.5</v>
      </c>
      <c r="O1030" s="39" t="s">
        <v>1091</v>
      </c>
      <c r="P1030" s="39" t="s">
        <v>992</v>
      </c>
      <c r="Q1030" s="48"/>
      <c r="R1030" s="39">
        <v>8</v>
      </c>
      <c r="S1030" s="39">
        <v>53</v>
      </c>
      <c r="T1030" s="39">
        <v>53</v>
      </c>
      <c r="U1030" s="48">
        <v>40</v>
      </c>
      <c r="V1030" s="39"/>
      <c r="W1030" s="39"/>
      <c r="X1030" s="39">
        <v>3</v>
      </c>
      <c r="Y1030" s="39">
        <v>5.97</v>
      </c>
      <c r="Z1030" s="39">
        <v>20</v>
      </c>
      <c r="AA1030" s="39"/>
      <c r="AB1030" s="52"/>
      <c r="AC1030" s="39"/>
      <c r="AD1030" s="41">
        <v>9.5</v>
      </c>
      <c r="AE1030" s="41"/>
      <c r="AF1030" s="68" t="s">
        <v>619</v>
      </c>
      <c r="AG1030" s="39" t="str">
        <f>VLOOKUP(B1030,$B$1703:$D$1743,2,FALSE)</f>
        <v>NSW</v>
      </c>
      <c r="AH1030" s="39" t="str">
        <f>VLOOKUP(B1030,$B$1703:$D$1743,3,FALSE)</f>
        <v>-</v>
      </c>
      <c r="AI1030" s="69" t="str">
        <f>TRIM(PROPER(L1030))</f>
        <v>Written Beauty</v>
      </c>
      <c r="AJ1030" s="39" t="str">
        <f>TEXT(A1030, "ddd")</f>
        <v>Sat</v>
      </c>
      <c r="AK1030" s="39">
        <f>MONTH(Table2[[#This Row],[Date]])</f>
        <v>3</v>
      </c>
      <c r="AL1030" s="79" t="s">
        <v>1361</v>
      </c>
      <c r="AM1030" s="39" t="str">
        <f>IF(AND(Table2[[#This Row],[Date]]=A1031,Table2[[#This Row],[Track]]=B1031,Table2[[#This Row],[Race]]=F1031,AL1030&lt;&gt;"Neg",AL1031&lt;&gt;"Neg"),2,"")</f>
        <v/>
      </c>
      <c r="AN1030" s="39" t="str">
        <f>IF(AM1030=2,2,IF(AND(AM1029=2,Table2[[#This Row],[Negatives]]&lt;&gt;"NEG"),2,""))</f>
        <v/>
      </c>
      <c r="AO1030" s="39">
        <f>IF(AND(Table2[[#This Row],[State]]="NSW",Table2[[#This Row],[Rated Order]]=3,AN1030=""),100,100)</f>
        <v>100</v>
      </c>
      <c r="AP1030" s="39" t="str">
        <f>IF(AC1030&lt;&gt;"Won","",AO1030*AD1030)</f>
        <v/>
      </c>
      <c r="AQ1030" s="39">
        <f>IF(AP1030="",AO1030*-1,AP1030-AO1030)</f>
        <v>-100</v>
      </c>
      <c r="AR1030" s="95" t="str">
        <f>IF(Table2[[#This Row],[Negatives]]="NEG","",IF(AND(Table2[[#This Row],[2 Pro Bets]]="",Table2[[#This Row],[State]]="NSW",Table2[[#This Row],[Rated Order]]=3),"",100))</f>
        <v/>
      </c>
      <c r="AS1030" s="47" t="str">
        <f>IF(Table2[[#This Row],[Pro Bet]]="","",IF(Table2[[#This Row],[Lev Ret]]="","",AR1030*Table2[[#This Row],[Div]]))</f>
        <v/>
      </c>
      <c r="AT1030" s="96" t="str">
        <f>IF(Table2[[#This Row],[Pro Bet]]="","",IF(AS1030="",AR1030*-1,AS1030-AR1030))</f>
        <v/>
      </c>
    </row>
    <row r="1031" spans="1:46" x14ac:dyDescent="0.25">
      <c r="A1031" s="38">
        <v>44996</v>
      </c>
      <c r="B1031" s="39" t="s">
        <v>45</v>
      </c>
      <c r="C1031" s="40">
        <v>0.51388888888888895</v>
      </c>
      <c r="D1031" s="39">
        <v>4</v>
      </c>
      <c r="E1031" s="39">
        <v>0</v>
      </c>
      <c r="F1031" s="70">
        <v>1</v>
      </c>
      <c r="G1031" s="39">
        <v>1200</v>
      </c>
      <c r="H1031" s="39" t="s">
        <v>1398</v>
      </c>
      <c r="I1031" s="39">
        <v>78</v>
      </c>
      <c r="J1031" s="39">
        <v>120</v>
      </c>
      <c r="K1031" s="39">
        <v>1</v>
      </c>
      <c r="L1031" s="39" t="s">
        <v>894</v>
      </c>
      <c r="M1031" s="39" t="s">
        <v>1006</v>
      </c>
      <c r="N1031" s="41">
        <v>7.5</v>
      </c>
      <c r="O1031" s="39" t="s">
        <v>1054</v>
      </c>
      <c r="P1031" s="39" t="s">
        <v>1514</v>
      </c>
      <c r="Q1031" s="48">
        <v>3</v>
      </c>
      <c r="R1031" s="39">
        <v>11</v>
      </c>
      <c r="S1031" s="39">
        <v>61.5</v>
      </c>
      <c r="T1031" s="39">
        <v>58.5</v>
      </c>
      <c r="U1031" s="48">
        <v>31.515151515151516</v>
      </c>
      <c r="V1031" s="39">
        <v>1</v>
      </c>
      <c r="W1031" s="39"/>
      <c r="X1031" s="39">
        <v>2</v>
      </c>
      <c r="Y1031" s="39">
        <v>5.95</v>
      </c>
      <c r="Z1031" s="39">
        <v>20</v>
      </c>
      <c r="AA1031" s="39"/>
      <c r="AB1031" s="52"/>
      <c r="AC1031" s="39" t="s">
        <v>2</v>
      </c>
      <c r="AD1031" s="41">
        <v>10</v>
      </c>
      <c r="AE1031" s="41">
        <v>3.1</v>
      </c>
      <c r="AF1031" s="68" t="s">
        <v>619</v>
      </c>
      <c r="AG1031" s="39" t="str">
        <f>VLOOKUP(B1031,$B$1703:$D$1743,2,FALSE)</f>
        <v>NSW</v>
      </c>
      <c r="AH1031" s="39" t="str">
        <f>VLOOKUP(B1031,$B$1703:$D$1743,3,FALSE)</f>
        <v>-</v>
      </c>
      <c r="AI1031" s="69" t="str">
        <f>TRIM(PROPER(L1031))</f>
        <v>Astero</v>
      </c>
      <c r="AJ1031" s="39" t="str">
        <f>TEXT(A1031, "ddd")</f>
        <v>Sat</v>
      </c>
      <c r="AK1031" s="39">
        <f>MONTH(Table2[[#This Row],[Date]])</f>
        <v>3</v>
      </c>
      <c r="AL1031" s="39"/>
      <c r="AM1031" s="39" t="str">
        <f>IF(AND(Table2[[#This Row],[Date]]=A1032,Table2[[#This Row],[Track]]=B1032,Table2[[#This Row],[Race]]=F1032,AL1031&lt;&gt;"Neg",AL1032&lt;&gt;"Neg"),2,"")</f>
        <v/>
      </c>
      <c r="AN1031" s="39" t="str">
        <f>IF(AM1031=2,2,IF(AND(AM1030=2,Table2[[#This Row],[Negatives]]&lt;&gt;"NEG"),2,""))</f>
        <v/>
      </c>
      <c r="AO1031" s="39">
        <f>IF(AND(Table2[[#This Row],[State]]="NSW",Table2[[#This Row],[Rated Order]]=3,AN1031=""),100,100)</f>
        <v>100</v>
      </c>
      <c r="AP1031" s="39" t="str">
        <f>IF(AC1031&lt;&gt;"Won","",AO1031*AD1031)</f>
        <v/>
      </c>
      <c r="AQ1031" s="39">
        <f>IF(AP1031="",AO1031*-1,AP1031-AO1031)</f>
        <v>-100</v>
      </c>
      <c r="AR1031" s="95">
        <f>IF(Table2[[#This Row],[Negatives]]="NEG","",IF(AND(Table2[[#This Row],[2 Pro Bets]]="",Table2[[#This Row],[State]]="NSW",Table2[[#This Row],[Rated Order]]=3),"",100))</f>
        <v>100</v>
      </c>
      <c r="AS1031" s="47" t="str">
        <f>IF(Table2[[#This Row],[Pro Bet]]="","",IF(Table2[[#This Row],[Lev Ret]]="","",AR1031*Table2[[#This Row],[Div]]))</f>
        <v/>
      </c>
      <c r="AT1031" s="96">
        <f>IF(Table2[[#This Row],[Pro Bet]]="","",IF(AS1031="",AR1031*-1,AS1031-AR1031))</f>
        <v>-100</v>
      </c>
    </row>
    <row r="1032" spans="1:46" x14ac:dyDescent="0.25">
      <c r="A1032" s="38">
        <v>44996</v>
      </c>
      <c r="B1032" s="39" t="s">
        <v>225</v>
      </c>
      <c r="C1032" s="40">
        <v>0.52430555555555558</v>
      </c>
      <c r="D1032" s="39">
        <v>3</v>
      </c>
      <c r="E1032" s="39">
        <v>4</v>
      </c>
      <c r="F1032" s="70">
        <v>1</v>
      </c>
      <c r="G1032" s="39">
        <v>2000</v>
      </c>
      <c r="H1032" s="39" t="s">
        <v>988</v>
      </c>
      <c r="I1032" s="39">
        <v>80</v>
      </c>
      <c r="J1032" s="39">
        <v>150</v>
      </c>
      <c r="K1032" s="39">
        <v>1</v>
      </c>
      <c r="L1032" s="39" t="s">
        <v>1294</v>
      </c>
      <c r="M1032" s="39" t="s">
        <v>1030</v>
      </c>
      <c r="N1032" s="41">
        <v>6</v>
      </c>
      <c r="O1032" s="39" t="s">
        <v>1100</v>
      </c>
      <c r="P1032" s="39" t="s">
        <v>1295</v>
      </c>
      <c r="Q1032" s="48">
        <v>1.5</v>
      </c>
      <c r="R1032" s="39">
        <v>3</v>
      </c>
      <c r="S1032" s="39">
        <v>60.5</v>
      </c>
      <c r="T1032" s="39">
        <v>59</v>
      </c>
      <c r="U1032" s="48">
        <v>65.447154471544721</v>
      </c>
      <c r="V1032" s="39">
        <v>1</v>
      </c>
      <c r="W1032" s="39">
        <v>1</v>
      </c>
      <c r="X1032" s="39">
        <v>2</v>
      </c>
      <c r="Y1032" s="39">
        <v>4.8</v>
      </c>
      <c r="Z1032" s="39">
        <v>35</v>
      </c>
      <c r="AA1032" s="39">
        <v>8</v>
      </c>
      <c r="AB1032" s="52"/>
      <c r="AC1032" s="39"/>
      <c r="AD1032" s="41">
        <v>7.5</v>
      </c>
      <c r="AE1032" s="41"/>
      <c r="AF1032" s="68" t="s">
        <v>618</v>
      </c>
      <c r="AG1032" s="39" t="str">
        <f>VLOOKUP(B1032,$B$1703:$D$1743,2,FALSE)</f>
        <v>Vic</v>
      </c>
      <c r="AH1032" s="39" t="str">
        <f>VLOOKUP(B1032,$B$1703:$D$1743,3,FALSE)</f>
        <v>-</v>
      </c>
      <c r="AI1032" s="69" t="str">
        <f>TRIM(PROPER(L1032))</f>
        <v>Alverdun</v>
      </c>
      <c r="AJ1032" s="39" t="str">
        <f>TEXT(A1032, "ddd")</f>
        <v>Sat</v>
      </c>
      <c r="AK1032" s="39">
        <f>MONTH(Table2[[#This Row],[Date]])</f>
        <v>3</v>
      </c>
      <c r="AL1032" s="39" t="s">
        <v>1361</v>
      </c>
      <c r="AM1032" s="39" t="str">
        <f>IF(AND(Table2[[#This Row],[Date]]=A1033,Table2[[#This Row],[Track]]=B1033,Table2[[#This Row],[Race]]=F1033,AL1032&lt;&gt;"Neg",AL1033&lt;&gt;"Neg"),2,"")</f>
        <v/>
      </c>
      <c r="AN1032" s="39" t="str">
        <f>IF(AM1032=2,2,IF(AND(AM1031=2,Table2[[#This Row],[Negatives]]&lt;&gt;"NEG"),2,""))</f>
        <v/>
      </c>
      <c r="AO1032" s="39">
        <f>IF(AND(Table2[[#This Row],[State]]="NSW",Table2[[#This Row],[Rated Order]]=3,AN1032=""),100,100)</f>
        <v>100</v>
      </c>
      <c r="AP1032" s="39" t="str">
        <f>IF(AC1032&lt;&gt;"Won","",AO1032*AD1032)</f>
        <v/>
      </c>
      <c r="AQ1032" s="39">
        <f>IF(AP1032="",AO1032*-1,AP1032-AO1032)</f>
        <v>-100</v>
      </c>
      <c r="AR1032" s="95" t="str">
        <f>IF(Table2[[#This Row],[Negatives]]="NEG","",IF(AND(Table2[[#This Row],[2 Pro Bets]]="",Table2[[#This Row],[State]]="NSW",Table2[[#This Row],[Rated Order]]=3),"",100))</f>
        <v/>
      </c>
      <c r="AS1032" s="47" t="str">
        <f>IF(Table2[[#This Row],[Pro Bet]]="","",IF(Table2[[#This Row],[Lev Ret]]="","",AR1032*Table2[[#This Row],[Div]]))</f>
        <v/>
      </c>
      <c r="AT1032" s="96" t="str">
        <f>IF(Table2[[#This Row],[Pro Bet]]="","",IF(AS1032="",AR1032*-1,AS1032-AR1032))</f>
        <v/>
      </c>
    </row>
    <row r="1033" spans="1:46" x14ac:dyDescent="0.25">
      <c r="A1033" s="38">
        <v>44996</v>
      </c>
      <c r="B1033" s="39" t="s">
        <v>225</v>
      </c>
      <c r="C1033" s="40">
        <v>0.52430555555555558</v>
      </c>
      <c r="D1033" s="39">
        <v>3</v>
      </c>
      <c r="E1033" s="39">
        <v>4</v>
      </c>
      <c r="F1033" s="70">
        <v>1</v>
      </c>
      <c r="G1033" s="39">
        <v>2000</v>
      </c>
      <c r="H1033" s="39" t="s">
        <v>988</v>
      </c>
      <c r="I1033" s="39">
        <v>80</v>
      </c>
      <c r="J1033" s="39">
        <v>150</v>
      </c>
      <c r="K1033" s="39">
        <v>3</v>
      </c>
      <c r="L1033" s="39" t="s">
        <v>31</v>
      </c>
      <c r="M1033" s="39" t="s">
        <v>999</v>
      </c>
      <c r="N1033" s="41">
        <v>5</v>
      </c>
      <c r="O1033" s="39" t="s">
        <v>1000</v>
      </c>
      <c r="P1033" s="39" t="s">
        <v>1060</v>
      </c>
      <c r="Q1033" s="48"/>
      <c r="R1033" s="39">
        <v>4</v>
      </c>
      <c r="S1033" s="39">
        <v>59</v>
      </c>
      <c r="T1033" s="39">
        <v>59</v>
      </c>
      <c r="U1033" s="48">
        <v>65.447154471544721</v>
      </c>
      <c r="V1033" s="39">
        <v>2</v>
      </c>
      <c r="W1033" s="39">
        <v>2</v>
      </c>
      <c r="X1033" s="39">
        <v>3</v>
      </c>
      <c r="Y1033" s="39">
        <v>5.4</v>
      </c>
      <c r="Z1033" s="39">
        <v>30</v>
      </c>
      <c r="AA1033" s="39">
        <v>8</v>
      </c>
      <c r="AB1033" s="52"/>
      <c r="AC1033" s="39" t="s">
        <v>1</v>
      </c>
      <c r="AD1033" s="41">
        <v>6</v>
      </c>
      <c r="AE1033" s="41">
        <v>1.3</v>
      </c>
      <c r="AF1033" s="68" t="s">
        <v>618</v>
      </c>
      <c r="AG1033" s="39" t="str">
        <f>VLOOKUP(B1033,$B$1703:$D$1743,2,FALSE)</f>
        <v>Vic</v>
      </c>
      <c r="AH1033" s="39" t="str">
        <f>VLOOKUP(B1033,$B$1703:$D$1743,3,FALSE)</f>
        <v>-</v>
      </c>
      <c r="AI1033" s="69" t="str">
        <f>TRIM(PROPER(L1033))</f>
        <v>Independent Road</v>
      </c>
      <c r="AJ1033" s="39" t="str">
        <f>TEXT(A1033, "ddd")</f>
        <v>Sat</v>
      </c>
      <c r="AK1033" s="39">
        <f>MONTH(Table2[[#This Row],[Date]])</f>
        <v>3</v>
      </c>
      <c r="AL1033" s="39"/>
      <c r="AM1033" s="39" t="str">
        <f>IF(AND(Table2[[#This Row],[Date]]=A1034,Table2[[#This Row],[Track]]=B1034,Table2[[#This Row],[Race]]=F1034,AL1033&lt;&gt;"Neg",AL1034&lt;&gt;"Neg"),2,"")</f>
        <v/>
      </c>
      <c r="AN1033" s="39" t="str">
        <f>IF(AM1033=2,2,IF(AND(AM1032=2,Table2[[#This Row],[Negatives]]&lt;&gt;"NEG"),2,""))</f>
        <v/>
      </c>
      <c r="AO1033" s="39">
        <f>IF(AND(Table2[[#This Row],[State]]="NSW",Table2[[#This Row],[Rated Order]]=3,AN1033=""),100,100)</f>
        <v>100</v>
      </c>
      <c r="AP1033" s="39" t="str">
        <f>IF(AC1033&lt;&gt;"Won","",AO1033*AD1033)</f>
        <v/>
      </c>
      <c r="AQ1033" s="39">
        <f>IF(AP1033="",AO1033*-1,AP1033-AO1033)</f>
        <v>-100</v>
      </c>
      <c r="AR1033" s="95">
        <f>IF(Table2[[#This Row],[Negatives]]="NEG","",IF(AND(Table2[[#This Row],[2 Pro Bets]]="",Table2[[#This Row],[State]]="NSW",Table2[[#This Row],[Rated Order]]=3),"",100))</f>
        <v>100</v>
      </c>
      <c r="AS1033" s="47" t="str">
        <f>IF(Table2[[#This Row],[Pro Bet]]="","",IF(Table2[[#This Row],[Lev Ret]]="","",AR1033*Table2[[#This Row],[Div]]))</f>
        <v/>
      </c>
      <c r="AT1033" s="96">
        <f>IF(Table2[[#This Row],[Pro Bet]]="","",IF(AS1033="",AR1033*-1,AS1033-AR1033))</f>
        <v>-100</v>
      </c>
    </row>
    <row r="1034" spans="1:46" x14ac:dyDescent="0.25">
      <c r="A1034" s="38">
        <v>44996</v>
      </c>
      <c r="B1034" s="39" t="s">
        <v>45</v>
      </c>
      <c r="C1034" s="40">
        <v>0.5625</v>
      </c>
      <c r="D1034" s="39">
        <v>4</v>
      </c>
      <c r="E1034" s="39">
        <v>0</v>
      </c>
      <c r="F1034" s="70">
        <v>3</v>
      </c>
      <c r="G1034" s="39">
        <v>1350</v>
      </c>
      <c r="H1034" s="39" t="s">
        <v>1398</v>
      </c>
      <c r="I1034" s="39">
        <v>88</v>
      </c>
      <c r="J1034" s="39">
        <v>150</v>
      </c>
      <c r="K1034" s="39">
        <v>2</v>
      </c>
      <c r="L1034" s="39" t="s">
        <v>931</v>
      </c>
      <c r="M1034" s="39" t="s">
        <v>999</v>
      </c>
      <c r="N1034" s="41">
        <v>3.6</v>
      </c>
      <c r="O1034" s="39" t="s">
        <v>1068</v>
      </c>
      <c r="P1034" s="39" t="s">
        <v>1515</v>
      </c>
      <c r="Q1034" s="48">
        <v>2</v>
      </c>
      <c r="R1034" s="39">
        <v>6</v>
      </c>
      <c r="S1034" s="39">
        <v>58</v>
      </c>
      <c r="T1034" s="39">
        <v>56</v>
      </c>
      <c r="U1034" s="48">
        <v>50.87620124364048</v>
      </c>
      <c r="V1034" s="39">
        <v>1</v>
      </c>
      <c r="W1034" s="39">
        <v>2</v>
      </c>
      <c r="X1034" s="39">
        <v>3</v>
      </c>
      <c r="Y1034" s="39">
        <v>4.8</v>
      </c>
      <c r="Z1034" s="39">
        <v>20</v>
      </c>
      <c r="AA1034" s="39"/>
      <c r="AB1034" s="52"/>
      <c r="AC1034" s="39" t="s">
        <v>2</v>
      </c>
      <c r="AD1034" s="41">
        <v>3.6</v>
      </c>
      <c r="AE1034" s="41">
        <v>1.9</v>
      </c>
      <c r="AF1034" s="68" t="s">
        <v>619</v>
      </c>
      <c r="AG1034" s="39" t="str">
        <f>VLOOKUP(B1034,$B$1703:$D$1743,2,FALSE)</f>
        <v>NSW</v>
      </c>
      <c r="AH1034" s="39" t="str">
        <f>VLOOKUP(B1034,$B$1703:$D$1743,3,FALSE)</f>
        <v>-</v>
      </c>
      <c r="AI1034" s="69" t="str">
        <f>TRIM(PROPER(L1034))</f>
        <v>Tamerlane</v>
      </c>
      <c r="AJ1034" s="39" t="str">
        <f>TEXT(A1034, "ddd")</f>
        <v>Sat</v>
      </c>
      <c r="AK1034" s="39">
        <f>MONTH(Table2[[#This Row],[Date]])</f>
        <v>3</v>
      </c>
      <c r="AL1034" s="79" t="s">
        <v>1361</v>
      </c>
      <c r="AM1034" s="39" t="str">
        <f>IF(AND(Table2[[#This Row],[Date]]=A1035,Table2[[#This Row],[Track]]=B1035,Table2[[#This Row],[Race]]=F1035,AL1034&lt;&gt;"Neg",AL1035&lt;&gt;"Neg"),2,"")</f>
        <v/>
      </c>
      <c r="AN1034" s="39" t="str">
        <f>IF(AM1034=2,2,IF(AND(AM1033=2,Table2[[#This Row],[Negatives]]&lt;&gt;"NEG"),2,""))</f>
        <v/>
      </c>
      <c r="AO1034" s="39">
        <f>IF(AND(Table2[[#This Row],[State]]="NSW",Table2[[#This Row],[Rated Order]]=3,AN1034=""),100,100)</f>
        <v>100</v>
      </c>
      <c r="AP1034" s="39" t="str">
        <f>IF(AC1034&lt;&gt;"Won","",AO1034*AD1034)</f>
        <v/>
      </c>
      <c r="AQ1034" s="39">
        <f>IF(AP1034="",AO1034*-1,AP1034-AO1034)</f>
        <v>-100</v>
      </c>
      <c r="AR1034" s="95" t="str">
        <f>IF(Table2[[#This Row],[Negatives]]="NEG","",IF(AND(Table2[[#This Row],[2 Pro Bets]]="",Table2[[#This Row],[State]]="NSW",Table2[[#This Row],[Rated Order]]=3),"",100))</f>
        <v/>
      </c>
      <c r="AS1034" s="47" t="str">
        <f>IF(Table2[[#This Row],[Pro Bet]]="","",IF(Table2[[#This Row],[Lev Ret]]="","",AR1034*Table2[[#This Row],[Div]]))</f>
        <v/>
      </c>
      <c r="AT1034" s="96" t="str">
        <f>IF(Table2[[#This Row],[Pro Bet]]="","",IF(AS1034="",AR1034*-1,AS1034-AR1034))</f>
        <v/>
      </c>
    </row>
    <row r="1035" spans="1:46" x14ac:dyDescent="0.25">
      <c r="A1035" s="38">
        <v>44996</v>
      </c>
      <c r="B1035" s="39" t="s">
        <v>225</v>
      </c>
      <c r="C1035" s="40">
        <v>0.625</v>
      </c>
      <c r="D1035" s="39">
        <v>3</v>
      </c>
      <c r="E1035" s="39">
        <v>4</v>
      </c>
      <c r="F1035" s="70">
        <v>5</v>
      </c>
      <c r="G1035" s="39">
        <v>1600</v>
      </c>
      <c r="H1035" s="39" t="s">
        <v>1021</v>
      </c>
      <c r="I1035" s="39" t="s">
        <v>1061</v>
      </c>
      <c r="J1035" s="39">
        <v>200</v>
      </c>
      <c r="K1035" s="39">
        <v>3</v>
      </c>
      <c r="L1035" s="39" t="s">
        <v>601</v>
      </c>
      <c r="M1035" s="39" t="s">
        <v>999</v>
      </c>
      <c r="N1035" s="41">
        <v>3.5</v>
      </c>
      <c r="O1035" s="39" t="s">
        <v>1296</v>
      </c>
      <c r="P1035" s="39" t="s">
        <v>992</v>
      </c>
      <c r="Q1035" s="48"/>
      <c r="R1035" s="39">
        <v>10</v>
      </c>
      <c r="S1035" s="39">
        <v>58</v>
      </c>
      <c r="T1035" s="39">
        <v>58</v>
      </c>
      <c r="U1035" s="48">
        <v>28.181818181818183</v>
      </c>
      <c r="V1035" s="39">
        <v>2</v>
      </c>
      <c r="W1035" s="39">
        <v>3</v>
      </c>
      <c r="X1035" s="39">
        <v>3</v>
      </c>
      <c r="Y1035" s="39">
        <v>5.5</v>
      </c>
      <c r="Z1035" s="39">
        <v>30</v>
      </c>
      <c r="AA1035" s="39">
        <v>10</v>
      </c>
      <c r="AB1035" s="52"/>
      <c r="AC1035" s="39" t="s">
        <v>1</v>
      </c>
      <c r="AD1035" s="41">
        <v>4.4000000000000004</v>
      </c>
      <c r="AE1035" s="41">
        <v>1.8</v>
      </c>
      <c r="AF1035" s="68" t="s">
        <v>618</v>
      </c>
      <c r="AG1035" s="39" t="str">
        <f>VLOOKUP(B1035,$B$1703:$D$1743,2,FALSE)</f>
        <v>Vic</v>
      </c>
      <c r="AH1035" s="39" t="str">
        <f>VLOOKUP(B1035,$B$1703:$D$1743,3,FALSE)</f>
        <v>-</v>
      </c>
      <c r="AI1035" s="69" t="str">
        <f>TRIM(PROPER(L1035))</f>
        <v>Barb Raider</v>
      </c>
      <c r="AJ1035" s="39" t="str">
        <f>TEXT(A1035, "ddd")</f>
        <v>Sat</v>
      </c>
      <c r="AK1035" s="39">
        <f>MONTH(Table2[[#This Row],[Date]])</f>
        <v>3</v>
      </c>
      <c r="AL1035" s="39"/>
      <c r="AM1035" s="39" t="str">
        <f>IF(AND(Table2[[#This Row],[Date]]=A1036,Table2[[#This Row],[Track]]=B1036,Table2[[#This Row],[Race]]=F1036,AL1035&lt;&gt;"Neg",AL1036&lt;&gt;"Neg"),2,"")</f>
        <v/>
      </c>
      <c r="AN1035" s="39" t="str">
        <f>IF(AM1035=2,2,IF(AND(AM1034=2,Table2[[#This Row],[Negatives]]&lt;&gt;"NEG"),2,""))</f>
        <v/>
      </c>
      <c r="AO1035" s="39">
        <f>IF(AND(Table2[[#This Row],[State]]="NSW",Table2[[#This Row],[Rated Order]]=3,AN1035=""),100,100)</f>
        <v>100</v>
      </c>
      <c r="AP1035" s="39" t="str">
        <f>IF(AC1035&lt;&gt;"Won","",AO1035*AD1035)</f>
        <v/>
      </c>
      <c r="AQ1035" s="39">
        <f>IF(AP1035="",AO1035*-1,AP1035-AO1035)</f>
        <v>-100</v>
      </c>
      <c r="AR1035" s="95">
        <f>IF(Table2[[#This Row],[Negatives]]="NEG","",IF(AND(Table2[[#This Row],[2 Pro Bets]]="",Table2[[#This Row],[State]]="NSW",Table2[[#This Row],[Rated Order]]=3),"",100))</f>
        <v>100</v>
      </c>
      <c r="AS1035" s="47" t="str">
        <f>IF(Table2[[#This Row],[Pro Bet]]="","",IF(Table2[[#This Row],[Lev Ret]]="","",AR1035*Table2[[#This Row],[Div]]))</f>
        <v/>
      </c>
      <c r="AT1035" s="96">
        <f>IF(Table2[[#This Row],[Pro Bet]]="","",IF(AS1035="",AR1035*-1,AS1035-AR1035))</f>
        <v>-100</v>
      </c>
    </row>
    <row r="1036" spans="1:46" x14ac:dyDescent="0.25">
      <c r="A1036" s="38">
        <v>44996</v>
      </c>
      <c r="B1036" s="39" t="s">
        <v>225</v>
      </c>
      <c r="C1036" s="40">
        <v>0.65277777777777779</v>
      </c>
      <c r="D1036" s="39">
        <v>3</v>
      </c>
      <c r="E1036" s="39">
        <v>4</v>
      </c>
      <c r="F1036" s="70">
        <v>6</v>
      </c>
      <c r="G1036" s="39">
        <v>2000</v>
      </c>
      <c r="H1036" s="39" t="s">
        <v>988</v>
      </c>
      <c r="I1036" s="39" t="s">
        <v>1052</v>
      </c>
      <c r="J1036" s="39">
        <v>200</v>
      </c>
      <c r="K1036" s="39">
        <v>10</v>
      </c>
      <c r="L1036" s="39" t="s">
        <v>591</v>
      </c>
      <c r="M1036" s="39" t="s">
        <v>990</v>
      </c>
      <c r="N1036" s="41">
        <v>16</v>
      </c>
      <c r="O1036" s="39" t="s">
        <v>1043</v>
      </c>
      <c r="P1036" s="39" t="s">
        <v>1045</v>
      </c>
      <c r="Q1036" s="48"/>
      <c r="R1036" s="39">
        <v>9</v>
      </c>
      <c r="S1036" s="39">
        <v>56</v>
      </c>
      <c r="T1036" s="39">
        <v>56</v>
      </c>
      <c r="U1036" s="48">
        <v>36.553030303030305</v>
      </c>
      <c r="V1036" s="39">
        <v>2</v>
      </c>
      <c r="W1036" s="39"/>
      <c r="X1036" s="39">
        <v>2</v>
      </c>
      <c r="Y1036" s="39">
        <v>5.5</v>
      </c>
      <c r="Z1036" s="39">
        <v>30</v>
      </c>
      <c r="AA1036" s="39">
        <v>10</v>
      </c>
      <c r="AB1036" s="52"/>
      <c r="AC1036" s="39"/>
      <c r="AD1036" s="41">
        <v>15</v>
      </c>
      <c r="AE1036" s="41"/>
      <c r="AF1036" s="68" t="s">
        <v>618</v>
      </c>
      <c r="AG1036" s="39" t="str">
        <f>VLOOKUP(B1036,$B$1703:$D$1743,2,FALSE)</f>
        <v>Vic</v>
      </c>
      <c r="AH1036" s="39" t="str">
        <f>VLOOKUP(B1036,$B$1703:$D$1743,3,FALSE)</f>
        <v>-</v>
      </c>
      <c r="AI1036" s="69" t="str">
        <f>TRIM(PROPER(L1036))</f>
        <v>Nobel Heights</v>
      </c>
      <c r="AJ1036" s="39" t="str">
        <f>TEXT(A1036, "ddd")</f>
        <v>Sat</v>
      </c>
      <c r="AK1036" s="39">
        <f>MONTH(Table2[[#This Row],[Date]])</f>
        <v>3</v>
      </c>
      <c r="AL1036" s="39"/>
      <c r="AM1036" s="39" t="str">
        <f>IF(AND(Table2[[#This Row],[Date]]=A1037,Table2[[#This Row],[Track]]=B1037,Table2[[#This Row],[Race]]=F1037,AL1036&lt;&gt;"Neg",AL1037&lt;&gt;"Neg"),2,"")</f>
        <v/>
      </c>
      <c r="AN1036" s="39" t="str">
        <f>IF(AM1036=2,2,IF(AND(AM1035=2,Table2[[#This Row],[Negatives]]&lt;&gt;"NEG"),2,""))</f>
        <v/>
      </c>
      <c r="AO1036" s="39">
        <f>IF(AND(Table2[[#This Row],[State]]="NSW",Table2[[#This Row],[Rated Order]]=3,AN1036=""),100,100)</f>
        <v>100</v>
      </c>
      <c r="AP1036" s="39" t="str">
        <f>IF(AC1036&lt;&gt;"Won","",AO1036*AD1036)</f>
        <v/>
      </c>
      <c r="AQ1036" s="39">
        <f>IF(AP1036="",AO1036*-1,AP1036-AO1036)</f>
        <v>-100</v>
      </c>
      <c r="AR1036" s="95">
        <f>IF(Table2[[#This Row],[Negatives]]="NEG","",IF(AND(Table2[[#This Row],[2 Pro Bets]]="",Table2[[#This Row],[State]]="NSW",Table2[[#This Row],[Rated Order]]=3),"",100))</f>
        <v>100</v>
      </c>
      <c r="AS1036" s="47" t="str">
        <f>IF(Table2[[#This Row],[Pro Bet]]="","",IF(Table2[[#This Row],[Lev Ret]]="","",AR1036*Table2[[#This Row],[Div]]))</f>
        <v/>
      </c>
      <c r="AT1036" s="96">
        <f>IF(Table2[[#This Row],[Pro Bet]]="","",IF(AS1036="",AR1036*-1,AS1036-AR1036))</f>
        <v>-100</v>
      </c>
    </row>
    <row r="1037" spans="1:46" x14ac:dyDescent="0.25">
      <c r="A1037" s="38">
        <v>44996</v>
      </c>
      <c r="B1037" s="39" t="s">
        <v>45</v>
      </c>
      <c r="C1037" s="40">
        <v>0.66666666666666663</v>
      </c>
      <c r="D1037" s="39">
        <v>4</v>
      </c>
      <c r="E1037" s="39">
        <v>0</v>
      </c>
      <c r="F1037" s="70">
        <v>7</v>
      </c>
      <c r="G1037" s="39">
        <v>2000</v>
      </c>
      <c r="H1037" s="39" t="s">
        <v>1398</v>
      </c>
      <c r="I1037" s="39" t="s">
        <v>1052</v>
      </c>
      <c r="J1037" s="39">
        <v>350</v>
      </c>
      <c r="K1037" s="39">
        <v>15</v>
      </c>
      <c r="L1037" s="39" t="s">
        <v>896</v>
      </c>
      <c r="M1037" s="39" t="s">
        <v>999</v>
      </c>
      <c r="N1037" s="41">
        <v>4.0999999999999996</v>
      </c>
      <c r="O1037" s="39" t="s">
        <v>1063</v>
      </c>
      <c r="P1037" s="39" t="s">
        <v>1477</v>
      </c>
      <c r="Q1037" s="48"/>
      <c r="R1037" s="39">
        <v>2</v>
      </c>
      <c r="S1037" s="39">
        <v>55</v>
      </c>
      <c r="T1037" s="39">
        <v>55</v>
      </c>
      <c r="U1037" s="48">
        <v>45.666839647119872</v>
      </c>
      <c r="V1037" s="39">
        <v>4</v>
      </c>
      <c r="W1037" s="39">
        <v>1</v>
      </c>
      <c r="X1037" s="39">
        <v>2</v>
      </c>
      <c r="Y1037" s="39">
        <v>4.4000000000000004</v>
      </c>
      <c r="Z1037" s="39">
        <v>20</v>
      </c>
      <c r="AA1037" s="39"/>
      <c r="AB1037" s="52"/>
      <c r="AC1037" s="39"/>
      <c r="AD1037" s="41">
        <v>4.4000000000000004</v>
      </c>
      <c r="AE1037" s="41"/>
      <c r="AF1037" s="68" t="s">
        <v>619</v>
      </c>
      <c r="AG1037" s="39" t="str">
        <f>VLOOKUP(B1037,$B$1703:$D$1743,2,FALSE)</f>
        <v>NSW</v>
      </c>
      <c r="AH1037" s="39" t="str">
        <f>VLOOKUP(B1037,$B$1703:$D$1743,3,FALSE)</f>
        <v>-</v>
      </c>
      <c r="AI1037" s="69" t="str">
        <f>TRIM(PROPER(L1037))</f>
        <v>King Frankel</v>
      </c>
      <c r="AJ1037" s="39" t="str">
        <f>TEXT(A1037, "ddd")</f>
        <v>Sat</v>
      </c>
      <c r="AK1037" s="39">
        <f>MONTH(Table2[[#This Row],[Date]])</f>
        <v>3</v>
      </c>
      <c r="AL1037" s="39"/>
      <c r="AM1037" s="39">
        <f>IF(AND(Table2[[#This Row],[Date]]=A1038,Table2[[#This Row],[Track]]=B1038,Table2[[#This Row],[Race]]=F1038,AL1037&lt;&gt;"Neg",AL1038&lt;&gt;"Neg"),2,"")</f>
        <v>2</v>
      </c>
      <c r="AN1037" s="39">
        <f>IF(AM1037=2,2,IF(AND(AM1036=2,Table2[[#This Row],[Negatives]]&lt;&gt;"NEG"),2,""))</f>
        <v>2</v>
      </c>
      <c r="AO1037" s="39">
        <f>IF(AND(Table2[[#This Row],[State]]="NSW",Table2[[#This Row],[Rated Order]]=3,AN1037=""),100,100)</f>
        <v>100</v>
      </c>
      <c r="AP1037" s="39" t="str">
        <f>IF(AC1037&lt;&gt;"Won","",AO1037*AD1037)</f>
        <v/>
      </c>
      <c r="AQ1037" s="39">
        <f>IF(AP1037="",AO1037*-1,AP1037-AO1037)</f>
        <v>-100</v>
      </c>
      <c r="AR1037" s="95">
        <f>IF(Table2[[#This Row],[Negatives]]="NEG","",IF(AND(Table2[[#This Row],[2 Pro Bets]]="",Table2[[#This Row],[State]]="NSW",Table2[[#This Row],[Rated Order]]=3),"",100))</f>
        <v>100</v>
      </c>
      <c r="AS1037" s="47" t="str">
        <f>IF(Table2[[#This Row],[Pro Bet]]="","",IF(Table2[[#This Row],[Lev Ret]]="","",AR1037*Table2[[#This Row],[Div]]))</f>
        <v/>
      </c>
      <c r="AT1037" s="96">
        <f>IF(Table2[[#This Row],[Pro Bet]]="","",IF(AS1037="",AR1037*-1,AS1037-AR1037))</f>
        <v>-100</v>
      </c>
    </row>
    <row r="1038" spans="1:46" x14ac:dyDescent="0.25">
      <c r="A1038" s="38">
        <v>44996</v>
      </c>
      <c r="B1038" s="39" t="s">
        <v>45</v>
      </c>
      <c r="C1038" s="40">
        <v>0.66666666666666663</v>
      </c>
      <c r="D1038" s="39">
        <v>4</v>
      </c>
      <c r="E1038" s="39">
        <v>0</v>
      </c>
      <c r="F1038" s="70">
        <v>7</v>
      </c>
      <c r="G1038" s="39">
        <v>2000</v>
      </c>
      <c r="H1038" s="39" t="s">
        <v>1398</v>
      </c>
      <c r="I1038" s="39" t="s">
        <v>1052</v>
      </c>
      <c r="J1038" s="39">
        <v>350</v>
      </c>
      <c r="K1038" s="39">
        <v>16</v>
      </c>
      <c r="L1038" s="39" t="s">
        <v>932</v>
      </c>
      <c r="M1038" s="39" t="s">
        <v>1024</v>
      </c>
      <c r="N1038" s="41">
        <v>5.2</v>
      </c>
      <c r="O1038" s="39" t="s">
        <v>1428</v>
      </c>
      <c r="P1038" s="39" t="s">
        <v>1211</v>
      </c>
      <c r="Q1038" s="48"/>
      <c r="R1038" s="39">
        <v>4</v>
      </c>
      <c r="S1038" s="39">
        <v>55</v>
      </c>
      <c r="T1038" s="39">
        <v>55</v>
      </c>
      <c r="U1038" s="48">
        <v>45.666839647119872</v>
      </c>
      <c r="V1038" s="39"/>
      <c r="W1038" s="39"/>
      <c r="X1038" s="39">
        <v>3</v>
      </c>
      <c r="Y1038" s="39">
        <v>6.9</v>
      </c>
      <c r="Z1038" s="39">
        <v>20</v>
      </c>
      <c r="AA1038" s="39"/>
      <c r="AB1038" s="52"/>
      <c r="AC1038" s="39" t="s">
        <v>471</v>
      </c>
      <c r="AD1038" s="41">
        <v>5.5</v>
      </c>
      <c r="AE1038" s="41">
        <v>2</v>
      </c>
      <c r="AF1038" s="68" t="s">
        <v>619</v>
      </c>
      <c r="AG1038" s="39" t="str">
        <f>VLOOKUP(B1038,$B$1703:$D$1743,2,FALSE)</f>
        <v>NSW</v>
      </c>
      <c r="AH1038" s="39" t="str">
        <f>VLOOKUP(B1038,$B$1703:$D$1743,3,FALSE)</f>
        <v>-</v>
      </c>
      <c r="AI1038" s="69" t="str">
        <f>TRIM(PROPER(L1038))</f>
        <v>Protagonist</v>
      </c>
      <c r="AJ1038" s="39" t="str">
        <f>TEXT(A1038, "ddd")</f>
        <v>Sat</v>
      </c>
      <c r="AK1038" s="39">
        <f>MONTH(Table2[[#This Row],[Date]])</f>
        <v>3</v>
      </c>
      <c r="AL1038" s="39"/>
      <c r="AM1038" s="39" t="str">
        <f>IF(AND(Table2[[#This Row],[Date]]=A1039,Table2[[#This Row],[Track]]=B1039,Table2[[#This Row],[Race]]=F1039,AL1038&lt;&gt;"Neg",AL1039&lt;&gt;"Neg"),2,"")</f>
        <v/>
      </c>
      <c r="AN1038" s="39">
        <f>IF(AM1038=2,2,IF(AND(AM1037=2,Table2[[#This Row],[Negatives]]&lt;&gt;"NEG"),2,""))</f>
        <v>2</v>
      </c>
      <c r="AO1038" s="39">
        <f>IF(AND(Table2[[#This Row],[State]]="NSW",Table2[[#This Row],[Rated Order]]=3,AN1038=""),100,100)</f>
        <v>100</v>
      </c>
      <c r="AP1038" s="39">
        <f>IF(AC1038&lt;&gt;"Won","",AO1038*AD1038)</f>
        <v>550</v>
      </c>
      <c r="AQ1038" s="39">
        <f>IF(AP1038="",AO1038*-1,AP1038-AO1038)</f>
        <v>450</v>
      </c>
      <c r="AR1038" s="95">
        <f>IF(Table2[[#This Row],[Negatives]]="NEG","",IF(AND(Table2[[#This Row],[2 Pro Bets]]="",Table2[[#This Row],[State]]="NSW",Table2[[#This Row],[Rated Order]]=3),"",100))</f>
        <v>100</v>
      </c>
      <c r="AS1038" s="47">
        <f>IF(Table2[[#This Row],[Pro Bet]]="","",IF(Table2[[#This Row],[Lev Ret]]="","",AR1038*Table2[[#This Row],[Div]]))</f>
        <v>550</v>
      </c>
      <c r="AT1038" s="96">
        <f>IF(Table2[[#This Row],[Pro Bet]]="","",IF(AS1038="",AR1038*-1,AS1038-AR1038))</f>
        <v>450</v>
      </c>
    </row>
    <row r="1039" spans="1:46" x14ac:dyDescent="0.25">
      <c r="A1039" s="38">
        <v>44996</v>
      </c>
      <c r="B1039" s="39" t="s">
        <v>45</v>
      </c>
      <c r="C1039" s="40">
        <v>0.69444444444444453</v>
      </c>
      <c r="D1039" s="39">
        <v>4</v>
      </c>
      <c r="E1039" s="39">
        <v>0</v>
      </c>
      <c r="F1039" s="70">
        <v>8</v>
      </c>
      <c r="G1039" s="39">
        <v>1500</v>
      </c>
      <c r="H1039" s="39" t="s">
        <v>1021</v>
      </c>
      <c r="I1039" s="39"/>
      <c r="J1039" s="39">
        <v>600</v>
      </c>
      <c r="K1039" s="39">
        <v>14</v>
      </c>
      <c r="L1039" s="39" t="s">
        <v>222</v>
      </c>
      <c r="M1039" s="39" t="s">
        <v>1006</v>
      </c>
      <c r="N1039" s="41">
        <v>8.9</v>
      </c>
      <c r="O1039" s="39" t="s">
        <v>1091</v>
      </c>
      <c r="P1039" s="39" t="s">
        <v>1084</v>
      </c>
      <c r="Q1039" s="48"/>
      <c r="R1039" s="39">
        <v>6</v>
      </c>
      <c r="S1039" s="39">
        <v>51</v>
      </c>
      <c r="T1039" s="39">
        <v>51</v>
      </c>
      <c r="U1039" s="48">
        <v>19.172462992687713</v>
      </c>
      <c r="V1039" s="39"/>
      <c r="W1039" s="39">
        <v>5</v>
      </c>
      <c r="X1039" s="39">
        <v>2</v>
      </c>
      <c r="Y1039" s="39">
        <v>5.04</v>
      </c>
      <c r="Z1039" s="39">
        <v>20</v>
      </c>
      <c r="AA1039" s="39"/>
      <c r="AB1039" s="52"/>
      <c r="AC1039" s="39" t="s">
        <v>471</v>
      </c>
      <c r="AD1039" s="41">
        <v>8</v>
      </c>
      <c r="AE1039" s="41">
        <v>2.9</v>
      </c>
      <c r="AF1039" s="68" t="s">
        <v>619</v>
      </c>
      <c r="AG1039" s="39" t="str">
        <f>VLOOKUP(B1039,$B$1703:$D$1743,2,FALSE)</f>
        <v>NSW</v>
      </c>
      <c r="AH1039" s="39" t="str">
        <f>VLOOKUP(B1039,$B$1703:$D$1743,3,FALSE)</f>
        <v>-</v>
      </c>
      <c r="AI1039" s="69" t="str">
        <f>TRIM(PROPER(L1039))</f>
        <v>Espiona</v>
      </c>
      <c r="AJ1039" s="39" t="str">
        <f>TEXT(A1039, "ddd")</f>
        <v>Sat</v>
      </c>
      <c r="AK1039" s="39">
        <f>MONTH(Table2[[#This Row],[Date]])</f>
        <v>3</v>
      </c>
      <c r="AL1039" s="39" t="s">
        <v>1362</v>
      </c>
      <c r="AM1039" s="39" t="str">
        <f>IF(AND(Table2[[#This Row],[Date]]=A1040,Table2[[#This Row],[Track]]=B1040,Table2[[#This Row],[Race]]=F1040,AL1039&lt;&gt;"Neg",AL1040&lt;&gt;"Neg"),2,"")</f>
        <v/>
      </c>
      <c r="AN1039" s="39" t="str">
        <f>IF(AM1039=2,2,IF(AND(AM1038=2,Table2[[#This Row],[Negatives]]&lt;&gt;"NEG"),2,""))</f>
        <v/>
      </c>
      <c r="AO1039" s="39">
        <f>IF(AND(Table2[[#This Row],[State]]="NSW",Table2[[#This Row],[Rated Order]]=3,AN1039=""),100,100)</f>
        <v>100</v>
      </c>
      <c r="AP1039" s="39">
        <f>IF(AC1039&lt;&gt;"Won","",AO1039*AD1039)</f>
        <v>800</v>
      </c>
      <c r="AQ1039" s="39">
        <f>IF(AP1039="",AO1039*-1,AP1039-AO1039)</f>
        <v>700</v>
      </c>
      <c r="AR1039" s="95" t="str">
        <f>IF(Table2[[#This Row],[Negatives]]="NEG","",IF(AND(Table2[[#This Row],[2 Pro Bets]]="",Table2[[#This Row],[State]]="NSW",Table2[[#This Row],[Rated Order]]=3),"",100))</f>
        <v/>
      </c>
      <c r="AS1039" s="47" t="str">
        <f>IF(Table2[[#This Row],[Pro Bet]]="","",IF(Table2[[#This Row],[Lev Ret]]="","",AR1039*Table2[[#This Row],[Div]]))</f>
        <v/>
      </c>
      <c r="AT1039" s="96" t="str">
        <f>IF(Table2[[#This Row],[Pro Bet]]="","",IF(AS1039="",AR1039*-1,AS1039-AR1039))</f>
        <v/>
      </c>
    </row>
    <row r="1040" spans="1:46" x14ac:dyDescent="0.25">
      <c r="A1040" s="38">
        <v>44996</v>
      </c>
      <c r="B1040" s="39" t="s">
        <v>225</v>
      </c>
      <c r="C1040" s="40">
        <v>0.70833333333333337</v>
      </c>
      <c r="D1040" s="39">
        <v>3</v>
      </c>
      <c r="E1040" s="39">
        <v>4</v>
      </c>
      <c r="F1040" s="70">
        <v>8</v>
      </c>
      <c r="G1040" s="39">
        <v>1400</v>
      </c>
      <c r="H1040" s="39" t="s">
        <v>988</v>
      </c>
      <c r="I1040" s="39" t="s">
        <v>989</v>
      </c>
      <c r="J1040" s="39">
        <v>200</v>
      </c>
      <c r="K1040" s="39">
        <v>1</v>
      </c>
      <c r="L1040" s="39" t="s">
        <v>1297</v>
      </c>
      <c r="M1040" s="39" t="s">
        <v>995</v>
      </c>
      <c r="N1040" s="41">
        <v>4.4000000000000004</v>
      </c>
      <c r="O1040" s="39" t="s">
        <v>1298</v>
      </c>
      <c r="P1040" s="39" t="s">
        <v>1025</v>
      </c>
      <c r="Q1040" s="48"/>
      <c r="R1040" s="39">
        <v>14</v>
      </c>
      <c r="S1040" s="39">
        <v>60</v>
      </c>
      <c r="T1040" s="39">
        <v>60</v>
      </c>
      <c r="U1040" s="48">
        <v>34.491978609625669</v>
      </c>
      <c r="V1040" s="39">
        <v>1</v>
      </c>
      <c r="W1040" s="39"/>
      <c r="X1040" s="39">
        <v>2</v>
      </c>
      <c r="Y1040" s="39">
        <v>5.3</v>
      </c>
      <c r="Z1040" s="39">
        <v>35</v>
      </c>
      <c r="AA1040" s="39">
        <v>14</v>
      </c>
      <c r="AB1040" s="52"/>
      <c r="AC1040" s="39" t="s">
        <v>617</v>
      </c>
      <c r="AD1040" s="41">
        <v>6</v>
      </c>
      <c r="AE1040" s="41">
        <v>2.2000000000000002</v>
      </c>
      <c r="AF1040" s="68" t="s">
        <v>618</v>
      </c>
      <c r="AG1040" s="39" t="str">
        <f>VLOOKUP(B1040,$B$1703:$D$1743,2,FALSE)</f>
        <v>Vic</v>
      </c>
      <c r="AH1040" s="39" t="str">
        <f>VLOOKUP(B1040,$B$1703:$D$1743,3,FALSE)</f>
        <v>-</v>
      </c>
      <c r="AI1040" s="69" t="str">
        <f>TRIM(PROPER(L1040))</f>
        <v>Scallopini</v>
      </c>
      <c r="AJ1040" s="39" t="str">
        <f>TEXT(A1040, "ddd")</f>
        <v>Sat</v>
      </c>
      <c r="AK1040" s="39">
        <f>MONTH(Table2[[#This Row],[Date]])</f>
        <v>3</v>
      </c>
      <c r="AL1040" s="39" t="s">
        <v>1361</v>
      </c>
      <c r="AM1040" s="39" t="str">
        <f>IF(AND(Table2[[#This Row],[Date]]=A1041,Table2[[#This Row],[Track]]=B1041,Table2[[#This Row],[Race]]=F1041,AL1040&lt;&gt;"Neg",AL1041&lt;&gt;"Neg"),2,"")</f>
        <v/>
      </c>
      <c r="AN1040" s="39" t="str">
        <f>IF(AM1040=2,2,IF(AND(AM1039=2,Table2[[#This Row],[Negatives]]&lt;&gt;"NEG"),2,""))</f>
        <v/>
      </c>
      <c r="AO1040" s="39">
        <f>IF(AND(Table2[[#This Row],[State]]="NSW",Table2[[#This Row],[Rated Order]]=3,AN1040=""),100,100)</f>
        <v>100</v>
      </c>
      <c r="AP1040" s="39">
        <f>IF(AC1040&lt;&gt;"Won","",AO1040*AD1040)</f>
        <v>600</v>
      </c>
      <c r="AQ1040" s="39">
        <f>IF(AP1040="",AO1040*-1,AP1040-AO1040)</f>
        <v>500</v>
      </c>
      <c r="AR1040" s="95" t="str">
        <f>IF(Table2[[#This Row],[Negatives]]="NEG","",IF(AND(Table2[[#This Row],[2 Pro Bets]]="",Table2[[#This Row],[State]]="NSW",Table2[[#This Row],[Rated Order]]=3),"",100))</f>
        <v/>
      </c>
      <c r="AS1040" s="47" t="str">
        <f>IF(Table2[[#This Row],[Pro Bet]]="","",IF(Table2[[#This Row],[Lev Ret]]="","",AR1040*Table2[[#This Row],[Div]]))</f>
        <v/>
      </c>
      <c r="AT1040" s="96" t="str">
        <f>IF(Table2[[#This Row],[Pro Bet]]="","",IF(AS1040="",AR1040*-1,AS1040-AR1040))</f>
        <v/>
      </c>
    </row>
    <row r="1041" spans="1:46" x14ac:dyDescent="0.25">
      <c r="A1041" s="38">
        <v>44996</v>
      </c>
      <c r="B1041" s="39" t="s">
        <v>225</v>
      </c>
      <c r="C1041" s="40">
        <v>0.70833333333333337</v>
      </c>
      <c r="D1041" s="39">
        <v>3</v>
      </c>
      <c r="E1041" s="39">
        <v>4</v>
      </c>
      <c r="F1041" s="70">
        <v>8</v>
      </c>
      <c r="G1041" s="39">
        <v>1400</v>
      </c>
      <c r="H1041" s="39" t="s">
        <v>988</v>
      </c>
      <c r="I1041" s="39" t="s">
        <v>989</v>
      </c>
      <c r="J1041" s="39">
        <v>200</v>
      </c>
      <c r="K1041" s="39">
        <v>11</v>
      </c>
      <c r="L1041" s="39" t="s">
        <v>628</v>
      </c>
      <c r="M1041" s="39" t="s">
        <v>1006</v>
      </c>
      <c r="N1041" s="41">
        <v>18</v>
      </c>
      <c r="O1041" s="39" t="s">
        <v>1000</v>
      </c>
      <c r="P1041" s="39" t="s">
        <v>1156</v>
      </c>
      <c r="Q1041" s="48"/>
      <c r="R1041" s="39">
        <v>7</v>
      </c>
      <c r="S1041" s="39">
        <v>54</v>
      </c>
      <c r="T1041" s="39">
        <v>54</v>
      </c>
      <c r="U1041" s="48">
        <v>34.491978609625669</v>
      </c>
      <c r="V1041" s="39">
        <v>5</v>
      </c>
      <c r="W1041" s="39"/>
      <c r="X1041" s="39">
        <v>3</v>
      </c>
      <c r="Y1041" s="39">
        <v>5.6</v>
      </c>
      <c r="Z1041" s="39">
        <v>30</v>
      </c>
      <c r="AA1041" s="39">
        <v>14</v>
      </c>
      <c r="AB1041" s="52"/>
      <c r="AC1041" s="39" t="s">
        <v>1</v>
      </c>
      <c r="AD1041" s="41">
        <v>18</v>
      </c>
      <c r="AE1041" s="41">
        <v>2.2000000000000002</v>
      </c>
      <c r="AF1041" s="68" t="s">
        <v>618</v>
      </c>
      <c r="AG1041" s="39" t="str">
        <f>VLOOKUP(B1041,$B$1703:$D$1743,2,FALSE)</f>
        <v>Vic</v>
      </c>
      <c r="AH1041" s="39" t="str">
        <f>VLOOKUP(B1041,$B$1703:$D$1743,3,FALSE)</f>
        <v>-</v>
      </c>
      <c r="AI1041" s="69" t="str">
        <f>TRIM(PROPER(L1041))</f>
        <v>Biometric</v>
      </c>
      <c r="AJ1041" s="39" t="str">
        <f>TEXT(A1041, "ddd")</f>
        <v>Sat</v>
      </c>
      <c r="AK1041" s="39">
        <f>MONTH(Table2[[#This Row],[Date]])</f>
        <v>3</v>
      </c>
      <c r="AL1041" s="39"/>
      <c r="AM1041" s="39" t="str">
        <f>IF(AND(Table2[[#This Row],[Date]]=A1042,Table2[[#This Row],[Track]]=B1042,Table2[[#This Row],[Race]]=F1042,AL1041&lt;&gt;"Neg",AL1042&lt;&gt;"Neg"),2,"")</f>
        <v/>
      </c>
      <c r="AN1041" s="39" t="str">
        <f>IF(AM1041=2,2,IF(AND(AM1040=2,Table2[[#This Row],[Negatives]]&lt;&gt;"NEG"),2,""))</f>
        <v/>
      </c>
      <c r="AO1041" s="39">
        <f>IF(AND(Table2[[#This Row],[State]]="NSW",Table2[[#This Row],[Rated Order]]=3,AN1041=""),100,100)</f>
        <v>100</v>
      </c>
      <c r="AP1041" s="39" t="str">
        <f>IF(AC1041&lt;&gt;"Won","",AO1041*AD1041)</f>
        <v/>
      </c>
      <c r="AQ1041" s="39">
        <f>IF(AP1041="",AO1041*-1,AP1041-AO1041)</f>
        <v>-100</v>
      </c>
      <c r="AR1041" s="95">
        <f>IF(Table2[[#This Row],[Negatives]]="NEG","",IF(AND(Table2[[#This Row],[2 Pro Bets]]="",Table2[[#This Row],[State]]="NSW",Table2[[#This Row],[Rated Order]]=3),"",100))</f>
        <v>100</v>
      </c>
      <c r="AS1041" s="47" t="str">
        <f>IF(Table2[[#This Row],[Pro Bet]]="","",IF(Table2[[#This Row],[Lev Ret]]="","",AR1041*Table2[[#This Row],[Div]]))</f>
        <v/>
      </c>
      <c r="AT1041" s="96">
        <f>IF(Table2[[#This Row],[Pro Bet]]="","",IF(AS1041="",AR1041*-1,AS1041-AR1041))</f>
        <v>-100</v>
      </c>
    </row>
    <row r="1042" spans="1:46" x14ac:dyDescent="0.25">
      <c r="A1042" s="38">
        <v>44996</v>
      </c>
      <c r="B1042" s="39" t="s">
        <v>45</v>
      </c>
      <c r="C1042" s="40">
        <v>0.72222222222222221</v>
      </c>
      <c r="D1042" s="39">
        <v>4</v>
      </c>
      <c r="E1042" s="39">
        <v>0</v>
      </c>
      <c r="F1042" s="70">
        <v>9</v>
      </c>
      <c r="G1042" s="39">
        <v>1500</v>
      </c>
      <c r="H1042" s="39" t="s">
        <v>1398</v>
      </c>
      <c r="I1042" s="39"/>
      <c r="J1042" s="39">
        <v>250</v>
      </c>
      <c r="K1042" s="39">
        <v>7</v>
      </c>
      <c r="L1042" s="39" t="s">
        <v>321</v>
      </c>
      <c r="M1042" s="39" t="s">
        <v>995</v>
      </c>
      <c r="N1042" s="41">
        <v>5</v>
      </c>
      <c r="O1042" s="39" t="s">
        <v>1440</v>
      </c>
      <c r="P1042" s="39" t="s">
        <v>1092</v>
      </c>
      <c r="Q1042" s="48"/>
      <c r="R1042" s="39">
        <v>5</v>
      </c>
      <c r="S1042" s="39">
        <v>55</v>
      </c>
      <c r="T1042" s="39">
        <v>55</v>
      </c>
      <c r="U1042" s="48">
        <v>46.315789473684212</v>
      </c>
      <c r="V1042" s="39">
        <v>5</v>
      </c>
      <c r="W1042" s="39">
        <v>4</v>
      </c>
      <c r="X1042" s="39">
        <v>2</v>
      </c>
      <c r="Y1042" s="39">
        <v>4.75</v>
      </c>
      <c r="Z1042" s="39">
        <v>20</v>
      </c>
      <c r="AA1042" s="39"/>
      <c r="AB1042" s="52"/>
      <c r="AC1042" s="39"/>
      <c r="AD1042" s="41">
        <v>4.8</v>
      </c>
      <c r="AE1042" s="41"/>
      <c r="AF1042" s="68" t="s">
        <v>619</v>
      </c>
      <c r="AG1042" s="39" t="str">
        <f>VLOOKUP(B1042,$B$1703:$D$1743,2,FALSE)</f>
        <v>NSW</v>
      </c>
      <c r="AH1042" s="39" t="str">
        <f>VLOOKUP(B1042,$B$1703:$D$1743,3,FALSE)</f>
        <v>-</v>
      </c>
      <c r="AI1042" s="69" t="str">
        <f>TRIM(PROPER(L1042))</f>
        <v>Ascension</v>
      </c>
      <c r="AJ1042" s="39" t="str">
        <f>TEXT(A1042, "ddd")</f>
        <v>Sat</v>
      </c>
      <c r="AK1042" s="39">
        <f>MONTH(Table2[[#This Row],[Date]])</f>
        <v>3</v>
      </c>
      <c r="AL1042" s="39"/>
      <c r="AM1042" s="39" t="str">
        <f>IF(AND(Table2[[#This Row],[Date]]=A1043,Table2[[#This Row],[Track]]=B1043,Table2[[#This Row],[Race]]=F1043,AL1042&lt;&gt;"Neg",AL1043&lt;&gt;"Neg"),2,"")</f>
        <v/>
      </c>
      <c r="AN1042" s="39" t="str">
        <f>IF(AM1042=2,2,IF(AND(AM1041=2,Table2[[#This Row],[Negatives]]&lt;&gt;"NEG"),2,""))</f>
        <v/>
      </c>
      <c r="AO1042" s="39">
        <f>IF(AND(Table2[[#This Row],[State]]="NSW",Table2[[#This Row],[Rated Order]]=3,AN1042=""),100,100)</f>
        <v>100</v>
      </c>
      <c r="AP1042" s="39" t="str">
        <f>IF(AC1042&lt;&gt;"Won","",AO1042*AD1042)</f>
        <v/>
      </c>
      <c r="AQ1042" s="39">
        <f>IF(AP1042="",AO1042*-1,AP1042-AO1042)</f>
        <v>-100</v>
      </c>
      <c r="AR1042" s="95">
        <f>IF(Table2[[#This Row],[Negatives]]="NEG","",IF(AND(Table2[[#This Row],[2 Pro Bets]]="",Table2[[#This Row],[State]]="NSW",Table2[[#This Row],[Rated Order]]=3),"",100))</f>
        <v>100</v>
      </c>
      <c r="AS1042" s="47" t="str">
        <f>IF(Table2[[#This Row],[Pro Bet]]="","",IF(Table2[[#This Row],[Lev Ret]]="","",AR1042*Table2[[#This Row],[Div]]))</f>
        <v/>
      </c>
      <c r="AT1042" s="96">
        <f>IF(Table2[[#This Row],[Pro Bet]]="","",IF(AS1042="",AR1042*-1,AS1042-AR1042))</f>
        <v>-100</v>
      </c>
    </row>
    <row r="1043" spans="1:46" x14ac:dyDescent="0.25">
      <c r="A1043" s="38">
        <v>44996</v>
      </c>
      <c r="B1043" s="39" t="s">
        <v>45</v>
      </c>
      <c r="C1043" s="40">
        <v>0.74652777777777779</v>
      </c>
      <c r="D1043" s="39">
        <v>4</v>
      </c>
      <c r="E1043" s="39">
        <v>0</v>
      </c>
      <c r="F1043" s="70">
        <v>10</v>
      </c>
      <c r="G1043" s="39">
        <v>1900</v>
      </c>
      <c r="H1043" s="39" t="s">
        <v>1398</v>
      </c>
      <c r="I1043" s="39">
        <v>78</v>
      </c>
      <c r="J1043" s="39">
        <v>150</v>
      </c>
      <c r="K1043" s="39">
        <v>9</v>
      </c>
      <c r="L1043" s="39" t="s">
        <v>933</v>
      </c>
      <c r="M1043" s="39" t="s">
        <v>999</v>
      </c>
      <c r="N1043" s="41">
        <v>4.0999999999999996</v>
      </c>
      <c r="O1043" s="39" t="s">
        <v>1406</v>
      </c>
      <c r="P1043" s="39" t="s">
        <v>1266</v>
      </c>
      <c r="Q1043" s="48"/>
      <c r="R1043" s="39">
        <v>3</v>
      </c>
      <c r="S1043" s="39">
        <v>55.5</v>
      </c>
      <c r="T1043" s="39">
        <v>55.5</v>
      </c>
      <c r="U1043" s="48">
        <v>46.612466124661246</v>
      </c>
      <c r="V1043" s="39">
        <v>4</v>
      </c>
      <c r="W1043" s="39"/>
      <c r="X1043" s="39">
        <v>2</v>
      </c>
      <c r="Y1043" s="39">
        <v>6.16</v>
      </c>
      <c r="Z1043" s="39">
        <v>20</v>
      </c>
      <c r="AA1043" s="39"/>
      <c r="AB1043" s="52"/>
      <c r="AC1043" s="39"/>
      <c r="AD1043" s="41">
        <v>4.4000000000000004</v>
      </c>
      <c r="AE1043" s="41"/>
      <c r="AF1043" s="68" t="s">
        <v>619</v>
      </c>
      <c r="AG1043" s="39" t="str">
        <f>VLOOKUP(B1043,$B$1703:$D$1743,2,FALSE)</f>
        <v>NSW</v>
      </c>
      <c r="AH1043" s="39" t="str">
        <f>VLOOKUP(B1043,$B$1703:$D$1743,3,FALSE)</f>
        <v>-</v>
      </c>
      <c r="AI1043" s="69" t="str">
        <f>TRIM(PROPER(L1043))</f>
        <v>Major Beel</v>
      </c>
      <c r="AJ1043" s="39" t="str">
        <f>TEXT(A1043, "ddd")</f>
        <v>Sat</v>
      </c>
      <c r="AK1043" s="39">
        <f>MONTH(Table2[[#This Row],[Date]])</f>
        <v>3</v>
      </c>
      <c r="AL1043" s="39"/>
      <c r="AM1043" s="39" t="str">
        <f>IF(AND(Table2[[#This Row],[Date]]=A1044,Table2[[#This Row],[Track]]=B1044,Table2[[#This Row],[Race]]=F1044,AL1043&lt;&gt;"Neg",AL1044&lt;&gt;"Neg"),2,"")</f>
        <v/>
      </c>
      <c r="AN1043" s="39" t="str">
        <f>IF(AM1043=2,2,IF(AND(AM1042=2,Table2[[#This Row],[Negatives]]&lt;&gt;"NEG"),2,""))</f>
        <v/>
      </c>
      <c r="AO1043" s="39">
        <f>IF(AND(Table2[[#This Row],[State]]="NSW",Table2[[#This Row],[Rated Order]]=3,AN1043=""),100,100)</f>
        <v>100</v>
      </c>
      <c r="AP1043" s="39" t="str">
        <f>IF(AC1043&lt;&gt;"Won","",AO1043*AD1043)</f>
        <v/>
      </c>
      <c r="AQ1043" s="39">
        <f>IF(AP1043="",AO1043*-1,AP1043-AO1043)</f>
        <v>-100</v>
      </c>
      <c r="AR1043" s="95">
        <f>IF(Table2[[#This Row],[Negatives]]="NEG","",IF(AND(Table2[[#This Row],[2 Pro Bets]]="",Table2[[#This Row],[State]]="NSW",Table2[[#This Row],[Rated Order]]=3),"",100))</f>
        <v>100</v>
      </c>
      <c r="AS1043" s="47" t="str">
        <f>IF(Table2[[#This Row],[Pro Bet]]="","",IF(Table2[[#This Row],[Lev Ret]]="","",AR1043*Table2[[#This Row],[Div]]))</f>
        <v/>
      </c>
      <c r="AT1043" s="96">
        <f>IF(Table2[[#This Row],[Pro Bet]]="","",IF(AS1043="",AR1043*-1,AS1043-AR1043))</f>
        <v>-100</v>
      </c>
    </row>
    <row r="1044" spans="1:46" x14ac:dyDescent="0.25">
      <c r="A1044" s="38">
        <v>45003</v>
      </c>
      <c r="B1044" s="39" t="s">
        <v>45</v>
      </c>
      <c r="C1044" s="40">
        <v>0.50694444444444442</v>
      </c>
      <c r="D1044" s="39">
        <v>4</v>
      </c>
      <c r="E1044" s="39">
        <v>2</v>
      </c>
      <c r="F1044" s="70">
        <v>1</v>
      </c>
      <c r="G1044" s="39">
        <v>1500</v>
      </c>
      <c r="H1044" s="39" t="s">
        <v>1398</v>
      </c>
      <c r="I1044" s="39">
        <v>72</v>
      </c>
      <c r="J1044" s="39">
        <v>120</v>
      </c>
      <c r="K1044" s="39">
        <v>12</v>
      </c>
      <c r="L1044" s="39" t="s">
        <v>1656</v>
      </c>
      <c r="M1044" s="39" t="s">
        <v>1018</v>
      </c>
      <c r="N1044" s="41">
        <v>10.199999999999999</v>
      </c>
      <c r="O1044" s="39" t="s">
        <v>1450</v>
      </c>
      <c r="P1044" s="39" t="s">
        <v>1084</v>
      </c>
      <c r="Q1044" s="48"/>
      <c r="R1044" s="39">
        <v>6</v>
      </c>
      <c r="S1044" s="39">
        <v>53</v>
      </c>
      <c r="T1044" s="39">
        <v>53</v>
      </c>
      <c r="U1044" s="48">
        <v>31.080517313308302</v>
      </c>
      <c r="V1044" s="39">
        <v>4</v>
      </c>
      <c r="W1044" s="39">
        <v>4</v>
      </c>
      <c r="X1044" s="39">
        <v>2</v>
      </c>
      <c r="Y1044" s="39">
        <v>6.83</v>
      </c>
      <c r="Z1044" s="39">
        <v>20</v>
      </c>
      <c r="AA1044" s="39"/>
      <c r="AB1044" s="52"/>
      <c r="AC1044" s="39" t="s">
        <v>1</v>
      </c>
      <c r="AD1044" s="41">
        <v>11</v>
      </c>
      <c r="AE1044" s="41">
        <v>2.7</v>
      </c>
      <c r="AF1044" s="68" t="s">
        <v>619</v>
      </c>
      <c r="AG1044" s="39" t="str">
        <f>VLOOKUP(B1044,$B$1703:$D$1743,2,FALSE)</f>
        <v>NSW</v>
      </c>
      <c r="AH1044" s="39" t="str">
        <f>VLOOKUP(B1044,$B$1703:$D$1743,3,FALSE)</f>
        <v>-</v>
      </c>
      <c r="AI1044" s="69" t="str">
        <f>TRIM(PROPER(L1044))</f>
        <v>Pacific Warrior</v>
      </c>
      <c r="AJ1044" s="39" t="str">
        <f>TEXT(A1044, "ddd")</f>
        <v>Sat</v>
      </c>
      <c r="AK1044" s="39">
        <f>MONTH(Table2[[#This Row],[Date]])</f>
        <v>3</v>
      </c>
      <c r="AL1044" s="39" t="s">
        <v>1362</v>
      </c>
      <c r="AM1044" s="39" t="str">
        <f>IF(AND(Table2[[#This Row],[Date]]=A1045,Table2[[#This Row],[Track]]=B1045,Table2[[#This Row],[Race]]=F1045,AL1044&lt;&gt;"Neg",AL1045&lt;&gt;"Neg"),2,"")</f>
        <v/>
      </c>
      <c r="AN1044" s="39" t="str">
        <f>IF(AM1044=2,2,IF(AND(AM1043=2,Table2[[#This Row],[Negatives]]&lt;&gt;"NEG"),2,""))</f>
        <v/>
      </c>
      <c r="AO1044" s="39">
        <f>IF(AND(Table2[[#This Row],[State]]="NSW",Table2[[#This Row],[Rated Order]]=3,AN1044=""),100,100)</f>
        <v>100</v>
      </c>
      <c r="AP1044" s="39" t="str">
        <f>IF(AC1044&lt;&gt;"Won","",AO1044*AD1044)</f>
        <v/>
      </c>
      <c r="AQ1044" s="39">
        <f>IF(AP1044="",AO1044*-1,AP1044-AO1044)</f>
        <v>-100</v>
      </c>
      <c r="AR1044" s="95" t="str">
        <f>IF(Table2[[#This Row],[Negatives]]="NEG","",IF(AND(Table2[[#This Row],[2 Pro Bets]]="",Table2[[#This Row],[State]]="NSW",Table2[[#This Row],[Rated Order]]=3),"",100))</f>
        <v/>
      </c>
      <c r="AS1044" s="47" t="str">
        <f>IF(Table2[[#This Row],[Pro Bet]]="","",IF(Table2[[#This Row],[Lev Ret]]="","",AR1044*Table2[[#This Row],[Div]]))</f>
        <v/>
      </c>
      <c r="AT1044" s="96" t="str">
        <f>IF(Table2[[#This Row],[Pro Bet]]="","",IF(AS1044="",AR1044*-1,AS1044-AR1044))</f>
        <v/>
      </c>
    </row>
    <row r="1045" spans="1:46" x14ac:dyDescent="0.25">
      <c r="A1045" s="38">
        <v>45003</v>
      </c>
      <c r="B1045" s="39" t="s">
        <v>45</v>
      </c>
      <c r="C1045" s="40">
        <v>0.50694444444444442</v>
      </c>
      <c r="D1045" s="39">
        <v>4</v>
      </c>
      <c r="E1045" s="39">
        <v>2</v>
      </c>
      <c r="F1045" s="70">
        <v>1</v>
      </c>
      <c r="G1045" s="39">
        <v>1500</v>
      </c>
      <c r="H1045" s="39" t="s">
        <v>1398</v>
      </c>
      <c r="I1045" s="39">
        <v>72</v>
      </c>
      <c r="J1045" s="39">
        <v>120</v>
      </c>
      <c r="K1045" s="39">
        <v>8</v>
      </c>
      <c r="L1045" s="39" t="s">
        <v>163</v>
      </c>
      <c r="M1045" s="39" t="s">
        <v>1006</v>
      </c>
      <c r="N1045" s="41">
        <v>3.8</v>
      </c>
      <c r="O1045" s="39" t="s">
        <v>1473</v>
      </c>
      <c r="P1045" s="39" t="s">
        <v>1266</v>
      </c>
      <c r="Q1045" s="48"/>
      <c r="R1045" s="39">
        <v>4</v>
      </c>
      <c r="S1045" s="39">
        <v>55</v>
      </c>
      <c r="T1045" s="39">
        <v>55</v>
      </c>
      <c r="U1045" s="48">
        <v>31.080517313308302</v>
      </c>
      <c r="V1045" s="39">
        <v>1</v>
      </c>
      <c r="W1045" s="39">
        <v>1</v>
      </c>
      <c r="X1045" s="39">
        <v>3</v>
      </c>
      <c r="Y1045" s="39">
        <v>7.68</v>
      </c>
      <c r="Z1045" s="39">
        <v>20</v>
      </c>
      <c r="AA1045" s="39"/>
      <c r="AB1045" s="52"/>
      <c r="AC1045" s="39"/>
      <c r="AD1045" s="41">
        <v>4.5999999999999996</v>
      </c>
      <c r="AE1045" s="41"/>
      <c r="AF1045" s="68" t="s">
        <v>619</v>
      </c>
      <c r="AG1045" s="39" t="str">
        <f>VLOOKUP(B1045,$B$1703:$D$1743,2,FALSE)</f>
        <v>NSW</v>
      </c>
      <c r="AH1045" s="39" t="str">
        <f>VLOOKUP(B1045,$B$1703:$D$1743,3,FALSE)</f>
        <v>-</v>
      </c>
      <c r="AI1045" s="69" t="str">
        <f>TRIM(PROPER(L1045))</f>
        <v>Strait Acer</v>
      </c>
      <c r="AJ1045" s="39" t="str">
        <f>TEXT(A1045, "ddd")</f>
        <v>Sat</v>
      </c>
      <c r="AK1045" s="39">
        <f>MONTH(Table2[[#This Row],[Date]])</f>
        <v>3</v>
      </c>
      <c r="AL1045" s="79" t="s">
        <v>1361</v>
      </c>
      <c r="AM1045" s="39" t="str">
        <f>IF(AND(Table2[[#This Row],[Date]]=A1046,Table2[[#This Row],[Track]]=B1046,Table2[[#This Row],[Race]]=F1046,AL1045&lt;&gt;"Neg",AL1046&lt;&gt;"Neg"),2,"")</f>
        <v/>
      </c>
      <c r="AN1045" s="39" t="str">
        <f>IF(AM1045=2,2,IF(AND(AM1044=2,Table2[[#This Row],[Negatives]]&lt;&gt;"NEG"),2,""))</f>
        <v/>
      </c>
      <c r="AO1045" s="39">
        <f>IF(AND(Table2[[#This Row],[State]]="NSW",Table2[[#This Row],[Rated Order]]=3,AN1045=""),100,100)</f>
        <v>100</v>
      </c>
      <c r="AP1045" s="39" t="str">
        <f>IF(AC1045&lt;&gt;"Won","",AO1045*AD1045)</f>
        <v/>
      </c>
      <c r="AQ1045" s="39">
        <f>IF(AP1045="",AO1045*-1,AP1045-AO1045)</f>
        <v>-100</v>
      </c>
      <c r="AR1045" s="95" t="str">
        <f>IF(Table2[[#This Row],[Negatives]]="NEG","",IF(AND(Table2[[#This Row],[2 Pro Bets]]="",Table2[[#This Row],[State]]="NSW",Table2[[#This Row],[Rated Order]]=3),"",100))</f>
        <v/>
      </c>
      <c r="AS1045" s="47" t="str">
        <f>IF(Table2[[#This Row],[Pro Bet]]="","",IF(Table2[[#This Row],[Lev Ret]]="","",AR1045*Table2[[#This Row],[Div]]))</f>
        <v/>
      </c>
      <c r="AT1045" s="96" t="str">
        <f>IF(Table2[[#This Row],[Pro Bet]]="","",IF(AS1045="",AR1045*-1,AS1045-AR1045))</f>
        <v/>
      </c>
    </row>
    <row r="1046" spans="1:46" x14ac:dyDescent="0.25">
      <c r="A1046" s="38">
        <v>45003</v>
      </c>
      <c r="B1046" s="39" t="s">
        <v>125</v>
      </c>
      <c r="C1046" s="40">
        <v>0.51736111111111105</v>
      </c>
      <c r="D1046" s="39">
        <v>3</v>
      </c>
      <c r="E1046" s="39">
        <v>0</v>
      </c>
      <c r="F1046" s="70">
        <v>1</v>
      </c>
      <c r="G1046" s="39">
        <v>1000</v>
      </c>
      <c r="H1046" s="39" t="s">
        <v>988</v>
      </c>
      <c r="I1046" s="39" t="s">
        <v>989</v>
      </c>
      <c r="J1046" s="39">
        <v>200</v>
      </c>
      <c r="K1046" s="39">
        <v>4</v>
      </c>
      <c r="L1046" s="39" t="s">
        <v>1299</v>
      </c>
      <c r="M1046" s="39" t="s">
        <v>995</v>
      </c>
      <c r="N1046" s="41">
        <v>4.5999999999999996</v>
      </c>
      <c r="O1046" s="39" t="s">
        <v>1050</v>
      </c>
      <c r="P1046" s="39" t="s">
        <v>1047</v>
      </c>
      <c r="Q1046" s="48"/>
      <c r="R1046" s="39">
        <v>2</v>
      </c>
      <c r="S1046" s="39">
        <v>55</v>
      </c>
      <c r="T1046" s="39">
        <v>55</v>
      </c>
      <c r="U1046" s="48">
        <v>71.739130434782609</v>
      </c>
      <c r="V1046" s="39">
        <v>3</v>
      </c>
      <c r="W1046" s="39">
        <v>1</v>
      </c>
      <c r="X1046" s="39">
        <v>2</v>
      </c>
      <c r="Y1046" s="39">
        <v>5.3</v>
      </c>
      <c r="Z1046" s="39">
        <v>30</v>
      </c>
      <c r="AA1046" s="39">
        <v>6</v>
      </c>
      <c r="AB1046" s="52"/>
      <c r="AC1046" s="39" t="s">
        <v>2</v>
      </c>
      <c r="AD1046" s="41">
        <v>5.5</v>
      </c>
      <c r="AE1046" s="41">
        <v>2.5</v>
      </c>
      <c r="AF1046" s="68" t="s">
        <v>618</v>
      </c>
      <c r="AG1046" s="39" t="str">
        <f>VLOOKUP(B1046,$B$1703:$D$1743,2,FALSE)</f>
        <v>Vic</v>
      </c>
      <c r="AH1046" s="39" t="str">
        <f>VLOOKUP(B1046,$B$1703:$D$1743,3,FALSE)</f>
        <v>-</v>
      </c>
      <c r="AI1046" s="69" t="str">
        <f>TRIM(PROPER(L1046))</f>
        <v>Mynumerouno</v>
      </c>
      <c r="AJ1046" s="39" t="str">
        <f>TEXT(A1046, "ddd")</f>
        <v>Sat</v>
      </c>
      <c r="AK1046" s="39">
        <f>MONTH(Table2[[#This Row],[Date]])</f>
        <v>3</v>
      </c>
      <c r="AL1046" s="39" t="s">
        <v>1361</v>
      </c>
      <c r="AM1046" s="39" t="str">
        <f>IF(AND(Table2[[#This Row],[Date]]=A1047,Table2[[#This Row],[Track]]=B1047,Table2[[#This Row],[Race]]=F1047,AL1046&lt;&gt;"Neg",AL1047&lt;&gt;"Neg"),2,"")</f>
        <v/>
      </c>
      <c r="AN1046" s="39" t="str">
        <f>IF(AM1046=2,2,IF(AND(AM1045=2,Table2[[#This Row],[Negatives]]&lt;&gt;"NEG"),2,""))</f>
        <v/>
      </c>
      <c r="AO1046" s="39">
        <f>IF(AND(Table2[[#This Row],[State]]="NSW",Table2[[#This Row],[Rated Order]]=3,AN1046=""),100,100)</f>
        <v>100</v>
      </c>
      <c r="AP1046" s="39" t="str">
        <f>IF(AC1046&lt;&gt;"Won","",AO1046*AD1046)</f>
        <v/>
      </c>
      <c r="AQ1046" s="39">
        <f>IF(AP1046="",AO1046*-1,AP1046-AO1046)</f>
        <v>-100</v>
      </c>
      <c r="AR1046" s="95" t="str">
        <f>IF(Table2[[#This Row],[Negatives]]="NEG","",IF(AND(Table2[[#This Row],[2 Pro Bets]]="",Table2[[#This Row],[State]]="NSW",Table2[[#This Row],[Rated Order]]=3),"",100))</f>
        <v/>
      </c>
      <c r="AS1046" s="47" t="str">
        <f>IF(Table2[[#This Row],[Pro Bet]]="","",IF(Table2[[#This Row],[Lev Ret]]="","",AR1046*Table2[[#This Row],[Div]]))</f>
        <v/>
      </c>
      <c r="AT1046" s="96" t="str">
        <f>IF(Table2[[#This Row],[Pro Bet]]="","",IF(AS1046="",AR1046*-1,AS1046-AR1046))</f>
        <v/>
      </c>
    </row>
    <row r="1047" spans="1:46" x14ac:dyDescent="0.25">
      <c r="A1047" s="38">
        <v>45003</v>
      </c>
      <c r="B1047" s="39" t="s">
        <v>125</v>
      </c>
      <c r="C1047" s="40">
        <v>0.51736111111111105</v>
      </c>
      <c r="D1047" s="39">
        <v>3</v>
      </c>
      <c r="E1047" s="39">
        <v>0</v>
      </c>
      <c r="F1047" s="70">
        <v>1</v>
      </c>
      <c r="G1047" s="39">
        <v>1000</v>
      </c>
      <c r="H1047" s="39" t="s">
        <v>988</v>
      </c>
      <c r="I1047" s="39" t="s">
        <v>989</v>
      </c>
      <c r="J1047" s="39">
        <v>200</v>
      </c>
      <c r="K1047" s="39">
        <v>2</v>
      </c>
      <c r="L1047" s="39" t="s">
        <v>602</v>
      </c>
      <c r="M1047" s="39" t="s">
        <v>999</v>
      </c>
      <c r="N1047" s="41">
        <v>3.8</v>
      </c>
      <c r="O1047" s="39" t="s">
        <v>1165</v>
      </c>
      <c r="P1047" s="39" t="s">
        <v>1278</v>
      </c>
      <c r="Q1047" s="48"/>
      <c r="R1047" s="39">
        <v>4</v>
      </c>
      <c r="S1047" s="39">
        <v>57.5</v>
      </c>
      <c r="T1047" s="39">
        <v>57.5</v>
      </c>
      <c r="U1047" s="48">
        <v>71.739130434782609</v>
      </c>
      <c r="V1047" s="39">
        <v>2</v>
      </c>
      <c r="W1047" s="39">
        <v>3</v>
      </c>
      <c r="X1047" s="39">
        <v>3</v>
      </c>
      <c r="Y1047" s="39">
        <v>5.5</v>
      </c>
      <c r="Z1047" s="39">
        <v>30</v>
      </c>
      <c r="AA1047" s="39">
        <v>6</v>
      </c>
      <c r="AB1047" s="52"/>
      <c r="AC1047" s="39"/>
      <c r="AD1047" s="41">
        <v>4.4000000000000004</v>
      </c>
      <c r="AE1047" s="41"/>
      <c r="AF1047" s="68" t="s">
        <v>618</v>
      </c>
      <c r="AG1047" s="39" t="str">
        <f>VLOOKUP(B1047,$B$1703:$D$1743,2,FALSE)</f>
        <v>Vic</v>
      </c>
      <c r="AH1047" s="39" t="str">
        <f>VLOOKUP(B1047,$B$1703:$D$1743,3,FALSE)</f>
        <v>-</v>
      </c>
      <c r="AI1047" s="69" t="str">
        <f>TRIM(PROPER(L1047))</f>
        <v>Scissor Step</v>
      </c>
      <c r="AJ1047" s="39" t="str">
        <f>TEXT(A1047, "ddd")</f>
        <v>Sat</v>
      </c>
      <c r="AK1047" s="39">
        <f>MONTH(Table2[[#This Row],[Date]])</f>
        <v>3</v>
      </c>
      <c r="AL1047" s="39"/>
      <c r="AM1047" s="39" t="str">
        <f>IF(AND(Table2[[#This Row],[Date]]=A1048,Table2[[#This Row],[Track]]=B1048,Table2[[#This Row],[Race]]=F1048,AL1047&lt;&gt;"Neg",AL1048&lt;&gt;"Neg"),2,"")</f>
        <v/>
      </c>
      <c r="AN1047" s="39" t="str">
        <f>IF(AM1047=2,2,IF(AND(AM1046=2,Table2[[#This Row],[Negatives]]&lt;&gt;"NEG"),2,""))</f>
        <v/>
      </c>
      <c r="AO1047" s="39">
        <f>IF(AND(Table2[[#This Row],[State]]="NSW",Table2[[#This Row],[Rated Order]]=3,AN1047=""),100,100)</f>
        <v>100</v>
      </c>
      <c r="AP1047" s="39" t="str">
        <f>IF(AC1047&lt;&gt;"Won","",AO1047*AD1047)</f>
        <v/>
      </c>
      <c r="AQ1047" s="39">
        <f>IF(AP1047="",AO1047*-1,AP1047-AO1047)</f>
        <v>-100</v>
      </c>
      <c r="AR1047" s="95">
        <f>IF(Table2[[#This Row],[Negatives]]="NEG","",IF(AND(Table2[[#This Row],[2 Pro Bets]]="",Table2[[#This Row],[State]]="NSW",Table2[[#This Row],[Rated Order]]=3),"",100))</f>
        <v>100</v>
      </c>
      <c r="AS1047" s="47" t="str">
        <f>IF(Table2[[#This Row],[Pro Bet]]="","",IF(Table2[[#This Row],[Lev Ret]]="","",AR1047*Table2[[#This Row],[Div]]))</f>
        <v/>
      </c>
      <c r="AT1047" s="96">
        <f>IF(Table2[[#This Row],[Pro Bet]]="","",IF(AS1047="",AR1047*-1,AS1047-AR1047))</f>
        <v>-100</v>
      </c>
    </row>
    <row r="1048" spans="1:46" x14ac:dyDescent="0.25">
      <c r="A1048" s="38">
        <v>45003</v>
      </c>
      <c r="B1048" s="39" t="s">
        <v>45</v>
      </c>
      <c r="C1048" s="40">
        <v>0.53125</v>
      </c>
      <c r="D1048" s="39">
        <v>4</v>
      </c>
      <c r="E1048" s="39">
        <v>2</v>
      </c>
      <c r="F1048" s="70">
        <v>2</v>
      </c>
      <c r="G1048" s="39">
        <v>2400</v>
      </c>
      <c r="H1048" s="39" t="s">
        <v>1398</v>
      </c>
      <c r="I1048" s="39"/>
      <c r="J1048" s="39">
        <v>200</v>
      </c>
      <c r="K1048" s="39">
        <v>4</v>
      </c>
      <c r="L1048" s="39" t="s">
        <v>1657</v>
      </c>
      <c r="M1048" s="39" t="s">
        <v>1018</v>
      </c>
      <c r="N1048" s="41">
        <v>2.8</v>
      </c>
      <c r="O1048" s="39" t="s">
        <v>1440</v>
      </c>
      <c r="P1048" s="39" t="s">
        <v>1084</v>
      </c>
      <c r="Q1048" s="48"/>
      <c r="R1048" s="39">
        <v>7</v>
      </c>
      <c r="S1048" s="39">
        <v>54</v>
      </c>
      <c r="T1048" s="39">
        <v>54</v>
      </c>
      <c r="U1048" s="48">
        <v>53.896103896103895</v>
      </c>
      <c r="V1048" s="39">
        <v>3</v>
      </c>
      <c r="W1048" s="39"/>
      <c r="X1048" s="39">
        <v>2</v>
      </c>
      <c r="Y1048" s="39">
        <v>3.5</v>
      </c>
      <c r="Z1048" s="39">
        <v>20</v>
      </c>
      <c r="AA1048" s="39"/>
      <c r="AB1048" s="52"/>
      <c r="AC1048" s="39"/>
      <c r="AD1048" s="41">
        <v>3.4</v>
      </c>
      <c r="AE1048" s="41"/>
      <c r="AF1048" s="68" t="s">
        <v>619</v>
      </c>
      <c r="AG1048" s="39" t="str">
        <f>VLOOKUP(B1048,$B$1703:$D$1743,2,FALSE)</f>
        <v>NSW</v>
      </c>
      <c r="AH1048" s="39" t="str">
        <f>VLOOKUP(B1048,$B$1703:$D$1743,3,FALSE)</f>
        <v>-</v>
      </c>
      <c r="AI1048" s="69" t="str">
        <f>TRIM(PROPER(L1048))</f>
        <v>Glory Daze</v>
      </c>
      <c r="AJ1048" s="39" t="str">
        <f>TEXT(A1048, "ddd")</f>
        <v>Sat</v>
      </c>
      <c r="AK1048" s="39">
        <f>MONTH(Table2[[#This Row],[Date]])</f>
        <v>3</v>
      </c>
      <c r="AL1048" s="39" t="s">
        <v>1362</v>
      </c>
      <c r="AM1048" s="39" t="str">
        <f>IF(AND(Table2[[#This Row],[Date]]=A1049,Table2[[#This Row],[Track]]=B1049,Table2[[#This Row],[Race]]=F1049,AL1048&lt;&gt;"Neg",AL1049&lt;&gt;"Neg"),2,"")</f>
        <v/>
      </c>
      <c r="AN1048" s="39" t="str">
        <f>IF(AM1048=2,2,IF(AND(AM1047=2,Table2[[#This Row],[Negatives]]&lt;&gt;"NEG"),2,""))</f>
        <v/>
      </c>
      <c r="AO1048" s="39">
        <f>IF(AND(Table2[[#This Row],[State]]="NSW",Table2[[#This Row],[Rated Order]]=3,AN1048=""),100,100)</f>
        <v>100</v>
      </c>
      <c r="AP1048" s="39" t="str">
        <f>IF(AC1048&lt;&gt;"Won","",AO1048*AD1048)</f>
        <v/>
      </c>
      <c r="AQ1048" s="39">
        <f>IF(AP1048="",AO1048*-1,AP1048-AO1048)</f>
        <v>-100</v>
      </c>
      <c r="AR1048" s="95" t="str">
        <f>IF(Table2[[#This Row],[Negatives]]="NEG","",IF(AND(Table2[[#This Row],[2 Pro Bets]]="",Table2[[#This Row],[State]]="NSW",Table2[[#This Row],[Rated Order]]=3),"",100))</f>
        <v/>
      </c>
      <c r="AS1048" s="47" t="str">
        <f>IF(Table2[[#This Row],[Pro Bet]]="","",IF(Table2[[#This Row],[Lev Ret]]="","",AR1048*Table2[[#This Row],[Div]]))</f>
        <v/>
      </c>
      <c r="AT1048" s="96" t="str">
        <f>IF(Table2[[#This Row],[Pro Bet]]="","",IF(AS1048="",AR1048*-1,AS1048-AR1048))</f>
        <v/>
      </c>
    </row>
    <row r="1049" spans="1:46" x14ac:dyDescent="0.25">
      <c r="A1049" s="38">
        <v>45003</v>
      </c>
      <c r="B1049" s="39" t="s">
        <v>125</v>
      </c>
      <c r="C1049" s="40">
        <v>0.56944444444444442</v>
      </c>
      <c r="D1049" s="39">
        <v>3</v>
      </c>
      <c r="E1049" s="39">
        <v>0</v>
      </c>
      <c r="F1049" s="70">
        <v>3</v>
      </c>
      <c r="G1049" s="39">
        <v>2040</v>
      </c>
      <c r="H1049" s="39" t="s">
        <v>1021</v>
      </c>
      <c r="I1049" s="39" t="s">
        <v>1061</v>
      </c>
      <c r="J1049" s="39">
        <v>200</v>
      </c>
      <c r="K1049" s="39">
        <v>10</v>
      </c>
      <c r="L1049" s="39" t="s">
        <v>1300</v>
      </c>
      <c r="M1049" s="39" t="s">
        <v>995</v>
      </c>
      <c r="N1049" s="41">
        <v>2.6</v>
      </c>
      <c r="O1049" s="39" t="s">
        <v>1019</v>
      </c>
      <c r="P1049" s="39" t="s">
        <v>1260</v>
      </c>
      <c r="Q1049" s="48"/>
      <c r="R1049" s="39">
        <v>1</v>
      </c>
      <c r="S1049" s="39">
        <v>52</v>
      </c>
      <c r="T1049" s="39">
        <v>52</v>
      </c>
      <c r="U1049" s="48">
        <v>86.080586080586073</v>
      </c>
      <c r="V1049" s="39">
        <v>2</v>
      </c>
      <c r="W1049" s="39"/>
      <c r="X1049" s="39">
        <v>2</v>
      </c>
      <c r="Y1049" s="39">
        <v>4.4000000000000004</v>
      </c>
      <c r="Z1049" s="39">
        <v>40</v>
      </c>
      <c r="AA1049" s="39">
        <v>7</v>
      </c>
      <c r="AB1049" s="52"/>
      <c r="AC1049" s="39" t="s">
        <v>617</v>
      </c>
      <c r="AD1049" s="41">
        <v>3.1</v>
      </c>
      <c r="AE1049" s="41">
        <v>1.5</v>
      </c>
      <c r="AF1049" s="68" t="s">
        <v>618</v>
      </c>
      <c r="AG1049" s="39" t="str">
        <f>VLOOKUP(B1049,$B$1703:$D$1743,2,FALSE)</f>
        <v>Vic</v>
      </c>
      <c r="AH1049" s="39" t="str">
        <f>VLOOKUP(B1049,$B$1703:$D$1743,3,FALSE)</f>
        <v>-</v>
      </c>
      <c r="AI1049" s="69" t="str">
        <f>TRIM(PROPER(L1049))</f>
        <v>Queen Air</v>
      </c>
      <c r="AJ1049" s="39" t="str">
        <f>TEXT(A1049, "ddd")</f>
        <v>Sat</v>
      </c>
      <c r="AK1049" s="39">
        <f>MONTH(Table2[[#This Row],[Date]])</f>
        <v>3</v>
      </c>
      <c r="AL1049" s="39" t="s">
        <v>1361</v>
      </c>
      <c r="AM1049" s="39" t="str">
        <f>IF(AND(Table2[[#This Row],[Date]]=A1050,Table2[[#This Row],[Track]]=B1050,Table2[[#This Row],[Race]]=F1050,AL1049&lt;&gt;"Neg",AL1050&lt;&gt;"Neg"),2,"")</f>
        <v/>
      </c>
      <c r="AN1049" s="39" t="str">
        <f>IF(AM1049=2,2,IF(AND(AM1048=2,Table2[[#This Row],[Negatives]]&lt;&gt;"NEG"),2,""))</f>
        <v/>
      </c>
      <c r="AO1049" s="39">
        <f>IF(AND(Table2[[#This Row],[State]]="NSW",Table2[[#This Row],[Rated Order]]=3,AN1049=""),100,100)</f>
        <v>100</v>
      </c>
      <c r="AP1049" s="39">
        <f>IF(AC1049&lt;&gt;"Won","",AO1049*AD1049)</f>
        <v>310</v>
      </c>
      <c r="AQ1049" s="39">
        <f>IF(AP1049="",AO1049*-1,AP1049-AO1049)</f>
        <v>210</v>
      </c>
      <c r="AR1049" s="95" t="str">
        <f>IF(Table2[[#This Row],[Negatives]]="NEG","",IF(AND(Table2[[#This Row],[2 Pro Bets]]="",Table2[[#This Row],[State]]="NSW",Table2[[#This Row],[Rated Order]]=3),"",100))</f>
        <v/>
      </c>
      <c r="AS1049" s="47" t="str">
        <f>IF(Table2[[#This Row],[Pro Bet]]="","",IF(Table2[[#This Row],[Lev Ret]]="","",AR1049*Table2[[#This Row],[Div]]))</f>
        <v/>
      </c>
      <c r="AT1049" s="96" t="str">
        <f>IF(Table2[[#This Row],[Pro Bet]]="","",IF(AS1049="",AR1049*-1,AS1049-AR1049))</f>
        <v/>
      </c>
    </row>
    <row r="1050" spans="1:46" x14ac:dyDescent="0.25">
      <c r="A1050" s="38">
        <v>45003</v>
      </c>
      <c r="B1050" s="39" t="s">
        <v>125</v>
      </c>
      <c r="C1050" s="40">
        <v>0.62152777777777779</v>
      </c>
      <c r="D1050" s="39">
        <v>3</v>
      </c>
      <c r="E1050" s="39">
        <v>0</v>
      </c>
      <c r="F1050" s="70">
        <v>5</v>
      </c>
      <c r="G1050" s="39">
        <v>1600</v>
      </c>
      <c r="H1050" s="39" t="s">
        <v>988</v>
      </c>
      <c r="I1050" s="39" t="s">
        <v>989</v>
      </c>
      <c r="J1050" s="39">
        <v>200</v>
      </c>
      <c r="K1050" s="39">
        <v>8</v>
      </c>
      <c r="L1050" s="39" t="s">
        <v>1284</v>
      </c>
      <c r="M1050" s="39" t="s">
        <v>1018</v>
      </c>
      <c r="N1050" s="41">
        <v>9.5</v>
      </c>
      <c r="O1050" s="39" t="s">
        <v>1285</v>
      </c>
      <c r="P1050" s="39" t="s">
        <v>1151</v>
      </c>
      <c r="Q1050" s="48"/>
      <c r="R1050" s="39">
        <v>2</v>
      </c>
      <c r="S1050" s="39">
        <v>54</v>
      </c>
      <c r="T1050" s="39">
        <v>54</v>
      </c>
      <c r="U1050" s="48">
        <v>60.526315789473685</v>
      </c>
      <c r="V1050" s="39">
        <v>2</v>
      </c>
      <c r="W1050" s="39">
        <v>2</v>
      </c>
      <c r="X1050" s="39">
        <v>2</v>
      </c>
      <c r="Y1050" s="39">
        <v>5.6</v>
      </c>
      <c r="Z1050" s="39">
        <v>30</v>
      </c>
      <c r="AA1050" s="39">
        <v>7</v>
      </c>
      <c r="AB1050" s="52"/>
      <c r="AC1050" s="39"/>
      <c r="AD1050" s="41">
        <v>9</v>
      </c>
      <c r="AE1050" s="41"/>
      <c r="AF1050" s="68" t="s">
        <v>618</v>
      </c>
      <c r="AG1050" s="39" t="str">
        <f>VLOOKUP(B1050,$B$1703:$D$1743,2,FALSE)</f>
        <v>Vic</v>
      </c>
      <c r="AH1050" s="39" t="str">
        <f>VLOOKUP(B1050,$B$1703:$D$1743,3,FALSE)</f>
        <v>-</v>
      </c>
      <c r="AI1050" s="69" t="str">
        <f>TRIM(PROPER(L1050))</f>
        <v>Rambler Rebel</v>
      </c>
      <c r="AJ1050" s="39" t="str">
        <f>TEXT(A1050, "ddd")</f>
        <v>Sat</v>
      </c>
      <c r="AK1050" s="39">
        <f>MONTH(Table2[[#This Row],[Date]])</f>
        <v>3</v>
      </c>
      <c r="AL1050" s="39" t="s">
        <v>1361</v>
      </c>
      <c r="AM1050" s="39" t="str">
        <f>IF(AND(Table2[[#This Row],[Date]]=A1051,Table2[[#This Row],[Track]]=B1051,Table2[[#This Row],[Race]]=F1051,AL1050&lt;&gt;"Neg",AL1051&lt;&gt;"Neg"),2,"")</f>
        <v/>
      </c>
      <c r="AN1050" s="39" t="str">
        <f>IF(AM1050=2,2,IF(AND(AM1049=2,Table2[[#This Row],[Negatives]]&lt;&gt;"NEG"),2,""))</f>
        <v/>
      </c>
      <c r="AO1050" s="39">
        <f>IF(AND(Table2[[#This Row],[State]]="NSW",Table2[[#This Row],[Rated Order]]=3,AN1050=""),100,100)</f>
        <v>100</v>
      </c>
      <c r="AP1050" s="39" t="str">
        <f>IF(AC1050&lt;&gt;"Won","",AO1050*AD1050)</f>
        <v/>
      </c>
      <c r="AQ1050" s="39">
        <f>IF(AP1050="",AO1050*-1,AP1050-AO1050)</f>
        <v>-100</v>
      </c>
      <c r="AR1050" s="95" t="str">
        <f>IF(Table2[[#This Row],[Negatives]]="NEG","",IF(AND(Table2[[#This Row],[2 Pro Bets]]="",Table2[[#This Row],[State]]="NSW",Table2[[#This Row],[Rated Order]]=3),"",100))</f>
        <v/>
      </c>
      <c r="AS1050" s="47" t="str">
        <f>IF(Table2[[#This Row],[Pro Bet]]="","",IF(Table2[[#This Row],[Lev Ret]]="","",AR1050*Table2[[#This Row],[Div]]))</f>
        <v/>
      </c>
      <c r="AT1050" s="96" t="str">
        <f>IF(Table2[[#This Row],[Pro Bet]]="","",IF(AS1050="",AR1050*-1,AS1050-AR1050))</f>
        <v/>
      </c>
    </row>
    <row r="1051" spans="1:46" x14ac:dyDescent="0.25">
      <c r="A1051" s="38">
        <v>45003</v>
      </c>
      <c r="B1051" s="39" t="s">
        <v>125</v>
      </c>
      <c r="C1051" s="40">
        <v>0.65277777777777779</v>
      </c>
      <c r="D1051" s="39">
        <v>3</v>
      </c>
      <c r="E1051" s="39">
        <v>0</v>
      </c>
      <c r="F1051" s="70">
        <v>6</v>
      </c>
      <c r="G1051" s="39">
        <v>1200</v>
      </c>
      <c r="H1051" s="39" t="s">
        <v>988</v>
      </c>
      <c r="I1051" s="39" t="s">
        <v>989</v>
      </c>
      <c r="J1051" s="39">
        <v>175</v>
      </c>
      <c r="K1051" s="39">
        <v>11</v>
      </c>
      <c r="L1051" s="39" t="s">
        <v>1301</v>
      </c>
      <c r="M1051" s="39" t="s">
        <v>1030</v>
      </c>
      <c r="N1051" s="41">
        <v>7</v>
      </c>
      <c r="O1051" s="39" t="s">
        <v>1035</v>
      </c>
      <c r="P1051" s="39" t="s">
        <v>1056</v>
      </c>
      <c r="Q1051" s="48"/>
      <c r="R1051" s="39">
        <v>4</v>
      </c>
      <c r="S1051" s="39">
        <v>54</v>
      </c>
      <c r="T1051" s="39">
        <v>54</v>
      </c>
      <c r="U1051" s="48">
        <v>37.012987012987011</v>
      </c>
      <c r="V1051" s="39">
        <v>3</v>
      </c>
      <c r="W1051" s="39">
        <v>4</v>
      </c>
      <c r="X1051" s="39">
        <v>2</v>
      </c>
      <c r="Y1051" s="39">
        <v>5.2</v>
      </c>
      <c r="Z1051" s="39">
        <v>35</v>
      </c>
      <c r="AA1051" s="39">
        <v>11</v>
      </c>
      <c r="AB1051" s="52"/>
      <c r="AC1051" s="39"/>
      <c r="AD1051" s="41">
        <v>8</v>
      </c>
      <c r="AE1051" s="41"/>
      <c r="AF1051" s="68" t="s">
        <v>618</v>
      </c>
      <c r="AG1051" s="39" t="str">
        <f>VLOOKUP(B1051,$B$1703:$D$1743,2,FALSE)</f>
        <v>Vic</v>
      </c>
      <c r="AH1051" s="39" t="str">
        <f>VLOOKUP(B1051,$B$1703:$D$1743,3,FALSE)</f>
        <v>-</v>
      </c>
      <c r="AI1051" s="69" t="str">
        <f>TRIM(PROPER(L1051))</f>
        <v>Doull</v>
      </c>
      <c r="AJ1051" s="39" t="str">
        <f>TEXT(A1051, "ddd")</f>
        <v>Sat</v>
      </c>
      <c r="AK1051" s="39">
        <f>MONTH(Table2[[#This Row],[Date]])</f>
        <v>3</v>
      </c>
      <c r="AL1051" s="39" t="s">
        <v>1361</v>
      </c>
      <c r="AM1051" s="39" t="str">
        <f>IF(AND(Table2[[#This Row],[Date]]=A1052,Table2[[#This Row],[Track]]=B1052,Table2[[#This Row],[Race]]=F1052,AL1051&lt;&gt;"Neg",AL1052&lt;&gt;"Neg"),2,"")</f>
        <v/>
      </c>
      <c r="AN1051" s="39" t="str">
        <f>IF(AM1051=2,2,IF(AND(AM1050=2,Table2[[#This Row],[Negatives]]&lt;&gt;"NEG"),2,""))</f>
        <v/>
      </c>
      <c r="AO1051" s="39">
        <f>IF(AND(Table2[[#This Row],[State]]="NSW",Table2[[#This Row],[Rated Order]]=3,AN1051=""),100,100)</f>
        <v>100</v>
      </c>
      <c r="AP1051" s="39" t="str">
        <f>IF(AC1051&lt;&gt;"Won","",AO1051*AD1051)</f>
        <v/>
      </c>
      <c r="AQ1051" s="39">
        <f>IF(AP1051="",AO1051*-1,AP1051-AO1051)</f>
        <v>-100</v>
      </c>
      <c r="AR1051" s="95" t="str">
        <f>IF(Table2[[#This Row],[Negatives]]="NEG","",IF(AND(Table2[[#This Row],[2 Pro Bets]]="",Table2[[#This Row],[State]]="NSW",Table2[[#This Row],[Rated Order]]=3),"",100))</f>
        <v/>
      </c>
      <c r="AS1051" s="47" t="str">
        <f>IF(Table2[[#This Row],[Pro Bet]]="","",IF(Table2[[#This Row],[Lev Ret]]="","",AR1051*Table2[[#This Row],[Div]]))</f>
        <v/>
      </c>
      <c r="AT1051" s="96" t="str">
        <f>IF(Table2[[#This Row],[Pro Bet]]="","",IF(AS1051="",AR1051*-1,AS1051-AR1051))</f>
        <v/>
      </c>
    </row>
    <row r="1052" spans="1:46" x14ac:dyDescent="0.25">
      <c r="A1052" s="38">
        <v>45003</v>
      </c>
      <c r="B1052" s="39" t="s">
        <v>125</v>
      </c>
      <c r="C1052" s="40">
        <v>0.65277777777777779</v>
      </c>
      <c r="D1052" s="39">
        <v>3</v>
      </c>
      <c r="E1052" s="39">
        <v>0</v>
      </c>
      <c r="F1052" s="70">
        <v>6</v>
      </c>
      <c r="G1052" s="39">
        <v>1200</v>
      </c>
      <c r="H1052" s="39" t="s">
        <v>988</v>
      </c>
      <c r="I1052" s="39" t="s">
        <v>989</v>
      </c>
      <c r="J1052" s="39">
        <v>175</v>
      </c>
      <c r="K1052" s="39">
        <v>9</v>
      </c>
      <c r="L1052" s="39" t="s">
        <v>1302</v>
      </c>
      <c r="M1052" s="39" t="s">
        <v>1030</v>
      </c>
      <c r="N1052" s="41">
        <v>11</v>
      </c>
      <c r="O1052" s="39" t="s">
        <v>1303</v>
      </c>
      <c r="P1052" s="39" t="s">
        <v>1241</v>
      </c>
      <c r="Q1052" s="48"/>
      <c r="R1052" s="39">
        <v>8</v>
      </c>
      <c r="S1052" s="39">
        <v>54</v>
      </c>
      <c r="T1052" s="39">
        <v>54</v>
      </c>
      <c r="U1052" s="48">
        <v>37.012987012987011</v>
      </c>
      <c r="V1052" s="39">
        <v>1</v>
      </c>
      <c r="W1052" s="39"/>
      <c r="X1052" s="39">
        <v>3</v>
      </c>
      <c r="Y1052" s="39">
        <v>5.8</v>
      </c>
      <c r="Z1052" s="39">
        <v>30</v>
      </c>
      <c r="AA1052" s="39">
        <v>11</v>
      </c>
      <c r="AB1052" s="52"/>
      <c r="AC1052" s="39"/>
      <c r="AD1052" s="41">
        <v>15</v>
      </c>
      <c r="AE1052" s="41"/>
      <c r="AF1052" s="68" t="s">
        <v>618</v>
      </c>
      <c r="AG1052" s="39" t="str">
        <f>VLOOKUP(B1052,$B$1703:$D$1743,2,FALSE)</f>
        <v>Vic</v>
      </c>
      <c r="AH1052" s="39" t="str">
        <f>VLOOKUP(B1052,$B$1703:$D$1743,3,FALSE)</f>
        <v>-</v>
      </c>
      <c r="AI1052" s="69" t="str">
        <f>TRIM(PROPER(L1052))</f>
        <v>I Am War</v>
      </c>
      <c r="AJ1052" s="39" t="str">
        <f>TEXT(A1052, "ddd")</f>
        <v>Sat</v>
      </c>
      <c r="AK1052" s="39">
        <f>MONTH(Table2[[#This Row],[Date]])</f>
        <v>3</v>
      </c>
      <c r="AL1052" s="39" t="s">
        <v>1361</v>
      </c>
      <c r="AM1052" s="39" t="str">
        <f>IF(AND(Table2[[#This Row],[Date]]=A1053,Table2[[#This Row],[Track]]=B1053,Table2[[#This Row],[Race]]=F1053,AL1052&lt;&gt;"Neg",AL1053&lt;&gt;"Neg"),2,"")</f>
        <v/>
      </c>
      <c r="AN1052" s="39" t="str">
        <f>IF(AM1052=2,2,IF(AND(AM1051=2,Table2[[#This Row],[Negatives]]&lt;&gt;"NEG"),2,""))</f>
        <v/>
      </c>
      <c r="AO1052" s="39">
        <f>IF(AND(Table2[[#This Row],[State]]="NSW",Table2[[#This Row],[Rated Order]]=3,AN1052=""),100,100)</f>
        <v>100</v>
      </c>
      <c r="AP1052" s="39" t="str">
        <f>IF(AC1052&lt;&gt;"Won","",AO1052*AD1052)</f>
        <v/>
      </c>
      <c r="AQ1052" s="39">
        <f>IF(AP1052="",AO1052*-1,AP1052-AO1052)</f>
        <v>-100</v>
      </c>
      <c r="AR1052" s="95" t="str">
        <f>IF(Table2[[#This Row],[Negatives]]="NEG","",IF(AND(Table2[[#This Row],[2 Pro Bets]]="",Table2[[#This Row],[State]]="NSW",Table2[[#This Row],[Rated Order]]=3),"",100))</f>
        <v/>
      </c>
      <c r="AS1052" s="47" t="str">
        <f>IF(Table2[[#This Row],[Pro Bet]]="","",IF(Table2[[#This Row],[Lev Ret]]="","",AR1052*Table2[[#This Row],[Div]]))</f>
        <v/>
      </c>
      <c r="AT1052" s="96" t="str">
        <f>IF(Table2[[#This Row],[Pro Bet]]="","",IF(AS1052="",AR1052*-1,AS1052-AR1052))</f>
        <v/>
      </c>
    </row>
    <row r="1053" spans="1:46" x14ac:dyDescent="0.25">
      <c r="A1053" s="38">
        <v>45003</v>
      </c>
      <c r="B1053" s="39" t="s">
        <v>45</v>
      </c>
      <c r="C1053" s="40">
        <v>0.72222222222222221</v>
      </c>
      <c r="D1053" s="39">
        <v>4</v>
      </c>
      <c r="E1053" s="39">
        <v>2</v>
      </c>
      <c r="F1053" s="70">
        <v>9</v>
      </c>
      <c r="G1053" s="39">
        <v>1100</v>
      </c>
      <c r="H1053" s="39" t="s">
        <v>1398</v>
      </c>
      <c r="I1053" s="39"/>
      <c r="J1053" s="39">
        <v>1000</v>
      </c>
      <c r="K1053" s="39">
        <v>2</v>
      </c>
      <c r="L1053" s="39" t="s">
        <v>571</v>
      </c>
      <c r="M1053" s="39" t="s">
        <v>1006</v>
      </c>
      <c r="N1053" s="41">
        <v>3.1</v>
      </c>
      <c r="O1053" s="39" t="s">
        <v>1522</v>
      </c>
      <c r="P1053" s="39" t="s">
        <v>1025</v>
      </c>
      <c r="Q1053" s="48"/>
      <c r="R1053" s="39">
        <v>4</v>
      </c>
      <c r="S1053" s="39">
        <v>54.5</v>
      </c>
      <c r="T1053" s="39">
        <v>54.5</v>
      </c>
      <c r="U1053" s="48">
        <v>48.924731182795696</v>
      </c>
      <c r="V1053" s="39">
        <v>3</v>
      </c>
      <c r="W1053" s="39">
        <v>1</v>
      </c>
      <c r="X1053" s="39">
        <v>2</v>
      </c>
      <c r="Y1053" s="39">
        <v>5.64</v>
      </c>
      <c r="Z1053" s="39">
        <v>20</v>
      </c>
      <c r="AA1053" s="39"/>
      <c r="AB1053" s="52"/>
      <c r="AC1053" s="39" t="s">
        <v>2</v>
      </c>
      <c r="AD1053" s="41">
        <v>3.5</v>
      </c>
      <c r="AE1053" s="41">
        <v>1.5</v>
      </c>
      <c r="AF1053" s="68" t="s">
        <v>619</v>
      </c>
      <c r="AG1053" s="39" t="str">
        <f>VLOOKUP(B1053,$B$1703:$D$1743,2,FALSE)</f>
        <v>NSW</v>
      </c>
      <c r="AH1053" s="39" t="str">
        <f>VLOOKUP(B1053,$B$1703:$D$1743,3,FALSE)</f>
        <v>-</v>
      </c>
      <c r="AI1053" s="69" t="str">
        <f>TRIM(PROPER(L1053))</f>
        <v>Uncommon James</v>
      </c>
      <c r="AJ1053" s="39" t="str">
        <f>TEXT(A1053, "ddd")</f>
        <v>Sat</v>
      </c>
      <c r="AK1053" s="39">
        <f>MONTH(Table2[[#This Row],[Date]])</f>
        <v>3</v>
      </c>
      <c r="AL1053" s="39" t="s">
        <v>1362</v>
      </c>
      <c r="AM1053" s="39" t="str">
        <f>IF(AND(Table2[[#This Row],[Date]]=A1054,Table2[[#This Row],[Track]]=B1054,Table2[[#This Row],[Race]]=F1054,AL1053&lt;&gt;"Neg",AL1054&lt;&gt;"Neg"),2,"")</f>
        <v/>
      </c>
      <c r="AN1053" s="39" t="str">
        <f>IF(AM1053=2,2,IF(AND(AM1052=2,Table2[[#This Row],[Negatives]]&lt;&gt;"NEG"),2,""))</f>
        <v/>
      </c>
      <c r="AO1053" s="39">
        <f>IF(AND(Table2[[#This Row],[State]]="NSW",Table2[[#This Row],[Rated Order]]=3,AN1053=""),100,100)</f>
        <v>100</v>
      </c>
      <c r="AP1053" s="39" t="str">
        <f>IF(AC1053&lt;&gt;"Won","",AO1053*AD1053)</f>
        <v/>
      </c>
      <c r="AQ1053" s="39">
        <f>IF(AP1053="",AO1053*-1,AP1053-AO1053)</f>
        <v>-100</v>
      </c>
      <c r="AR1053" s="95" t="str">
        <f>IF(Table2[[#This Row],[Negatives]]="NEG","",IF(AND(Table2[[#This Row],[2 Pro Bets]]="",Table2[[#This Row],[State]]="NSW",Table2[[#This Row],[Rated Order]]=3),"",100))</f>
        <v/>
      </c>
      <c r="AS1053" s="47" t="str">
        <f>IF(Table2[[#This Row],[Pro Bet]]="","",IF(Table2[[#This Row],[Lev Ret]]="","",AR1053*Table2[[#This Row],[Div]]))</f>
        <v/>
      </c>
      <c r="AT1053" s="96" t="str">
        <f>IF(Table2[[#This Row],[Pro Bet]]="","",IF(AS1053="",AR1053*-1,AS1053-AR1053))</f>
        <v/>
      </c>
    </row>
    <row r="1054" spans="1:46" x14ac:dyDescent="0.25">
      <c r="A1054" s="38">
        <v>45003</v>
      </c>
      <c r="B1054" s="39" t="s">
        <v>45</v>
      </c>
      <c r="C1054" s="40">
        <v>0.74652777777777779</v>
      </c>
      <c r="D1054" s="39">
        <v>4</v>
      </c>
      <c r="E1054" s="39">
        <v>2</v>
      </c>
      <c r="F1054" s="70">
        <v>10</v>
      </c>
      <c r="G1054" s="39">
        <v>1200</v>
      </c>
      <c r="H1054" s="39" t="s">
        <v>1021</v>
      </c>
      <c r="I1054" s="39"/>
      <c r="J1054" s="39">
        <v>200</v>
      </c>
      <c r="K1054" s="39">
        <v>3</v>
      </c>
      <c r="L1054" s="39" t="s">
        <v>162</v>
      </c>
      <c r="M1054" s="39" t="s">
        <v>1006</v>
      </c>
      <c r="N1054" s="41">
        <v>3.5</v>
      </c>
      <c r="O1054" s="39" t="s">
        <v>1068</v>
      </c>
      <c r="P1054" s="39" t="s">
        <v>1211</v>
      </c>
      <c r="Q1054" s="48"/>
      <c r="R1054" s="39">
        <v>7</v>
      </c>
      <c r="S1054" s="39">
        <v>57.5</v>
      </c>
      <c r="T1054" s="39">
        <v>57.5</v>
      </c>
      <c r="U1054" s="48">
        <v>40.917107583774253</v>
      </c>
      <c r="V1054" s="39"/>
      <c r="W1054" s="39"/>
      <c r="X1054" s="39">
        <v>2</v>
      </c>
      <c r="Y1054" s="39">
        <v>3.87</v>
      </c>
      <c r="Z1054" s="39">
        <v>20</v>
      </c>
      <c r="AA1054" s="39"/>
      <c r="AB1054" s="52"/>
      <c r="AC1054" s="39" t="s">
        <v>471</v>
      </c>
      <c r="AD1054" s="41">
        <v>4.2</v>
      </c>
      <c r="AE1054" s="41">
        <v>1.6</v>
      </c>
      <c r="AF1054" s="68" t="s">
        <v>619</v>
      </c>
      <c r="AG1054" s="39" t="str">
        <f>VLOOKUP(B1054,$B$1703:$D$1743,2,FALSE)</f>
        <v>NSW</v>
      </c>
      <c r="AH1054" s="39" t="str">
        <f>VLOOKUP(B1054,$B$1703:$D$1743,3,FALSE)</f>
        <v>-</v>
      </c>
      <c r="AI1054" s="69" t="str">
        <f>TRIM(PROPER(L1054))</f>
        <v>Zapateo</v>
      </c>
      <c r="AJ1054" s="39" t="str">
        <f>TEXT(A1054, "ddd")</f>
        <v>Sat</v>
      </c>
      <c r="AK1054" s="39">
        <f>MONTH(Table2[[#This Row],[Date]])</f>
        <v>3</v>
      </c>
      <c r="AL1054" s="39"/>
      <c r="AM1054" s="39" t="str">
        <f>IF(AND(Table2[[#This Row],[Date]]=A1055,Table2[[#This Row],[Track]]=B1055,Table2[[#This Row],[Race]]=F1055,AL1054&lt;&gt;"Neg",AL1055&lt;&gt;"Neg"),2,"")</f>
        <v/>
      </c>
      <c r="AN1054" s="39" t="str">
        <f>IF(AM1054=2,2,IF(AND(AM1053=2,Table2[[#This Row],[Negatives]]&lt;&gt;"NEG"),2,""))</f>
        <v/>
      </c>
      <c r="AO1054" s="39">
        <f>IF(AND(Table2[[#This Row],[State]]="NSW",Table2[[#This Row],[Rated Order]]=3,AN1054=""),100,100)</f>
        <v>100</v>
      </c>
      <c r="AP1054" s="39">
        <f>IF(AC1054&lt;&gt;"Won","",AO1054*AD1054)</f>
        <v>420</v>
      </c>
      <c r="AQ1054" s="39">
        <f>IF(AP1054="",AO1054*-1,AP1054-AO1054)</f>
        <v>320</v>
      </c>
      <c r="AR1054" s="95">
        <f>IF(Table2[[#This Row],[Negatives]]="NEG","",IF(AND(Table2[[#This Row],[2 Pro Bets]]="",Table2[[#This Row],[State]]="NSW",Table2[[#This Row],[Rated Order]]=3),"",100))</f>
        <v>100</v>
      </c>
      <c r="AS1054" s="47">
        <f>IF(Table2[[#This Row],[Pro Bet]]="","",IF(Table2[[#This Row],[Lev Ret]]="","",AR1054*Table2[[#This Row],[Div]]))</f>
        <v>420</v>
      </c>
      <c r="AT1054" s="96">
        <f>IF(Table2[[#This Row],[Pro Bet]]="","",IF(AS1054="",AR1054*-1,AS1054-AR1054))</f>
        <v>320</v>
      </c>
    </row>
    <row r="1055" spans="1:46" x14ac:dyDescent="0.25">
      <c r="A1055" s="38">
        <v>45009</v>
      </c>
      <c r="B1055" s="39" t="s">
        <v>3</v>
      </c>
      <c r="C1055" s="40">
        <v>0.84375</v>
      </c>
      <c r="D1055" s="39">
        <v>4</v>
      </c>
      <c r="E1055" s="39">
        <v>0</v>
      </c>
      <c r="F1055" s="70">
        <v>5</v>
      </c>
      <c r="G1055" s="39">
        <v>1600</v>
      </c>
      <c r="H1055" s="39" t="s">
        <v>988</v>
      </c>
      <c r="I1055" s="39" t="s">
        <v>989</v>
      </c>
      <c r="J1055" s="39">
        <v>200</v>
      </c>
      <c r="K1055" s="39">
        <v>2</v>
      </c>
      <c r="L1055" s="39" t="s">
        <v>517</v>
      </c>
      <c r="M1055" s="39" t="s">
        <v>995</v>
      </c>
      <c r="N1055" s="41">
        <v>2.4</v>
      </c>
      <c r="O1055" s="39" t="s">
        <v>991</v>
      </c>
      <c r="P1055" s="39" t="s">
        <v>1140</v>
      </c>
      <c r="Q1055" s="48"/>
      <c r="R1055" s="39">
        <v>8</v>
      </c>
      <c r="S1055" s="39">
        <v>57</v>
      </c>
      <c r="T1055" s="39">
        <v>57</v>
      </c>
      <c r="U1055" s="48">
        <v>63.888888888888893</v>
      </c>
      <c r="V1055" s="39">
        <v>2</v>
      </c>
      <c r="W1055" s="39">
        <v>3</v>
      </c>
      <c r="X1055" s="39">
        <v>2</v>
      </c>
      <c r="Y1055" s="39">
        <v>4.8</v>
      </c>
      <c r="Z1055" s="39">
        <v>35</v>
      </c>
      <c r="AA1055" s="39">
        <v>8</v>
      </c>
      <c r="AB1055" s="52"/>
      <c r="AC1055" s="39" t="s">
        <v>617</v>
      </c>
      <c r="AD1055" s="41">
        <v>3.8</v>
      </c>
      <c r="AE1055" s="41">
        <v>1.4</v>
      </c>
      <c r="AF1055" s="68" t="s">
        <v>618</v>
      </c>
      <c r="AG1055" s="39" t="str">
        <f>VLOOKUP(B1055,$B$1703:$D$1743,2,FALSE)</f>
        <v>Vic</v>
      </c>
      <c r="AH1055" s="39" t="str">
        <f>VLOOKUP(B1055,$B$1703:$D$1743,3,FALSE)</f>
        <v>-</v>
      </c>
      <c r="AI1055" s="69" t="str">
        <f>TRIM(PROPER(L1055))</f>
        <v>Sirileo Miss</v>
      </c>
      <c r="AJ1055" s="39" t="str">
        <f>TEXT(A1055, "ddd")</f>
        <v>Fri</v>
      </c>
      <c r="AK1055" s="39">
        <f>MONTH(Table2[[#This Row],[Date]])</f>
        <v>3</v>
      </c>
      <c r="AL1055" s="39" t="s">
        <v>1361</v>
      </c>
      <c r="AM1055" s="39" t="str">
        <f>IF(AND(Table2[[#This Row],[Date]]=A1056,Table2[[#This Row],[Track]]=B1056,Table2[[#This Row],[Race]]=F1056,AL1055&lt;&gt;"Neg",AL1056&lt;&gt;"Neg"),2,"")</f>
        <v/>
      </c>
      <c r="AN1055" s="39" t="str">
        <f>IF(AM1055=2,2,IF(AND(AM1054=2,Table2[[#This Row],[Negatives]]&lt;&gt;"NEG"),2,""))</f>
        <v/>
      </c>
      <c r="AO1055" s="39">
        <f>IF(AND(Table2[[#This Row],[State]]="NSW",Table2[[#This Row],[Rated Order]]=3,AN1055=""),100,100)</f>
        <v>100</v>
      </c>
      <c r="AP1055" s="39">
        <f>IF(AC1055&lt;&gt;"Won","",AO1055*AD1055)</f>
        <v>380</v>
      </c>
      <c r="AQ1055" s="39">
        <f>IF(AP1055="",AO1055*-1,AP1055-AO1055)</f>
        <v>280</v>
      </c>
      <c r="AR1055" s="95" t="str">
        <f>IF(Table2[[#This Row],[Negatives]]="NEG","",IF(AND(Table2[[#This Row],[2 Pro Bets]]="",Table2[[#This Row],[State]]="NSW",Table2[[#This Row],[Rated Order]]=3),"",100))</f>
        <v/>
      </c>
      <c r="AS1055" s="47" t="str">
        <f>IF(Table2[[#This Row],[Pro Bet]]="","",IF(Table2[[#This Row],[Lev Ret]]="","",AR1055*Table2[[#This Row],[Div]]))</f>
        <v/>
      </c>
      <c r="AT1055" s="96" t="str">
        <f>IF(Table2[[#This Row],[Pro Bet]]="","",IF(AS1055="",AR1055*-1,AS1055-AR1055))</f>
        <v/>
      </c>
    </row>
    <row r="1056" spans="1:46" x14ac:dyDescent="0.25">
      <c r="A1056" s="38">
        <v>45009</v>
      </c>
      <c r="B1056" s="39" t="s">
        <v>3</v>
      </c>
      <c r="C1056" s="40">
        <v>0.84375</v>
      </c>
      <c r="D1056" s="39">
        <v>4</v>
      </c>
      <c r="E1056" s="39">
        <v>0</v>
      </c>
      <c r="F1056" s="70">
        <v>5</v>
      </c>
      <c r="G1056" s="39">
        <v>1600</v>
      </c>
      <c r="H1056" s="39" t="s">
        <v>988</v>
      </c>
      <c r="I1056" s="39" t="s">
        <v>989</v>
      </c>
      <c r="J1056" s="39">
        <v>200</v>
      </c>
      <c r="K1056" s="39">
        <v>3</v>
      </c>
      <c r="L1056" s="39" t="s">
        <v>678</v>
      </c>
      <c r="M1056" s="39" t="s">
        <v>990</v>
      </c>
      <c r="N1056" s="41">
        <v>10</v>
      </c>
      <c r="O1056" s="39" t="s">
        <v>1054</v>
      </c>
      <c r="P1056" s="39" t="s">
        <v>1008</v>
      </c>
      <c r="Q1056" s="48"/>
      <c r="R1056" s="39">
        <v>2</v>
      </c>
      <c r="S1056" s="39">
        <v>57</v>
      </c>
      <c r="T1056" s="39">
        <v>57</v>
      </c>
      <c r="U1056" s="48">
        <v>63.888888888888893</v>
      </c>
      <c r="V1056" s="39">
        <v>3</v>
      </c>
      <c r="W1056" s="39"/>
      <c r="X1056" s="39">
        <v>3</v>
      </c>
      <c r="Y1056" s="39">
        <v>5.6</v>
      </c>
      <c r="Z1056" s="39">
        <v>30</v>
      </c>
      <c r="AA1056" s="39">
        <v>8</v>
      </c>
      <c r="AB1056" s="52"/>
      <c r="AC1056" s="39"/>
      <c r="AD1056" s="41">
        <v>10</v>
      </c>
      <c r="AE1056" s="41"/>
      <c r="AF1056" s="68" t="s">
        <v>618</v>
      </c>
      <c r="AG1056" s="39" t="str">
        <f>VLOOKUP(B1056,$B$1703:$D$1743,2,FALSE)</f>
        <v>Vic</v>
      </c>
      <c r="AH1056" s="39" t="str">
        <f>VLOOKUP(B1056,$B$1703:$D$1743,3,FALSE)</f>
        <v>-</v>
      </c>
      <c r="AI1056" s="69" t="str">
        <f>TRIM(PROPER(L1056))</f>
        <v>Cliff'S Art</v>
      </c>
      <c r="AJ1056" s="39" t="str">
        <f>TEXT(A1056, "ddd")</f>
        <v>Fri</v>
      </c>
      <c r="AK1056" s="39">
        <f>MONTH(Table2[[#This Row],[Date]])</f>
        <v>3</v>
      </c>
      <c r="AL1056" s="39"/>
      <c r="AM1056" s="39" t="str">
        <f>IF(AND(Table2[[#This Row],[Date]]=A1057,Table2[[#This Row],[Track]]=B1057,Table2[[#This Row],[Race]]=F1057,AL1056&lt;&gt;"Neg",AL1057&lt;&gt;"Neg"),2,"")</f>
        <v/>
      </c>
      <c r="AN1056" s="39" t="str">
        <f>IF(AM1056=2,2,IF(AND(AM1055=2,Table2[[#This Row],[Negatives]]&lt;&gt;"NEG"),2,""))</f>
        <v/>
      </c>
      <c r="AO1056" s="39">
        <f>IF(AND(Table2[[#This Row],[State]]="NSW",Table2[[#This Row],[Rated Order]]=3,AN1056=""),100,100)</f>
        <v>100</v>
      </c>
      <c r="AP1056" s="39" t="str">
        <f>IF(AC1056&lt;&gt;"Won","",AO1056*AD1056)</f>
        <v/>
      </c>
      <c r="AQ1056" s="39">
        <f>IF(AP1056="",AO1056*-1,AP1056-AO1056)</f>
        <v>-100</v>
      </c>
      <c r="AR1056" s="95">
        <f>IF(Table2[[#This Row],[Negatives]]="NEG","",IF(AND(Table2[[#This Row],[2 Pro Bets]]="",Table2[[#This Row],[State]]="NSW",Table2[[#This Row],[Rated Order]]=3),"",100))</f>
        <v>100</v>
      </c>
      <c r="AS1056" s="47" t="str">
        <f>IF(Table2[[#This Row],[Pro Bet]]="","",IF(Table2[[#This Row],[Lev Ret]]="","",AR1056*Table2[[#This Row],[Div]]))</f>
        <v/>
      </c>
      <c r="AT1056" s="96">
        <f>IF(Table2[[#This Row],[Pro Bet]]="","",IF(AS1056="",AR1056*-1,AS1056-AR1056))</f>
        <v>-100</v>
      </c>
    </row>
    <row r="1057" spans="1:46" x14ac:dyDescent="0.25">
      <c r="A1057" s="38">
        <v>45009</v>
      </c>
      <c r="B1057" s="39" t="s">
        <v>3</v>
      </c>
      <c r="C1057" s="40">
        <v>0.86458333333333337</v>
      </c>
      <c r="D1057" s="39">
        <v>4</v>
      </c>
      <c r="E1057" s="39">
        <v>0</v>
      </c>
      <c r="F1057" s="70">
        <v>6</v>
      </c>
      <c r="G1057" s="39">
        <v>955</v>
      </c>
      <c r="H1057" s="39" t="s">
        <v>988</v>
      </c>
      <c r="I1057" s="39">
        <v>84</v>
      </c>
      <c r="J1057" s="39">
        <v>130</v>
      </c>
      <c r="K1057" s="39">
        <v>2</v>
      </c>
      <c r="L1057" s="39" t="s">
        <v>82</v>
      </c>
      <c r="M1057" s="39" t="s">
        <v>1018</v>
      </c>
      <c r="N1057" s="41">
        <v>3.1</v>
      </c>
      <c r="O1057" s="39" t="s">
        <v>1035</v>
      </c>
      <c r="P1057" s="39" t="s">
        <v>1290</v>
      </c>
      <c r="Q1057" s="48">
        <v>3</v>
      </c>
      <c r="R1057" s="39">
        <v>1</v>
      </c>
      <c r="S1057" s="39">
        <v>60</v>
      </c>
      <c r="T1057" s="39">
        <v>57</v>
      </c>
      <c r="U1057" s="48">
        <v>69.295101553166063</v>
      </c>
      <c r="V1057" s="39">
        <v>1</v>
      </c>
      <c r="W1057" s="39">
        <v>1</v>
      </c>
      <c r="X1057" s="39">
        <v>2</v>
      </c>
      <c r="Y1057" s="39">
        <v>5</v>
      </c>
      <c r="Z1057" s="39">
        <v>35</v>
      </c>
      <c r="AA1057" s="39">
        <v>8</v>
      </c>
      <c r="AB1057" s="52"/>
      <c r="AC1057" s="39" t="s">
        <v>617</v>
      </c>
      <c r="AD1057" s="41">
        <v>3.7</v>
      </c>
      <c r="AE1057" s="41">
        <v>1.4</v>
      </c>
      <c r="AF1057" s="68" t="s">
        <v>618</v>
      </c>
      <c r="AG1057" s="39" t="str">
        <f>VLOOKUP(B1057,$B$1703:$D$1743,2,FALSE)</f>
        <v>Vic</v>
      </c>
      <c r="AH1057" s="39" t="str">
        <f>VLOOKUP(B1057,$B$1703:$D$1743,3,FALSE)</f>
        <v>-</v>
      </c>
      <c r="AI1057" s="69" t="str">
        <f>TRIM(PROPER(L1057))</f>
        <v>Unflinching</v>
      </c>
      <c r="AJ1057" s="39" t="str">
        <f>TEXT(A1057, "ddd")</f>
        <v>Fri</v>
      </c>
      <c r="AK1057" s="39">
        <f>MONTH(Table2[[#This Row],[Date]])</f>
        <v>3</v>
      </c>
      <c r="AL1057" s="39" t="s">
        <v>1361</v>
      </c>
      <c r="AM1057" s="39" t="str">
        <f>IF(AND(Table2[[#This Row],[Date]]=A1058,Table2[[#This Row],[Track]]=B1058,Table2[[#This Row],[Race]]=F1058,AL1057&lt;&gt;"Neg",AL1058&lt;&gt;"Neg"),2,"")</f>
        <v/>
      </c>
      <c r="AN1057" s="39" t="str">
        <f>IF(AM1057=2,2,IF(AND(AM1056=2,Table2[[#This Row],[Negatives]]&lt;&gt;"NEG"),2,""))</f>
        <v/>
      </c>
      <c r="AO1057" s="39">
        <f>IF(AND(Table2[[#This Row],[State]]="NSW",Table2[[#This Row],[Rated Order]]=3,AN1057=""),100,100)</f>
        <v>100</v>
      </c>
      <c r="AP1057" s="39">
        <f>IF(AC1057&lt;&gt;"Won","",AO1057*AD1057)</f>
        <v>370</v>
      </c>
      <c r="AQ1057" s="39">
        <f>IF(AP1057="",AO1057*-1,AP1057-AO1057)</f>
        <v>270</v>
      </c>
      <c r="AR1057" s="95" t="str">
        <f>IF(Table2[[#This Row],[Negatives]]="NEG","",IF(AND(Table2[[#This Row],[2 Pro Bets]]="",Table2[[#This Row],[State]]="NSW",Table2[[#This Row],[Rated Order]]=3),"",100))</f>
        <v/>
      </c>
      <c r="AS1057" s="47" t="str">
        <f>IF(Table2[[#This Row],[Pro Bet]]="","",IF(Table2[[#This Row],[Lev Ret]]="","",AR1057*Table2[[#This Row],[Div]]))</f>
        <v/>
      </c>
      <c r="AT1057" s="96" t="str">
        <f>IF(Table2[[#This Row],[Pro Bet]]="","",IF(AS1057="",AR1057*-1,AS1057-AR1057))</f>
        <v/>
      </c>
    </row>
    <row r="1058" spans="1:46" x14ac:dyDescent="0.25">
      <c r="A1058" s="38">
        <v>45010</v>
      </c>
      <c r="B1058" s="39" t="s">
        <v>45</v>
      </c>
      <c r="C1058" s="40">
        <v>0.50694444444444442</v>
      </c>
      <c r="D1058" s="39">
        <v>5</v>
      </c>
      <c r="E1058" s="39">
        <v>5</v>
      </c>
      <c r="F1058" s="70">
        <v>1</v>
      </c>
      <c r="G1058" s="39">
        <v>1300</v>
      </c>
      <c r="H1058" s="39" t="s">
        <v>1398</v>
      </c>
      <c r="I1058" s="39">
        <v>72</v>
      </c>
      <c r="J1058" s="39">
        <v>120</v>
      </c>
      <c r="K1058" s="39">
        <v>15</v>
      </c>
      <c r="L1058" s="39" t="s">
        <v>934</v>
      </c>
      <c r="M1058" s="39" t="s">
        <v>1006</v>
      </c>
      <c r="N1058" s="41">
        <v>23</v>
      </c>
      <c r="O1058" s="39" t="s">
        <v>1418</v>
      </c>
      <c r="P1058" s="39" t="s">
        <v>1495</v>
      </c>
      <c r="Q1058" s="48">
        <v>1.5</v>
      </c>
      <c r="R1058" s="39">
        <v>11</v>
      </c>
      <c r="S1058" s="39">
        <v>54.5</v>
      </c>
      <c r="T1058" s="39">
        <v>53</v>
      </c>
      <c r="U1058" s="48">
        <v>16.847826086956523</v>
      </c>
      <c r="V1058" s="39"/>
      <c r="W1058" s="39"/>
      <c r="X1058" s="39">
        <v>2</v>
      </c>
      <c r="Y1058" s="39">
        <v>4.6900000000000004</v>
      </c>
      <c r="Z1058" s="39">
        <v>20</v>
      </c>
      <c r="AA1058" s="39"/>
      <c r="AB1058" s="52"/>
      <c r="AC1058" s="39"/>
      <c r="AD1058" s="41">
        <v>21</v>
      </c>
      <c r="AE1058" s="41"/>
      <c r="AF1058" s="68" t="s">
        <v>619</v>
      </c>
      <c r="AG1058" s="39" t="str">
        <f>VLOOKUP(B1058,$B$1703:$D$1743,2,FALSE)</f>
        <v>NSW</v>
      </c>
      <c r="AH1058" s="39" t="str">
        <f>VLOOKUP(B1058,$B$1703:$D$1743,3,FALSE)</f>
        <v>-</v>
      </c>
      <c r="AI1058" s="69" t="str">
        <f>TRIM(PROPER(L1058))</f>
        <v>Cantrell</v>
      </c>
      <c r="AJ1058" s="39" t="str">
        <f>TEXT(A1058, "ddd")</f>
        <v>Sat</v>
      </c>
      <c r="AK1058" s="39">
        <f>MONTH(Table2[[#This Row],[Date]])</f>
        <v>3</v>
      </c>
      <c r="AL1058" s="39"/>
      <c r="AM1058" s="39">
        <f>IF(AND(Table2[[#This Row],[Date]]=A1059,Table2[[#This Row],[Track]]=B1059,Table2[[#This Row],[Race]]=F1059,AL1058&lt;&gt;"Neg",AL1059&lt;&gt;"Neg"),2,"")</f>
        <v>2</v>
      </c>
      <c r="AN1058" s="39">
        <f>IF(AM1058=2,2,IF(AND(AM1057=2,Table2[[#This Row],[Negatives]]&lt;&gt;"NEG"),2,""))</f>
        <v>2</v>
      </c>
      <c r="AO1058" s="39">
        <f>IF(AND(Table2[[#This Row],[State]]="NSW",Table2[[#This Row],[Rated Order]]=3,AN1058=""),100,100)</f>
        <v>100</v>
      </c>
      <c r="AP1058" s="39" t="str">
        <f>IF(AC1058&lt;&gt;"Won","",AO1058*AD1058)</f>
        <v/>
      </c>
      <c r="AQ1058" s="39">
        <f>IF(AP1058="",AO1058*-1,AP1058-AO1058)</f>
        <v>-100</v>
      </c>
      <c r="AR1058" s="95">
        <f>IF(Table2[[#This Row],[Negatives]]="NEG","",IF(AND(Table2[[#This Row],[2 Pro Bets]]="",Table2[[#This Row],[State]]="NSW",Table2[[#This Row],[Rated Order]]=3),"",100))</f>
        <v>100</v>
      </c>
      <c r="AS1058" s="47" t="str">
        <f>IF(Table2[[#This Row],[Pro Bet]]="","",IF(Table2[[#This Row],[Lev Ret]]="","",AR1058*Table2[[#This Row],[Div]]))</f>
        <v/>
      </c>
      <c r="AT1058" s="96">
        <f>IF(Table2[[#This Row],[Pro Bet]]="","",IF(AS1058="",AR1058*-1,AS1058-AR1058))</f>
        <v>-100</v>
      </c>
    </row>
    <row r="1059" spans="1:46" x14ac:dyDescent="0.25">
      <c r="A1059" s="38">
        <v>45010</v>
      </c>
      <c r="B1059" s="39" t="s">
        <v>45</v>
      </c>
      <c r="C1059" s="40">
        <v>0.50694444444444442</v>
      </c>
      <c r="D1059" s="39">
        <v>5</v>
      </c>
      <c r="E1059" s="39">
        <v>5</v>
      </c>
      <c r="F1059" s="70">
        <v>1</v>
      </c>
      <c r="G1059" s="39">
        <v>1300</v>
      </c>
      <c r="H1059" s="39" t="s">
        <v>1398</v>
      </c>
      <c r="I1059" s="39">
        <v>72</v>
      </c>
      <c r="J1059" s="39">
        <v>120</v>
      </c>
      <c r="K1059" s="39">
        <v>1</v>
      </c>
      <c r="L1059" s="39" t="s">
        <v>894</v>
      </c>
      <c r="M1059" s="39" t="s">
        <v>1006</v>
      </c>
      <c r="N1059" s="41">
        <v>3.9</v>
      </c>
      <c r="O1059" s="39" t="s">
        <v>1054</v>
      </c>
      <c r="P1059" s="39" t="s">
        <v>1515</v>
      </c>
      <c r="Q1059" s="48">
        <v>2</v>
      </c>
      <c r="R1059" s="39">
        <v>2</v>
      </c>
      <c r="S1059" s="39">
        <v>62</v>
      </c>
      <c r="T1059" s="39">
        <v>60</v>
      </c>
      <c r="U1059" s="48">
        <v>16.847826086956523</v>
      </c>
      <c r="V1059" s="39">
        <v>1</v>
      </c>
      <c r="W1059" s="39">
        <v>1</v>
      </c>
      <c r="X1059" s="39">
        <v>3</v>
      </c>
      <c r="Y1059" s="39">
        <v>7.29</v>
      </c>
      <c r="Z1059" s="39">
        <v>20</v>
      </c>
      <c r="AA1059" s="39"/>
      <c r="AB1059" s="52"/>
      <c r="AC1059" s="39" t="s">
        <v>471</v>
      </c>
      <c r="AD1059" s="41">
        <v>3.9</v>
      </c>
      <c r="AE1059" s="41">
        <v>1.6</v>
      </c>
      <c r="AF1059" s="68" t="s">
        <v>619</v>
      </c>
      <c r="AG1059" s="39" t="str">
        <f>VLOOKUP(B1059,$B$1703:$D$1743,2,FALSE)</f>
        <v>NSW</v>
      </c>
      <c r="AH1059" s="39" t="str">
        <f>VLOOKUP(B1059,$B$1703:$D$1743,3,FALSE)</f>
        <v>-</v>
      </c>
      <c r="AI1059" s="69" t="str">
        <f>TRIM(PROPER(L1059))</f>
        <v>Astero</v>
      </c>
      <c r="AJ1059" s="39" t="str">
        <f>TEXT(A1059, "ddd")</f>
        <v>Sat</v>
      </c>
      <c r="AK1059" s="39">
        <f>MONTH(Table2[[#This Row],[Date]])</f>
        <v>3</v>
      </c>
      <c r="AL1059" s="39"/>
      <c r="AM1059" s="39" t="str">
        <f>IF(AND(Table2[[#This Row],[Date]]=A1060,Table2[[#This Row],[Track]]=B1060,Table2[[#This Row],[Race]]=F1060,AL1059&lt;&gt;"Neg",AL1060&lt;&gt;"Neg"),2,"")</f>
        <v/>
      </c>
      <c r="AN1059" s="39">
        <f>IF(AM1059=2,2,IF(AND(AM1058=2,Table2[[#This Row],[Negatives]]&lt;&gt;"NEG"),2,""))</f>
        <v>2</v>
      </c>
      <c r="AO1059" s="39">
        <f>IF(AND(Table2[[#This Row],[State]]="NSW",Table2[[#This Row],[Rated Order]]=3,AN1059=""),100,100)</f>
        <v>100</v>
      </c>
      <c r="AP1059" s="39">
        <f>IF(AC1059&lt;&gt;"Won","",AO1059*AD1059)</f>
        <v>390</v>
      </c>
      <c r="AQ1059" s="39">
        <f>IF(AP1059="",AO1059*-1,AP1059-AO1059)</f>
        <v>290</v>
      </c>
      <c r="AR1059" s="95">
        <f>IF(Table2[[#This Row],[Negatives]]="NEG","",IF(AND(Table2[[#This Row],[2 Pro Bets]]="",Table2[[#This Row],[State]]="NSW",Table2[[#This Row],[Rated Order]]=3),"",100))</f>
        <v>100</v>
      </c>
      <c r="AS1059" s="47">
        <f>IF(Table2[[#This Row],[Pro Bet]]="","",IF(Table2[[#This Row],[Lev Ret]]="","",AR1059*Table2[[#This Row],[Div]]))</f>
        <v>390</v>
      </c>
      <c r="AT1059" s="96">
        <f>IF(Table2[[#This Row],[Pro Bet]]="","",IF(AS1059="",AR1059*-1,AS1059-AR1059))</f>
        <v>290</v>
      </c>
    </row>
    <row r="1060" spans="1:46" x14ac:dyDescent="0.25">
      <c r="A1060" s="38">
        <v>45010</v>
      </c>
      <c r="B1060" s="39" t="s">
        <v>225</v>
      </c>
      <c r="C1060" s="40">
        <v>0.51736111111111105</v>
      </c>
      <c r="D1060" s="39">
        <v>4</v>
      </c>
      <c r="E1060" s="39">
        <v>8</v>
      </c>
      <c r="F1060" s="70">
        <v>1</v>
      </c>
      <c r="G1060" s="39">
        <v>1100</v>
      </c>
      <c r="H1060" s="39" t="s">
        <v>1021</v>
      </c>
      <c r="I1060" s="39" t="s">
        <v>989</v>
      </c>
      <c r="J1060" s="39">
        <v>150</v>
      </c>
      <c r="K1060" s="39">
        <v>6</v>
      </c>
      <c r="L1060" s="39" t="s">
        <v>603</v>
      </c>
      <c r="M1060" s="39" t="s">
        <v>990</v>
      </c>
      <c r="N1060" s="41">
        <v>10</v>
      </c>
      <c r="O1060" s="39" t="s">
        <v>991</v>
      </c>
      <c r="P1060" s="39" t="s">
        <v>1156</v>
      </c>
      <c r="Q1060" s="48"/>
      <c r="R1060" s="39">
        <v>9</v>
      </c>
      <c r="S1060" s="39">
        <v>54</v>
      </c>
      <c r="T1060" s="39">
        <v>54</v>
      </c>
      <c r="U1060" s="48">
        <v>45.714285714285715</v>
      </c>
      <c r="V1060" s="39">
        <v>3</v>
      </c>
      <c r="W1060" s="39">
        <v>2</v>
      </c>
      <c r="X1060" s="39">
        <v>2</v>
      </c>
      <c r="Y1060" s="39">
        <v>5.0999999999999996</v>
      </c>
      <c r="Z1060" s="39">
        <v>35</v>
      </c>
      <c r="AA1060" s="39">
        <v>10</v>
      </c>
      <c r="AB1060" s="52"/>
      <c r="AC1060" s="39"/>
      <c r="AD1060" s="41">
        <v>13</v>
      </c>
      <c r="AE1060" s="41"/>
      <c r="AF1060" s="68" t="s">
        <v>618</v>
      </c>
      <c r="AG1060" s="39" t="str">
        <f>VLOOKUP(B1060,$B$1703:$D$1743,2,FALSE)</f>
        <v>Vic</v>
      </c>
      <c r="AH1060" s="39" t="str">
        <f>VLOOKUP(B1060,$B$1703:$D$1743,3,FALSE)</f>
        <v>-</v>
      </c>
      <c r="AI1060" s="69" t="str">
        <f>TRIM(PROPER(L1060))</f>
        <v>Duchess Of Dorset</v>
      </c>
      <c r="AJ1060" s="39" t="str">
        <f>TEXT(A1060, "ddd")</f>
        <v>Sat</v>
      </c>
      <c r="AK1060" s="39">
        <f>MONTH(Table2[[#This Row],[Date]])</f>
        <v>3</v>
      </c>
      <c r="AL1060" s="39"/>
      <c r="AM1060" s="39" t="str">
        <f>IF(AND(Table2[[#This Row],[Date]]=A1061,Table2[[#This Row],[Track]]=B1061,Table2[[#This Row],[Race]]=F1061,AL1060&lt;&gt;"Neg",AL1061&lt;&gt;"Neg"),2,"")</f>
        <v/>
      </c>
      <c r="AN1060" s="39" t="str">
        <f>IF(AM1060=2,2,IF(AND(AM1059=2,Table2[[#This Row],[Negatives]]&lt;&gt;"NEG"),2,""))</f>
        <v/>
      </c>
      <c r="AO1060" s="39">
        <f>IF(AND(Table2[[#This Row],[State]]="NSW",Table2[[#This Row],[Rated Order]]=3,AN1060=""),100,100)</f>
        <v>100</v>
      </c>
      <c r="AP1060" s="39" t="str">
        <f>IF(AC1060&lt;&gt;"Won","",AO1060*AD1060)</f>
        <v/>
      </c>
      <c r="AQ1060" s="39">
        <f>IF(AP1060="",AO1060*-1,AP1060-AO1060)</f>
        <v>-100</v>
      </c>
      <c r="AR1060" s="95">
        <f>IF(Table2[[#This Row],[Negatives]]="NEG","",IF(AND(Table2[[#This Row],[2 Pro Bets]]="",Table2[[#This Row],[State]]="NSW",Table2[[#This Row],[Rated Order]]=3),"",100))</f>
        <v>100</v>
      </c>
      <c r="AS1060" s="47" t="str">
        <f>IF(Table2[[#This Row],[Pro Bet]]="","",IF(Table2[[#This Row],[Lev Ret]]="","",AR1060*Table2[[#This Row],[Div]]))</f>
        <v/>
      </c>
      <c r="AT1060" s="96">
        <f>IF(Table2[[#This Row],[Pro Bet]]="","",IF(AS1060="",AR1060*-1,AS1060-AR1060))</f>
        <v>-100</v>
      </c>
    </row>
    <row r="1061" spans="1:46" x14ac:dyDescent="0.25">
      <c r="A1061" s="38">
        <v>45010</v>
      </c>
      <c r="B1061" s="39" t="s">
        <v>225</v>
      </c>
      <c r="C1061" s="40">
        <v>0.56944444444444442</v>
      </c>
      <c r="D1061" s="39">
        <v>4</v>
      </c>
      <c r="E1061" s="39">
        <v>8</v>
      </c>
      <c r="F1061" s="70">
        <v>3</v>
      </c>
      <c r="G1061" s="39">
        <v>2000</v>
      </c>
      <c r="H1061" s="39" t="s">
        <v>988</v>
      </c>
      <c r="I1061" s="39">
        <v>80</v>
      </c>
      <c r="J1061" s="39">
        <v>150</v>
      </c>
      <c r="K1061" s="39">
        <v>5</v>
      </c>
      <c r="L1061" s="39" t="s">
        <v>679</v>
      </c>
      <c r="M1061" s="39" t="s">
        <v>1024</v>
      </c>
      <c r="N1061" s="41">
        <v>3.4</v>
      </c>
      <c r="O1061" s="39" t="s">
        <v>1003</v>
      </c>
      <c r="P1061" s="39" t="s">
        <v>1084</v>
      </c>
      <c r="Q1061" s="48"/>
      <c r="R1061" s="39">
        <v>7</v>
      </c>
      <c r="S1061" s="39">
        <v>59.5</v>
      </c>
      <c r="T1061" s="39">
        <v>59.5</v>
      </c>
      <c r="U1061" s="48">
        <v>61.669829222011387</v>
      </c>
      <c r="V1061" s="39">
        <v>2</v>
      </c>
      <c r="W1061" s="39"/>
      <c r="X1061" s="39">
        <v>2</v>
      </c>
      <c r="Y1061" s="39">
        <v>4.8</v>
      </c>
      <c r="Z1061" s="39">
        <v>30</v>
      </c>
      <c r="AA1061" s="39">
        <v>9</v>
      </c>
      <c r="AB1061" s="52"/>
      <c r="AC1061" s="39" t="s">
        <v>1</v>
      </c>
      <c r="AD1061" s="41">
        <v>3.7</v>
      </c>
      <c r="AE1061" s="41">
        <v>1.6</v>
      </c>
      <c r="AF1061" s="68" t="s">
        <v>618</v>
      </c>
      <c r="AG1061" s="39" t="str">
        <f>VLOOKUP(B1061,$B$1703:$D$1743,2,FALSE)</f>
        <v>Vic</v>
      </c>
      <c r="AH1061" s="39" t="str">
        <f>VLOOKUP(B1061,$B$1703:$D$1743,3,FALSE)</f>
        <v>-</v>
      </c>
      <c r="AI1061" s="69" t="str">
        <f>TRIM(PROPER(L1061))</f>
        <v>Kettle Hill</v>
      </c>
      <c r="AJ1061" s="39" t="str">
        <f>TEXT(A1061, "ddd")</f>
        <v>Sat</v>
      </c>
      <c r="AK1061" s="39">
        <f>MONTH(Table2[[#This Row],[Date]])</f>
        <v>3</v>
      </c>
      <c r="AL1061" s="39"/>
      <c r="AM1061" s="39" t="str">
        <f>IF(AND(Table2[[#This Row],[Date]]=A1062,Table2[[#This Row],[Track]]=B1062,Table2[[#This Row],[Race]]=F1062,AL1061&lt;&gt;"Neg",AL1062&lt;&gt;"Neg"),2,"")</f>
        <v/>
      </c>
      <c r="AN1061" s="39" t="str">
        <f>IF(AM1061=2,2,IF(AND(AM1060=2,Table2[[#This Row],[Negatives]]&lt;&gt;"NEG"),2,""))</f>
        <v/>
      </c>
      <c r="AO1061" s="39">
        <f>IF(AND(Table2[[#This Row],[State]]="NSW",Table2[[#This Row],[Rated Order]]=3,AN1061=""),100,100)</f>
        <v>100</v>
      </c>
      <c r="AP1061" s="39" t="str">
        <f>IF(AC1061&lt;&gt;"Won","",AO1061*AD1061)</f>
        <v/>
      </c>
      <c r="AQ1061" s="39">
        <f>IF(AP1061="",AO1061*-1,AP1061-AO1061)</f>
        <v>-100</v>
      </c>
      <c r="AR1061" s="95">
        <f>IF(Table2[[#This Row],[Negatives]]="NEG","",IF(AND(Table2[[#This Row],[2 Pro Bets]]="",Table2[[#This Row],[State]]="NSW",Table2[[#This Row],[Rated Order]]=3),"",100))</f>
        <v>100</v>
      </c>
      <c r="AS1061" s="47" t="str">
        <f>IF(Table2[[#This Row],[Pro Bet]]="","",IF(Table2[[#This Row],[Lev Ret]]="","",AR1061*Table2[[#This Row],[Div]]))</f>
        <v/>
      </c>
      <c r="AT1061" s="96">
        <f>IF(Table2[[#This Row],[Pro Bet]]="","",IF(AS1061="",AR1061*-1,AS1061-AR1061))</f>
        <v>-100</v>
      </c>
    </row>
    <row r="1062" spans="1:46" x14ac:dyDescent="0.25">
      <c r="A1062" s="38">
        <v>45010</v>
      </c>
      <c r="B1062" s="39" t="s">
        <v>45</v>
      </c>
      <c r="C1062" s="40">
        <v>0.58333333333333337</v>
      </c>
      <c r="D1062" s="39">
        <v>5</v>
      </c>
      <c r="E1062" s="39">
        <v>5</v>
      </c>
      <c r="F1062" s="70">
        <v>4</v>
      </c>
      <c r="G1062" s="39">
        <v>2000</v>
      </c>
      <c r="H1062" s="39" t="s">
        <v>1398</v>
      </c>
      <c r="I1062" s="39" t="s">
        <v>1052</v>
      </c>
      <c r="J1062" s="39">
        <v>200</v>
      </c>
      <c r="K1062" s="39">
        <v>6</v>
      </c>
      <c r="L1062" s="39" t="s">
        <v>935</v>
      </c>
      <c r="M1062" s="39" t="s">
        <v>999</v>
      </c>
      <c r="N1062" s="41">
        <v>3.4</v>
      </c>
      <c r="O1062" s="39" t="s">
        <v>1142</v>
      </c>
      <c r="P1062" s="39" t="s">
        <v>1266</v>
      </c>
      <c r="Q1062" s="48"/>
      <c r="R1062" s="39">
        <v>9</v>
      </c>
      <c r="S1062" s="39">
        <v>55</v>
      </c>
      <c r="T1062" s="39">
        <v>55</v>
      </c>
      <c r="U1062" s="48">
        <v>53.221288515406165</v>
      </c>
      <c r="V1062" s="39">
        <v>1</v>
      </c>
      <c r="W1062" s="39"/>
      <c r="X1062" s="39">
        <v>2</v>
      </c>
      <c r="Y1062" s="39">
        <v>6.92</v>
      </c>
      <c r="Z1062" s="39">
        <v>20</v>
      </c>
      <c r="AA1062" s="39"/>
      <c r="AB1062" s="52"/>
      <c r="AC1062" s="39" t="s">
        <v>471</v>
      </c>
      <c r="AD1062" s="41">
        <v>3.7</v>
      </c>
      <c r="AE1062" s="41"/>
      <c r="AF1062" s="68" t="s">
        <v>619</v>
      </c>
      <c r="AG1062" s="39" t="str">
        <f>VLOOKUP(B1062,$B$1703:$D$1743,2,FALSE)</f>
        <v>NSW</v>
      </c>
      <c r="AH1062" s="39" t="str">
        <f>VLOOKUP(B1062,$B$1703:$D$1743,3,FALSE)</f>
        <v>-</v>
      </c>
      <c r="AI1062" s="69" t="str">
        <f>TRIM(PROPER(L1062))</f>
        <v>Zeyrek</v>
      </c>
      <c r="AJ1062" s="39" t="str">
        <f>TEXT(A1062, "ddd")</f>
        <v>Sat</v>
      </c>
      <c r="AK1062" s="39">
        <f>MONTH(Table2[[#This Row],[Date]])</f>
        <v>3</v>
      </c>
      <c r="AL1062" s="39"/>
      <c r="AM1062" s="39" t="str">
        <f>IF(AND(Table2[[#This Row],[Date]]=A1063,Table2[[#This Row],[Track]]=B1063,Table2[[#This Row],[Race]]=F1063,AL1062&lt;&gt;"Neg",AL1063&lt;&gt;"Neg"),2,"")</f>
        <v/>
      </c>
      <c r="AN1062" s="39" t="str">
        <f>IF(AM1062=2,2,IF(AND(AM1061=2,Table2[[#This Row],[Negatives]]&lt;&gt;"NEG"),2,""))</f>
        <v/>
      </c>
      <c r="AO1062" s="39">
        <f>IF(AND(Table2[[#This Row],[State]]="NSW",Table2[[#This Row],[Rated Order]]=3,AN1062=""),100,100)</f>
        <v>100</v>
      </c>
      <c r="AP1062" s="39">
        <f>IF(AC1062&lt;&gt;"Won","",AO1062*AD1062)</f>
        <v>370</v>
      </c>
      <c r="AQ1062" s="39">
        <f>IF(AP1062="",AO1062*-1,AP1062-AO1062)</f>
        <v>270</v>
      </c>
      <c r="AR1062" s="95">
        <f>IF(Table2[[#This Row],[Negatives]]="NEG","",IF(AND(Table2[[#This Row],[2 Pro Bets]]="",Table2[[#This Row],[State]]="NSW",Table2[[#This Row],[Rated Order]]=3),"",100))</f>
        <v>100</v>
      </c>
      <c r="AS1062" s="47">
        <f>IF(Table2[[#This Row],[Pro Bet]]="","",IF(Table2[[#This Row],[Lev Ret]]="","",AR1062*Table2[[#This Row],[Div]]))</f>
        <v>370</v>
      </c>
      <c r="AT1062" s="96">
        <f>IF(Table2[[#This Row],[Pro Bet]]="","",IF(AS1062="",AR1062*-1,AS1062-AR1062))</f>
        <v>270</v>
      </c>
    </row>
    <row r="1063" spans="1:46" x14ac:dyDescent="0.25">
      <c r="A1063" s="38">
        <v>45010</v>
      </c>
      <c r="B1063" s="39" t="s">
        <v>45</v>
      </c>
      <c r="C1063" s="40">
        <v>0.61111111111111105</v>
      </c>
      <c r="D1063" s="39">
        <v>5</v>
      </c>
      <c r="E1063" s="39">
        <v>5</v>
      </c>
      <c r="F1063" s="70">
        <v>5</v>
      </c>
      <c r="G1063" s="39">
        <v>1200</v>
      </c>
      <c r="H1063" s="39" t="s">
        <v>1398</v>
      </c>
      <c r="I1063" s="39"/>
      <c r="J1063" s="39">
        <v>200</v>
      </c>
      <c r="K1063" s="39">
        <v>10</v>
      </c>
      <c r="L1063" s="39" t="s">
        <v>834</v>
      </c>
      <c r="M1063" s="39" t="s">
        <v>1006</v>
      </c>
      <c r="N1063" s="41">
        <v>8.3000000000000007</v>
      </c>
      <c r="O1063" s="39" t="s">
        <v>1096</v>
      </c>
      <c r="P1063" s="39" t="s">
        <v>1523</v>
      </c>
      <c r="Q1063" s="48"/>
      <c r="R1063" s="39">
        <v>11</v>
      </c>
      <c r="S1063" s="39">
        <v>54.5</v>
      </c>
      <c r="T1063" s="39">
        <v>54.5</v>
      </c>
      <c r="U1063" s="48">
        <v>28.17722502914885</v>
      </c>
      <c r="V1063" s="39">
        <v>2</v>
      </c>
      <c r="W1063" s="39">
        <v>2</v>
      </c>
      <c r="X1063" s="39">
        <v>2</v>
      </c>
      <c r="Y1063" s="39">
        <v>6.6</v>
      </c>
      <c r="Z1063" s="39">
        <v>20</v>
      </c>
      <c r="AA1063" s="39"/>
      <c r="AB1063" s="52"/>
      <c r="AC1063" s="39"/>
      <c r="AD1063" s="41">
        <v>8</v>
      </c>
      <c r="AE1063" s="41"/>
      <c r="AF1063" s="68" t="s">
        <v>619</v>
      </c>
      <c r="AG1063" s="39" t="str">
        <f>VLOOKUP(B1063,$B$1703:$D$1743,2,FALSE)</f>
        <v>NSW</v>
      </c>
      <c r="AH1063" s="39" t="str">
        <f>VLOOKUP(B1063,$B$1703:$D$1743,3,FALSE)</f>
        <v>-</v>
      </c>
      <c r="AI1063" s="69" t="str">
        <f>TRIM(PROPER(L1063))</f>
        <v>Waihaha Falls</v>
      </c>
      <c r="AJ1063" s="39" t="str">
        <f>TEXT(A1063, "ddd")</f>
        <v>Sat</v>
      </c>
      <c r="AK1063" s="39">
        <f>MONTH(Table2[[#This Row],[Date]])</f>
        <v>3</v>
      </c>
      <c r="AL1063" s="39"/>
      <c r="AM1063" s="39" t="str">
        <f>IF(AND(Table2[[#This Row],[Date]]=A1064,Table2[[#This Row],[Track]]=B1064,Table2[[#This Row],[Race]]=F1064,AL1063&lt;&gt;"Neg",AL1064&lt;&gt;"Neg"),2,"")</f>
        <v/>
      </c>
      <c r="AN1063" s="39" t="str">
        <f>IF(AM1063=2,2,IF(AND(AM1062=2,Table2[[#This Row],[Negatives]]&lt;&gt;"NEG"),2,""))</f>
        <v/>
      </c>
      <c r="AO1063" s="39">
        <f>IF(AND(Table2[[#This Row],[State]]="NSW",Table2[[#This Row],[Rated Order]]=3,AN1063=""),100,100)</f>
        <v>100</v>
      </c>
      <c r="AP1063" s="39" t="str">
        <f>IF(AC1063&lt;&gt;"Won","",AO1063*AD1063)</f>
        <v/>
      </c>
      <c r="AQ1063" s="39">
        <f>IF(AP1063="",AO1063*-1,AP1063-AO1063)</f>
        <v>-100</v>
      </c>
      <c r="AR1063" s="95">
        <f>IF(Table2[[#This Row],[Negatives]]="NEG","",IF(AND(Table2[[#This Row],[2 Pro Bets]]="",Table2[[#This Row],[State]]="NSW",Table2[[#This Row],[Rated Order]]=3),"",100))</f>
        <v>100</v>
      </c>
      <c r="AS1063" s="47" t="str">
        <f>IF(Table2[[#This Row],[Pro Bet]]="","",IF(Table2[[#This Row],[Lev Ret]]="","",AR1063*Table2[[#This Row],[Div]]))</f>
        <v/>
      </c>
      <c r="AT1063" s="96">
        <f>IF(Table2[[#This Row],[Pro Bet]]="","",IF(AS1063="",AR1063*-1,AS1063-AR1063))</f>
        <v>-100</v>
      </c>
    </row>
    <row r="1064" spans="1:46" x14ac:dyDescent="0.25">
      <c r="A1064" s="38">
        <v>45010</v>
      </c>
      <c r="B1064" s="39" t="s">
        <v>45</v>
      </c>
      <c r="C1064" s="40">
        <v>0.63888888888888895</v>
      </c>
      <c r="D1064" s="39">
        <v>5</v>
      </c>
      <c r="E1064" s="39">
        <v>5</v>
      </c>
      <c r="F1064" s="70">
        <v>6</v>
      </c>
      <c r="G1064" s="39">
        <v>1500</v>
      </c>
      <c r="H1064" s="39" t="s">
        <v>1021</v>
      </c>
      <c r="I1064" s="39" t="s">
        <v>1052</v>
      </c>
      <c r="J1064" s="39">
        <v>250</v>
      </c>
      <c r="K1064" s="39">
        <v>13</v>
      </c>
      <c r="L1064" s="39" t="s">
        <v>1394</v>
      </c>
      <c r="M1064" s="39" t="s">
        <v>1018</v>
      </c>
      <c r="N1064" s="41">
        <v>11.2</v>
      </c>
      <c r="O1064" s="39" t="s">
        <v>1224</v>
      </c>
      <c r="P1064" s="39" t="s">
        <v>1260</v>
      </c>
      <c r="Q1064" s="48"/>
      <c r="R1064" s="39">
        <v>4</v>
      </c>
      <c r="S1064" s="39">
        <v>54</v>
      </c>
      <c r="T1064" s="39">
        <v>54</v>
      </c>
      <c r="U1064" s="48">
        <v>24.080086580086579</v>
      </c>
      <c r="V1064" s="39">
        <v>3</v>
      </c>
      <c r="W1064" s="39"/>
      <c r="X1064" s="39">
        <v>2</v>
      </c>
      <c r="Y1064" s="39">
        <v>5.07</v>
      </c>
      <c r="Z1064" s="39">
        <v>20</v>
      </c>
      <c r="AA1064" s="39"/>
      <c r="AB1064" s="52"/>
      <c r="AC1064" s="39"/>
      <c r="AD1064" s="41">
        <v>11</v>
      </c>
      <c r="AE1064" s="41"/>
      <c r="AF1064" s="68" t="s">
        <v>619</v>
      </c>
      <c r="AG1064" s="39" t="str">
        <f>VLOOKUP(B1064,$B$1703:$D$1743,2,FALSE)</f>
        <v>NSW</v>
      </c>
      <c r="AH1064" s="39" t="str">
        <f>VLOOKUP(B1064,$B$1703:$D$1743,3,FALSE)</f>
        <v>-</v>
      </c>
      <c r="AI1064" s="69" t="str">
        <f>TRIM(PROPER(L1064))</f>
        <v>Toregene</v>
      </c>
      <c r="AJ1064" s="39" t="str">
        <f>TEXT(A1064, "ddd")</f>
        <v>Sat</v>
      </c>
      <c r="AK1064" s="39">
        <f>MONTH(Table2[[#This Row],[Date]])</f>
        <v>3</v>
      </c>
      <c r="AL1064" s="39" t="s">
        <v>1362</v>
      </c>
      <c r="AM1064" s="39" t="str">
        <f>IF(AND(Table2[[#This Row],[Date]]=A1065,Table2[[#This Row],[Track]]=B1065,Table2[[#This Row],[Race]]=F1065,AL1064&lt;&gt;"Neg",AL1065&lt;&gt;"Neg"),2,"")</f>
        <v/>
      </c>
      <c r="AN1064" s="39" t="str">
        <f>IF(AM1064=2,2,IF(AND(AM1063=2,Table2[[#This Row],[Negatives]]&lt;&gt;"NEG"),2,""))</f>
        <v/>
      </c>
      <c r="AO1064" s="39">
        <f>IF(AND(Table2[[#This Row],[State]]="NSW",Table2[[#This Row],[Rated Order]]=3,AN1064=""),100,100)</f>
        <v>100</v>
      </c>
      <c r="AP1064" s="39" t="str">
        <f>IF(AC1064&lt;&gt;"Won","",AO1064*AD1064)</f>
        <v/>
      </c>
      <c r="AQ1064" s="39">
        <f>IF(AP1064="",AO1064*-1,AP1064-AO1064)</f>
        <v>-100</v>
      </c>
      <c r="AR1064" s="95" t="str">
        <f>IF(Table2[[#This Row],[Negatives]]="NEG","",IF(AND(Table2[[#This Row],[2 Pro Bets]]="",Table2[[#This Row],[State]]="NSW",Table2[[#This Row],[Rated Order]]=3),"",100))</f>
        <v/>
      </c>
      <c r="AS1064" s="47" t="str">
        <f>IF(Table2[[#This Row],[Pro Bet]]="","",IF(Table2[[#This Row],[Lev Ret]]="","",AR1064*Table2[[#This Row],[Div]]))</f>
        <v/>
      </c>
      <c r="AT1064" s="96" t="str">
        <f>IF(Table2[[#This Row],[Pro Bet]]="","",IF(AS1064="",AR1064*-1,AS1064-AR1064))</f>
        <v/>
      </c>
    </row>
    <row r="1065" spans="1:46" x14ac:dyDescent="0.25">
      <c r="A1065" s="38">
        <v>45010</v>
      </c>
      <c r="B1065" s="39" t="s">
        <v>225</v>
      </c>
      <c r="C1065" s="40">
        <v>0.70833333333333337</v>
      </c>
      <c r="D1065" s="39">
        <v>4</v>
      </c>
      <c r="E1065" s="39">
        <v>8</v>
      </c>
      <c r="F1065" s="70">
        <v>8</v>
      </c>
      <c r="G1065" s="39">
        <v>1400</v>
      </c>
      <c r="H1065" s="39" t="s">
        <v>988</v>
      </c>
      <c r="I1065" s="39" t="s">
        <v>989</v>
      </c>
      <c r="J1065" s="39">
        <v>150</v>
      </c>
      <c r="K1065" s="39">
        <v>14</v>
      </c>
      <c r="L1065" s="39" t="s">
        <v>606</v>
      </c>
      <c r="M1065" s="39" t="s">
        <v>1030</v>
      </c>
      <c r="N1065" s="41">
        <v>3.8</v>
      </c>
      <c r="O1065" s="39" t="s">
        <v>1074</v>
      </c>
      <c r="P1065" s="39" t="s">
        <v>1151</v>
      </c>
      <c r="Q1065" s="48"/>
      <c r="R1065" s="39">
        <v>4</v>
      </c>
      <c r="S1065" s="39">
        <v>54</v>
      </c>
      <c r="T1065" s="39">
        <v>54</v>
      </c>
      <c r="U1065" s="48">
        <v>32.982456140350877</v>
      </c>
      <c r="V1065" s="39">
        <v>4</v>
      </c>
      <c r="W1065" s="39">
        <v>4</v>
      </c>
      <c r="X1065" s="39">
        <v>2</v>
      </c>
      <c r="Y1065" s="39">
        <v>5.2</v>
      </c>
      <c r="Z1065" s="39">
        <v>35</v>
      </c>
      <c r="AA1065" s="39">
        <v>13</v>
      </c>
      <c r="AB1065" s="52"/>
      <c r="AC1065" s="39"/>
      <c r="AD1065" s="41">
        <v>4.5999999999999996</v>
      </c>
      <c r="AE1065" s="41"/>
      <c r="AF1065" s="68" t="s">
        <v>618</v>
      </c>
      <c r="AG1065" s="39" t="str">
        <f>VLOOKUP(B1065,$B$1703:$D$1743,2,FALSE)</f>
        <v>Vic</v>
      </c>
      <c r="AH1065" s="39" t="str">
        <f>VLOOKUP(B1065,$B$1703:$D$1743,3,FALSE)</f>
        <v>-</v>
      </c>
      <c r="AI1065" s="69" t="str">
        <f>TRIM(PROPER(L1065))</f>
        <v>Daytona Bay</v>
      </c>
      <c r="AJ1065" s="39" t="str">
        <f>TEXT(A1065, "ddd")</f>
        <v>Sat</v>
      </c>
      <c r="AK1065" s="39">
        <f>MONTH(Table2[[#This Row],[Date]])</f>
        <v>3</v>
      </c>
      <c r="AL1065" s="39" t="s">
        <v>1361</v>
      </c>
      <c r="AM1065" s="39" t="str">
        <f>IF(AND(Table2[[#This Row],[Date]]=A1066,Table2[[#This Row],[Track]]=B1066,Table2[[#This Row],[Race]]=F1066,AL1065&lt;&gt;"Neg",AL1066&lt;&gt;"Neg"),2,"")</f>
        <v/>
      </c>
      <c r="AN1065" s="39" t="str">
        <f>IF(AM1065=2,2,IF(AND(AM1064=2,Table2[[#This Row],[Negatives]]&lt;&gt;"NEG"),2,""))</f>
        <v/>
      </c>
      <c r="AO1065" s="39">
        <f>IF(AND(Table2[[#This Row],[State]]="NSW",Table2[[#This Row],[Rated Order]]=3,AN1065=""),100,100)</f>
        <v>100</v>
      </c>
      <c r="AP1065" s="39" t="str">
        <f>IF(AC1065&lt;&gt;"Won","",AO1065*AD1065)</f>
        <v/>
      </c>
      <c r="AQ1065" s="39">
        <f>IF(AP1065="",AO1065*-1,AP1065-AO1065)</f>
        <v>-100</v>
      </c>
      <c r="AR1065" s="95" t="str">
        <f>IF(Table2[[#This Row],[Negatives]]="NEG","",IF(AND(Table2[[#This Row],[2 Pro Bets]]="",Table2[[#This Row],[State]]="NSW",Table2[[#This Row],[Rated Order]]=3),"",100))</f>
        <v/>
      </c>
      <c r="AS1065" s="47" t="str">
        <f>IF(Table2[[#This Row],[Pro Bet]]="","",IF(Table2[[#This Row],[Lev Ret]]="","",AR1065*Table2[[#This Row],[Div]]))</f>
        <v/>
      </c>
      <c r="AT1065" s="96" t="str">
        <f>IF(Table2[[#This Row],[Pro Bet]]="","",IF(AS1065="",AR1065*-1,AS1065-AR1065))</f>
        <v/>
      </c>
    </row>
    <row r="1066" spans="1:46" x14ac:dyDescent="0.25">
      <c r="A1066" s="38">
        <v>45010</v>
      </c>
      <c r="B1066" s="39" t="s">
        <v>45</v>
      </c>
      <c r="C1066" s="40">
        <v>0.74652777777777779</v>
      </c>
      <c r="D1066" s="39">
        <v>5</v>
      </c>
      <c r="E1066" s="39">
        <v>5</v>
      </c>
      <c r="F1066" s="70">
        <v>10</v>
      </c>
      <c r="G1066" s="39">
        <v>1400</v>
      </c>
      <c r="H1066" s="39" t="s">
        <v>1398</v>
      </c>
      <c r="I1066" s="39">
        <v>88</v>
      </c>
      <c r="J1066" s="39">
        <v>150</v>
      </c>
      <c r="K1066" s="39">
        <v>7</v>
      </c>
      <c r="L1066" s="39" t="s">
        <v>931</v>
      </c>
      <c r="M1066" s="39" t="s">
        <v>999</v>
      </c>
      <c r="N1066" s="41">
        <v>3.9</v>
      </c>
      <c r="O1066" s="39" t="s">
        <v>1068</v>
      </c>
      <c r="P1066" s="39" t="s">
        <v>1515</v>
      </c>
      <c r="Q1066" s="48">
        <v>2</v>
      </c>
      <c r="R1066" s="39">
        <v>3</v>
      </c>
      <c r="S1066" s="39">
        <v>58.5</v>
      </c>
      <c r="T1066" s="39">
        <v>56.5</v>
      </c>
      <c r="U1066" s="48">
        <v>29.896344789961812</v>
      </c>
      <c r="V1066" s="39">
        <v>2</v>
      </c>
      <c r="W1066" s="39">
        <v>2</v>
      </c>
      <c r="X1066" s="39">
        <v>2</v>
      </c>
      <c r="Y1066" s="39">
        <v>7.31</v>
      </c>
      <c r="Z1066" s="39">
        <v>20</v>
      </c>
      <c r="AA1066" s="39"/>
      <c r="AB1066" s="52"/>
      <c r="AC1066" s="39"/>
      <c r="AD1066" s="41">
        <v>4.5999999999999996</v>
      </c>
      <c r="AE1066" s="41"/>
      <c r="AF1066" s="68" t="s">
        <v>619</v>
      </c>
      <c r="AG1066" s="39" t="str">
        <f>VLOOKUP(B1066,$B$1703:$D$1743,2,FALSE)</f>
        <v>NSW</v>
      </c>
      <c r="AH1066" s="39" t="str">
        <f>VLOOKUP(B1066,$B$1703:$D$1743,3,FALSE)</f>
        <v>-</v>
      </c>
      <c r="AI1066" s="69" t="str">
        <f>TRIM(PROPER(L1066))</f>
        <v>Tamerlane</v>
      </c>
      <c r="AJ1066" s="39" t="str">
        <f>TEXT(A1066, "ddd")</f>
        <v>Sat</v>
      </c>
      <c r="AK1066" s="39">
        <f>MONTH(Table2[[#This Row],[Date]])</f>
        <v>3</v>
      </c>
      <c r="AL1066" s="39"/>
      <c r="AM1066" s="39" t="str">
        <f>IF(AND(Table2[[#This Row],[Date]]=A1067,Table2[[#This Row],[Track]]=B1067,Table2[[#This Row],[Race]]=F1067,AL1066&lt;&gt;"Neg",AL1067&lt;&gt;"Neg"),2,"")</f>
        <v/>
      </c>
      <c r="AN1066" s="39" t="str">
        <f>IF(AM1066=2,2,IF(AND(AM1065=2,Table2[[#This Row],[Negatives]]&lt;&gt;"NEG"),2,""))</f>
        <v/>
      </c>
      <c r="AO1066" s="39">
        <f>IF(AND(Table2[[#This Row],[State]]="NSW",Table2[[#This Row],[Rated Order]]=3,AN1066=""),100,100)</f>
        <v>100</v>
      </c>
      <c r="AP1066" s="39" t="str">
        <f>IF(AC1066&lt;&gt;"Won","",AO1066*AD1066)</f>
        <v/>
      </c>
      <c r="AQ1066" s="39">
        <f>IF(AP1066="",AO1066*-1,AP1066-AO1066)</f>
        <v>-100</v>
      </c>
      <c r="AR1066" s="95">
        <f>IF(Table2[[#This Row],[Negatives]]="NEG","",IF(AND(Table2[[#This Row],[2 Pro Bets]]="",Table2[[#This Row],[State]]="NSW",Table2[[#This Row],[Rated Order]]=3),"",100))</f>
        <v>100</v>
      </c>
      <c r="AS1066" s="47" t="str">
        <f>IF(Table2[[#This Row],[Pro Bet]]="","",IF(Table2[[#This Row],[Lev Ret]]="","",AR1066*Table2[[#This Row],[Div]]))</f>
        <v/>
      </c>
      <c r="AT1066" s="96">
        <f>IF(Table2[[#This Row],[Pro Bet]]="","",IF(AS1066="",AR1066*-1,AS1066-AR1066))</f>
        <v>-100</v>
      </c>
    </row>
    <row r="1067" spans="1:46" x14ac:dyDescent="0.25">
      <c r="A1067" s="38">
        <v>45010</v>
      </c>
      <c r="B1067" s="39" t="s">
        <v>45</v>
      </c>
      <c r="C1067" s="40">
        <v>0.74652777777777779</v>
      </c>
      <c r="D1067" s="39">
        <v>5</v>
      </c>
      <c r="E1067" s="39">
        <v>5</v>
      </c>
      <c r="F1067" s="70">
        <v>10</v>
      </c>
      <c r="G1067" s="39">
        <v>1400</v>
      </c>
      <c r="H1067" s="39" t="s">
        <v>1398</v>
      </c>
      <c r="I1067" s="39">
        <v>88</v>
      </c>
      <c r="J1067" s="39">
        <v>150</v>
      </c>
      <c r="K1067" s="39">
        <v>6</v>
      </c>
      <c r="L1067" s="39" t="s">
        <v>1637</v>
      </c>
      <c r="M1067" s="39" t="s">
        <v>1018</v>
      </c>
      <c r="N1067" s="41">
        <v>4.7</v>
      </c>
      <c r="O1067" s="39" t="s">
        <v>1481</v>
      </c>
      <c r="P1067" s="39" t="s">
        <v>1524</v>
      </c>
      <c r="Q1067" s="48"/>
      <c r="R1067" s="39">
        <v>6</v>
      </c>
      <c r="S1067" s="39">
        <v>59.5</v>
      </c>
      <c r="T1067" s="39">
        <v>59.5</v>
      </c>
      <c r="U1067" s="48">
        <v>29.896344789961812</v>
      </c>
      <c r="V1067" s="39">
        <v>4</v>
      </c>
      <c r="W1067" s="39"/>
      <c r="X1067" s="39">
        <v>3</v>
      </c>
      <c r="Y1067" s="39">
        <v>8.7200000000000006</v>
      </c>
      <c r="Z1067" s="39">
        <v>20</v>
      </c>
      <c r="AA1067" s="39"/>
      <c r="AB1067" s="52"/>
      <c r="AC1067" s="39"/>
      <c r="AD1067" s="41">
        <v>4.8</v>
      </c>
      <c r="AE1067" s="41"/>
      <c r="AF1067" s="68" t="s">
        <v>619</v>
      </c>
      <c r="AG1067" s="39" t="str">
        <f>VLOOKUP(B1067,$B$1703:$D$1743,2,FALSE)</f>
        <v>NSW</v>
      </c>
      <c r="AH1067" s="39" t="str">
        <f>VLOOKUP(B1067,$B$1703:$D$1743,3,FALSE)</f>
        <v>-</v>
      </c>
      <c r="AI1067" s="69" t="str">
        <f>TRIM(PROPER(L1067))</f>
        <v>Maotai</v>
      </c>
      <c r="AJ1067" s="39" t="str">
        <f>TEXT(A1067, "ddd")</f>
        <v>Sat</v>
      </c>
      <c r="AK1067" s="39">
        <f>MONTH(Table2[[#This Row],[Date]])</f>
        <v>3</v>
      </c>
      <c r="AL1067" s="39" t="s">
        <v>1362</v>
      </c>
      <c r="AM1067" s="39" t="str">
        <f>IF(AND(Table2[[#This Row],[Date]]=A1068,Table2[[#This Row],[Track]]=B1068,Table2[[#This Row],[Race]]=F1068,AL1067&lt;&gt;"Neg",AL1068&lt;&gt;"Neg"),2,"")</f>
        <v/>
      </c>
      <c r="AN1067" s="39" t="str">
        <f>IF(AM1067=2,2,IF(AND(AM1066=2,Table2[[#This Row],[Negatives]]&lt;&gt;"NEG"),2,""))</f>
        <v/>
      </c>
      <c r="AO1067" s="39">
        <f>IF(AND(Table2[[#This Row],[State]]="NSW",Table2[[#This Row],[Rated Order]]=3,AN1067=""),100,100)</f>
        <v>100</v>
      </c>
      <c r="AP1067" s="39" t="str">
        <f>IF(AC1067&lt;&gt;"Won","",AO1067*AD1067)</f>
        <v/>
      </c>
      <c r="AQ1067" s="39">
        <f>IF(AP1067="",AO1067*-1,AP1067-AO1067)</f>
        <v>-100</v>
      </c>
      <c r="AR1067" s="95" t="str">
        <f>IF(Table2[[#This Row],[Negatives]]="NEG","",IF(AND(Table2[[#This Row],[2 Pro Bets]]="",Table2[[#This Row],[State]]="NSW",Table2[[#This Row],[Rated Order]]=3),"",100))</f>
        <v/>
      </c>
      <c r="AS1067" s="47" t="str">
        <f>IF(Table2[[#This Row],[Pro Bet]]="","",IF(Table2[[#This Row],[Lev Ret]]="","",AR1067*Table2[[#This Row],[Div]]))</f>
        <v/>
      </c>
      <c r="AT1067" s="96" t="str">
        <f>IF(Table2[[#This Row],[Pro Bet]]="","",IF(AS1067="",AR1067*-1,AS1067-AR1067))</f>
        <v/>
      </c>
    </row>
    <row r="1068" spans="1:46" x14ac:dyDescent="0.25">
      <c r="A1068" s="38">
        <v>45017</v>
      </c>
      <c r="B1068" s="39" t="s">
        <v>227</v>
      </c>
      <c r="C1068" s="40">
        <v>0.59375</v>
      </c>
      <c r="D1068" s="39">
        <v>5</v>
      </c>
      <c r="E1068" s="39">
        <v>0</v>
      </c>
      <c r="F1068" s="70">
        <v>4</v>
      </c>
      <c r="G1068" s="39">
        <v>2400</v>
      </c>
      <c r="H1068" s="39" t="s">
        <v>988</v>
      </c>
      <c r="I1068" s="39">
        <v>84</v>
      </c>
      <c r="J1068" s="39">
        <v>130</v>
      </c>
      <c r="K1068" s="39">
        <v>7</v>
      </c>
      <c r="L1068" s="39" t="s">
        <v>680</v>
      </c>
      <c r="M1068" s="39" t="s">
        <v>999</v>
      </c>
      <c r="N1068" s="41">
        <v>2.6</v>
      </c>
      <c r="O1068" s="39" t="s">
        <v>1160</v>
      </c>
      <c r="P1068" s="39" t="s">
        <v>1304</v>
      </c>
      <c r="Q1068" s="48"/>
      <c r="R1068" s="39">
        <v>4</v>
      </c>
      <c r="S1068" s="39">
        <v>54.5</v>
      </c>
      <c r="T1068" s="39">
        <v>54.5</v>
      </c>
      <c r="U1068" s="48">
        <v>41.739130434782609</v>
      </c>
      <c r="V1068" s="39">
        <v>2</v>
      </c>
      <c r="W1068" s="39"/>
      <c r="X1068" s="39">
        <v>3</v>
      </c>
      <c r="Y1068" s="39">
        <v>5.6</v>
      </c>
      <c r="Z1068" s="39">
        <v>30</v>
      </c>
      <c r="AA1068" s="39">
        <v>10</v>
      </c>
      <c r="AB1068" s="52"/>
      <c r="AC1068" s="39" t="s">
        <v>1</v>
      </c>
      <c r="AD1068" s="41">
        <v>2.2999999999999998</v>
      </c>
      <c r="AE1068" s="41">
        <v>1.3</v>
      </c>
      <c r="AF1068" s="68" t="s">
        <v>618</v>
      </c>
      <c r="AG1068" s="39" t="str">
        <f>VLOOKUP(B1068,$B$1703:$D$1743,2,FALSE)</f>
        <v>Vic</v>
      </c>
      <c r="AH1068" s="39" t="str">
        <f>VLOOKUP(B1068,$B$1703:$D$1743,3,FALSE)</f>
        <v>Bush</v>
      </c>
      <c r="AI1068" s="69" t="str">
        <f>TRIM(PROPER(L1068))</f>
        <v>Sing For Peace</v>
      </c>
      <c r="AJ1068" s="39" t="str">
        <f>TEXT(A1068, "ddd")</f>
        <v>Sat</v>
      </c>
      <c r="AK1068" s="39">
        <f>MONTH(Table2[[#This Row],[Date]])</f>
        <v>4</v>
      </c>
      <c r="AL1068" s="39"/>
      <c r="AM1068" s="39" t="str">
        <f>IF(AND(Table2[[#This Row],[Date]]=A1069,Table2[[#This Row],[Track]]=B1069,Table2[[#This Row],[Race]]=F1069,AL1068&lt;&gt;"Neg",AL1069&lt;&gt;"Neg"),2,"")</f>
        <v/>
      </c>
      <c r="AN1068" s="39" t="str">
        <f>IF(AM1068=2,2,IF(AND(AM1067=2,Table2[[#This Row],[Negatives]]&lt;&gt;"NEG"),2,""))</f>
        <v/>
      </c>
      <c r="AO1068" s="39">
        <f>IF(AND(Table2[[#This Row],[State]]="NSW",Table2[[#This Row],[Rated Order]]=3,AN1068=""),100,100)</f>
        <v>100</v>
      </c>
      <c r="AP1068" s="39" t="str">
        <f>IF(AC1068&lt;&gt;"Won","",AO1068*AD1068)</f>
        <v/>
      </c>
      <c r="AQ1068" s="39">
        <f>IF(AP1068="",AO1068*-1,AP1068-AO1068)</f>
        <v>-100</v>
      </c>
      <c r="AR1068" s="95">
        <f>IF(Table2[[#This Row],[Negatives]]="NEG","",IF(AND(Table2[[#This Row],[2 Pro Bets]]="",Table2[[#This Row],[State]]="NSW",Table2[[#This Row],[Rated Order]]=3),"",100))</f>
        <v>100</v>
      </c>
      <c r="AS1068" s="47" t="str">
        <f>IF(Table2[[#This Row],[Pro Bet]]="","",IF(Table2[[#This Row],[Lev Ret]]="","",AR1068*Table2[[#This Row],[Div]]))</f>
        <v/>
      </c>
      <c r="AT1068" s="96">
        <f>IF(Table2[[#This Row],[Pro Bet]]="","",IF(AS1068="",AR1068*-1,AS1068-AR1068))</f>
        <v>-100</v>
      </c>
    </row>
    <row r="1069" spans="1:46" x14ac:dyDescent="0.25">
      <c r="A1069" s="38">
        <v>45017</v>
      </c>
      <c r="B1069" s="39" t="s">
        <v>44</v>
      </c>
      <c r="C1069" s="40">
        <v>0.60763888888888895</v>
      </c>
      <c r="D1069" s="39">
        <v>5</v>
      </c>
      <c r="E1069" s="39">
        <v>0</v>
      </c>
      <c r="F1069" s="70">
        <v>5</v>
      </c>
      <c r="G1069" s="39">
        <v>1400</v>
      </c>
      <c r="H1069" s="39" t="s">
        <v>1398</v>
      </c>
      <c r="I1069" s="39" t="s">
        <v>1052</v>
      </c>
      <c r="J1069" s="39">
        <v>500</v>
      </c>
      <c r="K1069" s="39">
        <v>1</v>
      </c>
      <c r="L1069" s="39" t="s">
        <v>392</v>
      </c>
      <c r="M1069" s="39" t="s">
        <v>1006</v>
      </c>
      <c r="N1069" s="41">
        <v>5.2</v>
      </c>
      <c r="O1069" s="39" t="s">
        <v>1269</v>
      </c>
      <c r="P1069" s="39" t="s">
        <v>1517</v>
      </c>
      <c r="Q1069" s="48"/>
      <c r="R1069" s="39">
        <v>14</v>
      </c>
      <c r="S1069" s="39">
        <v>59</v>
      </c>
      <c r="T1069" s="39">
        <v>59</v>
      </c>
      <c r="U1069" s="48">
        <v>31.135531135531135</v>
      </c>
      <c r="V1069" s="39">
        <v>2</v>
      </c>
      <c r="W1069" s="39">
        <v>3</v>
      </c>
      <c r="X1069" s="39">
        <v>2</v>
      </c>
      <c r="Y1069" s="39">
        <v>7.6</v>
      </c>
      <c r="Z1069" s="39">
        <v>20</v>
      </c>
      <c r="AA1069" s="39"/>
      <c r="AB1069" s="52"/>
      <c r="AC1069" s="39"/>
      <c r="AD1069" s="41">
        <v>8.5</v>
      </c>
      <c r="AE1069" s="41"/>
      <c r="AF1069" s="68" t="s">
        <v>619</v>
      </c>
      <c r="AG1069" s="39" t="str">
        <f>VLOOKUP(B1069,$B$1703:$D$1743,2,FALSE)</f>
        <v>NSW</v>
      </c>
      <c r="AH1069" s="39" t="str">
        <f>VLOOKUP(B1069,$B$1703:$D$1743,3,FALSE)</f>
        <v>-</v>
      </c>
      <c r="AI1069" s="69" t="str">
        <f>TRIM(PROPER(L1069))</f>
        <v>Akasawa</v>
      </c>
      <c r="AJ1069" s="39" t="str">
        <f>TEXT(A1069, "ddd")</f>
        <v>Sat</v>
      </c>
      <c r="AK1069" s="39">
        <f>MONTH(Table2[[#This Row],[Date]])</f>
        <v>4</v>
      </c>
      <c r="AL1069" s="39" t="s">
        <v>1362</v>
      </c>
      <c r="AM1069" s="39" t="str">
        <f>IF(AND(Table2[[#This Row],[Date]]=A1070,Table2[[#This Row],[Track]]=B1070,Table2[[#This Row],[Race]]=F1070,AL1069&lt;&gt;"Neg",AL1070&lt;&gt;"Neg"),2,"")</f>
        <v/>
      </c>
      <c r="AN1069" s="39" t="str">
        <f>IF(AM1069=2,2,IF(AND(AM1068=2,Table2[[#This Row],[Negatives]]&lt;&gt;"NEG"),2,""))</f>
        <v/>
      </c>
      <c r="AO1069" s="39">
        <f>IF(AND(Table2[[#This Row],[State]]="NSW",Table2[[#This Row],[Rated Order]]=3,AN1069=""),100,100)</f>
        <v>100</v>
      </c>
      <c r="AP1069" s="39" t="str">
        <f>IF(AC1069&lt;&gt;"Won","",AO1069*AD1069)</f>
        <v/>
      </c>
      <c r="AQ1069" s="39">
        <f>IF(AP1069="",AO1069*-1,AP1069-AO1069)</f>
        <v>-100</v>
      </c>
      <c r="AR1069" s="95" t="str">
        <f>IF(Table2[[#This Row],[Negatives]]="NEG","",IF(AND(Table2[[#This Row],[2 Pro Bets]]="",Table2[[#This Row],[State]]="NSW",Table2[[#This Row],[Rated Order]]=3),"",100))</f>
        <v/>
      </c>
      <c r="AS1069" s="47" t="str">
        <f>IF(Table2[[#This Row],[Pro Bet]]="","",IF(Table2[[#This Row],[Lev Ret]]="","",AR1069*Table2[[#This Row],[Div]]))</f>
        <v/>
      </c>
      <c r="AT1069" s="96" t="str">
        <f>IF(Table2[[#This Row],[Pro Bet]]="","",IF(AS1069="",AR1069*-1,AS1069-AR1069))</f>
        <v/>
      </c>
    </row>
    <row r="1070" spans="1:46" x14ac:dyDescent="0.25">
      <c r="A1070" s="38">
        <v>45017</v>
      </c>
      <c r="B1070" s="39" t="s">
        <v>44</v>
      </c>
      <c r="C1070" s="40">
        <v>0.60763888888888895</v>
      </c>
      <c r="D1070" s="39">
        <v>5</v>
      </c>
      <c r="E1070" s="39">
        <v>0</v>
      </c>
      <c r="F1070" s="70">
        <v>5</v>
      </c>
      <c r="G1070" s="39">
        <v>1400</v>
      </c>
      <c r="H1070" s="39" t="s">
        <v>1398</v>
      </c>
      <c r="I1070" s="39" t="s">
        <v>1052</v>
      </c>
      <c r="J1070" s="39">
        <v>500</v>
      </c>
      <c r="K1070" s="39">
        <v>4</v>
      </c>
      <c r="L1070" s="39" t="s">
        <v>261</v>
      </c>
      <c r="M1070" s="39" t="s">
        <v>1030</v>
      </c>
      <c r="N1070" s="41">
        <v>4.8</v>
      </c>
      <c r="O1070" s="39" t="s">
        <v>1439</v>
      </c>
      <c r="P1070" s="39" t="s">
        <v>1211</v>
      </c>
      <c r="Q1070" s="48"/>
      <c r="R1070" s="39">
        <v>13</v>
      </c>
      <c r="S1070" s="39">
        <v>57.5</v>
      </c>
      <c r="T1070" s="39">
        <v>57.5</v>
      </c>
      <c r="U1070" s="48">
        <v>31.135531135531135</v>
      </c>
      <c r="V1070" s="39">
        <v>1</v>
      </c>
      <c r="W1070" s="39">
        <v>1</v>
      </c>
      <c r="X1070" s="39">
        <v>3</v>
      </c>
      <c r="Y1070" s="39">
        <v>8.1</v>
      </c>
      <c r="Z1070" s="39">
        <v>20</v>
      </c>
      <c r="AA1070" s="39"/>
      <c r="AB1070" s="52"/>
      <c r="AC1070" s="39" t="s">
        <v>2</v>
      </c>
      <c r="AD1070" s="41">
        <v>4.2</v>
      </c>
      <c r="AE1070" s="41">
        <v>1.8</v>
      </c>
      <c r="AF1070" s="68" t="s">
        <v>619</v>
      </c>
      <c r="AG1070" s="39" t="str">
        <f>VLOOKUP(B1070,$B$1703:$D$1743,2,FALSE)</f>
        <v>NSW</v>
      </c>
      <c r="AH1070" s="39" t="str">
        <f>VLOOKUP(B1070,$B$1703:$D$1743,3,FALSE)</f>
        <v>-</v>
      </c>
      <c r="AI1070" s="69" t="str">
        <f>TRIM(PROPER(L1070))</f>
        <v>Talbragar</v>
      </c>
      <c r="AJ1070" s="39" t="str">
        <f>TEXT(A1070, "ddd")</f>
        <v>Sat</v>
      </c>
      <c r="AK1070" s="39">
        <f>MONTH(Table2[[#This Row],[Date]])</f>
        <v>4</v>
      </c>
      <c r="AL1070" s="39" t="s">
        <v>1362</v>
      </c>
      <c r="AM1070" s="39" t="str">
        <f>IF(AND(Table2[[#This Row],[Date]]=A1071,Table2[[#This Row],[Track]]=B1071,Table2[[#This Row],[Race]]=F1071,AL1070&lt;&gt;"Neg",AL1071&lt;&gt;"Neg"),2,"")</f>
        <v/>
      </c>
      <c r="AN1070" s="39" t="str">
        <f>IF(AM1070=2,2,IF(AND(AM1069=2,Table2[[#This Row],[Negatives]]&lt;&gt;"NEG"),2,""))</f>
        <v/>
      </c>
      <c r="AO1070" s="39">
        <f>IF(AND(Table2[[#This Row],[State]]="NSW",Table2[[#This Row],[Rated Order]]=3,AN1070=""),100,100)</f>
        <v>100</v>
      </c>
      <c r="AP1070" s="39" t="str">
        <f>IF(AC1070&lt;&gt;"Won","",AO1070*AD1070)</f>
        <v/>
      </c>
      <c r="AQ1070" s="39">
        <f>IF(AP1070="",AO1070*-1,AP1070-AO1070)</f>
        <v>-100</v>
      </c>
      <c r="AR1070" s="95" t="str">
        <f>IF(Table2[[#This Row],[Negatives]]="NEG","",IF(AND(Table2[[#This Row],[2 Pro Bets]]="",Table2[[#This Row],[State]]="NSW",Table2[[#This Row],[Rated Order]]=3),"",100))</f>
        <v/>
      </c>
      <c r="AS1070" s="47" t="str">
        <f>IF(Table2[[#This Row],[Pro Bet]]="","",IF(Table2[[#This Row],[Lev Ret]]="","",AR1070*Table2[[#This Row],[Div]]))</f>
        <v/>
      </c>
      <c r="AT1070" s="96" t="str">
        <f>IF(Table2[[#This Row],[Pro Bet]]="","",IF(AS1070="",AR1070*-1,AS1070-AR1070))</f>
        <v/>
      </c>
    </row>
    <row r="1071" spans="1:46" x14ac:dyDescent="0.25">
      <c r="A1071" s="38">
        <v>45017</v>
      </c>
      <c r="B1071" s="39" t="s">
        <v>44</v>
      </c>
      <c r="C1071" s="40">
        <v>0.69097222222222221</v>
      </c>
      <c r="D1071" s="39">
        <v>5</v>
      </c>
      <c r="E1071" s="39">
        <v>0</v>
      </c>
      <c r="F1071" s="70">
        <v>8</v>
      </c>
      <c r="G1071" s="39">
        <v>1600</v>
      </c>
      <c r="H1071" s="39" t="s">
        <v>1398</v>
      </c>
      <c r="I1071" s="39"/>
      <c r="J1071" s="39">
        <v>4000</v>
      </c>
      <c r="K1071" s="39">
        <v>1</v>
      </c>
      <c r="L1071" s="39" t="s">
        <v>1658</v>
      </c>
      <c r="M1071" s="39" t="s">
        <v>999</v>
      </c>
      <c r="N1071" s="41">
        <v>9</v>
      </c>
      <c r="O1071" s="39" t="s">
        <v>1406</v>
      </c>
      <c r="P1071" s="39" t="s">
        <v>1266</v>
      </c>
      <c r="Q1071" s="48"/>
      <c r="R1071" s="39">
        <v>12</v>
      </c>
      <c r="S1071" s="39">
        <v>57.5</v>
      </c>
      <c r="T1071" s="39">
        <v>57.5</v>
      </c>
      <c r="U1071" s="48">
        <v>32.850241545893724</v>
      </c>
      <c r="V1071" s="39">
        <v>1</v>
      </c>
      <c r="W1071" s="39">
        <v>3</v>
      </c>
      <c r="X1071" s="39">
        <v>2</v>
      </c>
      <c r="Y1071" s="39">
        <v>6.9</v>
      </c>
      <c r="Z1071" s="39">
        <v>20</v>
      </c>
      <c r="AA1071" s="39"/>
      <c r="AB1071" s="52"/>
      <c r="AC1071" s="39"/>
      <c r="AD1071" s="41">
        <v>16</v>
      </c>
      <c r="AE1071" s="41"/>
      <c r="AF1071" s="68" t="s">
        <v>619</v>
      </c>
      <c r="AG1071" s="39" t="str">
        <f>VLOOKUP(B1071,$B$1703:$D$1743,2,FALSE)</f>
        <v>NSW</v>
      </c>
      <c r="AH1071" s="39" t="str">
        <f>VLOOKUP(B1071,$B$1703:$D$1743,3,FALSE)</f>
        <v>-</v>
      </c>
      <c r="AI1071" s="69" t="str">
        <f>TRIM(PROPER(L1071))</f>
        <v>Alligator Blood</v>
      </c>
      <c r="AJ1071" s="39" t="str">
        <f>TEXT(A1071, "ddd")</f>
        <v>Sat</v>
      </c>
      <c r="AK1071" s="39">
        <f>MONTH(Table2[[#This Row],[Date]])</f>
        <v>4</v>
      </c>
      <c r="AL1071" s="39" t="s">
        <v>1362</v>
      </c>
      <c r="AM1071" s="39" t="str">
        <f>IF(AND(Table2[[#This Row],[Date]]=A1072,Table2[[#This Row],[Track]]=B1072,Table2[[#This Row],[Race]]=F1072,AL1071&lt;&gt;"Neg",AL1072&lt;&gt;"Neg"),2,"")</f>
        <v/>
      </c>
      <c r="AN1071" s="39" t="str">
        <f>IF(AM1071=2,2,IF(AND(AM1070=2,Table2[[#This Row],[Negatives]]&lt;&gt;"NEG"),2,""))</f>
        <v/>
      </c>
      <c r="AO1071" s="39">
        <f>IF(AND(Table2[[#This Row],[State]]="NSW",Table2[[#This Row],[Rated Order]]=3,AN1071=""),100,100)</f>
        <v>100</v>
      </c>
      <c r="AP1071" s="39" t="str">
        <f>IF(AC1071&lt;&gt;"Won","",AO1071*AD1071)</f>
        <v/>
      </c>
      <c r="AQ1071" s="39">
        <f>IF(AP1071="",AO1071*-1,AP1071-AO1071)</f>
        <v>-100</v>
      </c>
      <c r="AR1071" s="95" t="str">
        <f>IF(Table2[[#This Row],[Negatives]]="NEG","",IF(AND(Table2[[#This Row],[2 Pro Bets]]="",Table2[[#This Row],[State]]="NSW",Table2[[#This Row],[Rated Order]]=3),"",100))</f>
        <v/>
      </c>
      <c r="AS1071" s="47" t="str">
        <f>IF(Table2[[#This Row],[Pro Bet]]="","",IF(Table2[[#This Row],[Lev Ret]]="","",AR1071*Table2[[#This Row],[Div]]))</f>
        <v/>
      </c>
      <c r="AT1071" s="96" t="str">
        <f>IF(Table2[[#This Row],[Pro Bet]]="","",IF(AS1071="",AR1071*-1,AS1071-AR1071))</f>
        <v/>
      </c>
    </row>
    <row r="1072" spans="1:46" x14ac:dyDescent="0.25">
      <c r="A1072" s="38">
        <v>45017</v>
      </c>
      <c r="B1072" s="39" t="s">
        <v>44</v>
      </c>
      <c r="C1072" s="40">
        <v>0.69097222222222221</v>
      </c>
      <c r="D1072" s="39">
        <v>5</v>
      </c>
      <c r="E1072" s="39">
        <v>0</v>
      </c>
      <c r="F1072" s="70">
        <v>8</v>
      </c>
      <c r="G1072" s="39">
        <v>1600</v>
      </c>
      <c r="H1072" s="39" t="s">
        <v>1398</v>
      </c>
      <c r="I1072" s="39"/>
      <c r="J1072" s="39">
        <v>4000</v>
      </c>
      <c r="K1072" s="39">
        <v>16</v>
      </c>
      <c r="L1072" s="39" t="s">
        <v>144</v>
      </c>
      <c r="M1072" s="39" t="s">
        <v>990</v>
      </c>
      <c r="N1072" s="41">
        <v>9.5</v>
      </c>
      <c r="O1072" s="39" t="s">
        <v>1091</v>
      </c>
      <c r="P1072" s="39" t="s">
        <v>1064</v>
      </c>
      <c r="Q1072" s="48"/>
      <c r="R1072" s="39">
        <v>13</v>
      </c>
      <c r="S1072" s="39">
        <v>50.5</v>
      </c>
      <c r="T1072" s="39">
        <v>50.5</v>
      </c>
      <c r="U1072" s="48">
        <v>32.850241545893724</v>
      </c>
      <c r="V1072" s="39"/>
      <c r="W1072" s="39"/>
      <c r="X1072" s="39">
        <v>3</v>
      </c>
      <c r="Y1072" s="39">
        <v>7</v>
      </c>
      <c r="Z1072" s="39">
        <v>20</v>
      </c>
      <c r="AA1072" s="39"/>
      <c r="AB1072" s="52"/>
      <c r="AC1072" s="39"/>
      <c r="AD1072" s="41">
        <v>8.5</v>
      </c>
      <c r="AE1072" s="41"/>
      <c r="AF1072" s="68" t="s">
        <v>619</v>
      </c>
      <c r="AG1072" s="39" t="str">
        <f>VLOOKUP(B1072,$B$1703:$D$1743,2,FALSE)</f>
        <v>NSW</v>
      </c>
      <c r="AH1072" s="39" t="str">
        <f>VLOOKUP(B1072,$B$1703:$D$1743,3,FALSE)</f>
        <v>-</v>
      </c>
      <c r="AI1072" s="69" t="str">
        <f>TRIM(PROPER(L1072))</f>
        <v>Zougotcha</v>
      </c>
      <c r="AJ1072" s="39" t="str">
        <f>TEXT(A1072, "ddd")</f>
        <v>Sat</v>
      </c>
      <c r="AK1072" s="39">
        <f>MONTH(Table2[[#This Row],[Date]])</f>
        <v>4</v>
      </c>
      <c r="AL1072" s="39" t="s">
        <v>1362</v>
      </c>
      <c r="AM1072" s="39" t="str">
        <f>IF(AND(Table2[[#This Row],[Date]]=A1073,Table2[[#This Row],[Track]]=B1073,Table2[[#This Row],[Race]]=F1073,AL1072&lt;&gt;"Neg",AL1073&lt;&gt;"Neg"),2,"")</f>
        <v/>
      </c>
      <c r="AN1072" s="39" t="str">
        <f>IF(AM1072=2,2,IF(AND(AM1071=2,Table2[[#This Row],[Negatives]]&lt;&gt;"NEG"),2,""))</f>
        <v/>
      </c>
      <c r="AO1072" s="39">
        <f>IF(AND(Table2[[#This Row],[State]]="NSW",Table2[[#This Row],[Rated Order]]=3,AN1072=""),100,100)</f>
        <v>100</v>
      </c>
      <c r="AP1072" s="39" t="str">
        <f>IF(AC1072&lt;&gt;"Won","",AO1072*AD1072)</f>
        <v/>
      </c>
      <c r="AQ1072" s="39">
        <f>IF(AP1072="",AO1072*-1,AP1072-AO1072)</f>
        <v>-100</v>
      </c>
      <c r="AR1072" s="95" t="str">
        <f>IF(Table2[[#This Row],[Negatives]]="NEG","",IF(AND(Table2[[#This Row],[2 Pro Bets]]="",Table2[[#This Row],[State]]="NSW",Table2[[#This Row],[Rated Order]]=3),"",100))</f>
        <v/>
      </c>
      <c r="AS1072" s="47" t="str">
        <f>IF(Table2[[#This Row],[Pro Bet]]="","",IF(Table2[[#This Row],[Lev Ret]]="","",AR1072*Table2[[#This Row],[Div]]))</f>
        <v/>
      </c>
      <c r="AT1072" s="96" t="str">
        <f>IF(Table2[[#This Row],[Pro Bet]]="","",IF(AS1072="",AR1072*-1,AS1072-AR1072))</f>
        <v/>
      </c>
    </row>
    <row r="1073" spans="1:46" x14ac:dyDescent="0.25">
      <c r="A1073" s="38">
        <v>45024</v>
      </c>
      <c r="B1073" s="39" t="s">
        <v>232</v>
      </c>
      <c r="C1073" s="40">
        <v>0.52083333333333337</v>
      </c>
      <c r="D1073" s="39">
        <v>6</v>
      </c>
      <c r="E1073" s="39">
        <v>0</v>
      </c>
      <c r="F1073" s="70">
        <v>1</v>
      </c>
      <c r="G1073" s="39">
        <v>1200</v>
      </c>
      <c r="H1073" s="39" t="s">
        <v>1021</v>
      </c>
      <c r="I1073" s="39">
        <v>84</v>
      </c>
      <c r="J1073" s="39">
        <v>130</v>
      </c>
      <c r="K1073" s="39">
        <v>6</v>
      </c>
      <c r="L1073" s="39" t="s">
        <v>1305</v>
      </c>
      <c r="M1073" s="39" t="s">
        <v>995</v>
      </c>
      <c r="N1073" s="41">
        <v>2.5</v>
      </c>
      <c r="O1073" s="39" t="s">
        <v>1074</v>
      </c>
      <c r="P1073" s="39" t="s">
        <v>1243</v>
      </c>
      <c r="Q1073" s="48">
        <v>2</v>
      </c>
      <c r="R1073" s="39">
        <v>3</v>
      </c>
      <c r="S1073" s="39">
        <v>55</v>
      </c>
      <c r="T1073" s="39">
        <v>53</v>
      </c>
      <c r="U1073" s="48">
        <v>38.888888888888886</v>
      </c>
      <c r="V1073" s="39">
        <v>3</v>
      </c>
      <c r="W1073" s="39"/>
      <c r="X1073" s="39">
        <v>3</v>
      </c>
      <c r="Y1073" s="39">
        <v>5.5</v>
      </c>
      <c r="Z1073" s="39">
        <v>30</v>
      </c>
      <c r="AA1073" s="39">
        <v>9</v>
      </c>
      <c r="AB1073" s="52"/>
      <c r="AC1073" s="39" t="s">
        <v>617</v>
      </c>
      <c r="AD1073" s="41">
        <v>3.6</v>
      </c>
      <c r="AE1073" s="41">
        <v>1.5</v>
      </c>
      <c r="AF1073" s="68" t="s">
        <v>618</v>
      </c>
      <c r="AG1073" s="39" t="str">
        <f>VLOOKUP(B1073,$B$1703:$D$1743,2,FALSE)</f>
        <v>Vic</v>
      </c>
      <c r="AH1073" s="39" t="str">
        <f>VLOOKUP(B1073,$B$1703:$D$1743,3,FALSE)</f>
        <v>-</v>
      </c>
      <c r="AI1073" s="69" t="str">
        <f>TRIM(PROPER(L1073))</f>
        <v>Foxicon</v>
      </c>
      <c r="AJ1073" s="39" t="str">
        <f>TEXT(A1073, "ddd")</f>
        <v>Sat</v>
      </c>
      <c r="AK1073" s="39">
        <f>MONTH(Table2[[#This Row],[Date]])</f>
        <v>4</v>
      </c>
      <c r="AL1073" s="39" t="s">
        <v>1361</v>
      </c>
      <c r="AM1073" s="39" t="str">
        <f>IF(AND(Table2[[#This Row],[Date]]=A1074,Table2[[#This Row],[Track]]=B1074,Table2[[#This Row],[Race]]=F1074,AL1073&lt;&gt;"Neg",AL1074&lt;&gt;"Neg"),2,"")</f>
        <v/>
      </c>
      <c r="AN1073" s="39" t="str">
        <f>IF(AM1073=2,2,IF(AND(AM1072=2,Table2[[#This Row],[Negatives]]&lt;&gt;"NEG"),2,""))</f>
        <v/>
      </c>
      <c r="AO1073" s="39">
        <f>IF(AND(Table2[[#This Row],[State]]="NSW",Table2[[#This Row],[Rated Order]]=3,AN1073=""),100,100)</f>
        <v>100</v>
      </c>
      <c r="AP1073" s="39">
        <f>IF(AC1073&lt;&gt;"Won","",AO1073*AD1073)</f>
        <v>360</v>
      </c>
      <c r="AQ1073" s="39">
        <f>IF(AP1073="",AO1073*-1,AP1073-AO1073)</f>
        <v>260</v>
      </c>
      <c r="AR1073" s="95" t="str">
        <f>IF(Table2[[#This Row],[Negatives]]="NEG","",IF(AND(Table2[[#This Row],[2 Pro Bets]]="",Table2[[#This Row],[State]]="NSW",Table2[[#This Row],[Rated Order]]=3),"",100))</f>
        <v/>
      </c>
      <c r="AS1073" s="47" t="str">
        <f>IF(Table2[[#This Row],[Pro Bet]]="","",IF(Table2[[#This Row],[Lev Ret]]="","",AR1073*Table2[[#This Row],[Div]]))</f>
        <v/>
      </c>
      <c r="AT1073" s="96" t="str">
        <f>IF(Table2[[#This Row],[Pro Bet]]="","",IF(AS1073="",AR1073*-1,AS1073-AR1073))</f>
        <v/>
      </c>
    </row>
    <row r="1074" spans="1:46" x14ac:dyDescent="0.25">
      <c r="A1074" s="38">
        <v>45024</v>
      </c>
      <c r="B1074" s="39" t="s">
        <v>44</v>
      </c>
      <c r="C1074" s="40">
        <v>0.55902777777777801</v>
      </c>
      <c r="D1074" s="39">
        <v>8</v>
      </c>
      <c r="E1074" s="39">
        <v>4</v>
      </c>
      <c r="F1074" s="70">
        <v>4</v>
      </c>
      <c r="G1074" s="39">
        <v>1400</v>
      </c>
      <c r="H1074" s="39" t="s">
        <v>1398</v>
      </c>
      <c r="I1074" s="39" t="s">
        <v>1052</v>
      </c>
      <c r="J1074" s="39">
        <v>488</v>
      </c>
      <c r="K1074" s="39">
        <v>3</v>
      </c>
      <c r="L1074" s="39" t="s">
        <v>1659</v>
      </c>
      <c r="M1074" s="39" t="s">
        <v>1006</v>
      </c>
      <c r="N1074" s="41">
        <v>6</v>
      </c>
      <c r="O1074" s="39" t="s">
        <v>1337</v>
      </c>
      <c r="P1074" s="39" t="s">
        <v>1525</v>
      </c>
      <c r="Q1074" s="48"/>
      <c r="R1074" s="39">
        <v>10</v>
      </c>
      <c r="S1074" s="39">
        <v>56</v>
      </c>
      <c r="T1074" s="39">
        <v>56</v>
      </c>
      <c r="U1074" s="48">
        <v>37.5</v>
      </c>
      <c r="V1074" s="39"/>
      <c r="W1074" s="39">
        <v>3</v>
      </c>
      <c r="X1074" s="39">
        <v>2</v>
      </c>
      <c r="Y1074" s="39">
        <v>6.98</v>
      </c>
      <c r="Z1074" s="39">
        <v>20</v>
      </c>
      <c r="AA1074" s="39"/>
      <c r="AB1074" s="52"/>
      <c r="AC1074" s="39" t="s">
        <v>2</v>
      </c>
      <c r="AD1074" s="41">
        <v>6</v>
      </c>
      <c r="AE1074" s="41">
        <v>2.2999999999999998</v>
      </c>
      <c r="AF1074" s="68" t="s">
        <v>619</v>
      </c>
      <c r="AG1074" s="39" t="str">
        <f>VLOOKUP(B1074,$B$1703:$D$1743,2,FALSE)</f>
        <v>NSW</v>
      </c>
      <c r="AH1074" s="39" t="str">
        <f>VLOOKUP(B1074,$B$1703:$D$1743,3,FALSE)</f>
        <v>-</v>
      </c>
      <c r="AI1074" s="69" t="str">
        <f>TRIM(PROPER(L1074))</f>
        <v>Loch Eagle</v>
      </c>
      <c r="AJ1074" s="39" t="str">
        <f>TEXT(A1074, "ddd")</f>
        <v>Sat</v>
      </c>
      <c r="AK1074" s="39">
        <f>MONTH(Table2[[#This Row],[Date]])</f>
        <v>4</v>
      </c>
      <c r="AL1074" s="39" t="s">
        <v>1362</v>
      </c>
      <c r="AM1074" s="39" t="str">
        <f>IF(AND(Table2[[#This Row],[Date]]=A1075,Table2[[#This Row],[Track]]=B1075,Table2[[#This Row],[Race]]=F1075,AL1074&lt;&gt;"Neg",AL1075&lt;&gt;"Neg"),2,"")</f>
        <v/>
      </c>
      <c r="AN1074" s="39" t="str">
        <f>IF(AM1074=2,2,IF(AND(AM1073=2,Table2[[#This Row],[Negatives]]&lt;&gt;"NEG"),2,""))</f>
        <v/>
      </c>
      <c r="AO1074" s="39">
        <f>IF(AND(Table2[[#This Row],[State]]="NSW",Table2[[#This Row],[Rated Order]]=3,AN1074=""),100,100)</f>
        <v>100</v>
      </c>
      <c r="AP1074" s="39" t="str">
        <f>IF(AC1074&lt;&gt;"Won","",AO1074*AD1074)</f>
        <v/>
      </c>
      <c r="AQ1074" s="39">
        <f>IF(AP1074="",AO1074*-1,AP1074-AO1074)</f>
        <v>-100</v>
      </c>
      <c r="AR1074" s="95" t="str">
        <f>IF(Table2[[#This Row],[Negatives]]="NEG","",IF(AND(Table2[[#This Row],[2 Pro Bets]]="",Table2[[#This Row],[State]]="NSW",Table2[[#This Row],[Rated Order]]=3),"",100))</f>
        <v/>
      </c>
      <c r="AS1074" s="47" t="str">
        <f>IF(Table2[[#This Row],[Pro Bet]]="","",IF(Table2[[#This Row],[Lev Ret]]="","",AR1074*Table2[[#This Row],[Div]]))</f>
        <v/>
      </c>
      <c r="AT1074" s="96" t="str">
        <f>IF(Table2[[#This Row],[Pro Bet]]="","",IF(AS1074="",AR1074*-1,AS1074-AR1074))</f>
        <v/>
      </c>
    </row>
    <row r="1075" spans="1:46" x14ac:dyDescent="0.25">
      <c r="A1075" s="38">
        <v>45024</v>
      </c>
      <c r="B1075" s="39" t="s">
        <v>44</v>
      </c>
      <c r="C1075" s="40">
        <v>0.55902777777777801</v>
      </c>
      <c r="D1075" s="39">
        <v>8</v>
      </c>
      <c r="E1075" s="39">
        <v>4</v>
      </c>
      <c r="F1075" s="70">
        <v>4</v>
      </c>
      <c r="G1075" s="39">
        <v>1400</v>
      </c>
      <c r="H1075" s="39" t="s">
        <v>1398</v>
      </c>
      <c r="I1075" s="39" t="s">
        <v>1052</v>
      </c>
      <c r="J1075" s="39">
        <v>488</v>
      </c>
      <c r="K1075" s="39">
        <v>5</v>
      </c>
      <c r="L1075" s="39" t="s">
        <v>220</v>
      </c>
      <c r="M1075" s="39" t="s">
        <v>1024</v>
      </c>
      <c r="N1075" s="41">
        <v>4.2</v>
      </c>
      <c r="O1075" s="39" t="s">
        <v>1526</v>
      </c>
      <c r="P1075" s="39" t="s">
        <v>1429</v>
      </c>
      <c r="Q1075" s="48"/>
      <c r="R1075" s="39">
        <v>3</v>
      </c>
      <c r="S1075" s="39">
        <v>56</v>
      </c>
      <c r="T1075" s="39">
        <v>56</v>
      </c>
      <c r="U1075" s="48">
        <v>37.5</v>
      </c>
      <c r="V1075" s="39">
        <v>1</v>
      </c>
      <c r="W1075" s="39"/>
      <c r="X1075" s="39">
        <v>3</v>
      </c>
      <c r="Y1075" s="39">
        <v>8.07</v>
      </c>
      <c r="Z1075" s="39">
        <v>20</v>
      </c>
      <c r="AA1075" s="39"/>
      <c r="AB1075" s="52"/>
      <c r="AC1075" s="39"/>
      <c r="AD1075" s="41">
        <v>3.6</v>
      </c>
      <c r="AE1075" s="41"/>
      <c r="AF1075" s="68" t="s">
        <v>619</v>
      </c>
      <c r="AG1075" s="39" t="str">
        <f>VLOOKUP(B1075,$B$1703:$D$1743,2,FALSE)</f>
        <v>NSW</v>
      </c>
      <c r="AH1075" s="39" t="str">
        <f>VLOOKUP(B1075,$B$1703:$D$1743,3,FALSE)</f>
        <v>-</v>
      </c>
      <c r="AI1075" s="69" t="str">
        <f>TRIM(PROPER(L1075))</f>
        <v>Kayobi</v>
      </c>
      <c r="AJ1075" s="39" t="str">
        <f>TEXT(A1075, "ddd")</f>
        <v>Sat</v>
      </c>
      <c r="AK1075" s="39">
        <f>MONTH(Table2[[#This Row],[Date]])</f>
        <v>4</v>
      </c>
      <c r="AL1075" s="39" t="s">
        <v>1362</v>
      </c>
      <c r="AM1075" s="39" t="str">
        <f>IF(AND(Table2[[#This Row],[Date]]=A1076,Table2[[#This Row],[Track]]=B1076,Table2[[#This Row],[Race]]=F1076,AL1075&lt;&gt;"Neg",AL1076&lt;&gt;"Neg"),2,"")</f>
        <v/>
      </c>
      <c r="AN1075" s="39" t="str">
        <f>IF(AM1075=2,2,IF(AND(AM1074=2,Table2[[#This Row],[Negatives]]&lt;&gt;"NEG"),2,""))</f>
        <v/>
      </c>
      <c r="AO1075" s="39">
        <f>IF(AND(Table2[[#This Row],[State]]="NSW",Table2[[#This Row],[Rated Order]]=3,AN1075=""),100,100)</f>
        <v>100</v>
      </c>
      <c r="AP1075" s="39" t="str">
        <f>IF(AC1075&lt;&gt;"Won","",AO1075*AD1075)</f>
        <v/>
      </c>
      <c r="AQ1075" s="39">
        <f>IF(AP1075="",AO1075*-1,AP1075-AO1075)</f>
        <v>-100</v>
      </c>
      <c r="AR1075" s="95" t="str">
        <f>IF(Table2[[#This Row],[Negatives]]="NEG","",IF(AND(Table2[[#This Row],[2 Pro Bets]]="",Table2[[#This Row],[State]]="NSW",Table2[[#This Row],[Rated Order]]=3),"",100))</f>
        <v/>
      </c>
      <c r="AS1075" s="47" t="str">
        <f>IF(Table2[[#This Row],[Pro Bet]]="","",IF(Table2[[#This Row],[Lev Ret]]="","",AR1075*Table2[[#This Row],[Div]]))</f>
        <v/>
      </c>
      <c r="AT1075" s="96" t="str">
        <f>IF(Table2[[#This Row],[Pro Bet]]="","",IF(AS1075="",AR1075*-1,AS1075-AR1075))</f>
        <v/>
      </c>
    </row>
    <row r="1076" spans="1:46" x14ac:dyDescent="0.25">
      <c r="A1076" s="38">
        <v>45024</v>
      </c>
      <c r="B1076" s="39" t="s">
        <v>44</v>
      </c>
      <c r="C1076" s="40">
        <v>0.63541666666666696</v>
      </c>
      <c r="D1076" s="39">
        <v>8</v>
      </c>
      <c r="E1076" s="39">
        <v>4</v>
      </c>
      <c r="F1076" s="70">
        <v>7</v>
      </c>
      <c r="G1076" s="39">
        <v>3200</v>
      </c>
      <c r="H1076" s="39" t="s">
        <v>1398</v>
      </c>
      <c r="I1076" s="39"/>
      <c r="J1076" s="39">
        <v>2000</v>
      </c>
      <c r="K1076" s="39">
        <v>11</v>
      </c>
      <c r="L1076" s="39" t="s">
        <v>1660</v>
      </c>
      <c r="M1076" s="39" t="s">
        <v>1006</v>
      </c>
      <c r="N1076" s="41">
        <v>3.7</v>
      </c>
      <c r="O1076" s="39" t="s">
        <v>1527</v>
      </c>
      <c r="P1076" s="39" t="s">
        <v>1064</v>
      </c>
      <c r="Q1076" s="48"/>
      <c r="R1076" s="39">
        <v>16</v>
      </c>
      <c r="S1076" s="39">
        <v>51</v>
      </c>
      <c r="T1076" s="39">
        <v>51</v>
      </c>
      <c r="U1076" s="48">
        <v>42.411642411642411</v>
      </c>
      <c r="V1076" s="39">
        <v>4</v>
      </c>
      <c r="W1076" s="39"/>
      <c r="X1076" s="39">
        <v>2</v>
      </c>
      <c r="Y1076" s="39">
        <v>7.5</v>
      </c>
      <c r="Z1076" s="39">
        <v>20</v>
      </c>
      <c r="AA1076" s="39"/>
      <c r="AB1076" s="52"/>
      <c r="AC1076" s="39"/>
      <c r="AD1076" s="41">
        <v>4.5999999999999996</v>
      </c>
      <c r="AE1076" s="41"/>
      <c r="AF1076" s="68" t="s">
        <v>619</v>
      </c>
      <c r="AG1076" s="39" t="str">
        <f>VLOOKUP(B1076,$B$1703:$D$1743,2,FALSE)</f>
        <v>NSW</v>
      </c>
      <c r="AH1076" s="39" t="str">
        <f>VLOOKUP(B1076,$B$1703:$D$1743,3,FALSE)</f>
        <v>-</v>
      </c>
      <c r="AI1076" s="69" t="str">
        <f>TRIM(PROPER(L1076))</f>
        <v>Cleveland</v>
      </c>
      <c r="AJ1076" s="39" t="str">
        <f>TEXT(A1076, "ddd")</f>
        <v>Sat</v>
      </c>
      <c r="AK1076" s="39">
        <f>MONTH(Table2[[#This Row],[Date]])</f>
        <v>4</v>
      </c>
      <c r="AL1076" s="39" t="s">
        <v>1362</v>
      </c>
      <c r="AM1076" s="39" t="str">
        <f>IF(AND(Table2[[#This Row],[Date]]=A1077,Table2[[#This Row],[Track]]=B1077,Table2[[#This Row],[Race]]=F1077,AL1076&lt;&gt;"Neg",AL1077&lt;&gt;"Neg"),2,"")</f>
        <v/>
      </c>
      <c r="AN1076" s="39" t="str">
        <f>IF(AM1076=2,2,IF(AND(AM1075=2,Table2[[#This Row],[Negatives]]&lt;&gt;"NEG"),2,""))</f>
        <v/>
      </c>
      <c r="AO1076" s="39">
        <f>IF(AND(Table2[[#This Row],[State]]="NSW",Table2[[#This Row],[Rated Order]]=3,AN1076=""),100,100)</f>
        <v>100</v>
      </c>
      <c r="AP1076" s="39" t="str">
        <f>IF(AC1076&lt;&gt;"Won","",AO1076*AD1076)</f>
        <v/>
      </c>
      <c r="AQ1076" s="39">
        <f>IF(AP1076="",AO1076*-1,AP1076-AO1076)</f>
        <v>-100</v>
      </c>
      <c r="AR1076" s="95" t="str">
        <f>IF(Table2[[#This Row],[Negatives]]="NEG","",IF(AND(Table2[[#This Row],[2 Pro Bets]]="",Table2[[#This Row],[State]]="NSW",Table2[[#This Row],[Rated Order]]=3),"",100))</f>
        <v/>
      </c>
      <c r="AS1076" s="47" t="str">
        <f>IF(Table2[[#This Row],[Pro Bet]]="","",IF(Table2[[#This Row],[Lev Ret]]="","",AR1076*Table2[[#This Row],[Div]]))</f>
        <v/>
      </c>
      <c r="AT1076" s="96" t="str">
        <f>IF(Table2[[#This Row],[Pro Bet]]="","",IF(AS1076="",AR1076*-1,AS1076-AR1076))</f>
        <v/>
      </c>
    </row>
    <row r="1077" spans="1:46" x14ac:dyDescent="0.25">
      <c r="A1077" s="38">
        <v>45024</v>
      </c>
      <c r="B1077" s="39" t="s">
        <v>232</v>
      </c>
      <c r="C1077" s="40">
        <v>0.67708333333333337</v>
      </c>
      <c r="D1077" s="39">
        <v>6</v>
      </c>
      <c r="E1077" s="39">
        <v>0</v>
      </c>
      <c r="F1077" s="70">
        <v>7</v>
      </c>
      <c r="G1077" s="39">
        <v>1400</v>
      </c>
      <c r="H1077" s="39" t="s">
        <v>988</v>
      </c>
      <c r="I1077" s="39" t="s">
        <v>989</v>
      </c>
      <c r="J1077" s="39">
        <v>200</v>
      </c>
      <c r="K1077" s="39">
        <v>3</v>
      </c>
      <c r="L1077" s="39" t="s">
        <v>79</v>
      </c>
      <c r="M1077" s="39" t="s">
        <v>995</v>
      </c>
      <c r="N1077" s="41">
        <v>5.5</v>
      </c>
      <c r="O1077" s="39" t="s">
        <v>1161</v>
      </c>
      <c r="P1077" s="39" t="s">
        <v>1077</v>
      </c>
      <c r="Q1077" s="48"/>
      <c r="R1077" s="39">
        <v>6</v>
      </c>
      <c r="S1077" s="39">
        <v>54.5</v>
      </c>
      <c r="T1077" s="39">
        <v>54.5</v>
      </c>
      <c r="U1077" s="48">
        <v>35.072463768115945</v>
      </c>
      <c r="V1077" s="39"/>
      <c r="W1077" s="39"/>
      <c r="X1077" s="39">
        <v>3</v>
      </c>
      <c r="Y1077" s="39">
        <v>5.6</v>
      </c>
      <c r="Z1077" s="39">
        <v>30</v>
      </c>
      <c r="AA1077" s="39">
        <v>11</v>
      </c>
      <c r="AB1077" s="52"/>
      <c r="AC1077" s="39"/>
      <c r="AD1077" s="41">
        <v>5.5</v>
      </c>
      <c r="AE1077" s="41"/>
      <c r="AF1077" s="68" t="s">
        <v>618</v>
      </c>
      <c r="AG1077" s="39" t="str">
        <f>VLOOKUP(B1077,$B$1703:$D$1743,2,FALSE)</f>
        <v>Vic</v>
      </c>
      <c r="AH1077" s="39" t="str">
        <f>VLOOKUP(B1077,$B$1703:$D$1743,3,FALSE)</f>
        <v>-</v>
      </c>
      <c r="AI1077" s="69" t="str">
        <f>TRIM(PROPER(L1077))</f>
        <v>Buffalo River</v>
      </c>
      <c r="AJ1077" s="39" t="str">
        <f>TEXT(A1077, "ddd")</f>
        <v>Sat</v>
      </c>
      <c r="AK1077" s="39">
        <f>MONTH(Table2[[#This Row],[Date]])</f>
        <v>4</v>
      </c>
      <c r="AL1077" s="39" t="s">
        <v>1361</v>
      </c>
      <c r="AM1077" s="39" t="str">
        <f>IF(AND(Table2[[#This Row],[Date]]=A1078,Table2[[#This Row],[Track]]=B1078,Table2[[#This Row],[Race]]=F1078,AL1077&lt;&gt;"Neg",AL1078&lt;&gt;"Neg"),2,"")</f>
        <v/>
      </c>
      <c r="AN1077" s="39" t="str">
        <f>IF(AM1077=2,2,IF(AND(AM1076=2,Table2[[#This Row],[Negatives]]&lt;&gt;"NEG"),2,""))</f>
        <v/>
      </c>
      <c r="AO1077" s="39">
        <f>IF(AND(Table2[[#This Row],[State]]="NSW",Table2[[#This Row],[Rated Order]]=3,AN1077=""),100,100)</f>
        <v>100</v>
      </c>
      <c r="AP1077" s="39" t="str">
        <f>IF(AC1077&lt;&gt;"Won","",AO1077*AD1077)</f>
        <v/>
      </c>
      <c r="AQ1077" s="39">
        <f>IF(AP1077="",AO1077*-1,AP1077-AO1077)</f>
        <v>-100</v>
      </c>
      <c r="AR1077" s="95" t="str">
        <f>IF(Table2[[#This Row],[Negatives]]="NEG","",IF(AND(Table2[[#This Row],[2 Pro Bets]]="",Table2[[#This Row],[State]]="NSW",Table2[[#This Row],[Rated Order]]=3),"",100))</f>
        <v/>
      </c>
      <c r="AS1077" s="47" t="str">
        <f>IF(Table2[[#This Row],[Pro Bet]]="","",IF(Table2[[#This Row],[Lev Ret]]="","",AR1077*Table2[[#This Row],[Div]]))</f>
        <v/>
      </c>
      <c r="AT1077" s="96" t="str">
        <f>IF(Table2[[#This Row],[Pro Bet]]="","",IF(AS1077="",AR1077*-1,AS1077-AR1077))</f>
        <v/>
      </c>
    </row>
    <row r="1078" spans="1:46" x14ac:dyDescent="0.25">
      <c r="A1078" s="38">
        <v>45024</v>
      </c>
      <c r="B1078" s="39" t="s">
        <v>44</v>
      </c>
      <c r="C1078" s="40">
        <v>0.69097222222222199</v>
      </c>
      <c r="D1078" s="39">
        <v>8</v>
      </c>
      <c r="E1078" s="39">
        <v>4</v>
      </c>
      <c r="F1078" s="70">
        <v>9</v>
      </c>
      <c r="G1078" s="39">
        <v>1600</v>
      </c>
      <c r="H1078" s="39" t="s">
        <v>1021</v>
      </c>
      <c r="I1078" s="39" t="s">
        <v>1528</v>
      </c>
      <c r="J1078" s="39">
        <v>1000</v>
      </c>
      <c r="K1078" s="39">
        <v>7</v>
      </c>
      <c r="L1078" s="39" t="s">
        <v>517</v>
      </c>
      <c r="M1078" s="39" t="s">
        <v>999</v>
      </c>
      <c r="N1078" s="41">
        <v>4.8</v>
      </c>
      <c r="O1078" s="39" t="s">
        <v>991</v>
      </c>
      <c r="P1078" s="39" t="s">
        <v>1140</v>
      </c>
      <c r="Q1078" s="48"/>
      <c r="R1078" s="39">
        <v>3</v>
      </c>
      <c r="S1078" s="39">
        <v>57</v>
      </c>
      <c r="T1078" s="39">
        <v>57</v>
      </c>
      <c r="U1078" s="48">
        <v>32.598039215686278</v>
      </c>
      <c r="V1078" s="39"/>
      <c r="W1078" s="39">
        <v>5</v>
      </c>
      <c r="X1078" s="39">
        <v>2</v>
      </c>
      <c r="Y1078" s="39">
        <v>6</v>
      </c>
      <c r="Z1078" s="39">
        <v>20</v>
      </c>
      <c r="AA1078" s="39"/>
      <c r="AB1078" s="52"/>
      <c r="AC1078" s="39"/>
      <c r="AD1078" s="41">
        <v>6</v>
      </c>
      <c r="AE1078" s="41"/>
      <c r="AF1078" s="68" t="s">
        <v>619</v>
      </c>
      <c r="AG1078" s="39" t="str">
        <f>VLOOKUP(B1078,$B$1703:$D$1743,2,FALSE)</f>
        <v>NSW</v>
      </c>
      <c r="AH1078" s="39" t="str">
        <f>VLOOKUP(B1078,$B$1703:$D$1743,3,FALSE)</f>
        <v>-</v>
      </c>
      <c r="AI1078" s="69" t="str">
        <f>TRIM(PROPER(L1078))</f>
        <v>Sirileo Miss</v>
      </c>
      <c r="AJ1078" s="39" t="str">
        <f>TEXT(A1078, "ddd")</f>
        <v>Sat</v>
      </c>
      <c r="AK1078" s="39">
        <f>MONTH(Table2[[#This Row],[Date]])</f>
        <v>4</v>
      </c>
      <c r="AL1078" s="39" t="s">
        <v>1362</v>
      </c>
      <c r="AM1078" s="39" t="str">
        <f>IF(AND(Table2[[#This Row],[Date]]=A1079,Table2[[#This Row],[Track]]=B1079,Table2[[#This Row],[Race]]=F1079,AL1078&lt;&gt;"Neg",AL1079&lt;&gt;"Neg"),2,"")</f>
        <v/>
      </c>
      <c r="AN1078" s="39" t="str">
        <f>IF(AM1078=2,2,IF(AND(AM1077=2,Table2[[#This Row],[Negatives]]&lt;&gt;"NEG"),2,""))</f>
        <v/>
      </c>
      <c r="AO1078" s="39">
        <f>IF(AND(Table2[[#This Row],[State]]="NSW",Table2[[#This Row],[Rated Order]]=3,AN1078=""),100,100)</f>
        <v>100</v>
      </c>
      <c r="AP1078" s="39" t="str">
        <f>IF(AC1078&lt;&gt;"Won","",AO1078*AD1078)</f>
        <v/>
      </c>
      <c r="AQ1078" s="39">
        <f>IF(AP1078="",AO1078*-1,AP1078-AO1078)</f>
        <v>-100</v>
      </c>
      <c r="AR1078" s="95" t="str">
        <f>IF(Table2[[#This Row],[Negatives]]="NEG","",IF(AND(Table2[[#This Row],[2 Pro Bets]]="",Table2[[#This Row],[State]]="NSW",Table2[[#This Row],[Rated Order]]=3),"",100))</f>
        <v/>
      </c>
      <c r="AS1078" s="47" t="str">
        <f>IF(Table2[[#This Row],[Pro Bet]]="","",IF(Table2[[#This Row],[Lev Ret]]="","",AR1078*Table2[[#This Row],[Div]]))</f>
        <v/>
      </c>
      <c r="AT1078" s="96" t="str">
        <f>IF(Table2[[#This Row],[Pro Bet]]="","",IF(AS1078="",AR1078*-1,AS1078-AR1078))</f>
        <v/>
      </c>
    </row>
    <row r="1079" spans="1:46" x14ac:dyDescent="0.25">
      <c r="A1079" s="38">
        <v>45024</v>
      </c>
      <c r="B1079" s="39" t="s">
        <v>232</v>
      </c>
      <c r="C1079" s="40">
        <v>0.70138888888888884</v>
      </c>
      <c r="D1079" s="39">
        <v>6</v>
      </c>
      <c r="E1079" s="39">
        <v>0</v>
      </c>
      <c r="F1079" s="70">
        <v>8</v>
      </c>
      <c r="G1079" s="39">
        <v>2100</v>
      </c>
      <c r="H1079" s="39" t="s">
        <v>988</v>
      </c>
      <c r="I1079" s="39" t="s">
        <v>989</v>
      </c>
      <c r="J1079" s="39">
        <v>200</v>
      </c>
      <c r="K1079" s="39">
        <v>8</v>
      </c>
      <c r="L1079" s="39" t="s">
        <v>672</v>
      </c>
      <c r="M1079" s="39" t="s">
        <v>1006</v>
      </c>
      <c r="N1079" s="41">
        <v>2.7</v>
      </c>
      <c r="O1079" s="39" t="s">
        <v>1027</v>
      </c>
      <c r="P1079" s="39" t="s">
        <v>1045</v>
      </c>
      <c r="Q1079" s="48"/>
      <c r="R1079" s="39">
        <v>8</v>
      </c>
      <c r="S1079" s="39">
        <v>54</v>
      </c>
      <c r="T1079" s="39">
        <v>54</v>
      </c>
      <c r="U1079" s="48">
        <v>67.34006734006735</v>
      </c>
      <c r="V1079" s="39">
        <v>1</v>
      </c>
      <c r="W1079" s="39">
        <v>2</v>
      </c>
      <c r="X1079" s="39">
        <v>2</v>
      </c>
      <c r="Y1079" s="39">
        <v>4.5999999999999996</v>
      </c>
      <c r="Z1079" s="39">
        <v>40</v>
      </c>
      <c r="AA1079" s="39">
        <v>10</v>
      </c>
      <c r="AB1079" s="52"/>
      <c r="AC1079" s="39" t="s">
        <v>617</v>
      </c>
      <c r="AD1079" s="41">
        <v>2.2999999999999998</v>
      </c>
      <c r="AE1079" s="41">
        <v>1.2</v>
      </c>
      <c r="AF1079" s="68" t="s">
        <v>618</v>
      </c>
      <c r="AG1079" s="39" t="str">
        <f>VLOOKUP(B1079,$B$1703:$D$1743,2,FALSE)</f>
        <v>Vic</v>
      </c>
      <c r="AH1079" s="39" t="str">
        <f>VLOOKUP(B1079,$B$1703:$D$1743,3,FALSE)</f>
        <v>-</v>
      </c>
      <c r="AI1079" s="69" t="str">
        <f>TRIM(PROPER(L1079))</f>
        <v>White Marlin</v>
      </c>
      <c r="AJ1079" s="39" t="str">
        <f>TEXT(A1079, "ddd")</f>
        <v>Sat</v>
      </c>
      <c r="AK1079" s="39">
        <f>MONTH(Table2[[#This Row],[Date]])</f>
        <v>4</v>
      </c>
      <c r="AL1079" s="39"/>
      <c r="AM1079" s="39" t="str">
        <f>IF(AND(Table2[[#This Row],[Date]]=A1080,Table2[[#This Row],[Track]]=B1080,Table2[[#This Row],[Race]]=F1080,AL1079&lt;&gt;"Neg",AL1080&lt;&gt;"Neg"),2,"")</f>
        <v/>
      </c>
      <c r="AN1079" s="39" t="str">
        <f>IF(AM1079=2,2,IF(AND(AM1078=2,Table2[[#This Row],[Negatives]]&lt;&gt;"NEG"),2,""))</f>
        <v/>
      </c>
      <c r="AO1079" s="39">
        <f>IF(AND(Table2[[#This Row],[State]]="NSW",Table2[[#This Row],[Rated Order]]=3,AN1079=""),100,100)</f>
        <v>100</v>
      </c>
      <c r="AP1079" s="39">
        <f>IF(AC1079&lt;&gt;"Won","",AO1079*AD1079)</f>
        <v>229.99999999999997</v>
      </c>
      <c r="AQ1079" s="39">
        <f>IF(AP1079="",AO1079*-1,AP1079-AO1079)</f>
        <v>129.99999999999997</v>
      </c>
      <c r="AR1079" s="95">
        <f>IF(Table2[[#This Row],[Negatives]]="NEG","",IF(AND(Table2[[#This Row],[2 Pro Bets]]="",Table2[[#This Row],[State]]="NSW",Table2[[#This Row],[Rated Order]]=3),"",100))</f>
        <v>100</v>
      </c>
      <c r="AS1079" s="47">
        <f>IF(Table2[[#This Row],[Pro Bet]]="","",IF(Table2[[#This Row],[Lev Ret]]="","",AR1079*Table2[[#This Row],[Div]]))</f>
        <v>229.99999999999997</v>
      </c>
      <c r="AT1079" s="96">
        <f>IF(Table2[[#This Row],[Pro Bet]]="","",IF(AS1079="",AR1079*-1,AS1079-AR1079))</f>
        <v>129.99999999999997</v>
      </c>
    </row>
    <row r="1080" spans="1:46" x14ac:dyDescent="0.25">
      <c r="A1080" s="38">
        <v>45024</v>
      </c>
      <c r="B1080" s="39" t="s">
        <v>44</v>
      </c>
      <c r="C1080" s="40">
        <v>0.71527777777777801</v>
      </c>
      <c r="D1080" s="39">
        <v>8</v>
      </c>
      <c r="E1080" s="39">
        <v>4</v>
      </c>
      <c r="F1080" s="70">
        <v>10</v>
      </c>
      <c r="G1080" s="39">
        <v>1200</v>
      </c>
      <c r="H1080" s="39" t="s">
        <v>1021</v>
      </c>
      <c r="I1080" s="39" t="s">
        <v>1052</v>
      </c>
      <c r="J1080" s="39">
        <v>300</v>
      </c>
      <c r="K1080" s="39">
        <v>4</v>
      </c>
      <c r="L1080" s="39" t="s">
        <v>162</v>
      </c>
      <c r="M1080" s="39" t="s">
        <v>1006</v>
      </c>
      <c r="N1080" s="41">
        <v>2.4500000000000002</v>
      </c>
      <c r="O1080" s="39" t="s">
        <v>1068</v>
      </c>
      <c r="P1080" s="39" t="s">
        <v>1211</v>
      </c>
      <c r="Q1080" s="48"/>
      <c r="R1080" s="39">
        <v>13</v>
      </c>
      <c r="S1080" s="39">
        <v>55.5</v>
      </c>
      <c r="T1080" s="39">
        <v>55.5</v>
      </c>
      <c r="U1080" s="48">
        <v>53.316326530612244</v>
      </c>
      <c r="V1080" s="39">
        <v>3</v>
      </c>
      <c r="W1080" s="39">
        <v>2</v>
      </c>
      <c r="X1080" s="39">
        <v>2</v>
      </c>
      <c r="Y1080" s="39">
        <v>3.64</v>
      </c>
      <c r="Z1080" s="39">
        <v>20</v>
      </c>
      <c r="AA1080" s="39"/>
      <c r="AB1080" s="52"/>
      <c r="AC1080" s="39" t="s">
        <v>471</v>
      </c>
      <c r="AD1080" s="41">
        <v>2.4500000000000002</v>
      </c>
      <c r="AE1080" s="41">
        <v>1.2</v>
      </c>
      <c r="AF1080" s="68" t="s">
        <v>619</v>
      </c>
      <c r="AG1080" s="39" t="str">
        <f>VLOOKUP(B1080,$B$1703:$D$1743,2,FALSE)</f>
        <v>NSW</v>
      </c>
      <c r="AH1080" s="39" t="str">
        <f>VLOOKUP(B1080,$B$1703:$D$1743,3,FALSE)</f>
        <v>-</v>
      </c>
      <c r="AI1080" s="69" t="str">
        <f>TRIM(PROPER(L1080))</f>
        <v>Zapateo</v>
      </c>
      <c r="AJ1080" s="39" t="str">
        <f>TEXT(A1080, "ddd")</f>
        <v>Sat</v>
      </c>
      <c r="AK1080" s="39">
        <f>MONTH(Table2[[#This Row],[Date]])</f>
        <v>4</v>
      </c>
      <c r="AL1080" s="39"/>
      <c r="AM1080" s="39" t="str">
        <f>IF(AND(Table2[[#This Row],[Date]]=A1081,Table2[[#This Row],[Track]]=B1081,Table2[[#This Row],[Race]]=F1081,AL1080&lt;&gt;"Neg",AL1081&lt;&gt;"Neg"),2,"")</f>
        <v/>
      </c>
      <c r="AN1080" s="39" t="str">
        <f>IF(AM1080=2,2,IF(AND(AM1079=2,Table2[[#This Row],[Negatives]]&lt;&gt;"NEG"),2,""))</f>
        <v/>
      </c>
      <c r="AO1080" s="39">
        <f>IF(AND(Table2[[#This Row],[State]]="NSW",Table2[[#This Row],[Rated Order]]=3,AN1080=""),100,100)</f>
        <v>100</v>
      </c>
      <c r="AP1080" s="39">
        <f>IF(AC1080&lt;&gt;"Won","",AO1080*AD1080)</f>
        <v>245.00000000000003</v>
      </c>
      <c r="AQ1080" s="39">
        <f>IF(AP1080="",AO1080*-1,AP1080-AO1080)</f>
        <v>145.00000000000003</v>
      </c>
      <c r="AR1080" s="95">
        <f>IF(Table2[[#This Row],[Negatives]]="NEG","",IF(AND(Table2[[#This Row],[2 Pro Bets]]="",Table2[[#This Row],[State]]="NSW",Table2[[#This Row],[Rated Order]]=3),"",100))</f>
        <v>100</v>
      </c>
      <c r="AS1080" s="47">
        <f>IF(Table2[[#This Row],[Pro Bet]]="","",IF(Table2[[#This Row],[Lev Ret]]="","",AR1080*Table2[[#This Row],[Div]]))</f>
        <v>245.00000000000003</v>
      </c>
      <c r="AT1080" s="96">
        <f>IF(Table2[[#This Row],[Pro Bet]]="","",IF(AS1080="",AR1080*-1,AS1080-AR1080))</f>
        <v>145.00000000000003</v>
      </c>
    </row>
    <row r="1081" spans="1:46" x14ac:dyDescent="0.25">
      <c r="A1081" s="38">
        <v>45031</v>
      </c>
      <c r="B1081" s="39" t="s">
        <v>232</v>
      </c>
      <c r="C1081" s="40">
        <v>0.51736111111111105</v>
      </c>
      <c r="D1081" s="39">
        <v>8</v>
      </c>
      <c r="E1081" s="39">
        <v>7</v>
      </c>
      <c r="F1081" s="70">
        <v>1</v>
      </c>
      <c r="G1081" s="39">
        <v>2100</v>
      </c>
      <c r="H1081" s="39" t="s">
        <v>988</v>
      </c>
      <c r="I1081" s="39" t="s">
        <v>1052</v>
      </c>
      <c r="J1081" s="39">
        <v>250</v>
      </c>
      <c r="K1081" s="39">
        <v>7</v>
      </c>
      <c r="L1081" s="39" t="s">
        <v>1306</v>
      </c>
      <c r="M1081" s="39" t="s">
        <v>1030</v>
      </c>
      <c r="N1081" s="41">
        <v>7.5</v>
      </c>
      <c r="O1081" s="39" t="s">
        <v>1009</v>
      </c>
      <c r="P1081" s="39" t="s">
        <v>1200</v>
      </c>
      <c r="Q1081" s="48"/>
      <c r="R1081" s="39">
        <v>1</v>
      </c>
      <c r="S1081" s="39">
        <v>57</v>
      </c>
      <c r="T1081" s="39">
        <v>57</v>
      </c>
      <c r="U1081" s="48">
        <v>56.811594202898554</v>
      </c>
      <c r="V1081" s="39">
        <v>4</v>
      </c>
      <c r="W1081" s="39"/>
      <c r="X1081" s="39">
        <v>2</v>
      </c>
      <c r="Y1081" s="39">
        <v>5.5</v>
      </c>
      <c r="Z1081" s="39">
        <v>30</v>
      </c>
      <c r="AA1081" s="39">
        <v>10</v>
      </c>
      <c r="AB1081" s="52"/>
      <c r="AC1081" s="39" t="s">
        <v>1</v>
      </c>
      <c r="AD1081" s="41">
        <v>10</v>
      </c>
      <c r="AE1081" s="41">
        <v>2</v>
      </c>
      <c r="AF1081" s="68" t="s">
        <v>618</v>
      </c>
      <c r="AG1081" s="39" t="str">
        <f>VLOOKUP(B1081,$B$1703:$D$1743,2,FALSE)</f>
        <v>Vic</v>
      </c>
      <c r="AH1081" s="39" t="str">
        <f>VLOOKUP(B1081,$B$1703:$D$1743,3,FALSE)</f>
        <v>-</v>
      </c>
      <c r="AI1081" s="69" t="str">
        <f>TRIM(PROPER(L1081))</f>
        <v>Tobaysure</v>
      </c>
      <c r="AJ1081" s="39" t="str">
        <f>TEXT(A1081, "ddd")</f>
        <v>Sat</v>
      </c>
      <c r="AK1081" s="39">
        <f>MONTH(Table2[[#This Row],[Date]])</f>
        <v>4</v>
      </c>
      <c r="AL1081" s="39" t="s">
        <v>1361</v>
      </c>
      <c r="AM1081" s="39" t="str">
        <f>IF(AND(Table2[[#This Row],[Date]]=A1082,Table2[[#This Row],[Track]]=B1082,Table2[[#This Row],[Race]]=F1082,AL1081&lt;&gt;"Neg",AL1082&lt;&gt;"Neg"),2,"")</f>
        <v/>
      </c>
      <c r="AN1081" s="39" t="str">
        <f>IF(AM1081=2,2,IF(AND(AM1080=2,Table2[[#This Row],[Negatives]]&lt;&gt;"NEG"),2,""))</f>
        <v/>
      </c>
      <c r="AO1081" s="39">
        <f>IF(AND(Table2[[#This Row],[State]]="NSW",Table2[[#This Row],[Rated Order]]=3,AN1081=""),100,100)</f>
        <v>100</v>
      </c>
      <c r="AP1081" s="39" t="str">
        <f>IF(AC1081&lt;&gt;"Won","",AO1081*AD1081)</f>
        <v/>
      </c>
      <c r="AQ1081" s="39">
        <f>IF(AP1081="",AO1081*-1,AP1081-AO1081)</f>
        <v>-100</v>
      </c>
      <c r="AR1081" s="95" t="str">
        <f>IF(Table2[[#This Row],[Negatives]]="NEG","",IF(AND(Table2[[#This Row],[2 Pro Bets]]="",Table2[[#This Row],[State]]="NSW",Table2[[#This Row],[Rated Order]]=3),"",100))</f>
        <v/>
      </c>
      <c r="AS1081" s="47" t="str">
        <f>IF(Table2[[#This Row],[Pro Bet]]="","",IF(Table2[[#This Row],[Lev Ret]]="","",AR1081*Table2[[#This Row],[Div]]))</f>
        <v/>
      </c>
      <c r="AT1081" s="96" t="str">
        <f>IF(Table2[[#This Row],[Pro Bet]]="","",IF(AS1081="",AR1081*-1,AS1081-AR1081))</f>
        <v/>
      </c>
    </row>
    <row r="1082" spans="1:46" x14ac:dyDescent="0.25">
      <c r="A1082" s="38">
        <v>45031</v>
      </c>
      <c r="B1082" s="39" t="s">
        <v>44</v>
      </c>
      <c r="C1082" s="40">
        <v>0.53125</v>
      </c>
      <c r="D1082" s="39">
        <v>7</v>
      </c>
      <c r="E1082" s="39">
        <v>7</v>
      </c>
      <c r="F1082" s="70">
        <v>3</v>
      </c>
      <c r="G1082" s="39">
        <v>1400</v>
      </c>
      <c r="H1082" s="39" t="s">
        <v>1398</v>
      </c>
      <c r="I1082" s="39">
        <v>72</v>
      </c>
      <c r="J1082" s="39">
        <v>120</v>
      </c>
      <c r="K1082" s="39">
        <v>12</v>
      </c>
      <c r="L1082" s="39" t="s">
        <v>821</v>
      </c>
      <c r="M1082" s="39" t="s">
        <v>1006</v>
      </c>
      <c r="N1082" s="41">
        <v>9.5</v>
      </c>
      <c r="O1082" s="39" t="s">
        <v>1430</v>
      </c>
      <c r="P1082" s="39" t="s">
        <v>1515</v>
      </c>
      <c r="Q1082" s="48">
        <v>2</v>
      </c>
      <c r="R1082" s="39">
        <v>12</v>
      </c>
      <c r="S1082" s="39">
        <v>56.5</v>
      </c>
      <c r="T1082" s="39">
        <v>54.5</v>
      </c>
      <c r="U1082" s="48">
        <v>52.192982456140356</v>
      </c>
      <c r="V1082" s="39"/>
      <c r="W1082" s="39"/>
      <c r="X1082" s="39">
        <v>2</v>
      </c>
      <c r="Y1082" s="39">
        <v>4.75</v>
      </c>
      <c r="Z1082" s="39">
        <v>20</v>
      </c>
      <c r="AA1082" s="39"/>
      <c r="AB1082" s="52"/>
      <c r="AC1082" s="39"/>
      <c r="AD1082" s="41">
        <v>7</v>
      </c>
      <c r="AE1082" s="41"/>
      <c r="AF1082" s="68" t="s">
        <v>619</v>
      </c>
      <c r="AG1082" s="39" t="str">
        <f>VLOOKUP(B1082,$B$1703:$D$1743,2,FALSE)</f>
        <v>NSW</v>
      </c>
      <c r="AH1082" s="39" t="str">
        <f>VLOOKUP(B1082,$B$1703:$D$1743,3,FALSE)</f>
        <v>-</v>
      </c>
      <c r="AI1082" s="69" t="str">
        <f>TRIM(PROPER(L1082))</f>
        <v>Speed Legend</v>
      </c>
      <c r="AJ1082" s="39" t="str">
        <f>TEXT(A1082, "ddd")</f>
        <v>Sat</v>
      </c>
      <c r="AK1082" s="39">
        <f>MONTH(Table2[[#This Row],[Date]])</f>
        <v>4</v>
      </c>
      <c r="AL1082" s="39"/>
      <c r="AM1082" s="39" t="str">
        <f>IF(AND(Table2[[#This Row],[Date]]=A1083,Table2[[#This Row],[Track]]=B1083,Table2[[#This Row],[Race]]=F1083,AL1082&lt;&gt;"Neg",AL1083&lt;&gt;"Neg"),2,"")</f>
        <v/>
      </c>
      <c r="AN1082" s="39" t="str">
        <f>IF(AM1082=2,2,IF(AND(AM1081=2,Table2[[#This Row],[Negatives]]&lt;&gt;"NEG"),2,""))</f>
        <v/>
      </c>
      <c r="AO1082" s="39">
        <f>IF(AND(Table2[[#This Row],[State]]="NSW",Table2[[#This Row],[Rated Order]]=3,AN1082=""),100,100)</f>
        <v>100</v>
      </c>
      <c r="AP1082" s="39" t="str">
        <f>IF(AC1082&lt;&gt;"Won","",AO1082*AD1082)</f>
        <v/>
      </c>
      <c r="AQ1082" s="39">
        <f>IF(AP1082="",AO1082*-1,AP1082-AO1082)</f>
        <v>-100</v>
      </c>
      <c r="AR1082" s="95">
        <f>IF(Table2[[#This Row],[Negatives]]="NEG","",IF(AND(Table2[[#This Row],[2 Pro Bets]]="",Table2[[#This Row],[State]]="NSW",Table2[[#This Row],[Rated Order]]=3),"",100))</f>
        <v>100</v>
      </c>
      <c r="AS1082" s="47" t="str">
        <f>IF(Table2[[#This Row],[Pro Bet]]="","",IF(Table2[[#This Row],[Lev Ret]]="","",AR1082*Table2[[#This Row],[Div]]))</f>
        <v/>
      </c>
      <c r="AT1082" s="96">
        <f>IF(Table2[[#This Row],[Pro Bet]]="","",IF(AS1082="",AR1082*-1,AS1082-AR1082))</f>
        <v>-100</v>
      </c>
    </row>
    <row r="1083" spans="1:46" x14ac:dyDescent="0.25">
      <c r="A1083" s="38">
        <v>45031</v>
      </c>
      <c r="B1083" s="39" t="s">
        <v>44</v>
      </c>
      <c r="C1083" s="40">
        <v>0.57986111111111105</v>
      </c>
      <c r="D1083" s="39">
        <v>7</v>
      </c>
      <c r="E1083" s="39">
        <v>7</v>
      </c>
      <c r="F1083" s="70">
        <v>5</v>
      </c>
      <c r="G1083" s="39">
        <v>1200</v>
      </c>
      <c r="H1083" s="39" t="s">
        <v>1398</v>
      </c>
      <c r="I1083" s="39" t="s">
        <v>1052</v>
      </c>
      <c r="J1083" s="39">
        <v>200</v>
      </c>
      <c r="K1083" s="39">
        <v>6</v>
      </c>
      <c r="L1083" s="39" t="s">
        <v>435</v>
      </c>
      <c r="M1083" s="39" t="s">
        <v>1018</v>
      </c>
      <c r="N1083" s="41">
        <v>5</v>
      </c>
      <c r="O1083" s="39" t="s">
        <v>1427</v>
      </c>
      <c r="P1083" s="39" t="s">
        <v>1262</v>
      </c>
      <c r="Q1083" s="48"/>
      <c r="R1083" s="39">
        <v>7</v>
      </c>
      <c r="S1083" s="39">
        <v>56</v>
      </c>
      <c r="T1083" s="39">
        <v>56</v>
      </c>
      <c r="U1083" s="48">
        <v>54.482758620689658</v>
      </c>
      <c r="V1083" s="39">
        <v>4</v>
      </c>
      <c r="W1083" s="39">
        <v>5</v>
      </c>
      <c r="X1083" s="39">
        <v>2</v>
      </c>
      <c r="Y1083" s="39">
        <v>4.5199999999999996</v>
      </c>
      <c r="Z1083" s="39">
        <v>20</v>
      </c>
      <c r="AA1083" s="39"/>
      <c r="AB1083" s="52"/>
      <c r="AC1083" s="39"/>
      <c r="AD1083" s="41">
        <v>4.5999999999999996</v>
      </c>
      <c r="AE1083" s="41"/>
      <c r="AF1083" s="68" t="s">
        <v>619</v>
      </c>
      <c r="AG1083" s="39" t="str">
        <f>VLOOKUP(B1083,$B$1703:$D$1743,2,FALSE)</f>
        <v>NSW</v>
      </c>
      <c r="AH1083" s="39" t="str">
        <f>VLOOKUP(B1083,$B$1703:$D$1743,3,FALSE)</f>
        <v>-</v>
      </c>
      <c r="AI1083" s="69" t="str">
        <f>TRIM(PROPER(L1083))</f>
        <v>Coal Crusher</v>
      </c>
      <c r="AJ1083" s="39" t="str">
        <f>TEXT(A1083, "ddd")</f>
        <v>Sat</v>
      </c>
      <c r="AK1083" s="39">
        <f>MONTH(Table2[[#This Row],[Date]])</f>
        <v>4</v>
      </c>
      <c r="AL1083" s="39" t="s">
        <v>1362</v>
      </c>
      <c r="AM1083" s="39" t="str">
        <f>IF(AND(Table2[[#This Row],[Date]]=A1084,Table2[[#This Row],[Track]]=B1084,Table2[[#This Row],[Race]]=F1084,AL1083&lt;&gt;"Neg",AL1084&lt;&gt;"Neg"),2,"")</f>
        <v/>
      </c>
      <c r="AN1083" s="39" t="str">
        <f>IF(AM1083=2,2,IF(AND(AM1082=2,Table2[[#This Row],[Negatives]]&lt;&gt;"NEG"),2,""))</f>
        <v/>
      </c>
      <c r="AO1083" s="39">
        <f>IF(AND(Table2[[#This Row],[State]]="NSW",Table2[[#This Row],[Rated Order]]=3,AN1083=""),100,100)</f>
        <v>100</v>
      </c>
      <c r="AP1083" s="39" t="str">
        <f>IF(AC1083&lt;&gt;"Won","",AO1083*AD1083)</f>
        <v/>
      </c>
      <c r="AQ1083" s="39">
        <f>IF(AP1083="",AO1083*-1,AP1083-AO1083)</f>
        <v>-100</v>
      </c>
      <c r="AR1083" s="95" t="str">
        <f>IF(Table2[[#This Row],[Negatives]]="NEG","",IF(AND(Table2[[#This Row],[2 Pro Bets]]="",Table2[[#This Row],[State]]="NSW",Table2[[#This Row],[Rated Order]]=3),"",100))</f>
        <v/>
      </c>
      <c r="AS1083" s="47" t="str">
        <f>IF(Table2[[#This Row],[Pro Bet]]="","",IF(Table2[[#This Row],[Lev Ret]]="","",AR1083*Table2[[#This Row],[Div]]))</f>
        <v/>
      </c>
      <c r="AT1083" s="96" t="str">
        <f>IF(Table2[[#This Row],[Pro Bet]]="","",IF(AS1083="",AR1083*-1,AS1083-AR1083))</f>
        <v/>
      </c>
    </row>
    <row r="1084" spans="1:46" x14ac:dyDescent="0.25">
      <c r="A1084" s="38">
        <v>45031</v>
      </c>
      <c r="B1084" s="39" t="s">
        <v>44</v>
      </c>
      <c r="C1084" s="40">
        <v>0.57986111111111105</v>
      </c>
      <c r="D1084" s="39">
        <v>7</v>
      </c>
      <c r="E1084" s="39">
        <v>7</v>
      </c>
      <c r="F1084" s="70">
        <v>5</v>
      </c>
      <c r="G1084" s="39">
        <v>1200</v>
      </c>
      <c r="H1084" s="39" t="s">
        <v>1398</v>
      </c>
      <c r="I1084" s="39" t="s">
        <v>1052</v>
      </c>
      <c r="J1084" s="39">
        <v>200</v>
      </c>
      <c r="K1084" s="39">
        <v>9</v>
      </c>
      <c r="L1084" s="39" t="s">
        <v>834</v>
      </c>
      <c r="M1084" s="39" t="s">
        <v>1006</v>
      </c>
      <c r="N1084" s="41">
        <v>8</v>
      </c>
      <c r="O1084" s="39" t="s">
        <v>1096</v>
      </c>
      <c r="P1084" s="39" t="s">
        <v>1523</v>
      </c>
      <c r="Q1084" s="48"/>
      <c r="R1084" s="39">
        <v>8</v>
      </c>
      <c r="S1084" s="39">
        <v>56</v>
      </c>
      <c r="T1084" s="39">
        <v>56</v>
      </c>
      <c r="U1084" s="48">
        <v>54.482758620689658</v>
      </c>
      <c r="V1084" s="39"/>
      <c r="W1084" s="39">
        <v>2</v>
      </c>
      <c r="X1084" s="39">
        <v>3</v>
      </c>
      <c r="Y1084" s="39">
        <v>5.59</v>
      </c>
      <c r="Z1084" s="39">
        <v>20</v>
      </c>
      <c r="AA1084" s="39"/>
      <c r="AB1084" s="52"/>
      <c r="AC1084" s="39" t="s">
        <v>2</v>
      </c>
      <c r="AD1084" s="41">
        <v>7.5</v>
      </c>
      <c r="AE1084" s="41">
        <v>2</v>
      </c>
      <c r="AF1084" s="68" t="s">
        <v>619</v>
      </c>
      <c r="AG1084" s="39" t="str">
        <f>VLOOKUP(B1084,$B$1703:$D$1743,2,FALSE)</f>
        <v>NSW</v>
      </c>
      <c r="AH1084" s="39" t="str">
        <f>VLOOKUP(B1084,$B$1703:$D$1743,3,FALSE)</f>
        <v>-</v>
      </c>
      <c r="AI1084" s="69" t="str">
        <f>TRIM(PROPER(L1084))</f>
        <v>Waihaha Falls</v>
      </c>
      <c r="AJ1084" s="39" t="str">
        <f>TEXT(A1084, "ddd")</f>
        <v>Sat</v>
      </c>
      <c r="AK1084" s="39">
        <f>MONTH(Table2[[#This Row],[Date]])</f>
        <v>4</v>
      </c>
      <c r="AL1084" s="79" t="s">
        <v>1361</v>
      </c>
      <c r="AM1084" s="39" t="str">
        <f>IF(AND(Table2[[#This Row],[Date]]=A1085,Table2[[#This Row],[Track]]=B1085,Table2[[#This Row],[Race]]=F1085,AL1084&lt;&gt;"Neg",AL1085&lt;&gt;"Neg"),2,"")</f>
        <v/>
      </c>
      <c r="AN1084" s="39" t="str">
        <f>IF(AM1084=2,2,IF(AND(AM1083=2,Table2[[#This Row],[Negatives]]&lt;&gt;"NEG"),2,""))</f>
        <v/>
      </c>
      <c r="AO1084" s="39">
        <f>IF(AND(Table2[[#This Row],[State]]="NSW",Table2[[#This Row],[Rated Order]]=3,AN1084=""),100,100)</f>
        <v>100</v>
      </c>
      <c r="AP1084" s="39" t="str">
        <f>IF(AC1084&lt;&gt;"Won","",AO1084*AD1084)</f>
        <v/>
      </c>
      <c r="AQ1084" s="39">
        <f>IF(AP1084="",AO1084*-1,AP1084-AO1084)</f>
        <v>-100</v>
      </c>
      <c r="AR1084" s="95" t="str">
        <f>IF(Table2[[#This Row],[Negatives]]="NEG","",IF(AND(Table2[[#This Row],[2 Pro Bets]]="",Table2[[#This Row],[State]]="NSW",Table2[[#This Row],[Rated Order]]=3),"",100))</f>
        <v/>
      </c>
      <c r="AS1084" s="47" t="str">
        <f>IF(Table2[[#This Row],[Pro Bet]]="","",IF(Table2[[#This Row],[Lev Ret]]="","",AR1084*Table2[[#This Row],[Div]]))</f>
        <v/>
      </c>
      <c r="AT1084" s="96" t="str">
        <f>IF(Table2[[#This Row],[Pro Bet]]="","",IF(AS1084="",AR1084*-1,AS1084-AR1084))</f>
        <v/>
      </c>
    </row>
    <row r="1085" spans="1:46" x14ac:dyDescent="0.25">
      <c r="A1085" s="38">
        <v>45031</v>
      </c>
      <c r="B1085" s="39" t="s">
        <v>44</v>
      </c>
      <c r="C1085" s="40">
        <v>0.60416666666666663</v>
      </c>
      <c r="D1085" s="39">
        <v>7</v>
      </c>
      <c r="E1085" s="39">
        <v>7</v>
      </c>
      <c r="F1085" s="70">
        <v>6</v>
      </c>
      <c r="G1085" s="39">
        <v>2000</v>
      </c>
      <c r="H1085" s="39" t="s">
        <v>1398</v>
      </c>
      <c r="I1085" s="39"/>
      <c r="J1085" s="39">
        <v>200</v>
      </c>
      <c r="K1085" s="39">
        <v>15</v>
      </c>
      <c r="L1085" s="39" t="s">
        <v>190</v>
      </c>
      <c r="M1085" s="39" t="s">
        <v>999</v>
      </c>
      <c r="N1085" s="41">
        <v>8.6999999999999993</v>
      </c>
      <c r="O1085" s="39" t="s">
        <v>1091</v>
      </c>
      <c r="P1085" s="39" t="s">
        <v>1529</v>
      </c>
      <c r="Q1085" s="48"/>
      <c r="R1085" s="39">
        <v>7</v>
      </c>
      <c r="S1085" s="39">
        <v>53</v>
      </c>
      <c r="T1085" s="39">
        <v>53</v>
      </c>
      <c r="U1085" s="48">
        <v>19.013049866044422</v>
      </c>
      <c r="V1085" s="39"/>
      <c r="W1085" s="39">
        <v>3</v>
      </c>
      <c r="X1085" s="39">
        <v>2</v>
      </c>
      <c r="Y1085" s="39">
        <v>7.3</v>
      </c>
      <c r="Z1085" s="39">
        <v>20</v>
      </c>
      <c r="AA1085" s="39"/>
      <c r="AB1085" s="52"/>
      <c r="AC1085" s="39"/>
      <c r="AD1085" s="41">
        <v>7</v>
      </c>
      <c r="AE1085" s="41"/>
      <c r="AF1085" s="68" t="s">
        <v>619</v>
      </c>
      <c r="AG1085" s="39" t="str">
        <f>VLOOKUP(B1085,$B$1703:$D$1743,2,FALSE)</f>
        <v>NSW</v>
      </c>
      <c r="AH1085" s="39" t="str">
        <f>VLOOKUP(B1085,$B$1703:$D$1743,3,FALSE)</f>
        <v>-</v>
      </c>
      <c r="AI1085" s="69" t="str">
        <f>TRIM(PROPER(L1085))</f>
        <v>Quality Time</v>
      </c>
      <c r="AJ1085" s="39" t="str">
        <f>TEXT(A1085, "ddd")</f>
        <v>Sat</v>
      </c>
      <c r="AK1085" s="39">
        <f>MONTH(Table2[[#This Row],[Date]])</f>
        <v>4</v>
      </c>
      <c r="AL1085" s="39"/>
      <c r="AM1085" s="39" t="str">
        <f>IF(AND(Table2[[#This Row],[Date]]=A1086,Table2[[#This Row],[Track]]=B1086,Table2[[#This Row],[Race]]=F1086,AL1085&lt;&gt;"Neg",AL1086&lt;&gt;"Neg"),2,"")</f>
        <v/>
      </c>
      <c r="AN1085" s="39" t="str">
        <f>IF(AM1085=2,2,IF(AND(AM1084=2,Table2[[#This Row],[Negatives]]&lt;&gt;"NEG"),2,""))</f>
        <v/>
      </c>
      <c r="AO1085" s="39">
        <f>IF(AND(Table2[[#This Row],[State]]="NSW",Table2[[#This Row],[Rated Order]]=3,AN1085=""),100,100)</f>
        <v>100</v>
      </c>
      <c r="AP1085" s="39" t="str">
        <f>IF(AC1085&lt;&gt;"Won","",AO1085*AD1085)</f>
        <v/>
      </c>
      <c r="AQ1085" s="39">
        <f>IF(AP1085="",AO1085*-1,AP1085-AO1085)</f>
        <v>-100</v>
      </c>
      <c r="AR1085" s="95">
        <f>IF(Table2[[#This Row],[Negatives]]="NEG","",IF(AND(Table2[[#This Row],[2 Pro Bets]]="",Table2[[#This Row],[State]]="NSW",Table2[[#This Row],[Rated Order]]=3),"",100))</f>
        <v>100</v>
      </c>
      <c r="AS1085" s="47" t="str">
        <f>IF(Table2[[#This Row],[Pro Bet]]="","",IF(Table2[[#This Row],[Lev Ret]]="","",AR1085*Table2[[#This Row],[Div]]))</f>
        <v/>
      </c>
      <c r="AT1085" s="96">
        <f>IF(Table2[[#This Row],[Pro Bet]]="","",IF(AS1085="",AR1085*-1,AS1085-AR1085))</f>
        <v>-100</v>
      </c>
    </row>
    <row r="1086" spans="1:46" x14ac:dyDescent="0.25">
      <c r="A1086" s="38">
        <v>45031</v>
      </c>
      <c r="B1086" s="39" t="s">
        <v>232</v>
      </c>
      <c r="C1086" s="40">
        <v>0.64583333333333337</v>
      </c>
      <c r="D1086" s="39">
        <v>8</v>
      </c>
      <c r="E1086" s="39">
        <v>7</v>
      </c>
      <c r="F1086" s="70">
        <v>6</v>
      </c>
      <c r="G1086" s="39">
        <v>1200</v>
      </c>
      <c r="H1086" s="39" t="s">
        <v>988</v>
      </c>
      <c r="I1086" s="39" t="s">
        <v>1052</v>
      </c>
      <c r="J1086" s="39">
        <v>250</v>
      </c>
      <c r="K1086" s="39">
        <v>9</v>
      </c>
      <c r="L1086" s="39" t="s">
        <v>604</v>
      </c>
      <c r="M1086" s="39" t="s">
        <v>1006</v>
      </c>
      <c r="N1086" s="41">
        <v>13</v>
      </c>
      <c r="O1086" s="39" t="s">
        <v>1007</v>
      </c>
      <c r="P1086" s="39" t="s">
        <v>1307</v>
      </c>
      <c r="Q1086" s="48"/>
      <c r="R1086" s="39">
        <v>2</v>
      </c>
      <c r="S1086" s="39">
        <v>57</v>
      </c>
      <c r="T1086" s="39">
        <v>57</v>
      </c>
      <c r="U1086" s="48">
        <v>30.41958041958042</v>
      </c>
      <c r="V1086" s="39">
        <v>3</v>
      </c>
      <c r="W1086" s="39">
        <v>1</v>
      </c>
      <c r="X1086" s="39">
        <v>2</v>
      </c>
      <c r="Y1086" s="39">
        <v>5</v>
      </c>
      <c r="Z1086" s="39">
        <v>35</v>
      </c>
      <c r="AA1086" s="39">
        <v>12</v>
      </c>
      <c r="AB1086" s="52"/>
      <c r="AC1086" s="39"/>
      <c r="AD1086" s="41">
        <v>19</v>
      </c>
      <c r="AE1086" s="41"/>
      <c r="AF1086" s="68" t="s">
        <v>618</v>
      </c>
      <c r="AG1086" s="39" t="str">
        <f>VLOOKUP(B1086,$B$1703:$D$1743,2,FALSE)</f>
        <v>Vic</v>
      </c>
      <c r="AH1086" s="39" t="str">
        <f>VLOOKUP(B1086,$B$1703:$D$1743,3,FALSE)</f>
        <v>-</v>
      </c>
      <c r="AI1086" s="69" t="str">
        <f>TRIM(PROPER(L1086))</f>
        <v>Lafargue</v>
      </c>
      <c r="AJ1086" s="39" t="str">
        <f>TEXT(A1086, "ddd")</f>
        <v>Sat</v>
      </c>
      <c r="AK1086" s="39">
        <f>MONTH(Table2[[#This Row],[Date]])</f>
        <v>4</v>
      </c>
      <c r="AL1086" s="39"/>
      <c r="AM1086" s="39" t="str">
        <f>IF(AND(Table2[[#This Row],[Date]]=A1087,Table2[[#This Row],[Track]]=B1087,Table2[[#This Row],[Race]]=F1087,AL1086&lt;&gt;"Neg",AL1087&lt;&gt;"Neg"),2,"")</f>
        <v/>
      </c>
      <c r="AN1086" s="39" t="str">
        <f>IF(AM1086=2,2,IF(AND(AM1085=2,Table2[[#This Row],[Negatives]]&lt;&gt;"NEG"),2,""))</f>
        <v/>
      </c>
      <c r="AO1086" s="39">
        <f>IF(AND(Table2[[#This Row],[State]]="NSW",Table2[[#This Row],[Rated Order]]=3,AN1086=""),100,100)</f>
        <v>100</v>
      </c>
      <c r="AP1086" s="39" t="str">
        <f>IF(AC1086&lt;&gt;"Won","",AO1086*AD1086)</f>
        <v/>
      </c>
      <c r="AQ1086" s="39">
        <f>IF(AP1086="",AO1086*-1,AP1086-AO1086)</f>
        <v>-100</v>
      </c>
      <c r="AR1086" s="95">
        <f>IF(Table2[[#This Row],[Negatives]]="NEG","",IF(AND(Table2[[#This Row],[2 Pro Bets]]="",Table2[[#This Row],[State]]="NSW",Table2[[#This Row],[Rated Order]]=3),"",100))</f>
        <v>100</v>
      </c>
      <c r="AS1086" s="47" t="str">
        <f>IF(Table2[[#This Row],[Pro Bet]]="","",IF(Table2[[#This Row],[Lev Ret]]="","",AR1086*Table2[[#This Row],[Div]]))</f>
        <v/>
      </c>
      <c r="AT1086" s="96">
        <f>IF(Table2[[#This Row],[Pro Bet]]="","",IF(AS1086="",AR1086*-1,AS1086-AR1086))</f>
        <v>-100</v>
      </c>
    </row>
    <row r="1087" spans="1:46" x14ac:dyDescent="0.25">
      <c r="A1087" s="38">
        <v>45031</v>
      </c>
      <c r="B1087" s="39" t="s">
        <v>44</v>
      </c>
      <c r="C1087" s="40">
        <v>0.6875</v>
      </c>
      <c r="D1087" s="39">
        <v>7</v>
      </c>
      <c r="E1087" s="39">
        <v>7</v>
      </c>
      <c r="F1087" s="70">
        <v>9</v>
      </c>
      <c r="G1087" s="39">
        <v>1400</v>
      </c>
      <c r="H1087" s="39" t="s">
        <v>1398</v>
      </c>
      <c r="I1087" s="39">
        <v>100</v>
      </c>
      <c r="J1087" s="39">
        <v>150</v>
      </c>
      <c r="K1087" s="39">
        <v>16</v>
      </c>
      <c r="L1087" s="39" t="s">
        <v>207</v>
      </c>
      <c r="M1087" s="39" t="s">
        <v>1006</v>
      </c>
      <c r="N1087" s="41">
        <v>4.5</v>
      </c>
      <c r="O1087" s="39" t="s">
        <v>1096</v>
      </c>
      <c r="P1087" s="39" t="s">
        <v>1495</v>
      </c>
      <c r="Q1087" s="48">
        <v>1.5</v>
      </c>
      <c r="R1087" s="39">
        <v>3</v>
      </c>
      <c r="S1087" s="39">
        <v>53.5</v>
      </c>
      <c r="T1087" s="39">
        <v>52</v>
      </c>
      <c r="U1087" s="48">
        <v>46.612466124661246</v>
      </c>
      <c r="V1087" s="39">
        <v>4</v>
      </c>
      <c r="W1087" s="39"/>
      <c r="X1087" s="39">
        <v>2</v>
      </c>
      <c r="Y1087" s="39">
        <v>4.5599999999999996</v>
      </c>
      <c r="Z1087" s="39">
        <v>20</v>
      </c>
      <c r="AA1087" s="39"/>
      <c r="AB1087" s="52"/>
      <c r="AC1087" s="39"/>
      <c r="AD1087" s="41">
        <v>3.8</v>
      </c>
      <c r="AE1087" s="41"/>
      <c r="AF1087" s="68" t="s">
        <v>619</v>
      </c>
      <c r="AG1087" s="39" t="str">
        <f>VLOOKUP(B1087,$B$1703:$D$1743,2,FALSE)</f>
        <v>NSW</v>
      </c>
      <c r="AH1087" s="39" t="str">
        <f>VLOOKUP(B1087,$B$1703:$D$1743,3,FALSE)</f>
        <v>-</v>
      </c>
      <c r="AI1087" s="69" t="str">
        <f>TRIM(PROPER(L1087))</f>
        <v>Cotehele</v>
      </c>
      <c r="AJ1087" s="39" t="str">
        <f>TEXT(A1087, "ddd")</f>
        <v>Sat</v>
      </c>
      <c r="AK1087" s="39">
        <f>MONTH(Table2[[#This Row],[Date]])</f>
        <v>4</v>
      </c>
      <c r="AL1087" s="39"/>
      <c r="AM1087" s="39" t="str">
        <f>IF(AND(Table2[[#This Row],[Date]]=A1088,Table2[[#This Row],[Track]]=B1088,Table2[[#This Row],[Race]]=F1088,AL1087&lt;&gt;"Neg",AL1088&lt;&gt;"Neg"),2,"")</f>
        <v/>
      </c>
      <c r="AN1087" s="39" t="str">
        <f>IF(AM1087=2,2,IF(AND(AM1086=2,Table2[[#This Row],[Negatives]]&lt;&gt;"NEG"),2,""))</f>
        <v/>
      </c>
      <c r="AO1087" s="39">
        <f>IF(AND(Table2[[#This Row],[State]]="NSW",Table2[[#This Row],[Rated Order]]=3,AN1087=""),100,100)</f>
        <v>100</v>
      </c>
      <c r="AP1087" s="39" t="str">
        <f>IF(AC1087&lt;&gt;"Won","",AO1087*AD1087)</f>
        <v/>
      </c>
      <c r="AQ1087" s="39">
        <f>IF(AP1087="",AO1087*-1,AP1087-AO1087)</f>
        <v>-100</v>
      </c>
      <c r="AR1087" s="95">
        <f>IF(Table2[[#This Row],[Negatives]]="NEG","",IF(AND(Table2[[#This Row],[2 Pro Bets]]="",Table2[[#This Row],[State]]="NSW",Table2[[#This Row],[Rated Order]]=3),"",100))</f>
        <v>100</v>
      </c>
      <c r="AS1087" s="47" t="str">
        <f>IF(Table2[[#This Row],[Pro Bet]]="","",IF(Table2[[#This Row],[Lev Ret]]="","",AR1087*Table2[[#This Row],[Div]]))</f>
        <v/>
      </c>
      <c r="AT1087" s="96">
        <f>IF(Table2[[#This Row],[Pro Bet]]="","",IF(AS1087="",AR1087*-1,AS1087-AR1087))</f>
        <v>-100</v>
      </c>
    </row>
    <row r="1088" spans="1:46" x14ac:dyDescent="0.25">
      <c r="A1088" s="38">
        <v>45031</v>
      </c>
      <c r="B1088" s="39" t="s">
        <v>232</v>
      </c>
      <c r="C1088" s="40">
        <v>0.69791666666666663</v>
      </c>
      <c r="D1088" s="39">
        <v>8</v>
      </c>
      <c r="E1088" s="39">
        <v>7</v>
      </c>
      <c r="F1088" s="70">
        <v>8</v>
      </c>
      <c r="G1088" s="39">
        <v>1600</v>
      </c>
      <c r="H1088" s="39" t="s">
        <v>988</v>
      </c>
      <c r="I1088" s="39" t="s">
        <v>1052</v>
      </c>
      <c r="J1088" s="39">
        <v>250</v>
      </c>
      <c r="K1088" s="39">
        <v>5</v>
      </c>
      <c r="L1088" s="39" t="s">
        <v>581</v>
      </c>
      <c r="M1088" s="39" t="s">
        <v>1024</v>
      </c>
      <c r="N1088" s="41">
        <v>10</v>
      </c>
      <c r="O1088" s="39" t="s">
        <v>1193</v>
      </c>
      <c r="P1088" s="39" t="s">
        <v>1075</v>
      </c>
      <c r="Q1088" s="48"/>
      <c r="R1088" s="39">
        <v>9</v>
      </c>
      <c r="S1088" s="39">
        <v>59</v>
      </c>
      <c r="T1088" s="39">
        <v>59</v>
      </c>
      <c r="U1088" s="48">
        <v>37.777777777777779</v>
      </c>
      <c r="V1088" s="39"/>
      <c r="W1088" s="39"/>
      <c r="X1088" s="39">
        <v>2</v>
      </c>
      <c r="Y1088" s="39">
        <v>5.6</v>
      </c>
      <c r="Z1088" s="39">
        <v>30</v>
      </c>
      <c r="AA1088" s="39">
        <v>13</v>
      </c>
      <c r="AB1088" s="52"/>
      <c r="AC1088" s="39" t="s">
        <v>2</v>
      </c>
      <c r="AD1088" s="41">
        <v>17</v>
      </c>
      <c r="AE1088" s="41">
        <v>3.6</v>
      </c>
      <c r="AF1088" s="68" t="s">
        <v>618</v>
      </c>
      <c r="AG1088" s="39" t="str">
        <f>VLOOKUP(B1088,$B$1703:$D$1743,2,FALSE)</f>
        <v>Vic</v>
      </c>
      <c r="AH1088" s="39" t="str">
        <f>VLOOKUP(B1088,$B$1703:$D$1743,3,FALSE)</f>
        <v>-</v>
      </c>
      <c r="AI1088" s="69" t="str">
        <f>TRIM(PROPER(L1088))</f>
        <v>Vultan</v>
      </c>
      <c r="AJ1088" s="39" t="str">
        <f>TEXT(A1088, "ddd")</f>
        <v>Sat</v>
      </c>
      <c r="AK1088" s="39">
        <f>MONTH(Table2[[#This Row],[Date]])</f>
        <v>4</v>
      </c>
      <c r="AL1088" s="39"/>
      <c r="AM1088" s="39" t="str">
        <f>IF(AND(Table2[[#This Row],[Date]]=A1089,Table2[[#This Row],[Track]]=B1089,Table2[[#This Row],[Race]]=F1089,AL1088&lt;&gt;"Neg",AL1089&lt;&gt;"Neg"),2,"")</f>
        <v/>
      </c>
      <c r="AN1088" s="39" t="str">
        <f>IF(AM1088=2,2,IF(AND(AM1087=2,Table2[[#This Row],[Negatives]]&lt;&gt;"NEG"),2,""))</f>
        <v/>
      </c>
      <c r="AO1088" s="39">
        <f>IF(AND(Table2[[#This Row],[State]]="NSW",Table2[[#This Row],[Rated Order]]=3,AN1088=""),100,100)</f>
        <v>100</v>
      </c>
      <c r="AP1088" s="39" t="str">
        <f>IF(AC1088&lt;&gt;"Won","",AO1088*AD1088)</f>
        <v/>
      </c>
      <c r="AQ1088" s="39">
        <f>IF(AP1088="",AO1088*-1,AP1088-AO1088)</f>
        <v>-100</v>
      </c>
      <c r="AR1088" s="95">
        <f>IF(Table2[[#This Row],[Negatives]]="NEG","",IF(AND(Table2[[#This Row],[2 Pro Bets]]="",Table2[[#This Row],[State]]="NSW",Table2[[#This Row],[Rated Order]]=3),"",100))</f>
        <v>100</v>
      </c>
      <c r="AS1088" s="47" t="str">
        <f>IF(Table2[[#This Row],[Pro Bet]]="","",IF(Table2[[#This Row],[Lev Ret]]="","",AR1088*Table2[[#This Row],[Div]]))</f>
        <v/>
      </c>
      <c r="AT1088" s="96">
        <f>IF(Table2[[#This Row],[Pro Bet]]="","",IF(AS1088="",AR1088*-1,AS1088-AR1088))</f>
        <v>-100</v>
      </c>
    </row>
    <row r="1089" spans="1:46" x14ac:dyDescent="0.25">
      <c r="A1089" s="38">
        <v>45038</v>
      </c>
      <c r="B1089" s="39" t="s">
        <v>46</v>
      </c>
      <c r="C1089" s="40">
        <v>0.52430555555555558</v>
      </c>
      <c r="D1089" s="39">
        <v>5</v>
      </c>
      <c r="E1089" s="39">
        <v>0</v>
      </c>
      <c r="F1089" s="70">
        <v>3</v>
      </c>
      <c r="G1089" s="39">
        <v>1100</v>
      </c>
      <c r="H1089" s="39" t="s">
        <v>1398</v>
      </c>
      <c r="I1089" s="39">
        <v>72</v>
      </c>
      <c r="J1089" s="39">
        <v>120</v>
      </c>
      <c r="K1089" s="39">
        <v>13</v>
      </c>
      <c r="L1089" s="39" t="s">
        <v>106</v>
      </c>
      <c r="M1089" s="39" t="s">
        <v>1030</v>
      </c>
      <c r="N1089" s="41">
        <v>2.6</v>
      </c>
      <c r="O1089" s="39" t="s">
        <v>1442</v>
      </c>
      <c r="P1089" s="39" t="s">
        <v>1429</v>
      </c>
      <c r="Q1089" s="48"/>
      <c r="R1089" s="39">
        <v>6</v>
      </c>
      <c r="S1089" s="39">
        <v>55.5</v>
      </c>
      <c r="T1089" s="39">
        <v>55.5</v>
      </c>
      <c r="U1089" s="48">
        <v>49.450549450549445</v>
      </c>
      <c r="V1089" s="39">
        <v>2</v>
      </c>
      <c r="W1089" s="39">
        <v>1</v>
      </c>
      <c r="X1089" s="39">
        <v>2</v>
      </c>
      <c r="Y1089" s="39">
        <v>4.5599999999999996</v>
      </c>
      <c r="Z1089" s="39">
        <v>20</v>
      </c>
      <c r="AA1089" s="39"/>
      <c r="AB1089" s="52"/>
      <c r="AC1089" s="39"/>
      <c r="AD1089" s="41">
        <v>2.8</v>
      </c>
      <c r="AE1089" s="41"/>
      <c r="AF1089" s="68" t="s">
        <v>619</v>
      </c>
      <c r="AG1089" s="39" t="str">
        <f>VLOOKUP(B1089,$B$1703:$D$1743,2,FALSE)</f>
        <v>NSW</v>
      </c>
      <c r="AH1089" s="39" t="str">
        <f>VLOOKUP(B1089,$B$1703:$D$1743,3,FALSE)</f>
        <v>Bush</v>
      </c>
      <c r="AI1089" s="69" t="str">
        <f>TRIM(PROPER(L1089))</f>
        <v>Shadows Of Love</v>
      </c>
      <c r="AJ1089" s="39" t="str">
        <f>TEXT(A1089, "ddd")</f>
        <v>Sat</v>
      </c>
      <c r="AK1089" s="39">
        <f>MONTH(Table2[[#This Row],[Date]])</f>
        <v>4</v>
      </c>
      <c r="AL1089" s="39"/>
      <c r="AM1089" s="39" t="str">
        <f>IF(AND(Table2[[#This Row],[Date]]=A1090,Table2[[#This Row],[Track]]=B1090,Table2[[#This Row],[Race]]=F1090,AL1089&lt;&gt;"Neg",AL1090&lt;&gt;"Neg"),2,"")</f>
        <v/>
      </c>
      <c r="AN1089" s="39" t="str">
        <f>IF(AM1089=2,2,IF(AND(AM1088=2,Table2[[#This Row],[Negatives]]&lt;&gt;"NEG"),2,""))</f>
        <v/>
      </c>
      <c r="AO1089" s="39">
        <f>IF(AND(Table2[[#This Row],[State]]="NSW",Table2[[#This Row],[Rated Order]]=3,AN1089=""),100,100)</f>
        <v>100</v>
      </c>
      <c r="AP1089" s="39" t="str">
        <f>IF(AC1089&lt;&gt;"Won","",AO1089*AD1089)</f>
        <v/>
      </c>
      <c r="AQ1089" s="39">
        <f>IF(AP1089="",AO1089*-1,AP1089-AO1089)</f>
        <v>-100</v>
      </c>
      <c r="AR1089" s="95">
        <f>IF(Table2[[#This Row],[Negatives]]="NEG","",IF(AND(Table2[[#This Row],[2 Pro Bets]]="",Table2[[#This Row],[State]]="NSW",Table2[[#This Row],[Rated Order]]=3),"",100))</f>
        <v>100</v>
      </c>
      <c r="AS1089" s="47" t="str">
        <f>IF(Table2[[#This Row],[Pro Bet]]="","",IF(Table2[[#This Row],[Lev Ret]]="","",AR1089*Table2[[#This Row],[Div]]))</f>
        <v/>
      </c>
      <c r="AT1089" s="96">
        <f>IF(Table2[[#This Row],[Pro Bet]]="","",IF(AS1089="",AR1089*-1,AS1089-AR1089))</f>
        <v>-100</v>
      </c>
    </row>
    <row r="1090" spans="1:46" x14ac:dyDescent="0.25">
      <c r="A1090" s="38">
        <v>45038</v>
      </c>
      <c r="B1090" s="39" t="s">
        <v>46</v>
      </c>
      <c r="C1090" s="40">
        <v>0.65277777777777801</v>
      </c>
      <c r="D1090" s="39">
        <v>5</v>
      </c>
      <c r="E1090" s="39">
        <v>0</v>
      </c>
      <c r="F1090" s="70">
        <v>8</v>
      </c>
      <c r="G1090" s="39">
        <v>1300</v>
      </c>
      <c r="H1090" s="39" t="s">
        <v>1021</v>
      </c>
      <c r="I1090" s="39" t="s">
        <v>1052</v>
      </c>
      <c r="J1090" s="39">
        <v>200</v>
      </c>
      <c r="K1090" s="39">
        <v>4</v>
      </c>
      <c r="L1090" s="39" t="s">
        <v>936</v>
      </c>
      <c r="M1090" s="39" t="s">
        <v>1006</v>
      </c>
      <c r="N1090" s="41">
        <v>7.2</v>
      </c>
      <c r="O1090" s="39" t="s">
        <v>1417</v>
      </c>
      <c r="P1090" s="39" t="s">
        <v>1273</v>
      </c>
      <c r="Q1090" s="48"/>
      <c r="R1090" s="39">
        <v>11</v>
      </c>
      <c r="S1090" s="39">
        <v>58</v>
      </c>
      <c r="T1090" s="39">
        <v>58</v>
      </c>
      <c r="U1090" s="48">
        <v>40.915915915915917</v>
      </c>
      <c r="V1090" s="39">
        <v>4</v>
      </c>
      <c r="W1090" s="39">
        <v>4</v>
      </c>
      <c r="X1090" s="39">
        <v>2</v>
      </c>
      <c r="Y1090" s="39">
        <v>7.56</v>
      </c>
      <c r="Z1090" s="39">
        <v>20</v>
      </c>
      <c r="AA1090" s="39"/>
      <c r="AB1090" s="52"/>
      <c r="AC1090" s="39"/>
      <c r="AD1090" s="41">
        <v>7.5</v>
      </c>
      <c r="AE1090" s="41"/>
      <c r="AF1090" s="68" t="s">
        <v>619</v>
      </c>
      <c r="AG1090" s="39" t="str">
        <f>VLOOKUP(B1090,$B$1703:$D$1743,2,FALSE)</f>
        <v>NSW</v>
      </c>
      <c r="AH1090" s="39" t="str">
        <f>VLOOKUP(B1090,$B$1703:$D$1743,3,FALSE)</f>
        <v>Bush</v>
      </c>
      <c r="AI1090" s="69" t="str">
        <f>TRIM(PROPER(L1090))</f>
        <v>Tycoon Evie</v>
      </c>
      <c r="AJ1090" s="39" t="str">
        <f>TEXT(A1090, "ddd")</f>
        <v>Sat</v>
      </c>
      <c r="AK1090" s="39">
        <f>MONTH(Table2[[#This Row],[Date]])</f>
        <v>4</v>
      </c>
      <c r="AL1090" s="39"/>
      <c r="AM1090" s="39" t="str">
        <f>IF(AND(Table2[[#This Row],[Date]]=A1091,Table2[[#This Row],[Track]]=B1091,Table2[[#This Row],[Race]]=F1091,AL1090&lt;&gt;"Neg",AL1091&lt;&gt;"Neg"),2,"")</f>
        <v/>
      </c>
      <c r="AN1090" s="39" t="str">
        <f>IF(AM1090=2,2,IF(AND(AM1089=2,Table2[[#This Row],[Negatives]]&lt;&gt;"NEG"),2,""))</f>
        <v/>
      </c>
      <c r="AO1090" s="39">
        <f>IF(AND(Table2[[#This Row],[State]]="NSW",Table2[[#This Row],[Rated Order]]=3,AN1090=""),100,100)</f>
        <v>100</v>
      </c>
      <c r="AP1090" s="39" t="str">
        <f>IF(AC1090&lt;&gt;"Won","",AO1090*AD1090)</f>
        <v/>
      </c>
      <c r="AQ1090" s="39">
        <f>IF(AP1090="",AO1090*-1,AP1090-AO1090)</f>
        <v>-100</v>
      </c>
      <c r="AR1090" s="95">
        <f>IF(Table2[[#This Row],[Negatives]]="NEG","",IF(AND(Table2[[#This Row],[2 Pro Bets]]="",Table2[[#This Row],[State]]="NSW",Table2[[#This Row],[Rated Order]]=3),"",100))</f>
        <v>100</v>
      </c>
      <c r="AS1090" s="47" t="str">
        <f>IF(Table2[[#This Row],[Pro Bet]]="","",IF(Table2[[#This Row],[Lev Ret]]="","",AR1090*Table2[[#This Row],[Div]]))</f>
        <v/>
      </c>
      <c r="AT1090" s="96">
        <f>IF(Table2[[#This Row],[Pro Bet]]="","",IF(AS1090="",AR1090*-1,AS1090-AR1090))</f>
        <v>-100</v>
      </c>
    </row>
    <row r="1091" spans="1:46" x14ac:dyDescent="0.25">
      <c r="A1091" s="38">
        <v>45038</v>
      </c>
      <c r="B1091" s="39" t="s">
        <v>46</v>
      </c>
      <c r="C1091" s="40">
        <v>0.68055555555555503</v>
      </c>
      <c r="D1091" s="39">
        <v>5</v>
      </c>
      <c r="E1091" s="39">
        <v>0</v>
      </c>
      <c r="F1091" s="70">
        <v>9</v>
      </c>
      <c r="G1091" s="39">
        <v>1600</v>
      </c>
      <c r="H1091" s="39" t="s">
        <v>1398</v>
      </c>
      <c r="I1091" s="39"/>
      <c r="J1091" s="39">
        <v>200</v>
      </c>
      <c r="K1091" s="39">
        <v>10</v>
      </c>
      <c r="L1091" s="39" t="s">
        <v>814</v>
      </c>
      <c r="M1091" s="39" t="s">
        <v>999</v>
      </c>
      <c r="N1091" s="41">
        <v>5</v>
      </c>
      <c r="O1091" s="39" t="s">
        <v>1091</v>
      </c>
      <c r="P1091" s="39" t="s">
        <v>1529</v>
      </c>
      <c r="Q1091" s="48"/>
      <c r="R1091" s="39">
        <v>4</v>
      </c>
      <c r="S1091" s="39">
        <v>54.5</v>
      </c>
      <c r="T1091" s="39">
        <v>54.5</v>
      </c>
      <c r="U1091" s="48">
        <v>36.666666666666671</v>
      </c>
      <c r="V1091" s="39"/>
      <c r="W1091" s="39">
        <v>4</v>
      </c>
      <c r="X1091" s="39">
        <v>2</v>
      </c>
      <c r="Y1091" s="39">
        <v>5.66</v>
      </c>
      <c r="Z1091" s="39">
        <v>20</v>
      </c>
      <c r="AA1091" s="39"/>
      <c r="AB1091" s="52"/>
      <c r="AC1091" s="39"/>
      <c r="AD1091" s="41">
        <v>6</v>
      </c>
      <c r="AE1091" s="41"/>
      <c r="AF1091" s="68" t="s">
        <v>619</v>
      </c>
      <c r="AG1091" s="39" t="str">
        <f>VLOOKUP(B1091,$B$1703:$D$1743,2,FALSE)</f>
        <v>NSW</v>
      </c>
      <c r="AH1091" s="39" t="str">
        <f>VLOOKUP(B1091,$B$1703:$D$1743,3,FALSE)</f>
        <v>Bush</v>
      </c>
      <c r="AI1091" s="69" t="str">
        <f>TRIM(PROPER(L1091))</f>
        <v>Lord Ardmore</v>
      </c>
      <c r="AJ1091" s="39" t="str">
        <f>TEXT(A1091, "ddd")</f>
        <v>Sat</v>
      </c>
      <c r="AK1091" s="39">
        <f>MONTH(Table2[[#This Row],[Date]])</f>
        <v>4</v>
      </c>
      <c r="AL1091" s="39"/>
      <c r="AM1091" s="39">
        <f>IF(AND(Table2[[#This Row],[Date]]=A1092,Table2[[#This Row],[Track]]=B1092,Table2[[#This Row],[Race]]=F1092,AL1091&lt;&gt;"Neg",AL1092&lt;&gt;"Neg"),2,"")</f>
        <v>2</v>
      </c>
      <c r="AN1091" s="39">
        <f>IF(AM1091=2,2,IF(AND(AM1090=2,Table2[[#This Row],[Negatives]]&lt;&gt;"NEG"),2,""))</f>
        <v>2</v>
      </c>
      <c r="AO1091" s="39">
        <f>IF(AND(Table2[[#This Row],[State]]="NSW",Table2[[#This Row],[Rated Order]]=3,AN1091=""),100,100)</f>
        <v>100</v>
      </c>
      <c r="AP1091" s="39" t="str">
        <f>IF(AC1091&lt;&gt;"Won","",AO1091*AD1091)</f>
        <v/>
      </c>
      <c r="AQ1091" s="39">
        <f>IF(AP1091="",AO1091*-1,AP1091-AO1091)</f>
        <v>-100</v>
      </c>
      <c r="AR1091" s="95">
        <f>IF(Table2[[#This Row],[Negatives]]="NEG","",IF(AND(Table2[[#This Row],[2 Pro Bets]]="",Table2[[#This Row],[State]]="NSW",Table2[[#This Row],[Rated Order]]=3),"",100))</f>
        <v>100</v>
      </c>
      <c r="AS1091" s="47" t="str">
        <f>IF(Table2[[#This Row],[Pro Bet]]="","",IF(Table2[[#This Row],[Lev Ret]]="","",AR1091*Table2[[#This Row],[Div]]))</f>
        <v/>
      </c>
      <c r="AT1091" s="96">
        <f>IF(Table2[[#This Row],[Pro Bet]]="","",IF(AS1091="",AR1091*-1,AS1091-AR1091))</f>
        <v>-100</v>
      </c>
    </row>
    <row r="1092" spans="1:46" x14ac:dyDescent="0.25">
      <c r="A1092" s="38">
        <v>45038</v>
      </c>
      <c r="B1092" s="39" t="s">
        <v>46</v>
      </c>
      <c r="C1092" s="40">
        <v>0.68055555555555503</v>
      </c>
      <c r="D1092" s="39">
        <v>5</v>
      </c>
      <c r="E1092" s="39">
        <v>0</v>
      </c>
      <c r="F1092" s="70">
        <v>9</v>
      </c>
      <c r="G1092" s="39">
        <v>1600</v>
      </c>
      <c r="H1092" s="39" t="s">
        <v>1398</v>
      </c>
      <c r="I1092" s="39"/>
      <c r="J1092" s="39">
        <v>200</v>
      </c>
      <c r="K1092" s="39">
        <v>3</v>
      </c>
      <c r="L1092" s="39" t="s">
        <v>171</v>
      </c>
      <c r="M1092" s="39" t="s">
        <v>1006</v>
      </c>
      <c r="N1092" s="41">
        <v>4</v>
      </c>
      <c r="O1092" s="39" t="s">
        <v>1440</v>
      </c>
      <c r="P1092" s="39" t="s">
        <v>1421</v>
      </c>
      <c r="Q1092" s="48"/>
      <c r="R1092" s="39">
        <v>10</v>
      </c>
      <c r="S1092" s="39">
        <v>57.5</v>
      </c>
      <c r="T1092" s="39">
        <v>57.5</v>
      </c>
      <c r="U1092" s="48">
        <v>36.666666666666671</v>
      </c>
      <c r="V1092" s="39">
        <v>3</v>
      </c>
      <c r="W1092" s="39">
        <v>1</v>
      </c>
      <c r="X1092" s="39">
        <v>3</v>
      </c>
      <c r="Y1092" s="39">
        <v>8.83</v>
      </c>
      <c r="Z1092" s="39">
        <v>20</v>
      </c>
      <c r="AA1092" s="39"/>
      <c r="AB1092" s="52"/>
      <c r="AC1092" s="39"/>
      <c r="AD1092" s="41">
        <v>5</v>
      </c>
      <c r="AE1092" s="41"/>
      <c r="AF1092" s="68" t="s">
        <v>619</v>
      </c>
      <c r="AG1092" s="39" t="str">
        <f>VLOOKUP(B1092,$B$1703:$D$1743,2,FALSE)</f>
        <v>NSW</v>
      </c>
      <c r="AH1092" s="39" t="str">
        <f>VLOOKUP(B1092,$B$1703:$D$1743,3,FALSE)</f>
        <v>Bush</v>
      </c>
      <c r="AI1092" s="69" t="str">
        <f>TRIM(PROPER(L1092))</f>
        <v>Floating Artist</v>
      </c>
      <c r="AJ1092" s="39" t="str">
        <f>TEXT(A1092, "ddd")</f>
        <v>Sat</v>
      </c>
      <c r="AK1092" s="39">
        <f>MONTH(Table2[[#This Row],[Date]])</f>
        <v>4</v>
      </c>
      <c r="AL1092" s="39"/>
      <c r="AM1092" s="39" t="str">
        <f>IF(AND(Table2[[#This Row],[Date]]=A1093,Table2[[#This Row],[Track]]=B1093,Table2[[#This Row],[Race]]=F1093,AL1092&lt;&gt;"Neg",AL1093&lt;&gt;"Neg"),2,"")</f>
        <v/>
      </c>
      <c r="AN1092" s="39">
        <f>IF(AM1092=2,2,IF(AND(AM1091=2,Table2[[#This Row],[Negatives]]&lt;&gt;"NEG"),2,""))</f>
        <v>2</v>
      </c>
      <c r="AO1092" s="39">
        <f>IF(AND(Table2[[#This Row],[State]]="NSW",Table2[[#This Row],[Rated Order]]=3,AN1092=""),100,100)</f>
        <v>100</v>
      </c>
      <c r="AP1092" s="39" t="str">
        <f>IF(AC1092&lt;&gt;"Won","",AO1092*AD1092)</f>
        <v/>
      </c>
      <c r="AQ1092" s="39">
        <f>IF(AP1092="",AO1092*-1,AP1092-AO1092)</f>
        <v>-100</v>
      </c>
      <c r="AR1092" s="95">
        <f>IF(Table2[[#This Row],[Negatives]]="NEG","",IF(AND(Table2[[#This Row],[2 Pro Bets]]="",Table2[[#This Row],[State]]="NSW",Table2[[#This Row],[Rated Order]]=3),"",100))</f>
        <v>100</v>
      </c>
      <c r="AS1092" s="47" t="str">
        <f>IF(Table2[[#This Row],[Pro Bet]]="","",IF(Table2[[#This Row],[Lev Ret]]="","",AR1092*Table2[[#This Row],[Div]]))</f>
        <v/>
      </c>
      <c r="AT1092" s="96">
        <f>IF(Table2[[#This Row],[Pro Bet]]="","",IF(AS1092="",AR1092*-1,AS1092-AR1092))</f>
        <v>-100</v>
      </c>
    </row>
    <row r="1093" spans="1:46" x14ac:dyDescent="0.25">
      <c r="A1093" s="38">
        <v>45045</v>
      </c>
      <c r="B1093" s="39" t="s">
        <v>231</v>
      </c>
      <c r="C1093" s="40">
        <v>0.50694444444444442</v>
      </c>
      <c r="D1093" s="39">
        <v>6</v>
      </c>
      <c r="E1093" s="39">
        <v>3</v>
      </c>
      <c r="F1093" s="70">
        <v>2</v>
      </c>
      <c r="G1093" s="39">
        <v>2400</v>
      </c>
      <c r="H1093" s="39" t="s">
        <v>988</v>
      </c>
      <c r="I1093" s="39">
        <v>78</v>
      </c>
      <c r="J1093" s="39">
        <v>130</v>
      </c>
      <c r="K1093" s="39">
        <v>5</v>
      </c>
      <c r="L1093" s="39" t="s">
        <v>1395</v>
      </c>
      <c r="M1093" s="39" t="s">
        <v>995</v>
      </c>
      <c r="N1093" s="41">
        <v>5.5</v>
      </c>
      <c r="O1093" s="39" t="s">
        <v>1161</v>
      </c>
      <c r="P1093" s="39" t="s">
        <v>1077</v>
      </c>
      <c r="Q1093" s="48"/>
      <c r="R1093" s="39">
        <v>6</v>
      </c>
      <c r="S1093" s="39">
        <v>57</v>
      </c>
      <c r="T1093" s="39">
        <v>57</v>
      </c>
      <c r="U1093" s="48">
        <v>53.896103896103895</v>
      </c>
      <c r="V1093" s="39">
        <v>5</v>
      </c>
      <c r="W1093" s="39">
        <v>3</v>
      </c>
      <c r="X1093" s="39">
        <v>2</v>
      </c>
      <c r="Y1093" s="39">
        <v>5.6</v>
      </c>
      <c r="Z1093" s="39">
        <v>30</v>
      </c>
      <c r="AA1093" s="39">
        <v>7</v>
      </c>
      <c r="AB1093" s="52"/>
      <c r="AC1093" s="39"/>
      <c r="AD1093" s="41">
        <v>6.5</v>
      </c>
      <c r="AE1093" s="41"/>
      <c r="AF1093" s="68" t="s">
        <v>618</v>
      </c>
      <c r="AG1093" s="39" t="str">
        <f>VLOOKUP(B1093,$B$1703:$D$1743,2,FALSE)</f>
        <v>Vic</v>
      </c>
      <c r="AH1093" s="39" t="str">
        <f>VLOOKUP(B1093,$B$1703:$D$1743,3,FALSE)</f>
        <v>-</v>
      </c>
      <c r="AI1093" s="69" t="str">
        <f>TRIM(PROPER(L1093))</f>
        <v>Milford Sound</v>
      </c>
      <c r="AJ1093" s="39" t="str">
        <f>TEXT(A1093, "ddd")</f>
        <v>Sat</v>
      </c>
      <c r="AK1093" s="39">
        <f>MONTH(Table2[[#This Row],[Date]])</f>
        <v>4</v>
      </c>
      <c r="AL1093" s="39" t="s">
        <v>1361</v>
      </c>
      <c r="AM1093" s="39" t="str">
        <f>IF(AND(Table2[[#This Row],[Date]]=A1094,Table2[[#This Row],[Track]]=B1094,Table2[[#This Row],[Race]]=F1094,AL1093&lt;&gt;"Neg",AL1094&lt;&gt;"Neg"),2,"")</f>
        <v/>
      </c>
      <c r="AN1093" s="39" t="str">
        <f>IF(AM1093=2,2,IF(AND(AM1092=2,Table2[[#This Row],[Negatives]]&lt;&gt;"NEG"),2,""))</f>
        <v/>
      </c>
      <c r="AO1093" s="39">
        <f>IF(AND(Table2[[#This Row],[State]]="NSW",Table2[[#This Row],[Rated Order]]=3,AN1093=""),100,100)</f>
        <v>100</v>
      </c>
      <c r="AP1093" s="39" t="str">
        <f>IF(AC1093&lt;&gt;"Won","",AO1093*AD1093)</f>
        <v/>
      </c>
      <c r="AQ1093" s="39">
        <f>IF(AP1093="",AO1093*-1,AP1093-AO1093)</f>
        <v>-100</v>
      </c>
      <c r="AR1093" s="95" t="str">
        <f>IF(Table2[[#This Row],[Negatives]]="NEG","",IF(AND(Table2[[#This Row],[2 Pro Bets]]="",Table2[[#This Row],[State]]="NSW",Table2[[#This Row],[Rated Order]]=3),"",100))</f>
        <v/>
      </c>
      <c r="AS1093" s="47" t="str">
        <f>IF(Table2[[#This Row],[Pro Bet]]="","",IF(Table2[[#This Row],[Lev Ret]]="","",AR1093*Table2[[#This Row],[Div]]))</f>
        <v/>
      </c>
      <c r="AT1093" s="96" t="str">
        <f>IF(Table2[[#This Row],[Pro Bet]]="","",IF(AS1093="",AR1093*-1,AS1093-AR1093))</f>
        <v/>
      </c>
    </row>
    <row r="1094" spans="1:46" x14ac:dyDescent="0.25">
      <c r="A1094" s="38">
        <v>45045</v>
      </c>
      <c r="B1094" s="39" t="s">
        <v>45</v>
      </c>
      <c r="C1094" s="40">
        <v>0.52083333333333337</v>
      </c>
      <c r="D1094" s="39">
        <v>8</v>
      </c>
      <c r="E1094" s="39">
        <v>0</v>
      </c>
      <c r="F1094" s="70">
        <v>3</v>
      </c>
      <c r="G1094" s="39">
        <v>1500</v>
      </c>
      <c r="H1094" s="39" t="s">
        <v>1398</v>
      </c>
      <c r="I1094" s="39">
        <v>72</v>
      </c>
      <c r="J1094" s="39">
        <v>120</v>
      </c>
      <c r="K1094" s="39">
        <v>5</v>
      </c>
      <c r="L1094" s="39" t="s">
        <v>937</v>
      </c>
      <c r="M1094" s="39" t="s">
        <v>999</v>
      </c>
      <c r="N1094" s="41">
        <v>11.2</v>
      </c>
      <c r="O1094" s="39" t="s">
        <v>1448</v>
      </c>
      <c r="P1094" s="39" t="s">
        <v>1495</v>
      </c>
      <c r="Q1094" s="48">
        <v>1.5</v>
      </c>
      <c r="R1094" s="39">
        <v>14</v>
      </c>
      <c r="S1094" s="39">
        <v>59</v>
      </c>
      <c r="T1094" s="39">
        <v>57.5</v>
      </c>
      <c r="U1094" s="48">
        <v>40.178571428571431</v>
      </c>
      <c r="V1094" s="39">
        <v>3</v>
      </c>
      <c r="W1094" s="39"/>
      <c r="X1094" s="39">
        <v>2</v>
      </c>
      <c r="Y1094" s="39">
        <v>4.9000000000000004</v>
      </c>
      <c r="Z1094" s="39">
        <v>20</v>
      </c>
      <c r="AA1094" s="39"/>
      <c r="AB1094" s="52"/>
      <c r="AC1094" s="39"/>
      <c r="AD1094" s="41">
        <v>10</v>
      </c>
      <c r="AE1094" s="41"/>
      <c r="AF1094" s="68" t="s">
        <v>619</v>
      </c>
      <c r="AG1094" s="39" t="str">
        <f>VLOOKUP(B1094,$B$1703:$D$1743,2,FALSE)</f>
        <v>NSW</v>
      </c>
      <c r="AH1094" s="39" t="str">
        <f>VLOOKUP(B1094,$B$1703:$D$1743,3,FALSE)</f>
        <v>-</v>
      </c>
      <c r="AI1094" s="69" t="str">
        <f>TRIM(PROPER(L1094))</f>
        <v>Decadent Tale</v>
      </c>
      <c r="AJ1094" s="39" t="str">
        <f>TEXT(A1094, "ddd")</f>
        <v>Sat</v>
      </c>
      <c r="AK1094" s="39">
        <f>MONTH(Table2[[#This Row],[Date]])</f>
        <v>4</v>
      </c>
      <c r="AL1094" s="39"/>
      <c r="AM1094" s="39" t="str">
        <f>IF(AND(Table2[[#This Row],[Date]]=A1095,Table2[[#This Row],[Track]]=B1095,Table2[[#This Row],[Race]]=F1095,AL1094&lt;&gt;"Neg",AL1095&lt;&gt;"Neg"),2,"")</f>
        <v/>
      </c>
      <c r="AN1094" s="39" t="str">
        <f>IF(AM1094=2,2,IF(AND(AM1093=2,Table2[[#This Row],[Negatives]]&lt;&gt;"NEG"),2,""))</f>
        <v/>
      </c>
      <c r="AO1094" s="39">
        <f>IF(AND(Table2[[#This Row],[State]]="NSW",Table2[[#This Row],[Rated Order]]=3,AN1094=""),100,100)</f>
        <v>100</v>
      </c>
      <c r="AP1094" s="39" t="str">
        <f>IF(AC1094&lt;&gt;"Won","",AO1094*AD1094)</f>
        <v/>
      </c>
      <c r="AQ1094" s="39">
        <f>IF(AP1094="",AO1094*-1,AP1094-AO1094)</f>
        <v>-100</v>
      </c>
      <c r="AR1094" s="95">
        <f>IF(Table2[[#This Row],[Negatives]]="NEG","",IF(AND(Table2[[#This Row],[2 Pro Bets]]="",Table2[[#This Row],[State]]="NSW",Table2[[#This Row],[Rated Order]]=3),"",100))</f>
        <v>100</v>
      </c>
      <c r="AS1094" s="47" t="str">
        <f>IF(Table2[[#This Row],[Pro Bet]]="","",IF(Table2[[#This Row],[Lev Ret]]="","",AR1094*Table2[[#This Row],[Div]]))</f>
        <v/>
      </c>
      <c r="AT1094" s="96">
        <f>IF(Table2[[#This Row],[Pro Bet]]="","",IF(AS1094="",AR1094*-1,AS1094-AR1094))</f>
        <v>-100</v>
      </c>
    </row>
    <row r="1095" spans="1:46" x14ac:dyDescent="0.25">
      <c r="A1095" s="38">
        <v>45045</v>
      </c>
      <c r="B1095" s="39" t="s">
        <v>45</v>
      </c>
      <c r="C1095" s="40">
        <v>0.59375</v>
      </c>
      <c r="D1095" s="39">
        <v>8</v>
      </c>
      <c r="E1095" s="39">
        <v>0</v>
      </c>
      <c r="F1095" s="70">
        <v>6</v>
      </c>
      <c r="G1095" s="39">
        <v>1800</v>
      </c>
      <c r="H1095" s="39" t="s">
        <v>1398</v>
      </c>
      <c r="I1095" s="39">
        <v>88</v>
      </c>
      <c r="J1095" s="39">
        <v>150</v>
      </c>
      <c r="K1095" s="39">
        <v>13</v>
      </c>
      <c r="L1095" s="39" t="s">
        <v>938</v>
      </c>
      <c r="M1095" s="39" t="s">
        <v>999</v>
      </c>
      <c r="N1095" s="41">
        <v>10.3</v>
      </c>
      <c r="O1095" s="39" t="s">
        <v>1427</v>
      </c>
      <c r="P1095" s="39" t="s">
        <v>1477</v>
      </c>
      <c r="Q1095" s="48"/>
      <c r="R1095" s="39">
        <v>7</v>
      </c>
      <c r="S1095" s="39">
        <v>54.5</v>
      </c>
      <c r="T1095" s="39">
        <v>54.5</v>
      </c>
      <c r="U1095" s="48">
        <v>40.011768167107974</v>
      </c>
      <c r="V1095" s="39">
        <v>3</v>
      </c>
      <c r="W1095" s="39"/>
      <c r="X1095" s="39">
        <v>2</v>
      </c>
      <c r="Y1095" s="39">
        <v>4.5999999999999996</v>
      </c>
      <c r="Z1095" s="39">
        <v>20</v>
      </c>
      <c r="AA1095" s="39"/>
      <c r="AB1095" s="52"/>
      <c r="AC1095" s="39"/>
      <c r="AD1095" s="41">
        <v>10</v>
      </c>
      <c r="AE1095" s="41"/>
      <c r="AF1095" s="68" t="s">
        <v>619</v>
      </c>
      <c r="AG1095" s="39" t="str">
        <f>VLOOKUP(B1095,$B$1703:$D$1743,2,FALSE)</f>
        <v>NSW</v>
      </c>
      <c r="AH1095" s="39" t="str">
        <f>VLOOKUP(B1095,$B$1703:$D$1743,3,FALSE)</f>
        <v>-</v>
      </c>
      <c r="AI1095" s="69" t="str">
        <f>TRIM(PROPER(L1095))</f>
        <v>Silent Agenda</v>
      </c>
      <c r="AJ1095" s="39" t="str">
        <f>TEXT(A1095, "ddd")</f>
        <v>Sat</v>
      </c>
      <c r="AK1095" s="39">
        <f>MONTH(Table2[[#This Row],[Date]])</f>
        <v>4</v>
      </c>
      <c r="AL1095" s="39"/>
      <c r="AM1095" s="39" t="str">
        <f>IF(AND(Table2[[#This Row],[Date]]=A1096,Table2[[#This Row],[Track]]=B1096,Table2[[#This Row],[Race]]=F1096,AL1095&lt;&gt;"Neg",AL1096&lt;&gt;"Neg"),2,"")</f>
        <v/>
      </c>
      <c r="AN1095" s="39" t="str">
        <f>IF(AM1095=2,2,IF(AND(AM1094=2,Table2[[#This Row],[Negatives]]&lt;&gt;"NEG"),2,""))</f>
        <v/>
      </c>
      <c r="AO1095" s="39">
        <f>IF(AND(Table2[[#This Row],[State]]="NSW",Table2[[#This Row],[Rated Order]]=3,AN1095=""),100,100)</f>
        <v>100</v>
      </c>
      <c r="AP1095" s="39" t="str">
        <f>IF(AC1095&lt;&gt;"Won","",AO1095*AD1095)</f>
        <v/>
      </c>
      <c r="AQ1095" s="39">
        <f>IF(AP1095="",AO1095*-1,AP1095-AO1095)</f>
        <v>-100</v>
      </c>
      <c r="AR1095" s="95">
        <f>IF(Table2[[#This Row],[Negatives]]="NEG","",IF(AND(Table2[[#This Row],[2 Pro Bets]]="",Table2[[#This Row],[State]]="NSW",Table2[[#This Row],[Rated Order]]=3),"",100))</f>
        <v>100</v>
      </c>
      <c r="AS1095" s="47" t="str">
        <f>IF(Table2[[#This Row],[Pro Bet]]="","",IF(Table2[[#This Row],[Lev Ret]]="","",AR1095*Table2[[#This Row],[Div]]))</f>
        <v/>
      </c>
      <c r="AT1095" s="96">
        <f>IF(Table2[[#This Row],[Pro Bet]]="","",IF(AS1095="",AR1095*-1,AS1095-AR1095))</f>
        <v>-100</v>
      </c>
    </row>
    <row r="1096" spans="1:46" x14ac:dyDescent="0.25">
      <c r="A1096" s="38">
        <v>45045</v>
      </c>
      <c r="B1096" s="39" t="s">
        <v>231</v>
      </c>
      <c r="C1096" s="40">
        <v>0.63541666666666663</v>
      </c>
      <c r="D1096" s="39">
        <v>6</v>
      </c>
      <c r="E1096" s="39">
        <v>3</v>
      </c>
      <c r="F1096" s="70">
        <v>7</v>
      </c>
      <c r="G1096" s="39">
        <v>1000</v>
      </c>
      <c r="H1096" s="39" t="s">
        <v>988</v>
      </c>
      <c r="I1096" s="39">
        <v>84</v>
      </c>
      <c r="J1096" s="39">
        <v>130</v>
      </c>
      <c r="K1096" s="39">
        <v>2</v>
      </c>
      <c r="L1096" s="39" t="s">
        <v>1239</v>
      </c>
      <c r="M1096" s="39" t="s">
        <v>1018</v>
      </c>
      <c r="N1096" s="41">
        <v>13</v>
      </c>
      <c r="O1096" s="39" t="s">
        <v>1119</v>
      </c>
      <c r="P1096" s="39" t="s">
        <v>1045</v>
      </c>
      <c r="Q1096" s="48"/>
      <c r="R1096" s="39">
        <v>5</v>
      </c>
      <c r="S1096" s="39">
        <v>59</v>
      </c>
      <c r="T1096" s="39">
        <v>59</v>
      </c>
      <c r="U1096" s="48">
        <v>36.263736263736263</v>
      </c>
      <c r="V1096" s="39">
        <v>2</v>
      </c>
      <c r="W1096" s="39">
        <v>3</v>
      </c>
      <c r="X1096" s="39">
        <v>2</v>
      </c>
      <c r="Y1096" s="39">
        <v>5</v>
      </c>
      <c r="Z1096" s="39">
        <v>35</v>
      </c>
      <c r="AA1096" s="39">
        <v>11</v>
      </c>
      <c r="AB1096" s="52"/>
      <c r="AC1096" s="39"/>
      <c r="AD1096" s="41">
        <v>14</v>
      </c>
      <c r="AE1096" s="41"/>
      <c r="AF1096" s="68" t="s">
        <v>618</v>
      </c>
      <c r="AG1096" s="39" t="str">
        <f>VLOOKUP(B1096,$B$1703:$D$1743,2,FALSE)</f>
        <v>Vic</v>
      </c>
      <c r="AH1096" s="39" t="str">
        <f>VLOOKUP(B1096,$B$1703:$D$1743,3,FALSE)</f>
        <v>-</v>
      </c>
      <c r="AI1096" s="69" t="str">
        <f>TRIM(PROPER(L1096))</f>
        <v>Starry Legend</v>
      </c>
      <c r="AJ1096" s="39" t="str">
        <f>TEXT(A1096, "ddd")</f>
        <v>Sat</v>
      </c>
      <c r="AK1096" s="39">
        <f>MONTH(Table2[[#This Row],[Date]])</f>
        <v>4</v>
      </c>
      <c r="AL1096" s="39" t="s">
        <v>1361</v>
      </c>
      <c r="AM1096" s="39" t="str">
        <f>IF(AND(Table2[[#This Row],[Date]]=A1097,Table2[[#This Row],[Track]]=B1097,Table2[[#This Row],[Race]]=F1097,AL1096&lt;&gt;"Neg",AL1097&lt;&gt;"Neg"),2,"")</f>
        <v/>
      </c>
      <c r="AN1096" s="39" t="str">
        <f>IF(AM1096=2,2,IF(AND(AM1095=2,Table2[[#This Row],[Negatives]]&lt;&gt;"NEG"),2,""))</f>
        <v/>
      </c>
      <c r="AO1096" s="39">
        <f>IF(AND(Table2[[#This Row],[State]]="NSW",Table2[[#This Row],[Rated Order]]=3,AN1096=""),100,100)</f>
        <v>100</v>
      </c>
      <c r="AP1096" s="39" t="str">
        <f>IF(AC1096&lt;&gt;"Won","",AO1096*AD1096)</f>
        <v/>
      </c>
      <c r="AQ1096" s="39">
        <f>IF(AP1096="",AO1096*-1,AP1096-AO1096)</f>
        <v>-100</v>
      </c>
      <c r="AR1096" s="95" t="str">
        <f>IF(Table2[[#This Row],[Negatives]]="NEG","",IF(AND(Table2[[#This Row],[2 Pro Bets]]="",Table2[[#This Row],[State]]="NSW",Table2[[#This Row],[Rated Order]]=3),"",100))</f>
        <v/>
      </c>
      <c r="AS1096" s="47" t="str">
        <f>IF(Table2[[#This Row],[Pro Bet]]="","",IF(Table2[[#This Row],[Lev Ret]]="","",AR1096*Table2[[#This Row],[Div]]))</f>
        <v/>
      </c>
      <c r="AT1096" s="96" t="str">
        <f>IF(Table2[[#This Row],[Pro Bet]]="","",IF(AS1096="",AR1096*-1,AS1096-AR1096))</f>
        <v/>
      </c>
    </row>
    <row r="1097" spans="1:46" x14ac:dyDescent="0.25">
      <c r="A1097" s="38">
        <v>45045</v>
      </c>
      <c r="B1097" s="39" t="s">
        <v>45</v>
      </c>
      <c r="C1097" s="40">
        <v>0.64930555555555558</v>
      </c>
      <c r="D1097" s="39">
        <v>8</v>
      </c>
      <c r="E1097" s="39">
        <v>0</v>
      </c>
      <c r="F1097" s="70">
        <v>8</v>
      </c>
      <c r="G1097" s="39">
        <v>1300</v>
      </c>
      <c r="H1097" s="39" t="s">
        <v>1021</v>
      </c>
      <c r="I1097" s="39">
        <v>78</v>
      </c>
      <c r="J1097" s="39">
        <v>150</v>
      </c>
      <c r="K1097" s="39">
        <v>10</v>
      </c>
      <c r="L1097" s="39" t="s">
        <v>939</v>
      </c>
      <c r="M1097" s="39" t="s">
        <v>1024</v>
      </c>
      <c r="N1097" s="41">
        <v>7.2</v>
      </c>
      <c r="O1097" s="39" t="s">
        <v>1440</v>
      </c>
      <c r="P1097" s="39" t="s">
        <v>1530</v>
      </c>
      <c r="Q1097" s="48">
        <v>1.5</v>
      </c>
      <c r="R1097" s="39">
        <v>5</v>
      </c>
      <c r="S1097" s="39">
        <v>58.5</v>
      </c>
      <c r="T1097" s="39">
        <v>57</v>
      </c>
      <c r="U1097" s="48">
        <v>37.144702842377264</v>
      </c>
      <c r="V1097" s="39">
        <v>5</v>
      </c>
      <c r="W1097" s="39"/>
      <c r="X1097" s="39">
        <v>2</v>
      </c>
      <c r="Y1097" s="39">
        <v>5.7</v>
      </c>
      <c r="Z1097" s="39">
        <v>20</v>
      </c>
      <c r="AA1097" s="39"/>
      <c r="AB1097" s="52"/>
      <c r="AC1097" s="39"/>
      <c r="AD1097" s="41">
        <v>6.5</v>
      </c>
      <c r="AE1097" s="41"/>
      <c r="AF1097" s="68" t="s">
        <v>619</v>
      </c>
      <c r="AG1097" s="39" t="str">
        <f>VLOOKUP(B1097,$B$1703:$D$1743,2,FALSE)</f>
        <v>NSW</v>
      </c>
      <c r="AH1097" s="39" t="str">
        <f>VLOOKUP(B1097,$B$1703:$D$1743,3,FALSE)</f>
        <v>-</v>
      </c>
      <c r="AI1097" s="69" t="str">
        <f>TRIM(PROPER(L1097))</f>
        <v>Sonora</v>
      </c>
      <c r="AJ1097" s="39" t="str">
        <f>TEXT(A1097, "ddd")</f>
        <v>Sat</v>
      </c>
      <c r="AK1097" s="39">
        <f>MONTH(Table2[[#This Row],[Date]])</f>
        <v>4</v>
      </c>
      <c r="AL1097" s="39"/>
      <c r="AM1097" s="39" t="str">
        <f>IF(AND(Table2[[#This Row],[Date]]=A1098,Table2[[#This Row],[Track]]=B1098,Table2[[#This Row],[Race]]=F1098,AL1097&lt;&gt;"Neg",AL1098&lt;&gt;"Neg"),2,"")</f>
        <v/>
      </c>
      <c r="AN1097" s="39" t="str">
        <f>IF(AM1097=2,2,IF(AND(AM1096=2,Table2[[#This Row],[Negatives]]&lt;&gt;"NEG"),2,""))</f>
        <v/>
      </c>
      <c r="AO1097" s="39">
        <f>IF(AND(Table2[[#This Row],[State]]="NSW",Table2[[#This Row],[Rated Order]]=3,AN1097=""),100,100)</f>
        <v>100</v>
      </c>
      <c r="AP1097" s="39" t="str">
        <f>IF(AC1097&lt;&gt;"Won","",AO1097*AD1097)</f>
        <v/>
      </c>
      <c r="AQ1097" s="39">
        <f>IF(AP1097="",AO1097*-1,AP1097-AO1097)</f>
        <v>-100</v>
      </c>
      <c r="AR1097" s="95">
        <f>IF(Table2[[#This Row],[Negatives]]="NEG","",IF(AND(Table2[[#This Row],[2 Pro Bets]]="",Table2[[#This Row],[State]]="NSW",Table2[[#This Row],[Rated Order]]=3),"",100))</f>
        <v>100</v>
      </c>
      <c r="AS1097" s="47" t="str">
        <f>IF(Table2[[#This Row],[Pro Bet]]="","",IF(Table2[[#This Row],[Lev Ret]]="","",AR1097*Table2[[#This Row],[Div]]))</f>
        <v/>
      </c>
      <c r="AT1097" s="96">
        <f>IF(Table2[[#This Row],[Pro Bet]]="","",IF(AS1097="",AR1097*-1,AS1097-AR1097))</f>
        <v>-100</v>
      </c>
    </row>
    <row r="1098" spans="1:46" x14ac:dyDescent="0.25">
      <c r="A1098" s="38">
        <v>45045</v>
      </c>
      <c r="B1098" s="39" t="s">
        <v>231</v>
      </c>
      <c r="C1098" s="40">
        <v>0.6875</v>
      </c>
      <c r="D1098" s="39">
        <v>6</v>
      </c>
      <c r="E1098" s="39">
        <v>3</v>
      </c>
      <c r="F1098" s="70">
        <v>8</v>
      </c>
      <c r="G1098" s="39">
        <v>1400</v>
      </c>
      <c r="H1098" s="39" t="s">
        <v>988</v>
      </c>
      <c r="I1098" s="39" t="s">
        <v>989</v>
      </c>
      <c r="J1098" s="39">
        <v>175</v>
      </c>
      <c r="K1098" s="39">
        <v>1</v>
      </c>
      <c r="L1098" s="39" t="s">
        <v>605</v>
      </c>
      <c r="M1098" s="39" t="s">
        <v>1024</v>
      </c>
      <c r="N1098" s="41">
        <v>3.4</v>
      </c>
      <c r="O1098" s="39" t="s">
        <v>1055</v>
      </c>
      <c r="P1098" s="39" t="s">
        <v>1045</v>
      </c>
      <c r="Q1098" s="48"/>
      <c r="R1098" s="39">
        <v>1</v>
      </c>
      <c r="S1098" s="39">
        <v>60</v>
      </c>
      <c r="T1098" s="39">
        <v>60</v>
      </c>
      <c r="U1098" s="48">
        <v>46.078431372549019</v>
      </c>
      <c r="V1098" s="39">
        <v>1</v>
      </c>
      <c r="W1098" s="39">
        <v>2</v>
      </c>
      <c r="X1098" s="39">
        <v>2</v>
      </c>
      <c r="Y1098" s="39">
        <v>4.5999999999999996</v>
      </c>
      <c r="Z1098" s="39">
        <v>40</v>
      </c>
      <c r="AA1098" s="39">
        <v>12</v>
      </c>
      <c r="AB1098" s="52"/>
      <c r="AC1098" s="39" t="s">
        <v>617</v>
      </c>
      <c r="AD1098" s="41">
        <v>3.1</v>
      </c>
      <c r="AE1098" s="41">
        <v>1.4</v>
      </c>
      <c r="AF1098" s="68" t="s">
        <v>618</v>
      </c>
      <c r="AG1098" s="39" t="str">
        <f>VLOOKUP(B1098,$B$1703:$D$1743,2,FALSE)</f>
        <v>Vic</v>
      </c>
      <c r="AH1098" s="39" t="str">
        <f>VLOOKUP(B1098,$B$1703:$D$1743,3,FALSE)</f>
        <v>-</v>
      </c>
      <c r="AI1098" s="69" t="str">
        <f>TRIM(PROPER(L1098))</f>
        <v>Cardinal Gem</v>
      </c>
      <c r="AJ1098" s="39" t="str">
        <f>TEXT(A1098, "ddd")</f>
        <v>Sat</v>
      </c>
      <c r="AK1098" s="39">
        <f>MONTH(Table2[[#This Row],[Date]])</f>
        <v>4</v>
      </c>
      <c r="AL1098" s="39"/>
      <c r="AM1098" s="39" t="str">
        <f>IF(AND(Table2[[#This Row],[Date]]=A1099,Table2[[#This Row],[Track]]=B1099,Table2[[#This Row],[Race]]=F1099,AL1098&lt;&gt;"Neg",AL1099&lt;&gt;"Neg"),2,"")</f>
        <v/>
      </c>
      <c r="AN1098" s="39" t="str">
        <f>IF(AM1098=2,2,IF(AND(AM1097=2,Table2[[#This Row],[Negatives]]&lt;&gt;"NEG"),2,""))</f>
        <v/>
      </c>
      <c r="AO1098" s="39">
        <f>IF(AND(Table2[[#This Row],[State]]="NSW",Table2[[#This Row],[Rated Order]]=3,AN1098=""),100,100)</f>
        <v>100</v>
      </c>
      <c r="AP1098" s="39">
        <f>IF(AC1098&lt;&gt;"Won","",AO1098*AD1098)</f>
        <v>310</v>
      </c>
      <c r="AQ1098" s="39">
        <f>IF(AP1098="",AO1098*-1,AP1098-AO1098)</f>
        <v>210</v>
      </c>
      <c r="AR1098" s="95">
        <f>IF(Table2[[#This Row],[Negatives]]="NEG","",IF(AND(Table2[[#This Row],[2 Pro Bets]]="",Table2[[#This Row],[State]]="NSW",Table2[[#This Row],[Rated Order]]=3),"",100))</f>
        <v>100</v>
      </c>
      <c r="AS1098" s="47">
        <f>IF(Table2[[#This Row],[Pro Bet]]="","",IF(Table2[[#This Row],[Lev Ret]]="","",AR1098*Table2[[#This Row],[Div]]))</f>
        <v>310</v>
      </c>
      <c r="AT1098" s="96">
        <f>IF(Table2[[#This Row],[Pro Bet]]="","",IF(AS1098="",AR1098*-1,AS1098-AR1098))</f>
        <v>210</v>
      </c>
    </row>
    <row r="1099" spans="1:46" x14ac:dyDescent="0.25">
      <c r="A1099" s="38">
        <v>45045</v>
      </c>
      <c r="B1099" s="39" t="s">
        <v>45</v>
      </c>
      <c r="C1099" s="40">
        <v>0.70138888888888884</v>
      </c>
      <c r="D1099" s="39">
        <v>8</v>
      </c>
      <c r="E1099" s="39">
        <v>0</v>
      </c>
      <c r="F1099" s="70">
        <v>10</v>
      </c>
      <c r="G1099" s="39">
        <v>1300</v>
      </c>
      <c r="H1099" s="39" t="s">
        <v>1398</v>
      </c>
      <c r="I1099" s="39">
        <v>78</v>
      </c>
      <c r="J1099" s="39">
        <v>150</v>
      </c>
      <c r="K1099" s="39">
        <v>3</v>
      </c>
      <c r="L1099" s="39" t="s">
        <v>416</v>
      </c>
      <c r="M1099" s="39" t="s">
        <v>1024</v>
      </c>
      <c r="N1099" s="41">
        <v>4.5999999999999996</v>
      </c>
      <c r="O1099" s="39" t="s">
        <v>1518</v>
      </c>
      <c r="P1099" s="39" t="s">
        <v>1421</v>
      </c>
      <c r="Q1099" s="48"/>
      <c r="R1099" s="39">
        <v>6</v>
      </c>
      <c r="S1099" s="39">
        <v>60</v>
      </c>
      <c r="T1099" s="39">
        <v>60</v>
      </c>
      <c r="U1099" s="48">
        <v>39.920948616600796</v>
      </c>
      <c r="V1099" s="39">
        <v>5</v>
      </c>
      <c r="W1099" s="39">
        <v>1</v>
      </c>
      <c r="X1099" s="39">
        <v>2</v>
      </c>
      <c r="Y1099" s="39">
        <v>4.7</v>
      </c>
      <c r="Z1099" s="39">
        <v>20</v>
      </c>
      <c r="AA1099" s="39"/>
      <c r="AB1099" s="52"/>
      <c r="AC1099" s="39"/>
      <c r="AD1099" s="41">
        <v>4.5999999999999996</v>
      </c>
      <c r="AE1099" s="41"/>
      <c r="AF1099" s="68" t="s">
        <v>619</v>
      </c>
      <c r="AG1099" s="39" t="str">
        <f>VLOOKUP(B1099,$B$1703:$D$1743,2,FALSE)</f>
        <v>NSW</v>
      </c>
      <c r="AH1099" s="39" t="str">
        <f>VLOOKUP(B1099,$B$1703:$D$1743,3,FALSE)</f>
        <v>-</v>
      </c>
      <c r="AI1099" s="69" t="str">
        <f>TRIM(PROPER(L1099))</f>
        <v>Excelladus</v>
      </c>
      <c r="AJ1099" s="39" t="str">
        <f>TEXT(A1099, "ddd")</f>
        <v>Sat</v>
      </c>
      <c r="AK1099" s="39">
        <f>MONTH(Table2[[#This Row],[Date]])</f>
        <v>4</v>
      </c>
      <c r="AL1099" s="39"/>
      <c r="AM1099" s="39">
        <f>IF(AND(Table2[[#This Row],[Date]]=A1100,Table2[[#This Row],[Track]]=B1100,Table2[[#This Row],[Race]]=F1100,AL1099&lt;&gt;"Neg",AL1100&lt;&gt;"Neg"),2,"")</f>
        <v>2</v>
      </c>
      <c r="AN1099" s="39">
        <f>IF(AM1099=2,2,IF(AND(AM1098=2,Table2[[#This Row],[Negatives]]&lt;&gt;"NEG"),2,""))</f>
        <v>2</v>
      </c>
      <c r="AO1099" s="39">
        <f>IF(AND(Table2[[#This Row],[State]]="NSW",Table2[[#This Row],[Rated Order]]=3,AN1099=""),100,100)</f>
        <v>100</v>
      </c>
      <c r="AP1099" s="39" t="str">
        <f>IF(AC1099&lt;&gt;"Won","",AO1099*AD1099)</f>
        <v/>
      </c>
      <c r="AQ1099" s="39">
        <f>IF(AP1099="",AO1099*-1,AP1099-AO1099)</f>
        <v>-100</v>
      </c>
      <c r="AR1099" s="95">
        <f>IF(Table2[[#This Row],[Negatives]]="NEG","",IF(AND(Table2[[#This Row],[2 Pro Bets]]="",Table2[[#This Row],[State]]="NSW",Table2[[#This Row],[Rated Order]]=3),"",100))</f>
        <v>100</v>
      </c>
      <c r="AS1099" s="47" t="str">
        <f>IF(Table2[[#This Row],[Pro Bet]]="","",IF(Table2[[#This Row],[Lev Ret]]="","",AR1099*Table2[[#This Row],[Div]]))</f>
        <v/>
      </c>
      <c r="AT1099" s="96">
        <f>IF(Table2[[#This Row],[Pro Bet]]="","",IF(AS1099="",AR1099*-1,AS1099-AR1099))</f>
        <v>-100</v>
      </c>
    </row>
    <row r="1100" spans="1:46" x14ac:dyDescent="0.25">
      <c r="A1100" s="38">
        <v>45045</v>
      </c>
      <c r="B1100" s="39" t="s">
        <v>45</v>
      </c>
      <c r="C1100" s="40">
        <v>0.70138888888888884</v>
      </c>
      <c r="D1100" s="39">
        <v>8</v>
      </c>
      <c r="E1100" s="39">
        <v>0</v>
      </c>
      <c r="F1100" s="70">
        <v>10</v>
      </c>
      <c r="G1100" s="39">
        <v>1300</v>
      </c>
      <c r="H1100" s="39" t="s">
        <v>1398</v>
      </c>
      <c r="I1100" s="39">
        <v>78</v>
      </c>
      <c r="J1100" s="39">
        <v>150</v>
      </c>
      <c r="K1100" s="39">
        <v>11</v>
      </c>
      <c r="L1100" s="39" t="s">
        <v>253</v>
      </c>
      <c r="M1100" s="39" t="s">
        <v>999</v>
      </c>
      <c r="N1100" s="41">
        <v>2.9</v>
      </c>
      <c r="O1100" s="39" t="s">
        <v>1406</v>
      </c>
      <c r="P1100" s="39" t="s">
        <v>1116</v>
      </c>
      <c r="Q1100" s="48"/>
      <c r="R1100" s="39">
        <v>3</v>
      </c>
      <c r="S1100" s="39">
        <v>57</v>
      </c>
      <c r="T1100" s="39">
        <v>57</v>
      </c>
      <c r="U1100" s="48">
        <v>39.920948616600796</v>
      </c>
      <c r="V1100" s="39"/>
      <c r="W1100" s="39">
        <v>4</v>
      </c>
      <c r="X1100" s="39">
        <v>3</v>
      </c>
      <c r="Y1100" s="39">
        <v>4.9000000000000004</v>
      </c>
      <c r="Z1100" s="39">
        <v>20</v>
      </c>
      <c r="AA1100" s="39"/>
      <c r="AB1100" s="52"/>
      <c r="AC1100" s="39"/>
      <c r="AD1100" s="41">
        <v>3.2</v>
      </c>
      <c r="AE1100" s="41"/>
      <c r="AF1100" s="68" t="s">
        <v>619</v>
      </c>
      <c r="AG1100" s="39" t="str">
        <f>VLOOKUP(B1100,$B$1703:$D$1743,2,FALSE)</f>
        <v>NSW</v>
      </c>
      <c r="AH1100" s="39" t="str">
        <f>VLOOKUP(B1100,$B$1703:$D$1743,3,FALSE)</f>
        <v>-</v>
      </c>
      <c r="AI1100" s="69" t="str">
        <f>TRIM(PROPER(L1100))</f>
        <v>Huesca</v>
      </c>
      <c r="AJ1100" s="39" t="str">
        <f>TEXT(A1100, "ddd")</f>
        <v>Sat</v>
      </c>
      <c r="AK1100" s="39">
        <f>MONTH(Table2[[#This Row],[Date]])</f>
        <v>4</v>
      </c>
      <c r="AL1100" s="39"/>
      <c r="AM1100" s="39" t="str">
        <f>IF(AND(Table2[[#This Row],[Date]]=A1101,Table2[[#This Row],[Track]]=B1101,Table2[[#This Row],[Race]]=F1101,AL1100&lt;&gt;"Neg",AL1101&lt;&gt;"Neg"),2,"")</f>
        <v/>
      </c>
      <c r="AN1100" s="39">
        <f>IF(AM1100=2,2,IF(AND(AM1099=2,Table2[[#This Row],[Negatives]]&lt;&gt;"NEG"),2,""))</f>
        <v>2</v>
      </c>
      <c r="AO1100" s="39">
        <f>IF(AND(Table2[[#This Row],[State]]="NSW",Table2[[#This Row],[Rated Order]]=3,AN1100=""),100,100)</f>
        <v>100</v>
      </c>
      <c r="AP1100" s="39" t="str">
        <f>IF(AC1100&lt;&gt;"Won","",AO1100*AD1100)</f>
        <v/>
      </c>
      <c r="AQ1100" s="39">
        <f>IF(AP1100="",AO1100*-1,AP1100-AO1100)</f>
        <v>-100</v>
      </c>
      <c r="AR1100" s="95">
        <f>IF(Table2[[#This Row],[Negatives]]="NEG","",IF(AND(Table2[[#This Row],[2 Pro Bets]]="",Table2[[#This Row],[State]]="NSW",Table2[[#This Row],[Rated Order]]=3),"",100))</f>
        <v>100</v>
      </c>
      <c r="AS1100" s="47" t="str">
        <f>IF(Table2[[#This Row],[Pro Bet]]="","",IF(Table2[[#This Row],[Lev Ret]]="","",AR1100*Table2[[#This Row],[Div]]))</f>
        <v/>
      </c>
      <c r="AT1100" s="96">
        <f>IF(Table2[[#This Row],[Pro Bet]]="","",IF(AS1100="",AR1100*-1,AS1100-AR1100))</f>
        <v>-100</v>
      </c>
    </row>
    <row r="1101" spans="1:46" x14ac:dyDescent="0.25">
      <c r="A1101" s="38">
        <v>45052</v>
      </c>
      <c r="B1101" s="39" t="s">
        <v>231</v>
      </c>
      <c r="C1101" s="40">
        <v>0.55208333333333337</v>
      </c>
      <c r="D1101" s="39">
        <v>7</v>
      </c>
      <c r="E1101" s="39">
        <v>8</v>
      </c>
      <c r="F1101" s="70">
        <v>3</v>
      </c>
      <c r="G1101" s="39">
        <v>1000</v>
      </c>
      <c r="H1101" s="39" t="s">
        <v>1021</v>
      </c>
      <c r="I1101" s="39">
        <v>78</v>
      </c>
      <c r="J1101" s="39">
        <v>130</v>
      </c>
      <c r="K1101" s="39">
        <v>8</v>
      </c>
      <c r="L1101" s="39" t="s">
        <v>681</v>
      </c>
      <c r="M1101" s="39" t="s">
        <v>1006</v>
      </c>
      <c r="N1101" s="41">
        <v>4.4000000000000004</v>
      </c>
      <c r="O1101" s="39" t="s">
        <v>1214</v>
      </c>
      <c r="P1101" s="39" t="s">
        <v>1231</v>
      </c>
      <c r="Q1101" s="48"/>
      <c r="R1101" s="39">
        <v>2</v>
      </c>
      <c r="S1101" s="39">
        <v>56</v>
      </c>
      <c r="T1101" s="39">
        <v>56</v>
      </c>
      <c r="U1101" s="48">
        <v>50.505050505050505</v>
      </c>
      <c r="V1101" s="39">
        <v>5</v>
      </c>
      <c r="W1101" s="39">
        <v>5</v>
      </c>
      <c r="X1101" s="39">
        <v>2</v>
      </c>
      <c r="Y1101" s="39">
        <v>4.8</v>
      </c>
      <c r="Z1101" s="39">
        <v>40</v>
      </c>
      <c r="AA1101" s="39">
        <v>9</v>
      </c>
      <c r="AB1101" s="52"/>
      <c r="AC1101" s="39"/>
      <c r="AD1101" s="41">
        <v>4.4000000000000004</v>
      </c>
      <c r="AE1101" s="41"/>
      <c r="AF1101" s="68" t="s">
        <v>618</v>
      </c>
      <c r="AG1101" s="39" t="str">
        <f>VLOOKUP(B1101,$B$1703:$D$1743,2,FALSE)</f>
        <v>Vic</v>
      </c>
      <c r="AH1101" s="39" t="str">
        <f>VLOOKUP(B1101,$B$1703:$D$1743,3,FALSE)</f>
        <v>-</v>
      </c>
      <c r="AI1101" s="69" t="str">
        <f>TRIM(PROPER(L1101))</f>
        <v>Miss Balvenie</v>
      </c>
      <c r="AJ1101" s="39" t="str">
        <f>TEXT(A1101, "ddd")</f>
        <v>Sat</v>
      </c>
      <c r="AK1101" s="39">
        <f>MONTH(Table2[[#This Row],[Date]])</f>
        <v>5</v>
      </c>
      <c r="AL1101" s="39"/>
      <c r="AM1101" s="39" t="str">
        <f>IF(AND(Table2[[#This Row],[Date]]=A1102,Table2[[#This Row],[Track]]=B1102,Table2[[#This Row],[Race]]=F1102,AL1101&lt;&gt;"Neg",AL1102&lt;&gt;"Neg"),2,"")</f>
        <v/>
      </c>
      <c r="AN1101" s="39" t="str">
        <f>IF(AM1101=2,2,IF(AND(AM1100=2,Table2[[#This Row],[Negatives]]&lt;&gt;"NEG"),2,""))</f>
        <v/>
      </c>
      <c r="AO1101" s="39">
        <f>IF(AND(Table2[[#This Row],[State]]="NSW",Table2[[#This Row],[Rated Order]]=3,AN1101=""),100,100)</f>
        <v>100</v>
      </c>
      <c r="AP1101" s="39" t="str">
        <f>IF(AC1101&lt;&gt;"Won","",AO1101*AD1101)</f>
        <v/>
      </c>
      <c r="AQ1101" s="39">
        <f>IF(AP1101="",AO1101*-1,AP1101-AO1101)</f>
        <v>-100</v>
      </c>
      <c r="AR1101" s="95">
        <f>IF(Table2[[#This Row],[Negatives]]="NEG","",IF(AND(Table2[[#This Row],[2 Pro Bets]]="",Table2[[#This Row],[State]]="NSW",Table2[[#This Row],[Rated Order]]=3),"",100))</f>
        <v>100</v>
      </c>
      <c r="AS1101" s="47" t="str">
        <f>IF(Table2[[#This Row],[Pro Bet]]="","",IF(Table2[[#This Row],[Lev Ret]]="","",AR1101*Table2[[#This Row],[Div]]))</f>
        <v/>
      </c>
      <c r="AT1101" s="96">
        <f>IF(Table2[[#This Row],[Pro Bet]]="","",IF(AS1101="",AR1101*-1,AS1101-AR1101))</f>
        <v>-100</v>
      </c>
    </row>
    <row r="1102" spans="1:46" x14ac:dyDescent="0.25">
      <c r="A1102" s="38">
        <v>45052</v>
      </c>
      <c r="B1102" s="39" t="s">
        <v>231</v>
      </c>
      <c r="C1102" s="40">
        <v>0.57638888888888895</v>
      </c>
      <c r="D1102" s="39">
        <v>7</v>
      </c>
      <c r="E1102" s="39">
        <v>8</v>
      </c>
      <c r="F1102" s="70">
        <v>4</v>
      </c>
      <c r="G1102" s="39">
        <v>1000</v>
      </c>
      <c r="H1102" s="39" t="s">
        <v>988</v>
      </c>
      <c r="I1102" s="39">
        <v>100</v>
      </c>
      <c r="J1102" s="39">
        <v>150</v>
      </c>
      <c r="K1102" s="39">
        <v>3</v>
      </c>
      <c r="L1102" s="39" t="s">
        <v>82</v>
      </c>
      <c r="M1102" s="39" t="s">
        <v>1030</v>
      </c>
      <c r="N1102" s="41">
        <v>1.7</v>
      </c>
      <c r="O1102" s="39" t="s">
        <v>1035</v>
      </c>
      <c r="P1102" s="39" t="s">
        <v>1308</v>
      </c>
      <c r="Q1102" s="48">
        <v>2</v>
      </c>
      <c r="R1102" s="39">
        <v>4</v>
      </c>
      <c r="S1102" s="39">
        <v>57.5</v>
      </c>
      <c r="T1102" s="39">
        <v>55.5</v>
      </c>
      <c r="U1102" s="48">
        <v>78.82352941176471</v>
      </c>
      <c r="V1102" s="39">
        <v>1</v>
      </c>
      <c r="W1102" s="39">
        <v>1</v>
      </c>
      <c r="X1102" s="39">
        <v>2</v>
      </c>
      <c r="Y1102" s="39">
        <v>4.2</v>
      </c>
      <c r="Z1102" s="39">
        <v>40</v>
      </c>
      <c r="AA1102" s="39">
        <v>7</v>
      </c>
      <c r="AB1102" s="52"/>
      <c r="AC1102" s="39" t="s">
        <v>7</v>
      </c>
      <c r="AD1102" s="41">
        <v>2.2999999999999998</v>
      </c>
      <c r="AE1102" s="41"/>
      <c r="AF1102" s="68" t="s">
        <v>618</v>
      </c>
      <c r="AG1102" s="39" t="str">
        <f>VLOOKUP(B1102,$B$1703:$D$1743,2,FALSE)</f>
        <v>Vic</v>
      </c>
      <c r="AH1102" s="39" t="str">
        <f>VLOOKUP(B1102,$B$1703:$D$1743,3,FALSE)</f>
        <v>-</v>
      </c>
      <c r="AI1102" s="69" t="str">
        <f>TRIM(PROPER(L1102))</f>
        <v>Unflinching</v>
      </c>
      <c r="AJ1102" s="39" t="str">
        <f>TEXT(A1102, "ddd")</f>
        <v>Sat</v>
      </c>
      <c r="AK1102" s="39">
        <f>MONTH(Table2[[#This Row],[Date]])</f>
        <v>5</v>
      </c>
      <c r="AL1102" s="39" t="s">
        <v>1361</v>
      </c>
      <c r="AM1102" s="39" t="str">
        <f>IF(AND(Table2[[#This Row],[Date]]=A1103,Table2[[#This Row],[Track]]=B1103,Table2[[#This Row],[Race]]=F1103,AL1102&lt;&gt;"Neg",AL1103&lt;&gt;"Neg"),2,"")</f>
        <v/>
      </c>
      <c r="AN1102" s="39" t="str">
        <f>IF(AM1102=2,2,IF(AND(AM1101=2,Table2[[#This Row],[Negatives]]&lt;&gt;"NEG"),2,""))</f>
        <v/>
      </c>
      <c r="AO1102" s="39">
        <f>IF(AND(Table2[[#This Row],[State]]="NSW",Table2[[#This Row],[Rated Order]]=3,AN1102=""),100,100)</f>
        <v>100</v>
      </c>
      <c r="AP1102" s="39" t="str">
        <f>IF(AC1102&lt;&gt;"Won","",AO1102*AD1102)</f>
        <v/>
      </c>
      <c r="AQ1102" s="39">
        <f>IF(AP1102="",AO1102*-1,AP1102-AO1102)</f>
        <v>-100</v>
      </c>
      <c r="AR1102" s="95" t="str">
        <f>IF(Table2[[#This Row],[Negatives]]="NEG","",IF(AND(Table2[[#This Row],[2 Pro Bets]]="",Table2[[#This Row],[State]]="NSW",Table2[[#This Row],[Rated Order]]=3),"",100))</f>
        <v/>
      </c>
      <c r="AS1102" s="47" t="str">
        <f>IF(Table2[[#This Row],[Pro Bet]]="","",IF(Table2[[#This Row],[Lev Ret]]="","",AR1102*Table2[[#This Row],[Div]]))</f>
        <v/>
      </c>
      <c r="AT1102" s="96" t="str">
        <f>IF(Table2[[#This Row],[Pro Bet]]="","",IF(AS1102="",AR1102*-1,AS1102-AR1102))</f>
        <v/>
      </c>
    </row>
    <row r="1103" spans="1:46" x14ac:dyDescent="0.25">
      <c r="A1103" s="38">
        <v>45052</v>
      </c>
      <c r="B1103" s="39" t="s">
        <v>47</v>
      </c>
      <c r="C1103" s="40">
        <v>0.59027777777777779</v>
      </c>
      <c r="D1103" s="39">
        <v>4</v>
      </c>
      <c r="E1103" s="39">
        <v>0</v>
      </c>
      <c r="F1103" s="70">
        <v>6</v>
      </c>
      <c r="G1103" s="39">
        <v>1000</v>
      </c>
      <c r="H1103" s="39" t="s">
        <v>1398</v>
      </c>
      <c r="I1103" s="39">
        <v>78</v>
      </c>
      <c r="J1103" s="39">
        <v>175</v>
      </c>
      <c r="K1103" s="39">
        <v>6</v>
      </c>
      <c r="L1103" s="39" t="s">
        <v>940</v>
      </c>
      <c r="M1103" s="39" t="s">
        <v>999</v>
      </c>
      <c r="N1103" s="41">
        <v>7.2</v>
      </c>
      <c r="O1103" s="39" t="s">
        <v>1325</v>
      </c>
      <c r="P1103" s="39" t="s">
        <v>1408</v>
      </c>
      <c r="Q1103" s="48"/>
      <c r="R1103" s="39">
        <v>8</v>
      </c>
      <c r="S1103" s="39">
        <v>56.5</v>
      </c>
      <c r="T1103" s="39">
        <v>56.5</v>
      </c>
      <c r="U1103" s="48">
        <v>44.191919191919197</v>
      </c>
      <c r="V1103" s="39">
        <v>3</v>
      </c>
      <c r="W1103" s="39">
        <v>1</v>
      </c>
      <c r="X1103" s="39">
        <v>2</v>
      </c>
      <c r="Y1103" s="39">
        <v>6.4</v>
      </c>
      <c r="Z1103" s="39">
        <v>20</v>
      </c>
      <c r="AA1103" s="39"/>
      <c r="AB1103" s="52"/>
      <c r="AC1103" s="39"/>
      <c r="AD1103" s="41">
        <v>9</v>
      </c>
      <c r="AE1103" s="41"/>
      <c r="AF1103" s="68" t="s">
        <v>619</v>
      </c>
      <c r="AG1103" s="39" t="str">
        <f>VLOOKUP(B1103,$B$1703:$D$1743,2,FALSE)</f>
        <v>NSW</v>
      </c>
      <c r="AH1103" s="39" t="str">
        <f>VLOOKUP(B1103,$B$1703:$D$1743,3,FALSE)</f>
        <v>Bush</v>
      </c>
      <c r="AI1103" s="69" t="str">
        <f>TRIM(PROPER(L1103))</f>
        <v>Winning Verse</v>
      </c>
      <c r="AJ1103" s="39" t="str">
        <f>TEXT(A1103, "ddd")</f>
        <v>Sat</v>
      </c>
      <c r="AK1103" s="39">
        <f>MONTH(Table2[[#This Row],[Date]])</f>
        <v>5</v>
      </c>
      <c r="AL1103" s="39"/>
      <c r="AM1103" s="39" t="str">
        <f>IF(AND(Table2[[#This Row],[Date]]=A1104,Table2[[#This Row],[Track]]=B1104,Table2[[#This Row],[Race]]=F1104,AL1103&lt;&gt;"Neg",AL1104&lt;&gt;"Neg"),2,"")</f>
        <v/>
      </c>
      <c r="AN1103" s="39" t="str">
        <f>IF(AM1103=2,2,IF(AND(AM1102=2,Table2[[#This Row],[Negatives]]&lt;&gt;"NEG"),2,""))</f>
        <v/>
      </c>
      <c r="AO1103" s="39">
        <f>IF(AND(Table2[[#This Row],[State]]="NSW",Table2[[#This Row],[Rated Order]]=3,AN1103=""),100,100)</f>
        <v>100</v>
      </c>
      <c r="AP1103" s="39" t="str">
        <f>IF(AC1103&lt;&gt;"Won","",AO1103*AD1103)</f>
        <v/>
      </c>
      <c r="AQ1103" s="39">
        <f>IF(AP1103="",AO1103*-1,AP1103-AO1103)</f>
        <v>-100</v>
      </c>
      <c r="AR1103" s="95">
        <f>IF(Table2[[#This Row],[Negatives]]="NEG","",IF(AND(Table2[[#This Row],[2 Pro Bets]]="",Table2[[#This Row],[State]]="NSW",Table2[[#This Row],[Rated Order]]=3),"",100))</f>
        <v>100</v>
      </c>
      <c r="AS1103" s="47" t="str">
        <f>IF(Table2[[#This Row],[Pro Bet]]="","",IF(Table2[[#This Row],[Lev Ret]]="","",AR1103*Table2[[#This Row],[Div]]))</f>
        <v/>
      </c>
      <c r="AT1103" s="96">
        <f>IF(Table2[[#This Row],[Pro Bet]]="","",IF(AS1103="",AR1103*-1,AS1103-AR1103))</f>
        <v>-100</v>
      </c>
    </row>
    <row r="1104" spans="1:46" x14ac:dyDescent="0.25">
      <c r="A1104" s="38">
        <v>45052</v>
      </c>
      <c r="B1104" s="39" t="s">
        <v>47</v>
      </c>
      <c r="C1104" s="40">
        <v>0.61458333333333337</v>
      </c>
      <c r="D1104" s="39">
        <v>4</v>
      </c>
      <c r="E1104" s="39">
        <v>0</v>
      </c>
      <c r="F1104" s="70">
        <v>7</v>
      </c>
      <c r="G1104" s="39">
        <v>1200</v>
      </c>
      <c r="H1104" s="39" t="s">
        <v>1398</v>
      </c>
      <c r="I1104" s="39"/>
      <c r="J1104" s="39">
        <v>200</v>
      </c>
      <c r="K1104" s="39">
        <v>1</v>
      </c>
      <c r="L1104" s="39" t="s">
        <v>88</v>
      </c>
      <c r="M1104" s="39" t="s">
        <v>1006</v>
      </c>
      <c r="N1104" s="41">
        <v>2.8</v>
      </c>
      <c r="O1104" s="39" t="s">
        <v>1427</v>
      </c>
      <c r="P1104" s="39" t="s">
        <v>1407</v>
      </c>
      <c r="Q1104" s="48"/>
      <c r="R1104" s="39">
        <v>10</v>
      </c>
      <c r="S1104" s="39">
        <v>58</v>
      </c>
      <c r="T1104" s="39">
        <v>58</v>
      </c>
      <c r="U1104" s="48">
        <v>63.492063492063494</v>
      </c>
      <c r="V1104" s="39">
        <v>2</v>
      </c>
      <c r="W1104" s="39">
        <v>1</v>
      </c>
      <c r="X1104" s="39">
        <v>2</v>
      </c>
      <c r="Y1104" s="39">
        <v>5.26</v>
      </c>
      <c r="Z1104" s="39">
        <v>20</v>
      </c>
      <c r="AA1104" s="39"/>
      <c r="AB1104" s="52"/>
      <c r="AC1104" s="39" t="s">
        <v>471</v>
      </c>
      <c r="AD1104" s="41">
        <v>4.4000000000000004</v>
      </c>
      <c r="AE1104" s="41">
        <v>1.7</v>
      </c>
      <c r="AF1104" s="68" t="s">
        <v>619</v>
      </c>
      <c r="AG1104" s="39" t="str">
        <f>VLOOKUP(B1104,$B$1703:$D$1743,2,FALSE)</f>
        <v>NSW</v>
      </c>
      <c r="AH1104" s="39" t="str">
        <f>VLOOKUP(B1104,$B$1703:$D$1743,3,FALSE)</f>
        <v>Bush</v>
      </c>
      <c r="AI1104" s="69" t="str">
        <f>TRIM(PROPER(L1104))</f>
        <v>Think About It</v>
      </c>
      <c r="AJ1104" s="39" t="str">
        <f>TEXT(A1104, "ddd")</f>
        <v>Sat</v>
      </c>
      <c r="AK1104" s="39">
        <f>MONTH(Table2[[#This Row],[Date]])</f>
        <v>5</v>
      </c>
      <c r="AL1104" s="39"/>
      <c r="AM1104" s="39">
        <f>IF(AND(Table2[[#This Row],[Date]]=A1105,Table2[[#This Row],[Track]]=B1105,Table2[[#This Row],[Race]]=F1105,AL1104&lt;&gt;"Neg",AL1105&lt;&gt;"Neg"),2,"")</f>
        <v>2</v>
      </c>
      <c r="AN1104" s="39">
        <f>IF(AM1104=2,2,IF(AND(AM1103=2,Table2[[#This Row],[Negatives]]&lt;&gt;"NEG"),2,""))</f>
        <v>2</v>
      </c>
      <c r="AO1104" s="39">
        <f>IF(AND(Table2[[#This Row],[State]]="NSW",Table2[[#This Row],[Rated Order]]=3,AN1104=""),100,100)</f>
        <v>100</v>
      </c>
      <c r="AP1104" s="39">
        <f>IF(AC1104&lt;&gt;"Won","",AO1104*AD1104)</f>
        <v>440.00000000000006</v>
      </c>
      <c r="AQ1104" s="39">
        <f>IF(AP1104="",AO1104*-1,AP1104-AO1104)</f>
        <v>340.00000000000006</v>
      </c>
      <c r="AR1104" s="95">
        <f>IF(Table2[[#This Row],[Negatives]]="NEG","",IF(AND(Table2[[#This Row],[2 Pro Bets]]="",Table2[[#This Row],[State]]="NSW",Table2[[#This Row],[Rated Order]]=3),"",100))</f>
        <v>100</v>
      </c>
      <c r="AS1104" s="47">
        <f>IF(Table2[[#This Row],[Pro Bet]]="","",IF(Table2[[#This Row],[Lev Ret]]="","",AR1104*Table2[[#This Row],[Div]]))</f>
        <v>440.00000000000006</v>
      </c>
      <c r="AT1104" s="96">
        <f>IF(Table2[[#This Row],[Pro Bet]]="","",IF(AS1104="",AR1104*-1,AS1104-AR1104))</f>
        <v>340.00000000000006</v>
      </c>
    </row>
    <row r="1105" spans="1:46" x14ac:dyDescent="0.25">
      <c r="A1105" s="38">
        <v>45052</v>
      </c>
      <c r="B1105" s="39" t="s">
        <v>47</v>
      </c>
      <c r="C1105" s="40">
        <v>0.61458333333333337</v>
      </c>
      <c r="D1105" s="39">
        <v>4</v>
      </c>
      <c r="E1105" s="39">
        <v>0</v>
      </c>
      <c r="F1105" s="70">
        <v>7</v>
      </c>
      <c r="G1105" s="39">
        <v>1200</v>
      </c>
      <c r="H1105" s="39" t="s">
        <v>1398</v>
      </c>
      <c r="I1105" s="39"/>
      <c r="J1105" s="39">
        <v>200</v>
      </c>
      <c r="K1105" s="39">
        <v>2</v>
      </c>
      <c r="L1105" s="39" t="s">
        <v>941</v>
      </c>
      <c r="M1105" s="39" t="s">
        <v>999</v>
      </c>
      <c r="N1105" s="41">
        <v>6.1</v>
      </c>
      <c r="O1105" s="39" t="s">
        <v>1166</v>
      </c>
      <c r="P1105" s="39" t="s">
        <v>1517</v>
      </c>
      <c r="Q1105" s="48"/>
      <c r="R1105" s="39">
        <v>8</v>
      </c>
      <c r="S1105" s="39">
        <v>57.5</v>
      </c>
      <c r="T1105" s="39">
        <v>57.5</v>
      </c>
      <c r="U1105" s="48">
        <v>63.492063492063494</v>
      </c>
      <c r="V1105" s="39">
        <v>4</v>
      </c>
      <c r="W1105" s="39">
        <v>4</v>
      </c>
      <c r="X1105" s="39">
        <v>3</v>
      </c>
      <c r="Y1105" s="39">
        <v>5.83</v>
      </c>
      <c r="Z1105" s="39">
        <v>20</v>
      </c>
      <c r="AA1105" s="39"/>
      <c r="AB1105" s="52"/>
      <c r="AC1105" s="39"/>
      <c r="AD1105" s="41">
        <v>6</v>
      </c>
      <c r="AE1105" s="41"/>
      <c r="AF1105" s="68" t="s">
        <v>619</v>
      </c>
      <c r="AG1105" s="39" t="str">
        <f>VLOOKUP(B1105,$B$1703:$D$1743,2,FALSE)</f>
        <v>NSW</v>
      </c>
      <c r="AH1105" s="39" t="str">
        <f>VLOOKUP(B1105,$B$1703:$D$1743,3,FALSE)</f>
        <v>Bush</v>
      </c>
      <c r="AI1105" s="69" t="str">
        <f>TRIM(PROPER(L1105))</f>
        <v>Shades Of Rose</v>
      </c>
      <c r="AJ1105" s="39" t="str">
        <f>TEXT(A1105, "ddd")</f>
        <v>Sat</v>
      </c>
      <c r="AK1105" s="39">
        <f>MONTH(Table2[[#This Row],[Date]])</f>
        <v>5</v>
      </c>
      <c r="AL1105" s="39"/>
      <c r="AM1105" s="39" t="str">
        <f>IF(AND(Table2[[#This Row],[Date]]=A1106,Table2[[#This Row],[Track]]=B1106,Table2[[#This Row],[Race]]=F1106,AL1105&lt;&gt;"Neg",AL1106&lt;&gt;"Neg"),2,"")</f>
        <v/>
      </c>
      <c r="AN1105" s="39">
        <f>IF(AM1105=2,2,IF(AND(AM1104=2,Table2[[#This Row],[Negatives]]&lt;&gt;"NEG"),2,""))</f>
        <v>2</v>
      </c>
      <c r="AO1105" s="39">
        <f>IF(AND(Table2[[#This Row],[State]]="NSW",Table2[[#This Row],[Rated Order]]=3,AN1105=""),100,100)</f>
        <v>100</v>
      </c>
      <c r="AP1105" s="39" t="str">
        <f>IF(AC1105&lt;&gt;"Won","",AO1105*AD1105)</f>
        <v/>
      </c>
      <c r="AQ1105" s="39">
        <f>IF(AP1105="",AO1105*-1,AP1105-AO1105)</f>
        <v>-100</v>
      </c>
      <c r="AR1105" s="95">
        <f>IF(Table2[[#This Row],[Negatives]]="NEG","",IF(AND(Table2[[#This Row],[2 Pro Bets]]="",Table2[[#This Row],[State]]="NSW",Table2[[#This Row],[Rated Order]]=3),"",100))</f>
        <v>100</v>
      </c>
      <c r="AS1105" s="47" t="str">
        <f>IF(Table2[[#This Row],[Pro Bet]]="","",IF(Table2[[#This Row],[Lev Ret]]="","",AR1105*Table2[[#This Row],[Div]]))</f>
        <v/>
      </c>
      <c r="AT1105" s="96">
        <f>IF(Table2[[#This Row],[Pro Bet]]="","",IF(AS1105="",AR1105*-1,AS1105-AR1105))</f>
        <v>-100</v>
      </c>
    </row>
    <row r="1106" spans="1:46" x14ac:dyDescent="0.25">
      <c r="A1106" s="38">
        <v>45052</v>
      </c>
      <c r="B1106" s="39" t="s">
        <v>47</v>
      </c>
      <c r="C1106" s="40">
        <v>0.64236111111111105</v>
      </c>
      <c r="D1106" s="39">
        <v>4</v>
      </c>
      <c r="E1106" s="39">
        <v>0</v>
      </c>
      <c r="F1106" s="70">
        <v>8</v>
      </c>
      <c r="G1106" s="39">
        <v>1600</v>
      </c>
      <c r="H1106" s="39" t="s">
        <v>1398</v>
      </c>
      <c r="I1106" s="39"/>
      <c r="J1106" s="39">
        <v>500</v>
      </c>
      <c r="K1106" s="39">
        <v>13</v>
      </c>
      <c r="L1106" s="39" t="s">
        <v>220</v>
      </c>
      <c r="M1106" s="39" t="s">
        <v>999</v>
      </c>
      <c r="N1106" s="41">
        <v>9.1999999999999993</v>
      </c>
      <c r="O1106" s="39" t="s">
        <v>1526</v>
      </c>
      <c r="P1106" s="39" t="s">
        <v>1433</v>
      </c>
      <c r="Q1106" s="48"/>
      <c r="R1106" s="39">
        <v>4</v>
      </c>
      <c r="S1106" s="39">
        <v>52</v>
      </c>
      <c r="T1106" s="39">
        <v>52</v>
      </c>
      <c r="U1106" s="48">
        <v>23.856578204404293</v>
      </c>
      <c r="V1106" s="39">
        <v>1</v>
      </c>
      <c r="W1106" s="39"/>
      <c r="X1106" s="39">
        <v>2</v>
      </c>
      <c r="Y1106" s="39">
        <v>6</v>
      </c>
      <c r="Z1106" s="39">
        <v>20</v>
      </c>
      <c r="AA1106" s="39"/>
      <c r="AB1106" s="52"/>
      <c r="AC1106" s="39"/>
      <c r="AD1106" s="41">
        <v>8.5</v>
      </c>
      <c r="AE1106" s="41"/>
      <c r="AF1106" s="68" t="s">
        <v>619</v>
      </c>
      <c r="AG1106" s="39" t="str">
        <f>VLOOKUP(B1106,$B$1703:$D$1743,2,FALSE)</f>
        <v>NSW</v>
      </c>
      <c r="AH1106" s="39" t="str">
        <f>VLOOKUP(B1106,$B$1703:$D$1743,3,FALSE)</f>
        <v>Bush</v>
      </c>
      <c r="AI1106" s="69" t="str">
        <f>TRIM(PROPER(L1106))</f>
        <v>Kayobi</v>
      </c>
      <c r="AJ1106" s="39" t="str">
        <f>TEXT(A1106, "ddd")</f>
        <v>Sat</v>
      </c>
      <c r="AK1106" s="39">
        <f>MONTH(Table2[[#This Row],[Date]])</f>
        <v>5</v>
      </c>
      <c r="AL1106" s="39" t="s">
        <v>1362</v>
      </c>
      <c r="AM1106" s="39" t="str">
        <f>IF(AND(Table2[[#This Row],[Date]]=A1107,Table2[[#This Row],[Track]]=B1107,Table2[[#This Row],[Race]]=F1107,AL1106&lt;&gt;"Neg",AL1107&lt;&gt;"Neg"),2,"")</f>
        <v/>
      </c>
      <c r="AN1106" s="39" t="str">
        <f>IF(AM1106=2,2,IF(AND(AM1105=2,Table2[[#This Row],[Negatives]]&lt;&gt;"NEG"),2,""))</f>
        <v/>
      </c>
      <c r="AO1106" s="39">
        <f>IF(AND(Table2[[#This Row],[State]]="NSW",Table2[[#This Row],[Rated Order]]=3,AN1106=""),100,100)</f>
        <v>100</v>
      </c>
      <c r="AP1106" s="39" t="str">
        <f>IF(AC1106&lt;&gt;"Won","",AO1106*AD1106)</f>
        <v/>
      </c>
      <c r="AQ1106" s="39">
        <f>IF(AP1106="",AO1106*-1,AP1106-AO1106)</f>
        <v>-100</v>
      </c>
      <c r="AR1106" s="95" t="str">
        <f>IF(Table2[[#This Row],[Negatives]]="NEG","",IF(AND(Table2[[#This Row],[2 Pro Bets]]="",Table2[[#This Row],[State]]="NSW",Table2[[#This Row],[Rated Order]]=3),"",100))</f>
        <v/>
      </c>
      <c r="AS1106" s="47" t="str">
        <f>IF(Table2[[#This Row],[Pro Bet]]="","",IF(Table2[[#This Row],[Lev Ret]]="","",AR1106*Table2[[#This Row],[Div]]))</f>
        <v/>
      </c>
      <c r="AT1106" s="96" t="str">
        <f>IF(Table2[[#This Row],[Pro Bet]]="","",IF(AS1106="",AR1106*-1,AS1106-AR1106))</f>
        <v/>
      </c>
    </row>
    <row r="1107" spans="1:46" x14ac:dyDescent="0.25">
      <c r="A1107" s="38">
        <v>45052</v>
      </c>
      <c r="B1107" s="39" t="s">
        <v>231</v>
      </c>
      <c r="C1107" s="40">
        <v>0.65277777777777779</v>
      </c>
      <c r="D1107" s="39">
        <v>7</v>
      </c>
      <c r="E1107" s="39">
        <v>8</v>
      </c>
      <c r="F1107" s="70">
        <v>7</v>
      </c>
      <c r="G1107" s="39">
        <v>1800</v>
      </c>
      <c r="H1107" s="39" t="s">
        <v>988</v>
      </c>
      <c r="I1107" s="39">
        <v>100</v>
      </c>
      <c r="J1107" s="39">
        <v>150</v>
      </c>
      <c r="K1107" s="39">
        <v>10</v>
      </c>
      <c r="L1107" s="39" t="s">
        <v>606</v>
      </c>
      <c r="M1107" s="39" t="s">
        <v>999</v>
      </c>
      <c r="N1107" s="41">
        <v>4.5999999999999996</v>
      </c>
      <c r="O1107" s="39" t="s">
        <v>1074</v>
      </c>
      <c r="P1107" s="39" t="s">
        <v>1243</v>
      </c>
      <c r="Q1107" s="48">
        <v>2</v>
      </c>
      <c r="R1107" s="39">
        <v>8</v>
      </c>
      <c r="S1107" s="39">
        <v>53</v>
      </c>
      <c r="T1107" s="39">
        <v>51</v>
      </c>
      <c r="U1107" s="48">
        <v>75.793184488836658</v>
      </c>
      <c r="V1107" s="39">
        <v>1</v>
      </c>
      <c r="W1107" s="39">
        <v>4</v>
      </c>
      <c r="X1107" s="39">
        <v>2</v>
      </c>
      <c r="Y1107" s="39">
        <v>4.5999999999999996</v>
      </c>
      <c r="Z1107" s="39">
        <v>40</v>
      </c>
      <c r="AA1107" s="39">
        <v>13</v>
      </c>
      <c r="AB1107" s="52"/>
      <c r="AC1107" s="39" t="s">
        <v>1</v>
      </c>
      <c r="AD1107" s="41">
        <v>4</v>
      </c>
      <c r="AE1107" s="41">
        <v>1.5</v>
      </c>
      <c r="AF1107" s="68" t="s">
        <v>618</v>
      </c>
      <c r="AG1107" s="39" t="str">
        <f>VLOOKUP(B1107,$B$1703:$D$1743,2,FALSE)</f>
        <v>Vic</v>
      </c>
      <c r="AH1107" s="39" t="str">
        <f>VLOOKUP(B1107,$B$1703:$D$1743,3,FALSE)</f>
        <v>-</v>
      </c>
      <c r="AI1107" s="69" t="str">
        <f>TRIM(PROPER(L1107))</f>
        <v>Daytona Bay</v>
      </c>
      <c r="AJ1107" s="39" t="str">
        <f>TEXT(A1107, "ddd")</f>
        <v>Sat</v>
      </c>
      <c r="AK1107" s="39">
        <f>MONTH(Table2[[#This Row],[Date]])</f>
        <v>5</v>
      </c>
      <c r="AL1107" s="39"/>
      <c r="AM1107" s="39" t="str">
        <f>IF(AND(Table2[[#This Row],[Date]]=A1108,Table2[[#This Row],[Track]]=B1108,Table2[[#This Row],[Race]]=F1108,AL1107&lt;&gt;"Neg",AL1108&lt;&gt;"Neg"),2,"")</f>
        <v/>
      </c>
      <c r="AN1107" s="39" t="str">
        <f>IF(AM1107=2,2,IF(AND(AM1106=2,Table2[[#This Row],[Negatives]]&lt;&gt;"NEG"),2,""))</f>
        <v/>
      </c>
      <c r="AO1107" s="39">
        <f>IF(AND(Table2[[#This Row],[State]]="NSW",Table2[[#This Row],[Rated Order]]=3,AN1107=""),100,100)</f>
        <v>100</v>
      </c>
      <c r="AP1107" s="39" t="str">
        <f>IF(AC1107&lt;&gt;"Won","",AO1107*AD1107)</f>
        <v/>
      </c>
      <c r="AQ1107" s="39">
        <f>IF(AP1107="",AO1107*-1,AP1107-AO1107)</f>
        <v>-100</v>
      </c>
      <c r="AR1107" s="95">
        <f>IF(Table2[[#This Row],[Negatives]]="NEG","",IF(AND(Table2[[#This Row],[2 Pro Bets]]="",Table2[[#This Row],[State]]="NSW",Table2[[#This Row],[Rated Order]]=3),"",100))</f>
        <v>100</v>
      </c>
      <c r="AS1107" s="47" t="str">
        <f>IF(Table2[[#This Row],[Pro Bet]]="","",IF(Table2[[#This Row],[Lev Ret]]="","",AR1107*Table2[[#This Row],[Div]]))</f>
        <v/>
      </c>
      <c r="AT1107" s="96">
        <f>IF(Table2[[#This Row],[Pro Bet]]="","",IF(AS1107="",AR1107*-1,AS1107-AR1107))</f>
        <v>-100</v>
      </c>
    </row>
    <row r="1108" spans="1:46" x14ac:dyDescent="0.25">
      <c r="A1108" s="38">
        <v>45052</v>
      </c>
      <c r="B1108" s="39" t="s">
        <v>47</v>
      </c>
      <c r="C1108" s="40">
        <v>0.67013888888888884</v>
      </c>
      <c r="D1108" s="39">
        <v>4</v>
      </c>
      <c r="E1108" s="39">
        <v>0</v>
      </c>
      <c r="F1108" s="70">
        <v>9</v>
      </c>
      <c r="G1108" s="39">
        <v>2100</v>
      </c>
      <c r="H1108" s="39" t="s">
        <v>1398</v>
      </c>
      <c r="I1108" s="39"/>
      <c r="J1108" s="39">
        <v>250</v>
      </c>
      <c r="K1108" s="39">
        <v>6</v>
      </c>
      <c r="L1108" s="39" t="s">
        <v>814</v>
      </c>
      <c r="M1108" s="39" t="s">
        <v>999</v>
      </c>
      <c r="N1108" s="41">
        <v>4.3</v>
      </c>
      <c r="O1108" s="39" t="s">
        <v>1091</v>
      </c>
      <c r="P1108" s="39" t="s">
        <v>1116</v>
      </c>
      <c r="Q1108" s="48"/>
      <c r="R1108" s="39">
        <v>3</v>
      </c>
      <c r="S1108" s="39">
        <v>56</v>
      </c>
      <c r="T1108" s="39">
        <v>56</v>
      </c>
      <c r="U1108" s="48">
        <v>42.863657090743274</v>
      </c>
      <c r="V1108" s="39">
        <v>5</v>
      </c>
      <c r="W1108" s="39">
        <v>4</v>
      </c>
      <c r="X1108" s="39">
        <v>2</v>
      </c>
      <c r="Y1108" s="39">
        <v>4.5</v>
      </c>
      <c r="Z1108" s="39">
        <v>20</v>
      </c>
      <c r="AA1108" s="39"/>
      <c r="AB1108" s="52"/>
      <c r="AC1108" s="39"/>
      <c r="AD1108" s="41">
        <v>4.8</v>
      </c>
      <c r="AE1108" s="41"/>
      <c r="AF1108" s="68" t="s">
        <v>619</v>
      </c>
      <c r="AG1108" s="39" t="str">
        <f>VLOOKUP(B1108,$B$1703:$D$1743,2,FALSE)</f>
        <v>NSW</v>
      </c>
      <c r="AH1108" s="39" t="str">
        <f>VLOOKUP(B1108,$B$1703:$D$1743,3,FALSE)</f>
        <v>Bush</v>
      </c>
      <c r="AI1108" s="69" t="str">
        <f>TRIM(PROPER(L1108))</f>
        <v>Lord Ardmore</v>
      </c>
      <c r="AJ1108" s="39" t="str">
        <f>TEXT(A1108, "ddd")</f>
        <v>Sat</v>
      </c>
      <c r="AK1108" s="39">
        <f>MONTH(Table2[[#This Row],[Date]])</f>
        <v>5</v>
      </c>
      <c r="AL1108" s="39"/>
      <c r="AM1108" s="39" t="str">
        <f>IF(AND(Table2[[#This Row],[Date]]=A1109,Table2[[#This Row],[Track]]=B1109,Table2[[#This Row],[Race]]=F1109,AL1108&lt;&gt;"Neg",AL1109&lt;&gt;"Neg"),2,"")</f>
        <v/>
      </c>
      <c r="AN1108" s="39" t="str">
        <f>IF(AM1108=2,2,IF(AND(AM1107=2,Table2[[#This Row],[Negatives]]&lt;&gt;"NEG"),2,""))</f>
        <v/>
      </c>
      <c r="AO1108" s="39">
        <f>IF(AND(Table2[[#This Row],[State]]="NSW",Table2[[#This Row],[Rated Order]]=3,AN1108=""),100,100)</f>
        <v>100</v>
      </c>
      <c r="AP1108" s="39" t="str">
        <f>IF(AC1108&lt;&gt;"Won","",AO1108*AD1108)</f>
        <v/>
      </c>
      <c r="AQ1108" s="39">
        <f>IF(AP1108="",AO1108*-1,AP1108-AO1108)</f>
        <v>-100</v>
      </c>
      <c r="AR1108" s="95">
        <f>IF(Table2[[#This Row],[Negatives]]="NEG","",IF(AND(Table2[[#This Row],[2 Pro Bets]]="",Table2[[#This Row],[State]]="NSW",Table2[[#This Row],[Rated Order]]=3),"",100))</f>
        <v>100</v>
      </c>
      <c r="AS1108" s="47" t="str">
        <f>IF(Table2[[#This Row],[Pro Bet]]="","",IF(Table2[[#This Row],[Lev Ret]]="","",AR1108*Table2[[#This Row],[Div]]))</f>
        <v/>
      </c>
      <c r="AT1108" s="96">
        <f>IF(Table2[[#This Row],[Pro Bet]]="","",IF(AS1108="",AR1108*-1,AS1108-AR1108))</f>
        <v>-100</v>
      </c>
    </row>
    <row r="1109" spans="1:46" x14ac:dyDescent="0.25">
      <c r="A1109" s="38">
        <v>45052</v>
      </c>
      <c r="B1109" s="39" t="s">
        <v>231</v>
      </c>
      <c r="C1109" s="40">
        <v>0.68055555555555547</v>
      </c>
      <c r="D1109" s="39">
        <v>7</v>
      </c>
      <c r="E1109" s="39">
        <v>8</v>
      </c>
      <c r="F1109" s="70">
        <v>8</v>
      </c>
      <c r="G1109" s="39">
        <v>1600</v>
      </c>
      <c r="H1109" s="39" t="s">
        <v>988</v>
      </c>
      <c r="I1109" s="39">
        <v>100</v>
      </c>
      <c r="J1109" s="39">
        <v>150</v>
      </c>
      <c r="K1109" s="39">
        <v>3</v>
      </c>
      <c r="L1109" s="39" t="s">
        <v>682</v>
      </c>
      <c r="M1109" s="39" t="s">
        <v>1006</v>
      </c>
      <c r="N1109" s="41">
        <v>4</v>
      </c>
      <c r="O1109" s="39" t="s">
        <v>1145</v>
      </c>
      <c r="P1109" s="39" t="s">
        <v>1060</v>
      </c>
      <c r="Q1109" s="48"/>
      <c r="R1109" s="39">
        <v>3</v>
      </c>
      <c r="S1109" s="39">
        <v>58</v>
      </c>
      <c r="T1109" s="39">
        <v>58</v>
      </c>
      <c r="U1109" s="48">
        <v>40.384615384615387</v>
      </c>
      <c r="V1109" s="39">
        <v>3</v>
      </c>
      <c r="W1109" s="39">
        <v>1</v>
      </c>
      <c r="X1109" s="39">
        <v>2</v>
      </c>
      <c r="Y1109" s="39">
        <v>5</v>
      </c>
      <c r="Z1109" s="39">
        <v>30</v>
      </c>
      <c r="AA1109" s="39">
        <v>10</v>
      </c>
      <c r="AB1109" s="52"/>
      <c r="AC1109" s="39" t="s">
        <v>617</v>
      </c>
      <c r="AD1109" s="41">
        <v>3.4</v>
      </c>
      <c r="AE1109" s="41">
        <v>1.6</v>
      </c>
      <c r="AF1109" s="68" t="s">
        <v>618</v>
      </c>
      <c r="AG1109" s="39" t="str">
        <f>VLOOKUP(B1109,$B$1703:$D$1743,2,FALSE)</f>
        <v>Vic</v>
      </c>
      <c r="AH1109" s="39" t="str">
        <f>VLOOKUP(B1109,$B$1703:$D$1743,3,FALSE)</f>
        <v>-</v>
      </c>
      <c r="AI1109" s="69" t="str">
        <f>TRIM(PROPER(L1109))</f>
        <v>Gunstock</v>
      </c>
      <c r="AJ1109" s="39" t="str">
        <f>TEXT(A1109, "ddd")</f>
        <v>Sat</v>
      </c>
      <c r="AK1109" s="39">
        <f>MONTH(Table2[[#This Row],[Date]])</f>
        <v>5</v>
      </c>
      <c r="AL1109" s="39"/>
      <c r="AM1109" s="39">
        <f>IF(AND(Table2[[#This Row],[Date]]=A1110,Table2[[#This Row],[Track]]=B1110,Table2[[#This Row],[Race]]=F1110,AL1109&lt;&gt;"Neg",AL1110&lt;&gt;"Neg"),2,"")</f>
        <v>2</v>
      </c>
      <c r="AN1109" s="39">
        <f>IF(AM1109=2,2,IF(AND(AM1108=2,Table2[[#This Row],[Negatives]]&lt;&gt;"NEG"),2,""))</f>
        <v>2</v>
      </c>
      <c r="AO1109" s="39">
        <f>IF(AND(Table2[[#This Row],[State]]="NSW",Table2[[#This Row],[Rated Order]]=3,AN1109=""),100,100)</f>
        <v>100</v>
      </c>
      <c r="AP1109" s="39">
        <f>IF(AC1109&lt;&gt;"Won","",AO1109*AD1109)</f>
        <v>340</v>
      </c>
      <c r="AQ1109" s="39">
        <f>IF(AP1109="",AO1109*-1,AP1109-AO1109)</f>
        <v>240</v>
      </c>
      <c r="AR1109" s="95">
        <f>IF(Table2[[#This Row],[Negatives]]="NEG","",IF(AND(Table2[[#This Row],[2 Pro Bets]]="",Table2[[#This Row],[State]]="NSW",Table2[[#This Row],[Rated Order]]=3),"",100))</f>
        <v>100</v>
      </c>
      <c r="AS1109" s="47">
        <f>IF(Table2[[#This Row],[Pro Bet]]="","",IF(Table2[[#This Row],[Lev Ret]]="","",AR1109*Table2[[#This Row],[Div]]))</f>
        <v>340</v>
      </c>
      <c r="AT1109" s="96">
        <f>IF(Table2[[#This Row],[Pro Bet]]="","",IF(AS1109="",AR1109*-1,AS1109-AR1109))</f>
        <v>240</v>
      </c>
    </row>
    <row r="1110" spans="1:46" x14ac:dyDescent="0.25">
      <c r="A1110" s="38">
        <v>45052</v>
      </c>
      <c r="B1110" s="39" t="s">
        <v>231</v>
      </c>
      <c r="C1110" s="40">
        <v>0.68055555555555547</v>
      </c>
      <c r="D1110" s="39">
        <v>7</v>
      </c>
      <c r="E1110" s="39">
        <v>8</v>
      </c>
      <c r="F1110" s="70">
        <v>8</v>
      </c>
      <c r="G1110" s="39">
        <v>1600</v>
      </c>
      <c r="H1110" s="39" t="s">
        <v>988</v>
      </c>
      <c r="I1110" s="39">
        <v>100</v>
      </c>
      <c r="J1110" s="39">
        <v>150</v>
      </c>
      <c r="K1110" s="39">
        <v>2</v>
      </c>
      <c r="L1110" s="39" t="s">
        <v>607</v>
      </c>
      <c r="M1110" s="39" t="s">
        <v>1006</v>
      </c>
      <c r="N1110" s="41">
        <v>2.7</v>
      </c>
      <c r="O1110" s="39" t="s">
        <v>1037</v>
      </c>
      <c r="P1110" s="39" t="s">
        <v>1243</v>
      </c>
      <c r="Q1110" s="48">
        <v>2</v>
      </c>
      <c r="R1110" s="39">
        <v>10</v>
      </c>
      <c r="S1110" s="39">
        <v>58.5</v>
      </c>
      <c r="T1110" s="39">
        <v>56.5</v>
      </c>
      <c r="U1110" s="48">
        <v>40.384615384615387</v>
      </c>
      <c r="V1110" s="39">
        <v>1</v>
      </c>
      <c r="W1110" s="39">
        <v>2</v>
      </c>
      <c r="X1110" s="39">
        <v>3</v>
      </c>
      <c r="Y1110" s="39">
        <v>5.5</v>
      </c>
      <c r="Z1110" s="39">
        <v>40</v>
      </c>
      <c r="AA1110" s="39">
        <v>10</v>
      </c>
      <c r="AB1110" s="52"/>
      <c r="AC1110" s="39" t="s">
        <v>301</v>
      </c>
      <c r="AD1110" s="41">
        <v>1</v>
      </c>
      <c r="AE1110" s="41">
        <v>1</v>
      </c>
      <c r="AF1110" s="68" t="s">
        <v>618</v>
      </c>
      <c r="AG1110" s="39" t="str">
        <f>VLOOKUP(B1110,$B$1703:$D$1743,2,FALSE)</f>
        <v>Vic</v>
      </c>
      <c r="AH1110" s="39" t="str">
        <f>VLOOKUP(B1110,$B$1703:$D$1743,3,FALSE)</f>
        <v>-</v>
      </c>
      <c r="AI1110" s="69" t="str">
        <f>TRIM(PROPER(L1110))</f>
        <v>Pinstriped</v>
      </c>
      <c r="AJ1110" s="39" t="str">
        <f>TEXT(A1110, "ddd")</f>
        <v>Sat</v>
      </c>
      <c r="AK1110" s="39">
        <f>MONTH(Table2[[#This Row],[Date]])</f>
        <v>5</v>
      </c>
      <c r="AL1110" s="39"/>
      <c r="AM1110" s="39" t="str">
        <f>IF(AND(Table2[[#This Row],[Date]]=A1111,Table2[[#This Row],[Track]]=B1111,Table2[[#This Row],[Race]]=F1111,AL1110&lt;&gt;"Neg",AL1111&lt;&gt;"Neg"),2,"")</f>
        <v/>
      </c>
      <c r="AN1110" s="39">
        <f>IF(AM1110=2,2,IF(AND(AM1109=2,Table2[[#This Row],[Negatives]]&lt;&gt;"NEG"),2,""))</f>
        <v>2</v>
      </c>
      <c r="AO1110" s="39">
        <f>IF(AND(Table2[[#This Row],[State]]="NSW",Table2[[#This Row],[Rated Order]]=3,AN1110=""),100,100)</f>
        <v>100</v>
      </c>
      <c r="AP1110" s="39" t="str">
        <f>IF(AC1110&lt;&gt;"Won","",AO1110*AD1110)</f>
        <v/>
      </c>
      <c r="AQ1110" s="39">
        <f>IF(AP1110="",AO1110*-1,AP1110-AO1110)</f>
        <v>-100</v>
      </c>
      <c r="AR1110" s="95">
        <f>IF(Table2[[#This Row],[Negatives]]="NEG","",IF(AND(Table2[[#This Row],[2 Pro Bets]]="",Table2[[#This Row],[State]]="NSW",Table2[[#This Row],[Rated Order]]=3),"",100))</f>
        <v>100</v>
      </c>
      <c r="AS1110" s="47" t="str">
        <f>IF(Table2[[#This Row],[Pro Bet]]="","",IF(Table2[[#This Row],[Lev Ret]]="","",AR1110*Table2[[#This Row],[Div]]))</f>
        <v/>
      </c>
      <c r="AT1110" s="96">
        <f>IF(Table2[[#This Row],[Pro Bet]]="","",IF(AS1110="",AR1110*-1,AS1110-AR1110))</f>
        <v>-100</v>
      </c>
    </row>
    <row r="1111" spans="1:46" x14ac:dyDescent="0.25">
      <c r="A1111" s="38">
        <v>45052</v>
      </c>
      <c r="B1111" s="39" t="s">
        <v>47</v>
      </c>
      <c r="C1111" s="40">
        <v>0.69791666666666663</v>
      </c>
      <c r="D1111" s="39">
        <v>4</v>
      </c>
      <c r="E1111" s="39">
        <v>0</v>
      </c>
      <c r="F1111" s="70">
        <v>10</v>
      </c>
      <c r="G1111" s="39">
        <v>1200</v>
      </c>
      <c r="H1111" s="39" t="s">
        <v>1398</v>
      </c>
      <c r="I1111" s="39">
        <v>78</v>
      </c>
      <c r="J1111" s="39">
        <v>150</v>
      </c>
      <c r="K1111" s="39">
        <v>3</v>
      </c>
      <c r="L1111" s="39" t="s">
        <v>1649</v>
      </c>
      <c r="M1111" s="39" t="s">
        <v>1018</v>
      </c>
      <c r="N1111" s="41">
        <v>4.0999999999999996</v>
      </c>
      <c r="O1111" s="39" t="s">
        <v>1089</v>
      </c>
      <c r="P1111" s="39" t="s">
        <v>1175</v>
      </c>
      <c r="Q1111" s="48"/>
      <c r="R1111" s="39">
        <v>8</v>
      </c>
      <c r="S1111" s="39">
        <v>59</v>
      </c>
      <c r="T1111" s="39">
        <v>59</v>
      </c>
      <c r="U1111" s="48">
        <v>43.621013133208251</v>
      </c>
      <c r="V1111" s="39">
        <v>1</v>
      </c>
      <c r="W1111" s="39">
        <v>5</v>
      </c>
      <c r="X1111" s="39">
        <v>2</v>
      </c>
      <c r="Y1111" s="39">
        <v>6.2</v>
      </c>
      <c r="Z1111" s="39">
        <v>20</v>
      </c>
      <c r="AA1111" s="39"/>
      <c r="AB1111" s="52"/>
      <c r="AC1111" s="39" t="s">
        <v>2</v>
      </c>
      <c r="AD1111" s="41">
        <v>3.8</v>
      </c>
      <c r="AE1111" s="41">
        <v>1.4</v>
      </c>
      <c r="AF1111" s="68" t="s">
        <v>619</v>
      </c>
      <c r="AG1111" s="39" t="str">
        <f>VLOOKUP(B1111,$B$1703:$D$1743,2,FALSE)</f>
        <v>NSW</v>
      </c>
      <c r="AH1111" s="39" t="str">
        <f>VLOOKUP(B1111,$B$1703:$D$1743,3,FALSE)</f>
        <v>Bush</v>
      </c>
      <c r="AI1111" s="69" t="str">
        <f>TRIM(PROPER(L1111))</f>
        <v>Short Shorts</v>
      </c>
      <c r="AJ1111" s="39" t="str">
        <f>TEXT(A1111, "ddd")</f>
        <v>Sat</v>
      </c>
      <c r="AK1111" s="39">
        <f>MONTH(Table2[[#This Row],[Date]])</f>
        <v>5</v>
      </c>
      <c r="AL1111" s="39" t="s">
        <v>1362</v>
      </c>
      <c r="AM1111" s="39" t="str">
        <f>IF(AND(Table2[[#This Row],[Date]]=A1112,Table2[[#This Row],[Track]]=B1112,Table2[[#This Row],[Race]]=F1112,AL1111&lt;&gt;"Neg",AL1112&lt;&gt;"Neg"),2,"")</f>
        <v/>
      </c>
      <c r="AN1111" s="39" t="str">
        <f>IF(AM1111=2,2,IF(AND(AM1110=2,Table2[[#This Row],[Negatives]]&lt;&gt;"NEG"),2,""))</f>
        <v/>
      </c>
      <c r="AO1111" s="39">
        <f>IF(AND(Table2[[#This Row],[State]]="NSW",Table2[[#This Row],[Rated Order]]=3,AN1111=""),100,100)</f>
        <v>100</v>
      </c>
      <c r="AP1111" s="39" t="str">
        <f>IF(AC1111&lt;&gt;"Won","",AO1111*AD1111)</f>
        <v/>
      </c>
      <c r="AQ1111" s="39">
        <f>IF(AP1111="",AO1111*-1,AP1111-AO1111)</f>
        <v>-100</v>
      </c>
      <c r="AR1111" s="95" t="str">
        <f>IF(Table2[[#This Row],[Negatives]]="NEG","",IF(AND(Table2[[#This Row],[2 Pro Bets]]="",Table2[[#This Row],[State]]="NSW",Table2[[#This Row],[Rated Order]]=3),"",100))</f>
        <v/>
      </c>
      <c r="AS1111" s="47" t="str">
        <f>IF(Table2[[#This Row],[Pro Bet]]="","",IF(Table2[[#This Row],[Lev Ret]]="","",AR1111*Table2[[#This Row],[Div]]))</f>
        <v/>
      </c>
      <c r="AT1111" s="96" t="str">
        <f>IF(Table2[[#This Row],[Pro Bet]]="","",IF(AS1111="",AR1111*-1,AS1111-AR1111))</f>
        <v/>
      </c>
    </row>
    <row r="1112" spans="1:46" x14ac:dyDescent="0.25">
      <c r="A1112" s="38">
        <v>45059</v>
      </c>
      <c r="B1112" s="39" t="s">
        <v>56</v>
      </c>
      <c r="C1112" s="40">
        <v>0.55902777777777779</v>
      </c>
      <c r="D1112" s="39">
        <v>4</v>
      </c>
      <c r="E1112" s="39">
        <v>3</v>
      </c>
      <c r="F1112" s="70">
        <v>5</v>
      </c>
      <c r="G1112" s="39">
        <v>1100</v>
      </c>
      <c r="H1112" s="39" t="s">
        <v>1398</v>
      </c>
      <c r="I1112" s="39"/>
      <c r="J1112" s="39">
        <v>160</v>
      </c>
      <c r="K1112" s="39">
        <v>7</v>
      </c>
      <c r="L1112" s="39" t="s">
        <v>913</v>
      </c>
      <c r="M1112" s="39" t="s">
        <v>1024</v>
      </c>
      <c r="N1112" s="41">
        <v>6.5</v>
      </c>
      <c r="O1112" s="39" t="s">
        <v>1427</v>
      </c>
      <c r="P1112" s="39" t="s">
        <v>1407</v>
      </c>
      <c r="Q1112" s="48"/>
      <c r="R1112" s="39">
        <v>5</v>
      </c>
      <c r="S1112" s="39">
        <v>54</v>
      </c>
      <c r="T1112" s="39">
        <v>54</v>
      </c>
      <c r="U1112" s="48">
        <v>42.411642411642411</v>
      </c>
      <c r="V1112" s="39">
        <v>5</v>
      </c>
      <c r="W1112" s="39"/>
      <c r="X1112" s="39">
        <v>2</v>
      </c>
      <c r="Y1112" s="39">
        <v>5</v>
      </c>
      <c r="Z1112" s="39">
        <v>20</v>
      </c>
      <c r="AA1112" s="39"/>
      <c r="AB1112" s="52"/>
      <c r="AC1112" s="39"/>
      <c r="AD1112" s="41">
        <v>6</v>
      </c>
      <c r="AE1112" s="41"/>
      <c r="AF1112" s="68" t="s">
        <v>619</v>
      </c>
      <c r="AG1112" s="39" t="str">
        <f>VLOOKUP(B1112,$B$1703:$D$1743,2,FALSE)</f>
        <v>NSW</v>
      </c>
      <c r="AH1112" s="39" t="str">
        <f>VLOOKUP(B1112,$B$1703:$D$1743,3,FALSE)</f>
        <v>Bush</v>
      </c>
      <c r="AI1112" s="69" t="str">
        <f>TRIM(PROPER(L1112))</f>
        <v>Dehorned Unicorn</v>
      </c>
      <c r="AJ1112" s="39" t="str">
        <f>TEXT(A1112, "ddd")</f>
        <v>Sat</v>
      </c>
      <c r="AK1112" s="39">
        <f>MONTH(Table2[[#This Row],[Date]])</f>
        <v>5</v>
      </c>
      <c r="AL1112" s="39"/>
      <c r="AM1112" s="39" t="str">
        <f>IF(AND(Table2[[#This Row],[Date]]=A1113,Table2[[#This Row],[Track]]=B1113,Table2[[#This Row],[Race]]=F1113,AL1112&lt;&gt;"Neg",AL1113&lt;&gt;"Neg"),2,"")</f>
        <v/>
      </c>
      <c r="AN1112" s="39" t="str">
        <f>IF(AM1112=2,2,IF(AND(AM1111=2,Table2[[#This Row],[Negatives]]&lt;&gt;"NEG"),2,""))</f>
        <v/>
      </c>
      <c r="AO1112" s="39">
        <f>IF(AND(Table2[[#This Row],[State]]="NSW",Table2[[#This Row],[Rated Order]]=3,AN1112=""),100,100)</f>
        <v>100</v>
      </c>
      <c r="AP1112" s="39" t="str">
        <f>IF(AC1112&lt;&gt;"Won","",AO1112*AD1112)</f>
        <v/>
      </c>
      <c r="AQ1112" s="39">
        <f>IF(AP1112="",AO1112*-1,AP1112-AO1112)</f>
        <v>-100</v>
      </c>
      <c r="AR1112" s="95">
        <f>IF(Table2[[#This Row],[Negatives]]="NEG","",IF(AND(Table2[[#This Row],[2 Pro Bets]]="",Table2[[#This Row],[State]]="NSW",Table2[[#This Row],[Rated Order]]=3),"",100))</f>
        <v>100</v>
      </c>
      <c r="AS1112" s="47" t="str">
        <f>IF(Table2[[#This Row],[Pro Bet]]="","",IF(Table2[[#This Row],[Lev Ret]]="","",AR1112*Table2[[#This Row],[Div]]))</f>
        <v/>
      </c>
      <c r="AT1112" s="96">
        <f>IF(Table2[[#This Row],[Pro Bet]]="","",IF(AS1112="",AR1112*-1,AS1112-AR1112))</f>
        <v>-100</v>
      </c>
    </row>
    <row r="1113" spans="1:46" x14ac:dyDescent="0.25">
      <c r="A1113" s="38">
        <v>45059</v>
      </c>
      <c r="B1113" s="39" t="s">
        <v>225</v>
      </c>
      <c r="C1113" s="40">
        <v>0.61805555555555558</v>
      </c>
      <c r="D1113" s="39">
        <v>4</v>
      </c>
      <c r="E1113" s="39">
        <v>0</v>
      </c>
      <c r="F1113" s="70">
        <v>6</v>
      </c>
      <c r="G1113" s="39">
        <v>1200</v>
      </c>
      <c r="H1113" s="39" t="s">
        <v>988</v>
      </c>
      <c r="I1113" s="39" t="s">
        <v>989</v>
      </c>
      <c r="J1113" s="39">
        <v>175</v>
      </c>
      <c r="K1113" s="39">
        <v>4</v>
      </c>
      <c r="L1113" s="39" t="s">
        <v>1309</v>
      </c>
      <c r="M1113" s="39" t="s">
        <v>999</v>
      </c>
      <c r="N1113" s="41">
        <v>2.9</v>
      </c>
      <c r="O1113" s="39" t="s">
        <v>1310</v>
      </c>
      <c r="P1113" s="39" t="s">
        <v>1278</v>
      </c>
      <c r="Q1113" s="48"/>
      <c r="R1113" s="39">
        <v>7</v>
      </c>
      <c r="S1113" s="39">
        <v>56.5</v>
      </c>
      <c r="T1113" s="39">
        <v>56.5</v>
      </c>
      <c r="U1113" s="48">
        <v>45.593869731800766</v>
      </c>
      <c r="V1113" s="39">
        <v>1</v>
      </c>
      <c r="W1113" s="39">
        <v>1</v>
      </c>
      <c r="X1113" s="39">
        <v>2</v>
      </c>
      <c r="Y1113" s="39">
        <v>4</v>
      </c>
      <c r="Z1113" s="39">
        <v>40</v>
      </c>
      <c r="AA1113" s="39">
        <v>11</v>
      </c>
      <c r="AB1113" s="52"/>
      <c r="AC1113" s="39" t="s">
        <v>2</v>
      </c>
      <c r="AD1113" s="41">
        <v>2.7</v>
      </c>
      <c r="AE1113" s="41">
        <v>1.2</v>
      </c>
      <c r="AF1113" s="68" t="s">
        <v>618</v>
      </c>
      <c r="AG1113" s="39" t="str">
        <f>VLOOKUP(B1113,$B$1703:$D$1743,2,FALSE)</f>
        <v>Vic</v>
      </c>
      <c r="AH1113" s="39" t="str">
        <f>VLOOKUP(B1113,$B$1703:$D$1743,3,FALSE)</f>
        <v>-</v>
      </c>
      <c r="AI1113" s="69" t="str">
        <f>TRIM(PROPER(L1113))</f>
        <v>D'Jumbuck</v>
      </c>
      <c r="AJ1113" s="39" t="str">
        <f>TEXT(A1113, "ddd")</f>
        <v>Sat</v>
      </c>
      <c r="AK1113" s="39">
        <f>MONTH(Table2[[#This Row],[Date]])</f>
        <v>5</v>
      </c>
      <c r="AL1113" s="39" t="s">
        <v>1361</v>
      </c>
      <c r="AM1113" s="39" t="str">
        <f>IF(AND(Table2[[#This Row],[Date]]=A1114,Table2[[#This Row],[Track]]=B1114,Table2[[#This Row],[Race]]=F1114,AL1113&lt;&gt;"Neg",AL1114&lt;&gt;"Neg"),2,"")</f>
        <v/>
      </c>
      <c r="AN1113" s="39" t="str">
        <f>IF(AM1113=2,2,IF(AND(AM1112=2,Table2[[#This Row],[Negatives]]&lt;&gt;"NEG"),2,""))</f>
        <v/>
      </c>
      <c r="AO1113" s="39">
        <f>IF(AND(Table2[[#This Row],[State]]="NSW",Table2[[#This Row],[Rated Order]]=3,AN1113=""),100,100)</f>
        <v>100</v>
      </c>
      <c r="AP1113" s="39" t="str">
        <f>IF(AC1113&lt;&gt;"Won","",AO1113*AD1113)</f>
        <v/>
      </c>
      <c r="AQ1113" s="39">
        <f>IF(AP1113="",AO1113*-1,AP1113-AO1113)</f>
        <v>-100</v>
      </c>
      <c r="AR1113" s="95" t="str">
        <f>IF(Table2[[#This Row],[Negatives]]="NEG","",IF(AND(Table2[[#This Row],[2 Pro Bets]]="",Table2[[#This Row],[State]]="NSW",Table2[[#This Row],[Rated Order]]=3),"",100))</f>
        <v/>
      </c>
      <c r="AS1113" s="47" t="str">
        <f>IF(Table2[[#This Row],[Pro Bet]]="","",IF(Table2[[#This Row],[Lev Ret]]="","",AR1113*Table2[[#This Row],[Div]]))</f>
        <v/>
      </c>
      <c r="AT1113" s="96" t="str">
        <f>IF(Table2[[#This Row],[Pro Bet]]="","",IF(AS1113="",AR1113*-1,AS1113-AR1113))</f>
        <v/>
      </c>
    </row>
    <row r="1114" spans="1:46" x14ac:dyDescent="0.25">
      <c r="A1114" s="38">
        <v>45059</v>
      </c>
      <c r="B1114" s="39" t="s">
        <v>56</v>
      </c>
      <c r="C1114" s="40">
        <v>0.63194444444444442</v>
      </c>
      <c r="D1114" s="39">
        <v>4</v>
      </c>
      <c r="E1114" s="39">
        <v>3</v>
      </c>
      <c r="F1114" s="70">
        <v>8</v>
      </c>
      <c r="G1114" s="39">
        <v>1300</v>
      </c>
      <c r="H1114" s="39" t="s">
        <v>1398</v>
      </c>
      <c r="I1114" s="39"/>
      <c r="J1114" s="39">
        <v>160</v>
      </c>
      <c r="K1114" s="39">
        <v>7</v>
      </c>
      <c r="L1114" s="39" t="s">
        <v>834</v>
      </c>
      <c r="M1114" s="39" t="s">
        <v>1006</v>
      </c>
      <c r="N1114" s="41">
        <v>4.0999999999999996</v>
      </c>
      <c r="O1114" s="39" t="s">
        <v>1096</v>
      </c>
      <c r="P1114" s="39" t="s">
        <v>1262</v>
      </c>
      <c r="Q1114" s="48"/>
      <c r="R1114" s="39">
        <v>11</v>
      </c>
      <c r="S1114" s="39">
        <v>55</v>
      </c>
      <c r="T1114" s="39">
        <v>55</v>
      </c>
      <c r="U1114" s="48">
        <v>47.117516629711751</v>
      </c>
      <c r="V1114" s="39"/>
      <c r="W1114" s="39">
        <v>4</v>
      </c>
      <c r="X1114" s="39">
        <v>2</v>
      </c>
      <c r="Y1114" s="39">
        <v>5.75</v>
      </c>
      <c r="Z1114" s="39">
        <v>20</v>
      </c>
      <c r="AA1114" s="39"/>
      <c r="AB1114" s="52"/>
      <c r="AC1114" s="39"/>
      <c r="AD1114" s="41">
        <v>6</v>
      </c>
      <c r="AE1114" s="41"/>
      <c r="AF1114" s="68" t="s">
        <v>619</v>
      </c>
      <c r="AG1114" s="39" t="str">
        <f>VLOOKUP(B1114,$B$1703:$D$1743,2,FALSE)</f>
        <v>NSW</v>
      </c>
      <c r="AH1114" s="39" t="str">
        <f>VLOOKUP(B1114,$B$1703:$D$1743,3,FALSE)</f>
        <v>Bush</v>
      </c>
      <c r="AI1114" s="69" t="str">
        <f>TRIM(PROPER(L1114))</f>
        <v>Waihaha Falls</v>
      </c>
      <c r="AJ1114" s="39" t="str">
        <f>TEXT(A1114, "ddd")</f>
        <v>Sat</v>
      </c>
      <c r="AK1114" s="39">
        <f>MONTH(Table2[[#This Row],[Date]])</f>
        <v>5</v>
      </c>
      <c r="AL1114" s="39"/>
      <c r="AM1114" s="39" t="str">
        <f>IF(AND(Table2[[#This Row],[Date]]=A1115,Table2[[#This Row],[Track]]=B1115,Table2[[#This Row],[Race]]=F1115,AL1114&lt;&gt;"Neg",AL1115&lt;&gt;"Neg"),2,"")</f>
        <v/>
      </c>
      <c r="AN1114" s="39" t="str">
        <f>IF(AM1114=2,2,IF(AND(AM1113=2,Table2[[#This Row],[Negatives]]&lt;&gt;"NEG"),2,""))</f>
        <v/>
      </c>
      <c r="AO1114" s="39">
        <f>IF(AND(Table2[[#This Row],[State]]="NSW",Table2[[#This Row],[Rated Order]]=3,AN1114=""),100,100)</f>
        <v>100</v>
      </c>
      <c r="AP1114" s="39" t="str">
        <f>IF(AC1114&lt;&gt;"Won","",AO1114*AD1114)</f>
        <v/>
      </c>
      <c r="AQ1114" s="39">
        <f>IF(AP1114="",AO1114*-1,AP1114-AO1114)</f>
        <v>-100</v>
      </c>
      <c r="AR1114" s="95">
        <f>IF(Table2[[#This Row],[Negatives]]="NEG","",IF(AND(Table2[[#This Row],[2 Pro Bets]]="",Table2[[#This Row],[State]]="NSW",Table2[[#This Row],[Rated Order]]=3),"",100))</f>
        <v>100</v>
      </c>
      <c r="AS1114" s="47" t="str">
        <f>IF(Table2[[#This Row],[Pro Bet]]="","",IF(Table2[[#This Row],[Lev Ret]]="","",AR1114*Table2[[#This Row],[Div]]))</f>
        <v/>
      </c>
      <c r="AT1114" s="96">
        <f>IF(Table2[[#This Row],[Pro Bet]]="","",IF(AS1114="",AR1114*-1,AS1114-AR1114))</f>
        <v>-100</v>
      </c>
    </row>
    <row r="1115" spans="1:46" x14ac:dyDescent="0.25">
      <c r="A1115" s="38">
        <v>45059</v>
      </c>
      <c r="B1115" s="39" t="s">
        <v>225</v>
      </c>
      <c r="C1115" s="40">
        <v>0.65972222222222221</v>
      </c>
      <c r="D1115" s="39">
        <v>4</v>
      </c>
      <c r="E1115" s="39">
        <v>0</v>
      </c>
      <c r="F1115" s="70">
        <v>7</v>
      </c>
      <c r="G1115" s="39">
        <v>2800</v>
      </c>
      <c r="H1115" s="39" t="s">
        <v>988</v>
      </c>
      <c r="I1115" s="39" t="s">
        <v>1052</v>
      </c>
      <c r="J1115" s="39">
        <v>500</v>
      </c>
      <c r="K1115" s="39">
        <v>17</v>
      </c>
      <c r="L1115" s="39" t="s">
        <v>529</v>
      </c>
      <c r="M1115" s="39" t="s">
        <v>1006</v>
      </c>
      <c r="N1115" s="41">
        <v>6.8</v>
      </c>
      <c r="O1115" s="39" t="s">
        <v>1055</v>
      </c>
      <c r="P1115" s="39" t="s">
        <v>1084</v>
      </c>
      <c r="Q1115" s="48"/>
      <c r="R1115" s="39">
        <v>2</v>
      </c>
      <c r="S1115" s="39">
        <v>56.5</v>
      </c>
      <c r="T1115" s="39">
        <v>56.5</v>
      </c>
      <c r="U1115" s="48">
        <v>54.705882352941174</v>
      </c>
      <c r="V1115" s="39">
        <v>4</v>
      </c>
      <c r="W1115" s="39">
        <v>2</v>
      </c>
      <c r="X1115" s="39">
        <v>2</v>
      </c>
      <c r="Y1115" s="39">
        <v>5.6</v>
      </c>
      <c r="Z1115" s="39">
        <v>30</v>
      </c>
      <c r="AA1115" s="39">
        <v>18</v>
      </c>
      <c r="AB1115" s="52"/>
      <c r="AC1115" s="39" t="s">
        <v>617</v>
      </c>
      <c r="AD1115" s="41">
        <v>6</v>
      </c>
      <c r="AE1115" s="41">
        <v>1.8</v>
      </c>
      <c r="AF1115" s="68" t="s">
        <v>618</v>
      </c>
      <c r="AG1115" s="39" t="str">
        <f>VLOOKUP(B1115,$B$1703:$D$1743,2,FALSE)</f>
        <v>Vic</v>
      </c>
      <c r="AH1115" s="39" t="str">
        <f>VLOOKUP(B1115,$B$1703:$D$1743,3,FALSE)</f>
        <v>-</v>
      </c>
      <c r="AI1115" s="69" t="str">
        <f>TRIM(PROPER(L1115))</f>
        <v>Lunar Flare</v>
      </c>
      <c r="AJ1115" s="39" t="str">
        <f>TEXT(A1115, "ddd")</f>
        <v>Sat</v>
      </c>
      <c r="AK1115" s="39">
        <f>MONTH(Table2[[#This Row],[Date]])</f>
        <v>5</v>
      </c>
      <c r="AL1115" s="39" t="s">
        <v>1362</v>
      </c>
      <c r="AM1115" s="39" t="str">
        <f>IF(AND(Table2[[#This Row],[Date]]=A1116,Table2[[#This Row],[Track]]=B1116,Table2[[#This Row],[Race]]=F1116,AL1115&lt;&gt;"Neg",AL1116&lt;&gt;"Neg"),2,"")</f>
        <v/>
      </c>
      <c r="AN1115" s="39" t="str">
        <f>IF(AM1115=2,2,IF(AND(AM1114=2,Table2[[#This Row],[Negatives]]&lt;&gt;"NEG"),2,""))</f>
        <v/>
      </c>
      <c r="AO1115" s="39">
        <f>IF(AND(Table2[[#This Row],[State]]="NSW",Table2[[#This Row],[Rated Order]]=3,AN1115=""),100,100)</f>
        <v>100</v>
      </c>
      <c r="AP1115" s="39">
        <f>IF(AC1115&lt;&gt;"Won","",AO1115*AD1115)</f>
        <v>600</v>
      </c>
      <c r="AQ1115" s="39">
        <f>IF(AP1115="",AO1115*-1,AP1115-AO1115)</f>
        <v>500</v>
      </c>
      <c r="AR1115" s="95" t="str">
        <f>IF(Table2[[#This Row],[Negatives]]="NEG","",IF(AND(Table2[[#This Row],[2 Pro Bets]]="",Table2[[#This Row],[State]]="NSW",Table2[[#This Row],[Rated Order]]=3),"",100))</f>
        <v/>
      </c>
      <c r="AS1115" s="47" t="str">
        <f>IF(Table2[[#This Row],[Pro Bet]]="","",IF(Table2[[#This Row],[Lev Ret]]="","",AR1115*Table2[[#This Row],[Div]]))</f>
        <v/>
      </c>
      <c r="AT1115" s="96" t="str">
        <f>IF(Table2[[#This Row],[Pro Bet]]="","",IF(AS1115="",AR1115*-1,AS1115-AR1115))</f>
        <v/>
      </c>
    </row>
    <row r="1116" spans="1:46" x14ac:dyDescent="0.25">
      <c r="A1116" s="38">
        <v>45059</v>
      </c>
      <c r="B1116" s="39" t="s">
        <v>56</v>
      </c>
      <c r="C1116" s="40">
        <v>0.6875</v>
      </c>
      <c r="D1116" s="39">
        <v>4</v>
      </c>
      <c r="E1116" s="39">
        <v>3</v>
      </c>
      <c r="F1116" s="70">
        <v>10</v>
      </c>
      <c r="G1116" s="39">
        <v>1100</v>
      </c>
      <c r="H1116" s="39" t="s">
        <v>1398</v>
      </c>
      <c r="I1116" s="39">
        <v>78</v>
      </c>
      <c r="J1116" s="39">
        <v>150</v>
      </c>
      <c r="K1116" s="39">
        <v>5</v>
      </c>
      <c r="L1116" s="39" t="s">
        <v>942</v>
      </c>
      <c r="M1116" s="39" t="s">
        <v>1006</v>
      </c>
      <c r="N1116" s="41">
        <v>10</v>
      </c>
      <c r="O1116" s="39" t="s">
        <v>1417</v>
      </c>
      <c r="P1116" s="39" t="s">
        <v>1116</v>
      </c>
      <c r="Q1116" s="48"/>
      <c r="R1116" s="39">
        <v>10</v>
      </c>
      <c r="S1116" s="39">
        <v>57</v>
      </c>
      <c r="T1116" s="39">
        <v>57</v>
      </c>
      <c r="U1116" s="48">
        <v>30.357142857142861</v>
      </c>
      <c r="V1116" s="39"/>
      <c r="W1116" s="39"/>
      <c r="X1116" s="39">
        <v>3</v>
      </c>
      <c r="Y1116" s="39">
        <v>7.23</v>
      </c>
      <c r="Z1116" s="39">
        <v>20</v>
      </c>
      <c r="AA1116" s="39"/>
      <c r="AB1116" s="52"/>
      <c r="AC1116" s="39" t="s">
        <v>2</v>
      </c>
      <c r="AD1116" s="41">
        <v>10</v>
      </c>
      <c r="AE1116" s="41">
        <v>3</v>
      </c>
      <c r="AF1116" s="68" t="s">
        <v>619</v>
      </c>
      <c r="AG1116" s="39" t="str">
        <f>VLOOKUP(B1116,$B$1703:$D$1743,2,FALSE)</f>
        <v>NSW</v>
      </c>
      <c r="AH1116" s="39" t="str">
        <f>VLOOKUP(B1116,$B$1703:$D$1743,3,FALSE)</f>
        <v>Bush</v>
      </c>
      <c r="AI1116" s="69" t="str">
        <f>TRIM(PROPER(L1116))</f>
        <v>Billiondollarbaby</v>
      </c>
      <c r="AJ1116" s="39" t="str">
        <f>TEXT(A1116, "ddd")</f>
        <v>Sat</v>
      </c>
      <c r="AK1116" s="39">
        <f>MONTH(Table2[[#This Row],[Date]])</f>
        <v>5</v>
      </c>
      <c r="AL1116" s="79" t="s">
        <v>1362</v>
      </c>
      <c r="AM1116" s="39" t="str">
        <f>IF(AND(Table2[[#This Row],[Date]]=A1117,Table2[[#This Row],[Track]]=B1117,Table2[[#This Row],[Race]]=F1117,AL1116&lt;&gt;"Neg",AL1117&lt;&gt;"Neg"),2,"")</f>
        <v/>
      </c>
      <c r="AN1116" s="39" t="str">
        <f>IF(AM1116=2,2,IF(AND(AM1115=2,Table2[[#This Row],[Negatives]]&lt;&gt;"NEG"),2,""))</f>
        <v/>
      </c>
      <c r="AO1116" s="39">
        <f>IF(AND(Table2[[#This Row],[State]]="NSW",Table2[[#This Row],[Rated Order]]=3,AN1116=""),100,100)</f>
        <v>100</v>
      </c>
      <c r="AP1116" s="39" t="str">
        <f>IF(AC1116&lt;&gt;"Won","",AO1116*AD1116)</f>
        <v/>
      </c>
      <c r="AQ1116" s="39">
        <f>IF(AP1116="",AO1116*-1,AP1116-AO1116)</f>
        <v>-100</v>
      </c>
      <c r="AR1116" s="95" t="str">
        <f>IF(Table2[[#This Row],[Negatives]]="NEG","",IF(AND(Table2[[#This Row],[2 Pro Bets]]="",Table2[[#This Row],[State]]="NSW",Table2[[#This Row],[Rated Order]]=3),"",100))</f>
        <v/>
      </c>
      <c r="AS1116" s="47" t="str">
        <f>IF(Table2[[#This Row],[Pro Bet]]="","",IF(Table2[[#This Row],[Lev Ret]]="","",AR1116*Table2[[#This Row],[Div]]))</f>
        <v/>
      </c>
      <c r="AT1116" s="96" t="str">
        <f>IF(Table2[[#This Row],[Pro Bet]]="","",IF(AS1116="",AR1116*-1,AS1116-AR1116))</f>
        <v/>
      </c>
    </row>
    <row r="1117" spans="1:46" x14ac:dyDescent="0.25">
      <c r="A1117" s="38">
        <v>45066</v>
      </c>
      <c r="B1117" s="39" t="s">
        <v>45</v>
      </c>
      <c r="C1117" s="40">
        <v>0.4826388888888889</v>
      </c>
      <c r="D1117" s="39">
        <v>4</v>
      </c>
      <c r="E1117" s="39">
        <v>3</v>
      </c>
      <c r="F1117" s="70">
        <v>2</v>
      </c>
      <c r="G1117" s="39">
        <v>1400</v>
      </c>
      <c r="H1117" s="39" t="s">
        <v>1398</v>
      </c>
      <c r="I1117" s="39">
        <v>72</v>
      </c>
      <c r="J1117" s="39">
        <v>120</v>
      </c>
      <c r="K1117" s="39">
        <v>3</v>
      </c>
      <c r="L1117" s="39" t="s">
        <v>943</v>
      </c>
      <c r="M1117" s="39" t="s">
        <v>1006</v>
      </c>
      <c r="N1117" s="41">
        <v>4.9000000000000004</v>
      </c>
      <c r="O1117" s="39" t="s">
        <v>1276</v>
      </c>
      <c r="P1117" s="39" t="s">
        <v>1498</v>
      </c>
      <c r="Q1117" s="48"/>
      <c r="R1117" s="39">
        <v>9</v>
      </c>
      <c r="S1117" s="39">
        <v>59</v>
      </c>
      <c r="T1117" s="39">
        <v>59</v>
      </c>
      <c r="U1117" s="48">
        <v>39.638932496075356</v>
      </c>
      <c r="V1117" s="39">
        <v>1</v>
      </c>
      <c r="W1117" s="39">
        <v>1</v>
      </c>
      <c r="X1117" s="39">
        <v>2</v>
      </c>
      <c r="Y1117" s="39">
        <v>5.83</v>
      </c>
      <c r="Z1117" s="39">
        <v>20</v>
      </c>
      <c r="AA1117" s="39"/>
      <c r="AB1117" s="52"/>
      <c r="AC1117" s="39"/>
      <c r="AD1117" s="41">
        <v>5</v>
      </c>
      <c r="AE1117" s="41"/>
      <c r="AF1117" s="68" t="s">
        <v>619</v>
      </c>
      <c r="AG1117" s="39" t="str">
        <f>VLOOKUP(B1117,$B$1703:$D$1743,2,FALSE)</f>
        <v>NSW</v>
      </c>
      <c r="AH1117" s="39" t="str">
        <f>VLOOKUP(B1117,$B$1703:$D$1743,3,FALSE)</f>
        <v>-</v>
      </c>
      <c r="AI1117" s="69" t="str">
        <f>TRIM(PROPER(L1117))</f>
        <v>Mayrose</v>
      </c>
      <c r="AJ1117" s="39" t="str">
        <f>TEXT(A1117, "ddd")</f>
        <v>Sat</v>
      </c>
      <c r="AK1117" s="39">
        <f>MONTH(Table2[[#This Row],[Date]])</f>
        <v>5</v>
      </c>
      <c r="AL1117" s="39"/>
      <c r="AM1117" s="39">
        <f>IF(AND(Table2[[#This Row],[Date]]=A1118,Table2[[#This Row],[Track]]=B1118,Table2[[#This Row],[Race]]=F1118,AL1117&lt;&gt;"Neg",AL1118&lt;&gt;"Neg"),2,"")</f>
        <v>2</v>
      </c>
      <c r="AN1117" s="39">
        <f>IF(AM1117=2,2,IF(AND(AM1116=2,Table2[[#This Row],[Negatives]]&lt;&gt;"NEG"),2,""))</f>
        <v>2</v>
      </c>
      <c r="AO1117" s="39">
        <f>IF(AND(Table2[[#This Row],[State]]="NSW",Table2[[#This Row],[Rated Order]]=3,AN1117=""),100,100)</f>
        <v>100</v>
      </c>
      <c r="AP1117" s="39" t="str">
        <f>IF(AC1117&lt;&gt;"Won","",AO1117*AD1117)</f>
        <v/>
      </c>
      <c r="AQ1117" s="39">
        <f>IF(AP1117="",AO1117*-1,AP1117-AO1117)</f>
        <v>-100</v>
      </c>
      <c r="AR1117" s="95">
        <f>IF(Table2[[#This Row],[Negatives]]="NEG","",IF(AND(Table2[[#This Row],[2 Pro Bets]]="",Table2[[#This Row],[State]]="NSW",Table2[[#This Row],[Rated Order]]=3),"",100))</f>
        <v>100</v>
      </c>
      <c r="AS1117" s="47" t="str">
        <f>IF(Table2[[#This Row],[Pro Bet]]="","",IF(Table2[[#This Row],[Lev Ret]]="","",AR1117*Table2[[#This Row],[Div]]))</f>
        <v/>
      </c>
      <c r="AT1117" s="96">
        <f>IF(Table2[[#This Row],[Pro Bet]]="","",IF(AS1117="",AR1117*-1,AS1117-AR1117))</f>
        <v>-100</v>
      </c>
    </row>
    <row r="1118" spans="1:46" x14ac:dyDescent="0.25">
      <c r="A1118" s="38">
        <v>45066</v>
      </c>
      <c r="B1118" s="39" t="s">
        <v>45</v>
      </c>
      <c r="C1118" s="40">
        <v>0.4826388888888889</v>
      </c>
      <c r="D1118" s="39">
        <v>4</v>
      </c>
      <c r="E1118" s="39">
        <v>3</v>
      </c>
      <c r="F1118" s="70">
        <v>2</v>
      </c>
      <c r="G1118" s="39">
        <v>1400</v>
      </c>
      <c r="H1118" s="39" t="s">
        <v>1398</v>
      </c>
      <c r="I1118" s="39">
        <v>72</v>
      </c>
      <c r="J1118" s="39">
        <v>120</v>
      </c>
      <c r="K1118" s="39">
        <v>11</v>
      </c>
      <c r="L1118" s="39" t="s">
        <v>420</v>
      </c>
      <c r="M1118" s="39" t="s">
        <v>999</v>
      </c>
      <c r="N1118" s="41">
        <v>7</v>
      </c>
      <c r="O1118" s="39" t="s">
        <v>1531</v>
      </c>
      <c r="P1118" s="39" t="s">
        <v>1495</v>
      </c>
      <c r="Q1118" s="48">
        <v>1.5</v>
      </c>
      <c r="R1118" s="39">
        <v>11</v>
      </c>
      <c r="S1118" s="39">
        <v>57.5</v>
      </c>
      <c r="T1118" s="39">
        <v>56</v>
      </c>
      <c r="U1118" s="48">
        <v>39.638932496075356</v>
      </c>
      <c r="V1118" s="39">
        <v>4</v>
      </c>
      <c r="W1118" s="39">
        <v>2</v>
      </c>
      <c r="X1118" s="39">
        <v>3</v>
      </c>
      <c r="Y1118" s="39">
        <v>6.15</v>
      </c>
      <c r="Z1118" s="39">
        <v>20</v>
      </c>
      <c r="AA1118" s="39"/>
      <c r="AB1118" s="52"/>
      <c r="AC1118" s="39"/>
      <c r="AD1118" s="41">
        <v>7</v>
      </c>
      <c r="AE1118" s="41"/>
      <c r="AF1118" s="68" t="s">
        <v>619</v>
      </c>
      <c r="AG1118" s="39" t="str">
        <f>VLOOKUP(B1118,$B$1703:$D$1743,2,FALSE)</f>
        <v>NSW</v>
      </c>
      <c r="AH1118" s="39" t="str">
        <f>VLOOKUP(B1118,$B$1703:$D$1743,3,FALSE)</f>
        <v>-</v>
      </c>
      <c r="AI1118" s="69" t="str">
        <f>TRIM(PROPER(L1118))</f>
        <v>Uzziah</v>
      </c>
      <c r="AJ1118" s="39" t="str">
        <f>TEXT(A1118, "ddd")</f>
        <v>Sat</v>
      </c>
      <c r="AK1118" s="39">
        <f>MONTH(Table2[[#This Row],[Date]])</f>
        <v>5</v>
      </c>
      <c r="AL1118" s="39"/>
      <c r="AM1118" s="39" t="str">
        <f>IF(AND(Table2[[#This Row],[Date]]=A1119,Table2[[#This Row],[Track]]=B1119,Table2[[#This Row],[Race]]=F1119,AL1118&lt;&gt;"Neg",AL1119&lt;&gt;"Neg"),2,"")</f>
        <v/>
      </c>
      <c r="AN1118" s="39">
        <f>IF(AM1118=2,2,IF(AND(AM1117=2,Table2[[#This Row],[Negatives]]&lt;&gt;"NEG"),2,""))</f>
        <v>2</v>
      </c>
      <c r="AO1118" s="39">
        <f>IF(AND(Table2[[#This Row],[State]]="NSW",Table2[[#This Row],[Rated Order]]=3,AN1118=""),100,100)</f>
        <v>100</v>
      </c>
      <c r="AP1118" s="39" t="str">
        <f>IF(AC1118&lt;&gt;"Won","",AO1118*AD1118)</f>
        <v/>
      </c>
      <c r="AQ1118" s="39">
        <f>IF(AP1118="",AO1118*-1,AP1118-AO1118)</f>
        <v>-100</v>
      </c>
      <c r="AR1118" s="95">
        <f>IF(Table2[[#This Row],[Negatives]]="NEG","",IF(AND(Table2[[#This Row],[2 Pro Bets]]="",Table2[[#This Row],[State]]="NSW",Table2[[#This Row],[Rated Order]]=3),"",100))</f>
        <v>100</v>
      </c>
      <c r="AS1118" s="47" t="str">
        <f>IF(Table2[[#This Row],[Pro Bet]]="","",IF(Table2[[#This Row],[Lev Ret]]="","",AR1118*Table2[[#This Row],[Div]]))</f>
        <v/>
      </c>
      <c r="AT1118" s="96">
        <f>IF(Table2[[#This Row],[Pro Bet]]="","",IF(AS1118="",AR1118*-1,AS1118-AR1118))</f>
        <v>-100</v>
      </c>
    </row>
    <row r="1119" spans="1:46" x14ac:dyDescent="0.25">
      <c r="A1119" s="38">
        <v>45066</v>
      </c>
      <c r="B1119" s="39" t="s">
        <v>45</v>
      </c>
      <c r="C1119" s="40">
        <v>0.53125</v>
      </c>
      <c r="D1119" s="39">
        <v>4</v>
      </c>
      <c r="E1119" s="39">
        <v>3</v>
      </c>
      <c r="F1119" s="70">
        <v>4</v>
      </c>
      <c r="G1119" s="39">
        <v>1200</v>
      </c>
      <c r="H1119" s="39" t="s">
        <v>1398</v>
      </c>
      <c r="I1119" s="39">
        <v>78</v>
      </c>
      <c r="J1119" s="39">
        <v>150</v>
      </c>
      <c r="K1119" s="39">
        <v>4</v>
      </c>
      <c r="L1119" s="39" t="s">
        <v>944</v>
      </c>
      <c r="M1119" s="39" t="s">
        <v>999</v>
      </c>
      <c r="N1119" s="41">
        <v>6.2</v>
      </c>
      <c r="O1119" s="39" t="s">
        <v>1442</v>
      </c>
      <c r="P1119" s="39" t="s">
        <v>1532</v>
      </c>
      <c r="Q1119" s="48">
        <v>3</v>
      </c>
      <c r="R1119" s="39">
        <v>7</v>
      </c>
      <c r="S1119" s="39">
        <v>59.5</v>
      </c>
      <c r="T1119" s="39">
        <v>56.5</v>
      </c>
      <c r="U1119" s="48">
        <v>40.519276160503537</v>
      </c>
      <c r="V1119" s="39">
        <v>3</v>
      </c>
      <c r="W1119" s="39"/>
      <c r="X1119" s="39">
        <v>2</v>
      </c>
      <c r="Y1119" s="39">
        <v>5.32</v>
      </c>
      <c r="Z1119" s="39">
        <v>20</v>
      </c>
      <c r="AA1119" s="39"/>
      <c r="AB1119" s="52"/>
      <c r="AC1119" s="39"/>
      <c r="AD1119" s="41">
        <v>6.5</v>
      </c>
      <c r="AE1119" s="41"/>
      <c r="AF1119" s="68" t="s">
        <v>619</v>
      </c>
      <c r="AG1119" s="39" t="str">
        <f>VLOOKUP(B1119,$B$1703:$D$1743,2,FALSE)</f>
        <v>NSW</v>
      </c>
      <c r="AH1119" s="39" t="str">
        <f>VLOOKUP(B1119,$B$1703:$D$1743,3,FALSE)</f>
        <v>-</v>
      </c>
      <c r="AI1119" s="69" t="str">
        <f>TRIM(PROPER(L1119))</f>
        <v>Conrad</v>
      </c>
      <c r="AJ1119" s="39" t="str">
        <f>TEXT(A1119, "ddd")</f>
        <v>Sat</v>
      </c>
      <c r="AK1119" s="39">
        <f>MONTH(Table2[[#This Row],[Date]])</f>
        <v>5</v>
      </c>
      <c r="AL1119" s="39"/>
      <c r="AM1119" s="39" t="str">
        <f>IF(AND(Table2[[#This Row],[Date]]=A1120,Table2[[#This Row],[Track]]=B1120,Table2[[#This Row],[Race]]=F1120,AL1119&lt;&gt;"Neg",AL1120&lt;&gt;"Neg"),2,"")</f>
        <v/>
      </c>
      <c r="AN1119" s="39" t="str">
        <f>IF(AM1119=2,2,IF(AND(AM1118=2,Table2[[#This Row],[Negatives]]&lt;&gt;"NEG"),2,""))</f>
        <v/>
      </c>
      <c r="AO1119" s="39">
        <f>IF(AND(Table2[[#This Row],[State]]="NSW",Table2[[#This Row],[Rated Order]]=3,AN1119=""),100,100)</f>
        <v>100</v>
      </c>
      <c r="AP1119" s="39" t="str">
        <f>IF(AC1119&lt;&gt;"Won","",AO1119*AD1119)</f>
        <v/>
      </c>
      <c r="AQ1119" s="39">
        <f>IF(AP1119="",AO1119*-1,AP1119-AO1119)</f>
        <v>-100</v>
      </c>
      <c r="AR1119" s="95">
        <f>IF(Table2[[#This Row],[Negatives]]="NEG","",IF(AND(Table2[[#This Row],[2 Pro Bets]]="",Table2[[#This Row],[State]]="NSW",Table2[[#This Row],[Rated Order]]=3),"",100))</f>
        <v>100</v>
      </c>
      <c r="AS1119" s="47" t="str">
        <f>IF(Table2[[#This Row],[Pro Bet]]="","",IF(Table2[[#This Row],[Lev Ret]]="","",AR1119*Table2[[#This Row],[Div]]))</f>
        <v/>
      </c>
      <c r="AT1119" s="96">
        <f>IF(Table2[[#This Row],[Pro Bet]]="","",IF(AS1119="",AR1119*-1,AS1119-AR1119))</f>
        <v>-100</v>
      </c>
    </row>
    <row r="1120" spans="1:46" x14ac:dyDescent="0.25">
      <c r="A1120" s="38">
        <v>45066</v>
      </c>
      <c r="B1120" s="39" t="s">
        <v>225</v>
      </c>
      <c r="C1120" s="40">
        <v>0.59027777777777779</v>
      </c>
      <c r="D1120" s="39">
        <v>5</v>
      </c>
      <c r="E1120" s="39">
        <v>5</v>
      </c>
      <c r="F1120" s="70">
        <v>5</v>
      </c>
      <c r="G1120" s="39">
        <v>2500</v>
      </c>
      <c r="H1120" s="39" t="s">
        <v>988</v>
      </c>
      <c r="I1120" s="39">
        <v>84</v>
      </c>
      <c r="J1120" s="39">
        <v>130</v>
      </c>
      <c r="K1120" s="39">
        <v>14</v>
      </c>
      <c r="L1120" s="39" t="s">
        <v>91</v>
      </c>
      <c r="M1120" s="39" t="s">
        <v>990</v>
      </c>
      <c r="N1120" s="41">
        <v>4.4000000000000004</v>
      </c>
      <c r="O1120" s="39" t="s">
        <v>1027</v>
      </c>
      <c r="P1120" s="39" t="s">
        <v>1151</v>
      </c>
      <c r="Q1120" s="48"/>
      <c r="R1120" s="39">
        <v>8</v>
      </c>
      <c r="S1120" s="39">
        <v>54</v>
      </c>
      <c r="T1120" s="39">
        <v>54</v>
      </c>
      <c r="U1120" s="48">
        <v>35.547785547785551</v>
      </c>
      <c r="V1120" s="39">
        <v>1</v>
      </c>
      <c r="W1120" s="39"/>
      <c r="X1120" s="39">
        <v>2</v>
      </c>
      <c r="Y1120" s="39">
        <v>5</v>
      </c>
      <c r="Z1120" s="39">
        <v>35</v>
      </c>
      <c r="AA1120" s="39">
        <v>12</v>
      </c>
      <c r="AB1120" s="52"/>
      <c r="AC1120" s="39"/>
      <c r="AD1120" s="41">
        <v>4.4000000000000004</v>
      </c>
      <c r="AE1120" s="41"/>
      <c r="AF1120" s="68" t="s">
        <v>618</v>
      </c>
      <c r="AG1120" s="39" t="str">
        <f>VLOOKUP(B1120,$B$1703:$D$1743,2,FALSE)</f>
        <v>Vic</v>
      </c>
      <c r="AH1120" s="39" t="str">
        <f>VLOOKUP(B1120,$B$1703:$D$1743,3,FALSE)</f>
        <v>-</v>
      </c>
      <c r="AI1120" s="69" t="str">
        <f>TRIM(PROPER(L1120))</f>
        <v>Yarrawonga</v>
      </c>
      <c r="AJ1120" s="39" t="str">
        <f>TEXT(A1120, "ddd")</f>
        <v>Sat</v>
      </c>
      <c r="AK1120" s="39">
        <f>MONTH(Table2[[#This Row],[Date]])</f>
        <v>5</v>
      </c>
      <c r="AL1120" s="39"/>
      <c r="AM1120" s="39" t="str">
        <f>IF(AND(Table2[[#This Row],[Date]]=A1121,Table2[[#This Row],[Track]]=B1121,Table2[[#This Row],[Race]]=F1121,AL1120&lt;&gt;"Neg",AL1121&lt;&gt;"Neg"),2,"")</f>
        <v/>
      </c>
      <c r="AN1120" s="39" t="str">
        <f>IF(AM1120=2,2,IF(AND(AM1119=2,Table2[[#This Row],[Negatives]]&lt;&gt;"NEG"),2,""))</f>
        <v/>
      </c>
      <c r="AO1120" s="39">
        <f>IF(AND(Table2[[#This Row],[State]]="NSW",Table2[[#This Row],[Rated Order]]=3,AN1120=""),100,100)</f>
        <v>100</v>
      </c>
      <c r="AP1120" s="39" t="str">
        <f>IF(AC1120&lt;&gt;"Won","",AO1120*AD1120)</f>
        <v/>
      </c>
      <c r="AQ1120" s="39">
        <f>IF(AP1120="",AO1120*-1,AP1120-AO1120)</f>
        <v>-100</v>
      </c>
      <c r="AR1120" s="95">
        <f>IF(Table2[[#This Row],[Negatives]]="NEG","",IF(AND(Table2[[#This Row],[2 Pro Bets]]="",Table2[[#This Row],[State]]="NSW",Table2[[#This Row],[Rated Order]]=3),"",100))</f>
        <v>100</v>
      </c>
      <c r="AS1120" s="47" t="str">
        <f>IF(Table2[[#This Row],[Pro Bet]]="","",IF(Table2[[#This Row],[Lev Ret]]="","",AR1120*Table2[[#This Row],[Div]]))</f>
        <v/>
      </c>
      <c r="AT1120" s="96">
        <f>IF(Table2[[#This Row],[Pro Bet]]="","",IF(AS1120="",AR1120*-1,AS1120-AR1120))</f>
        <v>-100</v>
      </c>
    </row>
    <row r="1121" spans="1:46" x14ac:dyDescent="0.25">
      <c r="A1121" s="38">
        <v>45066</v>
      </c>
      <c r="B1121" s="39" t="s">
        <v>45</v>
      </c>
      <c r="C1121" s="40">
        <v>0.60416666666666663</v>
      </c>
      <c r="D1121" s="39">
        <v>4</v>
      </c>
      <c r="E1121" s="39">
        <v>3</v>
      </c>
      <c r="F1121" s="70">
        <v>7</v>
      </c>
      <c r="G1121" s="39">
        <v>2400</v>
      </c>
      <c r="H1121" s="39" t="s">
        <v>1398</v>
      </c>
      <c r="I1121" s="39">
        <v>78</v>
      </c>
      <c r="J1121" s="39">
        <v>150</v>
      </c>
      <c r="K1121" s="39">
        <v>1</v>
      </c>
      <c r="L1121" s="39" t="s">
        <v>945</v>
      </c>
      <c r="M1121" s="39" t="s">
        <v>1006</v>
      </c>
      <c r="N1121" s="41">
        <v>4.8</v>
      </c>
      <c r="O1121" s="39" t="s">
        <v>1091</v>
      </c>
      <c r="P1121" s="39" t="s">
        <v>1532</v>
      </c>
      <c r="Q1121" s="48">
        <v>3</v>
      </c>
      <c r="R1121" s="39">
        <v>8</v>
      </c>
      <c r="S1121" s="39">
        <v>60.5</v>
      </c>
      <c r="T1121" s="39">
        <v>57.5</v>
      </c>
      <c r="U1121" s="48">
        <v>45.833333333333336</v>
      </c>
      <c r="V1121" s="39">
        <v>2</v>
      </c>
      <c r="W1121" s="39">
        <v>2</v>
      </c>
      <c r="X1121" s="39">
        <v>2</v>
      </c>
      <c r="Y1121" s="39">
        <v>5.58</v>
      </c>
      <c r="Z1121" s="39">
        <v>20</v>
      </c>
      <c r="AA1121" s="39"/>
      <c r="AB1121" s="52"/>
      <c r="AC1121" s="39" t="s">
        <v>1</v>
      </c>
      <c r="AD1121" s="41">
        <v>6.5</v>
      </c>
      <c r="AE1121" s="41">
        <v>2.2000000000000002</v>
      </c>
      <c r="AF1121" s="68" t="s">
        <v>619</v>
      </c>
      <c r="AG1121" s="39" t="str">
        <f>VLOOKUP(B1121,$B$1703:$D$1743,2,FALSE)</f>
        <v>NSW</v>
      </c>
      <c r="AH1121" s="39" t="str">
        <f>VLOOKUP(B1121,$B$1703:$D$1743,3,FALSE)</f>
        <v>-</v>
      </c>
      <c r="AI1121" s="69" t="str">
        <f>TRIM(PROPER(L1121))</f>
        <v>Al Aabir</v>
      </c>
      <c r="AJ1121" s="39" t="str">
        <f>TEXT(A1121, "ddd")</f>
        <v>Sat</v>
      </c>
      <c r="AK1121" s="39">
        <f>MONTH(Table2[[#This Row],[Date]])</f>
        <v>5</v>
      </c>
      <c r="AL1121" s="39"/>
      <c r="AM1121" s="39" t="str">
        <f>IF(AND(Table2[[#This Row],[Date]]=A1122,Table2[[#This Row],[Track]]=B1122,Table2[[#This Row],[Race]]=F1122,AL1121&lt;&gt;"Neg",AL1122&lt;&gt;"Neg"),2,"")</f>
        <v/>
      </c>
      <c r="AN1121" s="39" t="str">
        <f>IF(AM1121=2,2,IF(AND(AM1120=2,Table2[[#This Row],[Negatives]]&lt;&gt;"NEG"),2,""))</f>
        <v/>
      </c>
      <c r="AO1121" s="39">
        <f>IF(AND(Table2[[#This Row],[State]]="NSW",Table2[[#This Row],[Rated Order]]=3,AN1121=""),100,100)</f>
        <v>100</v>
      </c>
      <c r="AP1121" s="39" t="str">
        <f>IF(AC1121&lt;&gt;"Won","",AO1121*AD1121)</f>
        <v/>
      </c>
      <c r="AQ1121" s="39">
        <f>IF(AP1121="",AO1121*-1,AP1121-AO1121)</f>
        <v>-100</v>
      </c>
      <c r="AR1121" s="95">
        <f>IF(Table2[[#This Row],[Negatives]]="NEG","",IF(AND(Table2[[#This Row],[2 Pro Bets]]="",Table2[[#This Row],[State]]="NSW",Table2[[#This Row],[Rated Order]]=3),"",100))</f>
        <v>100</v>
      </c>
      <c r="AS1121" s="47" t="str">
        <f>IF(Table2[[#This Row],[Pro Bet]]="","",IF(Table2[[#This Row],[Lev Ret]]="","",AR1121*Table2[[#This Row],[Div]]))</f>
        <v/>
      </c>
      <c r="AT1121" s="96">
        <f>IF(Table2[[#This Row],[Pro Bet]]="","",IF(AS1121="",AR1121*-1,AS1121-AR1121))</f>
        <v>-100</v>
      </c>
    </row>
    <row r="1122" spans="1:46" x14ac:dyDescent="0.25">
      <c r="A1122" s="38">
        <v>45066</v>
      </c>
      <c r="B1122" s="39" t="s">
        <v>45</v>
      </c>
      <c r="C1122" s="40">
        <v>0.62847222222222221</v>
      </c>
      <c r="D1122" s="39">
        <v>4</v>
      </c>
      <c r="E1122" s="39">
        <v>3</v>
      </c>
      <c r="F1122" s="70">
        <v>8</v>
      </c>
      <c r="G1122" s="39">
        <v>1500</v>
      </c>
      <c r="H1122" s="39" t="s">
        <v>1398</v>
      </c>
      <c r="I1122" s="39">
        <v>88</v>
      </c>
      <c r="J1122" s="39">
        <v>150</v>
      </c>
      <c r="K1122" s="39">
        <v>12</v>
      </c>
      <c r="L1122" s="39" t="s">
        <v>946</v>
      </c>
      <c r="M1122" s="39" t="s">
        <v>999</v>
      </c>
      <c r="N1122" s="41">
        <v>4.0999999999999996</v>
      </c>
      <c r="O1122" s="39" t="s">
        <v>1417</v>
      </c>
      <c r="P1122" s="39" t="s">
        <v>1262</v>
      </c>
      <c r="Q1122" s="48"/>
      <c r="R1122" s="39">
        <v>6</v>
      </c>
      <c r="S1122" s="39">
        <v>56.5</v>
      </c>
      <c r="T1122" s="39">
        <v>56.5</v>
      </c>
      <c r="U1122" s="48">
        <v>39.315617036767385</v>
      </c>
      <c r="V1122" s="39"/>
      <c r="W1122" s="39">
        <v>4</v>
      </c>
      <c r="X1122" s="39">
        <v>2</v>
      </c>
      <c r="Y1122" s="39">
        <v>6.74</v>
      </c>
      <c r="Z1122" s="39">
        <v>20</v>
      </c>
      <c r="AA1122" s="39"/>
      <c r="AB1122" s="52"/>
      <c r="AC1122" s="39"/>
      <c r="AD1122" s="41">
        <v>4.4000000000000004</v>
      </c>
      <c r="AE1122" s="41"/>
      <c r="AF1122" s="68" t="s">
        <v>619</v>
      </c>
      <c r="AG1122" s="39" t="str">
        <f>VLOOKUP(B1122,$B$1703:$D$1743,2,FALSE)</f>
        <v>NSW</v>
      </c>
      <c r="AH1122" s="39" t="str">
        <f>VLOOKUP(B1122,$B$1703:$D$1743,3,FALSE)</f>
        <v>-</v>
      </c>
      <c r="AI1122" s="69" t="str">
        <f>TRIM(PROPER(L1122))</f>
        <v>Substantial</v>
      </c>
      <c r="AJ1122" s="39" t="str">
        <f>TEXT(A1122, "ddd")</f>
        <v>Sat</v>
      </c>
      <c r="AK1122" s="39">
        <f>MONTH(Table2[[#This Row],[Date]])</f>
        <v>5</v>
      </c>
      <c r="AL1122" s="39"/>
      <c r="AM1122" s="39" t="str">
        <f>IF(AND(Table2[[#This Row],[Date]]=A1123,Table2[[#This Row],[Track]]=B1123,Table2[[#This Row],[Race]]=F1123,AL1122&lt;&gt;"Neg",AL1123&lt;&gt;"Neg"),2,"")</f>
        <v/>
      </c>
      <c r="AN1122" s="39" t="str">
        <f>IF(AM1122=2,2,IF(AND(AM1121=2,Table2[[#This Row],[Negatives]]&lt;&gt;"NEG"),2,""))</f>
        <v/>
      </c>
      <c r="AO1122" s="39">
        <f>IF(AND(Table2[[#This Row],[State]]="NSW",Table2[[#This Row],[Rated Order]]=3,AN1122=""),100,100)</f>
        <v>100</v>
      </c>
      <c r="AP1122" s="39" t="str">
        <f>IF(AC1122&lt;&gt;"Won","",AO1122*AD1122)</f>
        <v/>
      </c>
      <c r="AQ1122" s="39">
        <f>IF(AP1122="",AO1122*-1,AP1122-AO1122)</f>
        <v>-100</v>
      </c>
      <c r="AR1122" s="95">
        <f>IF(Table2[[#This Row],[Negatives]]="NEG","",IF(AND(Table2[[#This Row],[2 Pro Bets]]="",Table2[[#This Row],[State]]="NSW",Table2[[#This Row],[Rated Order]]=3),"",100))</f>
        <v>100</v>
      </c>
      <c r="AS1122" s="47" t="str">
        <f>IF(Table2[[#This Row],[Pro Bet]]="","",IF(Table2[[#This Row],[Lev Ret]]="","",AR1122*Table2[[#This Row],[Div]]))</f>
        <v/>
      </c>
      <c r="AT1122" s="96">
        <f>IF(Table2[[#This Row],[Pro Bet]]="","",IF(AS1122="",AR1122*-1,AS1122-AR1122))</f>
        <v>-100</v>
      </c>
    </row>
    <row r="1123" spans="1:46" x14ac:dyDescent="0.25">
      <c r="A1123" s="38">
        <v>45066</v>
      </c>
      <c r="B1123" s="39" t="s">
        <v>225</v>
      </c>
      <c r="C1123" s="40">
        <v>0.69444444444444453</v>
      </c>
      <c r="D1123" s="39">
        <v>5</v>
      </c>
      <c r="E1123" s="39">
        <v>5</v>
      </c>
      <c r="F1123" s="70">
        <v>9</v>
      </c>
      <c r="G1123" s="39">
        <v>1200</v>
      </c>
      <c r="H1123" s="39" t="s">
        <v>1021</v>
      </c>
      <c r="I1123" s="39">
        <v>78</v>
      </c>
      <c r="J1123" s="39">
        <v>130</v>
      </c>
      <c r="K1123" s="39">
        <v>4</v>
      </c>
      <c r="L1123" s="39" t="s">
        <v>608</v>
      </c>
      <c r="M1123" s="39" t="s">
        <v>1006</v>
      </c>
      <c r="N1123" s="41">
        <v>3.8</v>
      </c>
      <c r="O1123" s="39" t="s">
        <v>1311</v>
      </c>
      <c r="P1123" s="39" t="s">
        <v>1251</v>
      </c>
      <c r="Q1123" s="48"/>
      <c r="R1123" s="39">
        <v>10</v>
      </c>
      <c r="S1123" s="39">
        <v>57.5</v>
      </c>
      <c r="T1123" s="39">
        <v>57.5</v>
      </c>
      <c r="U1123" s="48">
        <v>49.043062200956939</v>
      </c>
      <c r="V1123" s="39">
        <v>1</v>
      </c>
      <c r="W1123" s="39">
        <v>1</v>
      </c>
      <c r="X1123" s="39">
        <v>2</v>
      </c>
      <c r="Y1123" s="39">
        <v>4.2</v>
      </c>
      <c r="Z1123" s="39">
        <v>40</v>
      </c>
      <c r="AA1123" s="39">
        <v>12</v>
      </c>
      <c r="AB1123" s="52"/>
      <c r="AC1123" s="39"/>
      <c r="AD1123" s="41">
        <v>3.9</v>
      </c>
      <c r="AE1123" s="41"/>
      <c r="AF1123" s="68" t="s">
        <v>618</v>
      </c>
      <c r="AG1123" s="39" t="str">
        <f>VLOOKUP(B1123,$B$1703:$D$1743,2,FALSE)</f>
        <v>Vic</v>
      </c>
      <c r="AH1123" s="39" t="str">
        <f>VLOOKUP(B1123,$B$1703:$D$1743,3,FALSE)</f>
        <v>-</v>
      </c>
      <c r="AI1123" s="69" t="str">
        <f>TRIM(PROPER(L1123))</f>
        <v>Dazzling Lucy</v>
      </c>
      <c r="AJ1123" s="39" t="str">
        <f>TEXT(A1123, "ddd")</f>
        <v>Sat</v>
      </c>
      <c r="AK1123" s="39">
        <f>MONTH(Table2[[#This Row],[Date]])</f>
        <v>5</v>
      </c>
      <c r="AL1123" s="39"/>
      <c r="AM1123" s="39" t="str">
        <f>IF(AND(Table2[[#This Row],[Date]]=A1124,Table2[[#This Row],[Track]]=B1124,Table2[[#This Row],[Race]]=F1124,AL1123&lt;&gt;"Neg",AL1124&lt;&gt;"Neg"),2,"")</f>
        <v/>
      </c>
      <c r="AN1123" s="39" t="str">
        <f>IF(AM1123=2,2,IF(AND(AM1122=2,Table2[[#This Row],[Negatives]]&lt;&gt;"NEG"),2,""))</f>
        <v/>
      </c>
      <c r="AO1123" s="39">
        <f>IF(AND(Table2[[#This Row],[State]]="NSW",Table2[[#This Row],[Rated Order]]=3,AN1123=""),100,100)</f>
        <v>100</v>
      </c>
      <c r="AP1123" s="39" t="str">
        <f>IF(AC1123&lt;&gt;"Won","",AO1123*AD1123)</f>
        <v/>
      </c>
      <c r="AQ1123" s="39">
        <f>IF(AP1123="",AO1123*-1,AP1123-AO1123)</f>
        <v>-100</v>
      </c>
      <c r="AR1123" s="95">
        <f>IF(Table2[[#This Row],[Negatives]]="NEG","",IF(AND(Table2[[#This Row],[2 Pro Bets]]="",Table2[[#This Row],[State]]="NSW",Table2[[#This Row],[Rated Order]]=3),"",100))</f>
        <v>100</v>
      </c>
      <c r="AS1123" s="47" t="str">
        <f>IF(Table2[[#This Row],[Pro Bet]]="","",IF(Table2[[#This Row],[Lev Ret]]="","",AR1123*Table2[[#This Row],[Div]]))</f>
        <v/>
      </c>
      <c r="AT1123" s="96">
        <f>IF(Table2[[#This Row],[Pro Bet]]="","",IF(AS1123="",AR1123*-1,AS1123-AR1123))</f>
        <v>-100</v>
      </c>
    </row>
    <row r="1124" spans="1:46" x14ac:dyDescent="0.25">
      <c r="A1124" s="38">
        <v>45073</v>
      </c>
      <c r="B1124" s="39" t="s">
        <v>44</v>
      </c>
      <c r="C1124" s="40">
        <v>0.50694444444444442</v>
      </c>
      <c r="D1124" s="39">
        <v>4</v>
      </c>
      <c r="E1124" s="39">
        <v>0</v>
      </c>
      <c r="F1124" s="70">
        <v>3</v>
      </c>
      <c r="G1124" s="39">
        <v>1200</v>
      </c>
      <c r="H1124" s="39" t="s">
        <v>1398</v>
      </c>
      <c r="I1124" s="39">
        <v>72</v>
      </c>
      <c r="J1124" s="39">
        <v>120</v>
      </c>
      <c r="K1124" s="39">
        <v>12</v>
      </c>
      <c r="L1124" s="39" t="s">
        <v>947</v>
      </c>
      <c r="M1124" s="39" t="s">
        <v>1006</v>
      </c>
      <c r="N1124" s="41">
        <v>36</v>
      </c>
      <c r="O1124" s="39" t="s">
        <v>1409</v>
      </c>
      <c r="P1124" s="39" t="s">
        <v>1495</v>
      </c>
      <c r="Q1124" s="48">
        <v>1.5</v>
      </c>
      <c r="R1124" s="39">
        <v>9</v>
      </c>
      <c r="S1124" s="39">
        <v>56.5</v>
      </c>
      <c r="T1124" s="39">
        <v>55</v>
      </c>
      <c r="U1124" s="48">
        <v>24.516908212560388</v>
      </c>
      <c r="V1124" s="39"/>
      <c r="W1124" s="39"/>
      <c r="X1124" s="39">
        <v>2</v>
      </c>
      <c r="Y1124" s="39">
        <v>7.9</v>
      </c>
      <c r="Z1124" s="39">
        <v>20</v>
      </c>
      <c r="AA1124" s="39"/>
      <c r="AB1124" s="52"/>
      <c r="AC1124" s="39"/>
      <c r="AD1124" s="41">
        <v>26</v>
      </c>
      <c r="AE1124" s="41"/>
      <c r="AF1124" s="68" t="s">
        <v>619</v>
      </c>
      <c r="AG1124" s="39" t="str">
        <f>VLOOKUP(B1124,$B$1703:$D$1743,2,FALSE)</f>
        <v>NSW</v>
      </c>
      <c r="AH1124" s="39" t="str">
        <f>VLOOKUP(B1124,$B$1703:$D$1743,3,FALSE)</f>
        <v>-</v>
      </c>
      <c r="AI1124" s="69" t="str">
        <f>TRIM(PROPER(L1124))</f>
        <v>Mr Rock It</v>
      </c>
      <c r="AJ1124" s="39" t="str">
        <f>TEXT(A1124, "ddd")</f>
        <v>Sat</v>
      </c>
      <c r="AK1124" s="39">
        <f>MONTH(Table2[[#This Row],[Date]])</f>
        <v>5</v>
      </c>
      <c r="AL1124" s="39"/>
      <c r="AM1124" s="39" t="str">
        <f>IF(AND(Table2[[#This Row],[Date]]=A1125,Table2[[#This Row],[Track]]=B1125,Table2[[#This Row],[Race]]=F1125,AL1124&lt;&gt;"Neg",AL1125&lt;&gt;"Neg"),2,"")</f>
        <v/>
      </c>
      <c r="AN1124" s="39" t="str">
        <f>IF(AM1124=2,2,IF(AND(AM1123=2,Table2[[#This Row],[Negatives]]&lt;&gt;"NEG"),2,""))</f>
        <v/>
      </c>
      <c r="AO1124" s="39">
        <f>IF(AND(Table2[[#This Row],[State]]="NSW",Table2[[#This Row],[Rated Order]]=3,AN1124=""),100,100)</f>
        <v>100</v>
      </c>
      <c r="AP1124" s="39" t="str">
        <f>IF(AC1124&lt;&gt;"Won","",AO1124*AD1124)</f>
        <v/>
      </c>
      <c r="AQ1124" s="39">
        <f>IF(AP1124="",AO1124*-1,AP1124-AO1124)</f>
        <v>-100</v>
      </c>
      <c r="AR1124" s="95">
        <f>IF(Table2[[#This Row],[Negatives]]="NEG","",IF(AND(Table2[[#This Row],[2 Pro Bets]]="",Table2[[#This Row],[State]]="NSW",Table2[[#This Row],[Rated Order]]=3),"",100))</f>
        <v>100</v>
      </c>
      <c r="AS1124" s="47" t="str">
        <f>IF(Table2[[#This Row],[Pro Bet]]="","",IF(Table2[[#This Row],[Lev Ret]]="","",AR1124*Table2[[#This Row],[Div]]))</f>
        <v/>
      </c>
      <c r="AT1124" s="96">
        <f>IF(Table2[[#This Row],[Pro Bet]]="","",IF(AS1124="",AR1124*-1,AS1124-AR1124))</f>
        <v>-100</v>
      </c>
    </row>
    <row r="1125" spans="1:46" x14ac:dyDescent="0.25">
      <c r="A1125" s="38">
        <v>45073</v>
      </c>
      <c r="B1125" s="39" t="s">
        <v>231</v>
      </c>
      <c r="C1125" s="40">
        <v>0.54166666666666663</v>
      </c>
      <c r="D1125" s="39">
        <v>6</v>
      </c>
      <c r="E1125" s="39">
        <v>0</v>
      </c>
      <c r="F1125" s="70">
        <v>3</v>
      </c>
      <c r="G1125" s="39">
        <v>1600</v>
      </c>
      <c r="H1125" s="39" t="s">
        <v>1021</v>
      </c>
      <c r="I1125" s="39">
        <v>78</v>
      </c>
      <c r="J1125" s="39">
        <v>130</v>
      </c>
      <c r="K1125" s="39">
        <v>9</v>
      </c>
      <c r="L1125" s="39" t="s">
        <v>259</v>
      </c>
      <c r="M1125" s="39" t="s">
        <v>1024</v>
      </c>
      <c r="N1125" s="41">
        <v>13</v>
      </c>
      <c r="O1125" s="39" t="s">
        <v>1007</v>
      </c>
      <c r="P1125" s="39" t="s">
        <v>1049</v>
      </c>
      <c r="Q1125" s="48"/>
      <c r="R1125" s="39">
        <v>9</v>
      </c>
      <c r="S1125" s="39">
        <v>55</v>
      </c>
      <c r="T1125" s="39">
        <v>55</v>
      </c>
      <c r="U1125" s="48">
        <v>33.333333333333336</v>
      </c>
      <c r="V1125" s="39">
        <v>4</v>
      </c>
      <c r="W1125" s="39">
        <v>5</v>
      </c>
      <c r="X1125" s="39">
        <v>2</v>
      </c>
      <c r="Y1125" s="39">
        <v>5</v>
      </c>
      <c r="Z1125" s="39">
        <v>35</v>
      </c>
      <c r="AA1125" s="39">
        <v>10</v>
      </c>
      <c r="AB1125" s="52"/>
      <c r="AC1125" s="39" t="s">
        <v>617</v>
      </c>
      <c r="AD1125" s="41">
        <v>13.9</v>
      </c>
      <c r="AE1125" s="41">
        <v>3.7</v>
      </c>
      <c r="AF1125" s="68" t="s">
        <v>618</v>
      </c>
      <c r="AG1125" s="39" t="str">
        <f>VLOOKUP(B1125,$B$1703:$D$1743,2,FALSE)</f>
        <v>Vic</v>
      </c>
      <c r="AH1125" s="39" t="str">
        <f>VLOOKUP(B1125,$B$1703:$D$1743,3,FALSE)</f>
        <v>-</v>
      </c>
      <c r="AI1125" s="69" t="str">
        <f>TRIM(PROPER(L1125))</f>
        <v>Pitchanun</v>
      </c>
      <c r="AJ1125" s="39" t="str">
        <f>TEXT(A1125, "ddd")</f>
        <v>Sat</v>
      </c>
      <c r="AK1125" s="39">
        <f>MONTH(Table2[[#This Row],[Date]])</f>
        <v>5</v>
      </c>
      <c r="AL1125" s="39"/>
      <c r="AM1125" s="39" t="str">
        <f>IF(AND(Table2[[#This Row],[Date]]=A1126,Table2[[#This Row],[Track]]=B1126,Table2[[#This Row],[Race]]=F1126,AL1125&lt;&gt;"Neg",AL1126&lt;&gt;"Neg"),2,"")</f>
        <v/>
      </c>
      <c r="AN1125" s="39" t="str">
        <f>IF(AM1125=2,2,IF(AND(AM1124=2,Table2[[#This Row],[Negatives]]&lt;&gt;"NEG"),2,""))</f>
        <v/>
      </c>
      <c r="AO1125" s="39">
        <f>IF(AND(Table2[[#This Row],[State]]="NSW",Table2[[#This Row],[Rated Order]]=3,AN1125=""),100,100)</f>
        <v>100</v>
      </c>
      <c r="AP1125" s="39">
        <f>IF(AC1125&lt;&gt;"Won","",AO1125*AD1125)</f>
        <v>1390</v>
      </c>
      <c r="AQ1125" s="39">
        <f>IF(AP1125="",AO1125*-1,AP1125-AO1125)</f>
        <v>1290</v>
      </c>
      <c r="AR1125" s="95">
        <f>IF(Table2[[#This Row],[Negatives]]="NEG","",IF(AND(Table2[[#This Row],[2 Pro Bets]]="",Table2[[#This Row],[State]]="NSW",Table2[[#This Row],[Rated Order]]=3),"",100))</f>
        <v>100</v>
      </c>
      <c r="AS1125" s="47">
        <f>IF(Table2[[#This Row],[Pro Bet]]="","",IF(Table2[[#This Row],[Lev Ret]]="","",AR1125*Table2[[#This Row],[Div]]))</f>
        <v>1390</v>
      </c>
      <c r="AT1125" s="96">
        <f>IF(Table2[[#This Row],[Pro Bet]]="","",IF(AS1125="",AR1125*-1,AS1125-AR1125))</f>
        <v>1290</v>
      </c>
    </row>
    <row r="1126" spans="1:46" x14ac:dyDescent="0.25">
      <c r="A1126" s="38">
        <v>45073</v>
      </c>
      <c r="B1126" s="39" t="s">
        <v>44</v>
      </c>
      <c r="C1126" s="40">
        <v>0.57986111111111105</v>
      </c>
      <c r="D1126" s="39">
        <v>4</v>
      </c>
      <c r="E1126" s="39">
        <v>0</v>
      </c>
      <c r="F1126" s="70">
        <v>6</v>
      </c>
      <c r="G1126" s="39">
        <v>2000</v>
      </c>
      <c r="H1126" s="39" t="s">
        <v>1398</v>
      </c>
      <c r="I1126" s="39">
        <v>78</v>
      </c>
      <c r="J1126" s="39">
        <v>150</v>
      </c>
      <c r="K1126" s="39">
        <v>12</v>
      </c>
      <c r="L1126" s="39" t="s">
        <v>68</v>
      </c>
      <c r="M1126" s="39" t="s">
        <v>999</v>
      </c>
      <c r="N1126" s="41">
        <v>4.5999999999999996</v>
      </c>
      <c r="O1126" s="39" t="s">
        <v>1149</v>
      </c>
      <c r="P1126" s="39" t="s">
        <v>1533</v>
      </c>
      <c r="Q1126" s="48">
        <v>3</v>
      </c>
      <c r="R1126" s="39">
        <v>9</v>
      </c>
      <c r="S1126" s="39">
        <v>57.5</v>
      </c>
      <c r="T1126" s="39">
        <v>54.5</v>
      </c>
      <c r="U1126" s="48">
        <v>39.282990083905418</v>
      </c>
      <c r="V1126" s="39">
        <v>5</v>
      </c>
      <c r="W1126" s="39">
        <v>3</v>
      </c>
      <c r="X1126" s="39">
        <v>2</v>
      </c>
      <c r="Y1126" s="39">
        <v>6.17</v>
      </c>
      <c r="Z1126" s="39">
        <v>20</v>
      </c>
      <c r="AA1126" s="39"/>
      <c r="AB1126" s="52"/>
      <c r="AC1126" s="39" t="s">
        <v>471</v>
      </c>
      <c r="AD1126" s="41">
        <v>4.5999999999999996</v>
      </c>
      <c r="AE1126" s="41">
        <v>1.9</v>
      </c>
      <c r="AF1126" s="68" t="s">
        <v>619</v>
      </c>
      <c r="AG1126" s="39" t="str">
        <f>VLOOKUP(B1126,$B$1703:$D$1743,2,FALSE)</f>
        <v>NSW</v>
      </c>
      <c r="AH1126" s="39" t="str">
        <f>VLOOKUP(B1126,$B$1703:$D$1743,3,FALSE)</f>
        <v>-</v>
      </c>
      <c r="AI1126" s="69" t="str">
        <f>TRIM(PROPER(L1126))</f>
        <v>Naval College</v>
      </c>
      <c r="AJ1126" s="39" t="str">
        <f>TEXT(A1126, "ddd")</f>
        <v>Sat</v>
      </c>
      <c r="AK1126" s="39">
        <f>MONTH(Table2[[#This Row],[Date]])</f>
        <v>5</v>
      </c>
      <c r="AL1126" s="39"/>
      <c r="AM1126" s="39" t="str">
        <f>IF(AND(Table2[[#This Row],[Date]]=A1127,Table2[[#This Row],[Track]]=B1127,Table2[[#This Row],[Race]]=F1127,AL1126&lt;&gt;"Neg",AL1127&lt;&gt;"Neg"),2,"")</f>
        <v/>
      </c>
      <c r="AN1126" s="39" t="str">
        <f>IF(AM1126=2,2,IF(AND(AM1125=2,Table2[[#This Row],[Negatives]]&lt;&gt;"NEG"),2,""))</f>
        <v/>
      </c>
      <c r="AO1126" s="39">
        <f>IF(AND(Table2[[#This Row],[State]]="NSW",Table2[[#This Row],[Rated Order]]=3,AN1126=""),100,100)</f>
        <v>100</v>
      </c>
      <c r="AP1126" s="39">
        <f>IF(AC1126&lt;&gt;"Won","",AO1126*AD1126)</f>
        <v>459.99999999999994</v>
      </c>
      <c r="AQ1126" s="39">
        <f>IF(AP1126="",AO1126*-1,AP1126-AO1126)</f>
        <v>359.99999999999994</v>
      </c>
      <c r="AR1126" s="95">
        <f>IF(Table2[[#This Row],[Negatives]]="NEG","",IF(AND(Table2[[#This Row],[2 Pro Bets]]="",Table2[[#This Row],[State]]="NSW",Table2[[#This Row],[Rated Order]]=3),"",100))</f>
        <v>100</v>
      </c>
      <c r="AS1126" s="47">
        <f>IF(Table2[[#This Row],[Pro Bet]]="","",IF(Table2[[#This Row],[Lev Ret]]="","",AR1126*Table2[[#This Row],[Div]]))</f>
        <v>459.99999999999994</v>
      </c>
      <c r="AT1126" s="96">
        <f>IF(Table2[[#This Row],[Pro Bet]]="","",IF(AS1126="",AR1126*-1,AS1126-AR1126))</f>
        <v>359.99999999999994</v>
      </c>
    </row>
    <row r="1127" spans="1:46" x14ac:dyDescent="0.25">
      <c r="A1127" s="38">
        <v>45073</v>
      </c>
      <c r="B1127" s="39" t="s">
        <v>44</v>
      </c>
      <c r="C1127" s="40">
        <v>0.60416666666666663</v>
      </c>
      <c r="D1127" s="39">
        <v>4</v>
      </c>
      <c r="E1127" s="39">
        <v>0</v>
      </c>
      <c r="F1127" s="70">
        <v>7</v>
      </c>
      <c r="G1127" s="39">
        <v>1100</v>
      </c>
      <c r="H1127" s="39" t="s">
        <v>1398</v>
      </c>
      <c r="I1127" s="39">
        <v>78</v>
      </c>
      <c r="J1127" s="39">
        <v>150</v>
      </c>
      <c r="K1127" s="39">
        <v>14</v>
      </c>
      <c r="L1127" s="39" t="s">
        <v>158</v>
      </c>
      <c r="M1127" s="39" t="s">
        <v>999</v>
      </c>
      <c r="N1127" s="41">
        <v>3.9</v>
      </c>
      <c r="O1127" s="39" t="s">
        <v>1166</v>
      </c>
      <c r="P1127" s="39" t="s">
        <v>1175</v>
      </c>
      <c r="Q1127" s="48"/>
      <c r="R1127" s="39">
        <v>2</v>
      </c>
      <c r="S1127" s="39">
        <v>55</v>
      </c>
      <c r="T1127" s="39">
        <v>55</v>
      </c>
      <c r="U1127" s="48">
        <v>58.974358974358978</v>
      </c>
      <c r="V1127" s="39">
        <v>2</v>
      </c>
      <c r="W1127" s="39">
        <v>1</v>
      </c>
      <c r="X1127" s="39">
        <v>2</v>
      </c>
      <c r="Y1127" s="39">
        <v>6.85</v>
      </c>
      <c r="Z1127" s="39">
        <v>20</v>
      </c>
      <c r="AA1127" s="39"/>
      <c r="AB1127" s="52"/>
      <c r="AC1127" s="39" t="s">
        <v>471</v>
      </c>
      <c r="AD1127" s="41">
        <v>3.8</v>
      </c>
      <c r="AE1127" s="41">
        <v>1.6</v>
      </c>
      <c r="AF1127" s="68" t="s">
        <v>619</v>
      </c>
      <c r="AG1127" s="39" t="str">
        <f>VLOOKUP(B1127,$B$1703:$D$1743,2,FALSE)</f>
        <v>NSW</v>
      </c>
      <c r="AH1127" s="39" t="str">
        <f>VLOOKUP(B1127,$B$1703:$D$1743,3,FALSE)</f>
        <v>-</v>
      </c>
      <c r="AI1127" s="69" t="str">
        <f>TRIM(PROPER(L1127))</f>
        <v>Iowna Merc</v>
      </c>
      <c r="AJ1127" s="39" t="str">
        <f>TEXT(A1127, "ddd")</f>
        <v>Sat</v>
      </c>
      <c r="AK1127" s="39">
        <f>MONTH(Table2[[#This Row],[Date]])</f>
        <v>5</v>
      </c>
      <c r="AL1127" s="39"/>
      <c r="AM1127" s="39" t="str">
        <f>IF(AND(Table2[[#This Row],[Date]]=A1128,Table2[[#This Row],[Track]]=B1128,Table2[[#This Row],[Race]]=F1128,AL1127&lt;&gt;"Neg",AL1128&lt;&gt;"Neg"),2,"")</f>
        <v/>
      </c>
      <c r="AN1127" s="39" t="str">
        <f>IF(AM1127=2,2,IF(AND(AM1126=2,Table2[[#This Row],[Negatives]]&lt;&gt;"NEG"),2,""))</f>
        <v/>
      </c>
      <c r="AO1127" s="39">
        <f>IF(AND(Table2[[#This Row],[State]]="NSW",Table2[[#This Row],[Rated Order]]=3,AN1127=""),100,100)</f>
        <v>100</v>
      </c>
      <c r="AP1127" s="39">
        <f>IF(AC1127&lt;&gt;"Won","",AO1127*AD1127)</f>
        <v>380</v>
      </c>
      <c r="AQ1127" s="39">
        <f>IF(AP1127="",AO1127*-1,AP1127-AO1127)</f>
        <v>280</v>
      </c>
      <c r="AR1127" s="95">
        <f>IF(Table2[[#This Row],[Negatives]]="NEG","",IF(AND(Table2[[#This Row],[2 Pro Bets]]="",Table2[[#This Row],[State]]="NSW",Table2[[#This Row],[Rated Order]]=3),"",100))</f>
        <v>100</v>
      </c>
      <c r="AS1127" s="47">
        <f>IF(Table2[[#This Row],[Pro Bet]]="","",IF(Table2[[#This Row],[Lev Ret]]="","",AR1127*Table2[[#This Row],[Div]]))</f>
        <v>380</v>
      </c>
      <c r="AT1127" s="96">
        <f>IF(Table2[[#This Row],[Pro Bet]]="","",IF(AS1127="",AR1127*-1,AS1127-AR1127))</f>
        <v>280</v>
      </c>
    </row>
    <row r="1128" spans="1:46" x14ac:dyDescent="0.25">
      <c r="A1128" s="38">
        <v>45073</v>
      </c>
      <c r="B1128" s="39" t="s">
        <v>231</v>
      </c>
      <c r="C1128" s="40">
        <v>0.61458333333333337</v>
      </c>
      <c r="D1128" s="39">
        <v>6</v>
      </c>
      <c r="E1128" s="39">
        <v>0</v>
      </c>
      <c r="F1128" s="70">
        <v>6</v>
      </c>
      <c r="G1128" s="39">
        <v>1000</v>
      </c>
      <c r="H1128" s="39" t="s">
        <v>988</v>
      </c>
      <c r="I1128" s="39" t="s">
        <v>989</v>
      </c>
      <c r="J1128" s="39">
        <v>175</v>
      </c>
      <c r="K1128" s="39">
        <v>6</v>
      </c>
      <c r="L1128" s="39" t="s">
        <v>1312</v>
      </c>
      <c r="M1128" s="39" t="s">
        <v>1030</v>
      </c>
      <c r="N1128" s="41">
        <v>4</v>
      </c>
      <c r="O1128" s="39" t="s">
        <v>1074</v>
      </c>
      <c r="P1128" s="39" t="s">
        <v>1151</v>
      </c>
      <c r="Q1128" s="48"/>
      <c r="R1128" s="39">
        <v>2</v>
      </c>
      <c r="S1128" s="39">
        <v>54</v>
      </c>
      <c r="T1128" s="39">
        <v>54</v>
      </c>
      <c r="U1128" s="48">
        <v>77.631578947368425</v>
      </c>
      <c r="V1128" s="39">
        <v>3</v>
      </c>
      <c r="W1128" s="39"/>
      <c r="X1128" s="39">
        <v>2</v>
      </c>
      <c r="Y1128" s="39">
        <v>5</v>
      </c>
      <c r="Z1128" s="39">
        <v>35</v>
      </c>
      <c r="AA1128" s="39">
        <v>8</v>
      </c>
      <c r="AB1128" s="52"/>
      <c r="AC1128" s="39"/>
      <c r="AD1128" s="41">
        <v>8</v>
      </c>
      <c r="AE1128" s="41"/>
      <c r="AF1128" s="68" t="s">
        <v>618</v>
      </c>
      <c r="AG1128" s="39" t="str">
        <f>VLOOKUP(B1128,$B$1703:$D$1743,2,FALSE)</f>
        <v>Vic</v>
      </c>
      <c r="AH1128" s="39" t="str">
        <f>VLOOKUP(B1128,$B$1703:$D$1743,3,FALSE)</f>
        <v>-</v>
      </c>
      <c r="AI1128" s="69" t="str">
        <f>TRIM(PROPER(L1128))</f>
        <v>Invincible Caviar</v>
      </c>
      <c r="AJ1128" s="39" t="str">
        <f>TEXT(A1128, "ddd")</f>
        <v>Sat</v>
      </c>
      <c r="AK1128" s="39">
        <f>MONTH(Table2[[#This Row],[Date]])</f>
        <v>5</v>
      </c>
      <c r="AL1128" s="39" t="s">
        <v>1361</v>
      </c>
      <c r="AM1128" s="39" t="str">
        <f>IF(AND(Table2[[#This Row],[Date]]=A1129,Table2[[#This Row],[Track]]=B1129,Table2[[#This Row],[Race]]=F1129,AL1128&lt;&gt;"Neg",AL1129&lt;&gt;"Neg"),2,"")</f>
        <v/>
      </c>
      <c r="AN1128" s="39" t="str">
        <f>IF(AM1128=2,2,IF(AND(AM1127=2,Table2[[#This Row],[Negatives]]&lt;&gt;"NEG"),2,""))</f>
        <v/>
      </c>
      <c r="AO1128" s="39">
        <f>IF(AND(Table2[[#This Row],[State]]="NSW",Table2[[#This Row],[Rated Order]]=3,AN1128=""),100,100)</f>
        <v>100</v>
      </c>
      <c r="AP1128" s="39" t="str">
        <f>IF(AC1128&lt;&gt;"Won","",AO1128*AD1128)</f>
        <v/>
      </c>
      <c r="AQ1128" s="39">
        <f>IF(AP1128="",AO1128*-1,AP1128-AO1128)</f>
        <v>-100</v>
      </c>
      <c r="AR1128" s="95" t="str">
        <f>IF(Table2[[#This Row],[Negatives]]="NEG","",IF(AND(Table2[[#This Row],[2 Pro Bets]]="",Table2[[#This Row],[State]]="NSW",Table2[[#This Row],[Rated Order]]=3),"",100))</f>
        <v/>
      </c>
      <c r="AS1128" s="47" t="str">
        <f>IF(Table2[[#This Row],[Pro Bet]]="","",IF(Table2[[#This Row],[Lev Ret]]="","",AR1128*Table2[[#This Row],[Div]]))</f>
        <v/>
      </c>
      <c r="AT1128" s="96" t="str">
        <f>IF(Table2[[#This Row],[Pro Bet]]="","",IF(AS1128="",AR1128*-1,AS1128-AR1128))</f>
        <v/>
      </c>
    </row>
    <row r="1129" spans="1:46" x14ac:dyDescent="0.25">
      <c r="A1129" s="38">
        <v>45073</v>
      </c>
      <c r="B1129" s="39" t="s">
        <v>44</v>
      </c>
      <c r="C1129" s="40">
        <v>0.62847222222222221</v>
      </c>
      <c r="D1129" s="39">
        <v>4</v>
      </c>
      <c r="E1129" s="39">
        <v>0</v>
      </c>
      <c r="F1129" s="70">
        <v>8</v>
      </c>
      <c r="G1129" s="39">
        <v>1100</v>
      </c>
      <c r="H1129" s="39" t="s">
        <v>1398</v>
      </c>
      <c r="I1129" s="39"/>
      <c r="J1129" s="39">
        <v>150</v>
      </c>
      <c r="K1129" s="39">
        <v>13</v>
      </c>
      <c r="L1129" s="39" t="s">
        <v>913</v>
      </c>
      <c r="M1129" s="39" t="s">
        <v>1024</v>
      </c>
      <c r="N1129" s="41">
        <v>6.1</v>
      </c>
      <c r="O1129" s="39" t="s">
        <v>1427</v>
      </c>
      <c r="P1129" s="39" t="s">
        <v>1408</v>
      </c>
      <c r="Q1129" s="48"/>
      <c r="R1129" s="39">
        <v>4</v>
      </c>
      <c r="S1129" s="39">
        <v>52.5</v>
      </c>
      <c r="T1129" s="39">
        <v>52.5</v>
      </c>
      <c r="U1129" s="48">
        <v>29.380455609963811</v>
      </c>
      <c r="V1129" s="39">
        <v>3</v>
      </c>
      <c r="W1129" s="39">
        <v>4</v>
      </c>
      <c r="X1129" s="39">
        <v>2</v>
      </c>
      <c r="Y1129" s="39">
        <v>5.79</v>
      </c>
      <c r="Z1129" s="39">
        <v>20</v>
      </c>
      <c r="AA1129" s="39"/>
      <c r="AB1129" s="52"/>
      <c r="AC1129" s="39"/>
      <c r="AD1129" s="41">
        <v>4.8</v>
      </c>
      <c r="AE1129" s="41"/>
      <c r="AF1129" s="68" t="s">
        <v>619</v>
      </c>
      <c r="AG1129" s="39" t="str">
        <f>VLOOKUP(B1129,$B$1703:$D$1743,2,FALSE)</f>
        <v>NSW</v>
      </c>
      <c r="AH1129" s="39" t="str">
        <f>VLOOKUP(B1129,$B$1703:$D$1743,3,FALSE)</f>
        <v>-</v>
      </c>
      <c r="AI1129" s="69" t="str">
        <f>TRIM(PROPER(L1129))</f>
        <v>Dehorned Unicorn</v>
      </c>
      <c r="AJ1129" s="39" t="str">
        <f>TEXT(A1129, "ddd")</f>
        <v>Sat</v>
      </c>
      <c r="AK1129" s="39">
        <f>MONTH(Table2[[#This Row],[Date]])</f>
        <v>5</v>
      </c>
      <c r="AL1129" s="39"/>
      <c r="AM1129" s="39" t="str">
        <f>IF(AND(Table2[[#This Row],[Date]]=A1130,Table2[[#This Row],[Track]]=B1130,Table2[[#This Row],[Race]]=F1130,AL1129&lt;&gt;"Neg",AL1130&lt;&gt;"Neg"),2,"")</f>
        <v/>
      </c>
      <c r="AN1129" s="39" t="str">
        <f>IF(AM1129=2,2,IF(AND(AM1128=2,Table2[[#This Row],[Negatives]]&lt;&gt;"NEG"),2,""))</f>
        <v/>
      </c>
      <c r="AO1129" s="39">
        <f>IF(AND(Table2[[#This Row],[State]]="NSW",Table2[[#This Row],[Rated Order]]=3,AN1129=""),100,100)</f>
        <v>100</v>
      </c>
      <c r="AP1129" s="39" t="str">
        <f>IF(AC1129&lt;&gt;"Won","",AO1129*AD1129)</f>
        <v/>
      </c>
      <c r="AQ1129" s="39">
        <f>IF(AP1129="",AO1129*-1,AP1129-AO1129)</f>
        <v>-100</v>
      </c>
      <c r="AR1129" s="95">
        <f>IF(Table2[[#This Row],[Negatives]]="NEG","",IF(AND(Table2[[#This Row],[2 Pro Bets]]="",Table2[[#This Row],[State]]="NSW",Table2[[#This Row],[Rated Order]]=3),"",100))</f>
        <v>100</v>
      </c>
      <c r="AS1129" s="47" t="str">
        <f>IF(Table2[[#This Row],[Pro Bet]]="","",IF(Table2[[#This Row],[Lev Ret]]="","",AR1129*Table2[[#This Row],[Div]]))</f>
        <v/>
      </c>
      <c r="AT1129" s="96">
        <f>IF(Table2[[#This Row],[Pro Bet]]="","",IF(AS1129="",AR1129*-1,AS1129-AR1129))</f>
        <v>-100</v>
      </c>
    </row>
    <row r="1130" spans="1:46" x14ac:dyDescent="0.25">
      <c r="A1130" s="38">
        <v>45073</v>
      </c>
      <c r="B1130" s="39" t="s">
        <v>44</v>
      </c>
      <c r="C1130" s="40">
        <v>0.65625</v>
      </c>
      <c r="D1130" s="39">
        <v>4</v>
      </c>
      <c r="E1130" s="39">
        <v>0</v>
      </c>
      <c r="F1130" s="70">
        <v>9</v>
      </c>
      <c r="G1130" s="39">
        <v>1400</v>
      </c>
      <c r="H1130" s="39" t="s">
        <v>1398</v>
      </c>
      <c r="I1130" s="39"/>
      <c r="J1130" s="39">
        <v>150</v>
      </c>
      <c r="K1130" s="39">
        <v>4</v>
      </c>
      <c r="L1130" s="39" t="s">
        <v>931</v>
      </c>
      <c r="M1130" s="39" t="s">
        <v>1006</v>
      </c>
      <c r="N1130" s="41">
        <v>4.7</v>
      </c>
      <c r="O1130" s="39" t="s">
        <v>1068</v>
      </c>
      <c r="P1130" s="39" t="s">
        <v>1534</v>
      </c>
      <c r="Q1130" s="48">
        <v>1.5</v>
      </c>
      <c r="R1130" s="39">
        <v>13</v>
      </c>
      <c r="S1130" s="39">
        <v>58</v>
      </c>
      <c r="T1130" s="39">
        <v>56.5</v>
      </c>
      <c r="U1130" s="48">
        <v>40.88443888193575</v>
      </c>
      <c r="V1130" s="39">
        <v>2</v>
      </c>
      <c r="W1130" s="39">
        <v>2</v>
      </c>
      <c r="X1130" s="39">
        <v>2</v>
      </c>
      <c r="Y1130" s="39">
        <v>6.48</v>
      </c>
      <c r="Z1130" s="39">
        <v>20</v>
      </c>
      <c r="AA1130" s="39"/>
      <c r="AB1130" s="52"/>
      <c r="AC1130" s="39"/>
      <c r="AD1130" s="41">
        <v>5</v>
      </c>
      <c r="AE1130" s="41"/>
      <c r="AF1130" s="68" t="s">
        <v>619</v>
      </c>
      <c r="AG1130" s="39" t="str">
        <f>VLOOKUP(B1130,$B$1703:$D$1743,2,FALSE)</f>
        <v>NSW</v>
      </c>
      <c r="AH1130" s="39" t="str">
        <f>VLOOKUP(B1130,$B$1703:$D$1743,3,FALSE)</f>
        <v>-</v>
      </c>
      <c r="AI1130" s="69" t="str">
        <f>TRIM(PROPER(L1130))</f>
        <v>Tamerlane</v>
      </c>
      <c r="AJ1130" s="39" t="str">
        <f>TEXT(A1130, "ddd")</f>
        <v>Sat</v>
      </c>
      <c r="AK1130" s="39">
        <f>MONTH(Table2[[#This Row],[Date]])</f>
        <v>5</v>
      </c>
      <c r="AL1130" s="39"/>
      <c r="AM1130" s="39" t="str">
        <f>IF(AND(Table2[[#This Row],[Date]]=A1131,Table2[[#This Row],[Track]]=B1131,Table2[[#This Row],[Race]]=F1131,AL1130&lt;&gt;"Neg",AL1131&lt;&gt;"Neg"),2,"")</f>
        <v/>
      </c>
      <c r="AN1130" s="39" t="str">
        <f>IF(AM1130=2,2,IF(AND(AM1129=2,Table2[[#This Row],[Negatives]]&lt;&gt;"NEG"),2,""))</f>
        <v/>
      </c>
      <c r="AO1130" s="39">
        <f>IF(AND(Table2[[#This Row],[State]]="NSW",Table2[[#This Row],[Rated Order]]=3,AN1130=""),100,100)</f>
        <v>100</v>
      </c>
      <c r="AP1130" s="39" t="str">
        <f>IF(AC1130&lt;&gt;"Won","",AO1130*AD1130)</f>
        <v/>
      </c>
      <c r="AQ1130" s="39">
        <f>IF(AP1130="",AO1130*-1,AP1130-AO1130)</f>
        <v>-100</v>
      </c>
      <c r="AR1130" s="95">
        <f>IF(Table2[[#This Row],[Negatives]]="NEG","",IF(AND(Table2[[#This Row],[2 Pro Bets]]="",Table2[[#This Row],[State]]="NSW",Table2[[#This Row],[Rated Order]]=3),"",100))</f>
        <v>100</v>
      </c>
      <c r="AS1130" s="47" t="str">
        <f>IF(Table2[[#This Row],[Pro Bet]]="","",IF(Table2[[#This Row],[Lev Ret]]="","",AR1130*Table2[[#This Row],[Div]]))</f>
        <v/>
      </c>
      <c r="AT1130" s="96">
        <f>IF(Table2[[#This Row],[Pro Bet]]="","",IF(AS1130="",AR1130*-1,AS1130-AR1130))</f>
        <v>-100</v>
      </c>
    </row>
    <row r="1131" spans="1:46" x14ac:dyDescent="0.25">
      <c r="A1131" s="38">
        <v>45073</v>
      </c>
      <c r="B1131" s="39" t="s">
        <v>231</v>
      </c>
      <c r="C1131" s="40">
        <v>0.67013888888888884</v>
      </c>
      <c r="D1131" s="39">
        <v>6</v>
      </c>
      <c r="E1131" s="39">
        <v>0</v>
      </c>
      <c r="F1131" s="70">
        <v>8</v>
      </c>
      <c r="G1131" s="39">
        <v>1600</v>
      </c>
      <c r="H1131" s="39" t="s">
        <v>988</v>
      </c>
      <c r="I1131" s="39">
        <v>84</v>
      </c>
      <c r="J1131" s="39">
        <v>130</v>
      </c>
      <c r="K1131" s="39">
        <v>5</v>
      </c>
      <c r="L1131" s="39" t="s">
        <v>609</v>
      </c>
      <c r="M1131" s="39" t="s">
        <v>1024</v>
      </c>
      <c r="N1131" s="41">
        <v>5.8</v>
      </c>
      <c r="O1131" s="39" t="s">
        <v>1145</v>
      </c>
      <c r="P1131" s="39" t="s">
        <v>1313</v>
      </c>
      <c r="Q1131" s="48">
        <v>1.5</v>
      </c>
      <c r="R1131" s="39">
        <v>12</v>
      </c>
      <c r="S1131" s="39">
        <v>59</v>
      </c>
      <c r="T1131" s="39">
        <v>57.5</v>
      </c>
      <c r="U1131" s="48">
        <v>31.734132933533232</v>
      </c>
      <c r="V1131" s="39">
        <v>2</v>
      </c>
      <c r="W1131" s="39">
        <v>4</v>
      </c>
      <c r="X1131" s="39">
        <v>2</v>
      </c>
      <c r="Y1131" s="39">
        <v>5</v>
      </c>
      <c r="Z1131" s="39">
        <v>35</v>
      </c>
      <c r="AA1131" s="39">
        <v>16</v>
      </c>
      <c r="AB1131" s="52"/>
      <c r="AC1131" s="39" t="s">
        <v>2</v>
      </c>
      <c r="AD1131" s="41">
        <v>8.5</v>
      </c>
      <c r="AE1131" s="41">
        <v>2.8</v>
      </c>
      <c r="AF1131" s="68" t="s">
        <v>618</v>
      </c>
      <c r="AG1131" s="39" t="str">
        <f>VLOOKUP(B1131,$B$1703:$D$1743,2,FALSE)</f>
        <v>Vic</v>
      </c>
      <c r="AH1131" s="39" t="str">
        <f>VLOOKUP(B1131,$B$1703:$D$1743,3,FALSE)</f>
        <v>-</v>
      </c>
      <c r="AI1131" s="69" t="str">
        <f>TRIM(PROPER(L1131))</f>
        <v>French Emperor</v>
      </c>
      <c r="AJ1131" s="39" t="str">
        <f>TEXT(A1131, "ddd")</f>
        <v>Sat</v>
      </c>
      <c r="AK1131" s="39">
        <f>MONTH(Table2[[#This Row],[Date]])</f>
        <v>5</v>
      </c>
      <c r="AL1131" s="39"/>
      <c r="AM1131" s="39" t="str">
        <f>IF(AND(Table2[[#This Row],[Date]]=A1132,Table2[[#This Row],[Track]]=B1132,Table2[[#This Row],[Race]]=F1132,AL1131&lt;&gt;"Neg",AL1132&lt;&gt;"Neg"),2,"")</f>
        <v/>
      </c>
      <c r="AN1131" s="39" t="str">
        <f>IF(AM1131=2,2,IF(AND(AM1130=2,Table2[[#This Row],[Negatives]]&lt;&gt;"NEG"),2,""))</f>
        <v/>
      </c>
      <c r="AO1131" s="39">
        <f>IF(AND(Table2[[#This Row],[State]]="NSW",Table2[[#This Row],[Rated Order]]=3,AN1131=""),100,100)</f>
        <v>100</v>
      </c>
      <c r="AP1131" s="39" t="str">
        <f>IF(AC1131&lt;&gt;"Won","",AO1131*AD1131)</f>
        <v/>
      </c>
      <c r="AQ1131" s="39">
        <f>IF(AP1131="",AO1131*-1,AP1131-AO1131)</f>
        <v>-100</v>
      </c>
      <c r="AR1131" s="95">
        <f>IF(Table2[[#This Row],[Negatives]]="NEG","",IF(AND(Table2[[#This Row],[2 Pro Bets]]="",Table2[[#This Row],[State]]="NSW",Table2[[#This Row],[Rated Order]]=3),"",100))</f>
        <v>100</v>
      </c>
      <c r="AS1131" s="47" t="str">
        <f>IF(Table2[[#This Row],[Pro Bet]]="","",IF(Table2[[#This Row],[Lev Ret]]="","",AR1131*Table2[[#This Row],[Div]]))</f>
        <v/>
      </c>
      <c r="AT1131" s="96">
        <f>IF(Table2[[#This Row],[Pro Bet]]="","",IF(AS1131="",AR1131*-1,AS1131-AR1131))</f>
        <v>-100</v>
      </c>
    </row>
    <row r="1132" spans="1:46" x14ac:dyDescent="0.25">
      <c r="A1132" s="38">
        <v>45073</v>
      </c>
      <c r="B1132" s="39" t="s">
        <v>231</v>
      </c>
      <c r="C1132" s="40">
        <v>0.67013888888888884</v>
      </c>
      <c r="D1132" s="39">
        <v>6</v>
      </c>
      <c r="E1132" s="39">
        <v>0</v>
      </c>
      <c r="F1132" s="70">
        <v>8</v>
      </c>
      <c r="G1132" s="39">
        <v>1600</v>
      </c>
      <c r="H1132" s="39" t="s">
        <v>988</v>
      </c>
      <c r="I1132" s="39">
        <v>84</v>
      </c>
      <c r="J1132" s="39">
        <v>130</v>
      </c>
      <c r="K1132" s="39">
        <v>7</v>
      </c>
      <c r="L1132" s="39" t="s">
        <v>290</v>
      </c>
      <c r="M1132" s="39" t="s">
        <v>1030</v>
      </c>
      <c r="N1132" s="41">
        <v>7.9</v>
      </c>
      <c r="O1132" s="39" t="s">
        <v>1003</v>
      </c>
      <c r="P1132" s="39" t="s">
        <v>1243</v>
      </c>
      <c r="Q1132" s="48">
        <v>2</v>
      </c>
      <c r="R1132" s="39">
        <v>1</v>
      </c>
      <c r="S1132" s="39">
        <v>58.5</v>
      </c>
      <c r="T1132" s="39">
        <v>56.5</v>
      </c>
      <c r="U1132" s="48">
        <v>31.734132933533232</v>
      </c>
      <c r="V1132" s="39">
        <v>1</v>
      </c>
      <c r="W1132" s="39"/>
      <c r="X1132" s="39">
        <v>3</v>
      </c>
      <c r="Y1132" s="39">
        <v>5.5</v>
      </c>
      <c r="Z1132" s="39">
        <v>30</v>
      </c>
      <c r="AA1132" s="39">
        <v>16</v>
      </c>
      <c r="AB1132" s="52"/>
      <c r="AC1132" s="39" t="s">
        <v>1</v>
      </c>
      <c r="AD1132" s="41">
        <v>9</v>
      </c>
      <c r="AE1132" s="41">
        <v>2.6</v>
      </c>
      <c r="AF1132" s="68" t="s">
        <v>618</v>
      </c>
      <c r="AG1132" s="39" t="str">
        <f>VLOOKUP(B1132,$B$1703:$D$1743,2,FALSE)</f>
        <v>Vic</v>
      </c>
      <c r="AH1132" s="39" t="str">
        <f>VLOOKUP(B1132,$B$1703:$D$1743,3,FALSE)</f>
        <v>-</v>
      </c>
      <c r="AI1132" s="69" t="str">
        <f>TRIM(PROPER(L1132))</f>
        <v>Unusual Culture</v>
      </c>
      <c r="AJ1132" s="39" t="str">
        <f>TEXT(A1132, "ddd")</f>
        <v>Sat</v>
      </c>
      <c r="AK1132" s="39">
        <f>MONTH(Table2[[#This Row],[Date]])</f>
        <v>5</v>
      </c>
      <c r="AL1132" s="39" t="s">
        <v>1361</v>
      </c>
      <c r="AM1132" s="39" t="str">
        <f>IF(AND(Table2[[#This Row],[Date]]=A1133,Table2[[#This Row],[Track]]=B1133,Table2[[#This Row],[Race]]=F1133,AL1132&lt;&gt;"Neg",AL1133&lt;&gt;"Neg"),2,"")</f>
        <v/>
      </c>
      <c r="AN1132" s="39" t="str">
        <f>IF(AM1132=2,2,IF(AND(AM1131=2,Table2[[#This Row],[Negatives]]&lt;&gt;"NEG"),2,""))</f>
        <v/>
      </c>
      <c r="AO1132" s="39">
        <f>IF(AND(Table2[[#This Row],[State]]="NSW",Table2[[#This Row],[Rated Order]]=3,AN1132=""),100,100)</f>
        <v>100</v>
      </c>
      <c r="AP1132" s="39" t="str">
        <f>IF(AC1132&lt;&gt;"Won","",AO1132*AD1132)</f>
        <v/>
      </c>
      <c r="AQ1132" s="39">
        <f>IF(AP1132="",AO1132*-1,AP1132-AO1132)</f>
        <v>-100</v>
      </c>
      <c r="AR1132" s="95" t="str">
        <f>IF(Table2[[#This Row],[Negatives]]="NEG","",IF(AND(Table2[[#This Row],[2 Pro Bets]]="",Table2[[#This Row],[State]]="NSW",Table2[[#This Row],[Rated Order]]=3),"",100))</f>
        <v/>
      </c>
      <c r="AS1132" s="47" t="str">
        <f>IF(Table2[[#This Row],[Pro Bet]]="","",IF(Table2[[#This Row],[Lev Ret]]="","",AR1132*Table2[[#This Row],[Div]]))</f>
        <v/>
      </c>
      <c r="AT1132" s="96" t="str">
        <f>IF(Table2[[#This Row],[Pro Bet]]="","",IF(AS1132="",AR1132*-1,AS1132-AR1132))</f>
        <v/>
      </c>
    </row>
    <row r="1133" spans="1:46" x14ac:dyDescent="0.25">
      <c r="A1133" s="38">
        <v>45073</v>
      </c>
      <c r="B1133" s="39" t="s">
        <v>44</v>
      </c>
      <c r="C1133" s="40">
        <v>0.68402777777777779</v>
      </c>
      <c r="D1133" s="39">
        <v>4</v>
      </c>
      <c r="E1133" s="39">
        <v>0</v>
      </c>
      <c r="F1133" s="70">
        <v>10</v>
      </c>
      <c r="G1133" s="39">
        <v>1300</v>
      </c>
      <c r="H1133" s="39" t="s">
        <v>1398</v>
      </c>
      <c r="I1133" s="39">
        <v>78</v>
      </c>
      <c r="J1133" s="39">
        <v>150</v>
      </c>
      <c r="K1133" s="39">
        <v>13</v>
      </c>
      <c r="L1133" s="39" t="s">
        <v>948</v>
      </c>
      <c r="M1133" s="39" t="s">
        <v>999</v>
      </c>
      <c r="N1133" s="41">
        <v>2.4</v>
      </c>
      <c r="O1133" s="39" t="s">
        <v>1068</v>
      </c>
      <c r="P1133" s="39" t="s">
        <v>1534</v>
      </c>
      <c r="Q1133" s="48">
        <v>1.5</v>
      </c>
      <c r="R1133" s="39">
        <v>8</v>
      </c>
      <c r="S1133" s="39">
        <v>55</v>
      </c>
      <c r="T1133" s="39">
        <v>53.5</v>
      </c>
      <c r="U1133" s="48">
        <v>53.160919540229891</v>
      </c>
      <c r="V1133" s="39"/>
      <c r="W1133" s="39"/>
      <c r="X1133" s="39">
        <v>2</v>
      </c>
      <c r="Y1133" s="39">
        <v>5.25</v>
      </c>
      <c r="Z1133" s="39">
        <v>20</v>
      </c>
      <c r="AA1133" s="39"/>
      <c r="AB1133" s="52"/>
      <c r="AC1133" s="39"/>
      <c r="AD1133" s="41">
        <v>3</v>
      </c>
      <c r="AE1133" s="41"/>
      <c r="AF1133" s="68" t="s">
        <v>619</v>
      </c>
      <c r="AG1133" s="39" t="str">
        <f>VLOOKUP(B1133,$B$1703:$D$1743,2,FALSE)</f>
        <v>NSW</v>
      </c>
      <c r="AH1133" s="39" t="str">
        <f>VLOOKUP(B1133,$B$1703:$D$1743,3,FALSE)</f>
        <v>-</v>
      </c>
      <c r="AI1133" s="69" t="str">
        <f>TRIM(PROPER(L1133))</f>
        <v>Shipshape</v>
      </c>
      <c r="AJ1133" s="39" t="str">
        <f>TEXT(A1133, "ddd")</f>
        <v>Sat</v>
      </c>
      <c r="AK1133" s="39">
        <f>MONTH(Table2[[#This Row],[Date]])</f>
        <v>5</v>
      </c>
      <c r="AL1133" s="39"/>
      <c r="AM1133" s="39">
        <f>IF(AND(Table2[[#This Row],[Date]]=A1134,Table2[[#This Row],[Track]]=B1134,Table2[[#This Row],[Race]]=F1134,AL1133&lt;&gt;"Neg",AL1134&lt;&gt;"Neg"),2,"")</f>
        <v>2</v>
      </c>
      <c r="AN1133" s="39">
        <f>IF(AM1133=2,2,IF(AND(AM1132=2,Table2[[#This Row],[Negatives]]&lt;&gt;"NEG"),2,""))</f>
        <v>2</v>
      </c>
      <c r="AO1133" s="39">
        <f>IF(AND(Table2[[#This Row],[State]]="NSW",Table2[[#This Row],[Rated Order]]=3,AN1133=""),100,100)</f>
        <v>100</v>
      </c>
      <c r="AP1133" s="39" t="str">
        <f>IF(AC1133&lt;&gt;"Won","",AO1133*AD1133)</f>
        <v/>
      </c>
      <c r="AQ1133" s="39">
        <f>IF(AP1133="",AO1133*-1,AP1133-AO1133)</f>
        <v>-100</v>
      </c>
      <c r="AR1133" s="95">
        <f>IF(Table2[[#This Row],[Negatives]]="NEG","",IF(AND(Table2[[#This Row],[2 Pro Bets]]="",Table2[[#This Row],[State]]="NSW",Table2[[#This Row],[Rated Order]]=3),"",100))</f>
        <v>100</v>
      </c>
      <c r="AS1133" s="47" t="str">
        <f>IF(Table2[[#This Row],[Pro Bet]]="","",IF(Table2[[#This Row],[Lev Ret]]="","",AR1133*Table2[[#This Row],[Div]]))</f>
        <v/>
      </c>
      <c r="AT1133" s="96">
        <f>IF(Table2[[#This Row],[Pro Bet]]="","",IF(AS1133="",AR1133*-1,AS1133-AR1133))</f>
        <v>-100</v>
      </c>
    </row>
    <row r="1134" spans="1:46" x14ac:dyDescent="0.25">
      <c r="A1134" s="38">
        <v>45073</v>
      </c>
      <c r="B1134" s="39" t="s">
        <v>44</v>
      </c>
      <c r="C1134" s="40">
        <v>0.68402777777777779</v>
      </c>
      <c r="D1134" s="39">
        <v>4</v>
      </c>
      <c r="E1134" s="39">
        <v>0</v>
      </c>
      <c r="F1134" s="70">
        <v>10</v>
      </c>
      <c r="G1134" s="39">
        <v>1300</v>
      </c>
      <c r="H1134" s="39" t="s">
        <v>1398</v>
      </c>
      <c r="I1134" s="39">
        <v>78</v>
      </c>
      <c r="J1134" s="39">
        <v>150</v>
      </c>
      <c r="K1134" s="39">
        <v>12</v>
      </c>
      <c r="L1134" s="39" t="s">
        <v>208</v>
      </c>
      <c r="M1134" s="39" t="s">
        <v>1006</v>
      </c>
      <c r="N1134" s="41">
        <v>5.0999999999999996</v>
      </c>
      <c r="O1134" s="39" t="s">
        <v>1411</v>
      </c>
      <c r="P1134" s="39" t="s">
        <v>1116</v>
      </c>
      <c r="Q1134" s="48"/>
      <c r="R1134" s="39">
        <v>4</v>
      </c>
      <c r="S1134" s="39">
        <v>56.5</v>
      </c>
      <c r="T1134" s="39">
        <v>56.5</v>
      </c>
      <c r="U1134" s="48">
        <v>53.160919540229891</v>
      </c>
      <c r="V1134" s="39">
        <v>2</v>
      </c>
      <c r="W1134" s="39">
        <v>5</v>
      </c>
      <c r="X1134" s="39">
        <v>3</v>
      </c>
      <c r="Y1134" s="39">
        <v>6.51</v>
      </c>
      <c r="Z1134" s="39">
        <v>20</v>
      </c>
      <c r="AA1134" s="39"/>
      <c r="AB1134" s="52"/>
      <c r="AC1134" s="39" t="s">
        <v>2</v>
      </c>
      <c r="AD1134" s="41">
        <v>6.5</v>
      </c>
      <c r="AE1134" s="41">
        <v>1.7</v>
      </c>
      <c r="AF1134" s="68" t="s">
        <v>619</v>
      </c>
      <c r="AG1134" s="39" t="str">
        <f>VLOOKUP(B1134,$B$1703:$D$1743,2,FALSE)</f>
        <v>NSW</v>
      </c>
      <c r="AH1134" s="39" t="str">
        <f>VLOOKUP(B1134,$B$1703:$D$1743,3,FALSE)</f>
        <v>-</v>
      </c>
      <c r="AI1134" s="69" t="str">
        <f>TRIM(PROPER(L1134))</f>
        <v>Green Shadows</v>
      </c>
      <c r="AJ1134" s="39" t="str">
        <f>TEXT(A1134, "ddd")</f>
        <v>Sat</v>
      </c>
      <c r="AK1134" s="39">
        <f>MONTH(Table2[[#This Row],[Date]])</f>
        <v>5</v>
      </c>
      <c r="AL1134" s="39"/>
      <c r="AM1134" s="39" t="str">
        <f>IF(AND(Table2[[#This Row],[Date]]=A1135,Table2[[#This Row],[Track]]=B1135,Table2[[#This Row],[Race]]=F1135,AL1134&lt;&gt;"Neg",AL1135&lt;&gt;"Neg"),2,"")</f>
        <v/>
      </c>
      <c r="AN1134" s="39">
        <f>IF(AM1134=2,2,IF(AND(AM1133=2,Table2[[#This Row],[Negatives]]&lt;&gt;"NEG"),2,""))</f>
        <v>2</v>
      </c>
      <c r="AO1134" s="39">
        <f>IF(AND(Table2[[#This Row],[State]]="NSW",Table2[[#This Row],[Rated Order]]=3,AN1134=""),100,100)</f>
        <v>100</v>
      </c>
      <c r="AP1134" s="39" t="str">
        <f>IF(AC1134&lt;&gt;"Won","",AO1134*AD1134)</f>
        <v/>
      </c>
      <c r="AQ1134" s="39">
        <f>IF(AP1134="",AO1134*-1,AP1134-AO1134)</f>
        <v>-100</v>
      </c>
      <c r="AR1134" s="95">
        <f>IF(Table2[[#This Row],[Negatives]]="NEG","",IF(AND(Table2[[#This Row],[2 Pro Bets]]="",Table2[[#This Row],[State]]="NSW",Table2[[#This Row],[Rated Order]]=3),"",100))</f>
        <v>100</v>
      </c>
      <c r="AS1134" s="47" t="str">
        <f>IF(Table2[[#This Row],[Pro Bet]]="","",IF(Table2[[#This Row],[Lev Ret]]="","",AR1134*Table2[[#This Row],[Div]]))</f>
        <v/>
      </c>
      <c r="AT1134" s="96">
        <f>IF(Table2[[#This Row],[Pro Bet]]="","",IF(AS1134="",AR1134*-1,AS1134-AR1134))</f>
        <v>-100</v>
      </c>
    </row>
    <row r="1135" spans="1:46" x14ac:dyDescent="0.25">
      <c r="A1135" s="38">
        <v>45080</v>
      </c>
      <c r="B1135" s="39" t="s">
        <v>45</v>
      </c>
      <c r="C1135" s="40">
        <v>0.50694444444444442</v>
      </c>
      <c r="D1135" s="39">
        <v>4</v>
      </c>
      <c r="E1135" s="39">
        <v>6</v>
      </c>
      <c r="F1135" s="70">
        <v>3</v>
      </c>
      <c r="G1135" s="39">
        <v>1400</v>
      </c>
      <c r="H1135" s="39" t="s">
        <v>1398</v>
      </c>
      <c r="I1135" s="39">
        <v>72</v>
      </c>
      <c r="J1135" s="39">
        <v>150</v>
      </c>
      <c r="K1135" s="39">
        <v>2</v>
      </c>
      <c r="L1135" s="39" t="s">
        <v>949</v>
      </c>
      <c r="M1135" s="39" t="s">
        <v>999</v>
      </c>
      <c r="N1135" s="41">
        <v>5.9</v>
      </c>
      <c r="O1135" s="39" t="s">
        <v>1448</v>
      </c>
      <c r="P1135" s="39" t="s">
        <v>1407</v>
      </c>
      <c r="Q1135" s="48"/>
      <c r="R1135" s="39">
        <v>5</v>
      </c>
      <c r="S1135" s="39">
        <v>59.5</v>
      </c>
      <c r="T1135" s="39">
        <v>59.5</v>
      </c>
      <c r="U1135" s="48">
        <v>28.713858424725821</v>
      </c>
      <c r="V1135" s="39">
        <v>5</v>
      </c>
      <c r="W1135" s="39">
        <v>2</v>
      </c>
      <c r="X1135" s="39">
        <v>2</v>
      </c>
      <c r="Y1135" s="39">
        <v>5.5</v>
      </c>
      <c r="Z1135" s="39">
        <v>20</v>
      </c>
      <c r="AA1135" s="39"/>
      <c r="AB1135" s="52"/>
      <c r="AC1135" s="39"/>
      <c r="AD1135" s="41">
        <v>6</v>
      </c>
      <c r="AE1135" s="41"/>
      <c r="AF1135" s="68" t="s">
        <v>619</v>
      </c>
      <c r="AG1135" s="39" t="str">
        <f>VLOOKUP(B1135,$B$1703:$D$1743,2,FALSE)</f>
        <v>NSW</v>
      </c>
      <c r="AH1135" s="39" t="str">
        <f>VLOOKUP(B1135,$B$1703:$D$1743,3,FALSE)</f>
        <v>-</v>
      </c>
      <c r="AI1135" s="69" t="str">
        <f>TRIM(PROPER(L1135))</f>
        <v>Awesome Lad</v>
      </c>
      <c r="AJ1135" s="39" t="str">
        <f>TEXT(A1135, "ddd")</f>
        <v>Sat</v>
      </c>
      <c r="AK1135" s="39">
        <f>MONTH(Table2[[#This Row],[Date]])</f>
        <v>6</v>
      </c>
      <c r="AL1135" s="39"/>
      <c r="AM1135" s="39" t="str">
        <f>IF(AND(Table2[[#This Row],[Date]]=A1136,Table2[[#This Row],[Track]]=B1136,Table2[[#This Row],[Race]]=F1136,AL1135&lt;&gt;"Neg",AL1136&lt;&gt;"Neg"),2,"")</f>
        <v/>
      </c>
      <c r="AN1135" s="39" t="str">
        <f>IF(AM1135=2,2,IF(AND(AM1134=2,Table2[[#This Row],[Negatives]]&lt;&gt;"NEG"),2,""))</f>
        <v/>
      </c>
      <c r="AO1135" s="39">
        <f>IF(AND(Table2[[#This Row],[State]]="NSW",Table2[[#This Row],[Rated Order]]=3,AN1135=""),100,100)</f>
        <v>100</v>
      </c>
      <c r="AP1135" s="39" t="str">
        <f>IF(AC1135&lt;&gt;"Won","",AO1135*AD1135)</f>
        <v/>
      </c>
      <c r="AQ1135" s="39">
        <f>IF(AP1135="",AO1135*-1,AP1135-AO1135)</f>
        <v>-100</v>
      </c>
      <c r="AR1135" s="95">
        <f>IF(Table2[[#This Row],[Negatives]]="NEG","",IF(AND(Table2[[#This Row],[2 Pro Bets]]="",Table2[[#This Row],[State]]="NSW",Table2[[#This Row],[Rated Order]]=3),"",100))</f>
        <v>100</v>
      </c>
      <c r="AS1135" s="47" t="str">
        <f>IF(Table2[[#This Row],[Pro Bet]]="","",IF(Table2[[#This Row],[Lev Ret]]="","",AR1135*Table2[[#This Row],[Div]]))</f>
        <v/>
      </c>
      <c r="AT1135" s="96">
        <f>IF(Table2[[#This Row],[Pro Bet]]="","",IF(AS1135="",AR1135*-1,AS1135-AR1135))</f>
        <v>-100</v>
      </c>
    </row>
    <row r="1136" spans="1:46" x14ac:dyDescent="0.25">
      <c r="A1136" s="38">
        <v>45080</v>
      </c>
      <c r="B1136" s="39" t="s">
        <v>225</v>
      </c>
      <c r="C1136" s="40">
        <v>0.54166666666666663</v>
      </c>
      <c r="D1136" s="39">
        <v>6</v>
      </c>
      <c r="E1136" s="39">
        <v>8</v>
      </c>
      <c r="F1136" s="70">
        <v>3</v>
      </c>
      <c r="G1136" s="39">
        <v>1400</v>
      </c>
      <c r="H1136" s="39" t="s">
        <v>1021</v>
      </c>
      <c r="I1136" s="39">
        <v>78</v>
      </c>
      <c r="J1136" s="39">
        <v>130</v>
      </c>
      <c r="K1136" s="39">
        <v>5</v>
      </c>
      <c r="L1136" s="39" t="s">
        <v>610</v>
      </c>
      <c r="M1136" s="39" t="s">
        <v>990</v>
      </c>
      <c r="N1136" s="41">
        <v>16.899999999999999</v>
      </c>
      <c r="O1136" s="39" t="s">
        <v>1314</v>
      </c>
      <c r="P1136" s="39" t="s">
        <v>1283</v>
      </c>
      <c r="Q1136" s="48">
        <v>2</v>
      </c>
      <c r="R1136" s="39">
        <v>3</v>
      </c>
      <c r="S1136" s="39">
        <v>59</v>
      </c>
      <c r="T1136" s="39">
        <v>57</v>
      </c>
      <c r="U1136" s="48">
        <v>40.399918384003271</v>
      </c>
      <c r="V1136" s="39">
        <v>2</v>
      </c>
      <c r="W1136" s="39">
        <v>4</v>
      </c>
      <c r="X1136" s="39">
        <v>2</v>
      </c>
      <c r="Y1136" s="39">
        <v>5</v>
      </c>
      <c r="Z1136" s="39">
        <v>35</v>
      </c>
      <c r="AA1136" s="39">
        <v>15</v>
      </c>
      <c r="AB1136" s="52"/>
      <c r="AC1136" s="39"/>
      <c r="AD1136" s="41">
        <v>13</v>
      </c>
      <c r="AE1136" s="41"/>
      <c r="AF1136" s="68" t="s">
        <v>618</v>
      </c>
      <c r="AG1136" s="39" t="str">
        <f>VLOOKUP(B1136,$B$1703:$D$1743,2,FALSE)</f>
        <v>Vic</v>
      </c>
      <c r="AH1136" s="39" t="str">
        <f>VLOOKUP(B1136,$B$1703:$D$1743,3,FALSE)</f>
        <v>-</v>
      </c>
      <c r="AI1136" s="69" t="str">
        <f>TRIM(PROPER(L1136))</f>
        <v>Rumbled Again</v>
      </c>
      <c r="AJ1136" s="39" t="str">
        <f>TEXT(A1136, "ddd")</f>
        <v>Sat</v>
      </c>
      <c r="AK1136" s="39">
        <f>MONTH(Table2[[#This Row],[Date]])</f>
        <v>6</v>
      </c>
      <c r="AL1136" s="39"/>
      <c r="AM1136" s="39" t="str">
        <f>IF(AND(Table2[[#This Row],[Date]]=A1137,Table2[[#This Row],[Track]]=B1137,Table2[[#This Row],[Race]]=F1137,AL1136&lt;&gt;"Neg",AL1137&lt;&gt;"Neg"),2,"")</f>
        <v/>
      </c>
      <c r="AN1136" s="39" t="str">
        <f>IF(AM1136=2,2,IF(AND(AM1135=2,Table2[[#This Row],[Negatives]]&lt;&gt;"NEG"),2,""))</f>
        <v/>
      </c>
      <c r="AO1136" s="39">
        <f>IF(AND(Table2[[#This Row],[State]]="NSW",Table2[[#This Row],[Rated Order]]=3,AN1136=""),100,100)</f>
        <v>100</v>
      </c>
      <c r="AP1136" s="39" t="str">
        <f>IF(AC1136&lt;&gt;"Won","",AO1136*AD1136)</f>
        <v/>
      </c>
      <c r="AQ1136" s="39">
        <f>IF(AP1136="",AO1136*-1,AP1136-AO1136)</f>
        <v>-100</v>
      </c>
      <c r="AR1136" s="95">
        <f>IF(Table2[[#This Row],[Negatives]]="NEG","",IF(AND(Table2[[#This Row],[2 Pro Bets]]="",Table2[[#This Row],[State]]="NSW",Table2[[#This Row],[Rated Order]]=3),"",100))</f>
        <v>100</v>
      </c>
      <c r="AS1136" s="47" t="str">
        <f>IF(Table2[[#This Row],[Pro Bet]]="","",IF(Table2[[#This Row],[Lev Ret]]="","",AR1136*Table2[[#This Row],[Div]]))</f>
        <v/>
      </c>
      <c r="AT1136" s="96">
        <f>IF(Table2[[#This Row],[Pro Bet]]="","",IF(AS1136="",AR1136*-1,AS1136-AR1136))</f>
        <v>-100</v>
      </c>
    </row>
    <row r="1137" spans="1:46" x14ac:dyDescent="0.25">
      <c r="A1137" s="38">
        <v>45080</v>
      </c>
      <c r="B1137" s="39" t="s">
        <v>225</v>
      </c>
      <c r="C1137" s="40">
        <v>0.54166666666666663</v>
      </c>
      <c r="D1137" s="39">
        <v>6</v>
      </c>
      <c r="E1137" s="39">
        <v>8</v>
      </c>
      <c r="F1137" s="70">
        <v>3</v>
      </c>
      <c r="G1137" s="39">
        <v>1400</v>
      </c>
      <c r="H1137" s="39" t="s">
        <v>1021</v>
      </c>
      <c r="I1137" s="39">
        <v>78</v>
      </c>
      <c r="J1137" s="39">
        <v>130</v>
      </c>
      <c r="K1137" s="39">
        <v>6</v>
      </c>
      <c r="L1137" s="39" t="s">
        <v>939</v>
      </c>
      <c r="M1137" s="39" t="s">
        <v>999</v>
      </c>
      <c r="N1137" s="41">
        <v>11.6</v>
      </c>
      <c r="O1137" s="39" t="s">
        <v>1003</v>
      </c>
      <c r="P1137" s="39" t="s">
        <v>1232</v>
      </c>
      <c r="Q1137" s="48">
        <v>1.5</v>
      </c>
      <c r="R1137" s="39">
        <v>10</v>
      </c>
      <c r="S1137" s="39">
        <v>59</v>
      </c>
      <c r="T1137" s="39">
        <v>57.5</v>
      </c>
      <c r="U1137" s="48">
        <v>40.399918384003271</v>
      </c>
      <c r="V1137" s="39">
        <v>3</v>
      </c>
      <c r="W1137" s="39">
        <v>1</v>
      </c>
      <c r="X1137" s="39">
        <v>3</v>
      </c>
      <c r="Y1137" s="39">
        <v>5.5</v>
      </c>
      <c r="Z1137" s="39">
        <v>30</v>
      </c>
      <c r="AA1137" s="39">
        <v>15</v>
      </c>
      <c r="AB1137" s="52"/>
      <c r="AC1137" s="39"/>
      <c r="AD1137" s="41">
        <v>17</v>
      </c>
      <c r="AE1137" s="41"/>
      <c r="AF1137" s="68" t="s">
        <v>618</v>
      </c>
      <c r="AG1137" s="39" t="str">
        <f>VLOOKUP(B1137,$B$1703:$D$1743,2,FALSE)</f>
        <v>Vic</v>
      </c>
      <c r="AH1137" s="39" t="str">
        <f>VLOOKUP(B1137,$B$1703:$D$1743,3,FALSE)</f>
        <v>-</v>
      </c>
      <c r="AI1137" s="69" t="str">
        <f>TRIM(PROPER(L1137))</f>
        <v>Sonora</v>
      </c>
      <c r="AJ1137" s="39" t="str">
        <f>TEXT(A1137, "ddd")</f>
        <v>Sat</v>
      </c>
      <c r="AK1137" s="39">
        <f>MONTH(Table2[[#This Row],[Date]])</f>
        <v>6</v>
      </c>
      <c r="AL1137" s="39" t="s">
        <v>1361</v>
      </c>
      <c r="AM1137" s="39" t="str">
        <f>IF(AND(Table2[[#This Row],[Date]]=A1138,Table2[[#This Row],[Track]]=B1138,Table2[[#This Row],[Race]]=F1138,AL1137&lt;&gt;"Neg",AL1138&lt;&gt;"Neg"),2,"")</f>
        <v/>
      </c>
      <c r="AN1137" s="39" t="str">
        <f>IF(AM1137=2,2,IF(AND(AM1136=2,Table2[[#This Row],[Negatives]]&lt;&gt;"NEG"),2,""))</f>
        <v/>
      </c>
      <c r="AO1137" s="39">
        <f>IF(AND(Table2[[#This Row],[State]]="NSW",Table2[[#This Row],[Rated Order]]=3,AN1137=""),100,100)</f>
        <v>100</v>
      </c>
      <c r="AP1137" s="39" t="str">
        <f>IF(AC1137&lt;&gt;"Won","",AO1137*AD1137)</f>
        <v/>
      </c>
      <c r="AQ1137" s="39">
        <f>IF(AP1137="",AO1137*-1,AP1137-AO1137)</f>
        <v>-100</v>
      </c>
      <c r="AR1137" s="95" t="str">
        <f>IF(Table2[[#This Row],[Negatives]]="NEG","",IF(AND(Table2[[#This Row],[2 Pro Bets]]="",Table2[[#This Row],[State]]="NSW",Table2[[#This Row],[Rated Order]]=3),"",100))</f>
        <v/>
      </c>
      <c r="AS1137" s="47" t="str">
        <f>IF(Table2[[#This Row],[Pro Bet]]="","",IF(Table2[[#This Row],[Lev Ret]]="","",AR1137*Table2[[#This Row],[Div]]))</f>
        <v/>
      </c>
      <c r="AT1137" s="96" t="str">
        <f>IF(Table2[[#This Row],[Pro Bet]]="","",IF(AS1137="",AR1137*-1,AS1137-AR1137))</f>
        <v/>
      </c>
    </row>
    <row r="1138" spans="1:46" x14ac:dyDescent="0.25">
      <c r="A1138" s="38">
        <v>45080</v>
      </c>
      <c r="B1138" s="39" t="s">
        <v>45</v>
      </c>
      <c r="C1138" s="40">
        <v>0.62847222222222221</v>
      </c>
      <c r="D1138" s="39">
        <v>4</v>
      </c>
      <c r="E1138" s="39">
        <v>6</v>
      </c>
      <c r="F1138" s="70">
        <v>8</v>
      </c>
      <c r="G1138" s="39">
        <v>1800</v>
      </c>
      <c r="H1138" s="39" t="s">
        <v>1398</v>
      </c>
      <c r="I1138" s="39">
        <v>94</v>
      </c>
      <c r="J1138" s="39">
        <v>150</v>
      </c>
      <c r="K1138" s="39">
        <v>10</v>
      </c>
      <c r="L1138" s="39" t="s">
        <v>924</v>
      </c>
      <c r="M1138" s="39" t="s">
        <v>1006</v>
      </c>
      <c r="N1138" s="41">
        <v>6.1</v>
      </c>
      <c r="O1138" s="39" t="s">
        <v>1091</v>
      </c>
      <c r="P1138" s="39" t="s">
        <v>1064</v>
      </c>
      <c r="Q1138" s="48"/>
      <c r="R1138" s="39">
        <v>8</v>
      </c>
      <c r="S1138" s="39">
        <v>56</v>
      </c>
      <c r="T1138" s="39">
        <v>56</v>
      </c>
      <c r="U1138" s="48">
        <v>27.887695496514041</v>
      </c>
      <c r="V1138" s="39">
        <v>3</v>
      </c>
      <c r="W1138" s="39">
        <v>2</v>
      </c>
      <c r="X1138" s="39">
        <v>3</v>
      </c>
      <c r="Y1138" s="39">
        <v>8.31</v>
      </c>
      <c r="Z1138" s="39">
        <v>20</v>
      </c>
      <c r="AA1138" s="39"/>
      <c r="AB1138" s="52"/>
      <c r="AC1138" s="39"/>
      <c r="AD1138" s="41">
        <v>9</v>
      </c>
      <c r="AE1138" s="41"/>
      <c r="AF1138" s="68" t="s">
        <v>619</v>
      </c>
      <c r="AG1138" s="39" t="str">
        <f>VLOOKUP(B1138,$B$1703:$D$1743,2,FALSE)</f>
        <v>NSW</v>
      </c>
      <c r="AH1138" s="39" t="str">
        <f>VLOOKUP(B1138,$B$1703:$D$1743,3,FALSE)</f>
        <v>-</v>
      </c>
      <c r="AI1138" s="69" t="str">
        <f>TRIM(PROPER(L1138))</f>
        <v>Bold Mac</v>
      </c>
      <c r="AJ1138" s="39" t="str">
        <f>TEXT(A1138, "ddd")</f>
        <v>Sat</v>
      </c>
      <c r="AK1138" s="39">
        <f>MONTH(Table2[[#This Row],[Date]])</f>
        <v>6</v>
      </c>
      <c r="AL1138" s="79" t="s">
        <v>1361</v>
      </c>
      <c r="AM1138" s="39" t="str">
        <f>IF(AND(Table2[[#This Row],[Date]]=A1139,Table2[[#This Row],[Track]]=B1139,Table2[[#This Row],[Race]]=F1139,AL1138&lt;&gt;"Neg",AL1139&lt;&gt;"Neg"),2,"")</f>
        <v/>
      </c>
      <c r="AN1138" s="39" t="str">
        <f>IF(AM1138=2,2,IF(AND(AM1137=2,Table2[[#This Row],[Negatives]]&lt;&gt;"NEG"),2,""))</f>
        <v/>
      </c>
      <c r="AO1138" s="39">
        <f>IF(AND(Table2[[#This Row],[State]]="NSW",Table2[[#This Row],[Rated Order]]=3,AN1138=""),100,100)</f>
        <v>100</v>
      </c>
      <c r="AP1138" s="39" t="str">
        <f>IF(AC1138&lt;&gt;"Won","",AO1138*AD1138)</f>
        <v/>
      </c>
      <c r="AQ1138" s="39">
        <f>IF(AP1138="",AO1138*-1,AP1138-AO1138)</f>
        <v>-100</v>
      </c>
      <c r="AR1138" s="95" t="str">
        <f>IF(Table2[[#This Row],[Negatives]]="NEG","",IF(AND(Table2[[#This Row],[2 Pro Bets]]="",Table2[[#This Row],[State]]="NSW",Table2[[#This Row],[Rated Order]]=3),"",100))</f>
        <v/>
      </c>
      <c r="AS1138" s="47" t="str">
        <f>IF(Table2[[#This Row],[Pro Bet]]="","",IF(Table2[[#This Row],[Lev Ret]]="","",AR1138*Table2[[#This Row],[Div]]))</f>
        <v/>
      </c>
      <c r="AT1138" s="96" t="str">
        <f>IF(Table2[[#This Row],[Pro Bet]]="","",IF(AS1138="",AR1138*-1,AS1138-AR1138))</f>
        <v/>
      </c>
    </row>
    <row r="1139" spans="1:46" x14ac:dyDescent="0.25">
      <c r="A1139" s="38">
        <v>45080</v>
      </c>
      <c r="B1139" s="39" t="s">
        <v>225</v>
      </c>
      <c r="C1139" s="40">
        <v>0.63888888888888895</v>
      </c>
      <c r="D1139" s="39">
        <v>6</v>
      </c>
      <c r="E1139" s="39">
        <v>8</v>
      </c>
      <c r="F1139" s="70">
        <v>7</v>
      </c>
      <c r="G1139" s="39">
        <v>2000</v>
      </c>
      <c r="H1139" s="39" t="s">
        <v>988</v>
      </c>
      <c r="I1139" s="39">
        <v>84</v>
      </c>
      <c r="J1139" s="39">
        <v>130</v>
      </c>
      <c r="K1139" s="39">
        <v>18</v>
      </c>
      <c r="L1139" s="39" t="s">
        <v>1315</v>
      </c>
      <c r="M1139" s="39" t="s">
        <v>1018</v>
      </c>
      <c r="N1139" s="41">
        <v>8.3000000000000007</v>
      </c>
      <c r="O1139" s="39" t="s">
        <v>1048</v>
      </c>
      <c r="P1139" s="39" t="s">
        <v>1260</v>
      </c>
      <c r="Q1139" s="48"/>
      <c r="R1139" s="39">
        <v>1</v>
      </c>
      <c r="S1139" s="39">
        <v>54</v>
      </c>
      <c r="T1139" s="39">
        <v>54</v>
      </c>
      <c r="U1139" s="48">
        <v>28.17722502914885</v>
      </c>
      <c r="V1139" s="39">
        <v>2</v>
      </c>
      <c r="W1139" s="39"/>
      <c r="X1139" s="39">
        <v>2</v>
      </c>
      <c r="Y1139" s="39">
        <v>5.0999999999999996</v>
      </c>
      <c r="Z1139" s="39">
        <v>35</v>
      </c>
      <c r="AA1139" s="39">
        <v>12</v>
      </c>
      <c r="AB1139" s="52"/>
      <c r="AC1139" s="39"/>
      <c r="AD1139" s="41">
        <v>9</v>
      </c>
      <c r="AE1139" s="41"/>
      <c r="AF1139" s="68" t="s">
        <v>618</v>
      </c>
      <c r="AG1139" s="39" t="str">
        <f>VLOOKUP(B1139,$B$1703:$D$1743,2,FALSE)</f>
        <v>Vic</v>
      </c>
      <c r="AH1139" s="39" t="str">
        <f>VLOOKUP(B1139,$B$1703:$D$1743,3,FALSE)</f>
        <v>-</v>
      </c>
      <c r="AI1139" s="69" t="str">
        <f>TRIM(PROPER(L1139))</f>
        <v>Royal Hard Hat</v>
      </c>
      <c r="AJ1139" s="39" t="str">
        <f>TEXT(A1139, "ddd")</f>
        <v>Sat</v>
      </c>
      <c r="AK1139" s="39">
        <f>MONTH(Table2[[#This Row],[Date]])</f>
        <v>6</v>
      </c>
      <c r="AL1139" s="39" t="s">
        <v>1361</v>
      </c>
      <c r="AM1139" s="39" t="str">
        <f>IF(AND(Table2[[#This Row],[Date]]=A1140,Table2[[#This Row],[Track]]=B1140,Table2[[#This Row],[Race]]=F1140,AL1139&lt;&gt;"Neg",AL1140&lt;&gt;"Neg"),2,"")</f>
        <v/>
      </c>
      <c r="AN1139" s="39" t="str">
        <f>IF(AM1139=2,2,IF(AND(AM1138=2,Table2[[#This Row],[Negatives]]&lt;&gt;"NEG"),2,""))</f>
        <v/>
      </c>
      <c r="AO1139" s="39">
        <f>IF(AND(Table2[[#This Row],[State]]="NSW",Table2[[#This Row],[Rated Order]]=3,AN1139=""),100,100)</f>
        <v>100</v>
      </c>
      <c r="AP1139" s="39" t="str">
        <f>IF(AC1139&lt;&gt;"Won","",AO1139*AD1139)</f>
        <v/>
      </c>
      <c r="AQ1139" s="39">
        <f>IF(AP1139="",AO1139*-1,AP1139-AO1139)</f>
        <v>-100</v>
      </c>
      <c r="AR1139" s="95" t="str">
        <f>IF(Table2[[#This Row],[Negatives]]="NEG","",IF(AND(Table2[[#This Row],[2 Pro Bets]]="",Table2[[#This Row],[State]]="NSW",Table2[[#This Row],[Rated Order]]=3),"",100))</f>
        <v/>
      </c>
      <c r="AS1139" s="47" t="str">
        <f>IF(Table2[[#This Row],[Pro Bet]]="","",IF(Table2[[#This Row],[Lev Ret]]="","",AR1139*Table2[[#This Row],[Div]]))</f>
        <v/>
      </c>
      <c r="AT1139" s="96" t="str">
        <f>IF(Table2[[#This Row],[Pro Bet]]="","",IF(AS1139="",AR1139*-1,AS1139-AR1139))</f>
        <v/>
      </c>
    </row>
    <row r="1140" spans="1:46" x14ac:dyDescent="0.25">
      <c r="A1140" s="38">
        <v>45080</v>
      </c>
      <c r="B1140" s="39" t="s">
        <v>45</v>
      </c>
      <c r="C1140" s="40">
        <v>0.65277777777777779</v>
      </c>
      <c r="D1140" s="39">
        <v>4</v>
      </c>
      <c r="E1140" s="39">
        <v>6</v>
      </c>
      <c r="F1140" s="70">
        <v>9</v>
      </c>
      <c r="G1140" s="39">
        <v>1500</v>
      </c>
      <c r="H1140" s="39" t="s">
        <v>1398</v>
      </c>
      <c r="I1140" s="39">
        <v>78</v>
      </c>
      <c r="J1140" s="39">
        <v>150</v>
      </c>
      <c r="K1140" s="39">
        <v>16</v>
      </c>
      <c r="L1140" s="39" t="s">
        <v>140</v>
      </c>
      <c r="M1140" s="39" t="s">
        <v>999</v>
      </c>
      <c r="N1140" s="41">
        <v>5.7</v>
      </c>
      <c r="O1140" s="39" t="s">
        <v>1149</v>
      </c>
      <c r="P1140" s="39" t="s">
        <v>1477</v>
      </c>
      <c r="Q1140" s="48"/>
      <c r="R1140" s="39">
        <v>5</v>
      </c>
      <c r="S1140" s="39">
        <v>54.5</v>
      </c>
      <c r="T1140" s="39">
        <v>54.5</v>
      </c>
      <c r="U1140" s="48">
        <v>35.087719298245609</v>
      </c>
      <c r="V1140" s="39"/>
      <c r="W1140" s="39">
        <v>3</v>
      </c>
      <c r="X1140" s="39">
        <v>2</v>
      </c>
      <c r="Y1140" s="39">
        <v>6.94</v>
      </c>
      <c r="Z1140" s="39">
        <v>20</v>
      </c>
      <c r="AA1140" s="39"/>
      <c r="AB1140" s="52"/>
      <c r="AC1140" s="39" t="s">
        <v>2</v>
      </c>
      <c r="AD1140" s="41">
        <v>4.8</v>
      </c>
      <c r="AE1140" s="41">
        <v>1.8</v>
      </c>
      <c r="AF1140" s="68" t="s">
        <v>619</v>
      </c>
      <c r="AG1140" s="39" t="str">
        <f>VLOOKUP(B1140,$B$1703:$D$1743,2,FALSE)</f>
        <v>NSW</v>
      </c>
      <c r="AH1140" s="39" t="str">
        <f>VLOOKUP(B1140,$B$1703:$D$1743,3,FALSE)</f>
        <v>-</v>
      </c>
      <c r="AI1140" s="69" t="str">
        <f>TRIM(PROPER(L1140))</f>
        <v>African Daisy</v>
      </c>
      <c r="AJ1140" s="39" t="str">
        <f>TEXT(A1140, "ddd")</f>
        <v>Sat</v>
      </c>
      <c r="AK1140" s="39">
        <f>MONTH(Table2[[#This Row],[Date]])</f>
        <v>6</v>
      </c>
      <c r="AL1140" s="39"/>
      <c r="AM1140" s="39">
        <f>IF(AND(Table2[[#This Row],[Date]]=A1141,Table2[[#This Row],[Track]]=B1141,Table2[[#This Row],[Race]]=F1141,AL1140&lt;&gt;"Neg",AL1141&lt;&gt;"Neg"),2,"")</f>
        <v>2</v>
      </c>
      <c r="AN1140" s="39">
        <f>IF(AM1140=2,2,IF(AND(AM1139=2,Table2[[#This Row],[Negatives]]&lt;&gt;"NEG"),2,""))</f>
        <v>2</v>
      </c>
      <c r="AO1140" s="39">
        <f>IF(AND(Table2[[#This Row],[State]]="NSW",Table2[[#This Row],[Rated Order]]=3,AN1140=""),100,100)</f>
        <v>100</v>
      </c>
      <c r="AP1140" s="39" t="str">
        <f>IF(AC1140&lt;&gt;"Won","",AO1140*AD1140)</f>
        <v/>
      </c>
      <c r="AQ1140" s="39">
        <f>IF(AP1140="",AO1140*-1,AP1140-AO1140)</f>
        <v>-100</v>
      </c>
      <c r="AR1140" s="95">
        <f>IF(Table2[[#This Row],[Negatives]]="NEG","",IF(AND(Table2[[#This Row],[2 Pro Bets]]="",Table2[[#This Row],[State]]="NSW",Table2[[#This Row],[Rated Order]]=3),"",100))</f>
        <v>100</v>
      </c>
      <c r="AS1140" s="47" t="str">
        <f>IF(Table2[[#This Row],[Pro Bet]]="","",IF(Table2[[#This Row],[Lev Ret]]="","",AR1140*Table2[[#This Row],[Div]]))</f>
        <v/>
      </c>
      <c r="AT1140" s="96">
        <f>IF(Table2[[#This Row],[Pro Bet]]="","",IF(AS1140="",AR1140*-1,AS1140-AR1140))</f>
        <v>-100</v>
      </c>
    </row>
    <row r="1141" spans="1:46" x14ac:dyDescent="0.25">
      <c r="A1141" s="38">
        <v>45080</v>
      </c>
      <c r="B1141" s="39" t="s">
        <v>45</v>
      </c>
      <c r="C1141" s="40">
        <v>0.65277777777777779</v>
      </c>
      <c r="D1141" s="39">
        <v>4</v>
      </c>
      <c r="E1141" s="39">
        <v>6</v>
      </c>
      <c r="F1141" s="70">
        <v>9</v>
      </c>
      <c r="G1141" s="39">
        <v>1500</v>
      </c>
      <c r="H1141" s="39" t="s">
        <v>1398</v>
      </c>
      <c r="I1141" s="39">
        <v>78</v>
      </c>
      <c r="J1141" s="39">
        <v>150</v>
      </c>
      <c r="K1141" s="39">
        <v>12</v>
      </c>
      <c r="L1141" s="39" t="s">
        <v>159</v>
      </c>
      <c r="M1141" s="39" t="s">
        <v>1006</v>
      </c>
      <c r="N1141" s="41">
        <v>7.8</v>
      </c>
      <c r="O1141" s="39" t="s">
        <v>1427</v>
      </c>
      <c r="P1141" s="39" t="s">
        <v>1403</v>
      </c>
      <c r="Q1141" s="48"/>
      <c r="R1141" s="39">
        <v>13</v>
      </c>
      <c r="S1141" s="39">
        <v>58</v>
      </c>
      <c r="T1141" s="39">
        <v>58</v>
      </c>
      <c r="U1141" s="48">
        <v>35.087719298245609</v>
      </c>
      <c r="V1141" s="39"/>
      <c r="W1141" s="39">
        <v>1</v>
      </c>
      <c r="X1141" s="39">
        <v>3</v>
      </c>
      <c r="Y1141" s="39">
        <v>7.55</v>
      </c>
      <c r="Z1141" s="39">
        <v>20</v>
      </c>
      <c r="AA1141" s="39"/>
      <c r="AB1141" s="52"/>
      <c r="AC1141" s="39"/>
      <c r="AD1141" s="41">
        <v>9</v>
      </c>
      <c r="AE1141" s="41"/>
      <c r="AF1141" s="68" t="s">
        <v>619</v>
      </c>
      <c r="AG1141" s="39" t="str">
        <f>VLOOKUP(B1141,$B$1703:$D$1743,2,FALSE)</f>
        <v>NSW</v>
      </c>
      <c r="AH1141" s="39" t="str">
        <f>VLOOKUP(B1141,$B$1703:$D$1743,3,FALSE)</f>
        <v>-</v>
      </c>
      <c r="AI1141" s="69" t="str">
        <f>TRIM(PROPER(L1141))</f>
        <v>King Of The Castle</v>
      </c>
      <c r="AJ1141" s="39" t="str">
        <f>TEXT(A1141, "ddd")</f>
        <v>Sat</v>
      </c>
      <c r="AK1141" s="39">
        <f>MONTH(Table2[[#This Row],[Date]])</f>
        <v>6</v>
      </c>
      <c r="AL1141" s="39"/>
      <c r="AM1141" s="39" t="str">
        <f>IF(AND(Table2[[#This Row],[Date]]=A1142,Table2[[#This Row],[Track]]=B1142,Table2[[#This Row],[Race]]=F1142,AL1141&lt;&gt;"Neg",AL1142&lt;&gt;"Neg"),2,"")</f>
        <v/>
      </c>
      <c r="AN1141" s="39">
        <f>IF(AM1141=2,2,IF(AND(AM1140=2,Table2[[#This Row],[Negatives]]&lt;&gt;"NEG"),2,""))</f>
        <v>2</v>
      </c>
      <c r="AO1141" s="39">
        <f>IF(AND(Table2[[#This Row],[State]]="NSW",Table2[[#This Row],[Rated Order]]=3,AN1141=""),100,100)</f>
        <v>100</v>
      </c>
      <c r="AP1141" s="39" t="str">
        <f>IF(AC1141&lt;&gt;"Won","",AO1141*AD1141)</f>
        <v/>
      </c>
      <c r="AQ1141" s="39">
        <f>IF(AP1141="",AO1141*-1,AP1141-AO1141)</f>
        <v>-100</v>
      </c>
      <c r="AR1141" s="95">
        <f>IF(Table2[[#This Row],[Negatives]]="NEG","",IF(AND(Table2[[#This Row],[2 Pro Bets]]="",Table2[[#This Row],[State]]="NSW",Table2[[#This Row],[Rated Order]]=3),"",100))</f>
        <v>100</v>
      </c>
      <c r="AS1141" s="47" t="str">
        <f>IF(Table2[[#This Row],[Pro Bet]]="","",IF(Table2[[#This Row],[Lev Ret]]="","",AR1141*Table2[[#This Row],[Div]]))</f>
        <v/>
      </c>
      <c r="AT1141" s="96">
        <f>IF(Table2[[#This Row],[Pro Bet]]="","",IF(AS1141="",AR1141*-1,AS1141-AR1141))</f>
        <v>-100</v>
      </c>
    </row>
    <row r="1142" spans="1:46" x14ac:dyDescent="0.25">
      <c r="A1142" s="38">
        <v>45080</v>
      </c>
      <c r="B1142" s="39" t="s">
        <v>225</v>
      </c>
      <c r="C1142" s="40">
        <v>0.66666666666666663</v>
      </c>
      <c r="D1142" s="39">
        <v>6</v>
      </c>
      <c r="E1142" s="39">
        <v>8</v>
      </c>
      <c r="F1142" s="70">
        <v>8</v>
      </c>
      <c r="G1142" s="39">
        <v>1400</v>
      </c>
      <c r="H1142" s="39" t="s">
        <v>988</v>
      </c>
      <c r="I1142" s="39" t="s">
        <v>989</v>
      </c>
      <c r="J1142" s="39">
        <v>150</v>
      </c>
      <c r="K1142" s="39">
        <v>6</v>
      </c>
      <c r="L1142" s="39" t="s">
        <v>281</v>
      </c>
      <c r="M1142" s="39" t="s">
        <v>1024</v>
      </c>
      <c r="N1142" s="41">
        <v>4.5</v>
      </c>
      <c r="O1142" s="39" t="s">
        <v>1007</v>
      </c>
      <c r="P1142" s="39" t="s">
        <v>1049</v>
      </c>
      <c r="Q1142" s="48"/>
      <c r="R1142" s="39">
        <v>6</v>
      </c>
      <c r="S1142" s="39">
        <v>56</v>
      </c>
      <c r="T1142" s="39">
        <v>56</v>
      </c>
      <c r="U1142" s="48">
        <v>36.928104575163403</v>
      </c>
      <c r="V1142" s="39">
        <v>1</v>
      </c>
      <c r="W1142" s="39">
        <v>4</v>
      </c>
      <c r="X1142" s="39">
        <v>2</v>
      </c>
      <c r="Y1142" s="39">
        <v>5</v>
      </c>
      <c r="Z1142" s="39">
        <v>35</v>
      </c>
      <c r="AA1142" s="39">
        <v>13</v>
      </c>
      <c r="AB1142" s="52"/>
      <c r="AC1142" s="39"/>
      <c r="AD1142" s="41">
        <v>5</v>
      </c>
      <c r="AE1142" s="41"/>
      <c r="AF1142" s="68" t="s">
        <v>618</v>
      </c>
      <c r="AG1142" s="39" t="str">
        <f>VLOOKUP(B1142,$B$1703:$D$1743,2,FALSE)</f>
        <v>Vic</v>
      </c>
      <c r="AH1142" s="39" t="str">
        <f>VLOOKUP(B1142,$B$1703:$D$1743,3,FALSE)</f>
        <v>-</v>
      </c>
      <c r="AI1142" s="69" t="str">
        <f>TRIM(PROPER(L1142))</f>
        <v>It'Sourtime</v>
      </c>
      <c r="AJ1142" s="39" t="str">
        <f>TEXT(A1142, "ddd")</f>
        <v>Sat</v>
      </c>
      <c r="AK1142" s="39">
        <f>MONTH(Table2[[#This Row],[Date]])</f>
        <v>6</v>
      </c>
      <c r="AL1142" s="39"/>
      <c r="AM1142" s="39" t="str">
        <f>IF(AND(Table2[[#This Row],[Date]]=A1143,Table2[[#This Row],[Track]]=B1143,Table2[[#This Row],[Race]]=F1143,AL1142&lt;&gt;"Neg",AL1143&lt;&gt;"Neg"),2,"")</f>
        <v/>
      </c>
      <c r="AN1142" s="39" t="str">
        <f>IF(AM1142=2,2,IF(AND(AM1141=2,Table2[[#This Row],[Negatives]]&lt;&gt;"NEG"),2,""))</f>
        <v/>
      </c>
      <c r="AO1142" s="39">
        <f>IF(AND(Table2[[#This Row],[State]]="NSW",Table2[[#This Row],[Rated Order]]=3,AN1142=""),100,100)</f>
        <v>100</v>
      </c>
      <c r="AP1142" s="39" t="str">
        <f>IF(AC1142&lt;&gt;"Won","",AO1142*AD1142)</f>
        <v/>
      </c>
      <c r="AQ1142" s="39">
        <f>IF(AP1142="",AO1142*-1,AP1142-AO1142)</f>
        <v>-100</v>
      </c>
      <c r="AR1142" s="95">
        <f>IF(Table2[[#This Row],[Negatives]]="NEG","",IF(AND(Table2[[#This Row],[2 Pro Bets]]="",Table2[[#This Row],[State]]="NSW",Table2[[#This Row],[Rated Order]]=3),"",100))</f>
        <v>100</v>
      </c>
      <c r="AS1142" s="47" t="str">
        <f>IF(Table2[[#This Row],[Pro Bet]]="","",IF(Table2[[#This Row],[Lev Ret]]="","",AR1142*Table2[[#This Row],[Div]]))</f>
        <v/>
      </c>
      <c r="AT1142" s="96">
        <f>IF(Table2[[#This Row],[Pro Bet]]="","",IF(AS1142="",AR1142*-1,AS1142-AR1142))</f>
        <v>-100</v>
      </c>
    </row>
    <row r="1143" spans="1:46" x14ac:dyDescent="0.25">
      <c r="A1143" s="38">
        <v>45080</v>
      </c>
      <c r="B1143" s="39" t="s">
        <v>45</v>
      </c>
      <c r="C1143" s="40">
        <v>0.68055555555555547</v>
      </c>
      <c r="D1143" s="39">
        <v>4</v>
      </c>
      <c r="E1143" s="39">
        <v>6</v>
      </c>
      <c r="F1143" s="70">
        <v>10</v>
      </c>
      <c r="G1143" s="39">
        <v>1200</v>
      </c>
      <c r="H1143" s="39" t="s">
        <v>1021</v>
      </c>
      <c r="I1143" s="39">
        <v>78</v>
      </c>
      <c r="J1143" s="39">
        <v>150</v>
      </c>
      <c r="K1143" s="39">
        <v>5</v>
      </c>
      <c r="L1143" s="39" t="s">
        <v>940</v>
      </c>
      <c r="M1143" s="39" t="s">
        <v>1018</v>
      </c>
      <c r="N1143" s="41">
        <v>7.3</v>
      </c>
      <c r="O1143" s="39" t="s">
        <v>1325</v>
      </c>
      <c r="P1143" s="39" t="s">
        <v>1064</v>
      </c>
      <c r="Q1143" s="48"/>
      <c r="R1143" s="39">
        <v>8</v>
      </c>
      <c r="S1143" s="39">
        <v>58.5</v>
      </c>
      <c r="T1143" s="39">
        <v>58.5</v>
      </c>
      <c r="U1143" s="48">
        <v>38.698630136986303</v>
      </c>
      <c r="V1143" s="39"/>
      <c r="W1143" s="39">
        <v>1</v>
      </c>
      <c r="X1143" s="39">
        <v>2</v>
      </c>
      <c r="Y1143" s="39">
        <v>6.07</v>
      </c>
      <c r="Z1143" s="39">
        <v>20</v>
      </c>
      <c r="AA1143" s="39"/>
      <c r="AB1143" s="52"/>
      <c r="AC1143" s="39" t="s">
        <v>471</v>
      </c>
      <c r="AD1143" s="41">
        <v>8</v>
      </c>
      <c r="AE1143" s="41">
        <v>2.8</v>
      </c>
      <c r="AF1143" s="68" t="s">
        <v>619</v>
      </c>
      <c r="AG1143" s="39" t="str">
        <f>VLOOKUP(B1143,$B$1703:$D$1743,2,FALSE)</f>
        <v>NSW</v>
      </c>
      <c r="AH1143" s="39" t="str">
        <f>VLOOKUP(B1143,$B$1703:$D$1743,3,FALSE)</f>
        <v>-</v>
      </c>
      <c r="AI1143" s="69" t="str">
        <f>TRIM(PROPER(L1143))</f>
        <v>Winning Verse</v>
      </c>
      <c r="AJ1143" s="39" t="str">
        <f>TEXT(A1143, "ddd")</f>
        <v>Sat</v>
      </c>
      <c r="AK1143" s="39">
        <f>MONTH(Table2[[#This Row],[Date]])</f>
        <v>6</v>
      </c>
      <c r="AL1143" s="39" t="s">
        <v>1362</v>
      </c>
      <c r="AM1143" s="39" t="str">
        <f>IF(AND(Table2[[#This Row],[Date]]=A1144,Table2[[#This Row],[Track]]=B1144,Table2[[#This Row],[Race]]=F1144,AL1143&lt;&gt;"Neg",AL1144&lt;&gt;"Neg"),2,"")</f>
        <v/>
      </c>
      <c r="AN1143" s="39" t="str">
        <f>IF(AM1143=2,2,IF(AND(AM1142=2,Table2[[#This Row],[Negatives]]&lt;&gt;"NEG"),2,""))</f>
        <v/>
      </c>
      <c r="AO1143" s="39">
        <f>IF(AND(Table2[[#This Row],[State]]="NSW",Table2[[#This Row],[Rated Order]]=3,AN1143=""),100,100)</f>
        <v>100</v>
      </c>
      <c r="AP1143" s="39">
        <f>IF(AC1143&lt;&gt;"Won","",AO1143*AD1143)</f>
        <v>800</v>
      </c>
      <c r="AQ1143" s="39">
        <f>IF(AP1143="",AO1143*-1,AP1143-AO1143)</f>
        <v>700</v>
      </c>
      <c r="AR1143" s="95" t="str">
        <f>IF(Table2[[#This Row],[Negatives]]="NEG","",IF(AND(Table2[[#This Row],[2 Pro Bets]]="",Table2[[#This Row],[State]]="NSW",Table2[[#This Row],[Rated Order]]=3),"",100))</f>
        <v/>
      </c>
      <c r="AS1143" s="47" t="str">
        <f>IF(Table2[[#This Row],[Pro Bet]]="","",IF(Table2[[#This Row],[Lev Ret]]="","",AR1143*Table2[[#This Row],[Div]]))</f>
        <v/>
      </c>
      <c r="AT1143" s="96" t="str">
        <f>IF(Table2[[#This Row],[Pro Bet]]="","",IF(AS1143="",AR1143*-1,AS1143-AR1143))</f>
        <v/>
      </c>
    </row>
    <row r="1144" spans="1:46" x14ac:dyDescent="0.25">
      <c r="A1144" s="38">
        <v>45087</v>
      </c>
      <c r="B1144" s="39" t="s">
        <v>44</v>
      </c>
      <c r="C1144" s="40">
        <v>0.4826388888888889</v>
      </c>
      <c r="D1144" s="39">
        <v>4</v>
      </c>
      <c r="E1144" s="39">
        <v>3</v>
      </c>
      <c r="F1144" s="70">
        <v>2</v>
      </c>
      <c r="G1144" s="39">
        <v>1200</v>
      </c>
      <c r="H1144" s="39" t="s">
        <v>1398</v>
      </c>
      <c r="I1144" s="39">
        <v>72</v>
      </c>
      <c r="J1144" s="39">
        <v>120</v>
      </c>
      <c r="K1144" s="39">
        <v>8</v>
      </c>
      <c r="L1144" s="39" t="s">
        <v>950</v>
      </c>
      <c r="M1144" s="39" t="s">
        <v>1006</v>
      </c>
      <c r="N1144" s="41">
        <v>5.5</v>
      </c>
      <c r="O1144" s="39" t="s">
        <v>1516</v>
      </c>
      <c r="P1144" s="39" t="s">
        <v>1435</v>
      </c>
      <c r="Q1144" s="48"/>
      <c r="R1144" s="39">
        <v>4</v>
      </c>
      <c r="S1144" s="39">
        <v>56.5</v>
      </c>
      <c r="T1144" s="39">
        <v>56.5</v>
      </c>
      <c r="U1144" s="48">
        <v>34.848484848484851</v>
      </c>
      <c r="V1144" s="39">
        <v>3</v>
      </c>
      <c r="W1144" s="39">
        <v>2</v>
      </c>
      <c r="X1144" s="39">
        <v>2</v>
      </c>
      <c r="Y1144" s="39">
        <v>7.8</v>
      </c>
      <c r="Z1144" s="39">
        <v>20</v>
      </c>
      <c r="AA1144" s="39"/>
      <c r="AB1144" s="52"/>
      <c r="AC1144" s="39" t="s">
        <v>1</v>
      </c>
      <c r="AD1144" s="41">
        <v>5</v>
      </c>
      <c r="AE1144" s="41">
        <v>2</v>
      </c>
      <c r="AF1144" s="68" t="s">
        <v>619</v>
      </c>
      <c r="AG1144" s="39" t="str">
        <f>VLOOKUP(B1144,$B$1703:$D$1743,2,FALSE)</f>
        <v>NSW</v>
      </c>
      <c r="AH1144" s="39" t="str">
        <f>VLOOKUP(B1144,$B$1703:$D$1743,3,FALSE)</f>
        <v>-</v>
      </c>
      <c r="AI1144" s="69" t="str">
        <f>TRIM(PROPER(L1144))</f>
        <v>Diamond Diesel</v>
      </c>
      <c r="AJ1144" s="39" t="str">
        <f>TEXT(A1144, "ddd")</f>
        <v>Sat</v>
      </c>
      <c r="AK1144" s="39">
        <f>MONTH(Table2[[#This Row],[Date]])</f>
        <v>6</v>
      </c>
      <c r="AL1144" s="39"/>
      <c r="AM1144" s="39" t="str">
        <f>IF(AND(Table2[[#This Row],[Date]]=A1145,Table2[[#This Row],[Track]]=B1145,Table2[[#This Row],[Race]]=F1145,AL1144&lt;&gt;"Neg",AL1145&lt;&gt;"Neg"),2,"")</f>
        <v/>
      </c>
      <c r="AN1144" s="39" t="str">
        <f>IF(AM1144=2,2,IF(AND(AM1143=2,Table2[[#This Row],[Negatives]]&lt;&gt;"NEG"),2,""))</f>
        <v/>
      </c>
      <c r="AO1144" s="39">
        <f>IF(AND(Table2[[#This Row],[State]]="NSW",Table2[[#This Row],[Rated Order]]=3,AN1144=""),100,100)</f>
        <v>100</v>
      </c>
      <c r="AP1144" s="39" t="str">
        <f>IF(AC1144&lt;&gt;"Won","",AO1144*AD1144)</f>
        <v/>
      </c>
      <c r="AQ1144" s="39">
        <f>IF(AP1144="",AO1144*-1,AP1144-AO1144)</f>
        <v>-100</v>
      </c>
      <c r="AR1144" s="95">
        <f>IF(Table2[[#This Row],[Negatives]]="NEG","",IF(AND(Table2[[#This Row],[2 Pro Bets]]="",Table2[[#This Row],[State]]="NSW",Table2[[#This Row],[Rated Order]]=3),"",100))</f>
        <v>100</v>
      </c>
      <c r="AS1144" s="47" t="str">
        <f>IF(Table2[[#This Row],[Pro Bet]]="","",IF(Table2[[#This Row],[Lev Ret]]="","",AR1144*Table2[[#This Row],[Div]]))</f>
        <v/>
      </c>
      <c r="AT1144" s="96">
        <f>IF(Table2[[#This Row],[Pro Bet]]="","",IF(AS1144="",AR1144*-1,AS1144-AR1144))</f>
        <v>-100</v>
      </c>
    </row>
    <row r="1145" spans="1:46" x14ac:dyDescent="0.25">
      <c r="A1145" s="38">
        <v>45087</v>
      </c>
      <c r="B1145" s="39" t="s">
        <v>44</v>
      </c>
      <c r="C1145" s="40">
        <v>0.53125</v>
      </c>
      <c r="D1145" s="39">
        <v>4</v>
      </c>
      <c r="E1145" s="39">
        <v>3</v>
      </c>
      <c r="F1145" s="70">
        <v>4</v>
      </c>
      <c r="G1145" s="39">
        <v>1200</v>
      </c>
      <c r="H1145" s="39" t="s">
        <v>1398</v>
      </c>
      <c r="I1145" s="39">
        <v>78</v>
      </c>
      <c r="J1145" s="39">
        <v>150</v>
      </c>
      <c r="K1145" s="39">
        <v>1</v>
      </c>
      <c r="L1145" s="39" t="s">
        <v>164</v>
      </c>
      <c r="M1145" s="39" t="s">
        <v>1018</v>
      </c>
      <c r="N1145" s="41">
        <v>2</v>
      </c>
      <c r="O1145" s="39" t="s">
        <v>1406</v>
      </c>
      <c r="P1145" s="39" t="s">
        <v>1403</v>
      </c>
      <c r="Q1145" s="48"/>
      <c r="R1145" s="39">
        <v>7</v>
      </c>
      <c r="S1145" s="39">
        <v>60.5</v>
      </c>
      <c r="T1145" s="39">
        <v>60.5</v>
      </c>
      <c r="U1145" s="48">
        <v>78.571428571428569</v>
      </c>
      <c r="V1145" s="39"/>
      <c r="W1145" s="39"/>
      <c r="X1145" s="39">
        <v>2</v>
      </c>
      <c r="Y1145" s="39">
        <v>3.75</v>
      </c>
      <c r="Z1145" s="39">
        <v>20</v>
      </c>
      <c r="AA1145" s="39"/>
      <c r="AB1145" s="52"/>
      <c r="AC1145" s="39" t="s">
        <v>2</v>
      </c>
      <c r="AD1145" s="41">
        <v>2.35</v>
      </c>
      <c r="AE1145" s="41">
        <v>1.3</v>
      </c>
      <c r="AF1145" s="68" t="s">
        <v>619</v>
      </c>
      <c r="AG1145" s="39" t="str">
        <f>VLOOKUP(B1145,$B$1703:$D$1743,2,FALSE)</f>
        <v>NSW</v>
      </c>
      <c r="AH1145" s="39" t="str">
        <f>VLOOKUP(B1145,$B$1703:$D$1743,3,FALSE)</f>
        <v>-</v>
      </c>
      <c r="AI1145" s="69" t="str">
        <f>TRIM(PROPER(L1145))</f>
        <v>Kibou</v>
      </c>
      <c r="AJ1145" s="39" t="str">
        <f>TEXT(A1145, "ddd")</f>
        <v>Sat</v>
      </c>
      <c r="AK1145" s="39">
        <f>MONTH(Table2[[#This Row],[Date]])</f>
        <v>6</v>
      </c>
      <c r="AL1145" s="39" t="s">
        <v>1362</v>
      </c>
      <c r="AM1145" s="39" t="str">
        <f>IF(AND(Table2[[#This Row],[Date]]=A1146,Table2[[#This Row],[Track]]=B1146,Table2[[#This Row],[Race]]=F1146,AL1145&lt;&gt;"Neg",AL1146&lt;&gt;"Neg"),2,"")</f>
        <v/>
      </c>
      <c r="AN1145" s="39" t="str">
        <f>IF(AM1145=2,2,IF(AND(AM1144=2,Table2[[#This Row],[Negatives]]&lt;&gt;"NEG"),2,""))</f>
        <v/>
      </c>
      <c r="AO1145" s="39">
        <f>IF(AND(Table2[[#This Row],[State]]="NSW",Table2[[#This Row],[Rated Order]]=3,AN1145=""),100,100)</f>
        <v>100</v>
      </c>
      <c r="AP1145" s="39" t="str">
        <f>IF(AC1145&lt;&gt;"Won","",AO1145*AD1145)</f>
        <v/>
      </c>
      <c r="AQ1145" s="39">
        <f>IF(AP1145="",AO1145*-1,AP1145-AO1145)</f>
        <v>-100</v>
      </c>
      <c r="AR1145" s="95" t="str">
        <f>IF(Table2[[#This Row],[Negatives]]="NEG","",IF(AND(Table2[[#This Row],[2 Pro Bets]]="",Table2[[#This Row],[State]]="NSW",Table2[[#This Row],[Rated Order]]=3),"",100))</f>
        <v/>
      </c>
      <c r="AS1145" s="47" t="str">
        <f>IF(Table2[[#This Row],[Pro Bet]]="","",IF(Table2[[#This Row],[Lev Ret]]="","",AR1145*Table2[[#This Row],[Div]]))</f>
        <v/>
      </c>
      <c r="AT1145" s="96" t="str">
        <f>IF(Table2[[#This Row],[Pro Bet]]="","",IF(AS1145="",AR1145*-1,AS1145-AR1145))</f>
        <v/>
      </c>
    </row>
    <row r="1146" spans="1:46" x14ac:dyDescent="0.25">
      <c r="A1146" s="38">
        <v>45087</v>
      </c>
      <c r="B1146" s="39" t="s">
        <v>44</v>
      </c>
      <c r="C1146" s="40">
        <v>0.53125</v>
      </c>
      <c r="D1146" s="39">
        <v>4</v>
      </c>
      <c r="E1146" s="39">
        <v>3</v>
      </c>
      <c r="F1146" s="70">
        <v>4</v>
      </c>
      <c r="G1146" s="39">
        <v>1200</v>
      </c>
      <c r="H1146" s="39" t="s">
        <v>1398</v>
      </c>
      <c r="I1146" s="39">
        <v>78</v>
      </c>
      <c r="J1146" s="39">
        <v>150</v>
      </c>
      <c r="K1146" s="39">
        <v>10</v>
      </c>
      <c r="L1146" s="39" t="s">
        <v>951</v>
      </c>
      <c r="M1146" s="39" t="s">
        <v>999</v>
      </c>
      <c r="N1146" s="41">
        <v>13</v>
      </c>
      <c r="O1146" s="39" t="s">
        <v>1166</v>
      </c>
      <c r="P1146" s="39" t="s">
        <v>1433</v>
      </c>
      <c r="Q1146" s="48"/>
      <c r="R1146" s="39">
        <v>2</v>
      </c>
      <c r="S1146" s="39">
        <v>52.5</v>
      </c>
      <c r="T1146" s="39">
        <v>52.5</v>
      </c>
      <c r="U1146" s="48">
        <v>78.571428571428569</v>
      </c>
      <c r="V1146" s="39">
        <v>5</v>
      </c>
      <c r="W1146" s="39"/>
      <c r="X1146" s="39">
        <v>3</v>
      </c>
      <c r="Y1146" s="39">
        <v>3.95</v>
      </c>
      <c r="Z1146" s="39">
        <v>20</v>
      </c>
      <c r="AA1146" s="39"/>
      <c r="AB1146" s="52"/>
      <c r="AC1146" s="39"/>
      <c r="AD1146" s="41">
        <v>14</v>
      </c>
      <c r="AE1146" s="41"/>
      <c r="AF1146" s="68" t="s">
        <v>619</v>
      </c>
      <c r="AG1146" s="39" t="str">
        <f>VLOOKUP(B1146,$B$1703:$D$1743,2,FALSE)</f>
        <v>NSW</v>
      </c>
      <c r="AH1146" s="39" t="str">
        <f>VLOOKUP(B1146,$B$1703:$D$1743,3,FALSE)</f>
        <v>-</v>
      </c>
      <c r="AI1146" s="69" t="str">
        <f>TRIM(PROPER(L1146))</f>
        <v>O'Tycoon</v>
      </c>
      <c r="AJ1146" s="39" t="str">
        <f>TEXT(A1146, "ddd")</f>
        <v>Sat</v>
      </c>
      <c r="AK1146" s="39">
        <f>MONTH(Table2[[#This Row],[Date]])</f>
        <v>6</v>
      </c>
      <c r="AL1146" s="79" t="s">
        <v>1361</v>
      </c>
      <c r="AM1146" s="39" t="str">
        <f>IF(AND(Table2[[#This Row],[Date]]=A1147,Table2[[#This Row],[Track]]=B1147,Table2[[#This Row],[Race]]=F1147,AL1146&lt;&gt;"Neg",AL1147&lt;&gt;"Neg"),2,"")</f>
        <v/>
      </c>
      <c r="AN1146" s="39" t="str">
        <f>IF(AM1146=2,2,IF(AND(AM1145=2,Table2[[#This Row],[Negatives]]&lt;&gt;"NEG"),2,""))</f>
        <v/>
      </c>
      <c r="AO1146" s="39">
        <f>IF(AND(Table2[[#This Row],[State]]="NSW",Table2[[#This Row],[Rated Order]]=3,AN1146=""),100,100)</f>
        <v>100</v>
      </c>
      <c r="AP1146" s="39" t="str">
        <f>IF(AC1146&lt;&gt;"Won","",AO1146*AD1146)</f>
        <v/>
      </c>
      <c r="AQ1146" s="39">
        <f>IF(AP1146="",AO1146*-1,AP1146-AO1146)</f>
        <v>-100</v>
      </c>
      <c r="AR1146" s="95" t="str">
        <f>IF(Table2[[#This Row],[Negatives]]="NEG","",IF(AND(Table2[[#This Row],[2 Pro Bets]]="",Table2[[#This Row],[State]]="NSW",Table2[[#This Row],[Rated Order]]=3),"",100))</f>
        <v/>
      </c>
      <c r="AS1146" s="47" t="str">
        <f>IF(Table2[[#This Row],[Pro Bet]]="","",IF(Table2[[#This Row],[Lev Ret]]="","",AR1146*Table2[[#This Row],[Div]]))</f>
        <v/>
      </c>
      <c r="AT1146" s="96" t="str">
        <f>IF(Table2[[#This Row],[Pro Bet]]="","",IF(AS1146="",AR1146*-1,AS1146-AR1146))</f>
        <v/>
      </c>
    </row>
    <row r="1147" spans="1:46" x14ac:dyDescent="0.25">
      <c r="A1147" s="38">
        <v>45087</v>
      </c>
      <c r="B1147" s="39" t="s">
        <v>231</v>
      </c>
      <c r="C1147" s="40">
        <v>0.54166666666666663</v>
      </c>
      <c r="D1147" s="39">
        <v>7</v>
      </c>
      <c r="E1147" s="39">
        <v>5</v>
      </c>
      <c r="F1147" s="70">
        <v>3</v>
      </c>
      <c r="G1147" s="39">
        <v>2400</v>
      </c>
      <c r="H1147" s="39" t="s">
        <v>988</v>
      </c>
      <c r="I1147" s="39">
        <v>78</v>
      </c>
      <c r="J1147" s="39">
        <v>130</v>
      </c>
      <c r="K1147" s="39">
        <v>3</v>
      </c>
      <c r="L1147" s="39" t="s">
        <v>1396</v>
      </c>
      <c r="M1147" s="39" t="s">
        <v>995</v>
      </c>
      <c r="N1147" s="41">
        <v>7</v>
      </c>
      <c r="O1147" s="39" t="s">
        <v>1229</v>
      </c>
      <c r="P1147" s="39" t="s">
        <v>1278</v>
      </c>
      <c r="Q1147" s="48"/>
      <c r="R1147" s="39">
        <v>3</v>
      </c>
      <c r="S1147" s="39">
        <v>60</v>
      </c>
      <c r="T1147" s="39">
        <v>60</v>
      </c>
      <c r="U1147" s="48">
        <v>61.904761904761905</v>
      </c>
      <c r="V1147" s="39">
        <v>2</v>
      </c>
      <c r="W1147" s="39"/>
      <c r="X1147" s="39">
        <v>2</v>
      </c>
      <c r="Y1147" s="39">
        <v>5.5</v>
      </c>
      <c r="Z1147" s="39">
        <v>30</v>
      </c>
      <c r="AA1147" s="39">
        <v>9</v>
      </c>
      <c r="AB1147" s="52"/>
      <c r="AC1147" s="39"/>
      <c r="AD1147" s="41">
        <v>7</v>
      </c>
      <c r="AE1147" s="41"/>
      <c r="AF1147" s="68" t="s">
        <v>618</v>
      </c>
      <c r="AG1147" s="39" t="str">
        <f>VLOOKUP(B1147,$B$1703:$D$1743,2,FALSE)</f>
        <v>Vic</v>
      </c>
      <c r="AH1147" s="39" t="str">
        <f>VLOOKUP(B1147,$B$1703:$D$1743,3,FALSE)</f>
        <v>-</v>
      </c>
      <c r="AI1147" s="69" t="str">
        <f>TRIM(PROPER(L1147))</f>
        <v>Storm King</v>
      </c>
      <c r="AJ1147" s="39" t="str">
        <f>TEXT(A1147, "ddd")</f>
        <v>Sat</v>
      </c>
      <c r="AK1147" s="39">
        <f>MONTH(Table2[[#This Row],[Date]])</f>
        <v>6</v>
      </c>
      <c r="AL1147" s="39" t="s">
        <v>1361</v>
      </c>
      <c r="AM1147" s="39" t="str">
        <f>IF(AND(Table2[[#This Row],[Date]]=A1148,Table2[[#This Row],[Track]]=B1148,Table2[[#This Row],[Race]]=F1148,AL1147&lt;&gt;"Neg",AL1148&lt;&gt;"Neg"),2,"")</f>
        <v/>
      </c>
      <c r="AN1147" s="39" t="str">
        <f>IF(AM1147=2,2,IF(AND(AM1146=2,Table2[[#This Row],[Negatives]]&lt;&gt;"NEG"),2,""))</f>
        <v/>
      </c>
      <c r="AO1147" s="39">
        <f>IF(AND(Table2[[#This Row],[State]]="NSW",Table2[[#This Row],[Rated Order]]=3,AN1147=""),100,100)</f>
        <v>100</v>
      </c>
      <c r="AP1147" s="39" t="str">
        <f>IF(AC1147&lt;&gt;"Won","",AO1147*AD1147)</f>
        <v/>
      </c>
      <c r="AQ1147" s="39">
        <f>IF(AP1147="",AO1147*-1,AP1147-AO1147)</f>
        <v>-100</v>
      </c>
      <c r="AR1147" s="95" t="str">
        <f>IF(Table2[[#This Row],[Negatives]]="NEG","",IF(AND(Table2[[#This Row],[2 Pro Bets]]="",Table2[[#This Row],[State]]="NSW",Table2[[#This Row],[Rated Order]]=3),"",100))</f>
        <v/>
      </c>
      <c r="AS1147" s="47" t="str">
        <f>IF(Table2[[#This Row],[Pro Bet]]="","",IF(Table2[[#This Row],[Lev Ret]]="","",AR1147*Table2[[#This Row],[Div]]))</f>
        <v/>
      </c>
      <c r="AT1147" s="96" t="str">
        <f>IF(Table2[[#This Row],[Pro Bet]]="","",IF(AS1147="",AR1147*-1,AS1147-AR1147))</f>
        <v/>
      </c>
    </row>
    <row r="1148" spans="1:46" x14ac:dyDescent="0.25">
      <c r="A1148" s="38">
        <v>45087</v>
      </c>
      <c r="B1148" s="39" t="s">
        <v>44</v>
      </c>
      <c r="C1148" s="40">
        <v>0.55555555555555558</v>
      </c>
      <c r="D1148" s="39">
        <v>4</v>
      </c>
      <c r="E1148" s="39">
        <v>3</v>
      </c>
      <c r="F1148" s="70">
        <v>5</v>
      </c>
      <c r="G1148" s="39">
        <v>1600</v>
      </c>
      <c r="H1148" s="39" t="s">
        <v>1021</v>
      </c>
      <c r="I1148" s="39">
        <v>78</v>
      </c>
      <c r="J1148" s="39">
        <v>150</v>
      </c>
      <c r="K1148" s="39">
        <v>5</v>
      </c>
      <c r="L1148" s="39" t="s">
        <v>100</v>
      </c>
      <c r="M1148" s="39" t="s">
        <v>995</v>
      </c>
      <c r="N1148" s="41">
        <v>4.5</v>
      </c>
      <c r="O1148" s="39" t="s">
        <v>1535</v>
      </c>
      <c r="P1148" s="39" t="s">
        <v>1530</v>
      </c>
      <c r="Q1148" s="48">
        <v>1.5</v>
      </c>
      <c r="R1148" s="39">
        <v>6</v>
      </c>
      <c r="S1148" s="39">
        <v>58.5</v>
      </c>
      <c r="T1148" s="39">
        <v>57</v>
      </c>
      <c r="U1148" s="48">
        <v>34.722222222222221</v>
      </c>
      <c r="V1148" s="39"/>
      <c r="W1148" s="39">
        <v>5</v>
      </c>
      <c r="X1148" s="39">
        <v>2</v>
      </c>
      <c r="Y1148" s="39">
        <v>5.89</v>
      </c>
      <c r="Z1148" s="39">
        <v>20</v>
      </c>
      <c r="AA1148" s="39"/>
      <c r="AB1148" s="52"/>
      <c r="AC1148" s="39"/>
      <c r="AD1148" s="41">
        <v>4.4000000000000004</v>
      </c>
      <c r="AE1148" s="41"/>
      <c r="AF1148" s="68" t="s">
        <v>619</v>
      </c>
      <c r="AG1148" s="39" t="str">
        <f>VLOOKUP(B1148,$B$1703:$D$1743,2,FALSE)</f>
        <v>NSW</v>
      </c>
      <c r="AH1148" s="39" t="str">
        <f>VLOOKUP(B1148,$B$1703:$D$1743,3,FALSE)</f>
        <v>-</v>
      </c>
      <c r="AI1148" s="69" t="str">
        <f>TRIM(PROPER(L1148))</f>
        <v>Peshmerga</v>
      </c>
      <c r="AJ1148" s="39" t="str">
        <f>TEXT(A1148, "ddd")</f>
        <v>Sat</v>
      </c>
      <c r="AK1148" s="39">
        <f>MONTH(Table2[[#This Row],[Date]])</f>
        <v>6</v>
      </c>
      <c r="AL1148" s="39"/>
      <c r="AM1148" s="39" t="str">
        <f>IF(AND(Table2[[#This Row],[Date]]=A1149,Table2[[#This Row],[Track]]=B1149,Table2[[#This Row],[Race]]=F1149,AL1148&lt;&gt;"Neg",AL1149&lt;&gt;"Neg"),2,"")</f>
        <v/>
      </c>
      <c r="AN1148" s="39" t="str">
        <f>IF(AM1148=2,2,IF(AND(AM1147=2,Table2[[#This Row],[Negatives]]&lt;&gt;"NEG"),2,""))</f>
        <v/>
      </c>
      <c r="AO1148" s="39">
        <f>IF(AND(Table2[[#This Row],[State]]="NSW",Table2[[#This Row],[Rated Order]]=3,AN1148=""),100,100)</f>
        <v>100</v>
      </c>
      <c r="AP1148" s="39" t="str">
        <f>IF(AC1148&lt;&gt;"Won","",AO1148*AD1148)</f>
        <v/>
      </c>
      <c r="AQ1148" s="39">
        <f>IF(AP1148="",AO1148*-1,AP1148-AO1148)</f>
        <v>-100</v>
      </c>
      <c r="AR1148" s="95">
        <f>IF(Table2[[#This Row],[Negatives]]="NEG","",IF(AND(Table2[[#This Row],[2 Pro Bets]]="",Table2[[#This Row],[State]]="NSW",Table2[[#This Row],[Rated Order]]=3),"",100))</f>
        <v>100</v>
      </c>
      <c r="AS1148" s="47" t="str">
        <f>IF(Table2[[#This Row],[Pro Bet]]="","",IF(Table2[[#This Row],[Lev Ret]]="","",AR1148*Table2[[#This Row],[Div]]))</f>
        <v/>
      </c>
      <c r="AT1148" s="96">
        <f>IF(Table2[[#This Row],[Pro Bet]]="","",IF(AS1148="",AR1148*-1,AS1148-AR1148))</f>
        <v>-100</v>
      </c>
    </row>
    <row r="1149" spans="1:46" x14ac:dyDescent="0.25">
      <c r="A1149" s="38">
        <v>45087</v>
      </c>
      <c r="B1149" s="39" t="s">
        <v>44</v>
      </c>
      <c r="C1149" s="40">
        <v>0.57986111111111105</v>
      </c>
      <c r="D1149" s="39">
        <v>4</v>
      </c>
      <c r="E1149" s="39">
        <v>3</v>
      </c>
      <c r="F1149" s="70">
        <v>6</v>
      </c>
      <c r="G1149" s="39">
        <v>1000</v>
      </c>
      <c r="H1149" s="39" t="s">
        <v>1398</v>
      </c>
      <c r="I1149" s="39">
        <v>78</v>
      </c>
      <c r="J1149" s="39">
        <v>150</v>
      </c>
      <c r="K1149" s="39">
        <v>1</v>
      </c>
      <c r="L1149" s="39" t="s">
        <v>952</v>
      </c>
      <c r="M1149" s="39" t="s">
        <v>990</v>
      </c>
      <c r="N1149" s="41">
        <v>7</v>
      </c>
      <c r="O1149" s="39" t="s">
        <v>1536</v>
      </c>
      <c r="P1149" s="39" t="s">
        <v>1537</v>
      </c>
      <c r="Q1149" s="48">
        <v>3</v>
      </c>
      <c r="R1149" s="39">
        <v>6</v>
      </c>
      <c r="S1149" s="39">
        <v>59</v>
      </c>
      <c r="T1149" s="39">
        <v>56</v>
      </c>
      <c r="U1149" s="48">
        <v>83.251231527093609</v>
      </c>
      <c r="V1149" s="39">
        <v>3</v>
      </c>
      <c r="W1149" s="39">
        <v>2</v>
      </c>
      <c r="X1149" s="39">
        <v>2</v>
      </c>
      <c r="Y1149" s="39">
        <v>5.95</v>
      </c>
      <c r="Z1149" s="39">
        <v>20</v>
      </c>
      <c r="AA1149" s="39"/>
      <c r="AB1149" s="52"/>
      <c r="AC1149" s="39"/>
      <c r="AD1149" s="41">
        <v>11</v>
      </c>
      <c r="AE1149" s="41"/>
      <c r="AF1149" s="68" t="s">
        <v>619</v>
      </c>
      <c r="AG1149" s="39" t="str">
        <f>VLOOKUP(B1149,$B$1703:$D$1743,2,FALSE)</f>
        <v>NSW</v>
      </c>
      <c r="AH1149" s="39" t="str">
        <f>VLOOKUP(B1149,$B$1703:$D$1743,3,FALSE)</f>
        <v>-</v>
      </c>
      <c r="AI1149" s="69" t="str">
        <f>TRIM(PROPER(L1149))</f>
        <v>Boss Lady Rocks</v>
      </c>
      <c r="AJ1149" s="39" t="str">
        <f>TEXT(A1149, "ddd")</f>
        <v>Sat</v>
      </c>
      <c r="AK1149" s="39">
        <f>MONTH(Table2[[#This Row],[Date]])</f>
        <v>6</v>
      </c>
      <c r="AL1149" s="39"/>
      <c r="AM1149" s="39" t="str">
        <f>IF(AND(Table2[[#This Row],[Date]]=A1150,Table2[[#This Row],[Track]]=B1150,Table2[[#This Row],[Race]]=F1150,AL1149&lt;&gt;"Neg",AL1150&lt;&gt;"Neg"),2,"")</f>
        <v/>
      </c>
      <c r="AN1149" s="39" t="str">
        <f>IF(AM1149=2,2,IF(AND(AM1148=2,Table2[[#This Row],[Negatives]]&lt;&gt;"NEG"),2,""))</f>
        <v/>
      </c>
      <c r="AO1149" s="39">
        <f>IF(AND(Table2[[#This Row],[State]]="NSW",Table2[[#This Row],[Rated Order]]=3,AN1149=""),100,100)</f>
        <v>100</v>
      </c>
      <c r="AP1149" s="39" t="str">
        <f>IF(AC1149&lt;&gt;"Won","",AO1149*AD1149)</f>
        <v/>
      </c>
      <c r="AQ1149" s="39">
        <f>IF(AP1149="",AO1149*-1,AP1149-AO1149)</f>
        <v>-100</v>
      </c>
      <c r="AR1149" s="95">
        <f>IF(Table2[[#This Row],[Negatives]]="NEG","",IF(AND(Table2[[#This Row],[2 Pro Bets]]="",Table2[[#This Row],[State]]="NSW",Table2[[#This Row],[Rated Order]]=3),"",100))</f>
        <v>100</v>
      </c>
      <c r="AS1149" s="47" t="str">
        <f>IF(Table2[[#This Row],[Pro Bet]]="","",IF(Table2[[#This Row],[Lev Ret]]="","",AR1149*Table2[[#This Row],[Div]]))</f>
        <v/>
      </c>
      <c r="AT1149" s="96">
        <f>IF(Table2[[#This Row],[Pro Bet]]="","",IF(AS1149="",AR1149*-1,AS1149-AR1149))</f>
        <v>-100</v>
      </c>
    </row>
    <row r="1150" spans="1:46" x14ac:dyDescent="0.25">
      <c r="A1150" s="38">
        <v>45087</v>
      </c>
      <c r="B1150" s="39" t="s">
        <v>44</v>
      </c>
      <c r="C1150" s="40">
        <v>0.60416666666666663</v>
      </c>
      <c r="D1150" s="39">
        <v>4</v>
      </c>
      <c r="E1150" s="39">
        <v>3</v>
      </c>
      <c r="F1150" s="70">
        <v>7</v>
      </c>
      <c r="G1150" s="39">
        <v>1600</v>
      </c>
      <c r="H1150" s="39" t="s">
        <v>1398</v>
      </c>
      <c r="I1150" s="39"/>
      <c r="J1150" s="39">
        <v>150</v>
      </c>
      <c r="K1150" s="39">
        <v>9</v>
      </c>
      <c r="L1150" s="39" t="s">
        <v>953</v>
      </c>
      <c r="M1150" s="39" t="s">
        <v>1006</v>
      </c>
      <c r="N1150" s="41">
        <v>4.9000000000000004</v>
      </c>
      <c r="O1150" s="39" t="s">
        <v>1091</v>
      </c>
      <c r="P1150" s="39" t="s">
        <v>1116</v>
      </c>
      <c r="Q1150" s="48"/>
      <c r="R1150" s="39">
        <v>7</v>
      </c>
      <c r="S1150" s="39">
        <v>55.5</v>
      </c>
      <c r="T1150" s="39">
        <v>55.5</v>
      </c>
      <c r="U1150" s="48">
        <v>27.623285131627735</v>
      </c>
      <c r="V1150" s="39">
        <v>1</v>
      </c>
      <c r="W1150" s="39"/>
      <c r="X1150" s="39">
        <v>3</v>
      </c>
      <c r="Y1150" s="39">
        <v>7.78</v>
      </c>
      <c r="Z1150" s="39">
        <v>20</v>
      </c>
      <c r="AA1150" s="39"/>
      <c r="AB1150" s="52"/>
      <c r="AC1150" s="39" t="s">
        <v>471</v>
      </c>
      <c r="AD1150" s="41">
        <v>5.5</v>
      </c>
      <c r="AE1150" s="41">
        <v>2.1</v>
      </c>
      <c r="AF1150" s="68" t="s">
        <v>619</v>
      </c>
      <c r="AG1150" s="39" t="str">
        <f>VLOOKUP(B1150,$B$1703:$D$1743,2,FALSE)</f>
        <v>NSW</v>
      </c>
      <c r="AH1150" s="39" t="str">
        <f>VLOOKUP(B1150,$B$1703:$D$1743,3,FALSE)</f>
        <v>-</v>
      </c>
      <c r="AI1150" s="69" t="str">
        <f>TRIM(PROPER(L1150))</f>
        <v>Democracy Manifest</v>
      </c>
      <c r="AJ1150" s="39" t="str">
        <f>TEXT(A1150, "ddd")</f>
        <v>Sat</v>
      </c>
      <c r="AK1150" s="39">
        <f>MONTH(Table2[[#This Row],[Date]])</f>
        <v>6</v>
      </c>
      <c r="AL1150" s="79" t="s">
        <v>1361</v>
      </c>
      <c r="AM1150" s="39" t="str">
        <f>IF(AND(Table2[[#This Row],[Date]]=A1151,Table2[[#This Row],[Track]]=B1151,Table2[[#This Row],[Race]]=F1151,AL1150&lt;&gt;"Neg",AL1151&lt;&gt;"Neg"),2,"")</f>
        <v/>
      </c>
      <c r="AN1150" s="39" t="str">
        <f>IF(AM1150=2,2,IF(AND(AM1149=2,Table2[[#This Row],[Negatives]]&lt;&gt;"NEG"),2,""))</f>
        <v/>
      </c>
      <c r="AO1150" s="39">
        <f>IF(AND(Table2[[#This Row],[State]]="NSW",Table2[[#This Row],[Rated Order]]=3,AN1150=""),100,100)</f>
        <v>100</v>
      </c>
      <c r="AP1150" s="39">
        <f>IF(AC1150&lt;&gt;"Won","",AO1150*AD1150)</f>
        <v>550</v>
      </c>
      <c r="AQ1150" s="39">
        <f>IF(AP1150="",AO1150*-1,AP1150-AO1150)</f>
        <v>450</v>
      </c>
      <c r="AR1150" s="95" t="str">
        <f>IF(Table2[[#This Row],[Negatives]]="NEG","",IF(AND(Table2[[#This Row],[2 Pro Bets]]="",Table2[[#This Row],[State]]="NSW",Table2[[#This Row],[Rated Order]]=3),"",100))</f>
        <v/>
      </c>
      <c r="AS1150" s="47" t="str">
        <f>IF(Table2[[#This Row],[Pro Bet]]="","",IF(Table2[[#This Row],[Lev Ret]]="","",AR1150*Table2[[#This Row],[Div]]))</f>
        <v/>
      </c>
      <c r="AT1150" s="96" t="str">
        <f>IF(Table2[[#This Row],[Pro Bet]]="","",IF(AS1150="",AR1150*-1,AS1150-AR1150))</f>
        <v/>
      </c>
    </row>
    <row r="1151" spans="1:46" x14ac:dyDescent="0.25">
      <c r="A1151" s="38">
        <v>45087</v>
      </c>
      <c r="B1151" s="39" t="s">
        <v>44</v>
      </c>
      <c r="C1151" s="40">
        <v>0.65277777777777779</v>
      </c>
      <c r="D1151" s="39">
        <v>4</v>
      </c>
      <c r="E1151" s="39">
        <v>3</v>
      </c>
      <c r="F1151" s="70">
        <v>9</v>
      </c>
      <c r="G1151" s="39">
        <v>1300</v>
      </c>
      <c r="H1151" s="39" t="s">
        <v>1398</v>
      </c>
      <c r="I1151" s="39">
        <v>94</v>
      </c>
      <c r="J1151" s="39">
        <v>150</v>
      </c>
      <c r="K1151" s="39">
        <v>9</v>
      </c>
      <c r="L1151" s="39" t="s">
        <v>875</v>
      </c>
      <c r="M1151" s="39" t="s">
        <v>1006</v>
      </c>
      <c r="N1151" s="41">
        <v>4.3</v>
      </c>
      <c r="O1151" s="39" t="s">
        <v>1096</v>
      </c>
      <c r="P1151" s="39" t="s">
        <v>1498</v>
      </c>
      <c r="Q1151" s="48"/>
      <c r="R1151" s="39">
        <v>1</v>
      </c>
      <c r="S1151" s="39">
        <v>55.5</v>
      </c>
      <c r="T1151" s="39">
        <v>55.5</v>
      </c>
      <c r="U1151" s="48">
        <v>41.112956810631232</v>
      </c>
      <c r="V1151" s="39">
        <v>5</v>
      </c>
      <c r="W1151" s="39">
        <v>3</v>
      </c>
      <c r="X1151" s="39">
        <v>2</v>
      </c>
      <c r="Y1151" s="39">
        <v>4.0199999999999996</v>
      </c>
      <c r="Z1151" s="39">
        <v>20</v>
      </c>
      <c r="AA1151" s="39"/>
      <c r="AB1151" s="52"/>
      <c r="AC1151" s="39"/>
      <c r="AD1151" s="41">
        <v>4.4000000000000004</v>
      </c>
      <c r="AE1151" s="41"/>
      <c r="AF1151" s="68" t="s">
        <v>619</v>
      </c>
      <c r="AG1151" s="39" t="str">
        <f>VLOOKUP(B1151,$B$1703:$D$1743,2,FALSE)</f>
        <v>NSW</v>
      </c>
      <c r="AH1151" s="39" t="str">
        <f>VLOOKUP(B1151,$B$1703:$D$1743,3,FALSE)</f>
        <v>-</v>
      </c>
      <c r="AI1151" s="69" t="str">
        <f>TRIM(PROPER(L1151))</f>
        <v>Pizarro</v>
      </c>
      <c r="AJ1151" s="39" t="str">
        <f>TEXT(A1151, "ddd")</f>
        <v>Sat</v>
      </c>
      <c r="AK1151" s="39">
        <f>MONTH(Table2[[#This Row],[Date]])</f>
        <v>6</v>
      </c>
      <c r="AL1151" s="39"/>
      <c r="AM1151" s="39" t="str">
        <f>IF(AND(Table2[[#This Row],[Date]]=A1152,Table2[[#This Row],[Track]]=B1152,Table2[[#This Row],[Race]]=F1152,AL1151&lt;&gt;"Neg",AL1152&lt;&gt;"Neg"),2,"")</f>
        <v/>
      </c>
      <c r="AN1151" s="39" t="str">
        <f>IF(AM1151=2,2,IF(AND(AM1150=2,Table2[[#This Row],[Negatives]]&lt;&gt;"NEG"),2,""))</f>
        <v/>
      </c>
      <c r="AO1151" s="39">
        <f>IF(AND(Table2[[#This Row],[State]]="NSW",Table2[[#This Row],[Rated Order]]=3,AN1151=""),100,100)</f>
        <v>100</v>
      </c>
      <c r="AP1151" s="39" t="str">
        <f>IF(AC1151&lt;&gt;"Won","",AO1151*AD1151)</f>
        <v/>
      </c>
      <c r="AQ1151" s="39">
        <f>IF(AP1151="",AO1151*-1,AP1151-AO1151)</f>
        <v>-100</v>
      </c>
      <c r="AR1151" s="95">
        <f>IF(Table2[[#This Row],[Negatives]]="NEG","",IF(AND(Table2[[#This Row],[2 Pro Bets]]="",Table2[[#This Row],[State]]="NSW",Table2[[#This Row],[Rated Order]]=3),"",100))</f>
        <v>100</v>
      </c>
      <c r="AS1151" s="47" t="str">
        <f>IF(Table2[[#This Row],[Pro Bet]]="","",IF(Table2[[#This Row],[Lev Ret]]="","",AR1151*Table2[[#This Row],[Div]]))</f>
        <v/>
      </c>
      <c r="AT1151" s="96">
        <f>IF(Table2[[#This Row],[Pro Bet]]="","",IF(AS1151="",AR1151*-1,AS1151-AR1151))</f>
        <v>-100</v>
      </c>
    </row>
    <row r="1152" spans="1:46" x14ac:dyDescent="0.25">
      <c r="A1152" s="38">
        <v>45087</v>
      </c>
      <c r="B1152" s="39" t="s">
        <v>231</v>
      </c>
      <c r="C1152" s="40">
        <v>0.66666666666666663</v>
      </c>
      <c r="D1152" s="39">
        <v>7</v>
      </c>
      <c r="E1152" s="39">
        <v>5</v>
      </c>
      <c r="F1152" s="70">
        <v>8</v>
      </c>
      <c r="G1152" s="39">
        <v>1300</v>
      </c>
      <c r="H1152" s="39" t="s">
        <v>988</v>
      </c>
      <c r="I1152" s="39">
        <v>84</v>
      </c>
      <c r="J1152" s="39">
        <v>130</v>
      </c>
      <c r="K1152" s="39">
        <v>8</v>
      </c>
      <c r="L1152" s="39" t="s">
        <v>1316</v>
      </c>
      <c r="M1152" s="39" t="s">
        <v>995</v>
      </c>
      <c r="N1152" s="41">
        <v>6.5</v>
      </c>
      <c r="O1152" s="39" t="s">
        <v>1000</v>
      </c>
      <c r="P1152" s="39" t="s">
        <v>1049</v>
      </c>
      <c r="Q1152" s="48"/>
      <c r="R1152" s="39">
        <v>5</v>
      </c>
      <c r="S1152" s="39">
        <v>56.5</v>
      </c>
      <c r="T1152" s="39">
        <v>56.5</v>
      </c>
      <c r="U1152" s="48">
        <v>25.384615384615387</v>
      </c>
      <c r="V1152" s="39">
        <v>2</v>
      </c>
      <c r="W1152" s="39"/>
      <c r="X1152" s="39">
        <v>2</v>
      </c>
      <c r="Y1152" s="39">
        <v>5</v>
      </c>
      <c r="Z1152" s="39">
        <v>35</v>
      </c>
      <c r="AA1152" s="39">
        <v>8</v>
      </c>
      <c r="AB1152" s="52"/>
      <c r="AC1152" s="39"/>
      <c r="AD1152" s="41">
        <v>5</v>
      </c>
      <c r="AE1152" s="41"/>
      <c r="AF1152" s="68" t="s">
        <v>618</v>
      </c>
      <c r="AG1152" s="39" t="str">
        <f>VLOOKUP(B1152,$B$1703:$D$1743,2,FALSE)</f>
        <v>Vic</v>
      </c>
      <c r="AH1152" s="39" t="str">
        <f>VLOOKUP(B1152,$B$1703:$D$1743,3,FALSE)</f>
        <v>-</v>
      </c>
      <c r="AI1152" s="69" t="str">
        <f>TRIM(PROPER(L1152))</f>
        <v>Sandy Prince</v>
      </c>
      <c r="AJ1152" s="39" t="str">
        <f>TEXT(A1152, "ddd")</f>
        <v>Sat</v>
      </c>
      <c r="AK1152" s="39">
        <f>MONTH(Table2[[#This Row],[Date]])</f>
        <v>6</v>
      </c>
      <c r="AL1152" s="39" t="s">
        <v>1361</v>
      </c>
      <c r="AM1152" s="39" t="str">
        <f>IF(AND(Table2[[#This Row],[Date]]=A1153,Table2[[#This Row],[Track]]=B1153,Table2[[#This Row],[Race]]=F1153,AL1152&lt;&gt;"Neg",AL1153&lt;&gt;"Neg"),2,"")</f>
        <v/>
      </c>
      <c r="AN1152" s="39" t="str">
        <f>IF(AM1152=2,2,IF(AND(AM1151=2,Table2[[#This Row],[Negatives]]&lt;&gt;"NEG"),2,""))</f>
        <v/>
      </c>
      <c r="AO1152" s="39">
        <f>IF(AND(Table2[[#This Row],[State]]="NSW",Table2[[#This Row],[Rated Order]]=3,AN1152=""),100,100)</f>
        <v>100</v>
      </c>
      <c r="AP1152" s="39" t="str">
        <f>IF(AC1152&lt;&gt;"Won","",AO1152*AD1152)</f>
        <v/>
      </c>
      <c r="AQ1152" s="39">
        <f>IF(AP1152="",AO1152*-1,AP1152-AO1152)</f>
        <v>-100</v>
      </c>
      <c r="AR1152" s="95" t="str">
        <f>IF(Table2[[#This Row],[Negatives]]="NEG","",IF(AND(Table2[[#This Row],[2 Pro Bets]]="",Table2[[#This Row],[State]]="NSW",Table2[[#This Row],[Rated Order]]=3),"",100))</f>
        <v/>
      </c>
      <c r="AS1152" s="47" t="str">
        <f>IF(Table2[[#This Row],[Pro Bet]]="","",IF(Table2[[#This Row],[Lev Ret]]="","",AR1152*Table2[[#This Row],[Div]]))</f>
        <v/>
      </c>
      <c r="AT1152" s="96" t="str">
        <f>IF(Table2[[#This Row],[Pro Bet]]="","",IF(AS1152="",AR1152*-1,AS1152-AR1152))</f>
        <v/>
      </c>
    </row>
    <row r="1153" spans="1:46" x14ac:dyDescent="0.25">
      <c r="A1153" s="38">
        <v>45087</v>
      </c>
      <c r="B1153" s="39" t="s">
        <v>231</v>
      </c>
      <c r="C1153" s="40">
        <v>0.69027777777777777</v>
      </c>
      <c r="D1153" s="39">
        <v>7</v>
      </c>
      <c r="E1153" s="39">
        <v>5</v>
      </c>
      <c r="F1153" s="70">
        <v>9</v>
      </c>
      <c r="G1153" s="39">
        <v>1800</v>
      </c>
      <c r="H1153" s="39" t="s">
        <v>988</v>
      </c>
      <c r="I1153" s="39" t="s">
        <v>989</v>
      </c>
      <c r="J1153" s="39">
        <v>150</v>
      </c>
      <c r="K1153" s="39">
        <v>5</v>
      </c>
      <c r="L1153" s="39" t="s">
        <v>683</v>
      </c>
      <c r="M1153" s="39" t="s">
        <v>1006</v>
      </c>
      <c r="N1153" s="41">
        <v>3.5</v>
      </c>
      <c r="O1153" s="39" t="s">
        <v>1003</v>
      </c>
      <c r="P1153" s="39" t="s">
        <v>1278</v>
      </c>
      <c r="Q1153" s="48"/>
      <c r="R1153" s="39">
        <v>7</v>
      </c>
      <c r="S1153" s="39">
        <v>57.5</v>
      </c>
      <c r="T1153" s="39">
        <v>57.5</v>
      </c>
      <c r="U1153" s="48">
        <v>41.071428571428569</v>
      </c>
      <c r="V1153" s="39">
        <v>1</v>
      </c>
      <c r="W1153" s="39">
        <v>1</v>
      </c>
      <c r="X1153" s="39">
        <v>2</v>
      </c>
      <c r="Y1153" s="39">
        <v>4.8</v>
      </c>
      <c r="Z1153" s="39">
        <v>35</v>
      </c>
      <c r="AA1153" s="39">
        <v>13</v>
      </c>
      <c r="AB1153" s="52"/>
      <c r="AC1153" s="39" t="s">
        <v>2</v>
      </c>
      <c r="AD1153" s="41">
        <v>3.2</v>
      </c>
      <c r="AE1153" s="41">
        <v>1.5</v>
      </c>
      <c r="AF1153" s="68" t="s">
        <v>618</v>
      </c>
      <c r="AG1153" s="39" t="str">
        <f>VLOOKUP(B1153,$B$1703:$D$1743,2,FALSE)</f>
        <v>Vic</v>
      </c>
      <c r="AH1153" s="39" t="str">
        <f>VLOOKUP(B1153,$B$1703:$D$1743,3,FALSE)</f>
        <v>-</v>
      </c>
      <c r="AI1153" s="69" t="str">
        <f>TRIM(PROPER(L1153))</f>
        <v>Normandy Bridge</v>
      </c>
      <c r="AJ1153" s="39" t="str">
        <f>TEXT(A1153, "ddd")</f>
        <v>Sat</v>
      </c>
      <c r="AK1153" s="39">
        <f>MONTH(Table2[[#This Row],[Date]])</f>
        <v>6</v>
      </c>
      <c r="AL1153" s="39"/>
      <c r="AM1153" s="39" t="str">
        <f>IF(AND(Table2[[#This Row],[Date]]=A1154,Table2[[#This Row],[Track]]=B1154,Table2[[#This Row],[Race]]=F1154,AL1153&lt;&gt;"Neg",AL1154&lt;&gt;"Neg"),2,"")</f>
        <v/>
      </c>
      <c r="AN1153" s="39" t="str">
        <f>IF(AM1153=2,2,IF(AND(AM1152=2,Table2[[#This Row],[Negatives]]&lt;&gt;"NEG"),2,""))</f>
        <v/>
      </c>
      <c r="AO1153" s="39">
        <f>IF(AND(Table2[[#This Row],[State]]="NSW",Table2[[#This Row],[Rated Order]]=3,AN1153=""),100,100)</f>
        <v>100</v>
      </c>
      <c r="AP1153" s="39" t="str">
        <f>IF(AC1153&lt;&gt;"Won","",AO1153*AD1153)</f>
        <v/>
      </c>
      <c r="AQ1153" s="39">
        <f>IF(AP1153="",AO1153*-1,AP1153-AO1153)</f>
        <v>-100</v>
      </c>
      <c r="AR1153" s="95">
        <f>IF(Table2[[#This Row],[Negatives]]="NEG","",IF(AND(Table2[[#This Row],[2 Pro Bets]]="",Table2[[#This Row],[State]]="NSW",Table2[[#This Row],[Rated Order]]=3),"",100))</f>
        <v>100</v>
      </c>
      <c r="AS1153" s="47" t="str">
        <f>IF(Table2[[#This Row],[Pro Bet]]="","",IF(Table2[[#This Row],[Lev Ret]]="","",AR1153*Table2[[#This Row],[Div]]))</f>
        <v/>
      </c>
      <c r="AT1153" s="96">
        <f>IF(Table2[[#This Row],[Pro Bet]]="","",IF(AS1153="",AR1153*-1,AS1153-AR1153))</f>
        <v>-100</v>
      </c>
    </row>
    <row r="1154" spans="1:46" x14ac:dyDescent="0.25">
      <c r="A1154" s="38">
        <v>45087</v>
      </c>
      <c r="B1154" s="39" t="s">
        <v>44</v>
      </c>
      <c r="C1154" s="40">
        <v>0.72222222222222199</v>
      </c>
      <c r="D1154" s="39">
        <v>4</v>
      </c>
      <c r="E1154" s="39">
        <v>3</v>
      </c>
      <c r="F1154" s="70">
        <v>10</v>
      </c>
      <c r="G1154" s="39">
        <v>1400</v>
      </c>
      <c r="H1154" s="39" t="s">
        <v>1398</v>
      </c>
      <c r="I1154" s="39">
        <v>78</v>
      </c>
      <c r="J1154" s="39">
        <v>150</v>
      </c>
      <c r="K1154" s="39">
        <v>10</v>
      </c>
      <c r="L1154" s="39" t="s">
        <v>209</v>
      </c>
      <c r="M1154" s="39" t="s">
        <v>990</v>
      </c>
      <c r="N1154" s="41">
        <v>2.8</v>
      </c>
      <c r="O1154" s="39" t="s">
        <v>1425</v>
      </c>
      <c r="P1154" s="39" t="s">
        <v>1435</v>
      </c>
      <c r="Q1154" s="48"/>
      <c r="R1154" s="39">
        <v>1</v>
      </c>
      <c r="S1154" s="39">
        <v>58.5</v>
      </c>
      <c r="T1154" s="39">
        <v>58.5</v>
      </c>
      <c r="U1154" s="48">
        <v>57.936507936507937</v>
      </c>
      <c r="V1154" s="39">
        <v>2</v>
      </c>
      <c r="W1154" s="39"/>
      <c r="X1154" s="39">
        <v>2</v>
      </c>
      <c r="Y1154" s="39">
        <v>4.99</v>
      </c>
      <c r="Z1154" s="39">
        <v>20</v>
      </c>
      <c r="AA1154" s="39"/>
      <c r="AB1154" s="52"/>
      <c r="AC1154" s="39"/>
      <c r="AD1154" s="41">
        <v>2.8</v>
      </c>
      <c r="AE1154" s="41"/>
      <c r="AF1154" s="68" t="s">
        <v>619</v>
      </c>
      <c r="AG1154" s="39" t="str">
        <f>VLOOKUP(B1154,$B$1703:$D$1743,2,FALSE)</f>
        <v>NSW</v>
      </c>
      <c r="AH1154" s="39" t="str">
        <f>VLOOKUP(B1154,$B$1703:$D$1743,3,FALSE)</f>
        <v>-</v>
      </c>
      <c r="AI1154" s="69" t="str">
        <f>TRIM(PROPER(L1154))</f>
        <v>Crafty Eagle</v>
      </c>
      <c r="AJ1154" s="39" t="str">
        <f>TEXT(A1154, "ddd")</f>
        <v>Sat</v>
      </c>
      <c r="AK1154" s="39">
        <f>MONTH(Table2[[#This Row],[Date]])</f>
        <v>6</v>
      </c>
      <c r="AL1154" s="39"/>
      <c r="AM1154" s="39" t="str">
        <f>IF(AND(Table2[[#This Row],[Date]]=A1155,Table2[[#This Row],[Track]]=B1155,Table2[[#This Row],[Race]]=F1155,AL1154&lt;&gt;"Neg",AL1155&lt;&gt;"Neg"),2,"")</f>
        <v/>
      </c>
      <c r="AN1154" s="39" t="str">
        <f>IF(AM1154=2,2,IF(AND(AM1153=2,Table2[[#This Row],[Negatives]]&lt;&gt;"NEG"),2,""))</f>
        <v/>
      </c>
      <c r="AO1154" s="39">
        <f>IF(AND(Table2[[#This Row],[State]]="NSW",Table2[[#This Row],[Rated Order]]=3,AN1154=""),100,100)</f>
        <v>100</v>
      </c>
      <c r="AP1154" s="39" t="str">
        <f>IF(AC1154&lt;&gt;"Won","",AO1154*AD1154)</f>
        <v/>
      </c>
      <c r="AQ1154" s="39">
        <f>IF(AP1154="",AO1154*-1,AP1154-AO1154)</f>
        <v>-100</v>
      </c>
      <c r="AR1154" s="95">
        <f>IF(Table2[[#This Row],[Negatives]]="NEG","",IF(AND(Table2[[#This Row],[2 Pro Bets]]="",Table2[[#This Row],[State]]="NSW",Table2[[#This Row],[Rated Order]]=3),"",100))</f>
        <v>100</v>
      </c>
      <c r="AS1154" s="47" t="str">
        <f>IF(Table2[[#This Row],[Pro Bet]]="","",IF(Table2[[#This Row],[Lev Ret]]="","",AR1154*Table2[[#This Row],[Div]]))</f>
        <v/>
      </c>
      <c r="AT1154" s="96">
        <f>IF(Table2[[#This Row],[Pro Bet]]="","",IF(AS1154="",AR1154*-1,AS1154-AR1154))</f>
        <v>-100</v>
      </c>
    </row>
    <row r="1155" spans="1:46" x14ac:dyDescent="0.25">
      <c r="A1155" s="38">
        <v>45094</v>
      </c>
      <c r="B1155" s="39" t="s">
        <v>45</v>
      </c>
      <c r="C1155" s="40">
        <v>0.4826388888888889</v>
      </c>
      <c r="D1155" s="39">
        <v>4</v>
      </c>
      <c r="E1155" s="39">
        <v>0</v>
      </c>
      <c r="F1155" s="70">
        <v>2</v>
      </c>
      <c r="G1155" s="39">
        <v>1500</v>
      </c>
      <c r="H1155" s="39" t="s">
        <v>1398</v>
      </c>
      <c r="I1155" s="39">
        <v>72</v>
      </c>
      <c r="J1155" s="39">
        <v>120</v>
      </c>
      <c r="K1155" s="39">
        <v>8</v>
      </c>
      <c r="L1155" s="39" t="s">
        <v>954</v>
      </c>
      <c r="M1155" s="39" t="s">
        <v>1006</v>
      </c>
      <c r="N1155" s="41">
        <v>27</v>
      </c>
      <c r="O1155" s="39" t="s">
        <v>1538</v>
      </c>
      <c r="P1155" s="39" t="s">
        <v>1514</v>
      </c>
      <c r="Q1155" s="48">
        <v>3</v>
      </c>
      <c r="R1155" s="39">
        <v>4</v>
      </c>
      <c r="S1155" s="39">
        <v>58.5</v>
      </c>
      <c r="T1155" s="39">
        <v>55.5</v>
      </c>
      <c r="U1155" s="48">
        <v>23.703703703703702</v>
      </c>
      <c r="V1155" s="39"/>
      <c r="W1155" s="39"/>
      <c r="X1155" s="39">
        <v>2</v>
      </c>
      <c r="Y1155" s="39">
        <v>7.08</v>
      </c>
      <c r="Z1155" s="39">
        <v>20</v>
      </c>
      <c r="AA1155" s="39"/>
      <c r="AB1155" s="52"/>
      <c r="AC1155" s="39"/>
      <c r="AD1155" s="41">
        <v>31</v>
      </c>
      <c r="AE1155" s="41"/>
      <c r="AF1155" s="68" t="s">
        <v>619</v>
      </c>
      <c r="AG1155" s="39" t="str">
        <f>VLOOKUP(B1155,$B$1703:$D$1743,2,FALSE)</f>
        <v>NSW</v>
      </c>
      <c r="AH1155" s="39" t="str">
        <f>VLOOKUP(B1155,$B$1703:$D$1743,3,FALSE)</f>
        <v>-</v>
      </c>
      <c r="AI1155" s="69" t="str">
        <f>TRIM(PROPER(L1155))</f>
        <v>Royalzel</v>
      </c>
      <c r="AJ1155" s="39" t="str">
        <f>TEXT(A1155, "ddd")</f>
        <v>Sat</v>
      </c>
      <c r="AK1155" s="39">
        <f>MONTH(Table2[[#This Row],[Date]])</f>
        <v>6</v>
      </c>
      <c r="AL1155" s="39"/>
      <c r="AM1155" s="39">
        <f>IF(AND(Table2[[#This Row],[Date]]=A1156,Table2[[#This Row],[Track]]=B1156,Table2[[#This Row],[Race]]=F1156,AL1155&lt;&gt;"Neg",AL1156&lt;&gt;"Neg"),2,"")</f>
        <v>2</v>
      </c>
      <c r="AN1155" s="39">
        <f>IF(AM1155=2,2,IF(AND(AM1154=2,Table2[[#This Row],[Negatives]]&lt;&gt;"NEG"),2,""))</f>
        <v>2</v>
      </c>
      <c r="AO1155" s="39">
        <f>IF(AND(Table2[[#This Row],[State]]="NSW",Table2[[#This Row],[Rated Order]]=3,AN1155=""),100,100)</f>
        <v>100</v>
      </c>
      <c r="AP1155" s="39" t="str">
        <f>IF(AC1155&lt;&gt;"Won","",AO1155*AD1155)</f>
        <v/>
      </c>
      <c r="AQ1155" s="39">
        <f>IF(AP1155="",AO1155*-1,AP1155-AO1155)</f>
        <v>-100</v>
      </c>
      <c r="AR1155" s="95">
        <f>IF(Table2[[#This Row],[Negatives]]="NEG","",IF(AND(Table2[[#This Row],[2 Pro Bets]]="",Table2[[#This Row],[State]]="NSW",Table2[[#This Row],[Rated Order]]=3),"",100))</f>
        <v>100</v>
      </c>
      <c r="AS1155" s="47" t="str">
        <f>IF(Table2[[#This Row],[Pro Bet]]="","",IF(Table2[[#This Row],[Lev Ret]]="","",AR1155*Table2[[#This Row],[Div]]))</f>
        <v/>
      </c>
      <c r="AT1155" s="96">
        <f>IF(Table2[[#This Row],[Pro Bet]]="","",IF(AS1155="",AR1155*-1,AS1155-AR1155))</f>
        <v>-100</v>
      </c>
    </row>
    <row r="1156" spans="1:46" x14ac:dyDescent="0.25">
      <c r="A1156" s="38">
        <v>45094</v>
      </c>
      <c r="B1156" s="39" t="s">
        <v>45</v>
      </c>
      <c r="C1156" s="40">
        <v>0.4826388888888889</v>
      </c>
      <c r="D1156" s="39">
        <v>4</v>
      </c>
      <c r="E1156" s="39">
        <v>0</v>
      </c>
      <c r="F1156" s="70">
        <v>2</v>
      </c>
      <c r="G1156" s="39">
        <v>1500</v>
      </c>
      <c r="H1156" s="39" t="s">
        <v>1398</v>
      </c>
      <c r="I1156" s="39">
        <v>72</v>
      </c>
      <c r="J1156" s="39">
        <v>120</v>
      </c>
      <c r="K1156" s="39">
        <v>17</v>
      </c>
      <c r="L1156" s="39" t="s">
        <v>955</v>
      </c>
      <c r="M1156" s="39" t="s">
        <v>999</v>
      </c>
      <c r="N1156" s="41">
        <v>11</v>
      </c>
      <c r="O1156" s="39" t="s">
        <v>1467</v>
      </c>
      <c r="P1156" s="39" t="s">
        <v>1491</v>
      </c>
      <c r="Q1156" s="48"/>
      <c r="R1156" s="39">
        <v>15</v>
      </c>
      <c r="S1156" s="39">
        <v>55.5</v>
      </c>
      <c r="T1156" s="39">
        <v>55.5</v>
      </c>
      <c r="U1156" s="48">
        <v>23.703703703703702</v>
      </c>
      <c r="V1156" s="39">
        <v>4</v>
      </c>
      <c r="W1156" s="39"/>
      <c r="X1156" s="39">
        <v>3</v>
      </c>
      <c r="Y1156" s="39">
        <v>9.5</v>
      </c>
      <c r="Z1156" s="39">
        <v>20</v>
      </c>
      <c r="AA1156" s="39"/>
      <c r="AB1156" s="52"/>
      <c r="AC1156" s="39" t="s">
        <v>471</v>
      </c>
      <c r="AD1156" s="41">
        <v>11</v>
      </c>
      <c r="AE1156" s="41">
        <v>3.5</v>
      </c>
      <c r="AF1156" s="68" t="s">
        <v>619</v>
      </c>
      <c r="AG1156" s="39" t="str">
        <f>VLOOKUP(B1156,$B$1703:$D$1743,2,FALSE)</f>
        <v>NSW</v>
      </c>
      <c r="AH1156" s="39" t="str">
        <f>VLOOKUP(B1156,$B$1703:$D$1743,3,FALSE)</f>
        <v>-</v>
      </c>
      <c r="AI1156" s="69" t="str">
        <f>TRIM(PROPER(L1156))</f>
        <v>Oakfield Waratah</v>
      </c>
      <c r="AJ1156" s="39" t="str">
        <f>TEXT(A1156, "ddd")</f>
        <v>Sat</v>
      </c>
      <c r="AK1156" s="39">
        <f>MONTH(Table2[[#This Row],[Date]])</f>
        <v>6</v>
      </c>
      <c r="AL1156" s="39"/>
      <c r="AM1156" s="39" t="str">
        <f>IF(AND(Table2[[#This Row],[Date]]=A1157,Table2[[#This Row],[Track]]=B1157,Table2[[#This Row],[Race]]=F1157,AL1156&lt;&gt;"Neg",AL1157&lt;&gt;"Neg"),2,"")</f>
        <v/>
      </c>
      <c r="AN1156" s="39">
        <f>IF(AM1156=2,2,IF(AND(AM1155=2,Table2[[#This Row],[Negatives]]&lt;&gt;"NEG"),2,""))</f>
        <v>2</v>
      </c>
      <c r="AO1156" s="39">
        <f>IF(AND(Table2[[#This Row],[State]]="NSW",Table2[[#This Row],[Rated Order]]=3,AN1156=""),100,100)</f>
        <v>100</v>
      </c>
      <c r="AP1156" s="39">
        <f>IF(AC1156&lt;&gt;"Won","",AO1156*AD1156)</f>
        <v>1100</v>
      </c>
      <c r="AQ1156" s="39">
        <f>IF(AP1156="",AO1156*-1,AP1156-AO1156)</f>
        <v>1000</v>
      </c>
      <c r="AR1156" s="95">
        <f>IF(Table2[[#This Row],[Negatives]]="NEG","",IF(AND(Table2[[#This Row],[2 Pro Bets]]="",Table2[[#This Row],[State]]="NSW",Table2[[#This Row],[Rated Order]]=3),"",100))</f>
        <v>100</v>
      </c>
      <c r="AS1156" s="47">
        <f>IF(Table2[[#This Row],[Pro Bet]]="","",IF(Table2[[#This Row],[Lev Ret]]="","",AR1156*Table2[[#This Row],[Div]]))</f>
        <v>1100</v>
      </c>
      <c r="AT1156" s="96">
        <f>IF(Table2[[#This Row],[Pro Bet]]="","",IF(AS1156="",AR1156*-1,AS1156-AR1156))</f>
        <v>1000</v>
      </c>
    </row>
    <row r="1157" spans="1:46" x14ac:dyDescent="0.25">
      <c r="A1157" s="38">
        <v>45094</v>
      </c>
      <c r="B1157" s="39" t="s">
        <v>225</v>
      </c>
      <c r="C1157" s="40">
        <v>0.56597222222222221</v>
      </c>
      <c r="D1157" s="39">
        <v>4</v>
      </c>
      <c r="E1157" s="39">
        <v>11</v>
      </c>
      <c r="F1157" s="70">
        <v>4</v>
      </c>
      <c r="G1157" s="39">
        <v>1100</v>
      </c>
      <c r="H1157" s="39" t="s">
        <v>988</v>
      </c>
      <c r="I1157" s="39" t="s">
        <v>989</v>
      </c>
      <c r="J1157" s="39">
        <v>150</v>
      </c>
      <c r="K1157" s="39">
        <v>7</v>
      </c>
      <c r="L1157" s="39" t="s">
        <v>611</v>
      </c>
      <c r="M1157" s="39" t="s">
        <v>1006</v>
      </c>
      <c r="N1157" s="41">
        <v>2.7</v>
      </c>
      <c r="O1157" s="39" t="s">
        <v>1074</v>
      </c>
      <c r="P1157" s="39" t="s">
        <v>1241</v>
      </c>
      <c r="Q1157" s="48"/>
      <c r="R1157" s="39">
        <v>2</v>
      </c>
      <c r="S1157" s="39">
        <v>54</v>
      </c>
      <c r="T1157" s="39">
        <v>54</v>
      </c>
      <c r="U1157" s="48">
        <v>53.703703703703709</v>
      </c>
      <c r="V1157" s="39">
        <v>1</v>
      </c>
      <c r="W1157" s="39">
        <v>2</v>
      </c>
      <c r="X1157" s="39">
        <v>2</v>
      </c>
      <c r="Y1157" s="39">
        <v>5.5</v>
      </c>
      <c r="Z1157" s="39">
        <v>30</v>
      </c>
      <c r="AA1157" s="39">
        <v>7</v>
      </c>
      <c r="AB1157" s="52"/>
      <c r="AC1157" s="39" t="s">
        <v>617</v>
      </c>
      <c r="AD1157" s="41">
        <v>2.8</v>
      </c>
      <c r="AE1157" s="41">
        <v>1.7</v>
      </c>
      <c r="AF1157" s="68" t="s">
        <v>618</v>
      </c>
      <c r="AG1157" s="39" t="str">
        <f>VLOOKUP(B1157,$B$1703:$D$1743,2,FALSE)</f>
        <v>Vic</v>
      </c>
      <c r="AH1157" s="39" t="str">
        <f>VLOOKUP(B1157,$B$1703:$D$1743,3,FALSE)</f>
        <v>-</v>
      </c>
      <c r="AI1157" s="69" t="str">
        <f>TRIM(PROPER(L1157))</f>
        <v>Sigh</v>
      </c>
      <c r="AJ1157" s="39" t="str">
        <f>TEXT(A1157, "ddd")</f>
        <v>Sat</v>
      </c>
      <c r="AK1157" s="39">
        <f>MONTH(Table2[[#This Row],[Date]])</f>
        <v>6</v>
      </c>
      <c r="AL1157" s="39"/>
      <c r="AM1157" s="39" t="str">
        <f>IF(AND(Table2[[#This Row],[Date]]=A1158,Table2[[#This Row],[Track]]=B1158,Table2[[#This Row],[Race]]=F1158,AL1157&lt;&gt;"Neg",AL1158&lt;&gt;"Neg"),2,"")</f>
        <v/>
      </c>
      <c r="AN1157" s="39" t="str">
        <f>IF(AM1157=2,2,IF(AND(AM1156=2,Table2[[#This Row],[Negatives]]&lt;&gt;"NEG"),2,""))</f>
        <v/>
      </c>
      <c r="AO1157" s="39">
        <f>IF(AND(Table2[[#This Row],[State]]="NSW",Table2[[#This Row],[Rated Order]]=3,AN1157=""),100,100)</f>
        <v>100</v>
      </c>
      <c r="AP1157" s="39">
        <f>IF(AC1157&lt;&gt;"Won","",AO1157*AD1157)</f>
        <v>280</v>
      </c>
      <c r="AQ1157" s="39">
        <f>IF(AP1157="",AO1157*-1,AP1157-AO1157)</f>
        <v>180</v>
      </c>
      <c r="AR1157" s="95">
        <f>IF(Table2[[#This Row],[Negatives]]="NEG","",IF(AND(Table2[[#This Row],[2 Pro Bets]]="",Table2[[#This Row],[State]]="NSW",Table2[[#This Row],[Rated Order]]=3),"",100))</f>
        <v>100</v>
      </c>
      <c r="AS1157" s="47">
        <f>IF(Table2[[#This Row],[Pro Bet]]="","",IF(Table2[[#This Row],[Lev Ret]]="","",AR1157*Table2[[#This Row],[Div]]))</f>
        <v>280</v>
      </c>
      <c r="AT1157" s="96">
        <f>IF(Table2[[#This Row],[Pro Bet]]="","",IF(AS1157="",AR1157*-1,AS1157-AR1157))</f>
        <v>180</v>
      </c>
    </row>
    <row r="1158" spans="1:46" x14ac:dyDescent="0.25">
      <c r="A1158" s="38">
        <v>45094</v>
      </c>
      <c r="B1158" s="39" t="s">
        <v>225</v>
      </c>
      <c r="C1158" s="40">
        <v>0.59027777777777779</v>
      </c>
      <c r="D1158" s="39">
        <v>4</v>
      </c>
      <c r="E1158" s="39">
        <v>11</v>
      </c>
      <c r="F1158" s="70">
        <v>5</v>
      </c>
      <c r="G1158" s="39">
        <v>1420</v>
      </c>
      <c r="H1158" s="39" t="s">
        <v>1021</v>
      </c>
      <c r="I1158" s="39">
        <v>90</v>
      </c>
      <c r="J1158" s="39">
        <v>150</v>
      </c>
      <c r="K1158" s="39">
        <v>2</v>
      </c>
      <c r="L1158" s="39" t="s">
        <v>612</v>
      </c>
      <c r="M1158" s="39" t="s">
        <v>1024</v>
      </c>
      <c r="N1158" s="41">
        <v>2.7</v>
      </c>
      <c r="O1158" s="39" t="s">
        <v>1145</v>
      </c>
      <c r="P1158" s="39" t="s">
        <v>1278</v>
      </c>
      <c r="Q1158" s="48"/>
      <c r="R1158" s="39">
        <v>10</v>
      </c>
      <c r="S1158" s="39">
        <v>59.5</v>
      </c>
      <c r="T1158" s="39">
        <v>59.5</v>
      </c>
      <c r="U1158" s="48">
        <v>55.218855218855225</v>
      </c>
      <c r="V1158" s="39">
        <v>1</v>
      </c>
      <c r="W1158" s="39">
        <v>1</v>
      </c>
      <c r="X1158" s="39">
        <v>2</v>
      </c>
      <c r="Y1158" s="39">
        <v>4.8</v>
      </c>
      <c r="Z1158" s="39">
        <v>40</v>
      </c>
      <c r="AA1158" s="39">
        <v>10</v>
      </c>
      <c r="AB1158" s="52"/>
      <c r="AC1158" s="39"/>
      <c r="AD1158" s="41">
        <v>3.7</v>
      </c>
      <c r="AE1158" s="41"/>
      <c r="AF1158" s="68" t="s">
        <v>618</v>
      </c>
      <c r="AG1158" s="39" t="str">
        <f>VLOOKUP(B1158,$B$1703:$D$1743,2,FALSE)</f>
        <v>Vic</v>
      </c>
      <c r="AH1158" s="39" t="str">
        <f>VLOOKUP(B1158,$B$1703:$D$1743,3,FALSE)</f>
        <v>-</v>
      </c>
      <c r="AI1158" s="69" t="str">
        <f>TRIM(PROPER(L1158))</f>
        <v>Party For One</v>
      </c>
      <c r="AJ1158" s="39" t="str">
        <f>TEXT(A1158, "ddd")</f>
        <v>Sat</v>
      </c>
      <c r="AK1158" s="39">
        <f>MONTH(Table2[[#This Row],[Date]])</f>
        <v>6</v>
      </c>
      <c r="AL1158" s="39"/>
      <c r="AM1158" s="39" t="str">
        <f>IF(AND(Table2[[#This Row],[Date]]=A1159,Table2[[#This Row],[Track]]=B1159,Table2[[#This Row],[Race]]=F1159,AL1158&lt;&gt;"Neg",AL1159&lt;&gt;"Neg"),2,"")</f>
        <v/>
      </c>
      <c r="AN1158" s="39" t="str">
        <f>IF(AM1158=2,2,IF(AND(AM1157=2,Table2[[#This Row],[Negatives]]&lt;&gt;"NEG"),2,""))</f>
        <v/>
      </c>
      <c r="AO1158" s="39">
        <f>IF(AND(Table2[[#This Row],[State]]="NSW",Table2[[#This Row],[Rated Order]]=3,AN1158=""),100,100)</f>
        <v>100</v>
      </c>
      <c r="AP1158" s="39" t="str">
        <f>IF(AC1158&lt;&gt;"Won","",AO1158*AD1158)</f>
        <v/>
      </c>
      <c r="AQ1158" s="39">
        <f>IF(AP1158="",AO1158*-1,AP1158-AO1158)</f>
        <v>-100</v>
      </c>
      <c r="AR1158" s="95">
        <f>IF(Table2[[#This Row],[Negatives]]="NEG","",IF(AND(Table2[[#This Row],[2 Pro Bets]]="",Table2[[#This Row],[State]]="NSW",Table2[[#This Row],[Rated Order]]=3),"",100))</f>
        <v>100</v>
      </c>
      <c r="AS1158" s="47" t="str">
        <f>IF(Table2[[#This Row],[Pro Bet]]="","",IF(Table2[[#This Row],[Lev Ret]]="","",AR1158*Table2[[#This Row],[Div]]))</f>
        <v/>
      </c>
      <c r="AT1158" s="96">
        <f>IF(Table2[[#This Row],[Pro Bet]]="","",IF(AS1158="",AR1158*-1,AS1158-AR1158))</f>
        <v>-100</v>
      </c>
    </row>
    <row r="1159" spans="1:46" x14ac:dyDescent="0.25">
      <c r="A1159" s="38">
        <v>45094</v>
      </c>
      <c r="B1159" s="39" t="s">
        <v>45</v>
      </c>
      <c r="C1159" s="40">
        <v>0.60416666666666663</v>
      </c>
      <c r="D1159" s="39">
        <v>4</v>
      </c>
      <c r="E1159" s="39">
        <v>0</v>
      </c>
      <c r="F1159" s="70">
        <v>7</v>
      </c>
      <c r="G1159" s="39">
        <v>2000</v>
      </c>
      <c r="H1159" s="39" t="s">
        <v>1398</v>
      </c>
      <c r="I1159" s="39"/>
      <c r="J1159" s="39">
        <v>160</v>
      </c>
      <c r="K1159" s="39">
        <v>5</v>
      </c>
      <c r="L1159" s="39" t="s">
        <v>814</v>
      </c>
      <c r="M1159" s="39" t="s">
        <v>999</v>
      </c>
      <c r="N1159" s="41">
        <v>8.8000000000000007</v>
      </c>
      <c r="O1159" s="39" t="s">
        <v>1091</v>
      </c>
      <c r="P1159" s="39" t="s">
        <v>1407</v>
      </c>
      <c r="Q1159" s="48"/>
      <c r="R1159" s="39">
        <v>2</v>
      </c>
      <c r="S1159" s="39">
        <v>56</v>
      </c>
      <c r="T1159" s="39">
        <v>56</v>
      </c>
      <c r="U1159" s="48">
        <v>51.36363636363636</v>
      </c>
      <c r="V1159" s="39"/>
      <c r="W1159" s="39">
        <v>3</v>
      </c>
      <c r="X1159" s="39">
        <v>2</v>
      </c>
      <c r="Y1159" s="39">
        <v>6</v>
      </c>
      <c r="Z1159" s="39">
        <v>20</v>
      </c>
      <c r="AA1159" s="39"/>
      <c r="AB1159" s="52"/>
      <c r="AC1159" s="39" t="s">
        <v>1</v>
      </c>
      <c r="AD1159" s="41">
        <v>9.5</v>
      </c>
      <c r="AE1159" s="41">
        <v>2.4</v>
      </c>
      <c r="AF1159" s="68" t="s">
        <v>619</v>
      </c>
      <c r="AG1159" s="39" t="str">
        <f>VLOOKUP(B1159,$B$1703:$D$1743,2,FALSE)</f>
        <v>NSW</v>
      </c>
      <c r="AH1159" s="39" t="str">
        <f>VLOOKUP(B1159,$B$1703:$D$1743,3,FALSE)</f>
        <v>-</v>
      </c>
      <c r="AI1159" s="69" t="str">
        <f>TRIM(PROPER(L1159))</f>
        <v>Lord Ardmore</v>
      </c>
      <c r="AJ1159" s="39" t="str">
        <f>TEXT(A1159, "ddd")</f>
        <v>Sat</v>
      </c>
      <c r="AK1159" s="39">
        <f>MONTH(Table2[[#This Row],[Date]])</f>
        <v>6</v>
      </c>
      <c r="AL1159" s="39"/>
      <c r="AM1159" s="39" t="str">
        <f>IF(AND(Table2[[#This Row],[Date]]=A1160,Table2[[#This Row],[Track]]=B1160,Table2[[#This Row],[Race]]=F1160,AL1159&lt;&gt;"Neg",AL1160&lt;&gt;"Neg"),2,"")</f>
        <v/>
      </c>
      <c r="AN1159" s="39" t="str">
        <f>IF(AM1159=2,2,IF(AND(AM1158=2,Table2[[#This Row],[Negatives]]&lt;&gt;"NEG"),2,""))</f>
        <v/>
      </c>
      <c r="AO1159" s="39">
        <f>IF(AND(Table2[[#This Row],[State]]="NSW",Table2[[#This Row],[Rated Order]]=3,AN1159=""),100,100)</f>
        <v>100</v>
      </c>
      <c r="AP1159" s="39" t="str">
        <f>IF(AC1159&lt;&gt;"Won","",AO1159*AD1159)</f>
        <v/>
      </c>
      <c r="AQ1159" s="39">
        <f>IF(AP1159="",AO1159*-1,AP1159-AO1159)</f>
        <v>-100</v>
      </c>
      <c r="AR1159" s="95">
        <f>IF(Table2[[#This Row],[Negatives]]="NEG","",IF(AND(Table2[[#This Row],[2 Pro Bets]]="",Table2[[#This Row],[State]]="NSW",Table2[[#This Row],[Rated Order]]=3),"",100))</f>
        <v>100</v>
      </c>
      <c r="AS1159" s="47" t="str">
        <f>IF(Table2[[#This Row],[Pro Bet]]="","",IF(Table2[[#This Row],[Lev Ret]]="","",AR1159*Table2[[#This Row],[Div]]))</f>
        <v/>
      </c>
      <c r="AT1159" s="96">
        <f>IF(Table2[[#This Row],[Pro Bet]]="","",IF(AS1159="",AR1159*-1,AS1159-AR1159))</f>
        <v>-100</v>
      </c>
    </row>
    <row r="1160" spans="1:46" x14ac:dyDescent="0.25">
      <c r="A1160" s="38">
        <v>45094</v>
      </c>
      <c r="B1160" s="39" t="s">
        <v>225</v>
      </c>
      <c r="C1160" s="40">
        <v>0.61458333333333337</v>
      </c>
      <c r="D1160" s="39">
        <v>4</v>
      </c>
      <c r="E1160" s="39">
        <v>11</v>
      </c>
      <c r="F1160" s="70">
        <v>6</v>
      </c>
      <c r="G1160" s="39">
        <v>1420</v>
      </c>
      <c r="H1160" s="39" t="s">
        <v>988</v>
      </c>
      <c r="I1160" s="39" t="s">
        <v>989</v>
      </c>
      <c r="J1160" s="39">
        <v>150</v>
      </c>
      <c r="K1160" s="39">
        <v>10</v>
      </c>
      <c r="L1160" s="39" t="s">
        <v>613</v>
      </c>
      <c r="M1160" s="39" t="s">
        <v>999</v>
      </c>
      <c r="N1160" s="41">
        <v>12</v>
      </c>
      <c r="O1160" s="39" t="s">
        <v>1317</v>
      </c>
      <c r="P1160" s="39" t="s">
        <v>1090</v>
      </c>
      <c r="Q1160" s="48"/>
      <c r="R1160" s="39">
        <v>8</v>
      </c>
      <c r="S1160" s="39">
        <v>54</v>
      </c>
      <c r="T1160" s="39">
        <v>54</v>
      </c>
      <c r="U1160" s="48">
        <v>32.142857142857146</v>
      </c>
      <c r="V1160" s="39">
        <v>5</v>
      </c>
      <c r="W1160" s="39"/>
      <c r="X1160" s="39">
        <v>2</v>
      </c>
      <c r="Y1160" s="39">
        <v>5.2</v>
      </c>
      <c r="Z1160" s="39">
        <v>35</v>
      </c>
      <c r="AA1160" s="39">
        <v>10</v>
      </c>
      <c r="AB1160" s="52"/>
      <c r="AC1160" s="39"/>
      <c r="AD1160" s="41">
        <v>19</v>
      </c>
      <c r="AE1160" s="41"/>
      <c r="AF1160" s="68" t="s">
        <v>618</v>
      </c>
      <c r="AG1160" s="39" t="str">
        <f>VLOOKUP(B1160,$B$1703:$D$1743,2,FALSE)</f>
        <v>Vic</v>
      </c>
      <c r="AH1160" s="39" t="str">
        <f>VLOOKUP(B1160,$B$1703:$D$1743,3,FALSE)</f>
        <v>-</v>
      </c>
      <c r="AI1160" s="69" t="str">
        <f>TRIM(PROPER(L1160))</f>
        <v>Wicklow Town</v>
      </c>
      <c r="AJ1160" s="39" t="str">
        <f>TEXT(A1160, "ddd")</f>
        <v>Sat</v>
      </c>
      <c r="AK1160" s="39">
        <f>MONTH(Table2[[#This Row],[Date]])</f>
        <v>6</v>
      </c>
      <c r="AL1160" s="39"/>
      <c r="AM1160" s="39" t="str">
        <f>IF(AND(Table2[[#This Row],[Date]]=A1161,Table2[[#This Row],[Track]]=B1161,Table2[[#This Row],[Race]]=F1161,AL1160&lt;&gt;"Neg",AL1161&lt;&gt;"Neg"),2,"")</f>
        <v/>
      </c>
      <c r="AN1160" s="39" t="str">
        <f>IF(AM1160=2,2,IF(AND(AM1159=2,Table2[[#This Row],[Negatives]]&lt;&gt;"NEG"),2,""))</f>
        <v/>
      </c>
      <c r="AO1160" s="39">
        <f>IF(AND(Table2[[#This Row],[State]]="NSW",Table2[[#This Row],[Rated Order]]=3,AN1160=""),100,100)</f>
        <v>100</v>
      </c>
      <c r="AP1160" s="39" t="str">
        <f>IF(AC1160&lt;&gt;"Won","",AO1160*AD1160)</f>
        <v/>
      </c>
      <c r="AQ1160" s="39">
        <f>IF(AP1160="",AO1160*-1,AP1160-AO1160)</f>
        <v>-100</v>
      </c>
      <c r="AR1160" s="95">
        <f>IF(Table2[[#This Row],[Negatives]]="NEG","",IF(AND(Table2[[#This Row],[2 Pro Bets]]="",Table2[[#This Row],[State]]="NSW",Table2[[#This Row],[Rated Order]]=3),"",100))</f>
        <v>100</v>
      </c>
      <c r="AS1160" s="47" t="str">
        <f>IF(Table2[[#This Row],[Pro Bet]]="","",IF(Table2[[#This Row],[Lev Ret]]="","",AR1160*Table2[[#This Row],[Div]]))</f>
        <v/>
      </c>
      <c r="AT1160" s="96">
        <f>IF(Table2[[#This Row],[Pro Bet]]="","",IF(AS1160="",AR1160*-1,AS1160-AR1160))</f>
        <v>-100</v>
      </c>
    </row>
    <row r="1161" spans="1:46" x14ac:dyDescent="0.25">
      <c r="A1161" s="38">
        <v>45094</v>
      </c>
      <c r="B1161" s="39" t="s">
        <v>45</v>
      </c>
      <c r="C1161" s="40">
        <v>0.62847222222222221</v>
      </c>
      <c r="D1161" s="39">
        <v>4</v>
      </c>
      <c r="E1161" s="39">
        <v>0</v>
      </c>
      <c r="F1161" s="70">
        <v>8</v>
      </c>
      <c r="G1161" s="39">
        <v>1300</v>
      </c>
      <c r="H1161" s="39" t="s">
        <v>1021</v>
      </c>
      <c r="I1161" s="39">
        <v>78</v>
      </c>
      <c r="J1161" s="39">
        <v>150</v>
      </c>
      <c r="K1161" s="39">
        <v>12</v>
      </c>
      <c r="L1161" s="39" t="s">
        <v>201</v>
      </c>
      <c r="M1161" s="39" t="s">
        <v>1006</v>
      </c>
      <c r="N1161" s="41">
        <v>17.899999999999999</v>
      </c>
      <c r="O1161" s="39" t="s">
        <v>1091</v>
      </c>
      <c r="P1161" s="39" t="s">
        <v>1266</v>
      </c>
      <c r="Q1161" s="48"/>
      <c r="R1161" s="39">
        <v>7</v>
      </c>
      <c r="S1161" s="39">
        <v>55.5</v>
      </c>
      <c r="T1161" s="39">
        <v>55.5</v>
      </c>
      <c r="U1161" s="48">
        <v>20.292474531712127</v>
      </c>
      <c r="V1161" s="39"/>
      <c r="W1161" s="39"/>
      <c r="X1161" s="39">
        <v>2</v>
      </c>
      <c r="Y1161" s="39">
        <v>6.61</v>
      </c>
      <c r="Z1161" s="39">
        <v>20</v>
      </c>
      <c r="AA1161" s="39"/>
      <c r="AB1161" s="52"/>
      <c r="AC1161" s="39" t="s">
        <v>1</v>
      </c>
      <c r="AD1161" s="41">
        <v>18</v>
      </c>
      <c r="AE1161" s="41">
        <v>6</v>
      </c>
      <c r="AF1161" s="68" t="s">
        <v>619</v>
      </c>
      <c r="AG1161" s="39" t="str">
        <f>VLOOKUP(B1161,$B$1703:$D$1743,2,FALSE)</f>
        <v>NSW</v>
      </c>
      <c r="AH1161" s="39" t="str">
        <f>VLOOKUP(B1161,$B$1703:$D$1743,3,FALSE)</f>
        <v>-</v>
      </c>
      <c r="AI1161" s="69" t="str">
        <f>TRIM(PROPER(L1161))</f>
        <v>Fearnought</v>
      </c>
      <c r="AJ1161" s="39" t="str">
        <f>TEXT(A1161, "ddd")</f>
        <v>Sat</v>
      </c>
      <c r="AK1161" s="39">
        <f>MONTH(Table2[[#This Row],[Date]])</f>
        <v>6</v>
      </c>
      <c r="AL1161" s="39"/>
      <c r="AM1161" s="39" t="str">
        <f>IF(AND(Table2[[#This Row],[Date]]=A1162,Table2[[#This Row],[Track]]=B1162,Table2[[#This Row],[Race]]=F1162,AL1161&lt;&gt;"Neg",AL1162&lt;&gt;"Neg"),2,"")</f>
        <v/>
      </c>
      <c r="AN1161" s="39" t="str">
        <f>IF(AM1161=2,2,IF(AND(AM1160=2,Table2[[#This Row],[Negatives]]&lt;&gt;"NEG"),2,""))</f>
        <v/>
      </c>
      <c r="AO1161" s="39">
        <f>IF(AND(Table2[[#This Row],[State]]="NSW",Table2[[#This Row],[Rated Order]]=3,AN1161=""),100,100)</f>
        <v>100</v>
      </c>
      <c r="AP1161" s="39" t="str">
        <f>IF(AC1161&lt;&gt;"Won","",AO1161*AD1161)</f>
        <v/>
      </c>
      <c r="AQ1161" s="39">
        <f>IF(AP1161="",AO1161*-1,AP1161-AO1161)</f>
        <v>-100</v>
      </c>
      <c r="AR1161" s="95">
        <f>IF(Table2[[#This Row],[Negatives]]="NEG","",IF(AND(Table2[[#This Row],[2 Pro Bets]]="",Table2[[#This Row],[State]]="NSW",Table2[[#This Row],[Rated Order]]=3),"",100))</f>
        <v>100</v>
      </c>
      <c r="AS1161" s="47" t="str">
        <f>IF(Table2[[#This Row],[Pro Bet]]="","",IF(Table2[[#This Row],[Lev Ret]]="","",AR1161*Table2[[#This Row],[Div]]))</f>
        <v/>
      </c>
      <c r="AT1161" s="96">
        <f>IF(Table2[[#This Row],[Pro Bet]]="","",IF(AS1161="",AR1161*-1,AS1161-AR1161))</f>
        <v>-100</v>
      </c>
    </row>
    <row r="1162" spans="1:46" x14ac:dyDescent="0.25">
      <c r="A1162" s="38">
        <v>45094</v>
      </c>
      <c r="B1162" s="39" t="s">
        <v>225</v>
      </c>
      <c r="C1162" s="40">
        <v>0.64236111111111105</v>
      </c>
      <c r="D1162" s="39">
        <v>4</v>
      </c>
      <c r="E1162" s="39">
        <v>11</v>
      </c>
      <c r="F1162" s="70">
        <v>7</v>
      </c>
      <c r="G1162" s="39">
        <v>1620</v>
      </c>
      <c r="H1162" s="39" t="s">
        <v>988</v>
      </c>
      <c r="I1162" s="39">
        <v>90</v>
      </c>
      <c r="J1162" s="39">
        <v>150</v>
      </c>
      <c r="K1162" s="39">
        <v>8</v>
      </c>
      <c r="L1162" s="39" t="s">
        <v>609</v>
      </c>
      <c r="M1162" s="39" t="s">
        <v>999</v>
      </c>
      <c r="N1162" s="41">
        <v>5.5</v>
      </c>
      <c r="O1162" s="39" t="s">
        <v>1145</v>
      </c>
      <c r="P1162" s="39" t="s">
        <v>1313</v>
      </c>
      <c r="Q1162" s="48">
        <v>1.5</v>
      </c>
      <c r="R1162" s="39">
        <v>10</v>
      </c>
      <c r="S1162" s="39">
        <v>56</v>
      </c>
      <c r="T1162" s="39">
        <v>54.5</v>
      </c>
      <c r="U1162" s="48">
        <v>36.363636363636367</v>
      </c>
      <c r="V1162" s="39">
        <v>2</v>
      </c>
      <c r="W1162" s="39">
        <v>5</v>
      </c>
      <c r="X1162" s="39">
        <v>2</v>
      </c>
      <c r="Y1162" s="39">
        <v>5</v>
      </c>
      <c r="Z1162" s="39">
        <v>35</v>
      </c>
      <c r="AA1162" s="39">
        <v>12</v>
      </c>
      <c r="AB1162" s="52"/>
      <c r="AC1162" s="39"/>
      <c r="AD1162" s="41">
        <v>5.5</v>
      </c>
      <c r="AE1162" s="41"/>
      <c r="AF1162" s="68" t="s">
        <v>618</v>
      </c>
      <c r="AG1162" s="39" t="str">
        <f>VLOOKUP(B1162,$B$1703:$D$1743,2,FALSE)</f>
        <v>Vic</v>
      </c>
      <c r="AH1162" s="39" t="str">
        <f>VLOOKUP(B1162,$B$1703:$D$1743,3,FALSE)</f>
        <v>-</v>
      </c>
      <c r="AI1162" s="69" t="str">
        <f>TRIM(PROPER(L1162))</f>
        <v>French Emperor</v>
      </c>
      <c r="AJ1162" s="39" t="str">
        <f>TEXT(A1162, "ddd")</f>
        <v>Sat</v>
      </c>
      <c r="AK1162" s="39">
        <f>MONTH(Table2[[#This Row],[Date]])</f>
        <v>6</v>
      </c>
      <c r="AL1162" s="39"/>
      <c r="AM1162" s="39">
        <f>IF(AND(Table2[[#This Row],[Date]]=A1163,Table2[[#This Row],[Track]]=B1163,Table2[[#This Row],[Race]]=F1163,AL1162&lt;&gt;"Neg",AL1163&lt;&gt;"Neg"),2,"")</f>
        <v>2</v>
      </c>
      <c r="AN1162" s="39">
        <f>IF(AM1162=2,2,IF(AND(AM1161=2,Table2[[#This Row],[Negatives]]&lt;&gt;"NEG"),2,""))</f>
        <v>2</v>
      </c>
      <c r="AO1162" s="39">
        <f>IF(AND(Table2[[#This Row],[State]]="NSW",Table2[[#This Row],[Rated Order]]=3,AN1162=""),100,100)</f>
        <v>100</v>
      </c>
      <c r="AP1162" s="39" t="str">
        <f>IF(AC1162&lt;&gt;"Won","",AO1162*AD1162)</f>
        <v/>
      </c>
      <c r="AQ1162" s="39">
        <f>IF(AP1162="",AO1162*-1,AP1162-AO1162)</f>
        <v>-100</v>
      </c>
      <c r="AR1162" s="95">
        <f>IF(Table2[[#This Row],[Negatives]]="NEG","",IF(AND(Table2[[#This Row],[2 Pro Bets]]="",Table2[[#This Row],[State]]="NSW",Table2[[#This Row],[Rated Order]]=3),"",100))</f>
        <v>100</v>
      </c>
      <c r="AS1162" s="47" t="str">
        <f>IF(Table2[[#This Row],[Pro Bet]]="","",IF(Table2[[#This Row],[Lev Ret]]="","",AR1162*Table2[[#This Row],[Div]]))</f>
        <v/>
      </c>
      <c r="AT1162" s="96">
        <f>IF(Table2[[#This Row],[Pro Bet]]="","",IF(AS1162="",AR1162*-1,AS1162-AR1162))</f>
        <v>-100</v>
      </c>
    </row>
    <row r="1163" spans="1:46" x14ac:dyDescent="0.25">
      <c r="A1163" s="38">
        <v>45094</v>
      </c>
      <c r="B1163" s="39" t="s">
        <v>225</v>
      </c>
      <c r="C1163" s="40">
        <v>0.64236111111111105</v>
      </c>
      <c r="D1163" s="39">
        <v>4</v>
      </c>
      <c r="E1163" s="39">
        <v>11</v>
      </c>
      <c r="F1163" s="70">
        <v>7</v>
      </c>
      <c r="G1163" s="39">
        <v>1620</v>
      </c>
      <c r="H1163" s="39" t="s">
        <v>988</v>
      </c>
      <c r="I1163" s="39">
        <v>90</v>
      </c>
      <c r="J1163" s="39">
        <v>150</v>
      </c>
      <c r="K1163" s="39">
        <v>12</v>
      </c>
      <c r="L1163" s="39" t="s">
        <v>191</v>
      </c>
      <c r="M1163" s="39" t="s">
        <v>1006</v>
      </c>
      <c r="N1163" s="41">
        <v>2.6</v>
      </c>
      <c r="O1163" s="39" t="s">
        <v>1100</v>
      </c>
      <c r="P1163" s="39" t="s">
        <v>1278</v>
      </c>
      <c r="Q1163" s="48"/>
      <c r="R1163" s="39">
        <v>2</v>
      </c>
      <c r="S1163" s="39">
        <v>55</v>
      </c>
      <c r="T1163" s="39">
        <v>55</v>
      </c>
      <c r="U1163" s="48">
        <v>36.363636363636367</v>
      </c>
      <c r="V1163" s="39">
        <v>3</v>
      </c>
      <c r="W1163" s="39">
        <v>1</v>
      </c>
      <c r="X1163" s="39">
        <v>3</v>
      </c>
      <c r="Y1163" s="39">
        <v>5.5</v>
      </c>
      <c r="Z1163" s="39">
        <v>30</v>
      </c>
      <c r="AA1163" s="39">
        <v>12</v>
      </c>
      <c r="AB1163" s="52"/>
      <c r="AC1163" s="39" t="s">
        <v>2</v>
      </c>
      <c r="AD1163" s="41">
        <v>3</v>
      </c>
      <c r="AE1163" s="41">
        <v>1.6</v>
      </c>
      <c r="AF1163" s="68" t="s">
        <v>618</v>
      </c>
      <c r="AG1163" s="39" t="str">
        <f>VLOOKUP(B1163,$B$1703:$D$1743,2,FALSE)</f>
        <v>Vic</v>
      </c>
      <c r="AH1163" s="39" t="str">
        <f>VLOOKUP(B1163,$B$1703:$D$1743,3,FALSE)</f>
        <v>-</v>
      </c>
      <c r="AI1163" s="69" t="str">
        <f>TRIM(PROPER(L1163))</f>
        <v>Brayden Star</v>
      </c>
      <c r="AJ1163" s="39" t="str">
        <f>TEXT(A1163, "ddd")</f>
        <v>Sat</v>
      </c>
      <c r="AK1163" s="39">
        <f>MONTH(Table2[[#This Row],[Date]])</f>
        <v>6</v>
      </c>
      <c r="AL1163" s="39"/>
      <c r="AM1163" s="39" t="str">
        <f>IF(AND(Table2[[#This Row],[Date]]=A1164,Table2[[#This Row],[Track]]=B1164,Table2[[#This Row],[Race]]=F1164,AL1163&lt;&gt;"Neg",AL1164&lt;&gt;"Neg"),2,"")</f>
        <v/>
      </c>
      <c r="AN1163" s="39">
        <f>IF(AM1163=2,2,IF(AND(AM1162=2,Table2[[#This Row],[Negatives]]&lt;&gt;"NEG"),2,""))</f>
        <v>2</v>
      </c>
      <c r="AO1163" s="39">
        <f>IF(AND(Table2[[#This Row],[State]]="NSW",Table2[[#This Row],[Rated Order]]=3,AN1163=""),100,100)</f>
        <v>100</v>
      </c>
      <c r="AP1163" s="39" t="str">
        <f>IF(AC1163&lt;&gt;"Won","",AO1163*AD1163)</f>
        <v/>
      </c>
      <c r="AQ1163" s="39">
        <f>IF(AP1163="",AO1163*-1,AP1163-AO1163)</f>
        <v>-100</v>
      </c>
      <c r="AR1163" s="95">
        <f>IF(Table2[[#This Row],[Negatives]]="NEG","",IF(AND(Table2[[#This Row],[2 Pro Bets]]="",Table2[[#This Row],[State]]="NSW",Table2[[#This Row],[Rated Order]]=3),"",100))</f>
        <v>100</v>
      </c>
      <c r="AS1163" s="47" t="str">
        <f>IF(Table2[[#This Row],[Pro Bet]]="","",IF(Table2[[#This Row],[Lev Ret]]="","",AR1163*Table2[[#This Row],[Div]]))</f>
        <v/>
      </c>
      <c r="AT1163" s="96">
        <f>IF(Table2[[#This Row],[Pro Bet]]="","",IF(AS1163="",AR1163*-1,AS1163-AR1163))</f>
        <v>-100</v>
      </c>
    </row>
    <row r="1164" spans="1:46" x14ac:dyDescent="0.25">
      <c r="A1164" s="38">
        <v>45094</v>
      </c>
      <c r="B1164" s="39" t="s">
        <v>45</v>
      </c>
      <c r="C1164" s="40">
        <v>0.68402777777777779</v>
      </c>
      <c r="D1164" s="39">
        <v>4</v>
      </c>
      <c r="E1164" s="39">
        <v>0</v>
      </c>
      <c r="F1164" s="70">
        <v>10</v>
      </c>
      <c r="G1164" s="39">
        <v>1300</v>
      </c>
      <c r="H1164" s="39" t="s">
        <v>1398</v>
      </c>
      <c r="I1164" s="39">
        <v>78</v>
      </c>
      <c r="J1164" s="39">
        <v>150</v>
      </c>
      <c r="K1164" s="39">
        <v>9</v>
      </c>
      <c r="L1164" s="39" t="s">
        <v>380</v>
      </c>
      <c r="M1164" s="39" t="s">
        <v>1006</v>
      </c>
      <c r="N1164" s="41">
        <v>5</v>
      </c>
      <c r="O1164" s="39" t="s">
        <v>1149</v>
      </c>
      <c r="P1164" s="39" t="s">
        <v>1262</v>
      </c>
      <c r="Q1164" s="48"/>
      <c r="R1164" s="39">
        <v>4</v>
      </c>
      <c r="S1164" s="39">
        <v>56.5</v>
      </c>
      <c r="T1164" s="39">
        <v>56.5</v>
      </c>
      <c r="U1164" s="48">
        <v>43.255813953488371</v>
      </c>
      <c r="V1164" s="39">
        <v>2</v>
      </c>
      <c r="W1164" s="39">
        <v>2</v>
      </c>
      <c r="X1164" s="39">
        <v>2</v>
      </c>
      <c r="Y1164" s="39">
        <v>4.25</v>
      </c>
      <c r="Z1164" s="39">
        <v>20</v>
      </c>
      <c r="AA1164" s="39"/>
      <c r="AB1164" s="52"/>
      <c r="AC1164" s="39" t="s">
        <v>2</v>
      </c>
      <c r="AD1164" s="41">
        <v>5</v>
      </c>
      <c r="AE1164" s="41">
        <v>1.9</v>
      </c>
      <c r="AF1164" s="68" t="s">
        <v>619</v>
      </c>
      <c r="AG1164" s="39" t="str">
        <f>VLOOKUP(B1164,$B$1703:$D$1743,2,FALSE)</f>
        <v>NSW</v>
      </c>
      <c r="AH1164" s="39" t="str">
        <f>VLOOKUP(B1164,$B$1703:$D$1743,3,FALSE)</f>
        <v>-</v>
      </c>
      <c r="AI1164" s="69" t="str">
        <f>TRIM(PROPER(L1164))</f>
        <v>Plundering</v>
      </c>
      <c r="AJ1164" s="39" t="str">
        <f>TEXT(A1164, "ddd")</f>
        <v>Sat</v>
      </c>
      <c r="AK1164" s="39">
        <f>MONTH(Table2[[#This Row],[Date]])</f>
        <v>6</v>
      </c>
      <c r="AL1164" s="39"/>
      <c r="AM1164" s="39" t="str">
        <f>IF(AND(Table2[[#This Row],[Date]]=A1165,Table2[[#This Row],[Track]]=B1165,Table2[[#This Row],[Race]]=F1165,AL1164&lt;&gt;"Neg",AL1165&lt;&gt;"Neg"),2,"")</f>
        <v/>
      </c>
      <c r="AN1164" s="39" t="str">
        <f>IF(AM1164=2,2,IF(AND(AM1163=2,Table2[[#This Row],[Negatives]]&lt;&gt;"NEG"),2,""))</f>
        <v/>
      </c>
      <c r="AO1164" s="39">
        <f>IF(AND(Table2[[#This Row],[State]]="NSW",Table2[[#This Row],[Rated Order]]=3,AN1164=""),100,100)</f>
        <v>100</v>
      </c>
      <c r="AP1164" s="39" t="str">
        <f>IF(AC1164&lt;&gt;"Won","",AO1164*AD1164)</f>
        <v/>
      </c>
      <c r="AQ1164" s="39">
        <f>IF(AP1164="",AO1164*-1,AP1164-AO1164)</f>
        <v>-100</v>
      </c>
      <c r="AR1164" s="95">
        <f>IF(Table2[[#This Row],[Negatives]]="NEG","",IF(AND(Table2[[#This Row],[2 Pro Bets]]="",Table2[[#This Row],[State]]="NSW",Table2[[#This Row],[Rated Order]]=3),"",100))</f>
        <v>100</v>
      </c>
      <c r="AS1164" s="47" t="str">
        <f>IF(Table2[[#This Row],[Pro Bet]]="","",IF(Table2[[#This Row],[Lev Ret]]="","",AR1164*Table2[[#This Row],[Div]]))</f>
        <v/>
      </c>
      <c r="AT1164" s="96">
        <f>IF(Table2[[#This Row],[Pro Bet]]="","",IF(AS1164="",AR1164*-1,AS1164-AR1164))</f>
        <v>-100</v>
      </c>
    </row>
    <row r="1165" spans="1:46" x14ac:dyDescent="0.25">
      <c r="A1165" s="38">
        <v>45101</v>
      </c>
      <c r="B1165" s="39" t="s">
        <v>44</v>
      </c>
      <c r="C1165" s="40">
        <v>0.45833333333333331</v>
      </c>
      <c r="D1165" s="39">
        <v>4</v>
      </c>
      <c r="E1165" s="39">
        <v>6</v>
      </c>
      <c r="F1165" s="70">
        <v>1</v>
      </c>
      <c r="G1165" s="39">
        <v>1100</v>
      </c>
      <c r="H1165" s="39" t="s">
        <v>1398</v>
      </c>
      <c r="I1165" s="39">
        <v>72</v>
      </c>
      <c r="J1165" s="39">
        <v>120</v>
      </c>
      <c r="K1165" s="39">
        <v>9</v>
      </c>
      <c r="L1165" s="39" t="s">
        <v>415</v>
      </c>
      <c r="M1165" s="39" t="s">
        <v>1006</v>
      </c>
      <c r="N1165" s="41">
        <v>5.6</v>
      </c>
      <c r="O1165" s="39" t="s">
        <v>1445</v>
      </c>
      <c r="P1165" s="39" t="s">
        <v>1403</v>
      </c>
      <c r="Q1165" s="48"/>
      <c r="R1165" s="39">
        <v>10</v>
      </c>
      <c r="S1165" s="39">
        <v>55</v>
      </c>
      <c r="T1165" s="39">
        <v>55</v>
      </c>
      <c r="U1165" s="48">
        <v>31.941649899396381</v>
      </c>
      <c r="V1165" s="39">
        <v>2</v>
      </c>
      <c r="W1165" s="39"/>
      <c r="X1165" s="39">
        <v>2</v>
      </c>
      <c r="Y1165" s="39">
        <v>6.39</v>
      </c>
      <c r="Z1165" s="39">
        <v>20</v>
      </c>
      <c r="AA1165" s="39"/>
      <c r="AB1165" s="52"/>
      <c r="AC1165" s="39"/>
      <c r="AD1165" s="41">
        <v>6.5</v>
      </c>
      <c r="AE1165" s="41"/>
      <c r="AF1165" s="68" t="s">
        <v>619</v>
      </c>
      <c r="AG1165" s="39" t="str">
        <f>VLOOKUP(B1165,$B$1703:$D$1743,2,FALSE)</f>
        <v>NSW</v>
      </c>
      <c r="AH1165" s="39" t="str">
        <f>VLOOKUP(B1165,$B$1703:$D$1743,3,FALSE)</f>
        <v>-</v>
      </c>
      <c r="AI1165" s="69" t="str">
        <f>TRIM(PROPER(L1165))</f>
        <v>Super Bright</v>
      </c>
      <c r="AJ1165" s="39" t="str">
        <f>TEXT(A1165, "ddd")</f>
        <v>Sat</v>
      </c>
      <c r="AK1165" s="39">
        <f>MONTH(Table2[[#This Row],[Date]])</f>
        <v>6</v>
      </c>
      <c r="AL1165" s="39"/>
      <c r="AM1165" s="39">
        <f>IF(AND(Table2[[#This Row],[Date]]=A1166,Table2[[#This Row],[Track]]=B1166,Table2[[#This Row],[Race]]=F1166,AL1165&lt;&gt;"Neg",AL1166&lt;&gt;"Neg"),2,"")</f>
        <v>2</v>
      </c>
      <c r="AN1165" s="39">
        <f>IF(AM1165=2,2,IF(AND(AM1164=2,Table2[[#This Row],[Negatives]]&lt;&gt;"NEG"),2,""))</f>
        <v>2</v>
      </c>
      <c r="AO1165" s="39">
        <f>IF(AND(Table2[[#This Row],[State]]="NSW",Table2[[#This Row],[Rated Order]]=3,AN1165=""),100,100)</f>
        <v>100</v>
      </c>
      <c r="AP1165" s="39" t="str">
        <f>IF(AC1165&lt;&gt;"Won","",AO1165*AD1165)</f>
        <v/>
      </c>
      <c r="AQ1165" s="39">
        <f>IF(AP1165="",AO1165*-1,AP1165-AO1165)</f>
        <v>-100</v>
      </c>
      <c r="AR1165" s="95">
        <f>IF(Table2[[#This Row],[Negatives]]="NEG","",IF(AND(Table2[[#This Row],[2 Pro Bets]]="",Table2[[#This Row],[State]]="NSW",Table2[[#This Row],[Rated Order]]=3),"",100))</f>
        <v>100</v>
      </c>
      <c r="AS1165" s="47" t="str">
        <f>IF(Table2[[#This Row],[Pro Bet]]="","",IF(Table2[[#This Row],[Lev Ret]]="","",AR1165*Table2[[#This Row],[Div]]))</f>
        <v/>
      </c>
      <c r="AT1165" s="96">
        <f>IF(Table2[[#This Row],[Pro Bet]]="","",IF(AS1165="",AR1165*-1,AS1165-AR1165))</f>
        <v>-100</v>
      </c>
    </row>
    <row r="1166" spans="1:46" x14ac:dyDescent="0.25">
      <c r="A1166" s="38">
        <v>45101</v>
      </c>
      <c r="B1166" s="39" t="s">
        <v>44</v>
      </c>
      <c r="C1166" s="40">
        <v>0.45833333333333331</v>
      </c>
      <c r="D1166" s="39">
        <v>4</v>
      </c>
      <c r="E1166" s="39">
        <v>6</v>
      </c>
      <c r="F1166" s="70">
        <v>1</v>
      </c>
      <c r="G1166" s="39">
        <v>1100</v>
      </c>
      <c r="H1166" s="39" t="s">
        <v>1398</v>
      </c>
      <c r="I1166" s="39">
        <v>72</v>
      </c>
      <c r="J1166" s="39">
        <v>120</v>
      </c>
      <c r="K1166" s="39">
        <v>13</v>
      </c>
      <c r="L1166" s="39" t="s">
        <v>956</v>
      </c>
      <c r="M1166" s="39" t="s">
        <v>1006</v>
      </c>
      <c r="N1166" s="41">
        <v>5.6</v>
      </c>
      <c r="O1166" s="39" t="s">
        <v>1539</v>
      </c>
      <c r="P1166" s="39" t="s">
        <v>1421</v>
      </c>
      <c r="Q1166" s="48"/>
      <c r="R1166" s="39">
        <v>9</v>
      </c>
      <c r="S1166" s="39">
        <v>54</v>
      </c>
      <c r="T1166" s="39">
        <v>54</v>
      </c>
      <c r="U1166" s="48">
        <v>31.941649899396381</v>
      </c>
      <c r="V1166" s="39"/>
      <c r="W1166" s="39"/>
      <c r="X1166" s="39">
        <v>3</v>
      </c>
      <c r="Y1166" s="39">
        <v>6.41</v>
      </c>
      <c r="Z1166" s="39">
        <v>20</v>
      </c>
      <c r="AA1166" s="39"/>
      <c r="AB1166" s="52"/>
      <c r="AC1166" s="39"/>
      <c r="AD1166" s="41">
        <v>5.5</v>
      </c>
      <c r="AE1166" s="41"/>
      <c r="AF1166" s="68" t="s">
        <v>619</v>
      </c>
      <c r="AG1166" s="39" t="str">
        <f>VLOOKUP(B1166,$B$1703:$D$1743,2,FALSE)</f>
        <v>NSW</v>
      </c>
      <c r="AH1166" s="39" t="str">
        <f>VLOOKUP(B1166,$B$1703:$D$1743,3,FALSE)</f>
        <v>-</v>
      </c>
      <c r="AI1166" s="69" t="str">
        <f>TRIM(PROPER(L1166))</f>
        <v>One Destiny</v>
      </c>
      <c r="AJ1166" s="39" t="str">
        <f>TEXT(A1166, "ddd")</f>
        <v>Sat</v>
      </c>
      <c r="AK1166" s="39">
        <f>MONTH(Table2[[#This Row],[Date]])</f>
        <v>6</v>
      </c>
      <c r="AL1166" s="39"/>
      <c r="AM1166" s="39" t="str">
        <f>IF(AND(Table2[[#This Row],[Date]]=A1167,Table2[[#This Row],[Track]]=B1167,Table2[[#This Row],[Race]]=F1167,AL1166&lt;&gt;"Neg",AL1167&lt;&gt;"Neg"),2,"")</f>
        <v/>
      </c>
      <c r="AN1166" s="39">
        <f>IF(AM1166=2,2,IF(AND(AM1165=2,Table2[[#This Row],[Negatives]]&lt;&gt;"NEG"),2,""))</f>
        <v>2</v>
      </c>
      <c r="AO1166" s="39">
        <f>IF(AND(Table2[[#This Row],[State]]="NSW",Table2[[#This Row],[Rated Order]]=3,AN1166=""),100,100)</f>
        <v>100</v>
      </c>
      <c r="AP1166" s="39" t="str">
        <f>IF(AC1166&lt;&gt;"Won","",AO1166*AD1166)</f>
        <v/>
      </c>
      <c r="AQ1166" s="39">
        <f>IF(AP1166="",AO1166*-1,AP1166-AO1166)</f>
        <v>-100</v>
      </c>
      <c r="AR1166" s="95">
        <f>IF(Table2[[#This Row],[Negatives]]="NEG","",IF(AND(Table2[[#This Row],[2 Pro Bets]]="",Table2[[#This Row],[State]]="NSW",Table2[[#This Row],[Rated Order]]=3),"",100))</f>
        <v>100</v>
      </c>
      <c r="AS1166" s="47" t="str">
        <f>IF(Table2[[#This Row],[Pro Bet]]="","",IF(Table2[[#This Row],[Lev Ret]]="","",AR1166*Table2[[#This Row],[Div]]))</f>
        <v/>
      </c>
      <c r="AT1166" s="96">
        <f>IF(Table2[[#This Row],[Pro Bet]]="","",IF(AS1166="",AR1166*-1,AS1166-AR1166))</f>
        <v>-100</v>
      </c>
    </row>
    <row r="1167" spans="1:46" x14ac:dyDescent="0.25">
      <c r="A1167" s="38">
        <v>45101</v>
      </c>
      <c r="B1167" s="39" t="s">
        <v>107</v>
      </c>
      <c r="C1167" s="40">
        <v>0.61458333333333337</v>
      </c>
      <c r="D1167" s="39">
        <v>6</v>
      </c>
      <c r="E1167" s="39">
        <v>0</v>
      </c>
      <c r="F1167" s="70">
        <v>6</v>
      </c>
      <c r="G1167" s="39">
        <v>1400</v>
      </c>
      <c r="H1167" s="39" t="s">
        <v>988</v>
      </c>
      <c r="I1167" s="39">
        <v>84</v>
      </c>
      <c r="J1167" s="39">
        <v>130</v>
      </c>
      <c r="K1167" s="39">
        <v>14</v>
      </c>
      <c r="L1167" s="39" t="s">
        <v>939</v>
      </c>
      <c r="M1167" s="39" t="s">
        <v>1030</v>
      </c>
      <c r="N1167" s="41">
        <v>7.9</v>
      </c>
      <c r="O1167" s="39" t="s">
        <v>1003</v>
      </c>
      <c r="P1167" s="39" t="s">
        <v>1232</v>
      </c>
      <c r="Q1167" s="48">
        <v>1.5</v>
      </c>
      <c r="R1167" s="39">
        <v>2</v>
      </c>
      <c r="S1167" s="39">
        <v>54</v>
      </c>
      <c r="T1167" s="39">
        <v>52.5</v>
      </c>
      <c r="U1167" s="48">
        <v>38.299253489126912</v>
      </c>
      <c r="V1167" s="39">
        <v>2</v>
      </c>
      <c r="W1167" s="39"/>
      <c r="X1167" s="39">
        <v>2</v>
      </c>
      <c r="Y1167" s="39">
        <v>4.8</v>
      </c>
      <c r="Z1167" s="39">
        <v>35</v>
      </c>
      <c r="AA1167" s="39">
        <v>12</v>
      </c>
      <c r="AB1167" s="52"/>
      <c r="AC1167" s="39"/>
      <c r="AD1167" s="41">
        <v>7.5</v>
      </c>
      <c r="AE1167" s="41"/>
      <c r="AF1167" s="68" t="s">
        <v>618</v>
      </c>
      <c r="AG1167" s="39" t="str">
        <f>VLOOKUP(B1167,$B$1703:$D$1743,2,FALSE)</f>
        <v>Vic</v>
      </c>
      <c r="AH1167" s="39" t="str">
        <f>VLOOKUP(B1167,$B$1703:$D$1743,3,FALSE)</f>
        <v>-</v>
      </c>
      <c r="AI1167" s="69" t="str">
        <f>TRIM(PROPER(L1167))</f>
        <v>Sonora</v>
      </c>
      <c r="AJ1167" s="39" t="str">
        <f>TEXT(A1167, "ddd")</f>
        <v>Sat</v>
      </c>
      <c r="AK1167" s="39">
        <f>MONTH(Table2[[#This Row],[Date]])</f>
        <v>6</v>
      </c>
      <c r="AL1167" s="39" t="s">
        <v>1361</v>
      </c>
      <c r="AM1167" s="39" t="str">
        <f>IF(AND(Table2[[#This Row],[Date]]=A1168,Table2[[#This Row],[Track]]=B1168,Table2[[#This Row],[Race]]=F1168,AL1167&lt;&gt;"Neg",AL1168&lt;&gt;"Neg"),2,"")</f>
        <v/>
      </c>
      <c r="AN1167" s="39" t="str">
        <f>IF(AM1167=2,2,IF(AND(AM1166=2,Table2[[#This Row],[Negatives]]&lt;&gt;"NEG"),2,""))</f>
        <v/>
      </c>
      <c r="AO1167" s="39">
        <f>IF(AND(Table2[[#This Row],[State]]="NSW",Table2[[#This Row],[Rated Order]]=3,AN1167=""),100,100)</f>
        <v>100</v>
      </c>
      <c r="AP1167" s="39" t="str">
        <f>IF(AC1167&lt;&gt;"Won","",AO1167*AD1167)</f>
        <v/>
      </c>
      <c r="AQ1167" s="39">
        <f>IF(AP1167="",AO1167*-1,AP1167-AO1167)</f>
        <v>-100</v>
      </c>
      <c r="AR1167" s="95" t="str">
        <f>IF(Table2[[#This Row],[Negatives]]="NEG","",IF(AND(Table2[[#This Row],[2 Pro Bets]]="",Table2[[#This Row],[State]]="NSW",Table2[[#This Row],[Rated Order]]=3),"",100))</f>
        <v/>
      </c>
      <c r="AS1167" s="47" t="str">
        <f>IF(Table2[[#This Row],[Pro Bet]]="","",IF(Table2[[#This Row],[Lev Ret]]="","",AR1167*Table2[[#This Row],[Div]]))</f>
        <v/>
      </c>
      <c r="AT1167" s="96" t="str">
        <f>IF(Table2[[#This Row],[Pro Bet]]="","",IF(AS1167="",AR1167*-1,AS1167-AR1167))</f>
        <v/>
      </c>
    </row>
    <row r="1168" spans="1:46" x14ac:dyDescent="0.25">
      <c r="A1168" s="38">
        <v>45101</v>
      </c>
      <c r="B1168" s="39" t="s">
        <v>107</v>
      </c>
      <c r="C1168" s="40">
        <v>0.64236111111111105</v>
      </c>
      <c r="D1168" s="39">
        <v>6</v>
      </c>
      <c r="E1168" s="39">
        <v>0</v>
      </c>
      <c r="F1168" s="70">
        <v>7</v>
      </c>
      <c r="G1168" s="39">
        <v>1100</v>
      </c>
      <c r="H1168" s="39" t="s">
        <v>1021</v>
      </c>
      <c r="I1168" s="39">
        <v>84</v>
      </c>
      <c r="J1168" s="39">
        <v>130</v>
      </c>
      <c r="K1168" s="39">
        <v>8</v>
      </c>
      <c r="L1168" s="39" t="s">
        <v>92</v>
      </c>
      <c r="M1168" s="39" t="s">
        <v>999</v>
      </c>
      <c r="N1168" s="41">
        <v>7.9</v>
      </c>
      <c r="O1168" s="39" t="s">
        <v>1201</v>
      </c>
      <c r="P1168" s="39" t="s">
        <v>1097</v>
      </c>
      <c r="Q1168" s="48">
        <v>3</v>
      </c>
      <c r="R1168" s="39">
        <v>9</v>
      </c>
      <c r="S1168" s="39">
        <v>54.5</v>
      </c>
      <c r="T1168" s="39">
        <v>51.5</v>
      </c>
      <c r="U1168" s="48">
        <v>31.888997078870496</v>
      </c>
      <c r="V1168" s="39">
        <v>3</v>
      </c>
      <c r="W1168" s="39">
        <v>5</v>
      </c>
      <c r="X1168" s="39">
        <v>2</v>
      </c>
      <c r="Y1168" s="39">
        <v>4.8</v>
      </c>
      <c r="Z1168" s="39">
        <v>35</v>
      </c>
      <c r="AA1168" s="39">
        <v>10</v>
      </c>
      <c r="AB1168" s="52"/>
      <c r="AC1168" s="39" t="s">
        <v>617</v>
      </c>
      <c r="AD1168" s="41">
        <v>8.3000000000000007</v>
      </c>
      <c r="AE1168" s="41">
        <v>2.5</v>
      </c>
      <c r="AF1168" s="68" t="s">
        <v>618</v>
      </c>
      <c r="AG1168" s="39" t="str">
        <f>VLOOKUP(B1168,$B$1703:$D$1743,2,FALSE)</f>
        <v>Vic</v>
      </c>
      <c r="AH1168" s="39" t="str">
        <f>VLOOKUP(B1168,$B$1703:$D$1743,3,FALSE)</f>
        <v>-</v>
      </c>
      <c r="AI1168" s="69" t="str">
        <f>TRIM(PROPER(L1168))</f>
        <v>Viviane</v>
      </c>
      <c r="AJ1168" s="39" t="str">
        <f>TEXT(A1168, "ddd")</f>
        <v>Sat</v>
      </c>
      <c r="AK1168" s="39">
        <f>MONTH(Table2[[#This Row],[Date]])</f>
        <v>6</v>
      </c>
      <c r="AL1168" s="39"/>
      <c r="AM1168" s="39" t="str">
        <f>IF(AND(Table2[[#This Row],[Date]]=A1169,Table2[[#This Row],[Track]]=B1169,Table2[[#This Row],[Race]]=F1169,AL1168&lt;&gt;"Neg",AL1169&lt;&gt;"Neg"),2,"")</f>
        <v/>
      </c>
      <c r="AN1168" s="39" t="str">
        <f>IF(AM1168=2,2,IF(AND(AM1167=2,Table2[[#This Row],[Negatives]]&lt;&gt;"NEG"),2,""))</f>
        <v/>
      </c>
      <c r="AO1168" s="39">
        <f>IF(AND(Table2[[#This Row],[State]]="NSW",Table2[[#This Row],[Rated Order]]=3,AN1168=""),100,100)</f>
        <v>100</v>
      </c>
      <c r="AP1168" s="39">
        <f>IF(AC1168&lt;&gt;"Won","",AO1168*AD1168)</f>
        <v>830.00000000000011</v>
      </c>
      <c r="AQ1168" s="39">
        <f>IF(AP1168="",AO1168*-1,AP1168-AO1168)</f>
        <v>730.00000000000011</v>
      </c>
      <c r="AR1168" s="95">
        <f>IF(Table2[[#This Row],[Negatives]]="NEG","",IF(AND(Table2[[#This Row],[2 Pro Bets]]="",Table2[[#This Row],[State]]="NSW",Table2[[#This Row],[Rated Order]]=3),"",100))</f>
        <v>100</v>
      </c>
      <c r="AS1168" s="47">
        <f>IF(Table2[[#This Row],[Pro Bet]]="","",IF(Table2[[#This Row],[Lev Ret]]="","",AR1168*Table2[[#This Row],[Div]]))</f>
        <v>830.00000000000011</v>
      </c>
      <c r="AT1168" s="96">
        <f>IF(Table2[[#This Row],[Pro Bet]]="","",IF(AS1168="",AR1168*-1,AS1168-AR1168))</f>
        <v>730.00000000000011</v>
      </c>
    </row>
    <row r="1169" spans="1:46" x14ac:dyDescent="0.25">
      <c r="A1169" s="38">
        <v>45101</v>
      </c>
      <c r="B1169" s="39" t="s">
        <v>107</v>
      </c>
      <c r="C1169" s="40">
        <v>0.68958333333333333</v>
      </c>
      <c r="D1169" s="39">
        <v>6</v>
      </c>
      <c r="E1169" s="39">
        <v>0</v>
      </c>
      <c r="F1169" s="70">
        <v>9</v>
      </c>
      <c r="G1169" s="39">
        <v>1200</v>
      </c>
      <c r="H1169" s="39" t="s">
        <v>988</v>
      </c>
      <c r="I1169" s="39">
        <v>84</v>
      </c>
      <c r="J1169" s="39">
        <v>130</v>
      </c>
      <c r="K1169" s="39">
        <v>9</v>
      </c>
      <c r="L1169" s="39" t="s">
        <v>614</v>
      </c>
      <c r="M1169" s="39" t="s">
        <v>990</v>
      </c>
      <c r="N1169" s="41">
        <v>4.8</v>
      </c>
      <c r="O1169" s="39" t="s">
        <v>1048</v>
      </c>
      <c r="P1169" s="39" t="s">
        <v>1140</v>
      </c>
      <c r="Q1169" s="48"/>
      <c r="R1169" s="39">
        <v>1</v>
      </c>
      <c r="S1169" s="39">
        <v>57.5</v>
      </c>
      <c r="T1169" s="39">
        <v>57.5</v>
      </c>
      <c r="U1169" s="48">
        <v>36.706349206349209</v>
      </c>
      <c r="V1169" s="39">
        <v>1</v>
      </c>
      <c r="W1169" s="39">
        <v>4</v>
      </c>
      <c r="X1169" s="39">
        <v>2</v>
      </c>
      <c r="Y1169" s="39">
        <v>5</v>
      </c>
      <c r="Z1169" s="39">
        <v>35</v>
      </c>
      <c r="AA1169" s="39">
        <v>13</v>
      </c>
      <c r="AB1169" s="52"/>
      <c r="AC1169" s="39" t="s">
        <v>1</v>
      </c>
      <c r="AD1169" s="41">
        <v>4.2</v>
      </c>
      <c r="AE1169" s="41">
        <v>1.7</v>
      </c>
      <c r="AF1169" s="68" t="s">
        <v>618</v>
      </c>
      <c r="AG1169" s="39" t="str">
        <f>VLOOKUP(B1169,$B$1703:$D$1743,2,FALSE)</f>
        <v>Vic</v>
      </c>
      <c r="AH1169" s="39" t="str">
        <f>VLOOKUP(B1169,$B$1703:$D$1743,3,FALSE)</f>
        <v>-</v>
      </c>
      <c r="AI1169" s="69" t="str">
        <f>TRIM(PROPER(L1169))</f>
        <v>Prowling</v>
      </c>
      <c r="AJ1169" s="39" t="str">
        <f>TEXT(A1169, "ddd")</f>
        <v>Sat</v>
      </c>
      <c r="AK1169" s="39">
        <f>MONTH(Table2[[#This Row],[Date]])</f>
        <v>6</v>
      </c>
      <c r="AL1169" s="39"/>
      <c r="AM1169" s="39">
        <f>IF(AND(Table2[[#This Row],[Date]]=A1170,Table2[[#This Row],[Track]]=B1170,Table2[[#This Row],[Race]]=F1170,AL1169&lt;&gt;"Neg",AL1170&lt;&gt;"Neg"),2,"")</f>
        <v>2</v>
      </c>
      <c r="AN1169" s="39">
        <f>IF(AM1169=2,2,IF(AND(AM1168=2,Table2[[#This Row],[Negatives]]&lt;&gt;"NEG"),2,""))</f>
        <v>2</v>
      </c>
      <c r="AO1169" s="39">
        <f>IF(AND(Table2[[#This Row],[State]]="NSW",Table2[[#This Row],[Rated Order]]=3,AN1169=""),100,100)</f>
        <v>100</v>
      </c>
      <c r="AP1169" s="39" t="str">
        <f>IF(AC1169&lt;&gt;"Won","",AO1169*AD1169)</f>
        <v/>
      </c>
      <c r="AQ1169" s="39">
        <f>IF(AP1169="",AO1169*-1,AP1169-AO1169)</f>
        <v>-100</v>
      </c>
      <c r="AR1169" s="95">
        <f>IF(Table2[[#This Row],[Negatives]]="NEG","",IF(AND(Table2[[#This Row],[2 Pro Bets]]="",Table2[[#This Row],[State]]="NSW",Table2[[#This Row],[Rated Order]]=3),"",100))</f>
        <v>100</v>
      </c>
      <c r="AS1169" s="47" t="str">
        <f>IF(Table2[[#This Row],[Pro Bet]]="","",IF(Table2[[#This Row],[Lev Ret]]="","",AR1169*Table2[[#This Row],[Div]]))</f>
        <v/>
      </c>
      <c r="AT1169" s="96">
        <f>IF(Table2[[#This Row],[Pro Bet]]="","",IF(AS1169="",AR1169*-1,AS1169-AR1169))</f>
        <v>-100</v>
      </c>
    </row>
    <row r="1170" spans="1:46" x14ac:dyDescent="0.25">
      <c r="A1170" s="38">
        <v>45101</v>
      </c>
      <c r="B1170" s="39" t="s">
        <v>107</v>
      </c>
      <c r="C1170" s="40">
        <v>0.68958333333333333</v>
      </c>
      <c r="D1170" s="39">
        <v>6</v>
      </c>
      <c r="E1170" s="39">
        <v>0</v>
      </c>
      <c r="F1170" s="70">
        <v>9</v>
      </c>
      <c r="G1170" s="39">
        <v>1200</v>
      </c>
      <c r="H1170" s="39" t="s">
        <v>988</v>
      </c>
      <c r="I1170" s="39">
        <v>84</v>
      </c>
      <c r="J1170" s="39">
        <v>130</v>
      </c>
      <c r="K1170" s="39">
        <v>5</v>
      </c>
      <c r="L1170" s="39" t="s">
        <v>615</v>
      </c>
      <c r="M1170" s="39" t="s">
        <v>1006</v>
      </c>
      <c r="N1170" s="41">
        <v>6.8</v>
      </c>
      <c r="O1170" s="39" t="s">
        <v>1000</v>
      </c>
      <c r="P1170" s="39" t="s">
        <v>1318</v>
      </c>
      <c r="Q1170" s="48">
        <v>2</v>
      </c>
      <c r="R1170" s="39">
        <v>10</v>
      </c>
      <c r="S1170" s="39">
        <v>60</v>
      </c>
      <c r="T1170" s="39">
        <v>58</v>
      </c>
      <c r="U1170" s="48">
        <v>36.706349206349209</v>
      </c>
      <c r="V1170" s="39">
        <v>3</v>
      </c>
      <c r="W1170" s="39">
        <v>1</v>
      </c>
      <c r="X1170" s="39">
        <v>3</v>
      </c>
      <c r="Y1170" s="39">
        <v>5.6</v>
      </c>
      <c r="Z1170" s="39">
        <v>30</v>
      </c>
      <c r="AA1170" s="39">
        <v>13</v>
      </c>
      <c r="AB1170" s="52"/>
      <c r="AC1170" s="39" t="s">
        <v>301</v>
      </c>
      <c r="AD1170" s="41">
        <v>1</v>
      </c>
      <c r="AE1170" s="41">
        <v>1</v>
      </c>
      <c r="AF1170" s="68" t="s">
        <v>618</v>
      </c>
      <c r="AG1170" s="39" t="str">
        <f>VLOOKUP(B1170,$B$1703:$D$1743,2,FALSE)</f>
        <v>Vic</v>
      </c>
      <c r="AH1170" s="39" t="str">
        <f>VLOOKUP(B1170,$B$1703:$D$1743,3,FALSE)</f>
        <v>-</v>
      </c>
      <c r="AI1170" s="69" t="str">
        <f>TRIM(PROPER(L1170))</f>
        <v>Tijuana</v>
      </c>
      <c r="AJ1170" s="39" t="str">
        <f>TEXT(A1170, "ddd")</f>
        <v>Sat</v>
      </c>
      <c r="AK1170" s="39">
        <f>MONTH(Table2[[#This Row],[Date]])</f>
        <v>6</v>
      </c>
      <c r="AL1170" s="39"/>
      <c r="AM1170" s="39" t="str">
        <f>IF(AND(Table2[[#This Row],[Date]]=A1171,Table2[[#This Row],[Track]]=B1171,Table2[[#This Row],[Race]]=F1171,AL1170&lt;&gt;"Neg",AL1171&lt;&gt;"Neg"),2,"")</f>
        <v/>
      </c>
      <c r="AN1170" s="39">
        <f>IF(AM1170=2,2,IF(AND(AM1169=2,Table2[[#This Row],[Negatives]]&lt;&gt;"NEG"),2,""))</f>
        <v>2</v>
      </c>
      <c r="AO1170" s="39">
        <f>IF(AND(Table2[[#This Row],[State]]="NSW",Table2[[#This Row],[Rated Order]]=3,AN1170=""),100,100)</f>
        <v>100</v>
      </c>
      <c r="AP1170" s="39" t="str">
        <f>IF(AC1170&lt;&gt;"Won","",AO1170*AD1170)</f>
        <v/>
      </c>
      <c r="AQ1170" s="39">
        <f>IF(AP1170="",AO1170*-1,AP1170-AO1170)</f>
        <v>-100</v>
      </c>
      <c r="AR1170" s="95">
        <f>IF(Table2[[#This Row],[Negatives]]="NEG","",IF(AND(Table2[[#This Row],[2 Pro Bets]]="",Table2[[#This Row],[State]]="NSW",Table2[[#This Row],[Rated Order]]=3),"",100))</f>
        <v>100</v>
      </c>
      <c r="AS1170" s="47" t="str">
        <f>IF(Table2[[#This Row],[Pro Bet]]="","",IF(Table2[[#This Row],[Lev Ret]]="","",AR1170*Table2[[#This Row],[Div]]))</f>
        <v/>
      </c>
      <c r="AT1170" s="96">
        <f>IF(Table2[[#This Row],[Pro Bet]]="","",IF(AS1170="",AR1170*-1,AS1170-AR1170))</f>
        <v>-100</v>
      </c>
    </row>
    <row r="1171" spans="1:46" x14ac:dyDescent="0.25">
      <c r="A1171" s="38">
        <v>45108</v>
      </c>
      <c r="B1171" s="39" t="s">
        <v>225</v>
      </c>
      <c r="C1171" s="40">
        <v>0.51736111111111105</v>
      </c>
      <c r="D1171" s="39">
        <v>5</v>
      </c>
      <c r="E1171" s="39">
        <v>0</v>
      </c>
      <c r="F1171" s="70">
        <v>2</v>
      </c>
      <c r="G1171" s="39">
        <v>1400</v>
      </c>
      <c r="H1171" s="39" t="s">
        <v>1021</v>
      </c>
      <c r="I1171" s="39" t="s">
        <v>989</v>
      </c>
      <c r="J1171" s="39">
        <v>150</v>
      </c>
      <c r="K1171" s="39">
        <v>8</v>
      </c>
      <c r="L1171" s="39" t="s">
        <v>608</v>
      </c>
      <c r="M1171" s="39" t="s">
        <v>990</v>
      </c>
      <c r="N1171" s="41">
        <v>6.8</v>
      </c>
      <c r="O1171" s="39" t="s">
        <v>1311</v>
      </c>
      <c r="P1171" s="39" t="s">
        <v>1231</v>
      </c>
      <c r="Q1171" s="48"/>
      <c r="R1171" s="39">
        <v>3</v>
      </c>
      <c r="S1171" s="39">
        <v>55</v>
      </c>
      <c r="T1171" s="39">
        <v>55</v>
      </c>
      <c r="U1171" s="48">
        <v>39.705882352941174</v>
      </c>
      <c r="V1171" s="39">
        <v>3</v>
      </c>
      <c r="W1171" s="39">
        <v>3</v>
      </c>
      <c r="X1171" s="39">
        <v>2</v>
      </c>
      <c r="Y1171" s="39">
        <v>5.5</v>
      </c>
      <c r="Z1171" s="39">
        <v>30</v>
      </c>
      <c r="AA1171" s="39">
        <v>10</v>
      </c>
      <c r="AB1171" s="52"/>
      <c r="AC1171" s="39" t="s">
        <v>1</v>
      </c>
      <c r="AD1171" s="41">
        <v>6</v>
      </c>
      <c r="AE1171" s="41"/>
      <c r="AF1171" s="68" t="s">
        <v>618</v>
      </c>
      <c r="AG1171" s="39" t="str">
        <f>VLOOKUP(B1171,$B$1703:$D$1743,2,FALSE)</f>
        <v>Vic</v>
      </c>
      <c r="AH1171" s="39" t="str">
        <f>VLOOKUP(B1171,$B$1703:$D$1743,3,FALSE)</f>
        <v>-</v>
      </c>
      <c r="AI1171" s="69" t="str">
        <f>TRIM(PROPER(L1171))</f>
        <v>Dazzling Lucy</v>
      </c>
      <c r="AJ1171" s="39" t="str">
        <f>TEXT(A1171, "ddd")</f>
        <v>Sat</v>
      </c>
      <c r="AK1171" s="39">
        <f>MONTH(Table2[[#This Row],[Date]])</f>
        <v>7</v>
      </c>
      <c r="AL1171" s="39"/>
      <c r="AM1171" s="39" t="str">
        <f>IF(AND(Table2[[#This Row],[Date]]=A1172,Table2[[#This Row],[Track]]=B1172,Table2[[#This Row],[Race]]=F1172,AL1171&lt;&gt;"Neg",AL1172&lt;&gt;"Neg"),2,"")</f>
        <v/>
      </c>
      <c r="AN1171" s="39" t="str">
        <f>IF(AM1171=2,2,IF(AND(AM1170=2,Table2[[#This Row],[Negatives]]&lt;&gt;"NEG"),2,""))</f>
        <v/>
      </c>
      <c r="AO1171" s="39">
        <f>IF(AND(Table2[[#This Row],[State]]="NSW",Table2[[#This Row],[Rated Order]]=3,AN1171=""),100,100)</f>
        <v>100</v>
      </c>
      <c r="AP1171" s="39" t="str">
        <f>IF(AC1171&lt;&gt;"Won","",AO1171*AD1171)</f>
        <v/>
      </c>
      <c r="AQ1171" s="39">
        <f>IF(AP1171="",AO1171*-1,AP1171-AO1171)</f>
        <v>-100</v>
      </c>
      <c r="AR1171" s="95">
        <f>IF(Table2[[#This Row],[Negatives]]="NEG","",IF(AND(Table2[[#This Row],[2 Pro Bets]]="",Table2[[#This Row],[State]]="NSW",Table2[[#This Row],[Rated Order]]=3),"",100))</f>
        <v>100</v>
      </c>
      <c r="AS1171" s="47" t="str">
        <f>IF(Table2[[#This Row],[Pro Bet]]="","",IF(Table2[[#This Row],[Lev Ret]]="","",AR1171*Table2[[#This Row],[Div]]))</f>
        <v/>
      </c>
      <c r="AT1171" s="96">
        <f>IF(Table2[[#This Row],[Pro Bet]]="","",IF(AS1171="",AR1171*-1,AS1171-AR1171))</f>
        <v>-100</v>
      </c>
    </row>
    <row r="1172" spans="1:46" x14ac:dyDescent="0.25">
      <c r="A1172" s="38">
        <v>45108</v>
      </c>
      <c r="B1172" s="39" t="s">
        <v>45</v>
      </c>
      <c r="C1172" s="40">
        <v>0.53125</v>
      </c>
      <c r="D1172" s="39">
        <v>4</v>
      </c>
      <c r="E1172" s="39">
        <v>4</v>
      </c>
      <c r="F1172" s="70">
        <v>4</v>
      </c>
      <c r="G1172" s="39">
        <v>1400</v>
      </c>
      <c r="H1172" s="39" t="s">
        <v>1398</v>
      </c>
      <c r="I1172" s="39">
        <v>72</v>
      </c>
      <c r="J1172" s="39">
        <v>120</v>
      </c>
      <c r="K1172" s="39">
        <v>2</v>
      </c>
      <c r="L1172" s="39" t="s">
        <v>957</v>
      </c>
      <c r="M1172" s="39" t="s">
        <v>1006</v>
      </c>
      <c r="N1172" s="41">
        <v>5.0999999999999996</v>
      </c>
      <c r="O1172" s="39" t="s">
        <v>1518</v>
      </c>
      <c r="P1172" s="39" t="s">
        <v>1534</v>
      </c>
      <c r="Q1172" s="48">
        <v>1.5</v>
      </c>
      <c r="R1172" s="39">
        <v>4</v>
      </c>
      <c r="S1172" s="39">
        <v>58.5</v>
      </c>
      <c r="T1172" s="39">
        <v>57</v>
      </c>
      <c r="U1172" s="48">
        <v>25.013248542660307</v>
      </c>
      <c r="V1172" s="39">
        <v>4</v>
      </c>
      <c r="W1172" s="39">
        <v>3</v>
      </c>
      <c r="X1172" s="39">
        <v>2</v>
      </c>
      <c r="Y1172" s="39">
        <v>6.7</v>
      </c>
      <c r="Z1172" s="39">
        <v>20</v>
      </c>
      <c r="AA1172" s="39"/>
      <c r="AB1172" s="52"/>
      <c r="AC1172" s="39" t="s">
        <v>471</v>
      </c>
      <c r="AD1172" s="41">
        <v>6</v>
      </c>
      <c r="AE1172" s="41">
        <v>2.2999999999999998</v>
      </c>
      <c r="AF1172" s="68" t="s">
        <v>619</v>
      </c>
      <c r="AG1172" s="39" t="str">
        <f>VLOOKUP(B1172,$B$1703:$D$1743,2,FALSE)</f>
        <v>NSW</v>
      </c>
      <c r="AH1172" s="39" t="str">
        <f>VLOOKUP(B1172,$B$1703:$D$1743,3,FALSE)</f>
        <v>-</v>
      </c>
      <c r="AI1172" s="69" t="str">
        <f>TRIM(PROPER(L1172))</f>
        <v>Soami</v>
      </c>
      <c r="AJ1172" s="39" t="str">
        <f>TEXT(A1172, "ddd")</f>
        <v>Sat</v>
      </c>
      <c r="AK1172" s="39">
        <f>MONTH(Table2[[#This Row],[Date]])</f>
        <v>7</v>
      </c>
      <c r="AL1172" s="39"/>
      <c r="AM1172" s="39" t="str">
        <f>IF(AND(Table2[[#This Row],[Date]]=A1173,Table2[[#This Row],[Track]]=B1173,Table2[[#This Row],[Race]]=F1173,AL1172&lt;&gt;"Neg",AL1173&lt;&gt;"Neg"),2,"")</f>
        <v/>
      </c>
      <c r="AN1172" s="39" t="str">
        <f>IF(AM1172=2,2,IF(AND(AM1171=2,Table2[[#This Row],[Negatives]]&lt;&gt;"NEG"),2,""))</f>
        <v/>
      </c>
      <c r="AO1172" s="39">
        <f>IF(AND(Table2[[#This Row],[State]]="NSW",Table2[[#This Row],[Rated Order]]=3,AN1172=""),100,100)</f>
        <v>100</v>
      </c>
      <c r="AP1172" s="39">
        <f>IF(AC1172&lt;&gt;"Won","",AO1172*AD1172)</f>
        <v>600</v>
      </c>
      <c r="AQ1172" s="39">
        <f>IF(AP1172="",AO1172*-1,AP1172-AO1172)</f>
        <v>500</v>
      </c>
      <c r="AR1172" s="95">
        <f>IF(Table2[[#This Row],[Negatives]]="NEG","",IF(AND(Table2[[#This Row],[2 Pro Bets]]="",Table2[[#This Row],[State]]="NSW",Table2[[#This Row],[Rated Order]]=3),"",100))</f>
        <v>100</v>
      </c>
      <c r="AS1172" s="47">
        <f>IF(Table2[[#This Row],[Pro Bet]]="","",IF(Table2[[#This Row],[Lev Ret]]="","",AR1172*Table2[[#This Row],[Div]]))</f>
        <v>600</v>
      </c>
      <c r="AT1172" s="96">
        <f>IF(Table2[[#This Row],[Pro Bet]]="","",IF(AS1172="",AR1172*-1,AS1172-AR1172))</f>
        <v>500</v>
      </c>
    </row>
    <row r="1173" spans="1:46" x14ac:dyDescent="0.25">
      <c r="A1173" s="38">
        <v>45108</v>
      </c>
      <c r="B1173" s="39" t="s">
        <v>225</v>
      </c>
      <c r="C1173" s="40">
        <v>0.56597222222222221</v>
      </c>
      <c r="D1173" s="39">
        <v>5</v>
      </c>
      <c r="E1173" s="39">
        <v>0</v>
      </c>
      <c r="F1173" s="70">
        <v>4</v>
      </c>
      <c r="G1173" s="39">
        <v>2600</v>
      </c>
      <c r="H1173" s="39" t="s">
        <v>988</v>
      </c>
      <c r="I1173" s="39" t="s">
        <v>989</v>
      </c>
      <c r="J1173" s="39">
        <v>150</v>
      </c>
      <c r="K1173" s="39">
        <v>9</v>
      </c>
      <c r="L1173" s="39" t="s">
        <v>616</v>
      </c>
      <c r="M1173" s="39" t="s">
        <v>1006</v>
      </c>
      <c r="N1173" s="41">
        <v>8.4</v>
      </c>
      <c r="O1173" s="39" t="s">
        <v>1000</v>
      </c>
      <c r="P1173" s="39" t="s">
        <v>1077</v>
      </c>
      <c r="Q1173" s="48"/>
      <c r="R1173" s="39">
        <v>10</v>
      </c>
      <c r="S1173" s="39">
        <v>54</v>
      </c>
      <c r="T1173" s="39">
        <v>54</v>
      </c>
      <c r="U1173" s="48">
        <v>29.146141215106734</v>
      </c>
      <c r="V1173" s="39">
        <v>2</v>
      </c>
      <c r="W1173" s="39">
        <v>3</v>
      </c>
      <c r="X1173" s="39">
        <v>2</v>
      </c>
      <c r="Y1173" s="39">
        <v>5.6</v>
      </c>
      <c r="Z1173" s="39">
        <v>30</v>
      </c>
      <c r="AA1173" s="39">
        <v>11</v>
      </c>
      <c r="AB1173" s="52"/>
      <c r="AC1173" s="39" t="s">
        <v>617</v>
      </c>
      <c r="AD1173" s="41">
        <v>9</v>
      </c>
      <c r="AE1173" s="41">
        <v>2.2000000000000002</v>
      </c>
      <c r="AF1173" s="68" t="s">
        <v>618</v>
      </c>
      <c r="AG1173" s="39" t="str">
        <f>VLOOKUP(B1173,$B$1703:$D$1743,2,FALSE)</f>
        <v>Vic</v>
      </c>
      <c r="AH1173" s="39" t="str">
        <f>VLOOKUP(B1173,$B$1703:$D$1743,3,FALSE)</f>
        <v>-</v>
      </c>
      <c r="AI1173" s="69" t="str">
        <f>TRIM(PROPER(L1173))</f>
        <v>Mimi'S Award</v>
      </c>
      <c r="AJ1173" s="39" t="str">
        <f>TEXT(A1173, "ddd")</f>
        <v>Sat</v>
      </c>
      <c r="AK1173" s="39">
        <f>MONTH(Table2[[#This Row],[Date]])</f>
        <v>7</v>
      </c>
      <c r="AL1173" s="39"/>
      <c r="AM1173" s="39" t="str">
        <f>IF(AND(Table2[[#This Row],[Date]]=A1174,Table2[[#This Row],[Track]]=B1174,Table2[[#This Row],[Race]]=F1174,AL1173&lt;&gt;"Neg",AL1174&lt;&gt;"Neg"),2,"")</f>
        <v/>
      </c>
      <c r="AN1173" s="39" t="str">
        <f>IF(AM1173=2,2,IF(AND(AM1172=2,Table2[[#This Row],[Negatives]]&lt;&gt;"NEG"),2,""))</f>
        <v/>
      </c>
      <c r="AO1173" s="39">
        <f>IF(AND(Table2[[#This Row],[State]]="NSW",Table2[[#This Row],[Rated Order]]=3,AN1173=""),100,100)</f>
        <v>100</v>
      </c>
      <c r="AP1173" s="39">
        <f>IF(AC1173&lt;&gt;"Won","",AO1173*AD1173)</f>
        <v>900</v>
      </c>
      <c r="AQ1173" s="39">
        <f>IF(AP1173="",AO1173*-1,AP1173-AO1173)</f>
        <v>800</v>
      </c>
      <c r="AR1173" s="95">
        <f>IF(Table2[[#This Row],[Negatives]]="NEG","",IF(AND(Table2[[#This Row],[2 Pro Bets]]="",Table2[[#This Row],[State]]="NSW",Table2[[#This Row],[Rated Order]]=3),"",100))</f>
        <v>100</v>
      </c>
      <c r="AS1173" s="47">
        <f>IF(Table2[[#This Row],[Pro Bet]]="","",IF(Table2[[#This Row],[Lev Ret]]="","",AR1173*Table2[[#This Row],[Div]]))</f>
        <v>900</v>
      </c>
      <c r="AT1173" s="96">
        <f>IF(Table2[[#This Row],[Pro Bet]]="","",IF(AS1173="",AR1173*-1,AS1173-AR1173))</f>
        <v>800</v>
      </c>
    </row>
    <row r="1174" spans="1:46" x14ac:dyDescent="0.25">
      <c r="A1174" s="38">
        <v>45108</v>
      </c>
      <c r="B1174" s="39" t="s">
        <v>45</v>
      </c>
      <c r="C1174" s="40">
        <v>0.60763888888888895</v>
      </c>
      <c r="D1174" s="39">
        <v>4</v>
      </c>
      <c r="E1174" s="39">
        <v>4</v>
      </c>
      <c r="F1174" s="70">
        <v>7</v>
      </c>
      <c r="G1174" s="39">
        <v>2400</v>
      </c>
      <c r="H1174" s="39" t="s">
        <v>1398</v>
      </c>
      <c r="I1174" s="39">
        <v>78</v>
      </c>
      <c r="J1174" s="39">
        <v>150</v>
      </c>
      <c r="K1174" s="39">
        <v>2</v>
      </c>
      <c r="L1174" s="39" t="s">
        <v>958</v>
      </c>
      <c r="M1174" s="39" t="s">
        <v>1006</v>
      </c>
      <c r="N1174" s="41">
        <v>2.7</v>
      </c>
      <c r="O1174" s="39" t="s">
        <v>1149</v>
      </c>
      <c r="P1174" s="39" t="s">
        <v>1530</v>
      </c>
      <c r="Q1174" s="48">
        <v>1.5</v>
      </c>
      <c r="R1174" s="39">
        <v>10</v>
      </c>
      <c r="S1174" s="39">
        <v>61.5</v>
      </c>
      <c r="T1174" s="39">
        <v>60</v>
      </c>
      <c r="U1174" s="48">
        <v>58.776167471819647</v>
      </c>
      <c r="V1174" s="39">
        <v>1</v>
      </c>
      <c r="W1174" s="39">
        <v>1</v>
      </c>
      <c r="X1174" s="39">
        <v>2</v>
      </c>
      <c r="Y1174" s="39">
        <v>5.9</v>
      </c>
      <c r="Z1174" s="39">
        <v>20</v>
      </c>
      <c r="AA1174" s="39"/>
      <c r="AB1174" s="52"/>
      <c r="AC1174" s="39" t="s">
        <v>471</v>
      </c>
      <c r="AD1174" s="41">
        <v>2.8</v>
      </c>
      <c r="AE1174" s="41">
        <v>1.3</v>
      </c>
      <c r="AF1174" s="68" t="s">
        <v>619</v>
      </c>
      <c r="AG1174" s="39" t="str">
        <f>VLOOKUP(B1174,$B$1703:$D$1743,2,FALSE)</f>
        <v>NSW</v>
      </c>
      <c r="AH1174" s="39" t="str">
        <f>VLOOKUP(B1174,$B$1703:$D$1743,3,FALSE)</f>
        <v>-</v>
      </c>
      <c r="AI1174" s="69" t="str">
        <f>TRIM(PROPER(L1174))</f>
        <v>Fawkner Park</v>
      </c>
      <c r="AJ1174" s="39" t="str">
        <f>TEXT(A1174, "ddd")</f>
        <v>Sat</v>
      </c>
      <c r="AK1174" s="39">
        <f>MONTH(Table2[[#This Row],[Date]])</f>
        <v>7</v>
      </c>
      <c r="AL1174" s="39"/>
      <c r="AM1174" s="39" t="str">
        <f>IF(AND(Table2[[#This Row],[Date]]=A1175,Table2[[#This Row],[Track]]=B1175,Table2[[#This Row],[Race]]=F1175,AL1174&lt;&gt;"Neg",AL1175&lt;&gt;"Neg"),2,"")</f>
        <v/>
      </c>
      <c r="AN1174" s="39" t="str">
        <f>IF(AM1174=2,2,IF(AND(AM1173=2,Table2[[#This Row],[Negatives]]&lt;&gt;"NEG"),2,""))</f>
        <v/>
      </c>
      <c r="AO1174" s="39">
        <f>IF(AND(Table2[[#This Row],[State]]="NSW",Table2[[#This Row],[Rated Order]]=3,AN1174=""),100,100)</f>
        <v>100</v>
      </c>
      <c r="AP1174" s="39">
        <f>IF(AC1174&lt;&gt;"Won","",AO1174*AD1174)</f>
        <v>280</v>
      </c>
      <c r="AQ1174" s="39">
        <f>IF(AP1174="",AO1174*-1,AP1174-AO1174)</f>
        <v>180</v>
      </c>
      <c r="AR1174" s="95">
        <f>IF(Table2[[#This Row],[Negatives]]="NEG","",IF(AND(Table2[[#This Row],[2 Pro Bets]]="",Table2[[#This Row],[State]]="NSW",Table2[[#This Row],[Rated Order]]=3),"",100))</f>
        <v>100</v>
      </c>
      <c r="AS1174" s="47">
        <f>IF(Table2[[#This Row],[Pro Bet]]="","",IF(Table2[[#This Row],[Lev Ret]]="","",AR1174*Table2[[#This Row],[Div]]))</f>
        <v>280</v>
      </c>
      <c r="AT1174" s="96">
        <f>IF(Table2[[#This Row],[Pro Bet]]="","",IF(AS1174="",AR1174*-1,AS1174-AR1174))</f>
        <v>180</v>
      </c>
    </row>
    <row r="1175" spans="1:46" x14ac:dyDescent="0.25">
      <c r="A1175" s="38">
        <v>45108</v>
      </c>
      <c r="B1175" s="39" t="s">
        <v>45</v>
      </c>
      <c r="C1175" s="40">
        <v>0.60763888888888895</v>
      </c>
      <c r="D1175" s="39">
        <v>4</v>
      </c>
      <c r="E1175" s="39">
        <v>4</v>
      </c>
      <c r="F1175" s="70">
        <v>7</v>
      </c>
      <c r="G1175" s="39">
        <v>2400</v>
      </c>
      <c r="H1175" s="39" t="s">
        <v>1398</v>
      </c>
      <c r="I1175" s="39">
        <v>78</v>
      </c>
      <c r="J1175" s="39">
        <v>150</v>
      </c>
      <c r="K1175" s="39">
        <v>3</v>
      </c>
      <c r="L1175" s="39" t="s">
        <v>68</v>
      </c>
      <c r="M1175" s="39" t="s">
        <v>999</v>
      </c>
      <c r="N1175" s="41">
        <v>6.3</v>
      </c>
      <c r="O1175" s="39" t="s">
        <v>1149</v>
      </c>
      <c r="P1175" s="39" t="s">
        <v>1262</v>
      </c>
      <c r="Q1175" s="48"/>
      <c r="R1175" s="39">
        <v>3</v>
      </c>
      <c r="S1175" s="39">
        <v>61</v>
      </c>
      <c r="T1175" s="39">
        <v>61</v>
      </c>
      <c r="U1175" s="48">
        <v>58.776167471819647</v>
      </c>
      <c r="V1175" s="39">
        <v>2</v>
      </c>
      <c r="W1175" s="39">
        <v>2</v>
      </c>
      <c r="X1175" s="39">
        <v>3</v>
      </c>
      <c r="Y1175" s="39">
        <v>5.96</v>
      </c>
      <c r="Z1175" s="39">
        <v>20</v>
      </c>
      <c r="AA1175" s="39"/>
      <c r="AB1175" s="52"/>
      <c r="AC1175" s="39" t="s">
        <v>2</v>
      </c>
      <c r="AD1175" s="41">
        <v>6.5</v>
      </c>
      <c r="AE1175" s="41">
        <v>1.9</v>
      </c>
      <c r="AF1175" s="68" t="s">
        <v>619</v>
      </c>
      <c r="AG1175" s="39" t="str">
        <f>VLOOKUP(B1175,$B$1703:$D$1743,2,FALSE)</f>
        <v>NSW</v>
      </c>
      <c r="AH1175" s="39" t="str">
        <f>VLOOKUP(B1175,$B$1703:$D$1743,3,FALSE)</f>
        <v>-</v>
      </c>
      <c r="AI1175" s="69" t="str">
        <f>TRIM(PROPER(L1175))</f>
        <v>Naval College</v>
      </c>
      <c r="AJ1175" s="39" t="str">
        <f>TEXT(A1175, "ddd")</f>
        <v>Sat</v>
      </c>
      <c r="AK1175" s="39">
        <f>MONTH(Table2[[#This Row],[Date]])</f>
        <v>7</v>
      </c>
      <c r="AL1175" s="39" t="s">
        <v>1362</v>
      </c>
      <c r="AM1175" s="39" t="str">
        <f>IF(AND(Table2[[#This Row],[Date]]=A1176,Table2[[#This Row],[Track]]=B1176,Table2[[#This Row],[Race]]=F1176,AL1175&lt;&gt;"Neg",AL1176&lt;&gt;"Neg"),2,"")</f>
        <v/>
      </c>
      <c r="AN1175" s="39" t="str">
        <f>IF(AM1175=2,2,IF(AND(AM1174=2,Table2[[#This Row],[Negatives]]&lt;&gt;"NEG"),2,""))</f>
        <v/>
      </c>
      <c r="AO1175" s="39">
        <f>IF(AND(Table2[[#This Row],[State]]="NSW",Table2[[#This Row],[Rated Order]]=3,AN1175=""),100,100)</f>
        <v>100</v>
      </c>
      <c r="AP1175" s="39" t="str">
        <f>IF(AC1175&lt;&gt;"Won","",AO1175*AD1175)</f>
        <v/>
      </c>
      <c r="AQ1175" s="39">
        <f>IF(AP1175="",AO1175*-1,AP1175-AO1175)</f>
        <v>-100</v>
      </c>
      <c r="AR1175" s="95" t="str">
        <f>IF(Table2[[#This Row],[Negatives]]="NEG","",IF(AND(Table2[[#This Row],[2 Pro Bets]]="",Table2[[#This Row],[State]]="NSW",Table2[[#This Row],[Rated Order]]=3),"",100))</f>
        <v/>
      </c>
      <c r="AS1175" s="47" t="str">
        <f>IF(Table2[[#This Row],[Pro Bet]]="","",IF(Table2[[#This Row],[Lev Ret]]="","",AR1175*Table2[[#This Row],[Div]]))</f>
        <v/>
      </c>
      <c r="AT1175" s="96" t="str">
        <f>IF(Table2[[#This Row],[Pro Bet]]="","",IF(AS1175="",AR1175*-1,AS1175-AR1175))</f>
        <v/>
      </c>
    </row>
    <row r="1176" spans="1:46" x14ac:dyDescent="0.25">
      <c r="A1176" s="38">
        <v>45108</v>
      </c>
      <c r="B1176" s="39" t="s">
        <v>45</v>
      </c>
      <c r="C1176" s="40">
        <v>0.63541666666666663</v>
      </c>
      <c r="D1176" s="39">
        <v>4</v>
      </c>
      <c r="E1176" s="39">
        <v>4</v>
      </c>
      <c r="F1176" s="70">
        <v>8</v>
      </c>
      <c r="G1176" s="39">
        <v>1500</v>
      </c>
      <c r="H1176" s="39" t="s">
        <v>1398</v>
      </c>
      <c r="I1176" s="39">
        <v>88</v>
      </c>
      <c r="J1176" s="39">
        <v>150</v>
      </c>
      <c r="K1176" s="39">
        <v>3</v>
      </c>
      <c r="L1176" s="39" t="s">
        <v>959</v>
      </c>
      <c r="M1176" s="39" t="s">
        <v>999</v>
      </c>
      <c r="N1176" s="41">
        <v>4.7</v>
      </c>
      <c r="O1176" s="39" t="s">
        <v>1540</v>
      </c>
      <c r="P1176" s="39" t="s">
        <v>1517</v>
      </c>
      <c r="Q1176" s="48"/>
      <c r="R1176" s="39">
        <v>4</v>
      </c>
      <c r="S1176" s="39">
        <v>57.5</v>
      </c>
      <c r="T1176" s="39">
        <v>57.5</v>
      </c>
      <c r="U1176" s="48">
        <v>52.526595744680847</v>
      </c>
      <c r="V1176" s="39">
        <v>5</v>
      </c>
      <c r="W1176" s="39">
        <v>5</v>
      </c>
      <c r="X1176" s="39">
        <v>2</v>
      </c>
      <c r="Y1176" s="39">
        <v>5.9</v>
      </c>
      <c r="Z1176" s="39">
        <v>20</v>
      </c>
      <c r="AA1176" s="39"/>
      <c r="AB1176" s="52"/>
      <c r="AC1176" s="39" t="s">
        <v>471</v>
      </c>
      <c r="AD1176" s="41">
        <v>5</v>
      </c>
      <c r="AE1176" s="41">
        <v>1.7</v>
      </c>
      <c r="AF1176" s="68" t="s">
        <v>619</v>
      </c>
      <c r="AG1176" s="39" t="str">
        <f>VLOOKUP(B1176,$B$1703:$D$1743,2,FALSE)</f>
        <v>NSW</v>
      </c>
      <c r="AH1176" s="39" t="str">
        <f>VLOOKUP(B1176,$B$1703:$D$1743,3,FALSE)</f>
        <v>-</v>
      </c>
      <c r="AI1176" s="69" t="str">
        <f>TRIM(PROPER(L1176))</f>
        <v>Attractable</v>
      </c>
      <c r="AJ1176" s="39" t="str">
        <f>TEXT(A1176, "ddd")</f>
        <v>Sat</v>
      </c>
      <c r="AK1176" s="39">
        <f>MONTH(Table2[[#This Row],[Date]])</f>
        <v>7</v>
      </c>
      <c r="AL1176" s="39"/>
      <c r="AM1176" s="39" t="str">
        <f>IF(AND(Table2[[#This Row],[Date]]=A1177,Table2[[#This Row],[Track]]=B1177,Table2[[#This Row],[Race]]=F1177,AL1176&lt;&gt;"Neg",AL1177&lt;&gt;"Neg"),2,"")</f>
        <v/>
      </c>
      <c r="AN1176" s="39" t="str">
        <f>IF(AM1176=2,2,IF(AND(AM1175=2,Table2[[#This Row],[Negatives]]&lt;&gt;"NEG"),2,""))</f>
        <v/>
      </c>
      <c r="AO1176" s="39">
        <f>IF(AND(Table2[[#This Row],[State]]="NSW",Table2[[#This Row],[Rated Order]]=3,AN1176=""),100,100)</f>
        <v>100</v>
      </c>
      <c r="AP1176" s="39">
        <f>IF(AC1176&lt;&gt;"Won","",AO1176*AD1176)</f>
        <v>500</v>
      </c>
      <c r="AQ1176" s="39">
        <f>IF(AP1176="",AO1176*-1,AP1176-AO1176)</f>
        <v>400</v>
      </c>
      <c r="AR1176" s="95">
        <f>IF(Table2[[#This Row],[Negatives]]="NEG","",IF(AND(Table2[[#This Row],[2 Pro Bets]]="",Table2[[#This Row],[State]]="NSW",Table2[[#This Row],[Rated Order]]=3),"",100))</f>
        <v>100</v>
      </c>
      <c r="AS1176" s="47">
        <f>IF(Table2[[#This Row],[Pro Bet]]="","",IF(Table2[[#This Row],[Lev Ret]]="","",AR1176*Table2[[#This Row],[Div]]))</f>
        <v>500</v>
      </c>
      <c r="AT1176" s="96">
        <f>IF(Table2[[#This Row],[Pro Bet]]="","",IF(AS1176="",AR1176*-1,AS1176-AR1176))</f>
        <v>400</v>
      </c>
    </row>
    <row r="1177" spans="1:46" x14ac:dyDescent="0.25">
      <c r="A1177" s="38">
        <v>45108</v>
      </c>
      <c r="B1177" s="39" t="s">
        <v>225</v>
      </c>
      <c r="C1177" s="40">
        <v>0.64583333333333337</v>
      </c>
      <c r="D1177" s="39">
        <v>5</v>
      </c>
      <c r="E1177" s="39">
        <v>0</v>
      </c>
      <c r="F1177" s="70">
        <v>7</v>
      </c>
      <c r="G1177" s="39">
        <v>1200</v>
      </c>
      <c r="H1177" s="39" t="s">
        <v>988</v>
      </c>
      <c r="I1177" s="39" t="s">
        <v>989</v>
      </c>
      <c r="J1177" s="39">
        <v>175</v>
      </c>
      <c r="K1177" s="39">
        <v>3</v>
      </c>
      <c r="L1177" s="39" t="s">
        <v>281</v>
      </c>
      <c r="M1177" s="39" t="s">
        <v>1006</v>
      </c>
      <c r="N1177" s="41">
        <v>4.5999999999999996</v>
      </c>
      <c r="O1177" s="39" t="s">
        <v>1007</v>
      </c>
      <c r="P1177" s="39" t="s">
        <v>1049</v>
      </c>
      <c r="Q1177" s="48"/>
      <c r="R1177" s="39">
        <v>8</v>
      </c>
      <c r="S1177" s="39">
        <v>57.5</v>
      </c>
      <c r="T1177" s="39">
        <v>57.5</v>
      </c>
      <c r="U1177" s="48">
        <v>38.980509745127435</v>
      </c>
      <c r="V1177" s="39">
        <v>2</v>
      </c>
      <c r="W1177" s="39">
        <v>1</v>
      </c>
      <c r="X1177" s="39">
        <v>2</v>
      </c>
      <c r="Y1177" s="39">
        <v>4.5999999999999996</v>
      </c>
      <c r="Z1177" s="39">
        <v>40</v>
      </c>
      <c r="AA1177" s="39">
        <v>12</v>
      </c>
      <c r="AB1177" s="52"/>
      <c r="AC1177" s="39" t="s">
        <v>2</v>
      </c>
      <c r="AD1177" s="41">
        <v>4.4000000000000004</v>
      </c>
      <c r="AE1177" s="41">
        <v>1.7</v>
      </c>
      <c r="AF1177" s="68" t="s">
        <v>618</v>
      </c>
      <c r="AG1177" s="39" t="str">
        <f>VLOOKUP(B1177,$B$1703:$D$1743,2,FALSE)</f>
        <v>Vic</v>
      </c>
      <c r="AH1177" s="39" t="str">
        <f>VLOOKUP(B1177,$B$1703:$D$1743,3,FALSE)</f>
        <v>-</v>
      </c>
      <c r="AI1177" s="69" t="str">
        <f>TRIM(PROPER(L1177))</f>
        <v>It'Sourtime</v>
      </c>
      <c r="AJ1177" s="39" t="str">
        <f>TEXT(A1177, "ddd")</f>
        <v>Sat</v>
      </c>
      <c r="AK1177" s="39">
        <f>MONTH(Table2[[#This Row],[Date]])</f>
        <v>7</v>
      </c>
      <c r="AL1177" s="39"/>
      <c r="AM1177" s="39">
        <f>IF(AND(Table2[[#This Row],[Date]]=A1178,Table2[[#This Row],[Track]]=B1178,Table2[[#This Row],[Race]]=F1178,AL1177&lt;&gt;"Neg",AL1178&lt;&gt;"Neg"),2,"")</f>
        <v>2</v>
      </c>
      <c r="AN1177" s="39">
        <f>IF(AM1177=2,2,IF(AND(AM1176=2,Table2[[#This Row],[Negatives]]&lt;&gt;"NEG"),2,""))</f>
        <v>2</v>
      </c>
      <c r="AO1177" s="39">
        <f>IF(AND(Table2[[#This Row],[State]]="NSW",Table2[[#This Row],[Rated Order]]=3,AN1177=""),100,100)</f>
        <v>100</v>
      </c>
      <c r="AP1177" s="39" t="str">
        <f>IF(AC1177&lt;&gt;"Won","",AO1177*AD1177)</f>
        <v/>
      </c>
      <c r="AQ1177" s="39">
        <f>IF(AP1177="",AO1177*-1,AP1177-AO1177)</f>
        <v>-100</v>
      </c>
      <c r="AR1177" s="95">
        <f>IF(Table2[[#This Row],[Negatives]]="NEG","",IF(AND(Table2[[#This Row],[2 Pro Bets]]="",Table2[[#This Row],[State]]="NSW",Table2[[#This Row],[Rated Order]]=3),"",100))</f>
        <v>100</v>
      </c>
      <c r="AS1177" s="47" t="str">
        <f>IF(Table2[[#This Row],[Pro Bet]]="","",IF(Table2[[#This Row],[Lev Ret]]="","",AR1177*Table2[[#This Row],[Div]]))</f>
        <v/>
      </c>
      <c r="AT1177" s="96">
        <f>IF(Table2[[#This Row],[Pro Bet]]="","",IF(AS1177="",AR1177*-1,AS1177-AR1177))</f>
        <v>-100</v>
      </c>
    </row>
    <row r="1178" spans="1:46" x14ac:dyDescent="0.25">
      <c r="A1178" s="38">
        <v>45108</v>
      </c>
      <c r="B1178" s="39" t="s">
        <v>225</v>
      </c>
      <c r="C1178" s="40">
        <v>0.64583333333333337</v>
      </c>
      <c r="D1178" s="39">
        <v>5</v>
      </c>
      <c r="E1178" s="39">
        <v>0</v>
      </c>
      <c r="F1178" s="70">
        <v>7</v>
      </c>
      <c r="G1178" s="39">
        <v>1200</v>
      </c>
      <c r="H1178" s="39" t="s">
        <v>988</v>
      </c>
      <c r="I1178" s="39" t="s">
        <v>989</v>
      </c>
      <c r="J1178" s="39">
        <v>175</v>
      </c>
      <c r="K1178" s="39">
        <v>8</v>
      </c>
      <c r="L1178" s="39" t="s">
        <v>595</v>
      </c>
      <c r="M1178" s="39" t="s">
        <v>999</v>
      </c>
      <c r="N1178" s="41">
        <v>11.5</v>
      </c>
      <c r="O1178" s="39" t="s">
        <v>1003</v>
      </c>
      <c r="P1178" s="39" t="s">
        <v>1114</v>
      </c>
      <c r="Q1178" s="48"/>
      <c r="R1178" s="39">
        <v>2</v>
      </c>
      <c r="S1178" s="39">
        <v>54.5</v>
      </c>
      <c r="T1178" s="39">
        <v>54.5</v>
      </c>
      <c r="U1178" s="48">
        <v>38.980509745127435</v>
      </c>
      <c r="V1178" s="39">
        <v>3</v>
      </c>
      <c r="W1178" s="39"/>
      <c r="X1178" s="39">
        <v>3</v>
      </c>
      <c r="Y1178" s="39">
        <v>5.6</v>
      </c>
      <c r="Z1178" s="39">
        <v>30</v>
      </c>
      <c r="AA1178" s="39">
        <v>12</v>
      </c>
      <c r="AB1178" s="52"/>
      <c r="AC1178" s="39"/>
      <c r="AD1178" s="41">
        <v>21</v>
      </c>
      <c r="AE1178" s="41"/>
      <c r="AF1178" s="68" t="s">
        <v>618</v>
      </c>
      <c r="AG1178" s="39" t="str">
        <f>VLOOKUP(B1178,$B$1703:$D$1743,2,FALSE)</f>
        <v>Vic</v>
      </c>
      <c r="AH1178" s="39" t="str">
        <f>VLOOKUP(B1178,$B$1703:$D$1743,3,FALSE)</f>
        <v>-</v>
      </c>
      <c r="AI1178" s="69" t="str">
        <f>TRIM(PROPER(L1178))</f>
        <v>Pal D'Oro</v>
      </c>
      <c r="AJ1178" s="39" t="str">
        <f>TEXT(A1178, "ddd")</f>
        <v>Sat</v>
      </c>
      <c r="AK1178" s="39">
        <f>MONTH(Table2[[#This Row],[Date]])</f>
        <v>7</v>
      </c>
      <c r="AL1178" s="39"/>
      <c r="AM1178" s="39" t="str">
        <f>IF(AND(Table2[[#This Row],[Date]]=A1179,Table2[[#This Row],[Track]]=B1179,Table2[[#This Row],[Race]]=F1179,AL1178&lt;&gt;"Neg",AL1179&lt;&gt;"Neg"),2,"")</f>
        <v/>
      </c>
      <c r="AN1178" s="39">
        <f>IF(AM1178=2,2,IF(AND(AM1177=2,Table2[[#This Row],[Negatives]]&lt;&gt;"NEG"),2,""))</f>
        <v>2</v>
      </c>
      <c r="AO1178" s="39">
        <f>IF(AND(Table2[[#This Row],[State]]="NSW",Table2[[#This Row],[Rated Order]]=3,AN1178=""),100,100)</f>
        <v>100</v>
      </c>
      <c r="AP1178" s="39" t="str">
        <f>IF(AC1178&lt;&gt;"Won","",AO1178*AD1178)</f>
        <v/>
      </c>
      <c r="AQ1178" s="39">
        <f>IF(AP1178="",AO1178*-1,AP1178-AO1178)</f>
        <v>-100</v>
      </c>
      <c r="AR1178" s="95">
        <f>IF(Table2[[#This Row],[Negatives]]="NEG","",IF(AND(Table2[[#This Row],[2 Pro Bets]]="",Table2[[#This Row],[State]]="NSW",Table2[[#This Row],[Rated Order]]=3),"",100))</f>
        <v>100</v>
      </c>
      <c r="AS1178" s="47" t="str">
        <f>IF(Table2[[#This Row],[Pro Bet]]="","",IF(Table2[[#This Row],[Lev Ret]]="","",AR1178*Table2[[#This Row],[Div]]))</f>
        <v/>
      </c>
      <c r="AT1178" s="96">
        <f>IF(Table2[[#This Row],[Pro Bet]]="","",IF(AS1178="",AR1178*-1,AS1178-AR1178))</f>
        <v>-100</v>
      </c>
    </row>
    <row r="1179" spans="1:46" x14ac:dyDescent="0.25">
      <c r="A1179" s="38">
        <v>45108</v>
      </c>
      <c r="B1179" s="39" t="s">
        <v>45</v>
      </c>
      <c r="C1179" s="40">
        <v>0.65972222222222221</v>
      </c>
      <c r="D1179" s="39">
        <v>4</v>
      </c>
      <c r="E1179" s="39">
        <v>4</v>
      </c>
      <c r="F1179" s="70">
        <v>9</v>
      </c>
      <c r="G1179" s="39">
        <v>1800</v>
      </c>
      <c r="H1179" s="39" t="s">
        <v>1398</v>
      </c>
      <c r="I1179" s="39">
        <v>78</v>
      </c>
      <c r="J1179" s="39">
        <v>150</v>
      </c>
      <c r="K1179" s="39">
        <v>10</v>
      </c>
      <c r="L1179" s="39" t="s">
        <v>405</v>
      </c>
      <c r="M1179" s="39" t="s">
        <v>1006</v>
      </c>
      <c r="N1179" s="41">
        <v>5.0999999999999996</v>
      </c>
      <c r="O1179" s="39" t="s">
        <v>1417</v>
      </c>
      <c r="P1179" s="39" t="s">
        <v>1262</v>
      </c>
      <c r="Q1179" s="48"/>
      <c r="R1179" s="39">
        <v>8</v>
      </c>
      <c r="S1179" s="39">
        <v>56.5</v>
      </c>
      <c r="T1179" s="39">
        <v>56.5</v>
      </c>
      <c r="U1179" s="48">
        <v>44.607843137254903</v>
      </c>
      <c r="V1179" s="39">
        <v>5</v>
      </c>
      <c r="W1179" s="39"/>
      <c r="X1179" s="39">
        <v>2</v>
      </c>
      <c r="Y1179" s="39">
        <v>6.5</v>
      </c>
      <c r="Z1179" s="39">
        <v>20</v>
      </c>
      <c r="AA1179" s="39"/>
      <c r="AB1179" s="52"/>
      <c r="AC1179" s="39" t="s">
        <v>471</v>
      </c>
      <c r="AD1179" s="41">
        <v>5.5</v>
      </c>
      <c r="AE1179" s="41">
        <v>2</v>
      </c>
      <c r="AF1179" s="68" t="s">
        <v>619</v>
      </c>
      <c r="AG1179" s="39" t="str">
        <f>VLOOKUP(B1179,$B$1703:$D$1743,2,FALSE)</f>
        <v>NSW</v>
      </c>
      <c r="AH1179" s="39" t="str">
        <f>VLOOKUP(B1179,$B$1703:$D$1743,3,FALSE)</f>
        <v>-</v>
      </c>
      <c r="AI1179" s="69" t="str">
        <f>TRIM(PROPER(L1179))</f>
        <v>Touristic</v>
      </c>
      <c r="AJ1179" s="39" t="str">
        <f>TEXT(A1179, "ddd")</f>
        <v>Sat</v>
      </c>
      <c r="AK1179" s="39">
        <f>MONTH(Table2[[#This Row],[Date]])</f>
        <v>7</v>
      </c>
      <c r="AL1179" s="39"/>
      <c r="AM1179" s="39">
        <f>IF(AND(Table2[[#This Row],[Date]]=A1180,Table2[[#This Row],[Track]]=B1180,Table2[[#This Row],[Race]]=F1180,AL1179&lt;&gt;"Neg",AL1180&lt;&gt;"Neg"),2,"")</f>
        <v>2</v>
      </c>
      <c r="AN1179" s="39">
        <f>IF(AM1179=2,2,IF(AND(AM1178=2,Table2[[#This Row],[Negatives]]&lt;&gt;"NEG"),2,""))</f>
        <v>2</v>
      </c>
      <c r="AO1179" s="39">
        <f>IF(AND(Table2[[#This Row],[State]]="NSW",Table2[[#This Row],[Rated Order]]=3,AN1179=""),100,100)</f>
        <v>100</v>
      </c>
      <c r="AP1179" s="39">
        <f>IF(AC1179&lt;&gt;"Won","",AO1179*AD1179)</f>
        <v>550</v>
      </c>
      <c r="AQ1179" s="39">
        <f>IF(AP1179="",AO1179*-1,AP1179-AO1179)</f>
        <v>450</v>
      </c>
      <c r="AR1179" s="95">
        <f>IF(Table2[[#This Row],[Negatives]]="NEG","",IF(AND(Table2[[#This Row],[2 Pro Bets]]="",Table2[[#This Row],[State]]="NSW",Table2[[#This Row],[Rated Order]]=3),"",100))</f>
        <v>100</v>
      </c>
      <c r="AS1179" s="47">
        <f>IF(Table2[[#This Row],[Pro Bet]]="","",IF(Table2[[#This Row],[Lev Ret]]="","",AR1179*Table2[[#This Row],[Div]]))</f>
        <v>550</v>
      </c>
      <c r="AT1179" s="96">
        <f>IF(Table2[[#This Row],[Pro Bet]]="","",IF(AS1179="",AR1179*-1,AS1179-AR1179))</f>
        <v>450</v>
      </c>
    </row>
    <row r="1180" spans="1:46" x14ac:dyDescent="0.25">
      <c r="A1180" s="38">
        <v>45108</v>
      </c>
      <c r="B1180" s="39" t="s">
        <v>45</v>
      </c>
      <c r="C1180" s="40">
        <v>0.65972222222222221</v>
      </c>
      <c r="D1180" s="39">
        <v>4</v>
      </c>
      <c r="E1180" s="39">
        <v>4</v>
      </c>
      <c r="F1180" s="70">
        <v>9</v>
      </c>
      <c r="G1180" s="39">
        <v>1800</v>
      </c>
      <c r="H1180" s="39" t="s">
        <v>1398</v>
      </c>
      <c r="I1180" s="39">
        <v>78</v>
      </c>
      <c r="J1180" s="39">
        <v>150</v>
      </c>
      <c r="K1180" s="39">
        <v>13</v>
      </c>
      <c r="L1180" s="39" t="s">
        <v>960</v>
      </c>
      <c r="M1180" s="39" t="s">
        <v>999</v>
      </c>
      <c r="N1180" s="41">
        <v>7.6</v>
      </c>
      <c r="O1180" s="39" t="s">
        <v>1091</v>
      </c>
      <c r="P1180" s="39" t="s">
        <v>1421</v>
      </c>
      <c r="Q1180" s="48"/>
      <c r="R1180" s="39">
        <v>5</v>
      </c>
      <c r="S1180" s="39">
        <v>54</v>
      </c>
      <c r="T1180" s="39">
        <v>54</v>
      </c>
      <c r="U1180" s="48">
        <v>44.607843137254903</v>
      </c>
      <c r="V1180" s="39"/>
      <c r="W1180" s="39"/>
      <c r="X1180" s="39">
        <v>3</v>
      </c>
      <c r="Y1180" s="39">
        <v>6.8</v>
      </c>
      <c r="Z1180" s="39">
        <v>20</v>
      </c>
      <c r="AA1180" s="39"/>
      <c r="AB1180" s="52"/>
      <c r="AC1180" s="39"/>
      <c r="AD1180" s="41">
        <v>8</v>
      </c>
      <c r="AE1180" s="41"/>
      <c r="AF1180" s="68" t="s">
        <v>619</v>
      </c>
      <c r="AG1180" s="39" t="str">
        <f>VLOOKUP(B1180,$B$1703:$D$1743,2,FALSE)</f>
        <v>NSW</v>
      </c>
      <c r="AH1180" s="39" t="str">
        <f>VLOOKUP(B1180,$B$1703:$D$1743,3,FALSE)</f>
        <v>-</v>
      </c>
      <c r="AI1180" s="69" t="str">
        <f>TRIM(PROPER(L1180))</f>
        <v>Fuller</v>
      </c>
      <c r="AJ1180" s="39" t="str">
        <f>TEXT(A1180, "ddd")</f>
        <v>Sat</v>
      </c>
      <c r="AK1180" s="39">
        <f>MONTH(Table2[[#This Row],[Date]])</f>
        <v>7</v>
      </c>
      <c r="AL1180" s="39"/>
      <c r="AM1180" s="39" t="str">
        <f>IF(AND(Table2[[#This Row],[Date]]=A1181,Table2[[#This Row],[Track]]=B1181,Table2[[#This Row],[Race]]=F1181,AL1180&lt;&gt;"Neg",AL1181&lt;&gt;"Neg"),2,"")</f>
        <v/>
      </c>
      <c r="AN1180" s="39">
        <f>IF(AM1180=2,2,IF(AND(AM1179=2,Table2[[#This Row],[Negatives]]&lt;&gt;"NEG"),2,""))</f>
        <v>2</v>
      </c>
      <c r="AO1180" s="39">
        <f>IF(AND(Table2[[#This Row],[State]]="NSW",Table2[[#This Row],[Rated Order]]=3,AN1180=""),100,100)</f>
        <v>100</v>
      </c>
      <c r="AP1180" s="39" t="str">
        <f>IF(AC1180&lt;&gt;"Won","",AO1180*AD1180)</f>
        <v/>
      </c>
      <c r="AQ1180" s="39">
        <f>IF(AP1180="",AO1180*-1,AP1180-AO1180)</f>
        <v>-100</v>
      </c>
      <c r="AR1180" s="95">
        <f>IF(Table2[[#This Row],[Negatives]]="NEG","",IF(AND(Table2[[#This Row],[2 Pro Bets]]="",Table2[[#This Row],[State]]="NSW",Table2[[#This Row],[Rated Order]]=3),"",100))</f>
        <v>100</v>
      </c>
      <c r="AS1180" s="47" t="str">
        <f>IF(Table2[[#This Row],[Pro Bet]]="","",IF(Table2[[#This Row],[Lev Ret]]="","",AR1180*Table2[[#This Row],[Div]]))</f>
        <v/>
      </c>
      <c r="AT1180" s="96">
        <f>IF(Table2[[#This Row],[Pro Bet]]="","",IF(AS1180="",AR1180*-1,AS1180-AR1180))</f>
        <v>-100</v>
      </c>
    </row>
    <row r="1181" spans="1:46" x14ac:dyDescent="0.25">
      <c r="A1181" s="38">
        <v>45108</v>
      </c>
      <c r="B1181" s="39" t="s">
        <v>225</v>
      </c>
      <c r="C1181" s="40">
        <v>0.67361111111111116</v>
      </c>
      <c r="D1181" s="39">
        <v>5</v>
      </c>
      <c r="E1181" s="39">
        <v>0</v>
      </c>
      <c r="F1181" s="70">
        <v>8</v>
      </c>
      <c r="G1181" s="39">
        <v>1600</v>
      </c>
      <c r="H1181" s="39" t="s">
        <v>988</v>
      </c>
      <c r="I1181" s="39" t="s">
        <v>989</v>
      </c>
      <c r="J1181" s="39">
        <v>200</v>
      </c>
      <c r="K1181" s="39">
        <v>10</v>
      </c>
      <c r="L1181" s="39" t="s">
        <v>684</v>
      </c>
      <c r="M1181" s="39" t="s">
        <v>1024</v>
      </c>
      <c r="N1181" s="41">
        <v>19.100000000000001</v>
      </c>
      <c r="O1181" s="39" t="s">
        <v>1091</v>
      </c>
      <c r="P1181" s="39" t="s">
        <v>1200</v>
      </c>
      <c r="Q1181" s="48"/>
      <c r="R1181" s="39">
        <v>10</v>
      </c>
      <c r="S1181" s="39">
        <v>54</v>
      </c>
      <c r="T1181" s="39">
        <v>54</v>
      </c>
      <c r="U1181" s="48">
        <v>19.728355717429242</v>
      </c>
      <c r="V1181" s="39"/>
      <c r="W1181" s="39"/>
      <c r="X1181" s="39">
        <v>2</v>
      </c>
      <c r="Y1181" s="39">
        <v>5.2</v>
      </c>
      <c r="Z1181" s="39">
        <v>35</v>
      </c>
      <c r="AA1181" s="39">
        <v>15</v>
      </c>
      <c r="AB1181" s="52"/>
      <c r="AC1181" s="39"/>
      <c r="AD1181" s="41">
        <v>31</v>
      </c>
      <c r="AE1181" s="41"/>
      <c r="AF1181" s="68" t="s">
        <v>618</v>
      </c>
      <c r="AG1181" s="39" t="str">
        <f>VLOOKUP(B1181,$B$1703:$D$1743,2,FALSE)</f>
        <v>Vic</v>
      </c>
      <c r="AH1181" s="39" t="str">
        <f>VLOOKUP(B1181,$B$1703:$D$1743,3,FALSE)</f>
        <v>-</v>
      </c>
      <c r="AI1181" s="69" t="str">
        <f>TRIM(PROPER(L1181))</f>
        <v>Bullfinch</v>
      </c>
      <c r="AJ1181" s="39" t="str">
        <f>TEXT(A1181, "ddd")</f>
        <v>Sat</v>
      </c>
      <c r="AK1181" s="39">
        <f>MONTH(Table2[[#This Row],[Date]])</f>
        <v>7</v>
      </c>
      <c r="AL1181" s="39"/>
      <c r="AM1181" s="39" t="str">
        <f>IF(AND(Table2[[#This Row],[Date]]=A1182,Table2[[#This Row],[Track]]=B1182,Table2[[#This Row],[Race]]=F1182,AL1181&lt;&gt;"Neg",AL1182&lt;&gt;"Neg"),2,"")</f>
        <v/>
      </c>
      <c r="AN1181" s="39" t="str">
        <f>IF(AM1181=2,2,IF(AND(AM1180=2,Table2[[#This Row],[Negatives]]&lt;&gt;"NEG"),2,""))</f>
        <v/>
      </c>
      <c r="AO1181" s="39">
        <f>IF(AND(Table2[[#This Row],[State]]="NSW",Table2[[#This Row],[Rated Order]]=3,AN1181=""),100,100)</f>
        <v>100</v>
      </c>
      <c r="AP1181" s="39" t="str">
        <f>IF(AC1181&lt;&gt;"Won","",AO1181*AD1181)</f>
        <v/>
      </c>
      <c r="AQ1181" s="39">
        <f>IF(AP1181="",AO1181*-1,AP1181-AO1181)</f>
        <v>-100</v>
      </c>
      <c r="AR1181" s="95">
        <f>IF(Table2[[#This Row],[Negatives]]="NEG","",IF(AND(Table2[[#This Row],[2 Pro Bets]]="",Table2[[#This Row],[State]]="NSW",Table2[[#This Row],[Rated Order]]=3),"",100))</f>
        <v>100</v>
      </c>
      <c r="AS1181" s="47" t="str">
        <f>IF(Table2[[#This Row],[Pro Bet]]="","",IF(Table2[[#This Row],[Lev Ret]]="","",AR1181*Table2[[#This Row],[Div]]))</f>
        <v/>
      </c>
      <c r="AT1181" s="96">
        <f>IF(Table2[[#This Row],[Pro Bet]]="","",IF(AS1181="",AR1181*-1,AS1181-AR1181))</f>
        <v>-100</v>
      </c>
    </row>
    <row r="1182" spans="1:46" x14ac:dyDescent="0.25">
      <c r="A1182" s="38">
        <v>45115</v>
      </c>
      <c r="B1182" s="39" t="s">
        <v>44</v>
      </c>
      <c r="C1182" s="40">
        <v>0.53125</v>
      </c>
      <c r="D1182" s="39">
        <v>4</v>
      </c>
      <c r="E1182" s="39">
        <v>9</v>
      </c>
      <c r="F1182" s="70">
        <v>4</v>
      </c>
      <c r="G1182" s="39">
        <v>1200</v>
      </c>
      <c r="H1182" s="39" t="s">
        <v>1398</v>
      </c>
      <c r="I1182" s="39">
        <v>72</v>
      </c>
      <c r="J1182" s="39">
        <v>120</v>
      </c>
      <c r="K1182" s="39">
        <v>13</v>
      </c>
      <c r="L1182" s="39" t="s">
        <v>415</v>
      </c>
      <c r="M1182" s="39" t="s">
        <v>1006</v>
      </c>
      <c r="N1182" s="41">
        <v>4.8</v>
      </c>
      <c r="O1182" s="39" t="s">
        <v>1445</v>
      </c>
      <c r="P1182" s="39" t="s">
        <v>1541</v>
      </c>
      <c r="Q1182" s="48">
        <v>3</v>
      </c>
      <c r="R1182" s="39">
        <v>1</v>
      </c>
      <c r="S1182" s="39">
        <v>54.5</v>
      </c>
      <c r="T1182" s="39">
        <v>51.5</v>
      </c>
      <c r="U1182" s="48">
        <v>37.662337662337663</v>
      </c>
      <c r="V1182" s="39"/>
      <c r="W1182" s="39"/>
      <c r="X1182" s="39">
        <v>3</v>
      </c>
      <c r="Y1182" s="39">
        <v>5.8</v>
      </c>
      <c r="Z1182" s="39">
        <v>20</v>
      </c>
      <c r="AA1182" s="39"/>
      <c r="AB1182" s="52"/>
      <c r="AC1182" s="39" t="s">
        <v>2</v>
      </c>
      <c r="AD1182" s="41">
        <v>7</v>
      </c>
      <c r="AE1182" s="41">
        <v>2.5</v>
      </c>
      <c r="AF1182" s="68" t="s">
        <v>619</v>
      </c>
      <c r="AG1182" s="39" t="str">
        <f>VLOOKUP(B1182,$B$1703:$D$1743,2,FALSE)</f>
        <v>NSW</v>
      </c>
      <c r="AH1182" s="39" t="str">
        <f>VLOOKUP(B1182,$B$1703:$D$1743,3,FALSE)</f>
        <v>-</v>
      </c>
      <c r="AI1182" s="69" t="str">
        <f>TRIM(PROPER(L1182))</f>
        <v>Super Bright</v>
      </c>
      <c r="AJ1182" s="39" t="str">
        <f>TEXT(A1182, "ddd")</f>
        <v>Sat</v>
      </c>
      <c r="AK1182" s="39">
        <f>MONTH(Table2[[#This Row],[Date]])</f>
        <v>7</v>
      </c>
      <c r="AL1182" s="79" t="s">
        <v>1361</v>
      </c>
      <c r="AM1182" s="39" t="str">
        <f>IF(AND(Table2[[#This Row],[Date]]=A1183,Table2[[#This Row],[Track]]=B1183,Table2[[#This Row],[Race]]=F1183,AL1182&lt;&gt;"Neg",AL1183&lt;&gt;"Neg"),2,"")</f>
        <v/>
      </c>
      <c r="AN1182" s="39" t="str">
        <f>IF(AM1182=2,2,IF(AND(AM1181=2,Table2[[#This Row],[Negatives]]&lt;&gt;"NEG"),2,""))</f>
        <v/>
      </c>
      <c r="AO1182" s="39">
        <f>IF(AND(Table2[[#This Row],[State]]="NSW",Table2[[#This Row],[Rated Order]]=3,AN1182=""),100,100)</f>
        <v>100</v>
      </c>
      <c r="AP1182" s="39" t="str">
        <f>IF(AC1182&lt;&gt;"Won","",AO1182*AD1182)</f>
        <v/>
      </c>
      <c r="AQ1182" s="39">
        <f>IF(AP1182="",AO1182*-1,AP1182-AO1182)</f>
        <v>-100</v>
      </c>
      <c r="AR1182" s="95" t="str">
        <f>IF(Table2[[#This Row],[Negatives]]="NEG","",IF(AND(Table2[[#This Row],[2 Pro Bets]]="",Table2[[#This Row],[State]]="NSW",Table2[[#This Row],[Rated Order]]=3),"",100))</f>
        <v/>
      </c>
      <c r="AS1182" s="47" t="str">
        <f>IF(Table2[[#This Row],[Pro Bet]]="","",IF(Table2[[#This Row],[Lev Ret]]="","",AR1182*Table2[[#This Row],[Div]]))</f>
        <v/>
      </c>
      <c r="AT1182" s="96" t="str">
        <f>IF(Table2[[#This Row],[Pro Bet]]="","",IF(AS1182="",AR1182*-1,AS1182-AR1182))</f>
        <v/>
      </c>
    </row>
    <row r="1183" spans="1:46" x14ac:dyDescent="0.25">
      <c r="A1183" s="38">
        <v>45115</v>
      </c>
      <c r="B1183" s="39" t="s">
        <v>44</v>
      </c>
      <c r="C1183" s="40">
        <v>0.55555555555555558</v>
      </c>
      <c r="D1183" s="39">
        <v>4</v>
      </c>
      <c r="E1183" s="39">
        <v>9</v>
      </c>
      <c r="F1183" s="70">
        <v>5</v>
      </c>
      <c r="G1183" s="39">
        <v>1400</v>
      </c>
      <c r="H1183" s="39" t="s">
        <v>1398</v>
      </c>
      <c r="I1183" s="39">
        <v>78</v>
      </c>
      <c r="J1183" s="39">
        <v>150</v>
      </c>
      <c r="K1183" s="39">
        <v>2</v>
      </c>
      <c r="L1183" s="39" t="s">
        <v>416</v>
      </c>
      <c r="M1183" s="39" t="s">
        <v>999</v>
      </c>
      <c r="N1183" s="41">
        <v>5.0999999999999996</v>
      </c>
      <c r="O1183" s="39" t="s">
        <v>1518</v>
      </c>
      <c r="P1183" s="39" t="s">
        <v>1534</v>
      </c>
      <c r="Q1183" s="48">
        <v>1.5</v>
      </c>
      <c r="R1183" s="39">
        <v>2</v>
      </c>
      <c r="S1183" s="39">
        <v>61.5</v>
      </c>
      <c r="T1183" s="39">
        <v>60</v>
      </c>
      <c r="U1183" s="48">
        <v>34.759358288770059</v>
      </c>
      <c r="V1183" s="39">
        <v>3</v>
      </c>
      <c r="W1183" s="39">
        <v>5</v>
      </c>
      <c r="X1183" s="39">
        <v>2</v>
      </c>
      <c r="Y1183" s="39">
        <v>4.33</v>
      </c>
      <c r="Z1183" s="39">
        <v>20</v>
      </c>
      <c r="AA1183" s="39"/>
      <c r="AB1183" s="52"/>
      <c r="AC1183" s="39"/>
      <c r="AD1183" s="41">
        <v>5.5</v>
      </c>
      <c r="AE1183" s="41"/>
      <c r="AF1183" s="68" t="s">
        <v>619</v>
      </c>
      <c r="AG1183" s="39" t="str">
        <f>VLOOKUP(B1183,$B$1703:$D$1743,2,FALSE)</f>
        <v>NSW</v>
      </c>
      <c r="AH1183" s="39" t="str">
        <f>VLOOKUP(B1183,$B$1703:$D$1743,3,FALSE)</f>
        <v>-</v>
      </c>
      <c r="AI1183" s="69" t="str">
        <f>TRIM(PROPER(L1183))</f>
        <v>Excelladus</v>
      </c>
      <c r="AJ1183" s="39" t="str">
        <f>TEXT(A1183, "ddd")</f>
        <v>Sat</v>
      </c>
      <c r="AK1183" s="39">
        <f>MONTH(Table2[[#This Row],[Date]])</f>
        <v>7</v>
      </c>
      <c r="AL1183" s="39"/>
      <c r="AM1183" s="39" t="str">
        <f>IF(AND(Table2[[#This Row],[Date]]=A1184,Table2[[#This Row],[Track]]=B1184,Table2[[#This Row],[Race]]=F1184,AL1183&lt;&gt;"Neg",AL1184&lt;&gt;"Neg"),2,"")</f>
        <v/>
      </c>
      <c r="AN1183" s="39" t="str">
        <f>IF(AM1183=2,2,IF(AND(AM1182=2,Table2[[#This Row],[Negatives]]&lt;&gt;"NEG"),2,""))</f>
        <v/>
      </c>
      <c r="AO1183" s="39">
        <f>IF(AND(Table2[[#This Row],[State]]="NSW",Table2[[#This Row],[Rated Order]]=3,AN1183=""),100,100)</f>
        <v>100</v>
      </c>
      <c r="AP1183" s="39" t="str">
        <f>IF(AC1183&lt;&gt;"Won","",AO1183*AD1183)</f>
        <v/>
      </c>
      <c r="AQ1183" s="39">
        <f>IF(AP1183="",AO1183*-1,AP1183-AO1183)</f>
        <v>-100</v>
      </c>
      <c r="AR1183" s="95">
        <f>IF(Table2[[#This Row],[Negatives]]="NEG","",IF(AND(Table2[[#This Row],[2 Pro Bets]]="",Table2[[#This Row],[State]]="NSW",Table2[[#This Row],[Rated Order]]=3),"",100))</f>
        <v>100</v>
      </c>
      <c r="AS1183" s="47" t="str">
        <f>IF(Table2[[#This Row],[Pro Bet]]="","",IF(Table2[[#This Row],[Lev Ret]]="","",AR1183*Table2[[#This Row],[Div]]))</f>
        <v/>
      </c>
      <c r="AT1183" s="96">
        <f>IF(Table2[[#This Row],[Pro Bet]]="","",IF(AS1183="",AR1183*-1,AS1183-AR1183))</f>
        <v>-100</v>
      </c>
    </row>
    <row r="1184" spans="1:46" x14ac:dyDescent="0.25">
      <c r="A1184" s="38">
        <v>45115</v>
      </c>
      <c r="B1184" s="39" t="s">
        <v>44</v>
      </c>
      <c r="C1184" s="40">
        <v>0.55555555555555558</v>
      </c>
      <c r="D1184" s="39">
        <v>4</v>
      </c>
      <c r="E1184" s="39">
        <v>9</v>
      </c>
      <c r="F1184" s="70">
        <v>5</v>
      </c>
      <c r="G1184" s="39">
        <v>1400</v>
      </c>
      <c r="H1184" s="39" t="s">
        <v>1398</v>
      </c>
      <c r="I1184" s="39">
        <v>78</v>
      </c>
      <c r="J1184" s="39">
        <v>150</v>
      </c>
      <c r="K1184" s="39">
        <v>3</v>
      </c>
      <c r="L1184" s="39" t="s">
        <v>1661</v>
      </c>
      <c r="M1184" s="39" t="s">
        <v>1018</v>
      </c>
      <c r="N1184" s="41">
        <v>2.9</v>
      </c>
      <c r="O1184" s="39" t="s">
        <v>1406</v>
      </c>
      <c r="P1184" s="39" t="s">
        <v>1514</v>
      </c>
      <c r="Q1184" s="48">
        <v>3</v>
      </c>
      <c r="R1184" s="39">
        <v>3</v>
      </c>
      <c r="S1184" s="39">
        <v>61</v>
      </c>
      <c r="T1184" s="39">
        <v>58</v>
      </c>
      <c r="U1184" s="48">
        <v>34.759358288770059</v>
      </c>
      <c r="V1184" s="39">
        <v>1</v>
      </c>
      <c r="W1184" s="39">
        <v>3</v>
      </c>
      <c r="X1184" s="39">
        <v>3</v>
      </c>
      <c r="Y1184" s="39">
        <v>6.9</v>
      </c>
      <c r="Z1184" s="39">
        <v>20</v>
      </c>
      <c r="AA1184" s="39"/>
      <c r="AB1184" s="52"/>
      <c r="AC1184" s="39" t="s">
        <v>2</v>
      </c>
      <c r="AD1184" s="41">
        <v>2.8</v>
      </c>
      <c r="AE1184" s="41">
        <v>1.4</v>
      </c>
      <c r="AF1184" s="68" t="s">
        <v>619</v>
      </c>
      <c r="AG1184" s="39" t="str">
        <f>VLOOKUP(B1184,$B$1703:$D$1743,2,FALSE)</f>
        <v>NSW</v>
      </c>
      <c r="AH1184" s="39" t="str">
        <f>VLOOKUP(B1184,$B$1703:$D$1743,3,FALSE)</f>
        <v>-</v>
      </c>
      <c r="AI1184" s="69" t="str">
        <f>TRIM(PROPER(L1184))</f>
        <v>Resonator</v>
      </c>
      <c r="AJ1184" s="39" t="str">
        <f>TEXT(A1184, "ddd")</f>
        <v>Sat</v>
      </c>
      <c r="AK1184" s="39">
        <f>MONTH(Table2[[#This Row],[Date]])</f>
        <v>7</v>
      </c>
      <c r="AL1184" s="39" t="s">
        <v>1362</v>
      </c>
      <c r="AM1184" s="39" t="str">
        <f>IF(AND(Table2[[#This Row],[Date]]=A1185,Table2[[#This Row],[Track]]=B1185,Table2[[#This Row],[Race]]=F1185,AL1184&lt;&gt;"Neg",AL1185&lt;&gt;"Neg"),2,"")</f>
        <v/>
      </c>
      <c r="AN1184" s="39" t="str">
        <f>IF(AM1184=2,2,IF(AND(AM1183=2,Table2[[#This Row],[Negatives]]&lt;&gt;"NEG"),2,""))</f>
        <v/>
      </c>
      <c r="AO1184" s="39">
        <f>IF(AND(Table2[[#This Row],[State]]="NSW",Table2[[#This Row],[Rated Order]]=3,AN1184=""),100,100)</f>
        <v>100</v>
      </c>
      <c r="AP1184" s="39" t="str">
        <f>IF(AC1184&lt;&gt;"Won","",AO1184*AD1184)</f>
        <v/>
      </c>
      <c r="AQ1184" s="39">
        <f>IF(AP1184="",AO1184*-1,AP1184-AO1184)</f>
        <v>-100</v>
      </c>
      <c r="AR1184" s="95" t="str">
        <f>IF(Table2[[#This Row],[Negatives]]="NEG","",IF(AND(Table2[[#This Row],[2 Pro Bets]]="",Table2[[#This Row],[State]]="NSW",Table2[[#This Row],[Rated Order]]=3),"",100))</f>
        <v/>
      </c>
      <c r="AS1184" s="47" t="str">
        <f>IF(Table2[[#This Row],[Pro Bet]]="","",IF(Table2[[#This Row],[Lev Ret]]="","",AR1184*Table2[[#This Row],[Div]]))</f>
        <v/>
      </c>
      <c r="AT1184" s="96" t="str">
        <f>IF(Table2[[#This Row],[Pro Bet]]="","",IF(AS1184="",AR1184*-1,AS1184-AR1184))</f>
        <v/>
      </c>
    </row>
    <row r="1185" spans="1:46" x14ac:dyDescent="0.25">
      <c r="A1185" s="38">
        <v>45115</v>
      </c>
      <c r="B1185" s="39" t="s">
        <v>44</v>
      </c>
      <c r="C1185" s="40">
        <v>0.57986111111111105</v>
      </c>
      <c r="D1185" s="39">
        <v>4</v>
      </c>
      <c r="E1185" s="39">
        <v>9</v>
      </c>
      <c r="F1185" s="70">
        <v>6</v>
      </c>
      <c r="G1185" s="39">
        <v>2000</v>
      </c>
      <c r="H1185" s="39" t="s">
        <v>1398</v>
      </c>
      <c r="I1185" s="39">
        <v>78</v>
      </c>
      <c r="J1185" s="39">
        <v>150</v>
      </c>
      <c r="K1185" s="39">
        <v>3</v>
      </c>
      <c r="L1185" s="39" t="s">
        <v>421</v>
      </c>
      <c r="M1185" s="39" t="s">
        <v>999</v>
      </c>
      <c r="N1185" s="41">
        <v>3.8</v>
      </c>
      <c r="O1185" s="39" t="s">
        <v>1149</v>
      </c>
      <c r="P1185" s="39" t="s">
        <v>1403</v>
      </c>
      <c r="Q1185" s="48"/>
      <c r="R1185" s="39">
        <v>12</v>
      </c>
      <c r="S1185" s="39">
        <v>59.5</v>
      </c>
      <c r="T1185" s="39">
        <v>59.5</v>
      </c>
      <c r="U1185" s="48">
        <v>49.043062200956939</v>
      </c>
      <c r="V1185" s="39">
        <v>2</v>
      </c>
      <c r="W1185" s="39">
        <v>2</v>
      </c>
      <c r="X1185" s="39">
        <v>2</v>
      </c>
      <c r="Y1185" s="39">
        <v>7.16</v>
      </c>
      <c r="Z1185" s="39">
        <v>20</v>
      </c>
      <c r="AA1185" s="39"/>
      <c r="AB1185" s="52"/>
      <c r="AC1185" s="39" t="s">
        <v>471</v>
      </c>
      <c r="AD1185" s="41">
        <v>4.8</v>
      </c>
      <c r="AE1185" s="41">
        <v>2.1</v>
      </c>
      <c r="AF1185" s="68" t="s">
        <v>619</v>
      </c>
      <c r="AG1185" s="39" t="str">
        <f>VLOOKUP(B1185,$B$1703:$D$1743,2,FALSE)</f>
        <v>NSW</v>
      </c>
      <c r="AH1185" s="39" t="str">
        <f>VLOOKUP(B1185,$B$1703:$D$1743,3,FALSE)</f>
        <v>-</v>
      </c>
      <c r="AI1185" s="69" t="str">
        <f>TRIM(PROPER(L1185))</f>
        <v>Manbehindthemoney</v>
      </c>
      <c r="AJ1185" s="39" t="str">
        <f>TEXT(A1185, "ddd")</f>
        <v>Sat</v>
      </c>
      <c r="AK1185" s="39">
        <f>MONTH(Table2[[#This Row],[Date]])</f>
        <v>7</v>
      </c>
      <c r="AL1185" s="39"/>
      <c r="AM1185" s="39">
        <f>IF(AND(Table2[[#This Row],[Date]]=A1186,Table2[[#This Row],[Track]]=B1186,Table2[[#This Row],[Race]]=F1186,AL1185&lt;&gt;"Neg",AL1186&lt;&gt;"Neg"),2,"")</f>
        <v>2</v>
      </c>
      <c r="AN1185" s="39">
        <f>IF(AM1185=2,2,IF(AND(AM1184=2,Table2[[#This Row],[Negatives]]&lt;&gt;"NEG"),2,""))</f>
        <v>2</v>
      </c>
      <c r="AO1185" s="39">
        <f>IF(AND(Table2[[#This Row],[State]]="NSW",Table2[[#This Row],[Rated Order]]=3,AN1185=""),100,100)</f>
        <v>100</v>
      </c>
      <c r="AP1185" s="39">
        <f>IF(AC1185&lt;&gt;"Won","",AO1185*AD1185)</f>
        <v>480</v>
      </c>
      <c r="AQ1185" s="39">
        <f>IF(AP1185="",AO1185*-1,AP1185-AO1185)</f>
        <v>380</v>
      </c>
      <c r="AR1185" s="95">
        <f>IF(Table2[[#This Row],[Negatives]]="NEG","",IF(AND(Table2[[#This Row],[2 Pro Bets]]="",Table2[[#This Row],[State]]="NSW",Table2[[#This Row],[Rated Order]]=3),"",100))</f>
        <v>100</v>
      </c>
      <c r="AS1185" s="47">
        <f>IF(Table2[[#This Row],[Pro Bet]]="","",IF(Table2[[#This Row],[Lev Ret]]="","",AR1185*Table2[[#This Row],[Div]]))</f>
        <v>480</v>
      </c>
      <c r="AT1185" s="96">
        <f>IF(Table2[[#This Row],[Pro Bet]]="","",IF(AS1185="",AR1185*-1,AS1185-AR1185))</f>
        <v>380</v>
      </c>
    </row>
    <row r="1186" spans="1:46" x14ac:dyDescent="0.25">
      <c r="A1186" s="38">
        <v>45115</v>
      </c>
      <c r="B1186" s="39" t="s">
        <v>44</v>
      </c>
      <c r="C1186" s="40">
        <v>0.57986111111111105</v>
      </c>
      <c r="D1186" s="39">
        <v>4</v>
      </c>
      <c r="E1186" s="39">
        <v>9</v>
      </c>
      <c r="F1186" s="70">
        <v>6</v>
      </c>
      <c r="G1186" s="39">
        <v>2000</v>
      </c>
      <c r="H1186" s="39" t="s">
        <v>1398</v>
      </c>
      <c r="I1186" s="39">
        <v>78</v>
      </c>
      <c r="J1186" s="39">
        <v>150</v>
      </c>
      <c r="K1186" s="39">
        <v>7</v>
      </c>
      <c r="L1186" s="39" t="s">
        <v>405</v>
      </c>
      <c r="M1186" s="39" t="s">
        <v>1006</v>
      </c>
      <c r="N1186" s="41">
        <v>4.8</v>
      </c>
      <c r="O1186" s="39" t="s">
        <v>1417</v>
      </c>
      <c r="P1186" s="39" t="s">
        <v>1498</v>
      </c>
      <c r="Q1186" s="48"/>
      <c r="R1186" s="39">
        <v>7</v>
      </c>
      <c r="S1186" s="39">
        <v>59</v>
      </c>
      <c r="T1186" s="39">
        <v>59</v>
      </c>
      <c r="U1186" s="48">
        <v>49.043062200956939</v>
      </c>
      <c r="V1186" s="39">
        <v>1</v>
      </c>
      <c r="W1186" s="39">
        <v>3</v>
      </c>
      <c r="X1186" s="39">
        <v>3</v>
      </c>
      <c r="Y1186" s="39">
        <v>7.74</v>
      </c>
      <c r="Z1186" s="39">
        <v>20</v>
      </c>
      <c r="AA1186" s="39"/>
      <c r="AB1186" s="52"/>
      <c r="AC1186" s="39" t="s">
        <v>1</v>
      </c>
      <c r="AD1186" s="41">
        <v>5</v>
      </c>
      <c r="AE1186" s="41">
        <v>1.8</v>
      </c>
      <c r="AF1186" s="68" t="s">
        <v>619</v>
      </c>
      <c r="AG1186" s="39" t="str">
        <f>VLOOKUP(B1186,$B$1703:$D$1743,2,FALSE)</f>
        <v>NSW</v>
      </c>
      <c r="AH1186" s="39" t="str">
        <f>VLOOKUP(B1186,$B$1703:$D$1743,3,FALSE)</f>
        <v>-</v>
      </c>
      <c r="AI1186" s="69" t="str">
        <f>TRIM(PROPER(L1186))</f>
        <v>Touristic</v>
      </c>
      <c r="AJ1186" s="39" t="str">
        <f>TEXT(A1186, "ddd")</f>
        <v>Sat</v>
      </c>
      <c r="AK1186" s="39">
        <f>MONTH(Table2[[#This Row],[Date]])</f>
        <v>7</v>
      </c>
      <c r="AL1186" s="39"/>
      <c r="AM1186" s="39" t="str">
        <f>IF(AND(Table2[[#This Row],[Date]]=A1187,Table2[[#This Row],[Track]]=B1187,Table2[[#This Row],[Race]]=F1187,AL1186&lt;&gt;"Neg",AL1187&lt;&gt;"Neg"),2,"")</f>
        <v/>
      </c>
      <c r="AN1186" s="39">
        <f>IF(AM1186=2,2,IF(AND(AM1185=2,Table2[[#This Row],[Negatives]]&lt;&gt;"NEG"),2,""))</f>
        <v>2</v>
      </c>
      <c r="AO1186" s="39">
        <f>IF(AND(Table2[[#This Row],[State]]="NSW",Table2[[#This Row],[Rated Order]]=3,AN1186=""),100,100)</f>
        <v>100</v>
      </c>
      <c r="AP1186" s="39" t="str">
        <f>IF(AC1186&lt;&gt;"Won","",AO1186*AD1186)</f>
        <v/>
      </c>
      <c r="AQ1186" s="39">
        <f>IF(AP1186="",AO1186*-1,AP1186-AO1186)</f>
        <v>-100</v>
      </c>
      <c r="AR1186" s="95">
        <f>IF(Table2[[#This Row],[Negatives]]="NEG","",IF(AND(Table2[[#This Row],[2 Pro Bets]]="",Table2[[#This Row],[State]]="NSW",Table2[[#This Row],[Rated Order]]=3),"",100))</f>
        <v>100</v>
      </c>
      <c r="AS1186" s="47" t="str">
        <f>IF(Table2[[#This Row],[Pro Bet]]="","",IF(Table2[[#This Row],[Lev Ret]]="","",AR1186*Table2[[#This Row],[Div]]))</f>
        <v/>
      </c>
      <c r="AT1186" s="96">
        <f>IF(Table2[[#This Row],[Pro Bet]]="","",IF(AS1186="",AR1186*-1,AS1186-AR1186))</f>
        <v>-100</v>
      </c>
    </row>
    <row r="1187" spans="1:46" x14ac:dyDescent="0.25">
      <c r="A1187" s="38">
        <v>45115</v>
      </c>
      <c r="B1187" s="39" t="s">
        <v>44</v>
      </c>
      <c r="C1187" s="40">
        <v>0.60763888888888895</v>
      </c>
      <c r="D1187" s="39">
        <v>4</v>
      </c>
      <c r="E1187" s="39">
        <v>9</v>
      </c>
      <c r="F1187" s="70">
        <v>7</v>
      </c>
      <c r="G1187" s="39">
        <v>1100</v>
      </c>
      <c r="H1187" s="39" t="s">
        <v>1398</v>
      </c>
      <c r="I1187" s="39">
        <v>78</v>
      </c>
      <c r="J1187" s="39">
        <v>150</v>
      </c>
      <c r="K1187" s="39">
        <v>2</v>
      </c>
      <c r="L1187" s="39" t="s">
        <v>166</v>
      </c>
      <c r="M1187" s="39" t="s">
        <v>1018</v>
      </c>
      <c r="N1187" s="41">
        <v>4.2</v>
      </c>
      <c r="O1187" s="39" t="s">
        <v>1337</v>
      </c>
      <c r="P1187" s="39" t="s">
        <v>1530</v>
      </c>
      <c r="Q1187" s="48">
        <v>1.5</v>
      </c>
      <c r="R1187" s="39">
        <v>7</v>
      </c>
      <c r="S1187" s="39">
        <v>59.5</v>
      </c>
      <c r="T1187" s="39">
        <v>58</v>
      </c>
      <c r="U1187" s="48">
        <v>64.625850340136054</v>
      </c>
      <c r="V1187" s="39">
        <v>2</v>
      </c>
      <c r="W1187" s="39">
        <v>1</v>
      </c>
      <c r="X1187" s="39">
        <v>2</v>
      </c>
      <c r="Y1187" s="39">
        <v>4.0999999999999996</v>
      </c>
      <c r="Z1187" s="39">
        <v>20</v>
      </c>
      <c r="AA1187" s="39"/>
      <c r="AB1187" s="52"/>
      <c r="AC1187" s="39" t="s">
        <v>2</v>
      </c>
      <c r="AD1187" s="41">
        <v>5.5</v>
      </c>
      <c r="AE1187" s="41">
        <v>2</v>
      </c>
      <c r="AF1187" s="68" t="s">
        <v>619</v>
      </c>
      <c r="AG1187" s="39" t="str">
        <f>VLOOKUP(B1187,$B$1703:$D$1743,2,FALSE)</f>
        <v>NSW</v>
      </c>
      <c r="AH1187" s="39" t="str">
        <f>VLOOKUP(B1187,$B$1703:$D$1743,3,FALSE)</f>
        <v>-</v>
      </c>
      <c r="AI1187" s="69" t="str">
        <f>TRIM(PROPER(L1187))</f>
        <v>Brudenell</v>
      </c>
      <c r="AJ1187" s="39" t="str">
        <f>TEXT(A1187, "ddd")</f>
        <v>Sat</v>
      </c>
      <c r="AK1187" s="39">
        <f>MONTH(Table2[[#This Row],[Date]])</f>
        <v>7</v>
      </c>
      <c r="AL1187" s="39" t="s">
        <v>1362</v>
      </c>
      <c r="AM1187" s="39" t="str">
        <f>IF(AND(Table2[[#This Row],[Date]]=A1188,Table2[[#This Row],[Track]]=B1188,Table2[[#This Row],[Race]]=F1188,AL1187&lt;&gt;"Neg",AL1188&lt;&gt;"Neg"),2,"")</f>
        <v/>
      </c>
      <c r="AN1187" s="39" t="str">
        <f>IF(AM1187=2,2,IF(AND(AM1186=2,Table2[[#This Row],[Negatives]]&lt;&gt;"NEG"),2,""))</f>
        <v/>
      </c>
      <c r="AO1187" s="39">
        <f>IF(AND(Table2[[#This Row],[State]]="NSW",Table2[[#This Row],[Rated Order]]=3,AN1187=""),100,100)</f>
        <v>100</v>
      </c>
      <c r="AP1187" s="39" t="str">
        <f>IF(AC1187&lt;&gt;"Won","",AO1187*AD1187)</f>
        <v/>
      </c>
      <c r="AQ1187" s="39">
        <f>IF(AP1187="",AO1187*-1,AP1187-AO1187)</f>
        <v>-100</v>
      </c>
      <c r="AR1187" s="95" t="str">
        <f>IF(Table2[[#This Row],[Negatives]]="NEG","",IF(AND(Table2[[#This Row],[2 Pro Bets]]="",Table2[[#This Row],[State]]="NSW",Table2[[#This Row],[Rated Order]]=3),"",100))</f>
        <v/>
      </c>
      <c r="AS1187" s="47" t="str">
        <f>IF(Table2[[#This Row],[Pro Bet]]="","",IF(Table2[[#This Row],[Lev Ret]]="","",AR1187*Table2[[#This Row],[Div]]))</f>
        <v/>
      </c>
      <c r="AT1187" s="96" t="str">
        <f>IF(Table2[[#This Row],[Pro Bet]]="","",IF(AS1187="",AR1187*-1,AS1187-AR1187))</f>
        <v/>
      </c>
    </row>
    <row r="1188" spans="1:46" x14ac:dyDescent="0.25">
      <c r="A1188" s="38">
        <v>45115</v>
      </c>
      <c r="B1188" s="39" t="s">
        <v>107</v>
      </c>
      <c r="C1188" s="40">
        <v>0.62152777777777779</v>
      </c>
      <c r="D1188" s="39">
        <v>6</v>
      </c>
      <c r="E1188" s="39">
        <v>3</v>
      </c>
      <c r="F1188" s="70">
        <v>6</v>
      </c>
      <c r="G1188" s="39">
        <v>1400</v>
      </c>
      <c r="H1188" s="39" t="s">
        <v>988</v>
      </c>
      <c r="I1188" s="39">
        <v>100</v>
      </c>
      <c r="J1188" s="39">
        <v>150</v>
      </c>
      <c r="K1188" s="39">
        <v>3</v>
      </c>
      <c r="L1188" s="39" t="s">
        <v>1319</v>
      </c>
      <c r="M1188" s="39" t="s">
        <v>1018</v>
      </c>
      <c r="N1188" s="41">
        <v>4.4000000000000004</v>
      </c>
      <c r="O1188" s="39" t="s">
        <v>1161</v>
      </c>
      <c r="P1188" s="39" t="s">
        <v>1320</v>
      </c>
      <c r="Q1188" s="48">
        <v>2</v>
      </c>
      <c r="R1188" s="39">
        <v>1</v>
      </c>
      <c r="S1188" s="39">
        <v>58</v>
      </c>
      <c r="T1188" s="39">
        <v>56</v>
      </c>
      <c r="U1188" s="48">
        <v>70.34632034632034</v>
      </c>
      <c r="V1188" s="39">
        <v>5</v>
      </c>
      <c r="W1188" s="39">
        <v>2</v>
      </c>
      <c r="X1188" s="39">
        <v>2</v>
      </c>
      <c r="Y1188" s="39">
        <v>5.3</v>
      </c>
      <c r="Z1188" s="39">
        <v>30</v>
      </c>
      <c r="AA1188" s="39">
        <v>8</v>
      </c>
      <c r="AB1188" s="52"/>
      <c r="AC1188" s="39" t="s">
        <v>2</v>
      </c>
      <c r="AD1188" s="41">
        <v>5.5</v>
      </c>
      <c r="AE1188" s="41">
        <v>1.9</v>
      </c>
      <c r="AF1188" s="68" t="s">
        <v>618</v>
      </c>
      <c r="AG1188" s="39" t="str">
        <f>VLOOKUP(B1188,$B$1703:$D$1743,2,FALSE)</f>
        <v>Vic</v>
      </c>
      <c r="AH1188" s="39" t="str">
        <f>VLOOKUP(B1188,$B$1703:$D$1743,3,FALSE)</f>
        <v>-</v>
      </c>
      <c r="AI1188" s="69" t="str">
        <f>TRIM(PROPER(L1188))</f>
        <v>Poland</v>
      </c>
      <c r="AJ1188" s="39" t="str">
        <f>TEXT(A1188, "ddd")</f>
        <v>Sat</v>
      </c>
      <c r="AK1188" s="39">
        <f>MONTH(Table2[[#This Row],[Date]])</f>
        <v>7</v>
      </c>
      <c r="AL1188" s="39" t="s">
        <v>1361</v>
      </c>
      <c r="AM1188" s="39" t="str">
        <f>IF(AND(Table2[[#This Row],[Date]]=A1189,Table2[[#This Row],[Track]]=B1189,Table2[[#This Row],[Race]]=F1189,AL1188&lt;&gt;"Neg",AL1189&lt;&gt;"Neg"),2,"")</f>
        <v/>
      </c>
      <c r="AN1188" s="39" t="str">
        <f>IF(AM1188=2,2,IF(AND(AM1187=2,Table2[[#This Row],[Negatives]]&lt;&gt;"NEG"),2,""))</f>
        <v/>
      </c>
      <c r="AO1188" s="39">
        <f>IF(AND(Table2[[#This Row],[State]]="NSW",Table2[[#This Row],[Rated Order]]=3,AN1188=""),100,100)</f>
        <v>100</v>
      </c>
      <c r="AP1188" s="39" t="str">
        <f>IF(AC1188&lt;&gt;"Won","",AO1188*AD1188)</f>
        <v/>
      </c>
      <c r="AQ1188" s="39">
        <f>IF(AP1188="",AO1188*-1,AP1188-AO1188)</f>
        <v>-100</v>
      </c>
      <c r="AR1188" s="95" t="str">
        <f>IF(Table2[[#This Row],[Negatives]]="NEG","",IF(AND(Table2[[#This Row],[2 Pro Bets]]="",Table2[[#This Row],[State]]="NSW",Table2[[#This Row],[Rated Order]]=3),"",100))</f>
        <v/>
      </c>
      <c r="AS1188" s="47" t="str">
        <f>IF(Table2[[#This Row],[Pro Bet]]="","",IF(Table2[[#This Row],[Lev Ret]]="","",AR1188*Table2[[#This Row],[Div]]))</f>
        <v/>
      </c>
      <c r="AT1188" s="96" t="str">
        <f>IF(Table2[[#This Row],[Pro Bet]]="","",IF(AS1188="",AR1188*-1,AS1188-AR1188))</f>
        <v/>
      </c>
    </row>
    <row r="1189" spans="1:46" x14ac:dyDescent="0.25">
      <c r="A1189" s="38">
        <v>45115</v>
      </c>
      <c r="B1189" s="39" t="s">
        <v>44</v>
      </c>
      <c r="C1189" s="40">
        <v>0.63541666666666663</v>
      </c>
      <c r="D1189" s="39">
        <v>4</v>
      </c>
      <c r="E1189" s="39">
        <v>9</v>
      </c>
      <c r="F1189" s="70">
        <v>8</v>
      </c>
      <c r="G1189" s="39">
        <v>1400</v>
      </c>
      <c r="H1189" s="39" t="s">
        <v>1398</v>
      </c>
      <c r="I1189" s="39"/>
      <c r="J1189" s="39">
        <v>160</v>
      </c>
      <c r="K1189" s="39">
        <v>2</v>
      </c>
      <c r="L1189" s="39" t="s">
        <v>961</v>
      </c>
      <c r="M1189" s="39" t="s">
        <v>990</v>
      </c>
      <c r="N1189" s="41">
        <v>8.5</v>
      </c>
      <c r="O1189" s="39" t="s">
        <v>1337</v>
      </c>
      <c r="P1189" s="39" t="s">
        <v>1525</v>
      </c>
      <c r="Q1189" s="48"/>
      <c r="R1189" s="39">
        <v>10</v>
      </c>
      <c r="S1189" s="39">
        <v>57.5</v>
      </c>
      <c r="T1189" s="39">
        <v>57.5</v>
      </c>
      <c r="U1189" s="48">
        <v>28.43137254901961</v>
      </c>
      <c r="V1189" s="39">
        <v>2</v>
      </c>
      <c r="W1189" s="39">
        <v>3</v>
      </c>
      <c r="X1189" s="39">
        <v>2</v>
      </c>
      <c r="Y1189" s="39">
        <v>7.22</v>
      </c>
      <c r="Z1189" s="39">
        <v>20</v>
      </c>
      <c r="AA1189" s="39"/>
      <c r="AB1189" s="52"/>
      <c r="AC1189" s="39" t="s">
        <v>471</v>
      </c>
      <c r="AD1189" s="41">
        <v>10</v>
      </c>
      <c r="AE1189" s="41">
        <v>2.7</v>
      </c>
      <c r="AF1189" s="68" t="s">
        <v>619</v>
      </c>
      <c r="AG1189" s="39" t="str">
        <f>VLOOKUP(B1189,$B$1703:$D$1743,2,FALSE)</f>
        <v>NSW</v>
      </c>
      <c r="AH1189" s="39" t="str">
        <f>VLOOKUP(B1189,$B$1703:$D$1743,3,FALSE)</f>
        <v>-</v>
      </c>
      <c r="AI1189" s="69" t="str">
        <f>TRIM(PROPER(L1189))</f>
        <v>Ucalledit</v>
      </c>
      <c r="AJ1189" s="39" t="str">
        <f>TEXT(A1189, "ddd")</f>
        <v>Sat</v>
      </c>
      <c r="AK1189" s="39">
        <f>MONTH(Table2[[#This Row],[Date]])</f>
        <v>7</v>
      </c>
      <c r="AL1189" s="39"/>
      <c r="AM1189" s="39">
        <f>IF(AND(Table2[[#This Row],[Date]]=A1190,Table2[[#This Row],[Track]]=B1190,Table2[[#This Row],[Race]]=F1190,AL1189&lt;&gt;"Neg",AL1190&lt;&gt;"Neg"),2,"")</f>
        <v>2</v>
      </c>
      <c r="AN1189" s="39">
        <f>IF(AM1189=2,2,IF(AND(AM1188=2,Table2[[#This Row],[Negatives]]&lt;&gt;"NEG"),2,""))</f>
        <v>2</v>
      </c>
      <c r="AO1189" s="39">
        <f>IF(AND(Table2[[#This Row],[State]]="NSW",Table2[[#This Row],[Rated Order]]=3,AN1189=""),100,100)</f>
        <v>100</v>
      </c>
      <c r="AP1189" s="39">
        <f>IF(AC1189&lt;&gt;"Won","",AO1189*AD1189)</f>
        <v>1000</v>
      </c>
      <c r="AQ1189" s="39">
        <f>IF(AP1189="",AO1189*-1,AP1189-AO1189)</f>
        <v>900</v>
      </c>
      <c r="AR1189" s="95">
        <f>IF(Table2[[#This Row],[Negatives]]="NEG","",IF(AND(Table2[[#This Row],[2 Pro Bets]]="",Table2[[#This Row],[State]]="NSW",Table2[[#This Row],[Rated Order]]=3),"",100))</f>
        <v>100</v>
      </c>
      <c r="AS1189" s="47">
        <f>IF(Table2[[#This Row],[Pro Bet]]="","",IF(Table2[[#This Row],[Lev Ret]]="","",AR1189*Table2[[#This Row],[Div]]))</f>
        <v>1000</v>
      </c>
      <c r="AT1189" s="96">
        <f>IF(Table2[[#This Row],[Pro Bet]]="","",IF(AS1189="",AR1189*-1,AS1189-AR1189))</f>
        <v>900</v>
      </c>
    </row>
    <row r="1190" spans="1:46" x14ac:dyDescent="0.25">
      <c r="A1190" s="38">
        <v>45115</v>
      </c>
      <c r="B1190" s="39" t="s">
        <v>44</v>
      </c>
      <c r="C1190" s="40">
        <v>0.63541666666666663</v>
      </c>
      <c r="D1190" s="39">
        <v>4</v>
      </c>
      <c r="E1190" s="39">
        <v>9</v>
      </c>
      <c r="F1190" s="70">
        <v>8</v>
      </c>
      <c r="G1190" s="39">
        <v>1400</v>
      </c>
      <c r="H1190" s="39" t="s">
        <v>1398</v>
      </c>
      <c r="I1190" s="39"/>
      <c r="J1190" s="39">
        <v>160</v>
      </c>
      <c r="K1190" s="39">
        <v>17</v>
      </c>
      <c r="L1190" s="39" t="s">
        <v>250</v>
      </c>
      <c r="M1190" s="39" t="s">
        <v>1006</v>
      </c>
      <c r="N1190" s="41">
        <v>5.5</v>
      </c>
      <c r="O1190" s="39" t="s">
        <v>1542</v>
      </c>
      <c r="P1190" s="39" t="s">
        <v>1509</v>
      </c>
      <c r="Q1190" s="48"/>
      <c r="R1190" s="39">
        <v>7</v>
      </c>
      <c r="S1190" s="39">
        <v>53</v>
      </c>
      <c r="T1190" s="39">
        <v>53</v>
      </c>
      <c r="U1190" s="48">
        <v>28.43137254901961</v>
      </c>
      <c r="V1190" s="39"/>
      <c r="W1190" s="39">
        <v>2</v>
      </c>
      <c r="X1190" s="39">
        <v>3</v>
      </c>
      <c r="Y1190" s="39">
        <v>7.3</v>
      </c>
      <c r="Z1190" s="39">
        <v>20</v>
      </c>
      <c r="AA1190" s="39"/>
      <c r="AB1190" s="52"/>
      <c r="AC1190" s="39"/>
      <c r="AD1190" s="41">
        <v>6.5</v>
      </c>
      <c r="AE1190" s="41"/>
      <c r="AF1190" s="68" t="s">
        <v>619</v>
      </c>
      <c r="AG1190" s="39" t="str">
        <f>VLOOKUP(B1190,$B$1703:$D$1743,2,FALSE)</f>
        <v>NSW</v>
      </c>
      <c r="AH1190" s="39" t="str">
        <f>VLOOKUP(B1190,$B$1703:$D$1743,3,FALSE)</f>
        <v>-</v>
      </c>
      <c r="AI1190" s="69" t="str">
        <f>TRIM(PROPER(L1190))</f>
        <v>Barbie'S Fox</v>
      </c>
      <c r="AJ1190" s="39" t="str">
        <f>TEXT(A1190, "ddd")</f>
        <v>Sat</v>
      </c>
      <c r="AK1190" s="39">
        <f>MONTH(Table2[[#This Row],[Date]])</f>
        <v>7</v>
      </c>
      <c r="AL1190" s="39"/>
      <c r="AM1190" s="39" t="str">
        <f>IF(AND(Table2[[#This Row],[Date]]=A1191,Table2[[#This Row],[Track]]=B1191,Table2[[#This Row],[Race]]=F1191,AL1190&lt;&gt;"Neg",AL1191&lt;&gt;"Neg"),2,"")</f>
        <v/>
      </c>
      <c r="AN1190" s="39">
        <f>IF(AM1190=2,2,IF(AND(AM1189=2,Table2[[#This Row],[Negatives]]&lt;&gt;"NEG"),2,""))</f>
        <v>2</v>
      </c>
      <c r="AO1190" s="39">
        <f>IF(AND(Table2[[#This Row],[State]]="NSW",Table2[[#This Row],[Rated Order]]=3,AN1190=""),100,100)</f>
        <v>100</v>
      </c>
      <c r="AP1190" s="39" t="str">
        <f>IF(AC1190&lt;&gt;"Won","",AO1190*AD1190)</f>
        <v/>
      </c>
      <c r="AQ1190" s="39">
        <f>IF(AP1190="",AO1190*-1,AP1190-AO1190)</f>
        <v>-100</v>
      </c>
      <c r="AR1190" s="95">
        <f>IF(Table2[[#This Row],[Negatives]]="NEG","",IF(AND(Table2[[#This Row],[2 Pro Bets]]="",Table2[[#This Row],[State]]="NSW",Table2[[#This Row],[Rated Order]]=3),"",100))</f>
        <v>100</v>
      </c>
      <c r="AS1190" s="47" t="str">
        <f>IF(Table2[[#This Row],[Pro Bet]]="","",IF(Table2[[#This Row],[Lev Ret]]="","",AR1190*Table2[[#This Row],[Div]]))</f>
        <v/>
      </c>
      <c r="AT1190" s="96">
        <f>IF(Table2[[#This Row],[Pro Bet]]="","",IF(AS1190="",AR1190*-1,AS1190-AR1190))</f>
        <v>-100</v>
      </c>
    </row>
    <row r="1191" spans="1:46" x14ac:dyDescent="0.25">
      <c r="A1191" s="38">
        <v>45115</v>
      </c>
      <c r="B1191" s="39" t="s">
        <v>44</v>
      </c>
      <c r="C1191" s="40">
        <v>0.6875</v>
      </c>
      <c r="D1191" s="39">
        <v>4</v>
      </c>
      <c r="E1191" s="39">
        <v>9</v>
      </c>
      <c r="F1191" s="70">
        <v>10</v>
      </c>
      <c r="G1191" s="39">
        <v>1100</v>
      </c>
      <c r="H1191" s="39" t="s">
        <v>1021</v>
      </c>
      <c r="I1191" s="39">
        <v>78</v>
      </c>
      <c r="J1191" s="39">
        <v>150</v>
      </c>
      <c r="K1191" s="39">
        <v>5</v>
      </c>
      <c r="L1191" s="39" t="s">
        <v>151</v>
      </c>
      <c r="M1191" s="39" t="s">
        <v>1018</v>
      </c>
      <c r="N1191" s="41">
        <v>9</v>
      </c>
      <c r="O1191" s="39" t="s">
        <v>1166</v>
      </c>
      <c r="P1191" s="39" t="s">
        <v>1530</v>
      </c>
      <c r="Q1191" s="48">
        <v>1.5</v>
      </c>
      <c r="R1191" s="39">
        <v>11</v>
      </c>
      <c r="S1191" s="39">
        <v>59</v>
      </c>
      <c r="T1191" s="39">
        <v>57.5</v>
      </c>
      <c r="U1191" s="48">
        <v>29.292929292929294</v>
      </c>
      <c r="V1191" s="39">
        <v>1</v>
      </c>
      <c r="W1191" s="39">
        <v>4</v>
      </c>
      <c r="X1191" s="39">
        <v>2</v>
      </c>
      <c r="Y1191" s="39">
        <v>6.51</v>
      </c>
      <c r="Z1191" s="39">
        <v>20</v>
      </c>
      <c r="AA1191" s="39"/>
      <c r="AB1191" s="52"/>
      <c r="AC1191" s="39"/>
      <c r="AD1191" s="41">
        <v>9</v>
      </c>
      <c r="AE1191" s="41"/>
      <c r="AF1191" s="68" t="s">
        <v>619</v>
      </c>
      <c r="AG1191" s="39" t="str">
        <f>VLOOKUP(B1191,$B$1703:$D$1743,2,FALSE)</f>
        <v>NSW</v>
      </c>
      <c r="AH1191" s="39" t="str">
        <f>VLOOKUP(B1191,$B$1703:$D$1743,3,FALSE)</f>
        <v>-</v>
      </c>
      <c r="AI1191" s="69" t="str">
        <f>TRIM(PROPER(L1191))</f>
        <v>Diamond Dealer</v>
      </c>
      <c r="AJ1191" s="39" t="str">
        <f>TEXT(A1191, "ddd")</f>
        <v>Sat</v>
      </c>
      <c r="AK1191" s="39">
        <f>MONTH(Table2[[#This Row],[Date]])</f>
        <v>7</v>
      </c>
      <c r="AL1191" s="39" t="s">
        <v>1362</v>
      </c>
      <c r="AM1191" s="39" t="str">
        <f>IF(AND(Table2[[#This Row],[Date]]=A1192,Table2[[#This Row],[Track]]=B1192,Table2[[#This Row],[Race]]=F1192,AL1191&lt;&gt;"Neg",AL1192&lt;&gt;"Neg"),2,"")</f>
        <v/>
      </c>
      <c r="AN1191" s="39" t="str">
        <f>IF(AM1191=2,2,IF(AND(AM1190=2,Table2[[#This Row],[Negatives]]&lt;&gt;"NEG"),2,""))</f>
        <v/>
      </c>
      <c r="AO1191" s="39">
        <f>IF(AND(Table2[[#This Row],[State]]="NSW",Table2[[#This Row],[Rated Order]]=3,AN1191=""),100,100)</f>
        <v>100</v>
      </c>
      <c r="AP1191" s="39" t="str">
        <f>IF(AC1191&lt;&gt;"Won","",AO1191*AD1191)</f>
        <v/>
      </c>
      <c r="AQ1191" s="39">
        <f>IF(AP1191="",AO1191*-1,AP1191-AO1191)</f>
        <v>-100</v>
      </c>
      <c r="AR1191" s="95" t="str">
        <f>IF(Table2[[#This Row],[Negatives]]="NEG","",IF(AND(Table2[[#This Row],[2 Pro Bets]]="",Table2[[#This Row],[State]]="NSW",Table2[[#This Row],[Rated Order]]=3),"",100))</f>
        <v/>
      </c>
      <c r="AS1191" s="47" t="str">
        <f>IF(Table2[[#This Row],[Pro Bet]]="","",IF(Table2[[#This Row],[Lev Ret]]="","",AR1191*Table2[[#This Row],[Div]]))</f>
        <v/>
      </c>
      <c r="AT1191" s="96" t="str">
        <f>IF(Table2[[#This Row],[Pro Bet]]="","",IF(AS1191="",AR1191*-1,AS1191-AR1191))</f>
        <v/>
      </c>
    </row>
    <row r="1192" spans="1:46" x14ac:dyDescent="0.25">
      <c r="A1192" s="38">
        <v>45115</v>
      </c>
      <c r="B1192" s="39" t="s">
        <v>107</v>
      </c>
      <c r="C1192" s="40">
        <v>0.6958333333333333</v>
      </c>
      <c r="D1192" s="39">
        <v>6</v>
      </c>
      <c r="E1192" s="39">
        <v>3</v>
      </c>
      <c r="F1192" s="70">
        <v>9</v>
      </c>
      <c r="G1192" s="39">
        <v>1700</v>
      </c>
      <c r="H1192" s="39" t="s">
        <v>988</v>
      </c>
      <c r="I1192" s="39">
        <v>84</v>
      </c>
      <c r="J1192" s="39">
        <v>130</v>
      </c>
      <c r="K1192" s="39">
        <v>8</v>
      </c>
      <c r="L1192" s="39" t="s">
        <v>609</v>
      </c>
      <c r="M1192" s="39" t="s">
        <v>999</v>
      </c>
      <c r="N1192" s="41">
        <v>5.5</v>
      </c>
      <c r="O1192" s="39" t="s">
        <v>1145</v>
      </c>
      <c r="P1192" s="39" t="s">
        <v>1140</v>
      </c>
      <c r="Q1192" s="48"/>
      <c r="R1192" s="39">
        <v>10</v>
      </c>
      <c r="S1192" s="39">
        <v>58.5</v>
      </c>
      <c r="T1192" s="39">
        <v>58.5</v>
      </c>
      <c r="U1192" s="48">
        <v>29.292929292929294</v>
      </c>
      <c r="V1192" s="39">
        <v>2</v>
      </c>
      <c r="W1192" s="39"/>
      <c r="X1192" s="39">
        <v>2</v>
      </c>
      <c r="Y1192" s="39">
        <v>4.8</v>
      </c>
      <c r="Z1192" s="39">
        <v>35</v>
      </c>
      <c r="AA1192" s="39">
        <v>15</v>
      </c>
      <c r="AB1192" s="52"/>
      <c r="AC1192" s="39"/>
      <c r="AD1192" s="41">
        <v>5</v>
      </c>
      <c r="AE1192" s="41"/>
      <c r="AF1192" s="68" t="s">
        <v>618</v>
      </c>
      <c r="AG1192" s="39" t="str">
        <f>VLOOKUP(B1192,$B$1703:$D$1743,2,FALSE)</f>
        <v>Vic</v>
      </c>
      <c r="AH1192" s="39" t="str">
        <f>VLOOKUP(B1192,$B$1703:$D$1743,3,FALSE)</f>
        <v>-</v>
      </c>
      <c r="AI1192" s="69" t="str">
        <f>TRIM(PROPER(L1192))</f>
        <v>French Emperor</v>
      </c>
      <c r="AJ1192" s="39" t="str">
        <f>TEXT(A1192, "ddd")</f>
        <v>Sat</v>
      </c>
      <c r="AK1192" s="39">
        <f>MONTH(Table2[[#This Row],[Date]])</f>
        <v>7</v>
      </c>
      <c r="AL1192" s="39" t="s">
        <v>1361</v>
      </c>
      <c r="AM1192" s="39" t="str">
        <f>IF(AND(Table2[[#This Row],[Date]]=A1193,Table2[[#This Row],[Track]]=B1193,Table2[[#This Row],[Race]]=F1193,AL1192&lt;&gt;"Neg",AL1193&lt;&gt;"Neg"),2,"")</f>
        <v/>
      </c>
      <c r="AN1192" s="39" t="str">
        <f>IF(AM1192=2,2,IF(AND(AM1191=2,Table2[[#This Row],[Negatives]]&lt;&gt;"NEG"),2,""))</f>
        <v/>
      </c>
      <c r="AO1192" s="39">
        <f>IF(AND(Table2[[#This Row],[State]]="NSW",Table2[[#This Row],[Rated Order]]=3,AN1192=""),100,100)</f>
        <v>100</v>
      </c>
      <c r="AP1192" s="39" t="str">
        <f>IF(AC1192&lt;&gt;"Won","",AO1192*AD1192)</f>
        <v/>
      </c>
      <c r="AQ1192" s="39">
        <f>IF(AP1192="",AO1192*-1,AP1192-AO1192)</f>
        <v>-100</v>
      </c>
      <c r="AR1192" s="95" t="str">
        <f>IF(Table2[[#This Row],[Negatives]]="NEG","",IF(AND(Table2[[#This Row],[2 Pro Bets]]="",Table2[[#This Row],[State]]="NSW",Table2[[#This Row],[Rated Order]]=3),"",100))</f>
        <v/>
      </c>
      <c r="AS1192" s="47" t="str">
        <f>IF(Table2[[#This Row],[Pro Bet]]="","",IF(Table2[[#This Row],[Lev Ret]]="","",AR1192*Table2[[#This Row],[Div]]))</f>
        <v/>
      </c>
      <c r="AT1192" s="96" t="str">
        <f>IF(Table2[[#This Row],[Pro Bet]]="","",IF(AS1192="",AR1192*-1,AS1192-AR1192))</f>
        <v/>
      </c>
    </row>
    <row r="1193" spans="1:46" x14ac:dyDescent="0.25">
      <c r="A1193" s="38">
        <v>45122</v>
      </c>
      <c r="B1193" s="39" t="s">
        <v>44</v>
      </c>
      <c r="C1193" s="40">
        <v>0.48958333333333331</v>
      </c>
      <c r="D1193" s="39">
        <v>4</v>
      </c>
      <c r="E1193" s="39">
        <v>11</v>
      </c>
      <c r="F1193" s="70">
        <v>2</v>
      </c>
      <c r="G1193" s="39">
        <v>1600</v>
      </c>
      <c r="H1193" s="39" t="s">
        <v>1398</v>
      </c>
      <c r="I1193" s="39">
        <v>72</v>
      </c>
      <c r="J1193" s="39">
        <v>150</v>
      </c>
      <c r="K1193" s="39">
        <v>17</v>
      </c>
      <c r="L1193" s="39" t="s">
        <v>189</v>
      </c>
      <c r="M1193" s="39" t="s">
        <v>999</v>
      </c>
      <c r="N1193" s="41">
        <v>12.8</v>
      </c>
      <c r="O1193" s="39" t="s">
        <v>1512</v>
      </c>
      <c r="P1193" s="39" t="s">
        <v>1175</v>
      </c>
      <c r="Q1193" s="48"/>
      <c r="R1193" s="39">
        <v>7</v>
      </c>
      <c r="S1193" s="39">
        <v>54</v>
      </c>
      <c r="T1193" s="39">
        <v>54</v>
      </c>
      <c r="U1193" s="48">
        <v>39.0625</v>
      </c>
      <c r="V1193" s="39"/>
      <c r="W1193" s="39"/>
      <c r="X1193" s="39">
        <v>2</v>
      </c>
      <c r="Y1193" s="39">
        <v>5.24</v>
      </c>
      <c r="Z1193" s="39">
        <v>20</v>
      </c>
      <c r="AA1193" s="39"/>
      <c r="AB1193" s="52"/>
      <c r="AC1193" s="39" t="s">
        <v>2</v>
      </c>
      <c r="AD1193" s="41">
        <v>14</v>
      </c>
      <c r="AE1193" s="41">
        <v>4.5999999999999996</v>
      </c>
      <c r="AF1193" s="68" t="s">
        <v>619</v>
      </c>
      <c r="AG1193" s="39" t="str">
        <f>VLOOKUP(B1193,$B$1703:$D$1743,2,FALSE)</f>
        <v>NSW</v>
      </c>
      <c r="AH1193" s="39" t="str">
        <f>VLOOKUP(B1193,$B$1703:$D$1743,3,FALSE)</f>
        <v>-</v>
      </c>
      <c r="AI1193" s="69" t="str">
        <f>TRIM(PROPER(L1193))</f>
        <v>Vain Invader</v>
      </c>
      <c r="AJ1193" s="39" t="str">
        <f>TEXT(A1193, "ddd")</f>
        <v>Sat</v>
      </c>
      <c r="AK1193" s="39">
        <f>MONTH(Table2[[#This Row],[Date]])</f>
        <v>7</v>
      </c>
      <c r="AL1193" s="39"/>
      <c r="AM1193" s="39" t="str">
        <f>IF(AND(Table2[[#This Row],[Date]]=A1194,Table2[[#This Row],[Track]]=B1194,Table2[[#This Row],[Race]]=F1194,AL1193&lt;&gt;"Neg",AL1194&lt;&gt;"Neg"),2,"")</f>
        <v/>
      </c>
      <c r="AN1193" s="39" t="str">
        <f>IF(AM1193=2,2,IF(AND(AM1192=2,Table2[[#This Row],[Negatives]]&lt;&gt;"NEG"),2,""))</f>
        <v/>
      </c>
      <c r="AO1193" s="39">
        <f>IF(AND(Table2[[#This Row],[State]]="NSW",Table2[[#This Row],[Rated Order]]=3,AN1193=""),100,100)</f>
        <v>100</v>
      </c>
      <c r="AP1193" s="39" t="str">
        <f>IF(AC1193&lt;&gt;"Won","",AO1193*AD1193)</f>
        <v/>
      </c>
      <c r="AQ1193" s="39">
        <f>IF(AP1193="",AO1193*-1,AP1193-AO1193)</f>
        <v>-100</v>
      </c>
      <c r="AR1193" s="95">
        <f>IF(Table2[[#This Row],[Negatives]]="NEG","",IF(AND(Table2[[#This Row],[2 Pro Bets]]="",Table2[[#This Row],[State]]="NSW",Table2[[#This Row],[Rated Order]]=3),"",100))</f>
        <v>100</v>
      </c>
      <c r="AS1193" s="47" t="str">
        <f>IF(Table2[[#This Row],[Pro Bet]]="","",IF(Table2[[#This Row],[Lev Ret]]="","",AR1193*Table2[[#This Row],[Div]]))</f>
        <v/>
      </c>
      <c r="AT1193" s="96">
        <f>IF(Table2[[#This Row],[Pro Bet]]="","",IF(AS1193="",AR1193*-1,AS1193-AR1193))</f>
        <v>-100</v>
      </c>
    </row>
    <row r="1194" spans="1:46" x14ac:dyDescent="0.25">
      <c r="A1194" s="38">
        <v>45122</v>
      </c>
      <c r="B1194" s="39" t="s">
        <v>44</v>
      </c>
      <c r="C1194" s="40">
        <v>0.58680555555555558</v>
      </c>
      <c r="D1194" s="39">
        <v>4</v>
      </c>
      <c r="E1194" s="39">
        <v>11</v>
      </c>
      <c r="F1194" s="70">
        <v>6</v>
      </c>
      <c r="G1194" s="39">
        <v>1400</v>
      </c>
      <c r="H1194" s="39" t="s">
        <v>1398</v>
      </c>
      <c r="I1194" s="39">
        <v>88</v>
      </c>
      <c r="J1194" s="39">
        <v>150</v>
      </c>
      <c r="K1194" s="39">
        <v>5</v>
      </c>
      <c r="L1194" s="39" t="s">
        <v>962</v>
      </c>
      <c r="M1194" s="39" t="s">
        <v>999</v>
      </c>
      <c r="N1194" s="41">
        <v>5.0999999999999996</v>
      </c>
      <c r="O1194" s="39" t="s">
        <v>1543</v>
      </c>
      <c r="P1194" s="39" t="s">
        <v>1534</v>
      </c>
      <c r="Q1194" s="48">
        <v>1.5</v>
      </c>
      <c r="R1194" s="39">
        <v>5</v>
      </c>
      <c r="S1194" s="39">
        <v>57.5</v>
      </c>
      <c r="T1194" s="39">
        <v>56</v>
      </c>
      <c r="U1194" s="48">
        <v>41.346973572037513</v>
      </c>
      <c r="V1194" s="39">
        <v>5</v>
      </c>
      <c r="W1194" s="39"/>
      <c r="X1194" s="39">
        <v>2</v>
      </c>
      <c r="Y1194" s="39">
        <v>5.88</v>
      </c>
      <c r="Z1194" s="39">
        <v>20</v>
      </c>
      <c r="AA1194" s="39"/>
      <c r="AB1194" s="52"/>
      <c r="AC1194" s="39"/>
      <c r="AD1194" s="41">
        <v>5</v>
      </c>
      <c r="AE1194" s="41"/>
      <c r="AF1194" s="68" t="s">
        <v>619</v>
      </c>
      <c r="AG1194" s="39" t="str">
        <f>VLOOKUP(B1194,$B$1703:$D$1743,2,FALSE)</f>
        <v>NSW</v>
      </c>
      <c r="AH1194" s="39" t="str">
        <f>VLOOKUP(B1194,$B$1703:$D$1743,3,FALSE)</f>
        <v>-</v>
      </c>
      <c r="AI1194" s="69" t="str">
        <f>TRIM(PROPER(L1194))</f>
        <v>Major Artie</v>
      </c>
      <c r="AJ1194" s="39" t="str">
        <f>TEXT(A1194, "ddd")</f>
        <v>Sat</v>
      </c>
      <c r="AK1194" s="39">
        <f>MONTH(Table2[[#This Row],[Date]])</f>
        <v>7</v>
      </c>
      <c r="AL1194" s="39"/>
      <c r="AM1194" s="39" t="str">
        <f>IF(AND(Table2[[#This Row],[Date]]=A1195,Table2[[#This Row],[Track]]=B1195,Table2[[#This Row],[Race]]=F1195,AL1194&lt;&gt;"Neg",AL1195&lt;&gt;"Neg"),2,"")</f>
        <v/>
      </c>
      <c r="AN1194" s="39" t="str">
        <f>IF(AM1194=2,2,IF(AND(AM1193=2,Table2[[#This Row],[Negatives]]&lt;&gt;"NEG"),2,""))</f>
        <v/>
      </c>
      <c r="AO1194" s="39">
        <f>IF(AND(Table2[[#This Row],[State]]="NSW",Table2[[#This Row],[Rated Order]]=3,AN1194=""),100,100)</f>
        <v>100</v>
      </c>
      <c r="AP1194" s="39" t="str">
        <f>IF(AC1194&lt;&gt;"Won","",AO1194*AD1194)</f>
        <v/>
      </c>
      <c r="AQ1194" s="39">
        <f>IF(AP1194="",AO1194*-1,AP1194-AO1194)</f>
        <v>-100</v>
      </c>
      <c r="AR1194" s="95">
        <f>IF(Table2[[#This Row],[Negatives]]="NEG","",IF(AND(Table2[[#This Row],[2 Pro Bets]]="",Table2[[#This Row],[State]]="NSW",Table2[[#This Row],[Rated Order]]=3),"",100))</f>
        <v>100</v>
      </c>
      <c r="AS1194" s="47" t="str">
        <f>IF(Table2[[#This Row],[Pro Bet]]="","",IF(Table2[[#This Row],[Lev Ret]]="","",AR1194*Table2[[#This Row],[Div]]))</f>
        <v/>
      </c>
      <c r="AT1194" s="96">
        <f>IF(Table2[[#This Row],[Pro Bet]]="","",IF(AS1194="",AR1194*-1,AS1194-AR1194))</f>
        <v>-100</v>
      </c>
    </row>
    <row r="1195" spans="1:46" x14ac:dyDescent="0.25">
      <c r="A1195" s="38">
        <v>45122</v>
      </c>
      <c r="B1195" s="39" t="s">
        <v>44</v>
      </c>
      <c r="C1195" s="40">
        <v>0.61111111111111105</v>
      </c>
      <c r="D1195" s="39">
        <v>4</v>
      </c>
      <c r="E1195" s="39">
        <v>11</v>
      </c>
      <c r="F1195" s="70">
        <v>7</v>
      </c>
      <c r="G1195" s="39">
        <v>1400</v>
      </c>
      <c r="H1195" s="39" t="s">
        <v>1021</v>
      </c>
      <c r="I1195" s="39">
        <v>78</v>
      </c>
      <c r="J1195" s="39">
        <v>150</v>
      </c>
      <c r="K1195" s="39">
        <v>2</v>
      </c>
      <c r="L1195" s="39" t="s">
        <v>1662</v>
      </c>
      <c r="M1195" s="39" t="s">
        <v>1018</v>
      </c>
      <c r="N1195" s="41">
        <v>2.8</v>
      </c>
      <c r="O1195" s="39" t="s">
        <v>1448</v>
      </c>
      <c r="P1195" s="39" t="s">
        <v>1534</v>
      </c>
      <c r="Q1195" s="48">
        <v>1.5</v>
      </c>
      <c r="R1195" s="39">
        <v>3</v>
      </c>
      <c r="S1195" s="39">
        <v>58.5</v>
      </c>
      <c r="T1195" s="39">
        <v>57</v>
      </c>
      <c r="U1195" s="48">
        <v>65.12605042016807</v>
      </c>
      <c r="V1195" s="39">
        <v>3</v>
      </c>
      <c r="W1195" s="39"/>
      <c r="X1195" s="39">
        <v>2</v>
      </c>
      <c r="Y1195" s="39">
        <v>4.24</v>
      </c>
      <c r="Z1195" s="39">
        <v>20</v>
      </c>
      <c r="AA1195" s="39"/>
      <c r="AB1195" s="52"/>
      <c r="AC1195" s="39"/>
      <c r="AD1195" s="41">
        <v>2.7</v>
      </c>
      <c r="AE1195" s="41"/>
      <c r="AF1195" s="68" t="s">
        <v>619</v>
      </c>
      <c r="AG1195" s="39" t="str">
        <f>VLOOKUP(B1195,$B$1703:$D$1743,2,FALSE)</f>
        <v>NSW</v>
      </c>
      <c r="AH1195" s="39" t="str">
        <f>VLOOKUP(B1195,$B$1703:$D$1743,3,FALSE)</f>
        <v>-</v>
      </c>
      <c r="AI1195" s="69" t="str">
        <f>TRIM(PROPER(L1195))</f>
        <v>Ottilie</v>
      </c>
      <c r="AJ1195" s="39" t="str">
        <f>TEXT(A1195, "ddd")</f>
        <v>Sat</v>
      </c>
      <c r="AK1195" s="39">
        <f>MONTH(Table2[[#This Row],[Date]])</f>
        <v>7</v>
      </c>
      <c r="AL1195" s="39" t="s">
        <v>1362</v>
      </c>
      <c r="AM1195" s="39" t="str">
        <f>IF(AND(Table2[[#This Row],[Date]]=A1196,Table2[[#This Row],[Track]]=B1196,Table2[[#This Row],[Race]]=F1196,AL1195&lt;&gt;"Neg",AL1196&lt;&gt;"Neg"),2,"")</f>
        <v/>
      </c>
      <c r="AN1195" s="39" t="str">
        <f>IF(AM1195=2,2,IF(AND(AM1194=2,Table2[[#This Row],[Negatives]]&lt;&gt;"NEG"),2,""))</f>
        <v/>
      </c>
      <c r="AO1195" s="39">
        <f>IF(AND(Table2[[#This Row],[State]]="NSW",Table2[[#This Row],[Rated Order]]=3,AN1195=""),100,100)</f>
        <v>100</v>
      </c>
      <c r="AP1195" s="39" t="str">
        <f>IF(AC1195&lt;&gt;"Won","",AO1195*AD1195)</f>
        <v/>
      </c>
      <c r="AQ1195" s="39">
        <f>IF(AP1195="",AO1195*-1,AP1195-AO1195)</f>
        <v>-100</v>
      </c>
      <c r="AR1195" s="95" t="str">
        <f>IF(Table2[[#This Row],[Negatives]]="NEG","",IF(AND(Table2[[#This Row],[2 Pro Bets]]="",Table2[[#This Row],[State]]="NSW",Table2[[#This Row],[Rated Order]]=3),"",100))</f>
        <v/>
      </c>
      <c r="AS1195" s="47" t="str">
        <f>IF(Table2[[#This Row],[Pro Bet]]="","",IF(Table2[[#This Row],[Lev Ret]]="","",AR1195*Table2[[#This Row],[Div]]))</f>
        <v/>
      </c>
      <c r="AT1195" s="96" t="str">
        <f>IF(Table2[[#This Row],[Pro Bet]]="","",IF(AS1195="",AR1195*-1,AS1195-AR1195))</f>
        <v/>
      </c>
    </row>
    <row r="1196" spans="1:46" x14ac:dyDescent="0.25">
      <c r="A1196" s="38">
        <v>45122</v>
      </c>
      <c r="B1196" s="39" t="s">
        <v>44</v>
      </c>
      <c r="C1196" s="40">
        <v>0.63888888888888895</v>
      </c>
      <c r="D1196" s="39">
        <v>4</v>
      </c>
      <c r="E1196" s="39">
        <v>11</v>
      </c>
      <c r="F1196" s="70">
        <v>8</v>
      </c>
      <c r="G1196" s="39">
        <v>1600</v>
      </c>
      <c r="H1196" s="39" t="s">
        <v>1398</v>
      </c>
      <c r="I1196" s="39">
        <v>78</v>
      </c>
      <c r="J1196" s="39">
        <v>150</v>
      </c>
      <c r="K1196" s="39">
        <v>7</v>
      </c>
      <c r="L1196" s="39" t="s">
        <v>213</v>
      </c>
      <c r="M1196" s="39" t="s">
        <v>1006</v>
      </c>
      <c r="N1196" s="41">
        <v>7.7</v>
      </c>
      <c r="O1196" s="39" t="s">
        <v>1091</v>
      </c>
      <c r="P1196" s="39" t="s">
        <v>1534</v>
      </c>
      <c r="Q1196" s="48">
        <v>1.5</v>
      </c>
      <c r="R1196" s="39">
        <v>5</v>
      </c>
      <c r="S1196" s="39">
        <v>58</v>
      </c>
      <c r="T1196" s="39">
        <v>56.5</v>
      </c>
      <c r="U1196" s="48">
        <v>25.182134938232501</v>
      </c>
      <c r="V1196" s="39"/>
      <c r="W1196" s="39">
        <v>2</v>
      </c>
      <c r="X1196" s="39">
        <v>2</v>
      </c>
      <c r="Y1196" s="39">
        <v>6.26</v>
      </c>
      <c r="Z1196" s="39">
        <v>20</v>
      </c>
      <c r="AA1196" s="39"/>
      <c r="AB1196" s="52"/>
      <c r="AC1196" s="39"/>
      <c r="AD1196" s="41">
        <v>4</v>
      </c>
      <c r="AE1196" s="41"/>
      <c r="AF1196" s="68" t="s">
        <v>619</v>
      </c>
      <c r="AG1196" s="39" t="str">
        <f>VLOOKUP(B1196,$B$1703:$D$1743,2,FALSE)</f>
        <v>NSW</v>
      </c>
      <c r="AH1196" s="39" t="str">
        <f>VLOOKUP(B1196,$B$1703:$D$1743,3,FALSE)</f>
        <v>-</v>
      </c>
      <c r="AI1196" s="69" t="str">
        <f>TRIM(PROPER(L1196))</f>
        <v>Gracilistyla</v>
      </c>
      <c r="AJ1196" s="39" t="str">
        <f>TEXT(A1196, "ddd")</f>
        <v>Sat</v>
      </c>
      <c r="AK1196" s="39">
        <f>MONTH(Table2[[#This Row],[Date]])</f>
        <v>7</v>
      </c>
      <c r="AL1196" s="39"/>
      <c r="AM1196" s="39" t="str">
        <f>IF(AND(Table2[[#This Row],[Date]]=A1197,Table2[[#This Row],[Track]]=B1197,Table2[[#This Row],[Race]]=F1197,AL1196&lt;&gt;"Neg",AL1197&lt;&gt;"Neg"),2,"")</f>
        <v/>
      </c>
      <c r="AN1196" s="39" t="str">
        <f>IF(AM1196=2,2,IF(AND(AM1195=2,Table2[[#This Row],[Negatives]]&lt;&gt;"NEG"),2,""))</f>
        <v/>
      </c>
      <c r="AO1196" s="39">
        <f>IF(AND(Table2[[#This Row],[State]]="NSW",Table2[[#This Row],[Rated Order]]=3,AN1196=""),100,100)</f>
        <v>100</v>
      </c>
      <c r="AP1196" s="39" t="str">
        <f>IF(AC1196&lt;&gt;"Won","",AO1196*AD1196)</f>
        <v/>
      </c>
      <c r="AQ1196" s="39">
        <f>IF(AP1196="",AO1196*-1,AP1196-AO1196)</f>
        <v>-100</v>
      </c>
      <c r="AR1196" s="95">
        <f>IF(Table2[[#This Row],[Negatives]]="NEG","",IF(AND(Table2[[#This Row],[2 Pro Bets]]="",Table2[[#This Row],[State]]="NSW",Table2[[#This Row],[Rated Order]]=3),"",100))</f>
        <v>100</v>
      </c>
      <c r="AS1196" s="47" t="str">
        <f>IF(Table2[[#This Row],[Pro Bet]]="","",IF(Table2[[#This Row],[Lev Ret]]="","",AR1196*Table2[[#This Row],[Div]]))</f>
        <v/>
      </c>
      <c r="AT1196" s="96">
        <f>IF(Table2[[#This Row],[Pro Bet]]="","",IF(AS1196="",AR1196*-1,AS1196-AR1196))</f>
        <v>-100</v>
      </c>
    </row>
    <row r="1197" spans="1:46" x14ac:dyDescent="0.25">
      <c r="A1197" s="38">
        <v>45122</v>
      </c>
      <c r="B1197" s="39" t="s">
        <v>44</v>
      </c>
      <c r="C1197" s="40">
        <v>0.66666666666666696</v>
      </c>
      <c r="D1197" s="39">
        <v>4</v>
      </c>
      <c r="E1197" s="39">
        <v>11</v>
      </c>
      <c r="F1197" s="70">
        <v>9</v>
      </c>
      <c r="G1197" s="39">
        <v>1800</v>
      </c>
      <c r="H1197" s="39" t="s">
        <v>1398</v>
      </c>
      <c r="I1197" s="39">
        <v>88</v>
      </c>
      <c r="J1197" s="39">
        <v>150</v>
      </c>
      <c r="K1197" s="39">
        <v>7</v>
      </c>
      <c r="L1197" s="39" t="s">
        <v>150</v>
      </c>
      <c r="M1197" s="39" t="s">
        <v>999</v>
      </c>
      <c r="N1197" s="41">
        <v>7.7</v>
      </c>
      <c r="O1197" s="39" t="s">
        <v>1427</v>
      </c>
      <c r="P1197" s="39" t="s">
        <v>1477</v>
      </c>
      <c r="Q1197" s="48"/>
      <c r="R1197" s="39">
        <v>7</v>
      </c>
      <c r="S1197" s="39">
        <v>58.5</v>
      </c>
      <c r="T1197" s="39">
        <v>58.5</v>
      </c>
      <c r="U1197" s="48">
        <v>37.987012987012989</v>
      </c>
      <c r="V1197" s="39">
        <v>2</v>
      </c>
      <c r="W1197" s="39">
        <v>1</v>
      </c>
      <c r="X1197" s="39">
        <v>2</v>
      </c>
      <c r="Y1197" s="39">
        <v>6</v>
      </c>
      <c r="Z1197" s="39">
        <v>20</v>
      </c>
      <c r="AA1197" s="39"/>
      <c r="AB1197" s="52"/>
      <c r="AC1197" s="39" t="s">
        <v>2</v>
      </c>
      <c r="AD1197" s="41">
        <v>7.5</v>
      </c>
      <c r="AE1197" s="41">
        <v>2.4</v>
      </c>
      <c r="AF1197" s="68" t="s">
        <v>619</v>
      </c>
      <c r="AG1197" s="39" t="str">
        <f>VLOOKUP(B1197,$B$1703:$D$1743,2,FALSE)</f>
        <v>NSW</v>
      </c>
      <c r="AH1197" s="39" t="str">
        <f>VLOOKUP(B1197,$B$1703:$D$1743,3,FALSE)</f>
        <v>-</v>
      </c>
      <c r="AI1197" s="69" t="str">
        <f>TRIM(PROPER(L1197))</f>
        <v>Mach Schnell</v>
      </c>
      <c r="AJ1197" s="39" t="str">
        <f>TEXT(A1197, "ddd")</f>
        <v>Sat</v>
      </c>
      <c r="AK1197" s="39">
        <f>MONTH(Table2[[#This Row],[Date]])</f>
        <v>7</v>
      </c>
      <c r="AL1197" s="39"/>
      <c r="AM1197" s="39" t="str">
        <f>IF(AND(Table2[[#This Row],[Date]]=A1198,Table2[[#This Row],[Track]]=B1198,Table2[[#This Row],[Race]]=F1198,AL1197&lt;&gt;"Neg",AL1198&lt;&gt;"Neg"),2,"")</f>
        <v/>
      </c>
      <c r="AN1197" s="39" t="str">
        <f>IF(AM1197=2,2,IF(AND(AM1196=2,Table2[[#This Row],[Negatives]]&lt;&gt;"NEG"),2,""))</f>
        <v/>
      </c>
      <c r="AO1197" s="39">
        <f>IF(AND(Table2[[#This Row],[State]]="NSW",Table2[[#This Row],[Rated Order]]=3,AN1197=""),100,100)</f>
        <v>100</v>
      </c>
      <c r="AP1197" s="39" t="str">
        <f>IF(AC1197&lt;&gt;"Won","",AO1197*AD1197)</f>
        <v/>
      </c>
      <c r="AQ1197" s="39">
        <f>IF(AP1197="",AO1197*-1,AP1197-AO1197)</f>
        <v>-100</v>
      </c>
      <c r="AR1197" s="95">
        <f>IF(Table2[[#This Row],[Negatives]]="NEG","",IF(AND(Table2[[#This Row],[2 Pro Bets]]="",Table2[[#This Row],[State]]="NSW",Table2[[#This Row],[Rated Order]]=3),"",100))</f>
        <v>100</v>
      </c>
      <c r="AS1197" s="47" t="str">
        <f>IF(Table2[[#This Row],[Pro Bet]]="","",IF(Table2[[#This Row],[Lev Ret]]="","",AR1197*Table2[[#This Row],[Div]]))</f>
        <v/>
      </c>
      <c r="AT1197" s="96">
        <f>IF(Table2[[#This Row],[Pro Bet]]="","",IF(AS1197="",AR1197*-1,AS1197-AR1197))</f>
        <v>-100</v>
      </c>
    </row>
    <row r="1198" spans="1:46" x14ac:dyDescent="0.25">
      <c r="A1198" s="38">
        <v>45122</v>
      </c>
      <c r="B1198" s="39" t="s">
        <v>44</v>
      </c>
      <c r="C1198" s="40">
        <v>0.69097222222222199</v>
      </c>
      <c r="D1198" s="39">
        <v>4</v>
      </c>
      <c r="E1198" s="39">
        <v>11</v>
      </c>
      <c r="F1198" s="70">
        <v>10</v>
      </c>
      <c r="G1198" s="39">
        <v>1000</v>
      </c>
      <c r="H1198" s="39" t="s">
        <v>1398</v>
      </c>
      <c r="I1198" s="39">
        <v>78</v>
      </c>
      <c r="J1198" s="39">
        <v>150</v>
      </c>
      <c r="K1198" s="39">
        <v>9</v>
      </c>
      <c r="L1198" s="39" t="s">
        <v>926</v>
      </c>
      <c r="M1198" s="39" t="s">
        <v>1024</v>
      </c>
      <c r="N1198" s="41">
        <v>11.2</v>
      </c>
      <c r="O1198" s="39" t="s">
        <v>1520</v>
      </c>
      <c r="P1198" s="39" t="s">
        <v>1514</v>
      </c>
      <c r="Q1198" s="48">
        <v>3</v>
      </c>
      <c r="R1198" s="39">
        <v>7</v>
      </c>
      <c r="S1198" s="39">
        <v>56.5</v>
      </c>
      <c r="T1198" s="39">
        <v>53.5</v>
      </c>
      <c r="U1198" s="48">
        <v>41.186635944700463</v>
      </c>
      <c r="V1198" s="39"/>
      <c r="W1198" s="39"/>
      <c r="X1198" s="39">
        <v>2</v>
      </c>
      <c r="Y1198" s="39">
        <v>4.92</v>
      </c>
      <c r="Z1198" s="39">
        <v>20</v>
      </c>
      <c r="AA1198" s="39"/>
      <c r="AB1198" s="52"/>
      <c r="AC1198" s="39"/>
      <c r="AD1198" s="41">
        <v>11</v>
      </c>
      <c r="AE1198" s="41"/>
      <c r="AF1198" s="68" t="s">
        <v>619</v>
      </c>
      <c r="AG1198" s="39" t="str">
        <f>VLOOKUP(B1198,$B$1703:$D$1743,2,FALSE)</f>
        <v>NSW</v>
      </c>
      <c r="AH1198" s="39" t="str">
        <f>VLOOKUP(B1198,$B$1703:$D$1743,3,FALSE)</f>
        <v>-</v>
      </c>
      <c r="AI1198" s="69" t="str">
        <f>TRIM(PROPER(L1198))</f>
        <v>Pokerjack</v>
      </c>
      <c r="AJ1198" s="39" t="str">
        <f>TEXT(A1198, "ddd")</f>
        <v>Sat</v>
      </c>
      <c r="AK1198" s="39">
        <f>MONTH(Table2[[#This Row],[Date]])</f>
        <v>7</v>
      </c>
      <c r="AL1198" s="39"/>
      <c r="AM1198" s="39">
        <f>IF(AND(Table2[[#This Row],[Date]]=A1199,Table2[[#This Row],[Track]]=B1199,Table2[[#This Row],[Race]]=F1199,AL1198&lt;&gt;"Neg",AL1199&lt;&gt;"Neg"),2,"")</f>
        <v>2</v>
      </c>
      <c r="AN1198" s="39">
        <f>IF(AM1198=2,2,IF(AND(AM1197=2,Table2[[#This Row],[Negatives]]&lt;&gt;"NEG"),2,""))</f>
        <v>2</v>
      </c>
      <c r="AO1198" s="39">
        <f>IF(AND(Table2[[#This Row],[State]]="NSW",Table2[[#This Row],[Rated Order]]=3,AN1198=""),100,100)</f>
        <v>100</v>
      </c>
      <c r="AP1198" s="39" t="str">
        <f>IF(AC1198&lt;&gt;"Won","",AO1198*AD1198)</f>
        <v/>
      </c>
      <c r="AQ1198" s="39">
        <f>IF(AP1198="",AO1198*-1,AP1198-AO1198)</f>
        <v>-100</v>
      </c>
      <c r="AR1198" s="95">
        <f>IF(Table2[[#This Row],[Negatives]]="NEG","",IF(AND(Table2[[#This Row],[2 Pro Bets]]="",Table2[[#This Row],[State]]="NSW",Table2[[#This Row],[Rated Order]]=3),"",100))</f>
        <v>100</v>
      </c>
      <c r="AS1198" s="47" t="str">
        <f>IF(Table2[[#This Row],[Pro Bet]]="","",IF(Table2[[#This Row],[Lev Ret]]="","",AR1198*Table2[[#This Row],[Div]]))</f>
        <v/>
      </c>
      <c r="AT1198" s="96">
        <f>IF(Table2[[#This Row],[Pro Bet]]="","",IF(AS1198="",AR1198*-1,AS1198-AR1198))</f>
        <v>-100</v>
      </c>
    </row>
    <row r="1199" spans="1:46" x14ac:dyDescent="0.25">
      <c r="A1199" s="38">
        <v>45122</v>
      </c>
      <c r="B1199" s="39" t="s">
        <v>44</v>
      </c>
      <c r="C1199" s="40">
        <v>0.69097222222222199</v>
      </c>
      <c r="D1199" s="39">
        <v>4</v>
      </c>
      <c r="E1199" s="39">
        <v>11</v>
      </c>
      <c r="F1199" s="70">
        <v>10</v>
      </c>
      <c r="G1199" s="39">
        <v>1000</v>
      </c>
      <c r="H1199" s="39" t="s">
        <v>1398</v>
      </c>
      <c r="I1199" s="39">
        <v>78</v>
      </c>
      <c r="J1199" s="39">
        <v>150</v>
      </c>
      <c r="K1199" s="39">
        <v>2</v>
      </c>
      <c r="L1199" s="39" t="s">
        <v>70</v>
      </c>
      <c r="M1199" s="39" t="s">
        <v>999</v>
      </c>
      <c r="N1199" s="41">
        <v>3.8</v>
      </c>
      <c r="O1199" s="39" t="s">
        <v>1406</v>
      </c>
      <c r="P1199" s="39" t="s">
        <v>1544</v>
      </c>
      <c r="Q1199" s="48"/>
      <c r="R1199" s="39">
        <v>9</v>
      </c>
      <c r="S1199" s="39">
        <v>59.5</v>
      </c>
      <c r="T1199" s="39">
        <v>59.5</v>
      </c>
      <c r="U1199" s="48">
        <v>41.186635944700463</v>
      </c>
      <c r="V1199" s="39">
        <v>2</v>
      </c>
      <c r="W1199" s="39">
        <v>4</v>
      </c>
      <c r="X1199" s="39">
        <v>3</v>
      </c>
      <c r="Y1199" s="39">
        <v>5.81</v>
      </c>
      <c r="Z1199" s="39">
        <v>20</v>
      </c>
      <c r="AA1199" s="39"/>
      <c r="AB1199" s="52"/>
      <c r="AC1199" s="39" t="s">
        <v>471</v>
      </c>
      <c r="AD1199" s="41">
        <v>3.1</v>
      </c>
      <c r="AE1199" s="41">
        <v>1.5</v>
      </c>
      <c r="AF1199" s="68" t="s">
        <v>619</v>
      </c>
      <c r="AG1199" s="39" t="str">
        <f>VLOOKUP(B1199,$B$1703:$D$1743,2,FALSE)</f>
        <v>NSW</v>
      </c>
      <c r="AH1199" s="39" t="str">
        <f>VLOOKUP(B1199,$B$1703:$D$1743,3,FALSE)</f>
        <v>-</v>
      </c>
      <c r="AI1199" s="69" t="str">
        <f>TRIM(PROPER(L1199))</f>
        <v>Omni Man</v>
      </c>
      <c r="AJ1199" s="39" t="str">
        <f>TEXT(A1199, "ddd")</f>
        <v>Sat</v>
      </c>
      <c r="AK1199" s="39">
        <f>MONTH(Table2[[#This Row],[Date]])</f>
        <v>7</v>
      </c>
      <c r="AL1199" s="39"/>
      <c r="AM1199" s="39" t="str">
        <f>IF(AND(Table2[[#This Row],[Date]]=A1200,Table2[[#This Row],[Track]]=B1200,Table2[[#This Row],[Race]]=F1200,AL1199&lt;&gt;"Neg",AL1200&lt;&gt;"Neg"),2,"")</f>
        <v/>
      </c>
      <c r="AN1199" s="39">
        <f>IF(AM1199=2,2,IF(AND(AM1198=2,Table2[[#This Row],[Negatives]]&lt;&gt;"NEG"),2,""))</f>
        <v>2</v>
      </c>
      <c r="AO1199" s="39">
        <f>IF(AND(Table2[[#This Row],[State]]="NSW",Table2[[#This Row],[Rated Order]]=3,AN1199=""),100,100)</f>
        <v>100</v>
      </c>
      <c r="AP1199" s="39">
        <f>IF(AC1199&lt;&gt;"Won","",AO1199*AD1199)</f>
        <v>310</v>
      </c>
      <c r="AQ1199" s="39">
        <f>IF(AP1199="",AO1199*-1,AP1199-AO1199)</f>
        <v>210</v>
      </c>
      <c r="AR1199" s="95">
        <f>IF(Table2[[#This Row],[Negatives]]="NEG","",IF(AND(Table2[[#This Row],[2 Pro Bets]]="",Table2[[#This Row],[State]]="NSW",Table2[[#This Row],[Rated Order]]=3),"",100))</f>
        <v>100</v>
      </c>
      <c r="AS1199" s="47">
        <f>IF(Table2[[#This Row],[Pro Bet]]="","",IF(Table2[[#This Row],[Lev Ret]]="","",AR1199*Table2[[#This Row],[Div]]))</f>
        <v>310</v>
      </c>
      <c r="AT1199" s="96">
        <f>IF(Table2[[#This Row],[Pro Bet]]="","",IF(AS1199="",AR1199*-1,AS1199-AR1199))</f>
        <v>210</v>
      </c>
    </row>
    <row r="1200" spans="1:46" x14ac:dyDescent="0.25">
      <c r="A1200" s="38">
        <v>45122</v>
      </c>
      <c r="B1200" s="39" t="s">
        <v>225</v>
      </c>
      <c r="C1200" s="40">
        <v>0.7006944444444444</v>
      </c>
      <c r="D1200" s="39">
        <v>4</v>
      </c>
      <c r="E1200" s="39">
        <v>3</v>
      </c>
      <c r="F1200" s="70">
        <v>9</v>
      </c>
      <c r="G1200" s="39">
        <v>1000</v>
      </c>
      <c r="H1200" s="39" t="s">
        <v>988</v>
      </c>
      <c r="I1200" s="39">
        <v>78</v>
      </c>
      <c r="J1200" s="39">
        <v>130</v>
      </c>
      <c r="K1200" s="39">
        <v>10</v>
      </c>
      <c r="L1200" s="39" t="s">
        <v>329</v>
      </c>
      <c r="M1200" s="39" t="s">
        <v>999</v>
      </c>
      <c r="N1200" s="41">
        <v>6.5</v>
      </c>
      <c r="O1200" s="39" t="s">
        <v>1003</v>
      </c>
      <c r="P1200" s="39" t="s">
        <v>1321</v>
      </c>
      <c r="Q1200" s="48">
        <v>1.5</v>
      </c>
      <c r="R1200" s="39">
        <v>3</v>
      </c>
      <c r="S1200" s="39">
        <v>57</v>
      </c>
      <c r="T1200" s="39">
        <v>55.5</v>
      </c>
      <c r="U1200" s="48">
        <v>23.076923076923077</v>
      </c>
      <c r="V1200" s="39">
        <v>1</v>
      </c>
      <c r="W1200" s="39">
        <v>5</v>
      </c>
      <c r="X1200" s="39">
        <v>2</v>
      </c>
      <c r="Y1200" s="39">
        <v>5.2</v>
      </c>
      <c r="Z1200" s="39">
        <v>35</v>
      </c>
      <c r="AA1200" s="39">
        <v>12</v>
      </c>
      <c r="AB1200" s="52"/>
      <c r="AC1200" s="39"/>
      <c r="AD1200" s="41">
        <v>7.5</v>
      </c>
      <c r="AE1200" s="41"/>
      <c r="AF1200" s="68" t="s">
        <v>618</v>
      </c>
      <c r="AG1200" s="39" t="str">
        <f>VLOOKUP(B1200,$B$1703:$D$1743,2,FALSE)</f>
        <v>Vic</v>
      </c>
      <c r="AH1200" s="39" t="str">
        <f>VLOOKUP(B1200,$B$1703:$D$1743,3,FALSE)</f>
        <v>-</v>
      </c>
      <c r="AI1200" s="69" t="str">
        <f>TRIM(PROPER(L1200))</f>
        <v>Senegalia</v>
      </c>
      <c r="AJ1200" s="39" t="str">
        <f>TEXT(A1200, "ddd")</f>
        <v>Sat</v>
      </c>
      <c r="AK1200" s="39">
        <f>MONTH(Table2[[#This Row],[Date]])</f>
        <v>7</v>
      </c>
      <c r="AL1200" s="39"/>
      <c r="AM1200" s="39" t="str">
        <f>IF(AND(Table2[[#This Row],[Date]]=A1201,Table2[[#This Row],[Track]]=B1201,Table2[[#This Row],[Race]]=F1201,AL1200&lt;&gt;"Neg",AL1201&lt;&gt;"Neg"),2,"")</f>
        <v/>
      </c>
      <c r="AN1200" s="39" t="str">
        <f>IF(AM1200=2,2,IF(AND(AM1199=2,Table2[[#This Row],[Negatives]]&lt;&gt;"NEG"),2,""))</f>
        <v/>
      </c>
      <c r="AO1200" s="39">
        <f>IF(AND(Table2[[#This Row],[State]]="NSW",Table2[[#This Row],[Rated Order]]=3,AN1200=""),100,100)</f>
        <v>100</v>
      </c>
      <c r="AP1200" s="39" t="str">
        <f>IF(AC1200&lt;&gt;"Won","",AO1200*AD1200)</f>
        <v/>
      </c>
      <c r="AQ1200" s="39">
        <f>IF(AP1200="",AO1200*-1,AP1200-AO1200)</f>
        <v>-100</v>
      </c>
      <c r="AR1200" s="95">
        <f>IF(Table2[[#This Row],[Negatives]]="NEG","",IF(AND(Table2[[#This Row],[2 Pro Bets]]="",Table2[[#This Row],[State]]="NSW",Table2[[#This Row],[Rated Order]]=3),"",100))</f>
        <v>100</v>
      </c>
      <c r="AS1200" s="47" t="str">
        <f>IF(Table2[[#This Row],[Pro Bet]]="","",IF(Table2[[#This Row],[Lev Ret]]="","",AR1200*Table2[[#This Row],[Div]]))</f>
        <v/>
      </c>
      <c r="AT1200" s="96">
        <f>IF(Table2[[#This Row],[Pro Bet]]="","",IF(AS1200="",AR1200*-1,AS1200-AR1200))</f>
        <v>-100</v>
      </c>
    </row>
    <row r="1201" spans="1:46" x14ac:dyDescent="0.25">
      <c r="A1201" s="38">
        <v>45129</v>
      </c>
      <c r="B1201" s="39" t="s">
        <v>107</v>
      </c>
      <c r="C1201" s="40">
        <v>0.55208333333333337</v>
      </c>
      <c r="D1201" s="39">
        <v>4</v>
      </c>
      <c r="E1201" s="39">
        <v>6</v>
      </c>
      <c r="F1201" s="70">
        <v>3</v>
      </c>
      <c r="G1201" s="39">
        <v>2400</v>
      </c>
      <c r="H1201" s="39" t="s">
        <v>988</v>
      </c>
      <c r="I1201" s="39" t="s">
        <v>1052</v>
      </c>
      <c r="J1201" s="39">
        <v>175</v>
      </c>
      <c r="K1201" s="39">
        <v>6</v>
      </c>
      <c r="L1201" s="39" t="s">
        <v>1322</v>
      </c>
      <c r="M1201" s="39" t="s">
        <v>995</v>
      </c>
      <c r="N1201" s="41">
        <v>9</v>
      </c>
      <c r="O1201" s="39" t="s">
        <v>1043</v>
      </c>
      <c r="P1201" s="39" t="s">
        <v>1323</v>
      </c>
      <c r="Q1201" s="48"/>
      <c r="R1201" s="39">
        <v>4</v>
      </c>
      <c r="S1201" s="39">
        <v>57</v>
      </c>
      <c r="T1201" s="39">
        <v>57</v>
      </c>
      <c r="U1201" s="48">
        <v>51.927437641723358</v>
      </c>
      <c r="V1201" s="39">
        <v>2</v>
      </c>
      <c r="W1201" s="39"/>
      <c r="X1201" s="39">
        <v>2</v>
      </c>
      <c r="Y1201" s="39">
        <v>5.2</v>
      </c>
      <c r="Z1201" s="39">
        <v>35</v>
      </c>
      <c r="AA1201" s="39">
        <v>7</v>
      </c>
      <c r="AB1201" s="52"/>
      <c r="AC1201" s="39" t="s">
        <v>2</v>
      </c>
      <c r="AD1201" s="41">
        <v>9.5</v>
      </c>
      <c r="AE1201" s="41">
        <v>3.8</v>
      </c>
      <c r="AF1201" s="68" t="s">
        <v>618</v>
      </c>
      <c r="AG1201" s="39" t="str">
        <f>VLOOKUP(B1201,$B$1703:$D$1743,2,FALSE)</f>
        <v>Vic</v>
      </c>
      <c r="AH1201" s="39" t="str">
        <f>VLOOKUP(B1201,$B$1703:$D$1743,3,FALSE)</f>
        <v>-</v>
      </c>
      <c r="AI1201" s="69" t="str">
        <f>TRIM(PROPER(L1201))</f>
        <v>Khoekhoe</v>
      </c>
      <c r="AJ1201" s="39" t="str">
        <f>TEXT(A1201, "ddd")</f>
        <v>Sat</v>
      </c>
      <c r="AK1201" s="39">
        <f>MONTH(Table2[[#This Row],[Date]])</f>
        <v>7</v>
      </c>
      <c r="AL1201" s="39" t="s">
        <v>1361</v>
      </c>
      <c r="AM1201" s="39" t="str">
        <f>IF(AND(Table2[[#This Row],[Date]]=A1202,Table2[[#This Row],[Track]]=B1202,Table2[[#This Row],[Race]]=F1202,AL1201&lt;&gt;"Neg",AL1202&lt;&gt;"Neg"),2,"")</f>
        <v/>
      </c>
      <c r="AN1201" s="39" t="str">
        <f>IF(AM1201=2,2,IF(AND(AM1200=2,Table2[[#This Row],[Negatives]]&lt;&gt;"NEG"),2,""))</f>
        <v/>
      </c>
      <c r="AO1201" s="39">
        <f>IF(AND(Table2[[#This Row],[State]]="NSW",Table2[[#This Row],[Rated Order]]=3,AN1201=""),100,100)</f>
        <v>100</v>
      </c>
      <c r="AP1201" s="39" t="str">
        <f>IF(AC1201&lt;&gt;"Won","",AO1201*AD1201)</f>
        <v/>
      </c>
      <c r="AQ1201" s="39">
        <f>IF(AP1201="",AO1201*-1,AP1201-AO1201)</f>
        <v>-100</v>
      </c>
      <c r="AR1201" s="95" t="str">
        <f>IF(Table2[[#This Row],[Negatives]]="NEG","",IF(AND(Table2[[#This Row],[2 Pro Bets]]="",Table2[[#This Row],[State]]="NSW",Table2[[#This Row],[Rated Order]]=3),"",100))</f>
        <v/>
      </c>
      <c r="AS1201" s="47" t="str">
        <f>IF(Table2[[#This Row],[Pro Bet]]="","",IF(Table2[[#This Row],[Lev Ret]]="","",AR1201*Table2[[#This Row],[Div]]))</f>
        <v/>
      </c>
      <c r="AT1201" s="96" t="str">
        <f>IF(Table2[[#This Row],[Pro Bet]]="","",IF(AS1201="",AR1201*-1,AS1201-AR1201))</f>
        <v/>
      </c>
    </row>
    <row r="1202" spans="1:46" x14ac:dyDescent="0.25">
      <c r="A1202" s="38">
        <v>45129</v>
      </c>
      <c r="B1202" s="39" t="s">
        <v>45</v>
      </c>
      <c r="C1202" s="40">
        <v>0.56597222222222221</v>
      </c>
      <c r="D1202" s="39">
        <v>4</v>
      </c>
      <c r="E1202" s="39">
        <v>7</v>
      </c>
      <c r="F1202" s="70">
        <v>5</v>
      </c>
      <c r="G1202" s="39">
        <v>1200</v>
      </c>
      <c r="H1202" s="39" t="s">
        <v>1398</v>
      </c>
      <c r="I1202" s="39">
        <v>78</v>
      </c>
      <c r="J1202" s="39">
        <v>150</v>
      </c>
      <c r="K1202" s="39">
        <v>8</v>
      </c>
      <c r="L1202" s="39" t="s">
        <v>215</v>
      </c>
      <c r="M1202" s="39" t="s">
        <v>1006</v>
      </c>
      <c r="N1202" s="41">
        <v>5.5</v>
      </c>
      <c r="O1202" s="39" t="s">
        <v>1166</v>
      </c>
      <c r="P1202" s="39" t="s">
        <v>1421</v>
      </c>
      <c r="Q1202" s="48"/>
      <c r="R1202" s="39">
        <v>4</v>
      </c>
      <c r="S1202" s="39">
        <v>55.5</v>
      </c>
      <c r="T1202" s="39">
        <v>55.5</v>
      </c>
      <c r="U1202" s="48">
        <v>58.998144712430431</v>
      </c>
      <c r="V1202" s="39"/>
      <c r="W1202" s="39">
        <v>5</v>
      </c>
      <c r="X1202" s="39">
        <v>2</v>
      </c>
      <c r="Y1202" s="39">
        <v>3.38</v>
      </c>
      <c r="Z1202" s="39">
        <v>20</v>
      </c>
      <c r="AA1202" s="39"/>
      <c r="AB1202" s="52"/>
      <c r="AC1202" s="39" t="s">
        <v>471</v>
      </c>
      <c r="AD1202" s="41">
        <v>5.5</v>
      </c>
      <c r="AE1202" s="41">
        <v>2.5</v>
      </c>
      <c r="AF1202" s="68" t="s">
        <v>619</v>
      </c>
      <c r="AG1202" s="39" t="str">
        <f>VLOOKUP(B1202,$B$1703:$D$1743,2,FALSE)</f>
        <v>NSW</v>
      </c>
      <c r="AH1202" s="39" t="str">
        <f>VLOOKUP(B1202,$B$1703:$D$1743,3,FALSE)</f>
        <v>-</v>
      </c>
      <c r="AI1202" s="69" t="str">
        <f>TRIM(PROPER(L1202))</f>
        <v>Wategos</v>
      </c>
      <c r="AJ1202" s="39" t="str">
        <f>TEXT(A1202, "ddd")</f>
        <v>Sat</v>
      </c>
      <c r="AK1202" s="39">
        <f>MONTH(Table2[[#This Row],[Date]])</f>
        <v>7</v>
      </c>
      <c r="AL1202" s="39"/>
      <c r="AM1202" s="39" t="str">
        <f>IF(AND(Table2[[#This Row],[Date]]=A1203,Table2[[#This Row],[Track]]=B1203,Table2[[#This Row],[Race]]=F1203,AL1202&lt;&gt;"Neg",AL1203&lt;&gt;"Neg"),2,"")</f>
        <v/>
      </c>
      <c r="AN1202" s="39" t="str">
        <f>IF(AM1202=2,2,IF(AND(AM1201=2,Table2[[#This Row],[Negatives]]&lt;&gt;"NEG"),2,""))</f>
        <v/>
      </c>
      <c r="AO1202" s="39">
        <f>IF(AND(Table2[[#This Row],[State]]="NSW",Table2[[#This Row],[Rated Order]]=3,AN1202=""),100,100)</f>
        <v>100</v>
      </c>
      <c r="AP1202" s="39">
        <f>IF(AC1202&lt;&gt;"Won","",AO1202*AD1202)</f>
        <v>550</v>
      </c>
      <c r="AQ1202" s="39">
        <f>IF(AP1202="",AO1202*-1,AP1202-AO1202)</f>
        <v>450</v>
      </c>
      <c r="AR1202" s="95">
        <f>IF(Table2[[#This Row],[Negatives]]="NEG","",IF(AND(Table2[[#This Row],[2 Pro Bets]]="",Table2[[#This Row],[State]]="NSW",Table2[[#This Row],[Rated Order]]=3),"",100))</f>
        <v>100</v>
      </c>
      <c r="AS1202" s="47">
        <f>IF(Table2[[#This Row],[Pro Bet]]="","",IF(Table2[[#This Row],[Lev Ret]]="","",AR1202*Table2[[#This Row],[Div]]))</f>
        <v>550</v>
      </c>
      <c r="AT1202" s="96">
        <f>IF(Table2[[#This Row],[Pro Bet]]="","",IF(AS1202="",AR1202*-1,AS1202-AR1202))</f>
        <v>450</v>
      </c>
    </row>
    <row r="1203" spans="1:46" x14ac:dyDescent="0.25">
      <c r="A1203" s="38">
        <v>45129</v>
      </c>
      <c r="B1203" s="39" t="s">
        <v>45</v>
      </c>
      <c r="C1203" s="40">
        <v>0.59027777777777779</v>
      </c>
      <c r="D1203" s="39">
        <v>4</v>
      </c>
      <c r="E1203" s="39">
        <v>7</v>
      </c>
      <c r="F1203" s="70">
        <v>6</v>
      </c>
      <c r="G1203" s="39">
        <v>1200</v>
      </c>
      <c r="H1203" s="39" t="s">
        <v>1021</v>
      </c>
      <c r="I1203" s="39">
        <v>78</v>
      </c>
      <c r="J1203" s="39">
        <v>150</v>
      </c>
      <c r="K1203" s="39">
        <v>12</v>
      </c>
      <c r="L1203" s="39" t="s">
        <v>963</v>
      </c>
      <c r="M1203" s="39" t="s">
        <v>1006</v>
      </c>
      <c r="N1203" s="41">
        <v>6.6</v>
      </c>
      <c r="O1203" s="39" t="s">
        <v>1427</v>
      </c>
      <c r="P1203" s="39" t="s">
        <v>1525</v>
      </c>
      <c r="Q1203" s="48"/>
      <c r="R1203" s="39">
        <v>3</v>
      </c>
      <c r="S1203" s="39">
        <v>54</v>
      </c>
      <c r="T1203" s="39">
        <v>54</v>
      </c>
      <c r="U1203" s="48">
        <v>44.563279857397504</v>
      </c>
      <c r="V1203" s="39"/>
      <c r="W1203" s="39"/>
      <c r="X1203" s="39">
        <v>2</v>
      </c>
      <c r="Y1203" s="39">
        <v>6.43</v>
      </c>
      <c r="Z1203" s="39">
        <v>20</v>
      </c>
      <c r="AA1203" s="39"/>
      <c r="AB1203" s="52"/>
      <c r="AC1203" s="39"/>
      <c r="AD1203" s="41">
        <v>6.5</v>
      </c>
      <c r="AE1203" s="41"/>
      <c r="AF1203" s="68" t="s">
        <v>619</v>
      </c>
      <c r="AG1203" s="39" t="str">
        <f>VLOOKUP(B1203,$B$1703:$D$1743,2,FALSE)</f>
        <v>NSW</v>
      </c>
      <c r="AH1203" s="39" t="str">
        <f>VLOOKUP(B1203,$B$1703:$D$1743,3,FALSE)</f>
        <v>-</v>
      </c>
      <c r="AI1203" s="69" t="str">
        <f>TRIM(PROPER(L1203))</f>
        <v>Principessa</v>
      </c>
      <c r="AJ1203" s="39" t="str">
        <f>TEXT(A1203, "ddd")</f>
        <v>Sat</v>
      </c>
      <c r="AK1203" s="39">
        <f>MONTH(Table2[[#This Row],[Date]])</f>
        <v>7</v>
      </c>
      <c r="AL1203" s="39"/>
      <c r="AM1203" s="39" t="str">
        <f>IF(AND(Table2[[#This Row],[Date]]=A1204,Table2[[#This Row],[Track]]=B1204,Table2[[#This Row],[Race]]=F1204,AL1203&lt;&gt;"Neg",AL1204&lt;&gt;"Neg"),2,"")</f>
        <v/>
      </c>
      <c r="AN1203" s="39" t="str">
        <f>IF(AM1203=2,2,IF(AND(AM1202=2,Table2[[#This Row],[Negatives]]&lt;&gt;"NEG"),2,""))</f>
        <v/>
      </c>
      <c r="AO1203" s="39">
        <f>IF(AND(Table2[[#This Row],[State]]="NSW",Table2[[#This Row],[Rated Order]]=3,AN1203=""),100,100)</f>
        <v>100</v>
      </c>
      <c r="AP1203" s="39" t="str">
        <f>IF(AC1203&lt;&gt;"Won","",AO1203*AD1203)</f>
        <v/>
      </c>
      <c r="AQ1203" s="39">
        <f>IF(AP1203="",AO1203*-1,AP1203-AO1203)</f>
        <v>-100</v>
      </c>
      <c r="AR1203" s="95">
        <f>IF(Table2[[#This Row],[Negatives]]="NEG","",IF(AND(Table2[[#This Row],[2 Pro Bets]]="",Table2[[#This Row],[State]]="NSW",Table2[[#This Row],[Rated Order]]=3),"",100))</f>
        <v>100</v>
      </c>
      <c r="AS1203" s="47" t="str">
        <f>IF(Table2[[#This Row],[Pro Bet]]="","",IF(Table2[[#This Row],[Lev Ret]]="","",AR1203*Table2[[#This Row],[Div]]))</f>
        <v/>
      </c>
      <c r="AT1203" s="96">
        <f>IF(Table2[[#This Row],[Pro Bet]]="","",IF(AS1203="",AR1203*-1,AS1203-AR1203))</f>
        <v>-100</v>
      </c>
    </row>
    <row r="1204" spans="1:46" x14ac:dyDescent="0.25">
      <c r="A1204" s="38">
        <v>45129</v>
      </c>
      <c r="B1204" s="39" t="s">
        <v>45</v>
      </c>
      <c r="C1204" s="40">
        <v>0.69444444444444453</v>
      </c>
      <c r="D1204" s="39">
        <v>4</v>
      </c>
      <c r="E1204" s="39">
        <v>7</v>
      </c>
      <c r="F1204" s="70">
        <v>10</v>
      </c>
      <c r="G1204" s="39">
        <v>1300</v>
      </c>
      <c r="H1204" s="39" t="s">
        <v>1398</v>
      </c>
      <c r="I1204" s="39">
        <v>88</v>
      </c>
      <c r="J1204" s="39">
        <v>150</v>
      </c>
      <c r="K1204" s="39">
        <v>10</v>
      </c>
      <c r="L1204" s="39" t="s">
        <v>964</v>
      </c>
      <c r="M1204" s="39" t="s">
        <v>999</v>
      </c>
      <c r="N1204" s="41">
        <v>8</v>
      </c>
      <c r="O1204" s="39" t="s">
        <v>1442</v>
      </c>
      <c r="P1204" s="39" t="s">
        <v>1544</v>
      </c>
      <c r="Q1204" s="48"/>
      <c r="R1204" s="39">
        <v>5</v>
      </c>
      <c r="S1204" s="39">
        <v>57</v>
      </c>
      <c r="T1204" s="39">
        <v>57</v>
      </c>
      <c r="U1204" s="48">
        <v>31.501831501831504</v>
      </c>
      <c r="V1204" s="39">
        <v>4</v>
      </c>
      <c r="W1204" s="39">
        <v>4</v>
      </c>
      <c r="X1204" s="39">
        <v>3</v>
      </c>
      <c r="Y1204" s="39">
        <v>6.13</v>
      </c>
      <c r="Z1204" s="39">
        <v>20</v>
      </c>
      <c r="AA1204" s="39"/>
      <c r="AB1204" s="52"/>
      <c r="AC1204" s="39"/>
      <c r="AD1204" s="41">
        <v>10</v>
      </c>
      <c r="AE1204" s="41"/>
      <c r="AF1204" s="68" t="s">
        <v>619</v>
      </c>
      <c r="AG1204" s="39" t="str">
        <f>VLOOKUP(B1204,$B$1703:$D$1743,2,FALSE)</f>
        <v>NSW</v>
      </c>
      <c r="AH1204" s="39" t="str">
        <f>VLOOKUP(B1204,$B$1703:$D$1743,3,FALSE)</f>
        <v>-</v>
      </c>
      <c r="AI1204" s="69" t="str">
        <f>TRIM(PROPER(L1204))</f>
        <v>Garrison</v>
      </c>
      <c r="AJ1204" s="39" t="str">
        <f>TEXT(A1204, "ddd")</f>
        <v>Sat</v>
      </c>
      <c r="AK1204" s="39">
        <f>MONTH(Table2[[#This Row],[Date]])</f>
        <v>7</v>
      </c>
      <c r="AL1204" s="79" t="s">
        <v>1361</v>
      </c>
      <c r="AM1204" s="39" t="str">
        <f>IF(AND(Table2[[#This Row],[Date]]=A1205,Table2[[#This Row],[Track]]=B1205,Table2[[#This Row],[Race]]=F1205,AL1204&lt;&gt;"Neg",AL1205&lt;&gt;"Neg"),2,"")</f>
        <v/>
      </c>
      <c r="AN1204" s="39" t="str">
        <f>IF(AM1204=2,2,IF(AND(AM1203=2,Table2[[#This Row],[Negatives]]&lt;&gt;"NEG"),2,""))</f>
        <v/>
      </c>
      <c r="AO1204" s="39">
        <f>IF(AND(Table2[[#This Row],[State]]="NSW",Table2[[#This Row],[Rated Order]]=3,AN1204=""),100,100)</f>
        <v>100</v>
      </c>
      <c r="AP1204" s="39" t="str">
        <f>IF(AC1204&lt;&gt;"Won","",AO1204*AD1204)</f>
        <v/>
      </c>
      <c r="AQ1204" s="39">
        <f>IF(AP1204="",AO1204*-1,AP1204-AO1204)</f>
        <v>-100</v>
      </c>
      <c r="AR1204" s="95" t="str">
        <f>IF(Table2[[#This Row],[Negatives]]="NEG","",IF(AND(Table2[[#This Row],[2 Pro Bets]]="",Table2[[#This Row],[State]]="NSW",Table2[[#This Row],[Rated Order]]=3),"",100))</f>
        <v/>
      </c>
      <c r="AS1204" s="47" t="str">
        <f>IF(Table2[[#This Row],[Pro Bet]]="","",IF(Table2[[#This Row],[Lev Ret]]="","",AR1204*Table2[[#This Row],[Div]]))</f>
        <v/>
      </c>
      <c r="AT1204" s="96" t="str">
        <f>IF(Table2[[#This Row],[Pro Bet]]="","",IF(AS1204="",AR1204*-1,AS1204-AR1204))</f>
        <v/>
      </c>
    </row>
    <row r="1205" spans="1:46" x14ac:dyDescent="0.25">
      <c r="A1205" s="38">
        <v>45129</v>
      </c>
      <c r="B1205" s="39" t="s">
        <v>107</v>
      </c>
      <c r="C1205" s="40">
        <v>0.70277777777777783</v>
      </c>
      <c r="D1205" s="39">
        <v>4</v>
      </c>
      <c r="E1205" s="39">
        <v>6</v>
      </c>
      <c r="F1205" s="70">
        <v>9</v>
      </c>
      <c r="G1205" s="39">
        <v>1400</v>
      </c>
      <c r="H1205" s="39" t="s">
        <v>988</v>
      </c>
      <c r="I1205" s="39">
        <v>78</v>
      </c>
      <c r="J1205" s="39">
        <v>130</v>
      </c>
      <c r="K1205" s="39">
        <v>7</v>
      </c>
      <c r="L1205" s="39" t="s">
        <v>1324</v>
      </c>
      <c r="M1205" s="39" t="s">
        <v>1030</v>
      </c>
      <c r="N1205" s="41">
        <v>11</v>
      </c>
      <c r="O1205" s="39" t="s">
        <v>1325</v>
      </c>
      <c r="P1205" s="39" t="s">
        <v>1090</v>
      </c>
      <c r="Q1205" s="48"/>
      <c r="R1205" s="39">
        <v>2</v>
      </c>
      <c r="S1205" s="39">
        <v>58</v>
      </c>
      <c r="T1205" s="39">
        <v>58</v>
      </c>
      <c r="U1205" s="48">
        <v>63.144963144963143</v>
      </c>
      <c r="V1205" s="39">
        <v>4</v>
      </c>
      <c r="W1205" s="39">
        <v>5</v>
      </c>
      <c r="X1205" s="39">
        <v>2</v>
      </c>
      <c r="Y1205" s="39">
        <v>5.5</v>
      </c>
      <c r="Z1205" s="39">
        <v>30</v>
      </c>
      <c r="AA1205" s="39">
        <v>10</v>
      </c>
      <c r="AB1205" s="52"/>
      <c r="AC1205" s="39"/>
      <c r="AD1205" s="41">
        <v>13</v>
      </c>
      <c r="AE1205" s="41"/>
      <c r="AF1205" s="68" t="s">
        <v>618</v>
      </c>
      <c r="AG1205" s="39" t="str">
        <f>VLOOKUP(B1205,$B$1703:$D$1743,2,FALSE)</f>
        <v>Vic</v>
      </c>
      <c r="AH1205" s="39" t="str">
        <f>VLOOKUP(B1205,$B$1703:$D$1743,3,FALSE)</f>
        <v>-</v>
      </c>
      <c r="AI1205" s="69" t="str">
        <f>TRIM(PROPER(L1205))</f>
        <v>Danish Prince</v>
      </c>
      <c r="AJ1205" s="39" t="str">
        <f>TEXT(A1205, "ddd")</f>
        <v>Sat</v>
      </c>
      <c r="AK1205" s="39">
        <f>MONTH(Table2[[#This Row],[Date]])</f>
        <v>7</v>
      </c>
      <c r="AL1205" s="39" t="s">
        <v>1361</v>
      </c>
      <c r="AM1205" s="39" t="str">
        <f>IF(AND(Table2[[#This Row],[Date]]=A1206,Table2[[#This Row],[Track]]=B1206,Table2[[#This Row],[Race]]=F1206,AL1205&lt;&gt;"Neg",AL1206&lt;&gt;"Neg"),2,"")</f>
        <v/>
      </c>
      <c r="AN1205" s="39" t="str">
        <f>IF(AM1205=2,2,IF(AND(AM1204=2,Table2[[#This Row],[Negatives]]&lt;&gt;"NEG"),2,""))</f>
        <v/>
      </c>
      <c r="AO1205" s="39">
        <f>IF(AND(Table2[[#This Row],[State]]="NSW",Table2[[#This Row],[Rated Order]]=3,AN1205=""),100,100)</f>
        <v>100</v>
      </c>
      <c r="AP1205" s="39" t="str">
        <f>IF(AC1205&lt;&gt;"Won","",AO1205*AD1205)</f>
        <v/>
      </c>
      <c r="AQ1205" s="39">
        <f>IF(AP1205="",AO1205*-1,AP1205-AO1205)</f>
        <v>-100</v>
      </c>
      <c r="AR1205" s="95" t="str">
        <f>IF(Table2[[#This Row],[Negatives]]="NEG","",IF(AND(Table2[[#This Row],[2 Pro Bets]]="",Table2[[#This Row],[State]]="NSW",Table2[[#This Row],[Rated Order]]=3),"",100))</f>
        <v/>
      </c>
      <c r="AS1205" s="47" t="str">
        <f>IF(Table2[[#This Row],[Pro Bet]]="","",IF(Table2[[#This Row],[Lev Ret]]="","",AR1205*Table2[[#This Row],[Div]]))</f>
        <v/>
      </c>
      <c r="AT1205" s="96" t="str">
        <f>IF(Table2[[#This Row],[Pro Bet]]="","",IF(AS1205="",AR1205*-1,AS1205-AR1205))</f>
        <v/>
      </c>
    </row>
    <row r="1206" spans="1:46" x14ac:dyDescent="0.25">
      <c r="A1206" s="38">
        <v>45136</v>
      </c>
      <c r="B1206" s="39" t="s">
        <v>44</v>
      </c>
      <c r="C1206" s="40">
        <v>0.49652777777777773</v>
      </c>
      <c r="D1206" s="39">
        <v>4</v>
      </c>
      <c r="E1206" s="39">
        <v>5</v>
      </c>
      <c r="F1206" s="70">
        <v>2</v>
      </c>
      <c r="G1206" s="39">
        <v>1600</v>
      </c>
      <c r="H1206" s="39" t="s">
        <v>1398</v>
      </c>
      <c r="I1206" s="39">
        <v>72</v>
      </c>
      <c r="J1206" s="39">
        <v>120</v>
      </c>
      <c r="K1206" s="39">
        <v>16</v>
      </c>
      <c r="L1206" s="39" t="s">
        <v>965</v>
      </c>
      <c r="M1206" s="39" t="s">
        <v>999</v>
      </c>
      <c r="N1206" s="41">
        <v>9.5</v>
      </c>
      <c r="O1206" s="39" t="s">
        <v>1462</v>
      </c>
      <c r="P1206" s="39" t="s">
        <v>1403</v>
      </c>
      <c r="Q1206" s="48"/>
      <c r="R1206" s="39">
        <v>13</v>
      </c>
      <c r="S1206" s="39">
        <v>54.5</v>
      </c>
      <c r="T1206" s="39">
        <v>54.5</v>
      </c>
      <c r="U1206" s="48">
        <v>24.224945926459988</v>
      </c>
      <c r="V1206" s="39"/>
      <c r="W1206" s="39">
        <v>1</v>
      </c>
      <c r="X1206" s="39">
        <v>2</v>
      </c>
      <c r="Y1206" s="39">
        <v>8.69</v>
      </c>
      <c r="Z1206" s="39">
        <v>20</v>
      </c>
      <c r="AA1206" s="39"/>
      <c r="AB1206" s="52"/>
      <c r="AC1206" s="39"/>
      <c r="AD1206" s="41">
        <v>14</v>
      </c>
      <c r="AE1206" s="41"/>
      <c r="AF1206" s="68" t="s">
        <v>619</v>
      </c>
      <c r="AG1206" s="39" t="str">
        <f>VLOOKUP(B1206,$B$1703:$D$1743,2,FALSE)</f>
        <v>NSW</v>
      </c>
      <c r="AH1206" s="39" t="str">
        <f>VLOOKUP(B1206,$B$1703:$D$1743,3,FALSE)</f>
        <v>-</v>
      </c>
      <c r="AI1206" s="69" t="str">
        <f>TRIM(PROPER(L1206))</f>
        <v>Moorestown</v>
      </c>
      <c r="AJ1206" s="39" t="str">
        <f>TEXT(A1206, "ddd")</f>
        <v>Sat</v>
      </c>
      <c r="AK1206" s="39">
        <f>MONTH(Table2[[#This Row],[Date]])</f>
        <v>7</v>
      </c>
      <c r="AL1206" s="39"/>
      <c r="AM1206" s="39" t="str">
        <f>IF(AND(Table2[[#This Row],[Date]]=A1207,Table2[[#This Row],[Track]]=B1207,Table2[[#This Row],[Race]]=F1207,AL1206&lt;&gt;"Neg",AL1207&lt;&gt;"Neg"),2,"")</f>
        <v/>
      </c>
      <c r="AN1206" s="39" t="str">
        <f>IF(AM1206=2,2,IF(AND(AM1205=2,Table2[[#This Row],[Negatives]]&lt;&gt;"NEG"),2,""))</f>
        <v/>
      </c>
      <c r="AO1206" s="39">
        <f>IF(AND(Table2[[#This Row],[State]]="NSW",Table2[[#This Row],[Rated Order]]=3,AN1206=""),100,100)</f>
        <v>100</v>
      </c>
      <c r="AP1206" s="39" t="str">
        <f>IF(AC1206&lt;&gt;"Won","",AO1206*AD1206)</f>
        <v/>
      </c>
      <c r="AQ1206" s="39">
        <f>IF(AP1206="",AO1206*-1,AP1206-AO1206)</f>
        <v>-100</v>
      </c>
      <c r="AR1206" s="95">
        <f>IF(Table2[[#This Row],[Negatives]]="NEG","",IF(AND(Table2[[#This Row],[2 Pro Bets]]="",Table2[[#This Row],[State]]="NSW",Table2[[#This Row],[Rated Order]]=3),"",100))</f>
        <v>100</v>
      </c>
      <c r="AS1206" s="47" t="str">
        <f>IF(Table2[[#This Row],[Pro Bet]]="","",IF(Table2[[#This Row],[Lev Ret]]="","",AR1206*Table2[[#This Row],[Div]]))</f>
        <v/>
      </c>
      <c r="AT1206" s="96">
        <f>IF(Table2[[#This Row],[Pro Bet]]="","",IF(AS1206="",AR1206*-1,AS1206-AR1206))</f>
        <v>-100</v>
      </c>
    </row>
    <row r="1207" spans="1:46" x14ac:dyDescent="0.25">
      <c r="A1207" s="38">
        <v>45136</v>
      </c>
      <c r="B1207" s="39" t="s">
        <v>44</v>
      </c>
      <c r="C1207" s="40">
        <v>0.54513888888888895</v>
      </c>
      <c r="D1207" s="39">
        <v>4</v>
      </c>
      <c r="E1207" s="39">
        <v>5</v>
      </c>
      <c r="F1207" s="70">
        <v>4</v>
      </c>
      <c r="G1207" s="39">
        <v>1800</v>
      </c>
      <c r="H1207" s="39" t="s">
        <v>1021</v>
      </c>
      <c r="I1207" s="39">
        <v>78</v>
      </c>
      <c r="J1207" s="39">
        <v>150</v>
      </c>
      <c r="K1207" s="39">
        <v>2</v>
      </c>
      <c r="L1207" s="39" t="s">
        <v>937</v>
      </c>
      <c r="M1207" s="39" t="s">
        <v>999</v>
      </c>
      <c r="N1207" s="41">
        <v>4</v>
      </c>
      <c r="O1207" s="39" t="s">
        <v>1448</v>
      </c>
      <c r="P1207" s="39" t="s">
        <v>1534</v>
      </c>
      <c r="Q1207" s="48">
        <v>1.5</v>
      </c>
      <c r="R1207" s="39">
        <v>2</v>
      </c>
      <c r="S1207" s="39">
        <v>57.5</v>
      </c>
      <c r="T1207" s="39">
        <v>56</v>
      </c>
      <c r="U1207" s="48">
        <v>41.393442622950822</v>
      </c>
      <c r="V1207" s="39">
        <v>2</v>
      </c>
      <c r="W1207" s="39">
        <v>4</v>
      </c>
      <c r="X1207" s="39">
        <v>2</v>
      </c>
      <c r="Y1207" s="39">
        <v>5.03</v>
      </c>
      <c r="Z1207" s="39">
        <v>20</v>
      </c>
      <c r="AA1207" s="39"/>
      <c r="AB1207" s="52"/>
      <c r="AC1207" s="39"/>
      <c r="AD1207" s="41">
        <v>4</v>
      </c>
      <c r="AE1207" s="41"/>
      <c r="AF1207" s="68" t="s">
        <v>619</v>
      </c>
      <c r="AG1207" s="39" t="str">
        <f>VLOOKUP(B1207,$B$1703:$D$1743,2,FALSE)</f>
        <v>NSW</v>
      </c>
      <c r="AH1207" s="39" t="str">
        <f>VLOOKUP(B1207,$B$1703:$D$1743,3,FALSE)</f>
        <v>-</v>
      </c>
      <c r="AI1207" s="69" t="str">
        <f>TRIM(PROPER(L1207))</f>
        <v>Decadent Tale</v>
      </c>
      <c r="AJ1207" s="39" t="str">
        <f>TEXT(A1207, "ddd")</f>
        <v>Sat</v>
      </c>
      <c r="AK1207" s="39">
        <f>MONTH(Table2[[#This Row],[Date]])</f>
        <v>7</v>
      </c>
      <c r="AL1207" s="39"/>
      <c r="AM1207" s="39" t="str">
        <f>IF(AND(Table2[[#This Row],[Date]]=A1208,Table2[[#This Row],[Track]]=B1208,Table2[[#This Row],[Race]]=F1208,AL1207&lt;&gt;"Neg",AL1208&lt;&gt;"Neg"),2,"")</f>
        <v/>
      </c>
      <c r="AN1207" s="39" t="str">
        <f>IF(AM1207=2,2,IF(AND(AM1206=2,Table2[[#This Row],[Negatives]]&lt;&gt;"NEG"),2,""))</f>
        <v/>
      </c>
      <c r="AO1207" s="39">
        <f>IF(AND(Table2[[#This Row],[State]]="NSW",Table2[[#This Row],[Rated Order]]=3,AN1207=""),100,100)</f>
        <v>100</v>
      </c>
      <c r="AP1207" s="39" t="str">
        <f>IF(AC1207&lt;&gt;"Won","",AO1207*AD1207)</f>
        <v/>
      </c>
      <c r="AQ1207" s="39">
        <f>IF(AP1207="",AO1207*-1,AP1207-AO1207)</f>
        <v>-100</v>
      </c>
      <c r="AR1207" s="95">
        <f>IF(Table2[[#This Row],[Negatives]]="NEG","",IF(AND(Table2[[#This Row],[2 Pro Bets]]="",Table2[[#This Row],[State]]="NSW",Table2[[#This Row],[Rated Order]]=3),"",100))</f>
        <v>100</v>
      </c>
      <c r="AS1207" s="47" t="str">
        <f>IF(Table2[[#This Row],[Pro Bet]]="","",IF(Table2[[#This Row],[Lev Ret]]="","",AR1207*Table2[[#This Row],[Div]]))</f>
        <v/>
      </c>
      <c r="AT1207" s="96">
        <f>IF(Table2[[#This Row],[Pro Bet]]="","",IF(AS1207="",AR1207*-1,AS1207-AR1207))</f>
        <v>-100</v>
      </c>
    </row>
    <row r="1208" spans="1:46" x14ac:dyDescent="0.25">
      <c r="A1208" s="38">
        <v>45136</v>
      </c>
      <c r="B1208" s="39" t="s">
        <v>44</v>
      </c>
      <c r="C1208" s="40">
        <v>0.56944444444444442</v>
      </c>
      <c r="D1208" s="39">
        <v>4</v>
      </c>
      <c r="E1208" s="39">
        <v>5</v>
      </c>
      <c r="F1208" s="70">
        <v>5</v>
      </c>
      <c r="G1208" s="39">
        <v>1800</v>
      </c>
      <c r="H1208" s="39" t="s">
        <v>1398</v>
      </c>
      <c r="I1208" s="39">
        <v>78</v>
      </c>
      <c r="J1208" s="39">
        <v>150</v>
      </c>
      <c r="K1208" s="39">
        <v>3</v>
      </c>
      <c r="L1208" s="39" t="s">
        <v>217</v>
      </c>
      <c r="M1208" s="39" t="s">
        <v>1018</v>
      </c>
      <c r="N1208" s="41">
        <v>11.3</v>
      </c>
      <c r="O1208" s="39" t="s">
        <v>1406</v>
      </c>
      <c r="P1208" s="39" t="s">
        <v>1403</v>
      </c>
      <c r="Q1208" s="48"/>
      <c r="R1208" s="39">
        <v>11</v>
      </c>
      <c r="S1208" s="39">
        <v>59.5</v>
      </c>
      <c r="T1208" s="39">
        <v>59.5</v>
      </c>
      <c r="U1208" s="48">
        <v>36.627335299901674</v>
      </c>
      <c r="V1208" s="39"/>
      <c r="W1208" s="39">
        <v>1</v>
      </c>
      <c r="X1208" s="39">
        <v>2</v>
      </c>
      <c r="Y1208" s="39">
        <v>5.3</v>
      </c>
      <c r="Z1208" s="39">
        <v>20</v>
      </c>
      <c r="AA1208" s="39"/>
      <c r="AB1208" s="52"/>
      <c r="AC1208" s="39"/>
      <c r="AD1208" s="41">
        <v>17</v>
      </c>
      <c r="AE1208" s="41"/>
      <c r="AF1208" s="68" t="s">
        <v>619</v>
      </c>
      <c r="AG1208" s="39" t="str">
        <f>VLOOKUP(B1208,$B$1703:$D$1743,2,FALSE)</f>
        <v>NSW</v>
      </c>
      <c r="AH1208" s="39" t="str">
        <f>VLOOKUP(B1208,$B$1703:$D$1743,3,FALSE)</f>
        <v>-</v>
      </c>
      <c r="AI1208" s="69" t="str">
        <f>TRIM(PROPER(L1208))</f>
        <v>Too Much Caviar</v>
      </c>
      <c r="AJ1208" s="39" t="str">
        <f>TEXT(A1208, "ddd")</f>
        <v>Sat</v>
      </c>
      <c r="AK1208" s="39">
        <f>MONTH(Table2[[#This Row],[Date]])</f>
        <v>7</v>
      </c>
      <c r="AL1208" s="39" t="s">
        <v>1362</v>
      </c>
      <c r="AM1208" s="39" t="str">
        <f>IF(AND(Table2[[#This Row],[Date]]=A1209,Table2[[#This Row],[Track]]=B1209,Table2[[#This Row],[Race]]=F1209,AL1208&lt;&gt;"Neg",AL1209&lt;&gt;"Neg"),2,"")</f>
        <v/>
      </c>
      <c r="AN1208" s="39" t="str">
        <f>IF(AM1208=2,2,IF(AND(AM1207=2,Table2[[#This Row],[Negatives]]&lt;&gt;"NEG"),2,""))</f>
        <v/>
      </c>
      <c r="AO1208" s="39">
        <f>IF(AND(Table2[[#This Row],[State]]="NSW",Table2[[#This Row],[Rated Order]]=3,AN1208=""),100,100)</f>
        <v>100</v>
      </c>
      <c r="AP1208" s="39" t="str">
        <f>IF(AC1208&lt;&gt;"Won","",AO1208*AD1208)</f>
        <v/>
      </c>
      <c r="AQ1208" s="39">
        <f>IF(AP1208="",AO1208*-1,AP1208-AO1208)</f>
        <v>-100</v>
      </c>
      <c r="AR1208" s="95" t="str">
        <f>IF(Table2[[#This Row],[Negatives]]="NEG","",IF(AND(Table2[[#This Row],[2 Pro Bets]]="",Table2[[#This Row],[State]]="NSW",Table2[[#This Row],[Rated Order]]=3),"",100))</f>
        <v/>
      </c>
      <c r="AS1208" s="47" t="str">
        <f>IF(Table2[[#This Row],[Pro Bet]]="","",IF(Table2[[#This Row],[Lev Ret]]="","",AR1208*Table2[[#This Row],[Div]]))</f>
        <v/>
      </c>
      <c r="AT1208" s="96" t="str">
        <f>IF(Table2[[#This Row],[Pro Bet]]="","",IF(AS1208="",AR1208*-1,AS1208-AR1208))</f>
        <v/>
      </c>
    </row>
    <row r="1209" spans="1:46" x14ac:dyDescent="0.25">
      <c r="A1209" s="38">
        <v>45136</v>
      </c>
      <c r="B1209" s="39" t="s">
        <v>44</v>
      </c>
      <c r="C1209" s="40">
        <v>0.61805555555555558</v>
      </c>
      <c r="D1209" s="39">
        <v>4</v>
      </c>
      <c r="E1209" s="39">
        <v>5</v>
      </c>
      <c r="F1209" s="70">
        <v>7</v>
      </c>
      <c r="G1209" s="39">
        <v>1100</v>
      </c>
      <c r="H1209" s="39" t="s">
        <v>1398</v>
      </c>
      <c r="I1209" s="39">
        <v>72</v>
      </c>
      <c r="J1209" s="39">
        <v>150</v>
      </c>
      <c r="K1209" s="39">
        <v>15</v>
      </c>
      <c r="L1209" s="39" t="s">
        <v>221</v>
      </c>
      <c r="M1209" s="39" t="s">
        <v>1006</v>
      </c>
      <c r="N1209" s="41">
        <v>10.6</v>
      </c>
      <c r="O1209" s="39" t="s">
        <v>1411</v>
      </c>
      <c r="P1209" s="39" t="s">
        <v>1421</v>
      </c>
      <c r="Q1209" s="48"/>
      <c r="R1209" s="39">
        <v>10</v>
      </c>
      <c r="S1209" s="39">
        <v>56</v>
      </c>
      <c r="T1209" s="39">
        <v>56</v>
      </c>
      <c r="U1209" s="48">
        <v>51.100628930817614</v>
      </c>
      <c r="V1209" s="39"/>
      <c r="W1209" s="39">
        <v>5</v>
      </c>
      <c r="X1209" s="39">
        <v>2</v>
      </c>
      <c r="Y1209" s="39">
        <v>5.32</v>
      </c>
      <c r="Z1209" s="39">
        <v>20</v>
      </c>
      <c r="AA1209" s="39"/>
      <c r="AB1209" s="52"/>
      <c r="AC1209" s="39" t="s">
        <v>1</v>
      </c>
      <c r="AD1209" s="41">
        <v>9.5</v>
      </c>
      <c r="AE1209" s="41">
        <v>2.5</v>
      </c>
      <c r="AF1209" s="68" t="s">
        <v>619</v>
      </c>
      <c r="AG1209" s="39" t="str">
        <f>VLOOKUP(B1209,$B$1703:$D$1743,2,FALSE)</f>
        <v>NSW</v>
      </c>
      <c r="AH1209" s="39" t="str">
        <f>VLOOKUP(B1209,$B$1703:$D$1743,3,FALSE)</f>
        <v>-</v>
      </c>
      <c r="AI1209" s="69" t="str">
        <f>TRIM(PROPER(L1209))</f>
        <v>Smashing Eagle</v>
      </c>
      <c r="AJ1209" s="39" t="str">
        <f>TEXT(A1209, "ddd")</f>
        <v>Sat</v>
      </c>
      <c r="AK1209" s="39">
        <f>MONTH(Table2[[#This Row],[Date]])</f>
        <v>7</v>
      </c>
      <c r="AL1209" s="39"/>
      <c r="AM1209" s="39">
        <f>IF(AND(Table2[[#This Row],[Date]]=A1210,Table2[[#This Row],[Track]]=B1210,Table2[[#This Row],[Race]]=F1210,AL1209&lt;&gt;"Neg",AL1210&lt;&gt;"Neg"),2,"")</f>
        <v>2</v>
      </c>
      <c r="AN1209" s="39">
        <f>IF(AM1209=2,2,IF(AND(AM1208=2,Table2[[#This Row],[Negatives]]&lt;&gt;"NEG"),2,""))</f>
        <v>2</v>
      </c>
      <c r="AO1209" s="39">
        <f>IF(AND(Table2[[#This Row],[State]]="NSW",Table2[[#This Row],[Rated Order]]=3,AN1209=""),100,100)</f>
        <v>100</v>
      </c>
      <c r="AP1209" s="39" t="str">
        <f>IF(AC1209&lt;&gt;"Won","",AO1209*AD1209)</f>
        <v/>
      </c>
      <c r="AQ1209" s="39">
        <f>IF(AP1209="",AO1209*-1,AP1209-AO1209)</f>
        <v>-100</v>
      </c>
      <c r="AR1209" s="95">
        <f>IF(Table2[[#This Row],[Negatives]]="NEG","",IF(AND(Table2[[#This Row],[2 Pro Bets]]="",Table2[[#This Row],[State]]="NSW",Table2[[#This Row],[Rated Order]]=3),"",100))</f>
        <v>100</v>
      </c>
      <c r="AS1209" s="47" t="str">
        <f>IF(Table2[[#This Row],[Pro Bet]]="","",IF(Table2[[#This Row],[Lev Ret]]="","",AR1209*Table2[[#This Row],[Div]]))</f>
        <v/>
      </c>
      <c r="AT1209" s="96">
        <f>IF(Table2[[#This Row],[Pro Bet]]="","",IF(AS1209="",AR1209*-1,AS1209-AR1209))</f>
        <v>-100</v>
      </c>
    </row>
    <row r="1210" spans="1:46" x14ac:dyDescent="0.25">
      <c r="A1210" s="38">
        <v>45136</v>
      </c>
      <c r="B1210" s="39" t="s">
        <v>44</v>
      </c>
      <c r="C1210" s="40">
        <v>0.61805555555555558</v>
      </c>
      <c r="D1210" s="39">
        <v>4</v>
      </c>
      <c r="E1210" s="39">
        <v>5</v>
      </c>
      <c r="F1210" s="70">
        <v>7</v>
      </c>
      <c r="G1210" s="39">
        <v>1100</v>
      </c>
      <c r="H1210" s="39" t="s">
        <v>1398</v>
      </c>
      <c r="I1210" s="39">
        <v>72</v>
      </c>
      <c r="J1210" s="39">
        <v>150</v>
      </c>
      <c r="K1210" s="39">
        <v>3</v>
      </c>
      <c r="L1210" s="39" t="s">
        <v>151</v>
      </c>
      <c r="M1210" s="39" t="s">
        <v>999</v>
      </c>
      <c r="N1210" s="41">
        <v>6.1</v>
      </c>
      <c r="O1210" s="39" t="s">
        <v>1166</v>
      </c>
      <c r="P1210" s="39" t="s">
        <v>1534</v>
      </c>
      <c r="Q1210" s="48">
        <v>1.5</v>
      </c>
      <c r="R1210" s="39">
        <v>8</v>
      </c>
      <c r="S1210" s="39">
        <v>60</v>
      </c>
      <c r="T1210" s="39">
        <v>58.5</v>
      </c>
      <c r="U1210" s="48">
        <v>51.100628930817614</v>
      </c>
      <c r="V1210" s="39"/>
      <c r="W1210" s="39">
        <v>2</v>
      </c>
      <c r="X1210" s="39">
        <v>3</v>
      </c>
      <c r="Y1210" s="39">
        <v>5.72</v>
      </c>
      <c r="Z1210" s="39">
        <v>20</v>
      </c>
      <c r="AA1210" s="39"/>
      <c r="AB1210" s="52"/>
      <c r="AC1210" s="39"/>
      <c r="AD1210" s="41">
        <v>7.5</v>
      </c>
      <c r="AE1210" s="41"/>
      <c r="AF1210" s="68" t="s">
        <v>619</v>
      </c>
      <c r="AG1210" s="39" t="str">
        <f>VLOOKUP(B1210,$B$1703:$D$1743,2,FALSE)</f>
        <v>NSW</v>
      </c>
      <c r="AH1210" s="39" t="str">
        <f>VLOOKUP(B1210,$B$1703:$D$1743,3,FALSE)</f>
        <v>-</v>
      </c>
      <c r="AI1210" s="69" t="str">
        <f>TRIM(PROPER(L1210))</f>
        <v>Diamond Dealer</v>
      </c>
      <c r="AJ1210" s="39" t="str">
        <f>TEXT(A1210, "ddd")</f>
        <v>Sat</v>
      </c>
      <c r="AK1210" s="39">
        <f>MONTH(Table2[[#This Row],[Date]])</f>
        <v>7</v>
      </c>
      <c r="AL1210" s="39"/>
      <c r="AM1210" s="39" t="str">
        <f>IF(AND(Table2[[#This Row],[Date]]=A1211,Table2[[#This Row],[Track]]=B1211,Table2[[#This Row],[Race]]=F1211,AL1210&lt;&gt;"Neg",AL1211&lt;&gt;"Neg"),2,"")</f>
        <v/>
      </c>
      <c r="AN1210" s="39">
        <f>IF(AM1210=2,2,IF(AND(AM1209=2,Table2[[#This Row],[Negatives]]&lt;&gt;"NEG"),2,""))</f>
        <v>2</v>
      </c>
      <c r="AO1210" s="39">
        <f>IF(AND(Table2[[#This Row],[State]]="NSW",Table2[[#This Row],[Rated Order]]=3,AN1210=""),100,100)</f>
        <v>100</v>
      </c>
      <c r="AP1210" s="39" t="str">
        <f>IF(AC1210&lt;&gt;"Won","",AO1210*AD1210)</f>
        <v/>
      </c>
      <c r="AQ1210" s="39">
        <f>IF(AP1210="",AO1210*-1,AP1210-AO1210)</f>
        <v>-100</v>
      </c>
      <c r="AR1210" s="95">
        <f>IF(Table2[[#This Row],[Negatives]]="NEG","",IF(AND(Table2[[#This Row],[2 Pro Bets]]="",Table2[[#This Row],[State]]="NSW",Table2[[#This Row],[Rated Order]]=3),"",100))</f>
        <v>100</v>
      </c>
      <c r="AS1210" s="47" t="str">
        <f>IF(Table2[[#This Row],[Pro Bet]]="","",IF(Table2[[#This Row],[Lev Ret]]="","",AR1210*Table2[[#This Row],[Div]]))</f>
        <v/>
      </c>
      <c r="AT1210" s="96">
        <f>IF(Table2[[#This Row],[Pro Bet]]="","",IF(AS1210="",AR1210*-1,AS1210-AR1210))</f>
        <v>-100</v>
      </c>
    </row>
    <row r="1211" spans="1:46" x14ac:dyDescent="0.25">
      <c r="A1211" s="38">
        <v>45136</v>
      </c>
      <c r="B1211" s="39" t="s">
        <v>125</v>
      </c>
      <c r="C1211" s="40">
        <v>0.63194444444444442</v>
      </c>
      <c r="D1211" s="39">
        <v>4</v>
      </c>
      <c r="E1211" s="39">
        <v>5</v>
      </c>
      <c r="F1211" s="70">
        <v>5</v>
      </c>
      <c r="G1211" s="39">
        <v>2040</v>
      </c>
      <c r="H1211" s="39" t="s">
        <v>988</v>
      </c>
      <c r="I1211" s="39">
        <v>100</v>
      </c>
      <c r="J1211" s="39">
        <v>150</v>
      </c>
      <c r="K1211" s="39">
        <v>5</v>
      </c>
      <c r="L1211" s="39" t="s">
        <v>71</v>
      </c>
      <c r="M1211" s="39" t="s">
        <v>1024</v>
      </c>
      <c r="N1211" s="41">
        <v>3</v>
      </c>
      <c r="O1211" s="39" t="s">
        <v>1003</v>
      </c>
      <c r="P1211" s="39" t="s">
        <v>1321</v>
      </c>
      <c r="Q1211" s="48">
        <v>1.5</v>
      </c>
      <c r="R1211" s="39">
        <v>4</v>
      </c>
      <c r="S1211" s="39">
        <v>53</v>
      </c>
      <c r="T1211" s="39">
        <v>51.5</v>
      </c>
      <c r="U1211" s="48">
        <v>57.142857142857146</v>
      </c>
      <c r="V1211" s="39">
        <v>1</v>
      </c>
      <c r="W1211" s="39"/>
      <c r="X1211" s="39">
        <v>2</v>
      </c>
      <c r="Y1211" s="39">
        <v>4.5999999999999996</v>
      </c>
      <c r="Z1211" s="39">
        <v>40</v>
      </c>
      <c r="AA1211" s="39">
        <v>7</v>
      </c>
      <c r="AB1211" s="52"/>
      <c r="AC1211" s="39" t="s">
        <v>617</v>
      </c>
      <c r="AD1211" s="41">
        <v>3.3</v>
      </c>
      <c r="AE1211" s="41">
        <v>1.8</v>
      </c>
      <c r="AF1211" s="68" t="s">
        <v>618</v>
      </c>
      <c r="AG1211" s="39" t="str">
        <f>VLOOKUP(B1211,$B$1703:$D$1743,2,FALSE)</f>
        <v>Vic</v>
      </c>
      <c r="AH1211" s="39" t="str">
        <f>VLOOKUP(B1211,$B$1703:$D$1743,3,FALSE)</f>
        <v>-</v>
      </c>
      <c r="AI1211" s="69" t="str">
        <f>TRIM(PROPER(L1211))</f>
        <v>Flash Flood</v>
      </c>
      <c r="AJ1211" s="39" t="str">
        <f>TEXT(A1211, "ddd")</f>
        <v>Sat</v>
      </c>
      <c r="AK1211" s="39">
        <f>MONTH(Table2[[#This Row],[Date]])</f>
        <v>7</v>
      </c>
      <c r="AL1211" s="39"/>
      <c r="AM1211" s="39" t="str">
        <f>IF(AND(Table2[[#This Row],[Date]]=A1212,Table2[[#This Row],[Track]]=B1212,Table2[[#This Row],[Race]]=F1212,AL1211&lt;&gt;"Neg",AL1212&lt;&gt;"Neg"),2,"")</f>
        <v/>
      </c>
      <c r="AN1211" s="39" t="str">
        <f>IF(AM1211=2,2,IF(AND(AM1210=2,Table2[[#This Row],[Negatives]]&lt;&gt;"NEG"),2,""))</f>
        <v/>
      </c>
      <c r="AO1211" s="39">
        <f>IF(AND(Table2[[#This Row],[State]]="NSW",Table2[[#This Row],[Rated Order]]=3,AN1211=""),100,100)</f>
        <v>100</v>
      </c>
      <c r="AP1211" s="39">
        <f>IF(AC1211&lt;&gt;"Won","",AO1211*AD1211)</f>
        <v>330</v>
      </c>
      <c r="AQ1211" s="39">
        <f>IF(AP1211="",AO1211*-1,AP1211-AO1211)</f>
        <v>230</v>
      </c>
      <c r="AR1211" s="95">
        <f>IF(Table2[[#This Row],[Negatives]]="NEG","",IF(AND(Table2[[#This Row],[2 Pro Bets]]="",Table2[[#This Row],[State]]="NSW",Table2[[#This Row],[Rated Order]]=3),"",100))</f>
        <v>100</v>
      </c>
      <c r="AS1211" s="47">
        <f>IF(Table2[[#This Row],[Pro Bet]]="","",IF(Table2[[#This Row],[Lev Ret]]="","",AR1211*Table2[[#This Row],[Div]]))</f>
        <v>330</v>
      </c>
      <c r="AT1211" s="96">
        <f>IF(Table2[[#This Row],[Pro Bet]]="","",IF(AS1211="",AR1211*-1,AS1211-AR1211))</f>
        <v>230</v>
      </c>
    </row>
    <row r="1212" spans="1:46" x14ac:dyDescent="0.25">
      <c r="A1212" s="38">
        <v>45136</v>
      </c>
      <c r="B1212" s="39" t="s">
        <v>125</v>
      </c>
      <c r="C1212" s="40">
        <v>0.65972222222222221</v>
      </c>
      <c r="D1212" s="39">
        <v>4</v>
      </c>
      <c r="E1212" s="39">
        <v>5</v>
      </c>
      <c r="F1212" s="70">
        <v>6</v>
      </c>
      <c r="G1212" s="39">
        <v>2500</v>
      </c>
      <c r="H1212" s="39" t="s">
        <v>988</v>
      </c>
      <c r="I1212" s="39">
        <v>78</v>
      </c>
      <c r="J1212" s="39">
        <v>130</v>
      </c>
      <c r="K1212" s="39">
        <v>12</v>
      </c>
      <c r="L1212" s="39" t="s">
        <v>1397</v>
      </c>
      <c r="M1212" s="39" t="s">
        <v>999</v>
      </c>
      <c r="N1212" s="41">
        <v>8.3000000000000007</v>
      </c>
      <c r="O1212" s="39" t="s">
        <v>1253</v>
      </c>
      <c r="P1212" s="39" t="s">
        <v>1049</v>
      </c>
      <c r="Q1212" s="48"/>
      <c r="R1212" s="39">
        <v>2</v>
      </c>
      <c r="S1212" s="39">
        <v>57</v>
      </c>
      <c r="T1212" s="39">
        <v>57</v>
      </c>
      <c r="U1212" s="48">
        <v>26.754075124025512</v>
      </c>
      <c r="V1212" s="39">
        <v>4</v>
      </c>
      <c r="W1212" s="39">
        <v>4</v>
      </c>
      <c r="X1212" s="39">
        <v>2</v>
      </c>
      <c r="Y1212" s="39">
        <v>5.5</v>
      </c>
      <c r="Z1212" s="39">
        <v>30</v>
      </c>
      <c r="AA1212" s="39">
        <v>11</v>
      </c>
      <c r="AB1212" s="52"/>
      <c r="AC1212" s="39" t="s">
        <v>2</v>
      </c>
      <c r="AD1212" s="41">
        <v>7</v>
      </c>
      <c r="AE1212" s="41">
        <v>2.2000000000000002</v>
      </c>
      <c r="AF1212" s="68" t="s">
        <v>618</v>
      </c>
      <c r="AG1212" s="39" t="str">
        <f>VLOOKUP(B1212,$B$1703:$D$1743,2,FALSE)</f>
        <v>Vic</v>
      </c>
      <c r="AH1212" s="39" t="str">
        <f>VLOOKUP(B1212,$B$1703:$D$1743,3,FALSE)</f>
        <v>-</v>
      </c>
      <c r="AI1212" s="69" t="str">
        <f>TRIM(PROPER(L1212))</f>
        <v>Wuddzz</v>
      </c>
      <c r="AJ1212" s="39" t="str">
        <f>TEXT(A1212, "ddd")</f>
        <v>Sat</v>
      </c>
      <c r="AK1212" s="39">
        <f>MONTH(Table2[[#This Row],[Date]])</f>
        <v>7</v>
      </c>
      <c r="AL1212" s="39" t="s">
        <v>1362</v>
      </c>
      <c r="AM1212" s="39" t="str">
        <f>IF(AND(Table2[[#This Row],[Date]]=A1213,Table2[[#This Row],[Track]]=B1213,Table2[[#This Row],[Race]]=F1213,AL1212&lt;&gt;"Neg",AL1213&lt;&gt;"Neg"),2,"")</f>
        <v/>
      </c>
      <c r="AN1212" s="39" t="str">
        <f>IF(AM1212=2,2,IF(AND(AM1211=2,Table2[[#This Row],[Negatives]]&lt;&gt;"NEG"),2,""))</f>
        <v/>
      </c>
      <c r="AO1212" s="39">
        <f>IF(AND(Table2[[#This Row],[State]]="NSW",Table2[[#This Row],[Rated Order]]=3,AN1212=""),100,100)</f>
        <v>100</v>
      </c>
      <c r="AP1212" s="39" t="str">
        <f>IF(AC1212&lt;&gt;"Won","",AO1212*AD1212)</f>
        <v/>
      </c>
      <c r="AQ1212" s="39">
        <f>IF(AP1212="",AO1212*-1,AP1212-AO1212)</f>
        <v>-100</v>
      </c>
      <c r="AR1212" s="95" t="str">
        <f>IF(Table2[[#This Row],[Negatives]]="NEG","",IF(AND(Table2[[#This Row],[2 Pro Bets]]="",Table2[[#This Row],[State]]="NSW",Table2[[#This Row],[Rated Order]]=3),"",100))</f>
        <v/>
      </c>
      <c r="AS1212" s="47" t="str">
        <f>IF(Table2[[#This Row],[Pro Bet]]="","",IF(Table2[[#This Row],[Lev Ret]]="","",AR1212*Table2[[#This Row],[Div]]))</f>
        <v/>
      </c>
      <c r="AT1212" s="96" t="str">
        <f>IF(Table2[[#This Row],[Pro Bet]]="","",IF(AS1212="",AR1212*-1,AS1212-AR1212))</f>
        <v/>
      </c>
    </row>
    <row r="1213" spans="1:46" x14ac:dyDescent="0.25">
      <c r="A1213" s="38">
        <v>45136</v>
      </c>
      <c r="B1213" s="39" t="s">
        <v>44</v>
      </c>
      <c r="C1213" s="40">
        <v>0.67361111111111116</v>
      </c>
      <c r="D1213" s="39">
        <v>4</v>
      </c>
      <c r="E1213" s="39">
        <v>5</v>
      </c>
      <c r="F1213" s="70">
        <v>9</v>
      </c>
      <c r="G1213" s="39">
        <v>1600</v>
      </c>
      <c r="H1213" s="39" t="s">
        <v>1398</v>
      </c>
      <c r="I1213" s="39">
        <v>88</v>
      </c>
      <c r="J1213" s="39">
        <v>150</v>
      </c>
      <c r="K1213" s="39">
        <v>12</v>
      </c>
      <c r="L1213" s="39" t="s">
        <v>210</v>
      </c>
      <c r="M1213" s="39" t="s">
        <v>1006</v>
      </c>
      <c r="N1213" s="41">
        <v>6.2</v>
      </c>
      <c r="O1213" s="39" t="s">
        <v>1091</v>
      </c>
      <c r="P1213" s="39" t="s">
        <v>1064</v>
      </c>
      <c r="Q1213" s="48"/>
      <c r="R1213" s="39">
        <v>3</v>
      </c>
      <c r="S1213" s="39">
        <v>54.5</v>
      </c>
      <c r="T1213" s="39">
        <v>54.5</v>
      </c>
      <c r="U1213" s="48">
        <v>30.017921146953405</v>
      </c>
      <c r="V1213" s="39"/>
      <c r="W1213" s="39">
        <v>4</v>
      </c>
      <c r="X1213" s="39">
        <v>2</v>
      </c>
      <c r="Y1213" s="39">
        <v>5.81</v>
      </c>
      <c r="Z1213" s="39">
        <v>20</v>
      </c>
      <c r="AA1213" s="39"/>
      <c r="AB1213" s="52"/>
      <c r="AC1213" s="39"/>
      <c r="AD1213" s="41">
        <v>7.5</v>
      </c>
      <c r="AE1213" s="41"/>
      <c r="AF1213" s="68" t="s">
        <v>619</v>
      </c>
      <c r="AG1213" s="39" t="str">
        <f>VLOOKUP(B1213,$B$1703:$D$1743,2,FALSE)</f>
        <v>NSW</v>
      </c>
      <c r="AH1213" s="39" t="str">
        <f>VLOOKUP(B1213,$B$1703:$D$1743,3,FALSE)</f>
        <v>-</v>
      </c>
      <c r="AI1213" s="69" t="str">
        <f>TRIM(PROPER(L1213))</f>
        <v>Estadio Mestalla</v>
      </c>
      <c r="AJ1213" s="39" t="str">
        <f>TEXT(A1213, "ddd")</f>
        <v>Sat</v>
      </c>
      <c r="AK1213" s="39">
        <f>MONTH(Table2[[#This Row],[Date]])</f>
        <v>7</v>
      </c>
      <c r="AL1213" s="39"/>
      <c r="AM1213" s="39" t="str">
        <f>IF(AND(Table2[[#This Row],[Date]]=A1214,Table2[[#This Row],[Track]]=B1214,Table2[[#This Row],[Race]]=F1214,AL1213&lt;&gt;"Neg",AL1214&lt;&gt;"Neg"),2,"")</f>
        <v/>
      </c>
      <c r="AN1213" s="39" t="str">
        <f>IF(AM1213=2,2,IF(AND(AM1212=2,Table2[[#This Row],[Negatives]]&lt;&gt;"NEG"),2,""))</f>
        <v/>
      </c>
      <c r="AO1213" s="39">
        <f>IF(AND(Table2[[#This Row],[State]]="NSW",Table2[[#This Row],[Rated Order]]=3,AN1213=""),100,100)</f>
        <v>100</v>
      </c>
      <c r="AP1213" s="39" t="str">
        <f>IF(AC1213&lt;&gt;"Won","",AO1213*AD1213)</f>
        <v/>
      </c>
      <c r="AQ1213" s="39">
        <f>IF(AP1213="",AO1213*-1,AP1213-AO1213)</f>
        <v>-100</v>
      </c>
      <c r="AR1213" s="95">
        <f>IF(Table2[[#This Row],[Negatives]]="NEG","",IF(AND(Table2[[#This Row],[2 Pro Bets]]="",Table2[[#This Row],[State]]="NSW",Table2[[#This Row],[Rated Order]]=3),"",100))</f>
        <v>100</v>
      </c>
      <c r="AS1213" s="47" t="str">
        <f>IF(Table2[[#This Row],[Pro Bet]]="","",IF(Table2[[#This Row],[Lev Ret]]="","",AR1213*Table2[[#This Row],[Div]]))</f>
        <v/>
      </c>
      <c r="AT1213" s="96">
        <f>IF(Table2[[#This Row],[Pro Bet]]="","",IF(AS1213="",AR1213*-1,AS1213-AR1213))</f>
        <v>-100</v>
      </c>
    </row>
    <row r="1214" spans="1:46" x14ac:dyDescent="0.25">
      <c r="A1214" s="38">
        <v>45136</v>
      </c>
      <c r="B1214" s="39" t="s">
        <v>44</v>
      </c>
      <c r="C1214" s="40">
        <v>0.67361111111111116</v>
      </c>
      <c r="D1214" s="39">
        <v>4</v>
      </c>
      <c r="E1214" s="39">
        <v>5</v>
      </c>
      <c r="F1214" s="70">
        <v>9</v>
      </c>
      <c r="G1214" s="39">
        <v>1600</v>
      </c>
      <c r="H1214" s="39" t="s">
        <v>1398</v>
      </c>
      <c r="I1214" s="39">
        <v>88</v>
      </c>
      <c r="J1214" s="39">
        <v>150</v>
      </c>
      <c r="K1214" s="39">
        <v>7</v>
      </c>
      <c r="L1214" s="39" t="s">
        <v>406</v>
      </c>
      <c r="M1214" s="39" t="s">
        <v>1018</v>
      </c>
      <c r="N1214" s="41">
        <v>3.7</v>
      </c>
      <c r="O1214" s="39" t="s">
        <v>1406</v>
      </c>
      <c r="P1214" s="39" t="s">
        <v>1544</v>
      </c>
      <c r="Q1214" s="48"/>
      <c r="R1214" s="39">
        <v>6</v>
      </c>
      <c r="S1214" s="39">
        <v>56</v>
      </c>
      <c r="T1214" s="39">
        <v>56</v>
      </c>
      <c r="U1214" s="48">
        <v>30.017921146953405</v>
      </c>
      <c r="V1214" s="39">
        <v>1</v>
      </c>
      <c r="W1214" s="39">
        <v>5</v>
      </c>
      <c r="X1214" s="39">
        <v>3</v>
      </c>
      <c r="Y1214" s="39">
        <v>7.54</v>
      </c>
      <c r="Z1214" s="39">
        <v>20</v>
      </c>
      <c r="AA1214" s="39"/>
      <c r="AB1214" s="52"/>
      <c r="AC1214" s="39" t="s">
        <v>1</v>
      </c>
      <c r="AD1214" s="41">
        <v>3.9</v>
      </c>
      <c r="AE1214" s="41">
        <v>1.7</v>
      </c>
      <c r="AF1214" s="68" t="s">
        <v>619</v>
      </c>
      <c r="AG1214" s="39" t="str">
        <f>VLOOKUP(B1214,$B$1703:$D$1743,2,FALSE)</f>
        <v>NSW</v>
      </c>
      <c r="AH1214" s="39" t="str">
        <f>VLOOKUP(B1214,$B$1703:$D$1743,3,FALSE)</f>
        <v>-</v>
      </c>
      <c r="AI1214" s="69" t="str">
        <f>TRIM(PROPER(L1214))</f>
        <v>Stonecoat</v>
      </c>
      <c r="AJ1214" s="39" t="str">
        <f>TEXT(A1214, "ddd")</f>
        <v>Sat</v>
      </c>
      <c r="AK1214" s="39">
        <f>MONTH(Table2[[#This Row],[Date]])</f>
        <v>7</v>
      </c>
      <c r="AL1214" s="39" t="s">
        <v>1362</v>
      </c>
      <c r="AM1214" s="39" t="str">
        <f>IF(AND(Table2[[#This Row],[Date]]=A1215,Table2[[#This Row],[Track]]=B1215,Table2[[#This Row],[Race]]=F1215,AL1214&lt;&gt;"Neg",AL1215&lt;&gt;"Neg"),2,"")</f>
        <v/>
      </c>
      <c r="AN1214" s="39" t="str">
        <f>IF(AM1214=2,2,IF(AND(AM1213=2,Table2[[#This Row],[Negatives]]&lt;&gt;"NEG"),2,""))</f>
        <v/>
      </c>
      <c r="AO1214" s="39">
        <f>IF(AND(Table2[[#This Row],[State]]="NSW",Table2[[#This Row],[Rated Order]]=3,AN1214=""),100,100)</f>
        <v>100</v>
      </c>
      <c r="AP1214" s="39" t="str">
        <f>IF(AC1214&lt;&gt;"Won","",AO1214*AD1214)</f>
        <v/>
      </c>
      <c r="AQ1214" s="39">
        <f>IF(AP1214="",AO1214*-1,AP1214-AO1214)</f>
        <v>-100</v>
      </c>
      <c r="AR1214" s="95" t="str">
        <f>IF(Table2[[#This Row],[Negatives]]="NEG","",IF(AND(Table2[[#This Row],[2 Pro Bets]]="",Table2[[#This Row],[State]]="NSW",Table2[[#This Row],[Rated Order]]=3),"",100))</f>
        <v/>
      </c>
      <c r="AS1214" s="47" t="str">
        <f>IF(Table2[[#This Row],[Pro Bet]]="","",IF(Table2[[#This Row],[Lev Ret]]="","",AR1214*Table2[[#This Row],[Div]]))</f>
        <v/>
      </c>
      <c r="AT1214" s="96" t="str">
        <f>IF(Table2[[#This Row],[Pro Bet]]="","",IF(AS1214="",AR1214*-1,AS1214-AR1214))</f>
        <v/>
      </c>
    </row>
    <row r="1215" spans="1:46" x14ac:dyDescent="0.25">
      <c r="A1215" s="38">
        <v>45143</v>
      </c>
      <c r="B1215" s="39" t="s">
        <v>45</v>
      </c>
      <c r="C1215" s="40">
        <v>0.50347222222222221</v>
      </c>
      <c r="D1215" s="39">
        <v>4</v>
      </c>
      <c r="E1215" s="39">
        <v>0</v>
      </c>
      <c r="F1215" s="70">
        <v>2</v>
      </c>
      <c r="G1215" s="39">
        <v>1100</v>
      </c>
      <c r="H1215" s="39" t="s">
        <v>1398</v>
      </c>
      <c r="I1215" s="39">
        <v>72</v>
      </c>
      <c r="J1215" s="39">
        <v>120</v>
      </c>
      <c r="K1215" s="39">
        <v>4</v>
      </c>
      <c r="L1215" s="39" t="s">
        <v>341</v>
      </c>
      <c r="M1215" s="39" t="s">
        <v>1006</v>
      </c>
      <c r="N1215" s="41">
        <v>4</v>
      </c>
      <c r="O1215" s="39" t="s">
        <v>1448</v>
      </c>
      <c r="P1215" s="39" t="s">
        <v>1534</v>
      </c>
      <c r="Q1215" s="48">
        <v>1.5</v>
      </c>
      <c r="R1215" s="39">
        <v>9</v>
      </c>
      <c r="S1215" s="39">
        <v>59</v>
      </c>
      <c r="T1215" s="39">
        <v>57.5</v>
      </c>
      <c r="U1215" s="48">
        <v>35.869565217391305</v>
      </c>
      <c r="V1215" s="39"/>
      <c r="W1215" s="39">
        <v>3</v>
      </c>
      <c r="X1215" s="39">
        <v>2</v>
      </c>
      <c r="Y1215" s="39">
        <v>5.22</v>
      </c>
      <c r="Z1215" s="39">
        <v>20</v>
      </c>
      <c r="AA1215" s="39"/>
      <c r="AB1215" s="52"/>
      <c r="AC1215" s="39" t="s">
        <v>471</v>
      </c>
      <c r="AD1215" s="41">
        <v>6.9</v>
      </c>
      <c r="AE1215" s="41">
        <v>2.2999999999999998</v>
      </c>
      <c r="AF1215" s="68" t="s">
        <v>619</v>
      </c>
      <c r="AG1215" s="39" t="str">
        <f>VLOOKUP(B1215,$B$1703:$D$1743,2,FALSE)</f>
        <v>NSW</v>
      </c>
      <c r="AH1215" s="39" t="str">
        <f>VLOOKUP(B1215,$B$1703:$D$1743,3,FALSE)</f>
        <v>-</v>
      </c>
      <c r="AI1215" s="69" t="str">
        <f>TRIM(PROPER(L1215))</f>
        <v>Hard To Say</v>
      </c>
      <c r="AJ1215" s="39" t="str">
        <f>TEXT(A1215, "ddd")</f>
        <v>Sat</v>
      </c>
      <c r="AK1215" s="39">
        <f>MONTH(Table2[[#This Row],[Date]])</f>
        <v>8</v>
      </c>
      <c r="AL1215" s="39"/>
      <c r="AM1215" s="39" t="str">
        <f>IF(AND(Table2[[#This Row],[Date]]=A1216,Table2[[#This Row],[Track]]=B1216,Table2[[#This Row],[Race]]=F1216,AL1215&lt;&gt;"Neg",AL1216&lt;&gt;"Neg"),2,"")</f>
        <v/>
      </c>
      <c r="AN1215" s="39" t="str">
        <f>IF(AM1215=2,2,IF(AND(AM1214=2,Table2[[#This Row],[Negatives]]&lt;&gt;"NEG"),2,""))</f>
        <v/>
      </c>
      <c r="AO1215" s="39">
        <f>IF(AND(Table2[[#This Row],[State]]="NSW",Table2[[#This Row],[Rated Order]]=3,AN1215=""),100,100)</f>
        <v>100</v>
      </c>
      <c r="AP1215" s="39">
        <f>IF(AC1215&lt;&gt;"Won","",AO1215*AD1215)</f>
        <v>690</v>
      </c>
      <c r="AQ1215" s="39">
        <f>IF(AP1215="",AO1215*-1,AP1215-AO1215)</f>
        <v>590</v>
      </c>
      <c r="AR1215" s="95">
        <f>IF(Table2[[#This Row],[Negatives]]="NEG","",IF(AND(Table2[[#This Row],[2 Pro Bets]]="",Table2[[#This Row],[State]]="NSW",Table2[[#This Row],[Rated Order]]=3),"",100))</f>
        <v>100</v>
      </c>
      <c r="AS1215" s="47">
        <f>IF(Table2[[#This Row],[Pro Bet]]="","",IF(Table2[[#This Row],[Lev Ret]]="","",AR1215*Table2[[#This Row],[Div]]))</f>
        <v>690</v>
      </c>
      <c r="AT1215" s="96">
        <f>IF(Table2[[#This Row],[Pro Bet]]="","",IF(AS1215="",AR1215*-1,AS1215-AR1215))</f>
        <v>590</v>
      </c>
    </row>
    <row r="1216" spans="1:46" x14ac:dyDescent="0.25">
      <c r="A1216" s="38">
        <v>45143</v>
      </c>
      <c r="B1216" s="39" t="s">
        <v>45</v>
      </c>
      <c r="C1216" s="40">
        <v>0.52777777777777779</v>
      </c>
      <c r="D1216" s="39">
        <v>4</v>
      </c>
      <c r="E1216" s="39">
        <v>0</v>
      </c>
      <c r="F1216" s="70">
        <v>3</v>
      </c>
      <c r="G1216" s="39">
        <v>2400</v>
      </c>
      <c r="H1216" s="39" t="s">
        <v>1398</v>
      </c>
      <c r="I1216" s="39">
        <v>78</v>
      </c>
      <c r="J1216" s="39">
        <v>160</v>
      </c>
      <c r="K1216" s="39">
        <v>8</v>
      </c>
      <c r="L1216" s="39" t="s">
        <v>342</v>
      </c>
      <c r="M1216" s="39" t="s">
        <v>999</v>
      </c>
      <c r="N1216" s="41">
        <v>12</v>
      </c>
      <c r="O1216" s="39" t="s">
        <v>1091</v>
      </c>
      <c r="P1216" s="39" t="s">
        <v>1064</v>
      </c>
      <c r="Q1216" s="48"/>
      <c r="R1216" s="39">
        <v>6</v>
      </c>
      <c r="S1216" s="39">
        <v>55.5</v>
      </c>
      <c r="T1216" s="39">
        <v>55.5</v>
      </c>
      <c r="U1216" s="48">
        <v>52.777777777777779</v>
      </c>
      <c r="V1216" s="39"/>
      <c r="W1216" s="39">
        <v>3</v>
      </c>
      <c r="X1216" s="39">
        <v>2</v>
      </c>
      <c r="Y1216" s="39">
        <v>3.98</v>
      </c>
      <c r="Z1216" s="39">
        <v>20</v>
      </c>
      <c r="AA1216" s="39"/>
      <c r="AB1216" s="52"/>
      <c r="AC1216" s="39"/>
      <c r="AD1216" s="41">
        <v>11</v>
      </c>
      <c r="AE1216" s="41"/>
      <c r="AF1216" s="68" t="s">
        <v>619</v>
      </c>
      <c r="AG1216" s="39" t="str">
        <f>VLOOKUP(B1216,$B$1703:$D$1743,2,FALSE)</f>
        <v>NSW</v>
      </c>
      <c r="AH1216" s="39" t="str">
        <f>VLOOKUP(B1216,$B$1703:$D$1743,3,FALSE)</f>
        <v>-</v>
      </c>
      <c r="AI1216" s="69" t="str">
        <f>TRIM(PROPER(L1216))</f>
        <v>Whangaehu</v>
      </c>
      <c r="AJ1216" s="39" t="str">
        <f>TEXT(A1216, "ddd")</f>
        <v>Sat</v>
      </c>
      <c r="AK1216" s="39">
        <f>MONTH(Table2[[#This Row],[Date]])</f>
        <v>8</v>
      </c>
      <c r="AL1216" s="39"/>
      <c r="AM1216" s="39" t="str">
        <f>IF(AND(Table2[[#This Row],[Date]]=A1217,Table2[[#This Row],[Track]]=B1217,Table2[[#This Row],[Race]]=F1217,AL1216&lt;&gt;"Neg",AL1217&lt;&gt;"Neg"),2,"")</f>
        <v/>
      </c>
      <c r="AN1216" s="39" t="str">
        <f>IF(AM1216=2,2,IF(AND(AM1215=2,Table2[[#This Row],[Negatives]]&lt;&gt;"NEG"),2,""))</f>
        <v/>
      </c>
      <c r="AO1216" s="39">
        <f>IF(AND(Table2[[#This Row],[State]]="NSW",Table2[[#This Row],[Rated Order]]=3,AN1216=""),100,100)</f>
        <v>100</v>
      </c>
      <c r="AP1216" s="39" t="str">
        <f>IF(AC1216&lt;&gt;"Won","",AO1216*AD1216)</f>
        <v/>
      </c>
      <c r="AQ1216" s="39">
        <f>IF(AP1216="",AO1216*-1,AP1216-AO1216)</f>
        <v>-100</v>
      </c>
      <c r="AR1216" s="95">
        <f>IF(Table2[[#This Row],[Negatives]]="NEG","",IF(AND(Table2[[#This Row],[2 Pro Bets]]="",Table2[[#This Row],[State]]="NSW",Table2[[#This Row],[Rated Order]]=3),"",100))</f>
        <v>100</v>
      </c>
      <c r="AS1216" s="47" t="str">
        <f>IF(Table2[[#This Row],[Pro Bet]]="","",IF(Table2[[#This Row],[Lev Ret]]="","",AR1216*Table2[[#This Row],[Div]]))</f>
        <v/>
      </c>
      <c r="AT1216" s="96">
        <f>IF(Table2[[#This Row],[Pro Bet]]="","",IF(AS1216="",AR1216*-1,AS1216-AR1216))</f>
        <v>-100</v>
      </c>
    </row>
    <row r="1217" spans="1:46" x14ac:dyDescent="0.25">
      <c r="A1217" s="38">
        <v>45143</v>
      </c>
      <c r="B1217" s="39" t="s">
        <v>225</v>
      </c>
      <c r="C1217" s="40">
        <v>0.58680555555555558</v>
      </c>
      <c r="D1217" s="39">
        <v>4</v>
      </c>
      <c r="E1217" s="39">
        <v>10</v>
      </c>
      <c r="F1217" s="70">
        <v>5</v>
      </c>
      <c r="G1217" s="39">
        <v>2530</v>
      </c>
      <c r="H1217" s="39" t="s">
        <v>988</v>
      </c>
      <c r="I1217" s="39">
        <v>100</v>
      </c>
      <c r="J1217" s="39">
        <v>150</v>
      </c>
      <c r="K1217" s="39">
        <v>7</v>
      </c>
      <c r="L1217" s="39" t="s">
        <v>309</v>
      </c>
      <c r="M1217" s="39" t="s">
        <v>1006</v>
      </c>
      <c r="N1217" s="41">
        <v>3</v>
      </c>
      <c r="O1217" s="39" t="s">
        <v>1100</v>
      </c>
      <c r="P1217" s="39" t="s">
        <v>1049</v>
      </c>
      <c r="Q1217" s="48"/>
      <c r="R1217" s="39">
        <v>2</v>
      </c>
      <c r="S1217" s="39">
        <v>56.5</v>
      </c>
      <c r="T1217" s="39">
        <v>56.5</v>
      </c>
      <c r="U1217" s="48">
        <v>54.60992907801419</v>
      </c>
      <c r="V1217" s="39">
        <v>2</v>
      </c>
      <c r="W1217" s="39">
        <v>5</v>
      </c>
      <c r="X1217" s="39">
        <v>2</v>
      </c>
      <c r="Y1217" s="39">
        <v>4.8</v>
      </c>
      <c r="Z1217" s="39">
        <v>35</v>
      </c>
      <c r="AA1217" s="39">
        <v>10</v>
      </c>
      <c r="AB1217" s="52"/>
      <c r="AC1217" s="39" t="s">
        <v>1</v>
      </c>
      <c r="AD1217" s="41">
        <v>3</v>
      </c>
      <c r="AE1217" s="41">
        <v>1.4</v>
      </c>
      <c r="AF1217" s="68" t="s">
        <v>618</v>
      </c>
      <c r="AG1217" s="39" t="str">
        <f>VLOOKUP(B1217,$B$1703:$D$1743,2,FALSE)</f>
        <v>Vic</v>
      </c>
      <c r="AH1217" s="39" t="str">
        <f>VLOOKUP(B1217,$B$1703:$D$1743,3,FALSE)</f>
        <v>-</v>
      </c>
      <c r="AI1217" s="69" t="str">
        <f>TRIM(PROPER(L1217))</f>
        <v>Mostly Cloudy</v>
      </c>
      <c r="AJ1217" s="39" t="str">
        <f>TEXT(A1217, "ddd")</f>
        <v>Sat</v>
      </c>
      <c r="AK1217" s="39">
        <f>MONTH(Table2[[#This Row],[Date]])</f>
        <v>8</v>
      </c>
      <c r="AL1217" s="39"/>
      <c r="AM1217" s="39" t="str">
        <f>IF(AND(Table2[[#This Row],[Date]]=A1218,Table2[[#This Row],[Track]]=B1218,Table2[[#This Row],[Race]]=F1218,AL1217&lt;&gt;"Neg",AL1218&lt;&gt;"Neg"),2,"")</f>
        <v/>
      </c>
      <c r="AN1217" s="39" t="str">
        <f>IF(AM1217=2,2,IF(AND(AM1216=2,Table2[[#This Row],[Negatives]]&lt;&gt;"NEG"),2,""))</f>
        <v/>
      </c>
      <c r="AO1217" s="39">
        <f>IF(AND(Table2[[#This Row],[State]]="NSW",Table2[[#This Row],[Rated Order]]=3,AN1217=""),100,100)</f>
        <v>100</v>
      </c>
      <c r="AP1217" s="39" t="str">
        <f>IF(AC1217&lt;&gt;"Won","",AO1217*AD1217)</f>
        <v/>
      </c>
      <c r="AQ1217" s="39">
        <f>IF(AP1217="",AO1217*-1,AP1217-AO1217)</f>
        <v>-100</v>
      </c>
      <c r="AR1217" s="95">
        <f>IF(Table2[[#This Row],[Negatives]]="NEG","",IF(AND(Table2[[#This Row],[2 Pro Bets]]="",Table2[[#This Row],[State]]="NSW",Table2[[#This Row],[Rated Order]]=3),"",100))</f>
        <v>100</v>
      </c>
      <c r="AS1217" s="47" t="str">
        <f>IF(Table2[[#This Row],[Pro Bet]]="","",IF(Table2[[#This Row],[Lev Ret]]="","",AR1217*Table2[[#This Row],[Div]]))</f>
        <v/>
      </c>
      <c r="AT1217" s="96">
        <f>IF(Table2[[#This Row],[Pro Bet]]="","",IF(AS1217="",AR1217*-1,AS1217-AR1217))</f>
        <v>-100</v>
      </c>
    </row>
    <row r="1218" spans="1:46" x14ac:dyDescent="0.25">
      <c r="A1218" s="38">
        <v>45143</v>
      </c>
      <c r="B1218" s="39" t="s">
        <v>225</v>
      </c>
      <c r="C1218" s="40">
        <v>0.58680555555555558</v>
      </c>
      <c r="D1218" s="39">
        <v>4</v>
      </c>
      <c r="E1218" s="39">
        <v>10</v>
      </c>
      <c r="F1218" s="70">
        <v>5</v>
      </c>
      <c r="G1218" s="39">
        <v>2530</v>
      </c>
      <c r="H1218" s="39" t="s">
        <v>988</v>
      </c>
      <c r="I1218" s="39">
        <v>100</v>
      </c>
      <c r="J1218" s="39">
        <v>150</v>
      </c>
      <c r="K1218" s="39">
        <v>4</v>
      </c>
      <c r="L1218" s="39" t="s">
        <v>110</v>
      </c>
      <c r="M1218" s="39" t="s">
        <v>1018</v>
      </c>
      <c r="N1218" s="41">
        <v>4.3</v>
      </c>
      <c r="O1218" s="39" t="s">
        <v>1160</v>
      </c>
      <c r="P1218" s="39" t="s">
        <v>1320</v>
      </c>
      <c r="Q1218" s="48">
        <v>2</v>
      </c>
      <c r="R1218" s="39">
        <v>3</v>
      </c>
      <c r="S1218" s="39">
        <v>56.5</v>
      </c>
      <c r="T1218" s="39">
        <v>54.5</v>
      </c>
      <c r="U1218" s="48">
        <v>54.60992907801419</v>
      </c>
      <c r="V1218" s="39">
        <v>3</v>
      </c>
      <c r="W1218" s="39">
        <v>4</v>
      </c>
      <c r="X1218" s="39">
        <v>3</v>
      </c>
      <c r="Y1218" s="39">
        <v>5.6</v>
      </c>
      <c r="Z1218" s="39">
        <v>30</v>
      </c>
      <c r="AA1218" s="39">
        <v>10</v>
      </c>
      <c r="AB1218" s="52"/>
      <c r="AC1218" s="39" t="s">
        <v>2</v>
      </c>
      <c r="AD1218" s="41">
        <v>4.4000000000000004</v>
      </c>
      <c r="AE1218" s="41">
        <v>1.7</v>
      </c>
      <c r="AF1218" s="68" t="s">
        <v>618</v>
      </c>
      <c r="AG1218" s="39" t="str">
        <f>VLOOKUP(B1218,$B$1703:$D$1743,2,FALSE)</f>
        <v>Vic</v>
      </c>
      <c r="AH1218" s="39" t="str">
        <f>VLOOKUP(B1218,$B$1703:$D$1743,3,FALSE)</f>
        <v>-</v>
      </c>
      <c r="AI1218" s="69" t="str">
        <f>TRIM(PROPER(L1218))</f>
        <v>Alhambra Lad</v>
      </c>
      <c r="AJ1218" s="39" t="str">
        <f>TEXT(A1218, "ddd")</f>
        <v>Sat</v>
      </c>
      <c r="AK1218" s="39">
        <f>MONTH(Table2[[#This Row],[Date]])</f>
        <v>8</v>
      </c>
      <c r="AL1218" s="39" t="s">
        <v>1361</v>
      </c>
      <c r="AM1218" s="39" t="str">
        <f>IF(AND(Table2[[#This Row],[Date]]=A1219,Table2[[#This Row],[Track]]=B1219,Table2[[#This Row],[Race]]=F1219,AL1218&lt;&gt;"Neg",AL1219&lt;&gt;"Neg"),2,"")</f>
        <v/>
      </c>
      <c r="AN1218" s="39" t="str">
        <f>IF(AM1218=2,2,IF(AND(AM1217=2,Table2[[#This Row],[Negatives]]&lt;&gt;"NEG"),2,""))</f>
        <v/>
      </c>
      <c r="AO1218" s="39">
        <f>IF(AND(Table2[[#This Row],[State]]="NSW",Table2[[#This Row],[Rated Order]]=3,AN1218=""),100,100)</f>
        <v>100</v>
      </c>
      <c r="AP1218" s="39" t="str">
        <f>IF(AC1218&lt;&gt;"Won","",AO1218*AD1218)</f>
        <v/>
      </c>
      <c r="AQ1218" s="39">
        <f>IF(AP1218="",AO1218*-1,AP1218-AO1218)</f>
        <v>-100</v>
      </c>
      <c r="AR1218" s="95" t="str">
        <f>IF(Table2[[#This Row],[Negatives]]="NEG","",IF(AND(Table2[[#This Row],[2 Pro Bets]]="",Table2[[#This Row],[State]]="NSW",Table2[[#This Row],[Rated Order]]=3),"",100))</f>
        <v/>
      </c>
      <c r="AS1218" s="47" t="str">
        <f>IF(Table2[[#This Row],[Pro Bet]]="","",IF(Table2[[#This Row],[Lev Ret]]="","",AR1218*Table2[[#This Row],[Div]]))</f>
        <v/>
      </c>
      <c r="AT1218" s="96" t="str">
        <f>IF(Table2[[#This Row],[Pro Bet]]="","",IF(AS1218="",AR1218*-1,AS1218-AR1218))</f>
        <v/>
      </c>
    </row>
    <row r="1219" spans="1:46" x14ac:dyDescent="0.25">
      <c r="A1219" s="38">
        <v>45143</v>
      </c>
      <c r="B1219" s="39" t="s">
        <v>45</v>
      </c>
      <c r="C1219" s="40">
        <v>0.625</v>
      </c>
      <c r="D1219" s="39">
        <v>4</v>
      </c>
      <c r="E1219" s="39">
        <v>0</v>
      </c>
      <c r="F1219" s="70">
        <v>7</v>
      </c>
      <c r="G1219" s="39">
        <v>1200</v>
      </c>
      <c r="H1219" s="39" t="s">
        <v>1398</v>
      </c>
      <c r="I1219" s="39">
        <v>78</v>
      </c>
      <c r="J1219" s="39">
        <v>160</v>
      </c>
      <c r="K1219" s="39">
        <v>7</v>
      </c>
      <c r="L1219" s="39" t="s">
        <v>123</v>
      </c>
      <c r="M1219" s="39" t="s">
        <v>1018</v>
      </c>
      <c r="N1219" s="41">
        <v>2.9</v>
      </c>
      <c r="O1219" s="39" t="s">
        <v>1545</v>
      </c>
      <c r="P1219" s="39" t="s">
        <v>1175</v>
      </c>
      <c r="Q1219" s="48"/>
      <c r="R1219" s="39">
        <v>5</v>
      </c>
      <c r="S1219" s="39">
        <v>57.5</v>
      </c>
      <c r="T1219" s="39">
        <v>57.5</v>
      </c>
      <c r="U1219" s="48">
        <v>49.634273772204807</v>
      </c>
      <c r="V1219" s="39">
        <v>4</v>
      </c>
      <c r="W1219" s="39">
        <v>3</v>
      </c>
      <c r="X1219" s="39">
        <v>2</v>
      </c>
      <c r="Y1219" s="39">
        <v>5.01</v>
      </c>
      <c r="Z1219" s="39">
        <v>20</v>
      </c>
      <c r="AA1219" s="39"/>
      <c r="AB1219" s="52"/>
      <c r="AC1219" s="39" t="s">
        <v>2</v>
      </c>
      <c r="AD1219" s="41">
        <v>3.1</v>
      </c>
      <c r="AE1219" s="41">
        <v>1.5</v>
      </c>
      <c r="AF1219" s="68" t="s">
        <v>619</v>
      </c>
      <c r="AG1219" s="39" t="str">
        <f>VLOOKUP(B1219,$B$1703:$D$1743,2,FALSE)</f>
        <v>NSW</v>
      </c>
      <c r="AH1219" s="39" t="str">
        <f>VLOOKUP(B1219,$B$1703:$D$1743,3,FALSE)</f>
        <v>-</v>
      </c>
      <c r="AI1219" s="69" t="str">
        <f>TRIM(PROPER(L1219))</f>
        <v>Time To Boogie</v>
      </c>
      <c r="AJ1219" s="39" t="str">
        <f>TEXT(A1219, "ddd")</f>
        <v>Sat</v>
      </c>
      <c r="AK1219" s="39">
        <f>MONTH(Table2[[#This Row],[Date]])</f>
        <v>8</v>
      </c>
      <c r="AL1219" s="39" t="s">
        <v>1362</v>
      </c>
      <c r="AM1219" s="39" t="str">
        <f>IF(AND(Table2[[#This Row],[Date]]=A1220,Table2[[#This Row],[Track]]=B1220,Table2[[#This Row],[Race]]=F1220,AL1219&lt;&gt;"Neg",AL1220&lt;&gt;"Neg"),2,"")</f>
        <v/>
      </c>
      <c r="AN1219" s="39" t="str">
        <f>IF(AM1219=2,2,IF(AND(AM1218=2,Table2[[#This Row],[Negatives]]&lt;&gt;"NEG"),2,""))</f>
        <v/>
      </c>
      <c r="AO1219" s="39">
        <f>IF(AND(Table2[[#This Row],[State]]="NSW",Table2[[#This Row],[Rated Order]]=3,AN1219=""),100,100)</f>
        <v>100</v>
      </c>
      <c r="AP1219" s="39" t="str">
        <f>IF(AC1219&lt;&gt;"Won","",AO1219*AD1219)</f>
        <v/>
      </c>
      <c r="AQ1219" s="39">
        <f>IF(AP1219="",AO1219*-1,AP1219-AO1219)</f>
        <v>-100</v>
      </c>
      <c r="AR1219" s="95" t="str">
        <f>IF(Table2[[#This Row],[Negatives]]="NEG","",IF(AND(Table2[[#This Row],[2 Pro Bets]]="",Table2[[#This Row],[State]]="NSW",Table2[[#This Row],[Rated Order]]=3),"",100))</f>
        <v/>
      </c>
      <c r="AS1219" s="47" t="str">
        <f>IF(Table2[[#This Row],[Pro Bet]]="","",IF(Table2[[#This Row],[Lev Ret]]="","",AR1219*Table2[[#This Row],[Div]]))</f>
        <v/>
      </c>
      <c r="AT1219" s="96" t="str">
        <f>IF(Table2[[#This Row],[Pro Bet]]="","",IF(AS1219="",AR1219*-1,AS1219-AR1219))</f>
        <v/>
      </c>
    </row>
    <row r="1220" spans="1:46" x14ac:dyDescent="0.25">
      <c r="A1220" s="38">
        <v>45143</v>
      </c>
      <c r="B1220" s="39" t="s">
        <v>225</v>
      </c>
      <c r="C1220" s="40">
        <v>0.63888888888888895</v>
      </c>
      <c r="D1220" s="39">
        <v>4</v>
      </c>
      <c r="E1220" s="39">
        <v>10</v>
      </c>
      <c r="F1220" s="70">
        <v>7</v>
      </c>
      <c r="G1220" s="39">
        <v>1200</v>
      </c>
      <c r="H1220" s="39" t="s">
        <v>988</v>
      </c>
      <c r="I1220" s="39" t="s">
        <v>989</v>
      </c>
      <c r="J1220" s="39">
        <v>200</v>
      </c>
      <c r="K1220" s="39">
        <v>2</v>
      </c>
      <c r="L1220" s="39" t="s">
        <v>179</v>
      </c>
      <c r="M1220" s="39" t="s">
        <v>990</v>
      </c>
      <c r="N1220" s="41">
        <v>4.8</v>
      </c>
      <c r="O1220" s="39" t="s">
        <v>1201</v>
      </c>
      <c r="P1220" s="39" t="s">
        <v>1025</v>
      </c>
      <c r="Q1220" s="48"/>
      <c r="R1220" s="39">
        <v>5</v>
      </c>
      <c r="S1220" s="39">
        <v>57</v>
      </c>
      <c r="T1220" s="39">
        <v>57</v>
      </c>
      <c r="U1220" s="48">
        <v>47.86036036036036</v>
      </c>
      <c r="V1220" s="39">
        <v>2</v>
      </c>
      <c r="W1220" s="39">
        <v>3</v>
      </c>
      <c r="X1220" s="39">
        <v>2</v>
      </c>
      <c r="Y1220" s="39">
        <v>5</v>
      </c>
      <c r="Z1220" s="39">
        <v>35</v>
      </c>
      <c r="AA1220" s="39">
        <v>10</v>
      </c>
      <c r="AB1220" s="52"/>
      <c r="AC1220" s="39"/>
      <c r="AD1220" s="41">
        <v>5.5</v>
      </c>
      <c r="AE1220" s="41"/>
      <c r="AF1220" s="68" t="s">
        <v>618</v>
      </c>
      <c r="AG1220" s="39" t="str">
        <f>VLOOKUP(B1220,$B$1703:$D$1743,2,FALSE)</f>
        <v>Vic</v>
      </c>
      <c r="AH1220" s="39" t="str">
        <f>VLOOKUP(B1220,$B$1703:$D$1743,3,FALSE)</f>
        <v>-</v>
      </c>
      <c r="AI1220" s="69" t="str">
        <f>TRIM(PROPER(L1220))</f>
        <v>General Beau</v>
      </c>
      <c r="AJ1220" s="39" t="str">
        <f>TEXT(A1220, "ddd")</f>
        <v>Sat</v>
      </c>
      <c r="AK1220" s="39">
        <f>MONTH(Table2[[#This Row],[Date]])</f>
        <v>8</v>
      </c>
      <c r="AL1220" s="39" t="s">
        <v>1361</v>
      </c>
      <c r="AM1220" s="39" t="str">
        <f>IF(AND(Table2[[#This Row],[Date]]=A1221,Table2[[#This Row],[Track]]=B1221,Table2[[#This Row],[Race]]=F1221,AL1220&lt;&gt;"Neg",AL1221&lt;&gt;"Neg"),2,"")</f>
        <v/>
      </c>
      <c r="AN1220" s="39" t="str">
        <f>IF(AM1220=2,2,IF(AND(AM1219=2,Table2[[#This Row],[Negatives]]&lt;&gt;"NEG"),2,""))</f>
        <v/>
      </c>
      <c r="AO1220" s="39">
        <f>IF(AND(Table2[[#This Row],[State]]="NSW",Table2[[#This Row],[Rated Order]]=3,AN1220=""),100,100)</f>
        <v>100</v>
      </c>
      <c r="AP1220" s="39" t="str">
        <f>IF(AC1220&lt;&gt;"Won","",AO1220*AD1220)</f>
        <v/>
      </c>
      <c r="AQ1220" s="39">
        <f>IF(AP1220="",AO1220*-1,AP1220-AO1220)</f>
        <v>-100</v>
      </c>
      <c r="AR1220" s="95" t="str">
        <f>IF(Table2[[#This Row],[Negatives]]="NEG","",IF(AND(Table2[[#This Row],[2 Pro Bets]]="",Table2[[#This Row],[State]]="NSW",Table2[[#This Row],[Rated Order]]=3),"",100))</f>
        <v/>
      </c>
      <c r="AS1220" s="47" t="str">
        <f>IF(Table2[[#This Row],[Pro Bet]]="","",IF(Table2[[#This Row],[Lev Ret]]="","",AR1220*Table2[[#This Row],[Div]]))</f>
        <v/>
      </c>
      <c r="AT1220" s="96" t="str">
        <f>IF(Table2[[#This Row],[Pro Bet]]="","",IF(AS1220="",AR1220*-1,AS1220-AR1220))</f>
        <v/>
      </c>
    </row>
    <row r="1221" spans="1:46" x14ac:dyDescent="0.25">
      <c r="A1221" s="38">
        <v>45143</v>
      </c>
      <c r="B1221" s="39" t="s">
        <v>45</v>
      </c>
      <c r="C1221" s="40">
        <v>0.65277777777777779</v>
      </c>
      <c r="D1221" s="39">
        <v>4</v>
      </c>
      <c r="E1221" s="39">
        <v>0</v>
      </c>
      <c r="F1221" s="70">
        <v>8</v>
      </c>
      <c r="G1221" s="39">
        <v>1200</v>
      </c>
      <c r="H1221" s="39" t="s">
        <v>1398</v>
      </c>
      <c r="I1221" s="39" t="s">
        <v>1546</v>
      </c>
      <c r="J1221" s="39">
        <v>300</v>
      </c>
      <c r="K1221" s="39">
        <v>4</v>
      </c>
      <c r="L1221" s="39" t="s">
        <v>142</v>
      </c>
      <c r="M1221" s="39" t="s">
        <v>1018</v>
      </c>
      <c r="N1221" s="41">
        <v>2.7</v>
      </c>
      <c r="O1221" s="39" t="s">
        <v>1427</v>
      </c>
      <c r="P1221" s="39" t="s">
        <v>1273</v>
      </c>
      <c r="Q1221" s="48"/>
      <c r="R1221" s="39">
        <v>4</v>
      </c>
      <c r="S1221" s="39">
        <v>56</v>
      </c>
      <c r="T1221" s="39">
        <v>56</v>
      </c>
      <c r="U1221" s="48">
        <v>71.519795657726689</v>
      </c>
      <c r="V1221" s="39"/>
      <c r="W1221" s="39"/>
      <c r="X1221" s="39">
        <v>2</v>
      </c>
      <c r="Y1221" s="39">
        <v>5.88</v>
      </c>
      <c r="Z1221" s="39">
        <v>20</v>
      </c>
      <c r="AA1221" s="39"/>
      <c r="AB1221" s="52"/>
      <c r="AC1221" s="39"/>
      <c r="AD1221" s="41">
        <v>4.2</v>
      </c>
      <c r="AE1221" s="41"/>
      <c r="AF1221" s="68" t="s">
        <v>619</v>
      </c>
      <c r="AG1221" s="39" t="str">
        <f>VLOOKUP(B1221,$B$1703:$D$1743,2,FALSE)</f>
        <v>NSW</v>
      </c>
      <c r="AH1221" s="39" t="str">
        <f>VLOOKUP(B1221,$B$1703:$D$1743,3,FALSE)</f>
        <v>-</v>
      </c>
      <c r="AI1221" s="69" t="str">
        <f>TRIM(PROPER(L1221))</f>
        <v>Big Parade</v>
      </c>
      <c r="AJ1221" s="39" t="str">
        <f>TEXT(A1221, "ddd")</f>
        <v>Sat</v>
      </c>
      <c r="AK1221" s="39">
        <f>MONTH(Table2[[#This Row],[Date]])</f>
        <v>8</v>
      </c>
      <c r="AL1221" s="39" t="s">
        <v>1362</v>
      </c>
      <c r="AM1221" s="39" t="str">
        <f>IF(AND(Table2[[#This Row],[Date]]=A1222,Table2[[#This Row],[Track]]=B1222,Table2[[#This Row],[Race]]=F1222,AL1221&lt;&gt;"Neg",AL1222&lt;&gt;"Neg"),2,"")</f>
        <v/>
      </c>
      <c r="AN1221" s="39" t="str">
        <f>IF(AM1221=2,2,IF(AND(AM1220=2,Table2[[#This Row],[Negatives]]&lt;&gt;"NEG"),2,""))</f>
        <v/>
      </c>
      <c r="AO1221" s="39">
        <f>IF(AND(Table2[[#This Row],[State]]="NSW",Table2[[#This Row],[Rated Order]]=3,AN1221=""),100,100)</f>
        <v>100</v>
      </c>
      <c r="AP1221" s="39" t="str">
        <f>IF(AC1221&lt;&gt;"Won","",AO1221*AD1221)</f>
        <v/>
      </c>
      <c r="AQ1221" s="39">
        <f>IF(AP1221="",AO1221*-1,AP1221-AO1221)</f>
        <v>-100</v>
      </c>
      <c r="AR1221" s="95" t="str">
        <f>IF(Table2[[#This Row],[Negatives]]="NEG","",IF(AND(Table2[[#This Row],[2 Pro Bets]]="",Table2[[#This Row],[State]]="NSW",Table2[[#This Row],[Rated Order]]=3),"",100))</f>
        <v/>
      </c>
      <c r="AS1221" s="47" t="str">
        <f>IF(Table2[[#This Row],[Pro Bet]]="","",IF(Table2[[#This Row],[Lev Ret]]="","",AR1221*Table2[[#This Row],[Div]]))</f>
        <v/>
      </c>
      <c r="AT1221" s="96" t="str">
        <f>IF(Table2[[#This Row],[Pro Bet]]="","",IF(AS1221="",AR1221*-1,AS1221-AR1221))</f>
        <v/>
      </c>
    </row>
    <row r="1222" spans="1:46" x14ac:dyDescent="0.25">
      <c r="A1222" s="38">
        <v>45143</v>
      </c>
      <c r="B1222" s="39" t="s">
        <v>225</v>
      </c>
      <c r="C1222" s="40">
        <v>0.66319444444444442</v>
      </c>
      <c r="D1222" s="39">
        <v>4</v>
      </c>
      <c r="E1222" s="39">
        <v>10</v>
      </c>
      <c r="F1222" s="70">
        <v>8</v>
      </c>
      <c r="G1222" s="39">
        <v>1620</v>
      </c>
      <c r="H1222" s="39" t="s">
        <v>988</v>
      </c>
      <c r="I1222" s="39">
        <v>84</v>
      </c>
      <c r="J1222" s="39">
        <v>130</v>
      </c>
      <c r="K1222" s="39">
        <v>3</v>
      </c>
      <c r="L1222" s="39" t="s">
        <v>191</v>
      </c>
      <c r="M1222" s="39" t="s">
        <v>1024</v>
      </c>
      <c r="N1222" s="41">
        <v>3</v>
      </c>
      <c r="O1222" s="39" t="s">
        <v>1100</v>
      </c>
      <c r="P1222" s="39" t="s">
        <v>1008</v>
      </c>
      <c r="Q1222" s="48"/>
      <c r="R1222" s="39">
        <v>3</v>
      </c>
      <c r="S1222" s="39">
        <v>59</v>
      </c>
      <c r="T1222" s="39">
        <v>59</v>
      </c>
      <c r="U1222" s="48">
        <v>43.137254901960787</v>
      </c>
      <c r="V1222" s="39">
        <v>1</v>
      </c>
      <c r="W1222" s="39">
        <v>1</v>
      </c>
      <c r="X1222" s="39">
        <v>2</v>
      </c>
      <c r="Y1222" s="39">
        <v>5</v>
      </c>
      <c r="Z1222" s="39">
        <v>35</v>
      </c>
      <c r="AA1222" s="39">
        <v>12</v>
      </c>
      <c r="AB1222" s="52"/>
      <c r="AC1222" s="39" t="s">
        <v>617</v>
      </c>
      <c r="AD1222" s="41">
        <v>3.6</v>
      </c>
      <c r="AE1222" s="41">
        <v>1.5</v>
      </c>
      <c r="AF1222" s="68" t="s">
        <v>618</v>
      </c>
      <c r="AG1222" s="39" t="str">
        <f>VLOOKUP(B1222,$B$1703:$D$1743,2,FALSE)</f>
        <v>Vic</v>
      </c>
      <c r="AH1222" s="39" t="str">
        <f>VLOOKUP(B1222,$B$1703:$D$1743,3,FALSE)</f>
        <v>-</v>
      </c>
      <c r="AI1222" s="69" t="str">
        <f>TRIM(PROPER(L1222))</f>
        <v>Brayden Star</v>
      </c>
      <c r="AJ1222" s="39" t="str">
        <f>TEXT(A1222, "ddd")</f>
        <v>Sat</v>
      </c>
      <c r="AK1222" s="39">
        <f>MONTH(Table2[[#This Row],[Date]])</f>
        <v>8</v>
      </c>
      <c r="AL1222" s="39"/>
      <c r="AM1222" s="39">
        <f>IF(AND(Table2[[#This Row],[Date]]=A1223,Table2[[#This Row],[Track]]=B1223,Table2[[#This Row],[Race]]=F1223,AL1222&lt;&gt;"Neg",AL1223&lt;&gt;"Neg"),2,"")</f>
        <v>2</v>
      </c>
      <c r="AN1222" s="39">
        <f>IF(AM1222=2,2,IF(AND(AM1221=2,Table2[[#This Row],[Negatives]]&lt;&gt;"NEG"),2,""))</f>
        <v>2</v>
      </c>
      <c r="AO1222" s="39">
        <f>IF(AND(Table2[[#This Row],[State]]="NSW",Table2[[#This Row],[Rated Order]]=3,AN1222=""),100,100)</f>
        <v>100</v>
      </c>
      <c r="AP1222" s="39">
        <f>IF(AC1222&lt;&gt;"Won","",AO1222*AD1222)</f>
        <v>360</v>
      </c>
      <c r="AQ1222" s="39">
        <f>IF(AP1222="",AO1222*-1,AP1222-AO1222)</f>
        <v>260</v>
      </c>
      <c r="AR1222" s="95">
        <f>IF(Table2[[#This Row],[Negatives]]="NEG","",IF(AND(Table2[[#This Row],[2 Pro Bets]]="",Table2[[#This Row],[State]]="NSW",Table2[[#This Row],[Rated Order]]=3),"",100))</f>
        <v>100</v>
      </c>
      <c r="AS1222" s="47">
        <f>IF(Table2[[#This Row],[Pro Bet]]="","",IF(Table2[[#This Row],[Lev Ret]]="","",AR1222*Table2[[#This Row],[Div]]))</f>
        <v>360</v>
      </c>
      <c r="AT1222" s="96">
        <f>IF(Table2[[#This Row],[Pro Bet]]="","",IF(AS1222="",AR1222*-1,AS1222-AR1222))</f>
        <v>260</v>
      </c>
    </row>
    <row r="1223" spans="1:46" x14ac:dyDescent="0.25">
      <c r="A1223" s="38">
        <v>45143</v>
      </c>
      <c r="B1223" s="39" t="s">
        <v>225</v>
      </c>
      <c r="C1223" s="40">
        <v>0.66319444444444442</v>
      </c>
      <c r="D1223" s="39">
        <v>4</v>
      </c>
      <c r="E1223" s="39">
        <v>10</v>
      </c>
      <c r="F1223" s="70">
        <v>8</v>
      </c>
      <c r="G1223" s="39">
        <v>1620</v>
      </c>
      <c r="H1223" s="39" t="s">
        <v>988</v>
      </c>
      <c r="I1223" s="39">
        <v>84</v>
      </c>
      <c r="J1223" s="39">
        <v>130</v>
      </c>
      <c r="K1223" s="39">
        <v>14</v>
      </c>
      <c r="L1223" s="39" t="s">
        <v>262</v>
      </c>
      <c r="M1223" s="39" t="s">
        <v>999</v>
      </c>
      <c r="N1223" s="41">
        <v>4.0999999999999996</v>
      </c>
      <c r="O1223" s="39" t="s">
        <v>1119</v>
      </c>
      <c r="P1223" s="39" t="s">
        <v>1094</v>
      </c>
      <c r="Q1223" s="48"/>
      <c r="R1223" s="39">
        <v>5</v>
      </c>
      <c r="S1223" s="39">
        <v>53.5</v>
      </c>
      <c r="T1223" s="39">
        <v>53.5</v>
      </c>
      <c r="U1223" s="48">
        <v>43.137254901960787</v>
      </c>
      <c r="V1223" s="39">
        <v>2</v>
      </c>
      <c r="W1223" s="39">
        <v>5</v>
      </c>
      <c r="X1223" s="39">
        <v>3</v>
      </c>
      <c r="Y1223" s="39">
        <v>5.5</v>
      </c>
      <c r="Z1223" s="39">
        <v>30</v>
      </c>
      <c r="AA1223" s="39">
        <v>12</v>
      </c>
      <c r="AB1223" s="52"/>
      <c r="AC1223" s="39" t="s">
        <v>1</v>
      </c>
      <c r="AD1223" s="41">
        <v>3.2</v>
      </c>
      <c r="AE1223" s="41">
        <v>1.6</v>
      </c>
      <c r="AF1223" s="68" t="s">
        <v>618</v>
      </c>
      <c r="AG1223" s="39" t="str">
        <f>VLOOKUP(B1223,$B$1703:$D$1743,2,FALSE)</f>
        <v>Vic</v>
      </c>
      <c r="AH1223" s="39" t="str">
        <f>VLOOKUP(B1223,$B$1703:$D$1743,3,FALSE)</f>
        <v>-</v>
      </c>
      <c r="AI1223" s="69" t="str">
        <f>TRIM(PROPER(L1223))</f>
        <v>Presser</v>
      </c>
      <c r="AJ1223" s="39" t="str">
        <f>TEXT(A1223, "ddd")</f>
        <v>Sat</v>
      </c>
      <c r="AK1223" s="39">
        <f>MONTH(Table2[[#This Row],[Date]])</f>
        <v>8</v>
      </c>
      <c r="AL1223" s="39"/>
      <c r="AM1223" s="39" t="str">
        <f>IF(AND(Table2[[#This Row],[Date]]=A1224,Table2[[#This Row],[Track]]=B1224,Table2[[#This Row],[Race]]=F1224,AL1223&lt;&gt;"Neg",AL1224&lt;&gt;"Neg"),2,"")</f>
        <v/>
      </c>
      <c r="AN1223" s="39">
        <f>IF(AM1223=2,2,IF(AND(AM1222=2,Table2[[#This Row],[Negatives]]&lt;&gt;"NEG"),2,""))</f>
        <v>2</v>
      </c>
      <c r="AO1223" s="39">
        <f>IF(AND(Table2[[#This Row],[State]]="NSW",Table2[[#This Row],[Rated Order]]=3,AN1223=""),100,100)</f>
        <v>100</v>
      </c>
      <c r="AP1223" s="39" t="str">
        <f>IF(AC1223&lt;&gt;"Won","",AO1223*AD1223)</f>
        <v/>
      </c>
      <c r="AQ1223" s="39">
        <f>IF(AP1223="",AO1223*-1,AP1223-AO1223)</f>
        <v>-100</v>
      </c>
      <c r="AR1223" s="95">
        <f>IF(Table2[[#This Row],[Negatives]]="NEG","",IF(AND(Table2[[#This Row],[2 Pro Bets]]="",Table2[[#This Row],[State]]="NSW",Table2[[#This Row],[Rated Order]]=3),"",100))</f>
        <v>100</v>
      </c>
      <c r="AS1223" s="47" t="str">
        <f>IF(Table2[[#This Row],[Pro Bet]]="","",IF(Table2[[#This Row],[Lev Ret]]="","",AR1223*Table2[[#This Row],[Div]]))</f>
        <v/>
      </c>
      <c r="AT1223" s="96">
        <f>IF(Table2[[#This Row],[Pro Bet]]="","",IF(AS1223="",AR1223*-1,AS1223-AR1223))</f>
        <v>-100</v>
      </c>
    </row>
    <row r="1224" spans="1:46" x14ac:dyDescent="0.25">
      <c r="A1224" s="38">
        <v>45143</v>
      </c>
      <c r="B1224" s="39" t="s">
        <v>225</v>
      </c>
      <c r="C1224" s="40">
        <v>0.6875</v>
      </c>
      <c r="D1224" s="39">
        <v>4</v>
      </c>
      <c r="E1224" s="39">
        <v>10</v>
      </c>
      <c r="F1224" s="70">
        <v>9</v>
      </c>
      <c r="G1224" s="39">
        <v>1410</v>
      </c>
      <c r="H1224" s="39" t="s">
        <v>988</v>
      </c>
      <c r="I1224" s="39">
        <v>100</v>
      </c>
      <c r="J1224" s="39">
        <v>150</v>
      </c>
      <c r="K1224" s="39">
        <v>10</v>
      </c>
      <c r="L1224" s="39" t="s">
        <v>199</v>
      </c>
      <c r="M1224" s="39" t="s">
        <v>1024</v>
      </c>
      <c r="N1224" s="41">
        <v>19.5</v>
      </c>
      <c r="O1224" s="39" t="s">
        <v>1274</v>
      </c>
      <c r="P1224" s="39" t="s">
        <v>1255</v>
      </c>
      <c r="Q1224" s="48">
        <v>3</v>
      </c>
      <c r="R1224" s="39">
        <v>6</v>
      </c>
      <c r="S1224" s="39">
        <v>55.5</v>
      </c>
      <c r="T1224" s="39">
        <v>52.5</v>
      </c>
      <c r="U1224" s="48">
        <v>26.404800872885978</v>
      </c>
      <c r="V1224" s="39">
        <v>3</v>
      </c>
      <c r="W1224" s="39"/>
      <c r="X1224" s="39">
        <v>2</v>
      </c>
      <c r="Y1224" s="39">
        <v>5.2</v>
      </c>
      <c r="Z1224" s="39">
        <v>35</v>
      </c>
      <c r="AA1224" s="39">
        <v>13</v>
      </c>
      <c r="AB1224" s="52"/>
      <c r="AC1224" s="39"/>
      <c r="AD1224" s="41">
        <v>19</v>
      </c>
      <c r="AE1224" s="41"/>
      <c r="AF1224" s="68" t="s">
        <v>618</v>
      </c>
      <c r="AG1224" s="39" t="str">
        <f>VLOOKUP(B1224,$B$1703:$D$1743,2,FALSE)</f>
        <v>Vic</v>
      </c>
      <c r="AH1224" s="39" t="str">
        <f>VLOOKUP(B1224,$B$1703:$D$1743,3,FALSE)</f>
        <v>-</v>
      </c>
      <c r="AI1224" s="69" t="str">
        <f>TRIM(PROPER(L1224))</f>
        <v>Ulysses</v>
      </c>
      <c r="AJ1224" s="39" t="str">
        <f>TEXT(A1224, "ddd")</f>
        <v>Sat</v>
      </c>
      <c r="AK1224" s="39">
        <f>MONTH(Table2[[#This Row],[Date]])</f>
        <v>8</v>
      </c>
      <c r="AL1224" s="39"/>
      <c r="AM1224" s="39" t="str">
        <f>IF(AND(Table2[[#This Row],[Date]]=A1225,Table2[[#This Row],[Track]]=B1225,Table2[[#This Row],[Race]]=F1225,AL1224&lt;&gt;"Neg",AL1225&lt;&gt;"Neg"),2,"")</f>
        <v/>
      </c>
      <c r="AN1224" s="39" t="str">
        <f>IF(AM1224=2,2,IF(AND(AM1223=2,Table2[[#This Row],[Negatives]]&lt;&gt;"NEG"),2,""))</f>
        <v/>
      </c>
      <c r="AO1224" s="39">
        <f>IF(AND(Table2[[#This Row],[State]]="NSW",Table2[[#This Row],[Rated Order]]=3,AN1224=""),100,100)</f>
        <v>100</v>
      </c>
      <c r="AP1224" s="39" t="str">
        <f>IF(AC1224&lt;&gt;"Won","",AO1224*AD1224)</f>
        <v/>
      </c>
      <c r="AQ1224" s="39">
        <f>IF(AP1224="",AO1224*-1,AP1224-AO1224)</f>
        <v>-100</v>
      </c>
      <c r="AR1224" s="95">
        <f>IF(Table2[[#This Row],[Negatives]]="NEG","",IF(AND(Table2[[#This Row],[2 Pro Bets]]="",Table2[[#This Row],[State]]="NSW",Table2[[#This Row],[Rated Order]]=3),"",100))</f>
        <v>100</v>
      </c>
      <c r="AS1224" s="47" t="str">
        <f>IF(Table2[[#This Row],[Pro Bet]]="","",IF(Table2[[#This Row],[Lev Ret]]="","",AR1224*Table2[[#This Row],[Div]]))</f>
        <v/>
      </c>
      <c r="AT1224" s="96">
        <f>IF(Table2[[#This Row],[Pro Bet]]="","",IF(AS1224="",AR1224*-1,AS1224-AR1224))</f>
        <v>-100</v>
      </c>
    </row>
    <row r="1225" spans="1:46" x14ac:dyDescent="0.25">
      <c r="A1225" s="38">
        <v>45143</v>
      </c>
      <c r="B1225" s="39" t="s">
        <v>45</v>
      </c>
      <c r="C1225" s="40">
        <v>0.70138888888888884</v>
      </c>
      <c r="D1225" s="39">
        <v>4</v>
      </c>
      <c r="E1225" s="39">
        <v>0</v>
      </c>
      <c r="F1225" s="70">
        <v>10</v>
      </c>
      <c r="G1225" s="39">
        <v>1500</v>
      </c>
      <c r="H1225" s="39" t="s">
        <v>1398</v>
      </c>
      <c r="I1225" s="39">
        <v>78</v>
      </c>
      <c r="J1225" s="39">
        <v>160</v>
      </c>
      <c r="K1225" s="39">
        <v>2</v>
      </c>
      <c r="L1225" s="39" t="s">
        <v>157</v>
      </c>
      <c r="M1225" s="39" t="s">
        <v>999</v>
      </c>
      <c r="N1225" s="41">
        <v>4.2</v>
      </c>
      <c r="O1225" s="39" t="s">
        <v>1149</v>
      </c>
      <c r="P1225" s="39" t="s">
        <v>1524</v>
      </c>
      <c r="Q1225" s="48"/>
      <c r="R1225" s="39">
        <v>6</v>
      </c>
      <c r="S1225" s="39">
        <v>59.5</v>
      </c>
      <c r="T1225" s="39">
        <v>59.5</v>
      </c>
      <c r="U1225" s="48">
        <v>39.682539682539684</v>
      </c>
      <c r="V1225" s="39">
        <v>2</v>
      </c>
      <c r="W1225" s="39">
        <v>2</v>
      </c>
      <c r="X1225" s="39">
        <v>2</v>
      </c>
      <c r="Y1225" s="39">
        <v>4.8</v>
      </c>
      <c r="Z1225" s="39">
        <v>20</v>
      </c>
      <c r="AA1225" s="39"/>
      <c r="AB1225" s="52"/>
      <c r="AC1225" s="39"/>
      <c r="AD1225" s="41">
        <v>4.5999999999999996</v>
      </c>
      <c r="AE1225" s="41"/>
      <c r="AF1225" s="68" t="s">
        <v>619</v>
      </c>
      <c r="AG1225" s="39" t="str">
        <f>VLOOKUP(B1225,$B$1703:$D$1743,2,FALSE)</f>
        <v>NSW</v>
      </c>
      <c r="AH1225" s="39" t="str">
        <f>VLOOKUP(B1225,$B$1703:$D$1743,3,FALSE)</f>
        <v>-</v>
      </c>
      <c r="AI1225" s="69" t="str">
        <f>TRIM(PROPER(L1225))</f>
        <v>Space Tracker</v>
      </c>
      <c r="AJ1225" s="39" t="str">
        <f>TEXT(A1225, "ddd")</f>
        <v>Sat</v>
      </c>
      <c r="AK1225" s="39">
        <f>MONTH(Table2[[#This Row],[Date]])</f>
        <v>8</v>
      </c>
      <c r="AL1225" s="39"/>
      <c r="AM1225" s="39" t="str">
        <f>IF(AND(Table2[[#This Row],[Date]]=A1226,Table2[[#This Row],[Track]]=B1226,Table2[[#This Row],[Race]]=F1226,AL1225&lt;&gt;"Neg",AL1226&lt;&gt;"Neg"),2,"")</f>
        <v/>
      </c>
      <c r="AN1225" s="39" t="str">
        <f>IF(AM1225=2,2,IF(AND(AM1224=2,Table2[[#This Row],[Negatives]]&lt;&gt;"NEG"),2,""))</f>
        <v/>
      </c>
      <c r="AO1225" s="39">
        <f>IF(AND(Table2[[#This Row],[State]]="NSW",Table2[[#This Row],[Rated Order]]=3,AN1225=""),100,100)</f>
        <v>100</v>
      </c>
      <c r="AP1225" s="39" t="str">
        <f>IF(AC1225&lt;&gt;"Won","",AO1225*AD1225)</f>
        <v/>
      </c>
      <c r="AQ1225" s="39">
        <f>IF(AP1225="",AO1225*-1,AP1225-AO1225)</f>
        <v>-100</v>
      </c>
      <c r="AR1225" s="95">
        <f>IF(Table2[[#This Row],[Negatives]]="NEG","",IF(AND(Table2[[#This Row],[2 Pro Bets]]="",Table2[[#This Row],[State]]="NSW",Table2[[#This Row],[Rated Order]]=3),"",100))</f>
        <v>100</v>
      </c>
      <c r="AS1225" s="47" t="str">
        <f>IF(Table2[[#This Row],[Pro Bet]]="","",IF(Table2[[#This Row],[Lev Ret]]="","",AR1225*Table2[[#This Row],[Div]]))</f>
        <v/>
      </c>
      <c r="AT1225" s="96">
        <f>IF(Table2[[#This Row],[Pro Bet]]="","",IF(AS1225="",AR1225*-1,AS1225-AR1225))</f>
        <v>-100</v>
      </c>
    </row>
    <row r="1226" spans="1:46" x14ac:dyDescent="0.25">
      <c r="A1226" s="38">
        <v>45150</v>
      </c>
      <c r="B1226" s="39" t="s">
        <v>45</v>
      </c>
      <c r="C1226" s="40">
        <v>0.57986111111111105</v>
      </c>
      <c r="D1226" s="39">
        <v>4</v>
      </c>
      <c r="E1226" s="39">
        <v>3</v>
      </c>
      <c r="F1226" s="70">
        <v>5</v>
      </c>
      <c r="G1226" s="39">
        <v>1200</v>
      </c>
      <c r="H1226" s="39" t="s">
        <v>1398</v>
      </c>
      <c r="I1226" s="39">
        <v>88</v>
      </c>
      <c r="J1226" s="39">
        <v>160</v>
      </c>
      <c r="K1226" s="39">
        <v>10</v>
      </c>
      <c r="L1226" s="39" t="s">
        <v>151</v>
      </c>
      <c r="M1226" s="39" t="s">
        <v>999</v>
      </c>
      <c r="N1226" s="41">
        <v>10</v>
      </c>
      <c r="O1226" s="39" t="s">
        <v>1166</v>
      </c>
      <c r="P1226" s="39" t="s">
        <v>1175</v>
      </c>
      <c r="Q1226" s="48"/>
      <c r="R1226" s="39">
        <v>2</v>
      </c>
      <c r="S1226" s="39">
        <v>52</v>
      </c>
      <c r="T1226" s="39">
        <v>52</v>
      </c>
      <c r="U1226" s="48">
        <v>30.833333333333336</v>
      </c>
      <c r="V1226" s="39"/>
      <c r="W1226" s="39">
        <v>4</v>
      </c>
      <c r="X1226" s="39">
        <v>2</v>
      </c>
      <c r="Y1226" s="39">
        <v>3.71</v>
      </c>
      <c r="Z1226" s="39">
        <v>20</v>
      </c>
      <c r="AA1226" s="39"/>
      <c r="AB1226" s="52"/>
      <c r="AC1226" s="39" t="s">
        <v>1</v>
      </c>
      <c r="AD1226" s="41">
        <v>6.5</v>
      </c>
      <c r="AE1226" s="41">
        <v>1.9</v>
      </c>
      <c r="AF1226" s="68" t="s">
        <v>619</v>
      </c>
      <c r="AG1226" s="39" t="str">
        <f>VLOOKUP(B1226,$B$1703:$D$1743,2,FALSE)</f>
        <v>NSW</v>
      </c>
      <c r="AH1226" s="39" t="str">
        <f>VLOOKUP(B1226,$B$1703:$D$1743,3,FALSE)</f>
        <v>-</v>
      </c>
      <c r="AI1226" s="69" t="str">
        <f>TRIM(PROPER(L1226))</f>
        <v>Diamond Dealer</v>
      </c>
      <c r="AJ1226" s="39" t="str">
        <f>TEXT(A1226, "ddd")</f>
        <v>Sat</v>
      </c>
      <c r="AK1226" s="39">
        <f>MONTH(Table2[[#This Row],[Date]])</f>
        <v>8</v>
      </c>
      <c r="AL1226" s="39"/>
      <c r="AM1226" s="39">
        <f>IF(AND(Table2[[#This Row],[Date]]=A1227,Table2[[#This Row],[Track]]=B1227,Table2[[#This Row],[Race]]=F1227,AL1226&lt;&gt;"Neg",AL1227&lt;&gt;"Neg"),2,"")</f>
        <v>2</v>
      </c>
      <c r="AN1226" s="39">
        <f>IF(AM1226=2,2,IF(AND(AM1225=2,Table2[[#This Row],[Negatives]]&lt;&gt;"NEG"),2,""))</f>
        <v>2</v>
      </c>
      <c r="AO1226" s="39">
        <f>IF(AND(Table2[[#This Row],[State]]="NSW",Table2[[#This Row],[Rated Order]]=3,AN1226=""),100,100)</f>
        <v>100</v>
      </c>
      <c r="AP1226" s="39" t="str">
        <f>IF(AC1226&lt;&gt;"Won","",AO1226*AD1226)</f>
        <v/>
      </c>
      <c r="AQ1226" s="39">
        <f>IF(AP1226="",AO1226*-1,AP1226-AO1226)</f>
        <v>-100</v>
      </c>
      <c r="AR1226" s="95">
        <f>IF(Table2[[#This Row],[Negatives]]="NEG","",IF(AND(Table2[[#This Row],[2 Pro Bets]]="",Table2[[#This Row],[State]]="NSW",Table2[[#This Row],[Rated Order]]=3),"",100))</f>
        <v>100</v>
      </c>
      <c r="AS1226" s="47" t="str">
        <f>IF(Table2[[#This Row],[Pro Bet]]="","",IF(Table2[[#This Row],[Lev Ret]]="","",AR1226*Table2[[#This Row],[Div]]))</f>
        <v/>
      </c>
      <c r="AT1226" s="96">
        <f>IF(Table2[[#This Row],[Pro Bet]]="","",IF(AS1226="",AR1226*-1,AS1226-AR1226))</f>
        <v>-100</v>
      </c>
    </row>
    <row r="1227" spans="1:46" x14ac:dyDescent="0.25">
      <c r="A1227" s="38">
        <v>45150</v>
      </c>
      <c r="B1227" s="39" t="s">
        <v>45</v>
      </c>
      <c r="C1227" s="40">
        <v>0.57986111111111105</v>
      </c>
      <c r="D1227" s="39">
        <v>4</v>
      </c>
      <c r="E1227" s="39">
        <v>3</v>
      </c>
      <c r="F1227" s="70">
        <v>5</v>
      </c>
      <c r="G1227" s="39">
        <v>1200</v>
      </c>
      <c r="H1227" s="39" t="s">
        <v>1398</v>
      </c>
      <c r="I1227" s="39">
        <v>88</v>
      </c>
      <c r="J1227" s="39">
        <v>160</v>
      </c>
      <c r="K1227" s="39">
        <v>5</v>
      </c>
      <c r="L1227" s="39" t="s">
        <v>130</v>
      </c>
      <c r="M1227" s="39" t="s">
        <v>1006</v>
      </c>
      <c r="N1227" s="41">
        <v>2.4</v>
      </c>
      <c r="O1227" s="39" t="s">
        <v>1091</v>
      </c>
      <c r="P1227" s="39" t="s">
        <v>1211</v>
      </c>
      <c r="Q1227" s="48"/>
      <c r="R1227" s="39">
        <v>8</v>
      </c>
      <c r="S1227" s="39">
        <v>58</v>
      </c>
      <c r="T1227" s="39">
        <v>58</v>
      </c>
      <c r="U1227" s="48">
        <v>30.833333333333336</v>
      </c>
      <c r="V1227" s="39">
        <v>1</v>
      </c>
      <c r="W1227" s="39">
        <v>3</v>
      </c>
      <c r="X1227" s="39">
        <v>3</v>
      </c>
      <c r="Y1227" s="39">
        <v>6.29</v>
      </c>
      <c r="Z1227" s="39">
        <v>20</v>
      </c>
      <c r="AA1227" s="39"/>
      <c r="AB1227" s="52"/>
      <c r="AC1227" s="39" t="s">
        <v>471</v>
      </c>
      <c r="AD1227" s="41">
        <v>2.9</v>
      </c>
      <c r="AE1227" s="41">
        <v>1.3</v>
      </c>
      <c r="AF1227" s="68" t="s">
        <v>619</v>
      </c>
      <c r="AG1227" s="39" t="str">
        <f>VLOOKUP(B1227,$B$1703:$D$1743,2,FALSE)</f>
        <v>NSW</v>
      </c>
      <c r="AH1227" s="39" t="str">
        <f>VLOOKUP(B1227,$B$1703:$D$1743,3,FALSE)</f>
        <v>-</v>
      </c>
      <c r="AI1227" s="69" t="str">
        <f>TRIM(PROPER(L1227))</f>
        <v>Olentia</v>
      </c>
      <c r="AJ1227" s="39" t="str">
        <f>TEXT(A1227, "ddd")</f>
        <v>Sat</v>
      </c>
      <c r="AK1227" s="39">
        <f>MONTH(Table2[[#This Row],[Date]])</f>
        <v>8</v>
      </c>
      <c r="AL1227" s="39"/>
      <c r="AM1227" s="39" t="str">
        <f>IF(AND(Table2[[#This Row],[Date]]=A1228,Table2[[#This Row],[Track]]=B1228,Table2[[#This Row],[Race]]=F1228,AL1227&lt;&gt;"Neg",AL1228&lt;&gt;"Neg"),2,"")</f>
        <v/>
      </c>
      <c r="AN1227" s="39">
        <f>IF(AM1227=2,2,IF(AND(AM1226=2,Table2[[#This Row],[Negatives]]&lt;&gt;"NEG"),2,""))</f>
        <v>2</v>
      </c>
      <c r="AO1227" s="39">
        <f>IF(AND(Table2[[#This Row],[State]]="NSW",Table2[[#This Row],[Rated Order]]=3,AN1227=""),100,100)</f>
        <v>100</v>
      </c>
      <c r="AP1227" s="39">
        <f>IF(AC1227&lt;&gt;"Won","",AO1227*AD1227)</f>
        <v>290</v>
      </c>
      <c r="AQ1227" s="39">
        <f>IF(AP1227="",AO1227*-1,AP1227-AO1227)</f>
        <v>190</v>
      </c>
      <c r="AR1227" s="95">
        <f>IF(Table2[[#This Row],[Negatives]]="NEG","",IF(AND(Table2[[#This Row],[2 Pro Bets]]="",Table2[[#This Row],[State]]="NSW",Table2[[#This Row],[Rated Order]]=3),"",100))</f>
        <v>100</v>
      </c>
      <c r="AS1227" s="47">
        <f>IF(Table2[[#This Row],[Pro Bet]]="","",IF(Table2[[#This Row],[Lev Ret]]="","",AR1227*Table2[[#This Row],[Div]]))</f>
        <v>290</v>
      </c>
      <c r="AT1227" s="96">
        <f>IF(Table2[[#This Row],[Pro Bet]]="","",IF(AS1227="",AR1227*-1,AS1227-AR1227))</f>
        <v>190</v>
      </c>
    </row>
    <row r="1228" spans="1:46" x14ac:dyDescent="0.25">
      <c r="A1228" s="38">
        <v>45150</v>
      </c>
      <c r="B1228" s="39" t="s">
        <v>125</v>
      </c>
      <c r="C1228" s="40">
        <v>0.59027777777777779</v>
      </c>
      <c r="D1228" s="39">
        <v>4</v>
      </c>
      <c r="E1228" s="39">
        <v>0</v>
      </c>
      <c r="F1228" s="70">
        <v>5</v>
      </c>
      <c r="G1228" s="39">
        <v>1200</v>
      </c>
      <c r="H1228" s="39" t="s">
        <v>988</v>
      </c>
      <c r="I1228" s="39">
        <v>84</v>
      </c>
      <c r="J1228" s="39">
        <v>130</v>
      </c>
      <c r="K1228" s="39">
        <v>9</v>
      </c>
      <c r="L1228" s="39" t="s">
        <v>263</v>
      </c>
      <c r="M1228" s="39" t="s">
        <v>1030</v>
      </c>
      <c r="N1228" s="41">
        <v>6.5</v>
      </c>
      <c r="O1228" s="39" t="s">
        <v>1131</v>
      </c>
      <c r="P1228" s="39" t="s">
        <v>1320</v>
      </c>
      <c r="Q1228" s="48">
        <v>2</v>
      </c>
      <c r="R1228" s="39">
        <v>4</v>
      </c>
      <c r="S1228" s="39">
        <v>55.5</v>
      </c>
      <c r="T1228" s="39">
        <v>53.5</v>
      </c>
      <c r="U1228" s="48">
        <v>51.098901098901102</v>
      </c>
      <c r="V1228" s="39">
        <v>3</v>
      </c>
      <c r="W1228" s="39">
        <v>5</v>
      </c>
      <c r="X1228" s="39">
        <v>2</v>
      </c>
      <c r="Y1228" s="39">
        <v>4.5999999999999996</v>
      </c>
      <c r="Z1228" s="39">
        <v>40</v>
      </c>
      <c r="AA1228" s="39">
        <v>10</v>
      </c>
      <c r="AB1228" s="52"/>
      <c r="AC1228" s="39"/>
      <c r="AD1228" s="41">
        <v>6</v>
      </c>
      <c r="AE1228" s="41"/>
      <c r="AF1228" s="68" t="s">
        <v>618</v>
      </c>
      <c r="AG1228" s="39" t="str">
        <f>VLOOKUP(B1228,$B$1703:$D$1743,2,FALSE)</f>
        <v>Vic</v>
      </c>
      <c r="AH1228" s="39" t="str">
        <f>VLOOKUP(B1228,$B$1703:$D$1743,3,FALSE)</f>
        <v>-</v>
      </c>
      <c r="AI1228" s="69" t="str">
        <f>TRIM(PROPER(L1228))</f>
        <v>Shalaman</v>
      </c>
      <c r="AJ1228" s="39" t="str">
        <f>TEXT(A1228, "ddd")</f>
        <v>Sat</v>
      </c>
      <c r="AK1228" s="39">
        <f>MONTH(Table2[[#This Row],[Date]])</f>
        <v>8</v>
      </c>
      <c r="AL1228" s="39" t="s">
        <v>1361</v>
      </c>
      <c r="AM1228" s="39" t="str">
        <f>IF(AND(Table2[[#This Row],[Date]]=A1229,Table2[[#This Row],[Track]]=B1229,Table2[[#This Row],[Race]]=F1229,AL1228&lt;&gt;"Neg",AL1229&lt;&gt;"Neg"),2,"")</f>
        <v/>
      </c>
      <c r="AN1228" s="39" t="str">
        <f>IF(AM1228=2,2,IF(AND(AM1227=2,Table2[[#This Row],[Negatives]]&lt;&gt;"NEG"),2,""))</f>
        <v/>
      </c>
      <c r="AO1228" s="39">
        <f>IF(AND(Table2[[#This Row],[State]]="NSW",Table2[[#This Row],[Rated Order]]=3,AN1228=""),100,100)</f>
        <v>100</v>
      </c>
      <c r="AP1228" s="39" t="str">
        <f>IF(AC1228&lt;&gt;"Won","",AO1228*AD1228)</f>
        <v/>
      </c>
      <c r="AQ1228" s="39">
        <f>IF(AP1228="",AO1228*-1,AP1228-AO1228)</f>
        <v>-100</v>
      </c>
      <c r="AR1228" s="95" t="str">
        <f>IF(Table2[[#This Row],[Negatives]]="NEG","",IF(AND(Table2[[#This Row],[2 Pro Bets]]="",Table2[[#This Row],[State]]="NSW",Table2[[#This Row],[Rated Order]]=3),"",100))</f>
        <v/>
      </c>
      <c r="AS1228" s="47" t="str">
        <f>IF(Table2[[#This Row],[Pro Bet]]="","",IF(Table2[[#This Row],[Lev Ret]]="","",AR1228*Table2[[#This Row],[Div]]))</f>
        <v/>
      </c>
      <c r="AT1228" s="96" t="str">
        <f>IF(Table2[[#This Row],[Pro Bet]]="","",IF(AS1228="",AR1228*-1,AS1228-AR1228))</f>
        <v/>
      </c>
    </row>
    <row r="1229" spans="1:46" x14ac:dyDescent="0.25">
      <c r="A1229" s="38">
        <v>45150</v>
      </c>
      <c r="B1229" s="39" t="s">
        <v>45</v>
      </c>
      <c r="C1229" s="40">
        <v>0.60416666666666663</v>
      </c>
      <c r="D1229" s="39">
        <v>4</v>
      </c>
      <c r="E1229" s="39">
        <v>3</v>
      </c>
      <c r="F1229" s="70">
        <v>6</v>
      </c>
      <c r="G1229" s="39">
        <v>1400</v>
      </c>
      <c r="H1229" s="39" t="s">
        <v>1021</v>
      </c>
      <c r="I1229" s="39">
        <v>78</v>
      </c>
      <c r="J1229" s="39">
        <v>160</v>
      </c>
      <c r="K1229" s="39">
        <v>5</v>
      </c>
      <c r="L1229" s="39" t="s">
        <v>201</v>
      </c>
      <c r="M1229" s="39" t="s">
        <v>1006</v>
      </c>
      <c r="N1229" s="41">
        <v>9.8000000000000007</v>
      </c>
      <c r="O1229" s="39" t="s">
        <v>1091</v>
      </c>
      <c r="P1229" s="39" t="s">
        <v>1421</v>
      </c>
      <c r="Q1229" s="48"/>
      <c r="R1229" s="39">
        <v>8</v>
      </c>
      <c r="S1229" s="39">
        <v>58</v>
      </c>
      <c r="T1229" s="39">
        <v>58</v>
      </c>
      <c r="U1229" s="48">
        <v>35.204081632653057</v>
      </c>
      <c r="V1229" s="39">
        <v>4</v>
      </c>
      <c r="W1229" s="39"/>
      <c r="X1229" s="39">
        <v>2</v>
      </c>
      <c r="Y1229" s="39">
        <v>6.32</v>
      </c>
      <c r="Z1229" s="39">
        <v>20</v>
      </c>
      <c r="AA1229" s="39"/>
      <c r="AB1229" s="52"/>
      <c r="AC1229" s="39"/>
      <c r="AD1229" s="41">
        <v>10</v>
      </c>
      <c r="AE1229" s="41"/>
      <c r="AF1229" s="68" t="s">
        <v>619</v>
      </c>
      <c r="AG1229" s="39" t="str">
        <f>VLOOKUP(B1229,$B$1703:$D$1743,2,FALSE)</f>
        <v>NSW</v>
      </c>
      <c r="AH1229" s="39" t="str">
        <f>VLOOKUP(B1229,$B$1703:$D$1743,3,FALSE)</f>
        <v>-</v>
      </c>
      <c r="AI1229" s="69" t="str">
        <f>TRIM(PROPER(L1229))</f>
        <v>Fearnought</v>
      </c>
      <c r="AJ1229" s="39" t="str">
        <f>TEXT(A1229, "ddd")</f>
        <v>Sat</v>
      </c>
      <c r="AK1229" s="39">
        <f>MONTH(Table2[[#This Row],[Date]])</f>
        <v>8</v>
      </c>
      <c r="AL1229" s="39"/>
      <c r="AM1229" s="39">
        <f>IF(AND(Table2[[#This Row],[Date]]=A1230,Table2[[#This Row],[Track]]=B1230,Table2[[#This Row],[Race]]=F1230,AL1229&lt;&gt;"Neg",AL1230&lt;&gt;"Neg"),2,"")</f>
        <v>2</v>
      </c>
      <c r="AN1229" s="39">
        <f>IF(AM1229=2,2,IF(AND(AM1228=2,Table2[[#This Row],[Negatives]]&lt;&gt;"NEG"),2,""))</f>
        <v>2</v>
      </c>
      <c r="AO1229" s="39">
        <f>IF(AND(Table2[[#This Row],[State]]="NSW",Table2[[#This Row],[Rated Order]]=3,AN1229=""),100,100)</f>
        <v>100</v>
      </c>
      <c r="AP1229" s="39" t="str">
        <f>IF(AC1229&lt;&gt;"Won","",AO1229*AD1229)</f>
        <v/>
      </c>
      <c r="AQ1229" s="39">
        <f>IF(AP1229="",AO1229*-1,AP1229-AO1229)</f>
        <v>-100</v>
      </c>
      <c r="AR1229" s="95">
        <f>IF(Table2[[#This Row],[Negatives]]="NEG","",IF(AND(Table2[[#This Row],[2 Pro Bets]]="",Table2[[#This Row],[State]]="NSW",Table2[[#This Row],[Rated Order]]=3),"",100))</f>
        <v>100</v>
      </c>
      <c r="AS1229" s="47" t="str">
        <f>IF(Table2[[#This Row],[Pro Bet]]="","",IF(Table2[[#This Row],[Lev Ret]]="","",AR1229*Table2[[#This Row],[Div]]))</f>
        <v/>
      </c>
      <c r="AT1229" s="96">
        <f>IF(Table2[[#This Row],[Pro Bet]]="","",IF(AS1229="",AR1229*-1,AS1229-AR1229))</f>
        <v>-100</v>
      </c>
    </row>
    <row r="1230" spans="1:46" x14ac:dyDescent="0.25">
      <c r="A1230" s="38">
        <v>45150</v>
      </c>
      <c r="B1230" s="39" t="s">
        <v>45</v>
      </c>
      <c r="C1230" s="40">
        <v>0.60416666666666663</v>
      </c>
      <c r="D1230" s="39">
        <v>4</v>
      </c>
      <c r="E1230" s="39">
        <v>3</v>
      </c>
      <c r="F1230" s="70">
        <v>6</v>
      </c>
      <c r="G1230" s="39">
        <v>1400</v>
      </c>
      <c r="H1230" s="39" t="s">
        <v>1021</v>
      </c>
      <c r="I1230" s="39">
        <v>78</v>
      </c>
      <c r="J1230" s="39">
        <v>160</v>
      </c>
      <c r="K1230" s="39">
        <v>2</v>
      </c>
      <c r="L1230" s="39" t="s">
        <v>122</v>
      </c>
      <c r="M1230" s="39" t="s">
        <v>999</v>
      </c>
      <c r="N1230" s="41">
        <v>7.7</v>
      </c>
      <c r="O1230" s="39" t="s">
        <v>1337</v>
      </c>
      <c r="P1230" s="39" t="s">
        <v>1273</v>
      </c>
      <c r="Q1230" s="48"/>
      <c r="R1230" s="39">
        <v>3</v>
      </c>
      <c r="S1230" s="39">
        <v>59</v>
      </c>
      <c r="T1230" s="39">
        <v>59</v>
      </c>
      <c r="U1230" s="48">
        <v>35.204081632653057</v>
      </c>
      <c r="V1230" s="39">
        <v>5</v>
      </c>
      <c r="W1230" s="39"/>
      <c r="X1230" s="39">
        <v>3</v>
      </c>
      <c r="Y1230" s="39">
        <v>6.51</v>
      </c>
      <c r="Z1230" s="39">
        <v>20</v>
      </c>
      <c r="AA1230" s="39"/>
      <c r="AB1230" s="52"/>
      <c r="AC1230" s="39" t="s">
        <v>471</v>
      </c>
      <c r="AD1230" s="41">
        <v>8.5</v>
      </c>
      <c r="AE1230" s="41">
        <v>2.4</v>
      </c>
      <c r="AF1230" s="68" t="s">
        <v>619</v>
      </c>
      <c r="AG1230" s="39" t="str">
        <f>VLOOKUP(B1230,$B$1703:$D$1743,2,FALSE)</f>
        <v>NSW</v>
      </c>
      <c r="AH1230" s="39" t="str">
        <f>VLOOKUP(B1230,$B$1703:$D$1743,3,FALSE)</f>
        <v>-</v>
      </c>
      <c r="AI1230" s="69" t="str">
        <f>TRIM(PROPER(L1230))</f>
        <v>Powerful Peg</v>
      </c>
      <c r="AJ1230" s="39" t="str">
        <f>TEXT(A1230, "ddd")</f>
        <v>Sat</v>
      </c>
      <c r="AK1230" s="39">
        <f>MONTH(Table2[[#This Row],[Date]])</f>
        <v>8</v>
      </c>
      <c r="AL1230" s="39"/>
      <c r="AM1230" s="39" t="str">
        <f>IF(AND(Table2[[#This Row],[Date]]=A1231,Table2[[#This Row],[Track]]=B1231,Table2[[#This Row],[Race]]=F1231,AL1230&lt;&gt;"Neg",AL1231&lt;&gt;"Neg"),2,"")</f>
        <v/>
      </c>
      <c r="AN1230" s="39">
        <f>IF(AM1230=2,2,IF(AND(AM1229=2,Table2[[#This Row],[Negatives]]&lt;&gt;"NEG"),2,""))</f>
        <v>2</v>
      </c>
      <c r="AO1230" s="39">
        <f>IF(AND(Table2[[#This Row],[State]]="NSW",Table2[[#This Row],[Rated Order]]=3,AN1230=""),100,100)</f>
        <v>100</v>
      </c>
      <c r="AP1230" s="39">
        <f>IF(AC1230&lt;&gt;"Won","",AO1230*AD1230)</f>
        <v>850</v>
      </c>
      <c r="AQ1230" s="39">
        <f>IF(AP1230="",AO1230*-1,AP1230-AO1230)</f>
        <v>750</v>
      </c>
      <c r="AR1230" s="95">
        <f>IF(Table2[[#This Row],[Negatives]]="NEG","",IF(AND(Table2[[#This Row],[2 Pro Bets]]="",Table2[[#This Row],[State]]="NSW",Table2[[#This Row],[Rated Order]]=3),"",100))</f>
        <v>100</v>
      </c>
      <c r="AS1230" s="47">
        <f>IF(Table2[[#This Row],[Pro Bet]]="","",IF(Table2[[#This Row],[Lev Ret]]="","",AR1230*Table2[[#This Row],[Div]]))</f>
        <v>850</v>
      </c>
      <c r="AT1230" s="96">
        <f>IF(Table2[[#This Row],[Pro Bet]]="","",IF(AS1230="",AR1230*-1,AS1230-AR1230))</f>
        <v>750</v>
      </c>
    </row>
    <row r="1231" spans="1:46" x14ac:dyDescent="0.25">
      <c r="A1231" s="38">
        <v>45150</v>
      </c>
      <c r="B1231" s="39" t="s">
        <v>125</v>
      </c>
      <c r="C1231" s="40">
        <v>0.63888888888888895</v>
      </c>
      <c r="D1231" s="39">
        <v>4</v>
      </c>
      <c r="E1231" s="39">
        <v>0</v>
      </c>
      <c r="F1231" s="70">
        <v>7</v>
      </c>
      <c r="G1231" s="39">
        <v>2040</v>
      </c>
      <c r="H1231" s="39" t="s">
        <v>988</v>
      </c>
      <c r="I1231" s="39">
        <v>100</v>
      </c>
      <c r="J1231" s="39">
        <v>150</v>
      </c>
      <c r="K1231" s="39">
        <v>8</v>
      </c>
      <c r="L1231" s="39" t="s">
        <v>310</v>
      </c>
      <c r="M1231" s="39" t="s">
        <v>995</v>
      </c>
      <c r="N1231" s="41">
        <v>20</v>
      </c>
      <c r="O1231" s="39" t="s">
        <v>1081</v>
      </c>
      <c r="P1231" s="39" t="s">
        <v>1122</v>
      </c>
      <c r="Q1231" s="48">
        <v>1.5</v>
      </c>
      <c r="R1231" s="39">
        <v>8</v>
      </c>
      <c r="S1231" s="39">
        <v>53</v>
      </c>
      <c r="T1231" s="39">
        <v>51.5</v>
      </c>
      <c r="U1231" s="48">
        <v>35.303030303030305</v>
      </c>
      <c r="V1231" s="39">
        <v>5</v>
      </c>
      <c r="W1231" s="39"/>
      <c r="X1231" s="39">
        <v>2</v>
      </c>
      <c r="Y1231" s="39">
        <v>5.4</v>
      </c>
      <c r="Z1231" s="39">
        <v>30</v>
      </c>
      <c r="AA1231" s="39">
        <v>8</v>
      </c>
      <c r="AB1231" s="52"/>
      <c r="AC1231" s="39"/>
      <c r="AD1231" s="41">
        <v>21</v>
      </c>
      <c r="AE1231" s="41"/>
      <c r="AF1231" s="68" t="s">
        <v>618</v>
      </c>
      <c r="AG1231" s="39" t="str">
        <f>VLOOKUP(B1231,$B$1703:$D$1743,2,FALSE)</f>
        <v>Vic</v>
      </c>
      <c r="AH1231" s="39" t="str">
        <f>VLOOKUP(B1231,$B$1703:$D$1743,3,FALSE)</f>
        <v>-</v>
      </c>
      <c r="AI1231" s="69" t="str">
        <f>TRIM(PROPER(L1231))</f>
        <v>Irish Flame</v>
      </c>
      <c r="AJ1231" s="39" t="str">
        <f>TEXT(A1231, "ddd")</f>
        <v>Sat</v>
      </c>
      <c r="AK1231" s="39">
        <f>MONTH(Table2[[#This Row],[Date]])</f>
        <v>8</v>
      </c>
      <c r="AL1231" s="39" t="s">
        <v>1361</v>
      </c>
      <c r="AM1231" s="39" t="str">
        <f>IF(AND(Table2[[#This Row],[Date]]=A1232,Table2[[#This Row],[Track]]=B1232,Table2[[#This Row],[Race]]=F1232,AL1231&lt;&gt;"Neg",AL1232&lt;&gt;"Neg"),2,"")</f>
        <v/>
      </c>
      <c r="AN1231" s="39" t="str">
        <f>IF(AM1231=2,2,IF(AND(AM1230=2,Table2[[#This Row],[Negatives]]&lt;&gt;"NEG"),2,""))</f>
        <v/>
      </c>
      <c r="AO1231" s="39">
        <f>IF(AND(Table2[[#This Row],[State]]="NSW",Table2[[#This Row],[Rated Order]]=3,AN1231=""),100,100)</f>
        <v>100</v>
      </c>
      <c r="AP1231" s="39" t="str">
        <f>IF(AC1231&lt;&gt;"Won","",AO1231*AD1231)</f>
        <v/>
      </c>
      <c r="AQ1231" s="39">
        <f>IF(AP1231="",AO1231*-1,AP1231-AO1231)</f>
        <v>-100</v>
      </c>
      <c r="AR1231" s="95" t="str">
        <f>IF(Table2[[#This Row],[Negatives]]="NEG","",IF(AND(Table2[[#This Row],[2 Pro Bets]]="",Table2[[#This Row],[State]]="NSW",Table2[[#This Row],[Rated Order]]=3),"",100))</f>
        <v/>
      </c>
      <c r="AS1231" s="47" t="str">
        <f>IF(Table2[[#This Row],[Pro Bet]]="","",IF(Table2[[#This Row],[Lev Ret]]="","",AR1231*Table2[[#This Row],[Div]]))</f>
        <v/>
      </c>
      <c r="AT1231" s="96" t="str">
        <f>IF(Table2[[#This Row],[Pro Bet]]="","",IF(AS1231="",AR1231*-1,AS1231-AR1231))</f>
        <v/>
      </c>
    </row>
    <row r="1232" spans="1:46" x14ac:dyDescent="0.25">
      <c r="A1232" s="38">
        <v>45150</v>
      </c>
      <c r="B1232" s="39" t="s">
        <v>125</v>
      </c>
      <c r="C1232" s="40">
        <v>0.66319444444444442</v>
      </c>
      <c r="D1232" s="39">
        <v>4</v>
      </c>
      <c r="E1232" s="39">
        <v>0</v>
      </c>
      <c r="F1232" s="70">
        <v>8</v>
      </c>
      <c r="G1232" s="39">
        <v>2500</v>
      </c>
      <c r="H1232" s="39" t="s">
        <v>988</v>
      </c>
      <c r="I1232" s="39">
        <v>78</v>
      </c>
      <c r="J1232" s="39">
        <v>130</v>
      </c>
      <c r="K1232" s="39">
        <v>10</v>
      </c>
      <c r="L1232" s="39" t="s">
        <v>311</v>
      </c>
      <c r="M1232" s="39" t="s">
        <v>1006</v>
      </c>
      <c r="N1232" s="41">
        <v>7.5</v>
      </c>
      <c r="O1232" s="39" t="s">
        <v>1326</v>
      </c>
      <c r="P1232" s="39" t="s">
        <v>1283</v>
      </c>
      <c r="Q1232" s="48">
        <v>2</v>
      </c>
      <c r="R1232" s="39">
        <v>3</v>
      </c>
      <c r="S1232" s="39">
        <v>55.5</v>
      </c>
      <c r="T1232" s="39">
        <v>53.5</v>
      </c>
      <c r="U1232" s="48">
        <v>39.649122807017548</v>
      </c>
      <c r="V1232" s="39">
        <v>2</v>
      </c>
      <c r="W1232" s="39">
        <v>5</v>
      </c>
      <c r="X1232" s="39">
        <v>2</v>
      </c>
      <c r="Y1232" s="39">
        <v>5</v>
      </c>
      <c r="Z1232" s="39">
        <v>35</v>
      </c>
      <c r="AA1232" s="39">
        <v>9</v>
      </c>
      <c r="AB1232" s="52"/>
      <c r="AC1232" s="39"/>
      <c r="AD1232" s="41">
        <v>10</v>
      </c>
      <c r="AE1232" s="41"/>
      <c r="AF1232" s="68" t="s">
        <v>618</v>
      </c>
      <c r="AG1232" s="39" t="str">
        <f>VLOOKUP(B1232,$B$1703:$D$1743,2,FALSE)</f>
        <v>Vic</v>
      </c>
      <c r="AH1232" s="39" t="str">
        <f>VLOOKUP(B1232,$B$1703:$D$1743,3,FALSE)</f>
        <v>-</v>
      </c>
      <c r="AI1232" s="69" t="str">
        <f>TRIM(PROPER(L1232))</f>
        <v>Savvy Valentino</v>
      </c>
      <c r="AJ1232" s="39" t="str">
        <f>TEXT(A1232, "ddd")</f>
        <v>Sat</v>
      </c>
      <c r="AK1232" s="39">
        <f>MONTH(Table2[[#This Row],[Date]])</f>
        <v>8</v>
      </c>
      <c r="AL1232" s="39"/>
      <c r="AM1232" s="39">
        <f>IF(AND(Table2[[#This Row],[Date]]=A1233,Table2[[#This Row],[Track]]=B1233,Table2[[#This Row],[Race]]=F1233,AL1232&lt;&gt;"Neg",AL1233&lt;&gt;"Neg"),2,"")</f>
        <v>2</v>
      </c>
      <c r="AN1232" s="39">
        <f>IF(AM1232=2,2,IF(AND(AM1231=2,Table2[[#This Row],[Negatives]]&lt;&gt;"NEG"),2,""))</f>
        <v>2</v>
      </c>
      <c r="AO1232" s="39">
        <f>IF(AND(Table2[[#This Row],[State]]="NSW",Table2[[#This Row],[Rated Order]]=3,AN1232=""),100,100)</f>
        <v>100</v>
      </c>
      <c r="AP1232" s="39" t="str">
        <f>IF(AC1232&lt;&gt;"Won","",AO1232*AD1232)</f>
        <v/>
      </c>
      <c r="AQ1232" s="39">
        <f>IF(AP1232="",AO1232*-1,AP1232-AO1232)</f>
        <v>-100</v>
      </c>
      <c r="AR1232" s="95">
        <f>IF(Table2[[#This Row],[Negatives]]="NEG","",IF(AND(Table2[[#This Row],[2 Pro Bets]]="",Table2[[#This Row],[State]]="NSW",Table2[[#This Row],[Rated Order]]=3),"",100))</f>
        <v>100</v>
      </c>
      <c r="AS1232" s="47" t="str">
        <f>IF(Table2[[#This Row],[Pro Bet]]="","",IF(Table2[[#This Row],[Lev Ret]]="","",AR1232*Table2[[#This Row],[Div]]))</f>
        <v/>
      </c>
      <c r="AT1232" s="96">
        <f>IF(Table2[[#This Row],[Pro Bet]]="","",IF(AS1232="",AR1232*-1,AS1232-AR1232))</f>
        <v>-100</v>
      </c>
    </row>
    <row r="1233" spans="1:46" x14ac:dyDescent="0.25">
      <c r="A1233" s="38">
        <v>45150</v>
      </c>
      <c r="B1233" s="39" t="s">
        <v>125</v>
      </c>
      <c r="C1233" s="40">
        <v>0.66319444444444442</v>
      </c>
      <c r="D1233" s="39">
        <v>4</v>
      </c>
      <c r="E1233" s="39">
        <v>0</v>
      </c>
      <c r="F1233" s="70">
        <v>8</v>
      </c>
      <c r="G1233" s="39">
        <v>2500</v>
      </c>
      <c r="H1233" s="39" t="s">
        <v>988</v>
      </c>
      <c r="I1233" s="39">
        <v>78</v>
      </c>
      <c r="J1233" s="39">
        <v>130</v>
      </c>
      <c r="K1233" s="39">
        <v>7</v>
      </c>
      <c r="L1233" s="39" t="s">
        <v>312</v>
      </c>
      <c r="M1233" s="39" t="s">
        <v>1024</v>
      </c>
      <c r="N1233" s="41">
        <v>7.9</v>
      </c>
      <c r="O1233" s="39" t="s">
        <v>1160</v>
      </c>
      <c r="P1233" s="39" t="s">
        <v>1090</v>
      </c>
      <c r="Q1233" s="48"/>
      <c r="R1233" s="39">
        <v>8</v>
      </c>
      <c r="S1233" s="39">
        <v>56.5</v>
      </c>
      <c r="T1233" s="39">
        <v>56.5</v>
      </c>
      <c r="U1233" s="48">
        <v>39.649122807017548</v>
      </c>
      <c r="V1233" s="39">
        <v>3</v>
      </c>
      <c r="W1233" s="39">
        <v>1</v>
      </c>
      <c r="X1233" s="39">
        <v>3</v>
      </c>
      <c r="Y1233" s="39">
        <v>5.5</v>
      </c>
      <c r="Z1233" s="39">
        <v>30</v>
      </c>
      <c r="AA1233" s="39">
        <v>9</v>
      </c>
      <c r="AB1233" s="52"/>
      <c r="AC1233" s="39"/>
      <c r="AD1233" s="41">
        <v>10</v>
      </c>
      <c r="AE1233" s="41"/>
      <c r="AF1233" s="68" t="s">
        <v>618</v>
      </c>
      <c r="AG1233" s="39" t="str">
        <f>VLOOKUP(B1233,$B$1703:$D$1743,2,FALSE)</f>
        <v>Vic</v>
      </c>
      <c r="AH1233" s="39" t="str">
        <f>VLOOKUP(B1233,$B$1703:$D$1743,3,FALSE)</f>
        <v>-</v>
      </c>
      <c r="AI1233" s="69" t="str">
        <f>TRIM(PROPER(L1233))</f>
        <v>The Cunning Fox</v>
      </c>
      <c r="AJ1233" s="39" t="str">
        <f>TEXT(A1233, "ddd")</f>
        <v>Sat</v>
      </c>
      <c r="AK1233" s="39">
        <f>MONTH(Table2[[#This Row],[Date]])</f>
        <v>8</v>
      </c>
      <c r="AL1233" s="39"/>
      <c r="AM1233" s="39" t="str">
        <f>IF(AND(Table2[[#This Row],[Date]]=A1234,Table2[[#This Row],[Track]]=B1234,Table2[[#This Row],[Race]]=F1234,AL1233&lt;&gt;"Neg",AL1234&lt;&gt;"Neg"),2,"")</f>
        <v/>
      </c>
      <c r="AN1233" s="39">
        <f>IF(AM1233=2,2,IF(AND(AM1232=2,Table2[[#This Row],[Negatives]]&lt;&gt;"NEG"),2,""))</f>
        <v>2</v>
      </c>
      <c r="AO1233" s="39">
        <f>IF(AND(Table2[[#This Row],[State]]="NSW",Table2[[#This Row],[Rated Order]]=3,AN1233=""),100,100)</f>
        <v>100</v>
      </c>
      <c r="AP1233" s="39" t="str">
        <f>IF(AC1233&lt;&gt;"Won","",AO1233*AD1233)</f>
        <v/>
      </c>
      <c r="AQ1233" s="39">
        <f>IF(AP1233="",AO1233*-1,AP1233-AO1233)</f>
        <v>-100</v>
      </c>
      <c r="AR1233" s="95">
        <f>IF(Table2[[#This Row],[Negatives]]="NEG","",IF(AND(Table2[[#This Row],[2 Pro Bets]]="",Table2[[#This Row],[State]]="NSW",Table2[[#This Row],[Rated Order]]=3),"",100))</f>
        <v>100</v>
      </c>
      <c r="AS1233" s="47" t="str">
        <f>IF(Table2[[#This Row],[Pro Bet]]="","",IF(Table2[[#This Row],[Lev Ret]]="","",AR1233*Table2[[#This Row],[Div]]))</f>
        <v/>
      </c>
      <c r="AT1233" s="96">
        <f>IF(Table2[[#This Row],[Pro Bet]]="","",IF(AS1233="",AR1233*-1,AS1233-AR1233))</f>
        <v>-100</v>
      </c>
    </row>
    <row r="1234" spans="1:46" x14ac:dyDescent="0.25">
      <c r="A1234" s="38">
        <v>45150</v>
      </c>
      <c r="B1234" s="39" t="s">
        <v>45</v>
      </c>
      <c r="C1234" s="40">
        <v>0.67708333333333337</v>
      </c>
      <c r="D1234" s="39">
        <v>4</v>
      </c>
      <c r="E1234" s="39">
        <v>3</v>
      </c>
      <c r="F1234" s="70">
        <v>9</v>
      </c>
      <c r="G1234" s="39">
        <v>1400</v>
      </c>
      <c r="H1234" s="39" t="s">
        <v>1398</v>
      </c>
      <c r="I1234" s="39"/>
      <c r="J1234" s="39">
        <v>160</v>
      </c>
      <c r="K1234" s="39">
        <v>2</v>
      </c>
      <c r="L1234" s="39" t="s">
        <v>343</v>
      </c>
      <c r="M1234" s="39" t="s">
        <v>999</v>
      </c>
      <c r="N1234" s="41">
        <v>2.2999999999999998</v>
      </c>
      <c r="O1234" s="39" t="s">
        <v>1068</v>
      </c>
      <c r="P1234" s="39" t="s">
        <v>1211</v>
      </c>
      <c r="Q1234" s="48"/>
      <c r="R1234" s="39">
        <v>8</v>
      </c>
      <c r="S1234" s="39">
        <v>59.5</v>
      </c>
      <c r="T1234" s="39">
        <v>59.5</v>
      </c>
      <c r="U1234" s="48">
        <v>53.478260869565219</v>
      </c>
      <c r="V1234" s="39">
        <v>1</v>
      </c>
      <c r="W1234" s="39">
        <v>4</v>
      </c>
      <c r="X1234" s="39">
        <v>2</v>
      </c>
      <c r="Y1234" s="39">
        <v>5.76</v>
      </c>
      <c r="Z1234" s="39">
        <v>20</v>
      </c>
      <c r="AA1234" s="39"/>
      <c r="AB1234" s="52"/>
      <c r="AC1234" s="39" t="s">
        <v>471</v>
      </c>
      <c r="AD1234" s="41">
        <v>2.8</v>
      </c>
      <c r="AE1234" s="41">
        <v>1.3</v>
      </c>
      <c r="AF1234" s="68" t="s">
        <v>619</v>
      </c>
      <c r="AG1234" s="39" t="str">
        <f>VLOOKUP(B1234,$B$1703:$D$1743,2,FALSE)</f>
        <v>NSW</v>
      </c>
      <c r="AH1234" s="39" t="str">
        <f>VLOOKUP(B1234,$B$1703:$D$1743,3,FALSE)</f>
        <v>-</v>
      </c>
      <c r="AI1234" s="69" t="str">
        <f>TRIM(PROPER(L1234))</f>
        <v>Pericles</v>
      </c>
      <c r="AJ1234" s="39" t="str">
        <f>TEXT(A1234, "ddd")</f>
        <v>Sat</v>
      </c>
      <c r="AK1234" s="39">
        <f>MONTH(Table2[[#This Row],[Date]])</f>
        <v>8</v>
      </c>
      <c r="AL1234" s="39"/>
      <c r="AM1234" s="39" t="str">
        <f>IF(AND(Table2[[#This Row],[Date]]=A1235,Table2[[#This Row],[Track]]=B1235,Table2[[#This Row],[Race]]=F1235,AL1234&lt;&gt;"Neg",AL1235&lt;&gt;"Neg"),2,"")</f>
        <v/>
      </c>
      <c r="AN1234" s="39" t="str">
        <f>IF(AM1234=2,2,IF(AND(AM1233=2,Table2[[#This Row],[Negatives]]&lt;&gt;"NEG"),2,""))</f>
        <v/>
      </c>
      <c r="AO1234" s="39">
        <f>IF(AND(Table2[[#This Row],[State]]="NSW",Table2[[#This Row],[Rated Order]]=3,AN1234=""),100,100)</f>
        <v>100</v>
      </c>
      <c r="AP1234" s="39">
        <f>IF(AC1234&lt;&gt;"Won","",AO1234*AD1234)</f>
        <v>280</v>
      </c>
      <c r="AQ1234" s="39">
        <f>IF(AP1234="",AO1234*-1,AP1234-AO1234)</f>
        <v>180</v>
      </c>
      <c r="AR1234" s="95">
        <f>IF(Table2[[#This Row],[Negatives]]="NEG","",IF(AND(Table2[[#This Row],[2 Pro Bets]]="",Table2[[#This Row],[State]]="NSW",Table2[[#This Row],[Rated Order]]=3),"",100))</f>
        <v>100</v>
      </c>
      <c r="AS1234" s="47">
        <f>IF(Table2[[#This Row],[Pro Bet]]="","",IF(Table2[[#This Row],[Lev Ret]]="","",AR1234*Table2[[#This Row],[Div]]))</f>
        <v>280</v>
      </c>
      <c r="AT1234" s="96">
        <f>IF(Table2[[#This Row],[Pro Bet]]="","",IF(AS1234="",AR1234*-1,AS1234-AR1234))</f>
        <v>180</v>
      </c>
    </row>
    <row r="1235" spans="1:46" x14ac:dyDescent="0.25">
      <c r="A1235" s="38">
        <v>45150</v>
      </c>
      <c r="B1235" s="39" t="s">
        <v>125</v>
      </c>
      <c r="C1235" s="40">
        <v>0.69097222222222221</v>
      </c>
      <c r="D1235" s="39">
        <v>4</v>
      </c>
      <c r="E1235" s="39">
        <v>0</v>
      </c>
      <c r="F1235" s="70">
        <v>9</v>
      </c>
      <c r="G1235" s="39">
        <v>1000</v>
      </c>
      <c r="H1235" s="39" t="s">
        <v>988</v>
      </c>
      <c r="I1235" s="39">
        <v>100</v>
      </c>
      <c r="J1235" s="39">
        <v>150</v>
      </c>
      <c r="K1235" s="39">
        <v>5</v>
      </c>
      <c r="L1235" s="39" t="s">
        <v>74</v>
      </c>
      <c r="M1235" s="39" t="s">
        <v>999</v>
      </c>
      <c r="N1235" s="41">
        <v>6.5</v>
      </c>
      <c r="O1235" s="39" t="s">
        <v>1149</v>
      </c>
      <c r="P1235" s="39" t="s">
        <v>1084</v>
      </c>
      <c r="Q1235" s="48"/>
      <c r="R1235" s="39">
        <v>8</v>
      </c>
      <c r="S1235" s="39">
        <v>55.5</v>
      </c>
      <c r="T1235" s="39">
        <v>55.5</v>
      </c>
      <c r="U1235" s="48">
        <v>53.846153846153847</v>
      </c>
      <c r="V1235" s="39">
        <v>2</v>
      </c>
      <c r="W1235" s="39">
        <v>4</v>
      </c>
      <c r="X1235" s="39">
        <v>2</v>
      </c>
      <c r="Y1235" s="39">
        <v>4.5999999999999996</v>
      </c>
      <c r="Z1235" s="39">
        <v>40</v>
      </c>
      <c r="AA1235" s="39">
        <v>8</v>
      </c>
      <c r="AB1235" s="52"/>
      <c r="AC1235" s="39" t="s">
        <v>617</v>
      </c>
      <c r="AD1235" s="41">
        <v>4.8</v>
      </c>
      <c r="AE1235" s="41">
        <v>1.7</v>
      </c>
      <c r="AF1235" s="68" t="s">
        <v>618</v>
      </c>
      <c r="AG1235" s="39" t="str">
        <f>VLOOKUP(B1235,$B$1703:$D$1743,2,FALSE)</f>
        <v>Vic</v>
      </c>
      <c r="AH1235" s="39" t="str">
        <f>VLOOKUP(B1235,$B$1703:$D$1743,3,FALSE)</f>
        <v>-</v>
      </c>
      <c r="AI1235" s="69" t="str">
        <f>TRIM(PROPER(L1235))</f>
        <v>Sweet Ride</v>
      </c>
      <c r="AJ1235" s="39" t="str">
        <f>TEXT(A1235, "ddd")</f>
        <v>Sat</v>
      </c>
      <c r="AK1235" s="39">
        <f>MONTH(Table2[[#This Row],[Date]])</f>
        <v>8</v>
      </c>
      <c r="AL1235" s="39"/>
      <c r="AM1235" s="39" t="str">
        <f>IF(AND(Table2[[#This Row],[Date]]=A1236,Table2[[#This Row],[Track]]=B1236,Table2[[#This Row],[Race]]=F1236,AL1235&lt;&gt;"Neg",AL1236&lt;&gt;"Neg"),2,"")</f>
        <v/>
      </c>
      <c r="AN1235" s="39" t="str">
        <f>IF(AM1235=2,2,IF(AND(AM1234=2,Table2[[#This Row],[Negatives]]&lt;&gt;"NEG"),2,""))</f>
        <v/>
      </c>
      <c r="AO1235" s="39">
        <f>IF(AND(Table2[[#This Row],[State]]="NSW",Table2[[#This Row],[Rated Order]]=3,AN1235=""),100,100)</f>
        <v>100</v>
      </c>
      <c r="AP1235" s="39">
        <f>IF(AC1235&lt;&gt;"Won","",AO1235*AD1235)</f>
        <v>480</v>
      </c>
      <c r="AQ1235" s="39">
        <f>IF(AP1235="",AO1235*-1,AP1235-AO1235)</f>
        <v>380</v>
      </c>
      <c r="AR1235" s="95">
        <f>IF(Table2[[#This Row],[Negatives]]="NEG","",IF(AND(Table2[[#This Row],[2 Pro Bets]]="",Table2[[#This Row],[State]]="NSW",Table2[[#This Row],[Rated Order]]=3),"",100))</f>
        <v>100</v>
      </c>
      <c r="AS1235" s="47">
        <f>IF(Table2[[#This Row],[Pro Bet]]="","",IF(Table2[[#This Row],[Lev Ret]]="","",AR1235*Table2[[#This Row],[Div]]))</f>
        <v>480</v>
      </c>
      <c r="AT1235" s="96">
        <f>IF(Table2[[#This Row],[Pro Bet]]="","",IF(AS1235="",AR1235*-1,AS1235-AR1235))</f>
        <v>380</v>
      </c>
    </row>
    <row r="1236" spans="1:46" x14ac:dyDescent="0.25">
      <c r="A1236" s="38">
        <v>45150</v>
      </c>
      <c r="B1236" s="39" t="s">
        <v>125</v>
      </c>
      <c r="C1236" s="40">
        <v>0.69097222222222221</v>
      </c>
      <c r="D1236" s="39">
        <v>4</v>
      </c>
      <c r="E1236" s="39">
        <v>0</v>
      </c>
      <c r="F1236" s="70">
        <v>9</v>
      </c>
      <c r="G1236" s="39">
        <v>1000</v>
      </c>
      <c r="H1236" s="39" t="s">
        <v>988</v>
      </c>
      <c r="I1236" s="39">
        <v>100</v>
      </c>
      <c r="J1236" s="39">
        <v>150</v>
      </c>
      <c r="K1236" s="39">
        <v>8</v>
      </c>
      <c r="L1236" s="39" t="s">
        <v>87</v>
      </c>
      <c r="M1236" s="39" t="s">
        <v>995</v>
      </c>
      <c r="N1236" s="41">
        <v>2.9</v>
      </c>
      <c r="O1236" s="39" t="s">
        <v>1145</v>
      </c>
      <c r="P1236" s="39" t="s">
        <v>1320</v>
      </c>
      <c r="Q1236" s="48">
        <v>2</v>
      </c>
      <c r="R1236" s="39">
        <v>5</v>
      </c>
      <c r="S1236" s="39">
        <v>53</v>
      </c>
      <c r="T1236" s="39">
        <v>51</v>
      </c>
      <c r="U1236" s="48">
        <v>53.846153846153847</v>
      </c>
      <c r="V1236" s="39">
        <v>4</v>
      </c>
      <c r="W1236" s="39">
        <v>2</v>
      </c>
      <c r="X1236" s="39">
        <v>3</v>
      </c>
      <c r="Y1236" s="39">
        <v>5.5</v>
      </c>
      <c r="Z1236" s="39">
        <v>30</v>
      </c>
      <c r="AA1236" s="39">
        <v>8</v>
      </c>
      <c r="AB1236" s="52"/>
      <c r="AC1236" s="39"/>
      <c r="AD1236" s="41">
        <v>5.5</v>
      </c>
      <c r="AE1236" s="41"/>
      <c r="AF1236" s="68" t="s">
        <v>618</v>
      </c>
      <c r="AG1236" s="39" t="str">
        <f>VLOOKUP(B1236,$B$1703:$D$1743,2,FALSE)</f>
        <v>Vic</v>
      </c>
      <c r="AH1236" s="39" t="str">
        <f>VLOOKUP(B1236,$B$1703:$D$1743,3,FALSE)</f>
        <v>-</v>
      </c>
      <c r="AI1236" s="69" t="str">
        <f>TRIM(PROPER(L1236))</f>
        <v>Inundation</v>
      </c>
      <c r="AJ1236" s="39" t="str">
        <f>TEXT(A1236, "ddd")</f>
        <v>Sat</v>
      </c>
      <c r="AK1236" s="39">
        <f>MONTH(Table2[[#This Row],[Date]])</f>
        <v>8</v>
      </c>
      <c r="AL1236" s="39" t="s">
        <v>1361</v>
      </c>
      <c r="AM1236" s="39" t="str">
        <f>IF(AND(Table2[[#This Row],[Date]]=A1237,Table2[[#This Row],[Track]]=B1237,Table2[[#This Row],[Race]]=F1237,AL1236&lt;&gt;"Neg",AL1237&lt;&gt;"Neg"),2,"")</f>
        <v/>
      </c>
      <c r="AN1236" s="39" t="str">
        <f>IF(AM1236=2,2,IF(AND(AM1235=2,Table2[[#This Row],[Negatives]]&lt;&gt;"NEG"),2,""))</f>
        <v/>
      </c>
      <c r="AO1236" s="39">
        <f>IF(AND(Table2[[#This Row],[State]]="NSW",Table2[[#This Row],[Rated Order]]=3,AN1236=""),100,100)</f>
        <v>100</v>
      </c>
      <c r="AP1236" s="39" t="str">
        <f>IF(AC1236&lt;&gt;"Won","",AO1236*AD1236)</f>
        <v/>
      </c>
      <c r="AQ1236" s="39">
        <f>IF(AP1236="",AO1236*-1,AP1236-AO1236)</f>
        <v>-100</v>
      </c>
      <c r="AR1236" s="95" t="str">
        <f>IF(Table2[[#This Row],[Negatives]]="NEG","",IF(AND(Table2[[#This Row],[2 Pro Bets]]="",Table2[[#This Row],[State]]="NSW",Table2[[#This Row],[Rated Order]]=3),"",100))</f>
        <v/>
      </c>
      <c r="AS1236" s="47" t="str">
        <f>IF(Table2[[#This Row],[Pro Bet]]="","",IF(Table2[[#This Row],[Lev Ret]]="","",AR1236*Table2[[#This Row],[Div]]))</f>
        <v/>
      </c>
      <c r="AT1236" s="96" t="str">
        <f>IF(Table2[[#This Row],[Pro Bet]]="","",IF(AS1236="",AR1236*-1,AS1236-AR1236))</f>
        <v/>
      </c>
    </row>
    <row r="1237" spans="1:46" x14ac:dyDescent="0.25">
      <c r="A1237" s="38">
        <v>45157</v>
      </c>
      <c r="B1237" s="39" t="s">
        <v>107</v>
      </c>
      <c r="C1237" s="40">
        <v>0.51736111111111105</v>
      </c>
      <c r="D1237" s="39">
        <v>4</v>
      </c>
      <c r="E1237" s="39">
        <v>9</v>
      </c>
      <c r="F1237" s="70">
        <v>2</v>
      </c>
      <c r="G1237" s="39">
        <v>1400</v>
      </c>
      <c r="H1237" s="39" t="s">
        <v>1021</v>
      </c>
      <c r="I1237" s="39">
        <v>84</v>
      </c>
      <c r="J1237" s="39">
        <v>130</v>
      </c>
      <c r="K1237" s="39">
        <v>6</v>
      </c>
      <c r="L1237" s="39" t="s">
        <v>135</v>
      </c>
      <c r="M1237" s="39" t="s">
        <v>999</v>
      </c>
      <c r="N1237" s="41">
        <v>4.5</v>
      </c>
      <c r="O1237" s="39" t="s">
        <v>1185</v>
      </c>
      <c r="P1237" s="39" t="s">
        <v>1260</v>
      </c>
      <c r="Q1237" s="48"/>
      <c r="R1237" s="39">
        <v>3</v>
      </c>
      <c r="S1237" s="39">
        <v>54</v>
      </c>
      <c r="T1237" s="39">
        <v>54</v>
      </c>
      <c r="U1237" s="48">
        <v>62.222222222222221</v>
      </c>
      <c r="V1237" s="39">
        <v>3</v>
      </c>
      <c r="W1237" s="39">
        <v>5</v>
      </c>
      <c r="X1237" s="39">
        <v>2</v>
      </c>
      <c r="Y1237" s="39">
        <v>5.5</v>
      </c>
      <c r="Z1237" s="39">
        <v>30</v>
      </c>
      <c r="AA1237" s="39">
        <v>8</v>
      </c>
      <c r="AB1237" s="52"/>
      <c r="AC1237" s="39" t="s">
        <v>617</v>
      </c>
      <c r="AD1237" s="41">
        <v>4.8</v>
      </c>
      <c r="AE1237" s="41">
        <v>1.4</v>
      </c>
      <c r="AF1237" s="68" t="s">
        <v>618</v>
      </c>
      <c r="AG1237" s="39" t="str">
        <f>VLOOKUP(B1237,$B$1703:$D$1743,2,FALSE)</f>
        <v>Vic</v>
      </c>
      <c r="AH1237" s="39" t="str">
        <f>VLOOKUP(B1237,$B$1703:$D$1743,3,FALSE)</f>
        <v>-</v>
      </c>
      <c r="AI1237" s="69" t="str">
        <f>TRIM(PROPER(L1237))</f>
        <v>Beour Bay</v>
      </c>
      <c r="AJ1237" s="39" t="str">
        <f>TEXT(A1237, "ddd")</f>
        <v>Sat</v>
      </c>
      <c r="AK1237" s="39">
        <f>MONTH(Table2[[#This Row],[Date]])</f>
        <v>8</v>
      </c>
      <c r="AL1237" s="39"/>
      <c r="AM1237" s="39" t="str">
        <f>IF(AND(Table2[[#This Row],[Date]]=A1238,Table2[[#This Row],[Track]]=B1238,Table2[[#This Row],[Race]]=F1238,AL1237&lt;&gt;"Neg",AL1238&lt;&gt;"Neg"),2,"")</f>
        <v/>
      </c>
      <c r="AN1237" s="39" t="str">
        <f>IF(AM1237=2,2,IF(AND(AM1236=2,Table2[[#This Row],[Negatives]]&lt;&gt;"NEG"),2,""))</f>
        <v/>
      </c>
      <c r="AO1237" s="39">
        <f>IF(AND(Table2[[#This Row],[State]]="NSW",Table2[[#This Row],[Rated Order]]=3,AN1237=""),100,100)</f>
        <v>100</v>
      </c>
      <c r="AP1237" s="39">
        <f>IF(AC1237&lt;&gt;"Won","",AO1237*AD1237)</f>
        <v>480</v>
      </c>
      <c r="AQ1237" s="39">
        <f>IF(AP1237="",AO1237*-1,AP1237-AO1237)</f>
        <v>380</v>
      </c>
      <c r="AR1237" s="95">
        <f>IF(Table2[[#This Row],[Negatives]]="NEG","",IF(AND(Table2[[#This Row],[2 Pro Bets]]="",Table2[[#This Row],[State]]="NSW",Table2[[#This Row],[Rated Order]]=3),"",100))</f>
        <v>100</v>
      </c>
      <c r="AS1237" s="47">
        <f>IF(Table2[[#This Row],[Pro Bet]]="","",IF(Table2[[#This Row],[Lev Ret]]="","",AR1237*Table2[[#This Row],[Div]]))</f>
        <v>480</v>
      </c>
      <c r="AT1237" s="96">
        <f>IF(Table2[[#This Row],[Pro Bet]]="","",IF(AS1237="",AR1237*-1,AS1237-AR1237))</f>
        <v>380</v>
      </c>
    </row>
    <row r="1238" spans="1:46" x14ac:dyDescent="0.25">
      <c r="A1238" s="38">
        <v>45157</v>
      </c>
      <c r="B1238" s="39" t="s">
        <v>44</v>
      </c>
      <c r="C1238" s="40">
        <v>0.53125</v>
      </c>
      <c r="D1238" s="39">
        <v>7</v>
      </c>
      <c r="E1238" s="39">
        <v>0</v>
      </c>
      <c r="F1238" s="70">
        <v>3</v>
      </c>
      <c r="G1238" s="39">
        <v>2400</v>
      </c>
      <c r="H1238" s="39" t="s">
        <v>1398</v>
      </c>
      <c r="I1238" s="39">
        <v>78</v>
      </c>
      <c r="J1238" s="39">
        <v>160</v>
      </c>
      <c r="K1238" s="39">
        <v>5</v>
      </c>
      <c r="L1238" s="39" t="s">
        <v>344</v>
      </c>
      <c r="M1238" s="39" t="s">
        <v>1006</v>
      </c>
      <c r="N1238" s="41">
        <v>5.2</v>
      </c>
      <c r="O1238" s="39" t="s">
        <v>1229</v>
      </c>
      <c r="P1238" s="39" t="s">
        <v>1211</v>
      </c>
      <c r="Q1238" s="48"/>
      <c r="R1238" s="39">
        <v>5</v>
      </c>
      <c r="S1238" s="39">
        <v>57</v>
      </c>
      <c r="T1238" s="39">
        <v>57</v>
      </c>
      <c r="U1238" s="48">
        <v>34.156142365097587</v>
      </c>
      <c r="V1238" s="39">
        <v>5</v>
      </c>
      <c r="W1238" s="39"/>
      <c r="X1238" s="39">
        <v>2</v>
      </c>
      <c r="Y1238" s="39">
        <v>7</v>
      </c>
      <c r="Z1238" s="39">
        <v>20</v>
      </c>
      <c r="AA1238" s="39"/>
      <c r="AB1238" s="52"/>
      <c r="AC1238" s="39"/>
      <c r="AD1238" s="41">
        <v>5</v>
      </c>
      <c r="AE1238" s="41"/>
      <c r="AF1238" s="68" t="s">
        <v>619</v>
      </c>
      <c r="AG1238" s="39" t="str">
        <f>VLOOKUP(B1238,$B$1703:$D$1743,2,FALSE)</f>
        <v>NSW</v>
      </c>
      <c r="AH1238" s="39" t="str">
        <f>VLOOKUP(B1238,$B$1703:$D$1743,3,FALSE)</f>
        <v>-</v>
      </c>
      <c r="AI1238" s="69" t="str">
        <f>TRIM(PROPER(L1238))</f>
        <v>Pachino</v>
      </c>
      <c r="AJ1238" s="39" t="str">
        <f>TEXT(A1238, "ddd")</f>
        <v>Sat</v>
      </c>
      <c r="AK1238" s="39">
        <f>MONTH(Table2[[#This Row],[Date]])</f>
        <v>8</v>
      </c>
      <c r="AL1238" s="39"/>
      <c r="AM1238" s="39">
        <f>IF(AND(Table2[[#This Row],[Date]]=A1239,Table2[[#This Row],[Track]]=B1239,Table2[[#This Row],[Race]]=F1239,AL1238&lt;&gt;"Neg",AL1239&lt;&gt;"Neg"),2,"")</f>
        <v>2</v>
      </c>
      <c r="AN1238" s="39">
        <f>IF(AM1238=2,2,IF(AND(AM1237=2,Table2[[#This Row],[Negatives]]&lt;&gt;"NEG"),2,""))</f>
        <v>2</v>
      </c>
      <c r="AO1238" s="39">
        <f>IF(AND(Table2[[#This Row],[State]]="NSW",Table2[[#This Row],[Rated Order]]=3,AN1238=""),100,100)</f>
        <v>100</v>
      </c>
      <c r="AP1238" s="39" t="str">
        <f>IF(AC1238&lt;&gt;"Won","",AO1238*AD1238)</f>
        <v/>
      </c>
      <c r="AQ1238" s="39">
        <f>IF(AP1238="",AO1238*-1,AP1238-AO1238)</f>
        <v>-100</v>
      </c>
      <c r="AR1238" s="95">
        <f>IF(Table2[[#This Row],[Negatives]]="NEG","",IF(AND(Table2[[#This Row],[2 Pro Bets]]="",Table2[[#This Row],[State]]="NSW",Table2[[#This Row],[Rated Order]]=3),"",100))</f>
        <v>100</v>
      </c>
      <c r="AS1238" s="47" t="str">
        <f>IF(Table2[[#This Row],[Pro Bet]]="","",IF(Table2[[#This Row],[Lev Ret]]="","",AR1238*Table2[[#This Row],[Div]]))</f>
        <v/>
      </c>
      <c r="AT1238" s="96">
        <f>IF(Table2[[#This Row],[Pro Bet]]="","",IF(AS1238="",AR1238*-1,AS1238-AR1238))</f>
        <v>-100</v>
      </c>
    </row>
    <row r="1239" spans="1:46" x14ac:dyDescent="0.25">
      <c r="A1239" s="38">
        <v>45157</v>
      </c>
      <c r="B1239" s="39" t="s">
        <v>44</v>
      </c>
      <c r="C1239" s="40">
        <v>0.53125</v>
      </c>
      <c r="D1239" s="39">
        <v>7</v>
      </c>
      <c r="E1239" s="39">
        <v>0</v>
      </c>
      <c r="F1239" s="70">
        <v>3</v>
      </c>
      <c r="G1239" s="39">
        <v>2400</v>
      </c>
      <c r="H1239" s="39" t="s">
        <v>1398</v>
      </c>
      <c r="I1239" s="39">
        <v>78</v>
      </c>
      <c r="J1239" s="39">
        <v>160</v>
      </c>
      <c r="K1239" s="39">
        <v>11</v>
      </c>
      <c r="L1239" s="39" t="s">
        <v>345</v>
      </c>
      <c r="M1239" s="39" t="s">
        <v>1006</v>
      </c>
      <c r="N1239" s="41">
        <v>5.7</v>
      </c>
      <c r="O1239" s="39" t="s">
        <v>1096</v>
      </c>
      <c r="P1239" s="39" t="s">
        <v>1547</v>
      </c>
      <c r="Q1239" s="48"/>
      <c r="R1239" s="39">
        <v>6</v>
      </c>
      <c r="S1239" s="39">
        <v>52</v>
      </c>
      <c r="T1239" s="39">
        <v>52</v>
      </c>
      <c r="U1239" s="48">
        <v>34.156142365097587</v>
      </c>
      <c r="V1239" s="39">
        <v>4</v>
      </c>
      <c r="W1239" s="39"/>
      <c r="X1239" s="39">
        <v>3</v>
      </c>
      <c r="Y1239" s="39">
        <v>7.4</v>
      </c>
      <c r="Z1239" s="39">
        <v>20</v>
      </c>
      <c r="AA1239" s="39"/>
      <c r="AB1239" s="52"/>
      <c r="AC1239" s="39" t="s">
        <v>471</v>
      </c>
      <c r="AD1239" s="41">
        <v>5</v>
      </c>
      <c r="AE1239" s="41">
        <v>1.5</v>
      </c>
      <c r="AF1239" s="68" t="s">
        <v>619</v>
      </c>
      <c r="AG1239" s="39" t="str">
        <f>VLOOKUP(B1239,$B$1703:$D$1743,2,FALSE)</f>
        <v>NSW</v>
      </c>
      <c r="AH1239" s="39" t="str">
        <f>VLOOKUP(B1239,$B$1703:$D$1743,3,FALSE)</f>
        <v>-</v>
      </c>
      <c r="AI1239" s="69" t="str">
        <f>TRIM(PROPER(L1239))</f>
        <v>Awesome Wonder</v>
      </c>
      <c r="AJ1239" s="39" t="str">
        <f>TEXT(A1239, "ddd")</f>
        <v>Sat</v>
      </c>
      <c r="AK1239" s="39">
        <f>MONTH(Table2[[#This Row],[Date]])</f>
        <v>8</v>
      </c>
      <c r="AL1239" s="39"/>
      <c r="AM1239" s="39" t="str">
        <f>IF(AND(Table2[[#This Row],[Date]]=A1240,Table2[[#This Row],[Track]]=B1240,Table2[[#This Row],[Race]]=F1240,AL1239&lt;&gt;"Neg",AL1240&lt;&gt;"Neg"),2,"")</f>
        <v/>
      </c>
      <c r="AN1239" s="39">
        <f>IF(AM1239=2,2,IF(AND(AM1238=2,Table2[[#This Row],[Negatives]]&lt;&gt;"NEG"),2,""))</f>
        <v>2</v>
      </c>
      <c r="AO1239" s="39">
        <f>IF(AND(Table2[[#This Row],[State]]="NSW",Table2[[#This Row],[Rated Order]]=3,AN1239=""),100,100)</f>
        <v>100</v>
      </c>
      <c r="AP1239" s="39">
        <f>IF(AC1239&lt;&gt;"Won","",AO1239*AD1239)</f>
        <v>500</v>
      </c>
      <c r="AQ1239" s="39">
        <f>IF(AP1239="",AO1239*-1,AP1239-AO1239)</f>
        <v>400</v>
      </c>
      <c r="AR1239" s="95">
        <f>IF(Table2[[#This Row],[Negatives]]="NEG","",IF(AND(Table2[[#This Row],[2 Pro Bets]]="",Table2[[#This Row],[State]]="NSW",Table2[[#This Row],[Rated Order]]=3),"",100))</f>
        <v>100</v>
      </c>
      <c r="AS1239" s="47">
        <f>IF(Table2[[#This Row],[Pro Bet]]="","",IF(Table2[[#This Row],[Lev Ret]]="","",AR1239*Table2[[#This Row],[Div]]))</f>
        <v>500</v>
      </c>
      <c r="AT1239" s="96">
        <f>IF(Table2[[#This Row],[Pro Bet]]="","",IF(AS1239="",AR1239*-1,AS1239-AR1239))</f>
        <v>400</v>
      </c>
    </row>
    <row r="1240" spans="1:46" x14ac:dyDescent="0.25">
      <c r="A1240" s="38">
        <v>45157</v>
      </c>
      <c r="B1240" s="39" t="s">
        <v>44</v>
      </c>
      <c r="C1240" s="40">
        <v>0.55555555555555558</v>
      </c>
      <c r="D1240" s="39">
        <v>7</v>
      </c>
      <c r="E1240" s="39">
        <v>0</v>
      </c>
      <c r="F1240" s="70">
        <v>4</v>
      </c>
      <c r="G1240" s="39">
        <v>1600</v>
      </c>
      <c r="H1240" s="39" t="s">
        <v>1398</v>
      </c>
      <c r="I1240" s="39">
        <v>78</v>
      </c>
      <c r="J1240" s="39">
        <v>160</v>
      </c>
      <c r="K1240" s="39">
        <v>15</v>
      </c>
      <c r="L1240" s="39" t="s">
        <v>346</v>
      </c>
      <c r="M1240" s="39" t="s">
        <v>1006</v>
      </c>
      <c r="N1240" s="41">
        <v>5.0999999999999996</v>
      </c>
      <c r="O1240" s="39" t="s">
        <v>1091</v>
      </c>
      <c r="P1240" s="39" t="s">
        <v>1064</v>
      </c>
      <c r="Q1240" s="48"/>
      <c r="R1240" s="39">
        <v>5</v>
      </c>
      <c r="S1240" s="39">
        <v>55</v>
      </c>
      <c r="T1240" s="39">
        <v>55</v>
      </c>
      <c r="U1240" s="48">
        <v>32.765737874097013</v>
      </c>
      <c r="V1240" s="39"/>
      <c r="W1240" s="39"/>
      <c r="X1240" s="39">
        <v>3</v>
      </c>
      <c r="Y1240" s="39">
        <v>6.3</v>
      </c>
      <c r="Z1240" s="39">
        <v>20</v>
      </c>
      <c r="AA1240" s="39"/>
      <c r="AB1240" s="52"/>
      <c r="AC1240" s="39"/>
      <c r="AD1240" s="41">
        <v>4.8</v>
      </c>
      <c r="AE1240" s="41"/>
      <c r="AF1240" s="68" t="s">
        <v>619</v>
      </c>
      <c r="AG1240" s="39" t="str">
        <f>VLOOKUP(B1240,$B$1703:$D$1743,2,FALSE)</f>
        <v>NSW</v>
      </c>
      <c r="AH1240" s="39" t="str">
        <f>VLOOKUP(B1240,$B$1703:$D$1743,3,FALSE)</f>
        <v>-</v>
      </c>
      <c r="AI1240" s="69" t="str">
        <f>TRIM(PROPER(L1240))</f>
        <v>For Victory</v>
      </c>
      <c r="AJ1240" s="39" t="str">
        <f>TEXT(A1240, "ddd")</f>
        <v>Sat</v>
      </c>
      <c r="AK1240" s="39">
        <f>MONTH(Table2[[#This Row],[Date]])</f>
        <v>8</v>
      </c>
      <c r="AL1240" s="79" t="s">
        <v>1362</v>
      </c>
      <c r="AM1240" s="39" t="str">
        <f>IF(AND(Table2[[#This Row],[Date]]=A1241,Table2[[#This Row],[Track]]=B1241,Table2[[#This Row],[Race]]=F1241,AL1240&lt;&gt;"Neg",AL1241&lt;&gt;"Neg"),2,"")</f>
        <v/>
      </c>
      <c r="AN1240" s="39" t="str">
        <f>IF(AM1240=2,2,IF(AND(AM1239=2,Table2[[#This Row],[Negatives]]&lt;&gt;"NEG"),2,""))</f>
        <v/>
      </c>
      <c r="AO1240" s="39">
        <f>IF(AND(Table2[[#This Row],[State]]="NSW",Table2[[#This Row],[Rated Order]]=3,AN1240=""),100,100)</f>
        <v>100</v>
      </c>
      <c r="AP1240" s="39" t="str">
        <f>IF(AC1240&lt;&gt;"Won","",AO1240*AD1240)</f>
        <v/>
      </c>
      <c r="AQ1240" s="39">
        <f>IF(AP1240="",AO1240*-1,AP1240-AO1240)</f>
        <v>-100</v>
      </c>
      <c r="AR1240" s="95" t="str">
        <f>IF(Table2[[#This Row],[Negatives]]="NEG","",IF(AND(Table2[[#This Row],[2 Pro Bets]]="",Table2[[#This Row],[State]]="NSW",Table2[[#This Row],[Rated Order]]=3),"",100))</f>
        <v/>
      </c>
      <c r="AS1240" s="47" t="str">
        <f>IF(Table2[[#This Row],[Pro Bet]]="","",IF(Table2[[#This Row],[Lev Ret]]="","",AR1240*Table2[[#This Row],[Div]]))</f>
        <v/>
      </c>
      <c r="AT1240" s="96" t="str">
        <f>IF(Table2[[#This Row],[Pro Bet]]="","",IF(AS1240="",AR1240*-1,AS1240-AR1240))</f>
        <v/>
      </c>
    </row>
    <row r="1241" spans="1:46" x14ac:dyDescent="0.25">
      <c r="A1241" s="38">
        <v>45157</v>
      </c>
      <c r="B1241" s="39" t="s">
        <v>107</v>
      </c>
      <c r="C1241" s="40">
        <v>0.56597222222222221</v>
      </c>
      <c r="D1241" s="39">
        <v>4</v>
      </c>
      <c r="E1241" s="39">
        <v>9</v>
      </c>
      <c r="F1241" s="70">
        <v>4</v>
      </c>
      <c r="G1241" s="39">
        <v>1100</v>
      </c>
      <c r="H1241" s="39" t="s">
        <v>1021</v>
      </c>
      <c r="I1241" s="39">
        <v>84</v>
      </c>
      <c r="J1241" s="39">
        <v>130</v>
      </c>
      <c r="K1241" s="39">
        <v>8</v>
      </c>
      <c r="L1241" s="39" t="s">
        <v>241</v>
      </c>
      <c r="M1241" s="39" t="s">
        <v>1006</v>
      </c>
      <c r="N1241" s="41">
        <v>4.4000000000000004</v>
      </c>
      <c r="O1241" s="39" t="s">
        <v>1022</v>
      </c>
      <c r="P1241" s="39" t="s">
        <v>1140</v>
      </c>
      <c r="Q1241" s="48"/>
      <c r="R1241" s="39">
        <v>9</v>
      </c>
      <c r="S1241" s="39">
        <v>55.5</v>
      </c>
      <c r="T1241" s="39">
        <v>55.5</v>
      </c>
      <c r="U1241" s="48">
        <v>32.251082251082252</v>
      </c>
      <c r="V1241" s="39">
        <v>1</v>
      </c>
      <c r="W1241" s="39">
        <v>2</v>
      </c>
      <c r="X1241" s="39">
        <v>2</v>
      </c>
      <c r="Y1241" s="39">
        <v>4.8</v>
      </c>
      <c r="Z1241" s="39">
        <v>35</v>
      </c>
      <c r="AA1241" s="39">
        <v>10</v>
      </c>
      <c r="AB1241" s="52"/>
      <c r="AC1241" s="39"/>
      <c r="AD1241" s="41">
        <v>4.4000000000000004</v>
      </c>
      <c r="AE1241" s="41"/>
      <c r="AF1241" s="68" t="s">
        <v>618</v>
      </c>
      <c r="AG1241" s="39" t="str">
        <f>VLOOKUP(B1241,$B$1703:$D$1743,2,FALSE)</f>
        <v>Vic</v>
      </c>
      <c r="AH1241" s="39" t="str">
        <f>VLOOKUP(B1241,$B$1703:$D$1743,3,FALSE)</f>
        <v>-</v>
      </c>
      <c r="AI1241" s="69" t="str">
        <f>TRIM(PROPER(L1241))</f>
        <v>Flying On A Limb</v>
      </c>
      <c r="AJ1241" s="39" t="str">
        <f>TEXT(A1241, "ddd")</f>
        <v>Sat</v>
      </c>
      <c r="AK1241" s="39">
        <f>MONTH(Table2[[#This Row],[Date]])</f>
        <v>8</v>
      </c>
      <c r="AL1241" s="39"/>
      <c r="AM1241" s="39" t="str">
        <f>IF(AND(Table2[[#This Row],[Date]]=A1242,Table2[[#This Row],[Track]]=B1242,Table2[[#This Row],[Race]]=F1242,AL1241&lt;&gt;"Neg",AL1242&lt;&gt;"Neg"),2,"")</f>
        <v/>
      </c>
      <c r="AN1241" s="39" t="str">
        <f>IF(AM1241=2,2,IF(AND(AM1240=2,Table2[[#This Row],[Negatives]]&lt;&gt;"NEG"),2,""))</f>
        <v/>
      </c>
      <c r="AO1241" s="39">
        <f>IF(AND(Table2[[#This Row],[State]]="NSW",Table2[[#This Row],[Rated Order]]=3,AN1241=""),100,100)</f>
        <v>100</v>
      </c>
      <c r="AP1241" s="39" t="str">
        <f>IF(AC1241&lt;&gt;"Won","",AO1241*AD1241)</f>
        <v/>
      </c>
      <c r="AQ1241" s="39">
        <f>IF(AP1241="",AO1241*-1,AP1241-AO1241)</f>
        <v>-100</v>
      </c>
      <c r="AR1241" s="95">
        <f>IF(Table2[[#This Row],[Negatives]]="NEG","",IF(AND(Table2[[#This Row],[2 Pro Bets]]="",Table2[[#This Row],[State]]="NSW",Table2[[#This Row],[Rated Order]]=3),"",100))</f>
        <v>100</v>
      </c>
      <c r="AS1241" s="47" t="str">
        <f>IF(Table2[[#This Row],[Pro Bet]]="","",IF(Table2[[#This Row],[Lev Ret]]="","",AR1241*Table2[[#This Row],[Div]]))</f>
        <v/>
      </c>
      <c r="AT1241" s="96">
        <f>IF(Table2[[#This Row],[Pro Bet]]="","",IF(AS1241="",AR1241*-1,AS1241-AR1241))</f>
        <v>-100</v>
      </c>
    </row>
    <row r="1242" spans="1:46" x14ac:dyDescent="0.25">
      <c r="A1242" s="38">
        <v>45157</v>
      </c>
      <c r="B1242" s="39" t="s">
        <v>44</v>
      </c>
      <c r="C1242" s="40">
        <v>0.57986111111111105</v>
      </c>
      <c r="D1242" s="39">
        <v>7</v>
      </c>
      <c r="E1242" s="39">
        <v>0</v>
      </c>
      <c r="F1242" s="70">
        <v>5</v>
      </c>
      <c r="G1242" s="39">
        <v>1200</v>
      </c>
      <c r="H1242" s="39" t="s">
        <v>1398</v>
      </c>
      <c r="I1242" s="39"/>
      <c r="J1242" s="39">
        <v>250</v>
      </c>
      <c r="K1242" s="39">
        <v>10</v>
      </c>
      <c r="L1242" s="39" t="s">
        <v>347</v>
      </c>
      <c r="M1242" s="39" t="s">
        <v>1006</v>
      </c>
      <c r="N1242" s="41">
        <v>3.7</v>
      </c>
      <c r="O1242" s="39" t="s">
        <v>1091</v>
      </c>
      <c r="P1242" s="39" t="s">
        <v>1064</v>
      </c>
      <c r="Q1242" s="48"/>
      <c r="R1242" s="39">
        <v>6</v>
      </c>
      <c r="S1242" s="39">
        <v>53</v>
      </c>
      <c r="T1242" s="39">
        <v>53</v>
      </c>
      <c r="U1242" s="48">
        <v>57.330057330057329</v>
      </c>
      <c r="V1242" s="39"/>
      <c r="W1242" s="39"/>
      <c r="X1242" s="39">
        <v>2</v>
      </c>
      <c r="Y1242" s="39">
        <v>4.8</v>
      </c>
      <c r="Z1242" s="39">
        <v>20</v>
      </c>
      <c r="AA1242" s="39"/>
      <c r="AB1242" s="52"/>
      <c r="AC1242" s="39"/>
      <c r="AD1242" s="41">
        <v>7</v>
      </c>
      <c r="AE1242" s="41"/>
      <c r="AF1242" s="68" t="s">
        <v>619</v>
      </c>
      <c r="AG1242" s="39" t="str">
        <f>VLOOKUP(B1242,$B$1703:$D$1743,2,FALSE)</f>
        <v>NSW</v>
      </c>
      <c r="AH1242" s="39" t="str">
        <f>VLOOKUP(B1242,$B$1703:$D$1743,3,FALSE)</f>
        <v>-</v>
      </c>
      <c r="AI1242" s="69" t="str">
        <f>TRIM(PROPER(L1242))</f>
        <v>Extremely Lucky</v>
      </c>
      <c r="AJ1242" s="39" t="str">
        <f>TEXT(A1242, "ddd")</f>
        <v>Sat</v>
      </c>
      <c r="AK1242" s="39">
        <f>MONTH(Table2[[#This Row],[Date]])</f>
        <v>8</v>
      </c>
      <c r="AL1242" s="39"/>
      <c r="AM1242" s="39" t="str">
        <f>IF(AND(Table2[[#This Row],[Date]]=A1243,Table2[[#This Row],[Track]]=B1243,Table2[[#This Row],[Race]]=F1243,AL1242&lt;&gt;"Neg",AL1243&lt;&gt;"Neg"),2,"")</f>
        <v/>
      </c>
      <c r="AN1242" s="39" t="str">
        <f>IF(AM1242=2,2,IF(AND(AM1241=2,Table2[[#This Row],[Negatives]]&lt;&gt;"NEG"),2,""))</f>
        <v/>
      </c>
      <c r="AO1242" s="39">
        <f>IF(AND(Table2[[#This Row],[State]]="NSW",Table2[[#This Row],[Rated Order]]=3,AN1242=""),100,100)</f>
        <v>100</v>
      </c>
      <c r="AP1242" s="39" t="str">
        <f>IF(AC1242&lt;&gt;"Won","",AO1242*AD1242)</f>
        <v/>
      </c>
      <c r="AQ1242" s="39">
        <f>IF(AP1242="",AO1242*-1,AP1242-AO1242)</f>
        <v>-100</v>
      </c>
      <c r="AR1242" s="95">
        <f>IF(Table2[[#This Row],[Negatives]]="NEG","",IF(AND(Table2[[#This Row],[2 Pro Bets]]="",Table2[[#This Row],[State]]="NSW",Table2[[#This Row],[Rated Order]]=3),"",100))</f>
        <v>100</v>
      </c>
      <c r="AS1242" s="47" t="str">
        <f>IF(Table2[[#This Row],[Pro Bet]]="","",IF(Table2[[#This Row],[Lev Ret]]="","",AR1242*Table2[[#This Row],[Div]]))</f>
        <v/>
      </c>
      <c r="AT1242" s="96">
        <f>IF(Table2[[#This Row],[Pro Bet]]="","",IF(AS1242="",AR1242*-1,AS1242-AR1242))</f>
        <v>-100</v>
      </c>
    </row>
    <row r="1243" spans="1:46" x14ac:dyDescent="0.25">
      <c r="A1243" s="38">
        <v>45157</v>
      </c>
      <c r="B1243" s="39" t="s">
        <v>44</v>
      </c>
      <c r="C1243" s="40">
        <v>0.60416666666666663</v>
      </c>
      <c r="D1243" s="39">
        <v>7</v>
      </c>
      <c r="E1243" s="39">
        <v>0</v>
      </c>
      <c r="F1243" s="70">
        <v>6</v>
      </c>
      <c r="G1243" s="39">
        <v>2000</v>
      </c>
      <c r="H1243" s="39" t="s">
        <v>1398</v>
      </c>
      <c r="I1243" s="39"/>
      <c r="J1243" s="39">
        <v>250</v>
      </c>
      <c r="K1243" s="39">
        <v>16</v>
      </c>
      <c r="L1243" s="39" t="s">
        <v>150</v>
      </c>
      <c r="M1243" s="39" t="s">
        <v>999</v>
      </c>
      <c r="N1243" s="41">
        <v>16.399999999999999</v>
      </c>
      <c r="O1243" s="39" t="s">
        <v>1427</v>
      </c>
      <c r="P1243" s="39" t="s">
        <v>1491</v>
      </c>
      <c r="Q1243" s="48"/>
      <c r="R1243" s="39">
        <v>3</v>
      </c>
      <c r="S1243" s="39">
        <v>53</v>
      </c>
      <c r="T1243" s="39">
        <v>53</v>
      </c>
      <c r="U1243" s="48">
        <v>35.509325681492115</v>
      </c>
      <c r="V1243" s="39"/>
      <c r="W1243" s="39"/>
      <c r="X1243" s="39">
        <v>2</v>
      </c>
      <c r="Y1243" s="39">
        <v>4.3899999999999997</v>
      </c>
      <c r="Z1243" s="39">
        <v>20</v>
      </c>
      <c r="AA1243" s="39"/>
      <c r="AB1243" s="52"/>
      <c r="AC1243" s="39"/>
      <c r="AD1243" s="41">
        <v>18</v>
      </c>
      <c r="AE1243" s="41"/>
      <c r="AF1243" s="68" t="s">
        <v>619</v>
      </c>
      <c r="AG1243" s="39" t="str">
        <f>VLOOKUP(B1243,$B$1703:$D$1743,2,FALSE)</f>
        <v>NSW</v>
      </c>
      <c r="AH1243" s="39" t="str">
        <f>VLOOKUP(B1243,$B$1703:$D$1743,3,FALSE)</f>
        <v>-</v>
      </c>
      <c r="AI1243" s="69" t="str">
        <f>TRIM(PROPER(L1243))</f>
        <v>Mach Schnell</v>
      </c>
      <c r="AJ1243" s="39" t="str">
        <f>TEXT(A1243, "ddd")</f>
        <v>Sat</v>
      </c>
      <c r="AK1243" s="39">
        <f>MONTH(Table2[[#This Row],[Date]])</f>
        <v>8</v>
      </c>
      <c r="AL1243" s="39"/>
      <c r="AM1243" s="39">
        <f>IF(AND(Table2[[#This Row],[Date]]=A1244,Table2[[#This Row],[Track]]=B1244,Table2[[#This Row],[Race]]=F1244,AL1243&lt;&gt;"Neg",AL1244&lt;&gt;"Neg"),2,"")</f>
        <v>2</v>
      </c>
      <c r="AN1243" s="39">
        <f>IF(AM1243=2,2,IF(AND(AM1242=2,Table2[[#This Row],[Negatives]]&lt;&gt;"NEG"),2,""))</f>
        <v>2</v>
      </c>
      <c r="AO1243" s="39">
        <f>IF(AND(Table2[[#This Row],[State]]="NSW",Table2[[#This Row],[Rated Order]]=3,AN1243=""),100,100)</f>
        <v>100</v>
      </c>
      <c r="AP1243" s="39" t="str">
        <f>IF(AC1243&lt;&gt;"Won","",AO1243*AD1243)</f>
        <v/>
      </c>
      <c r="AQ1243" s="39">
        <f>IF(AP1243="",AO1243*-1,AP1243-AO1243)</f>
        <v>-100</v>
      </c>
      <c r="AR1243" s="95">
        <f>IF(Table2[[#This Row],[Negatives]]="NEG","",IF(AND(Table2[[#This Row],[2 Pro Bets]]="",Table2[[#This Row],[State]]="NSW",Table2[[#This Row],[Rated Order]]=3),"",100))</f>
        <v>100</v>
      </c>
      <c r="AS1243" s="47" t="str">
        <f>IF(Table2[[#This Row],[Pro Bet]]="","",IF(Table2[[#This Row],[Lev Ret]]="","",AR1243*Table2[[#This Row],[Div]]))</f>
        <v/>
      </c>
      <c r="AT1243" s="96">
        <f>IF(Table2[[#This Row],[Pro Bet]]="","",IF(AS1243="",AR1243*-1,AS1243-AR1243))</f>
        <v>-100</v>
      </c>
    </row>
    <row r="1244" spans="1:46" x14ac:dyDescent="0.25">
      <c r="A1244" s="38">
        <v>45157</v>
      </c>
      <c r="B1244" s="39" t="s">
        <v>44</v>
      </c>
      <c r="C1244" s="40">
        <v>0.60416666666666663</v>
      </c>
      <c r="D1244" s="39">
        <v>7</v>
      </c>
      <c r="E1244" s="39">
        <v>0</v>
      </c>
      <c r="F1244" s="70">
        <v>6</v>
      </c>
      <c r="G1244" s="39">
        <v>2000</v>
      </c>
      <c r="H1244" s="39" t="s">
        <v>1398</v>
      </c>
      <c r="I1244" s="39"/>
      <c r="J1244" s="39">
        <v>250</v>
      </c>
      <c r="K1244" s="39">
        <v>7</v>
      </c>
      <c r="L1244" s="39" t="s">
        <v>348</v>
      </c>
      <c r="M1244" s="39" t="s">
        <v>1030</v>
      </c>
      <c r="N1244" s="41">
        <v>5.0999999999999996</v>
      </c>
      <c r="O1244" s="39" t="s">
        <v>1548</v>
      </c>
      <c r="P1244" s="39" t="s">
        <v>1421</v>
      </c>
      <c r="Q1244" s="48"/>
      <c r="R1244" s="39">
        <v>6</v>
      </c>
      <c r="S1244" s="39">
        <v>54.5</v>
      </c>
      <c r="T1244" s="39">
        <v>54.5</v>
      </c>
      <c r="U1244" s="48">
        <v>35.509325681492115</v>
      </c>
      <c r="V1244" s="39"/>
      <c r="W1244" s="39"/>
      <c r="X1244" s="39">
        <v>3</v>
      </c>
      <c r="Y1244" s="39">
        <v>8.3699999999999992</v>
      </c>
      <c r="Z1244" s="39">
        <v>20</v>
      </c>
      <c r="AA1244" s="39"/>
      <c r="AB1244" s="52"/>
      <c r="AC1244" s="39" t="s">
        <v>471</v>
      </c>
      <c r="AD1244" s="41">
        <v>5.5</v>
      </c>
      <c r="AE1244" s="41">
        <v>1.8</v>
      </c>
      <c r="AF1244" s="68" t="s">
        <v>619</v>
      </c>
      <c r="AG1244" s="39" t="str">
        <f>VLOOKUP(B1244,$B$1703:$D$1743,2,FALSE)</f>
        <v>NSW</v>
      </c>
      <c r="AH1244" s="39" t="str">
        <f>VLOOKUP(B1244,$B$1703:$D$1743,3,FALSE)</f>
        <v>-</v>
      </c>
      <c r="AI1244" s="69" t="str">
        <f>TRIM(PROPER(L1244))</f>
        <v>Hosier</v>
      </c>
      <c r="AJ1244" s="39" t="str">
        <f>TEXT(A1244, "ddd")</f>
        <v>Sat</v>
      </c>
      <c r="AK1244" s="39">
        <f>MONTH(Table2[[#This Row],[Date]])</f>
        <v>8</v>
      </c>
      <c r="AL1244" s="39"/>
      <c r="AM1244" s="39" t="str">
        <f>IF(AND(Table2[[#This Row],[Date]]=A1245,Table2[[#This Row],[Track]]=B1245,Table2[[#This Row],[Race]]=F1245,AL1244&lt;&gt;"Neg",AL1245&lt;&gt;"Neg"),2,"")</f>
        <v/>
      </c>
      <c r="AN1244" s="39">
        <f>IF(AM1244=2,2,IF(AND(AM1243=2,Table2[[#This Row],[Negatives]]&lt;&gt;"NEG"),2,""))</f>
        <v>2</v>
      </c>
      <c r="AO1244" s="39">
        <f>IF(AND(Table2[[#This Row],[State]]="NSW",Table2[[#This Row],[Rated Order]]=3,AN1244=""),100,100)</f>
        <v>100</v>
      </c>
      <c r="AP1244" s="39">
        <f>IF(AC1244&lt;&gt;"Won","",AO1244*AD1244)</f>
        <v>550</v>
      </c>
      <c r="AQ1244" s="39">
        <f>IF(AP1244="",AO1244*-1,AP1244-AO1244)</f>
        <v>450</v>
      </c>
      <c r="AR1244" s="95">
        <f>IF(Table2[[#This Row],[Negatives]]="NEG","",IF(AND(Table2[[#This Row],[2 Pro Bets]]="",Table2[[#This Row],[State]]="NSW",Table2[[#This Row],[Rated Order]]=3),"",100))</f>
        <v>100</v>
      </c>
      <c r="AS1244" s="47">
        <f>IF(Table2[[#This Row],[Pro Bet]]="","",IF(Table2[[#This Row],[Lev Ret]]="","",AR1244*Table2[[#This Row],[Div]]))</f>
        <v>550</v>
      </c>
      <c r="AT1244" s="96">
        <f>IF(Table2[[#This Row],[Pro Bet]]="","",IF(AS1244="",AR1244*-1,AS1244-AR1244))</f>
        <v>450</v>
      </c>
    </row>
    <row r="1245" spans="1:46" x14ac:dyDescent="0.25">
      <c r="A1245" s="38">
        <v>45157</v>
      </c>
      <c r="B1245" s="39" t="s">
        <v>107</v>
      </c>
      <c r="C1245" s="40">
        <v>0.61458333333333337</v>
      </c>
      <c r="D1245" s="39">
        <v>4</v>
      </c>
      <c r="E1245" s="39">
        <v>9</v>
      </c>
      <c r="F1245" s="70">
        <v>6</v>
      </c>
      <c r="G1245" s="39">
        <v>1200</v>
      </c>
      <c r="H1245" s="39" t="s">
        <v>988</v>
      </c>
      <c r="I1245" s="39" t="s">
        <v>989</v>
      </c>
      <c r="J1245" s="39">
        <v>175</v>
      </c>
      <c r="K1245" s="39">
        <v>1</v>
      </c>
      <c r="L1245" s="39" t="s">
        <v>264</v>
      </c>
      <c r="M1245" s="39" t="s">
        <v>999</v>
      </c>
      <c r="N1245" s="41">
        <v>5.5</v>
      </c>
      <c r="O1245" s="39" t="s">
        <v>1142</v>
      </c>
      <c r="P1245" s="39" t="s">
        <v>1008</v>
      </c>
      <c r="Q1245" s="48"/>
      <c r="R1245" s="39">
        <v>4</v>
      </c>
      <c r="S1245" s="39">
        <v>60</v>
      </c>
      <c r="T1245" s="39">
        <v>60</v>
      </c>
      <c r="U1245" s="48">
        <v>38.181818181818187</v>
      </c>
      <c r="V1245" s="39">
        <v>3</v>
      </c>
      <c r="W1245" s="39">
        <v>5</v>
      </c>
      <c r="X1245" s="39">
        <v>2</v>
      </c>
      <c r="Y1245" s="39">
        <v>5</v>
      </c>
      <c r="Z1245" s="39">
        <v>35</v>
      </c>
      <c r="AA1245" s="39">
        <v>9</v>
      </c>
      <c r="AB1245" s="52"/>
      <c r="AC1245" s="39"/>
      <c r="AD1245" s="41">
        <v>7</v>
      </c>
      <c r="AE1245" s="41"/>
      <c r="AF1245" s="68" t="s">
        <v>618</v>
      </c>
      <c r="AG1245" s="39" t="str">
        <f>VLOOKUP(B1245,$B$1703:$D$1743,2,FALSE)</f>
        <v>Vic</v>
      </c>
      <c r="AH1245" s="39" t="str">
        <f>VLOOKUP(B1245,$B$1703:$D$1743,3,FALSE)</f>
        <v>-</v>
      </c>
      <c r="AI1245" s="69" t="str">
        <f>TRIM(PROPER(L1245))</f>
        <v>Bandersnatch</v>
      </c>
      <c r="AJ1245" s="39" t="str">
        <f>TEXT(A1245, "ddd")</f>
        <v>Sat</v>
      </c>
      <c r="AK1245" s="39">
        <f>MONTH(Table2[[#This Row],[Date]])</f>
        <v>8</v>
      </c>
      <c r="AL1245" s="39" t="s">
        <v>1361</v>
      </c>
      <c r="AM1245" s="39" t="str">
        <f>IF(AND(Table2[[#This Row],[Date]]=A1246,Table2[[#This Row],[Track]]=B1246,Table2[[#This Row],[Race]]=F1246,AL1245&lt;&gt;"Neg",AL1246&lt;&gt;"Neg"),2,"")</f>
        <v/>
      </c>
      <c r="AN1245" s="39" t="str">
        <f>IF(AM1245=2,2,IF(AND(AM1244=2,Table2[[#This Row],[Negatives]]&lt;&gt;"NEG"),2,""))</f>
        <v/>
      </c>
      <c r="AO1245" s="39">
        <f>IF(AND(Table2[[#This Row],[State]]="NSW",Table2[[#This Row],[Rated Order]]=3,AN1245=""),100,100)</f>
        <v>100</v>
      </c>
      <c r="AP1245" s="39" t="str">
        <f>IF(AC1245&lt;&gt;"Won","",AO1245*AD1245)</f>
        <v/>
      </c>
      <c r="AQ1245" s="39">
        <f>IF(AP1245="",AO1245*-1,AP1245-AO1245)</f>
        <v>-100</v>
      </c>
      <c r="AR1245" s="95" t="str">
        <f>IF(Table2[[#This Row],[Negatives]]="NEG","",IF(AND(Table2[[#This Row],[2 Pro Bets]]="",Table2[[#This Row],[State]]="NSW",Table2[[#This Row],[Rated Order]]=3),"",100))</f>
        <v/>
      </c>
      <c r="AS1245" s="47" t="str">
        <f>IF(Table2[[#This Row],[Pro Bet]]="","",IF(Table2[[#This Row],[Lev Ret]]="","",AR1245*Table2[[#This Row],[Div]]))</f>
        <v/>
      </c>
      <c r="AT1245" s="96" t="str">
        <f>IF(Table2[[#This Row],[Pro Bet]]="","",IF(AS1245="",AR1245*-1,AS1245-AR1245))</f>
        <v/>
      </c>
    </row>
    <row r="1246" spans="1:46" x14ac:dyDescent="0.25">
      <c r="A1246" s="38">
        <v>45157</v>
      </c>
      <c r="B1246" s="39" t="s">
        <v>107</v>
      </c>
      <c r="C1246" s="40">
        <v>0.61458333333333337</v>
      </c>
      <c r="D1246" s="39">
        <v>4</v>
      </c>
      <c r="E1246" s="39">
        <v>9</v>
      </c>
      <c r="F1246" s="70">
        <v>6</v>
      </c>
      <c r="G1246" s="39">
        <v>1200</v>
      </c>
      <c r="H1246" s="39" t="s">
        <v>988</v>
      </c>
      <c r="I1246" s="39" t="s">
        <v>989</v>
      </c>
      <c r="J1246" s="39">
        <v>175</v>
      </c>
      <c r="K1246" s="39">
        <v>6</v>
      </c>
      <c r="L1246" s="39" t="s">
        <v>186</v>
      </c>
      <c r="M1246" s="39" t="s">
        <v>995</v>
      </c>
      <c r="N1246" s="41">
        <v>8.5</v>
      </c>
      <c r="O1246" s="39" t="s">
        <v>1009</v>
      </c>
      <c r="P1246" s="39" t="s">
        <v>1056</v>
      </c>
      <c r="Q1246" s="48"/>
      <c r="R1246" s="39">
        <v>8</v>
      </c>
      <c r="S1246" s="39">
        <v>54</v>
      </c>
      <c r="T1246" s="39">
        <v>54</v>
      </c>
      <c r="U1246" s="48">
        <v>38.181818181818187</v>
      </c>
      <c r="V1246" s="39"/>
      <c r="W1246" s="39">
        <v>4</v>
      </c>
      <c r="X1246" s="39">
        <v>3</v>
      </c>
      <c r="Y1246" s="39">
        <v>5.5</v>
      </c>
      <c r="Z1246" s="39">
        <v>30</v>
      </c>
      <c r="AA1246" s="39">
        <v>9</v>
      </c>
      <c r="AB1246" s="52"/>
      <c r="AC1246" s="39" t="s">
        <v>617</v>
      </c>
      <c r="AD1246" s="41">
        <v>7</v>
      </c>
      <c r="AE1246" s="41">
        <v>2.2999999999999998</v>
      </c>
      <c r="AF1246" s="68" t="s">
        <v>618</v>
      </c>
      <c r="AG1246" s="39" t="str">
        <f>VLOOKUP(B1246,$B$1703:$D$1743,2,FALSE)</f>
        <v>Vic</v>
      </c>
      <c r="AH1246" s="39" t="str">
        <f>VLOOKUP(B1246,$B$1703:$D$1743,3,FALSE)</f>
        <v>-</v>
      </c>
      <c r="AI1246" s="69" t="str">
        <f>TRIM(PROPER(L1246))</f>
        <v>Savannah Cloud</v>
      </c>
      <c r="AJ1246" s="39" t="str">
        <f>TEXT(A1246, "ddd")</f>
        <v>Sat</v>
      </c>
      <c r="AK1246" s="39">
        <f>MONTH(Table2[[#This Row],[Date]])</f>
        <v>8</v>
      </c>
      <c r="AL1246" s="39" t="s">
        <v>1361</v>
      </c>
      <c r="AM1246" s="39" t="str">
        <f>IF(AND(Table2[[#This Row],[Date]]=A1247,Table2[[#This Row],[Track]]=B1247,Table2[[#This Row],[Race]]=F1247,AL1246&lt;&gt;"Neg",AL1247&lt;&gt;"Neg"),2,"")</f>
        <v/>
      </c>
      <c r="AN1246" s="39" t="str">
        <f>IF(AM1246=2,2,IF(AND(AM1245=2,Table2[[#This Row],[Negatives]]&lt;&gt;"NEG"),2,""))</f>
        <v/>
      </c>
      <c r="AO1246" s="39">
        <f>IF(AND(Table2[[#This Row],[State]]="NSW",Table2[[#This Row],[Rated Order]]=3,AN1246=""),100,100)</f>
        <v>100</v>
      </c>
      <c r="AP1246" s="39">
        <f>IF(AC1246&lt;&gt;"Won","",AO1246*AD1246)</f>
        <v>700</v>
      </c>
      <c r="AQ1246" s="39">
        <f>IF(AP1246="",AO1246*-1,AP1246-AO1246)</f>
        <v>600</v>
      </c>
      <c r="AR1246" s="95" t="str">
        <f>IF(Table2[[#This Row],[Negatives]]="NEG","",IF(AND(Table2[[#This Row],[2 Pro Bets]]="",Table2[[#This Row],[State]]="NSW",Table2[[#This Row],[Rated Order]]=3),"",100))</f>
        <v/>
      </c>
      <c r="AS1246" s="47" t="str">
        <f>IF(Table2[[#This Row],[Pro Bet]]="","",IF(Table2[[#This Row],[Lev Ret]]="","",AR1246*Table2[[#This Row],[Div]]))</f>
        <v/>
      </c>
      <c r="AT1246" s="96" t="str">
        <f>IF(Table2[[#This Row],[Pro Bet]]="","",IF(AS1246="",AR1246*-1,AS1246-AR1246))</f>
        <v/>
      </c>
    </row>
    <row r="1247" spans="1:46" x14ac:dyDescent="0.25">
      <c r="A1247" s="38">
        <v>45157</v>
      </c>
      <c r="B1247" s="39" t="s">
        <v>107</v>
      </c>
      <c r="C1247" s="40">
        <v>0.71875</v>
      </c>
      <c r="D1247" s="39">
        <v>4</v>
      </c>
      <c r="E1247" s="39">
        <v>9</v>
      </c>
      <c r="F1247" s="70">
        <v>10</v>
      </c>
      <c r="G1247" s="39">
        <v>1600</v>
      </c>
      <c r="H1247" s="39" t="s">
        <v>988</v>
      </c>
      <c r="I1247" s="39">
        <v>100</v>
      </c>
      <c r="J1247" s="39">
        <v>150</v>
      </c>
      <c r="K1247" s="39">
        <v>12</v>
      </c>
      <c r="L1247" s="39" t="s">
        <v>28</v>
      </c>
      <c r="M1247" s="39" t="s">
        <v>1006</v>
      </c>
      <c r="N1247" s="41">
        <v>5</v>
      </c>
      <c r="O1247" s="39" t="s">
        <v>1160</v>
      </c>
      <c r="P1247" s="39" t="s">
        <v>1090</v>
      </c>
      <c r="Q1247" s="48"/>
      <c r="R1247" s="39">
        <v>17</v>
      </c>
      <c r="S1247" s="39">
        <v>56</v>
      </c>
      <c r="T1247" s="39">
        <v>56</v>
      </c>
      <c r="U1247" s="48">
        <v>35.384615384615387</v>
      </c>
      <c r="V1247" s="39">
        <v>1</v>
      </c>
      <c r="W1247" s="39">
        <v>5</v>
      </c>
      <c r="X1247" s="39">
        <v>2</v>
      </c>
      <c r="Y1247" s="39">
        <v>4.9000000000000004</v>
      </c>
      <c r="Z1247" s="39">
        <v>35</v>
      </c>
      <c r="AA1247" s="39">
        <v>15</v>
      </c>
      <c r="AB1247" s="52"/>
      <c r="AC1247" s="39" t="s">
        <v>617</v>
      </c>
      <c r="AD1247" s="41">
        <v>5.5</v>
      </c>
      <c r="AE1247" s="41">
        <v>2.1</v>
      </c>
      <c r="AF1247" s="68" t="s">
        <v>618</v>
      </c>
      <c r="AG1247" s="39" t="str">
        <f>VLOOKUP(B1247,$B$1703:$D$1743,2,FALSE)</f>
        <v>Vic</v>
      </c>
      <c r="AH1247" s="39" t="str">
        <f>VLOOKUP(B1247,$B$1703:$D$1743,3,FALSE)</f>
        <v>-</v>
      </c>
      <c r="AI1247" s="69" t="str">
        <f>TRIM(PROPER(L1247))</f>
        <v>Jimmy The Bear</v>
      </c>
      <c r="AJ1247" s="39" t="str">
        <f>TEXT(A1247, "ddd")</f>
        <v>Sat</v>
      </c>
      <c r="AK1247" s="39">
        <f>MONTH(Table2[[#This Row],[Date]])</f>
        <v>8</v>
      </c>
      <c r="AL1247" s="39"/>
      <c r="AM1247" s="39" t="str">
        <f>IF(AND(Table2[[#This Row],[Date]]=A1248,Table2[[#This Row],[Track]]=B1248,Table2[[#This Row],[Race]]=F1248,AL1247&lt;&gt;"Neg",AL1248&lt;&gt;"Neg"),2,"")</f>
        <v/>
      </c>
      <c r="AN1247" s="39" t="str">
        <f>IF(AM1247=2,2,IF(AND(AM1246=2,Table2[[#This Row],[Negatives]]&lt;&gt;"NEG"),2,""))</f>
        <v/>
      </c>
      <c r="AO1247" s="39">
        <f>IF(AND(Table2[[#This Row],[State]]="NSW",Table2[[#This Row],[Rated Order]]=3,AN1247=""),100,100)</f>
        <v>100</v>
      </c>
      <c r="AP1247" s="39">
        <f>IF(AC1247&lt;&gt;"Won","",AO1247*AD1247)</f>
        <v>550</v>
      </c>
      <c r="AQ1247" s="39">
        <f>IF(AP1247="",AO1247*-1,AP1247-AO1247)</f>
        <v>450</v>
      </c>
      <c r="AR1247" s="95">
        <f>IF(Table2[[#This Row],[Negatives]]="NEG","",IF(AND(Table2[[#This Row],[2 Pro Bets]]="",Table2[[#This Row],[State]]="NSW",Table2[[#This Row],[Rated Order]]=3),"",100))</f>
        <v>100</v>
      </c>
      <c r="AS1247" s="47">
        <f>IF(Table2[[#This Row],[Pro Bet]]="","",IF(Table2[[#This Row],[Lev Ret]]="","",AR1247*Table2[[#This Row],[Div]]))</f>
        <v>550</v>
      </c>
      <c r="AT1247" s="96">
        <f>IF(Table2[[#This Row],[Pro Bet]]="","",IF(AS1247="",AR1247*-1,AS1247-AR1247))</f>
        <v>450</v>
      </c>
    </row>
    <row r="1248" spans="1:46" x14ac:dyDescent="0.25">
      <c r="A1248" s="38">
        <v>45164</v>
      </c>
      <c r="B1248" s="39" t="s">
        <v>45</v>
      </c>
      <c r="C1248" s="40">
        <v>0.51388888888888895</v>
      </c>
      <c r="D1248" s="39">
        <v>4</v>
      </c>
      <c r="E1248" s="39">
        <v>6</v>
      </c>
      <c r="F1248" s="70">
        <v>2</v>
      </c>
      <c r="G1248" s="39">
        <v>2000</v>
      </c>
      <c r="H1248" s="39" t="s">
        <v>1398</v>
      </c>
      <c r="I1248" s="39">
        <v>78</v>
      </c>
      <c r="J1248" s="39">
        <v>160</v>
      </c>
      <c r="K1248" s="39">
        <v>2</v>
      </c>
      <c r="L1248" s="39" t="s">
        <v>108</v>
      </c>
      <c r="M1248" s="39" t="s">
        <v>1006</v>
      </c>
      <c r="N1248" s="41">
        <v>2.5</v>
      </c>
      <c r="O1248" s="39" t="s">
        <v>1091</v>
      </c>
      <c r="P1248" s="39" t="s">
        <v>1211</v>
      </c>
      <c r="Q1248" s="48"/>
      <c r="R1248" s="39">
        <v>1</v>
      </c>
      <c r="S1248" s="39">
        <v>58.5</v>
      </c>
      <c r="T1248" s="39">
        <v>58.5</v>
      </c>
      <c r="U1248" s="48">
        <v>59.607843137254903</v>
      </c>
      <c r="V1248" s="39">
        <v>2</v>
      </c>
      <c r="W1248" s="39">
        <v>2</v>
      </c>
      <c r="X1248" s="39">
        <v>2</v>
      </c>
      <c r="Y1248" s="39">
        <v>4.7</v>
      </c>
      <c r="Z1248" s="39">
        <v>20</v>
      </c>
      <c r="AA1248" s="39"/>
      <c r="AB1248" s="52"/>
      <c r="AC1248" s="39" t="s">
        <v>471</v>
      </c>
      <c r="AD1248" s="41">
        <v>3</v>
      </c>
      <c r="AE1248" s="41">
        <v>1.3</v>
      </c>
      <c r="AF1248" s="68" t="s">
        <v>619</v>
      </c>
      <c r="AG1248" s="39" t="str">
        <f>VLOOKUP(B1248,$B$1703:$D$1743,2,FALSE)</f>
        <v>NSW</v>
      </c>
      <c r="AH1248" s="39" t="str">
        <f>VLOOKUP(B1248,$B$1703:$D$1743,3,FALSE)</f>
        <v>-</v>
      </c>
      <c r="AI1248" s="69" t="str">
        <f>TRIM(PROPER(L1248))</f>
        <v>Wineglass Bay</v>
      </c>
      <c r="AJ1248" s="39" t="str">
        <f>TEXT(A1248, "ddd")</f>
        <v>Sat</v>
      </c>
      <c r="AK1248" s="39">
        <f>MONTH(Table2[[#This Row],[Date]])</f>
        <v>8</v>
      </c>
      <c r="AL1248" s="39"/>
      <c r="AM1248" s="39" t="str">
        <f>IF(AND(Table2[[#This Row],[Date]]=A1249,Table2[[#This Row],[Track]]=B1249,Table2[[#This Row],[Race]]=F1249,AL1248&lt;&gt;"Neg",AL1249&lt;&gt;"Neg"),2,"")</f>
        <v/>
      </c>
      <c r="AN1248" s="39" t="str">
        <f>IF(AM1248=2,2,IF(AND(AM1247=2,Table2[[#This Row],[Negatives]]&lt;&gt;"NEG"),2,""))</f>
        <v/>
      </c>
      <c r="AO1248" s="39">
        <f>IF(AND(Table2[[#This Row],[State]]="NSW",Table2[[#This Row],[Rated Order]]=3,AN1248=""),100,100)</f>
        <v>100</v>
      </c>
      <c r="AP1248" s="39">
        <f>IF(AC1248&lt;&gt;"Won","",AO1248*AD1248)</f>
        <v>300</v>
      </c>
      <c r="AQ1248" s="39">
        <f>IF(AP1248="",AO1248*-1,AP1248-AO1248)</f>
        <v>200</v>
      </c>
      <c r="AR1248" s="95">
        <f>IF(Table2[[#This Row],[Negatives]]="NEG","",IF(AND(Table2[[#This Row],[2 Pro Bets]]="",Table2[[#This Row],[State]]="NSW",Table2[[#This Row],[Rated Order]]=3),"",100))</f>
        <v>100</v>
      </c>
      <c r="AS1248" s="47">
        <f>IF(Table2[[#This Row],[Pro Bet]]="","",IF(Table2[[#This Row],[Lev Ret]]="","",AR1248*Table2[[#This Row],[Div]]))</f>
        <v>300</v>
      </c>
      <c r="AT1248" s="96">
        <f>IF(Table2[[#This Row],[Pro Bet]]="","",IF(AS1248="",AR1248*-1,AS1248-AR1248))</f>
        <v>200</v>
      </c>
    </row>
    <row r="1249" spans="1:46" x14ac:dyDescent="0.25">
      <c r="A1249" s="38">
        <v>45164</v>
      </c>
      <c r="B1249" s="39" t="s">
        <v>45</v>
      </c>
      <c r="C1249" s="40">
        <v>0.53819444444444442</v>
      </c>
      <c r="D1249" s="39">
        <v>4</v>
      </c>
      <c r="E1249" s="39">
        <v>6</v>
      </c>
      <c r="F1249" s="70">
        <v>3</v>
      </c>
      <c r="G1249" s="39">
        <v>1500</v>
      </c>
      <c r="H1249" s="39" t="s">
        <v>1398</v>
      </c>
      <c r="I1249" s="39">
        <v>78</v>
      </c>
      <c r="J1249" s="39">
        <v>160</v>
      </c>
      <c r="K1249" s="39">
        <v>8</v>
      </c>
      <c r="L1249" s="39" t="s">
        <v>97</v>
      </c>
      <c r="M1249" s="39" t="s">
        <v>999</v>
      </c>
      <c r="N1249" s="41">
        <v>2.5</v>
      </c>
      <c r="O1249" s="39" t="s">
        <v>1068</v>
      </c>
      <c r="P1249" s="39" t="s">
        <v>1211</v>
      </c>
      <c r="Q1249" s="48"/>
      <c r="R1249" s="39">
        <v>1</v>
      </c>
      <c r="S1249" s="39">
        <v>56</v>
      </c>
      <c r="T1249" s="39">
        <v>56</v>
      </c>
      <c r="U1249" s="48">
        <v>48.196721311475414</v>
      </c>
      <c r="V1249" s="39">
        <v>1</v>
      </c>
      <c r="W1249" s="39">
        <v>2</v>
      </c>
      <c r="X1249" s="39">
        <v>2</v>
      </c>
      <c r="Y1249" s="39">
        <v>3.81</v>
      </c>
      <c r="Z1249" s="39">
        <v>20</v>
      </c>
      <c r="AA1249" s="39"/>
      <c r="AB1249" s="52"/>
      <c r="AC1249" s="39" t="s">
        <v>471</v>
      </c>
      <c r="AD1249" s="41">
        <v>2.7</v>
      </c>
      <c r="AE1249" s="41">
        <v>1.3</v>
      </c>
      <c r="AF1249" s="68" t="s">
        <v>619</v>
      </c>
      <c r="AG1249" s="39" t="str">
        <f>VLOOKUP(B1249,$B$1703:$D$1743,2,FALSE)</f>
        <v>NSW</v>
      </c>
      <c r="AH1249" s="39" t="str">
        <f>VLOOKUP(B1249,$B$1703:$D$1743,3,FALSE)</f>
        <v>-</v>
      </c>
      <c r="AI1249" s="69" t="str">
        <f>TRIM(PROPER(L1249))</f>
        <v>Marquess</v>
      </c>
      <c r="AJ1249" s="39" t="str">
        <f>TEXT(A1249, "ddd")</f>
        <v>Sat</v>
      </c>
      <c r="AK1249" s="39">
        <f>MONTH(Table2[[#This Row],[Date]])</f>
        <v>8</v>
      </c>
      <c r="AL1249" s="39"/>
      <c r="AM1249" s="39">
        <f>IF(AND(Table2[[#This Row],[Date]]=A1250,Table2[[#This Row],[Track]]=B1250,Table2[[#This Row],[Race]]=F1250,AL1249&lt;&gt;"Neg",AL1250&lt;&gt;"Neg"),2,"")</f>
        <v>2</v>
      </c>
      <c r="AN1249" s="39">
        <f>IF(AM1249=2,2,IF(AND(AM1248=2,Table2[[#This Row],[Negatives]]&lt;&gt;"NEG"),2,""))</f>
        <v>2</v>
      </c>
      <c r="AO1249" s="39">
        <f>IF(AND(Table2[[#This Row],[State]]="NSW",Table2[[#This Row],[Rated Order]]=3,AN1249=""),100,100)</f>
        <v>100</v>
      </c>
      <c r="AP1249" s="39">
        <f>IF(AC1249&lt;&gt;"Won","",AO1249*AD1249)</f>
        <v>270</v>
      </c>
      <c r="AQ1249" s="39">
        <f>IF(AP1249="",AO1249*-1,AP1249-AO1249)</f>
        <v>170</v>
      </c>
      <c r="AR1249" s="95">
        <f>IF(Table2[[#This Row],[Negatives]]="NEG","",IF(AND(Table2[[#This Row],[2 Pro Bets]]="",Table2[[#This Row],[State]]="NSW",Table2[[#This Row],[Rated Order]]=3),"",100))</f>
        <v>100</v>
      </c>
      <c r="AS1249" s="47">
        <f>IF(Table2[[#This Row],[Pro Bet]]="","",IF(Table2[[#This Row],[Lev Ret]]="","",AR1249*Table2[[#This Row],[Div]]))</f>
        <v>270</v>
      </c>
      <c r="AT1249" s="96">
        <f>IF(Table2[[#This Row],[Pro Bet]]="","",IF(AS1249="",AR1249*-1,AS1249-AR1249))</f>
        <v>170</v>
      </c>
    </row>
    <row r="1250" spans="1:46" x14ac:dyDescent="0.25">
      <c r="A1250" s="38">
        <v>45164</v>
      </c>
      <c r="B1250" s="39" t="s">
        <v>45</v>
      </c>
      <c r="C1250" s="40">
        <v>0.53819444444444442</v>
      </c>
      <c r="D1250" s="39">
        <v>4</v>
      </c>
      <c r="E1250" s="39">
        <v>6</v>
      </c>
      <c r="F1250" s="70">
        <v>3</v>
      </c>
      <c r="G1250" s="39">
        <v>1500</v>
      </c>
      <c r="H1250" s="39" t="s">
        <v>1398</v>
      </c>
      <c r="I1250" s="39">
        <v>78</v>
      </c>
      <c r="J1250" s="39">
        <v>160</v>
      </c>
      <c r="K1250" s="39">
        <v>6</v>
      </c>
      <c r="L1250" s="39" t="s">
        <v>208</v>
      </c>
      <c r="M1250" s="39" t="s">
        <v>1006</v>
      </c>
      <c r="N1250" s="41">
        <v>5.0999999999999996</v>
      </c>
      <c r="O1250" s="39" t="s">
        <v>1411</v>
      </c>
      <c r="P1250" s="39" t="s">
        <v>1064</v>
      </c>
      <c r="Q1250" s="48"/>
      <c r="R1250" s="39">
        <v>6</v>
      </c>
      <c r="S1250" s="39">
        <v>57</v>
      </c>
      <c r="T1250" s="39">
        <v>57</v>
      </c>
      <c r="U1250" s="48">
        <v>48.196721311475414</v>
      </c>
      <c r="V1250" s="39">
        <v>2</v>
      </c>
      <c r="W1250" s="39">
        <v>1</v>
      </c>
      <c r="X1250" s="39">
        <v>3</v>
      </c>
      <c r="Y1250" s="39">
        <v>6.15</v>
      </c>
      <c r="Z1250" s="39">
        <v>20</v>
      </c>
      <c r="AA1250" s="39"/>
      <c r="AB1250" s="52"/>
      <c r="AC1250" s="39"/>
      <c r="AD1250" s="41">
        <v>6.5</v>
      </c>
      <c r="AE1250" s="41"/>
      <c r="AF1250" s="68" t="s">
        <v>619</v>
      </c>
      <c r="AG1250" s="39" t="str">
        <f>VLOOKUP(B1250,$B$1703:$D$1743,2,FALSE)</f>
        <v>NSW</v>
      </c>
      <c r="AH1250" s="39" t="str">
        <f>VLOOKUP(B1250,$B$1703:$D$1743,3,FALSE)</f>
        <v>-</v>
      </c>
      <c r="AI1250" s="69" t="str">
        <f>TRIM(PROPER(L1250))</f>
        <v>Green Shadows</v>
      </c>
      <c r="AJ1250" s="39" t="str">
        <f>TEXT(A1250, "ddd")</f>
        <v>Sat</v>
      </c>
      <c r="AK1250" s="39">
        <f>MONTH(Table2[[#This Row],[Date]])</f>
        <v>8</v>
      </c>
      <c r="AL1250" s="39"/>
      <c r="AM1250" s="39" t="str">
        <f>IF(AND(Table2[[#This Row],[Date]]=A1251,Table2[[#This Row],[Track]]=B1251,Table2[[#This Row],[Race]]=F1251,AL1250&lt;&gt;"Neg",AL1251&lt;&gt;"Neg"),2,"")</f>
        <v/>
      </c>
      <c r="AN1250" s="39">
        <f>IF(AM1250=2,2,IF(AND(AM1249=2,Table2[[#This Row],[Negatives]]&lt;&gt;"NEG"),2,""))</f>
        <v>2</v>
      </c>
      <c r="AO1250" s="39">
        <f>IF(AND(Table2[[#This Row],[State]]="NSW",Table2[[#This Row],[Rated Order]]=3,AN1250=""),100,100)</f>
        <v>100</v>
      </c>
      <c r="AP1250" s="39" t="str">
        <f>IF(AC1250&lt;&gt;"Won","",AO1250*AD1250)</f>
        <v/>
      </c>
      <c r="AQ1250" s="39">
        <f>IF(AP1250="",AO1250*-1,AP1250-AO1250)</f>
        <v>-100</v>
      </c>
      <c r="AR1250" s="95">
        <f>IF(Table2[[#This Row],[Negatives]]="NEG","",IF(AND(Table2[[#This Row],[2 Pro Bets]]="",Table2[[#This Row],[State]]="NSW",Table2[[#This Row],[Rated Order]]=3),"",100))</f>
        <v>100</v>
      </c>
      <c r="AS1250" s="47" t="str">
        <f>IF(Table2[[#This Row],[Pro Bet]]="","",IF(Table2[[#This Row],[Lev Ret]]="","",AR1250*Table2[[#This Row],[Div]]))</f>
        <v/>
      </c>
      <c r="AT1250" s="96">
        <f>IF(Table2[[#This Row],[Pro Bet]]="","",IF(AS1250="",AR1250*-1,AS1250-AR1250))</f>
        <v>-100</v>
      </c>
    </row>
    <row r="1251" spans="1:46" x14ac:dyDescent="0.25">
      <c r="A1251" s="38">
        <v>45164</v>
      </c>
      <c r="B1251" s="39" t="s">
        <v>45</v>
      </c>
      <c r="C1251" s="40">
        <v>0.5625</v>
      </c>
      <c r="D1251" s="39">
        <v>4</v>
      </c>
      <c r="E1251" s="39">
        <v>6</v>
      </c>
      <c r="F1251" s="70">
        <v>4</v>
      </c>
      <c r="G1251" s="39">
        <v>1800</v>
      </c>
      <c r="H1251" s="39" t="s">
        <v>1398</v>
      </c>
      <c r="I1251" s="39">
        <v>72</v>
      </c>
      <c r="J1251" s="39">
        <v>120</v>
      </c>
      <c r="K1251" s="39">
        <v>6</v>
      </c>
      <c r="L1251" s="39" t="s">
        <v>349</v>
      </c>
      <c r="M1251" s="39" t="s">
        <v>999</v>
      </c>
      <c r="N1251" s="41">
        <v>11.4</v>
      </c>
      <c r="O1251" s="39" t="s">
        <v>1549</v>
      </c>
      <c r="P1251" s="39" t="s">
        <v>1514</v>
      </c>
      <c r="Q1251" s="48">
        <v>3</v>
      </c>
      <c r="R1251" s="39">
        <v>9</v>
      </c>
      <c r="S1251" s="39">
        <v>56.5</v>
      </c>
      <c r="T1251" s="39">
        <v>53.5</v>
      </c>
      <c r="U1251" s="48">
        <v>17.543859649122805</v>
      </c>
      <c r="V1251" s="39">
        <v>2</v>
      </c>
      <c r="W1251" s="39">
        <v>5</v>
      </c>
      <c r="X1251" s="39">
        <v>2</v>
      </c>
      <c r="Y1251" s="39">
        <v>7.43</v>
      </c>
      <c r="Z1251" s="39">
        <v>20</v>
      </c>
      <c r="AA1251" s="39"/>
      <c r="AB1251" s="52"/>
      <c r="AC1251" s="39"/>
      <c r="AD1251" s="41">
        <v>12</v>
      </c>
      <c r="AE1251" s="41"/>
      <c r="AF1251" s="68" t="s">
        <v>619</v>
      </c>
      <c r="AG1251" s="39" t="str">
        <f>VLOOKUP(B1251,$B$1703:$D$1743,2,FALSE)</f>
        <v>NSW</v>
      </c>
      <c r="AH1251" s="39" t="str">
        <f>VLOOKUP(B1251,$B$1703:$D$1743,3,FALSE)</f>
        <v>-</v>
      </c>
      <c r="AI1251" s="69" t="str">
        <f>TRIM(PROPER(L1251))</f>
        <v>Dreamdeel</v>
      </c>
      <c r="AJ1251" s="39" t="str">
        <f>TEXT(A1251, "ddd")</f>
        <v>Sat</v>
      </c>
      <c r="AK1251" s="39">
        <f>MONTH(Table2[[#This Row],[Date]])</f>
        <v>8</v>
      </c>
      <c r="AL1251" s="39"/>
      <c r="AM1251" s="39" t="str">
        <f>IF(AND(Table2[[#This Row],[Date]]=A1252,Table2[[#This Row],[Track]]=B1252,Table2[[#This Row],[Race]]=F1252,AL1251&lt;&gt;"Neg",AL1252&lt;&gt;"Neg"),2,"")</f>
        <v/>
      </c>
      <c r="AN1251" s="39" t="str">
        <f>IF(AM1251=2,2,IF(AND(AM1250=2,Table2[[#This Row],[Negatives]]&lt;&gt;"NEG"),2,""))</f>
        <v/>
      </c>
      <c r="AO1251" s="39">
        <f>IF(AND(Table2[[#This Row],[State]]="NSW",Table2[[#This Row],[Rated Order]]=3,AN1251=""),100,100)</f>
        <v>100</v>
      </c>
      <c r="AP1251" s="39" t="str">
        <f>IF(AC1251&lt;&gt;"Won","",AO1251*AD1251)</f>
        <v/>
      </c>
      <c r="AQ1251" s="39">
        <f>IF(AP1251="",AO1251*-1,AP1251-AO1251)</f>
        <v>-100</v>
      </c>
      <c r="AR1251" s="95">
        <f>IF(Table2[[#This Row],[Negatives]]="NEG","",IF(AND(Table2[[#This Row],[2 Pro Bets]]="",Table2[[#This Row],[State]]="NSW",Table2[[#This Row],[Rated Order]]=3),"",100))</f>
        <v>100</v>
      </c>
      <c r="AS1251" s="47" t="str">
        <f>IF(Table2[[#This Row],[Pro Bet]]="","",IF(Table2[[#This Row],[Lev Ret]]="","",AR1251*Table2[[#This Row],[Div]]))</f>
        <v/>
      </c>
      <c r="AT1251" s="96">
        <f>IF(Table2[[#This Row],[Pro Bet]]="","",IF(AS1251="",AR1251*-1,AS1251-AR1251))</f>
        <v>-100</v>
      </c>
    </row>
    <row r="1252" spans="1:46" x14ac:dyDescent="0.25">
      <c r="A1252" s="38">
        <v>45164</v>
      </c>
      <c r="B1252" s="39" t="s">
        <v>45</v>
      </c>
      <c r="C1252" s="40">
        <v>0.58680555555555558</v>
      </c>
      <c r="D1252" s="39">
        <v>4</v>
      </c>
      <c r="E1252" s="39">
        <v>6</v>
      </c>
      <c r="F1252" s="70">
        <v>5</v>
      </c>
      <c r="G1252" s="39">
        <v>1100</v>
      </c>
      <c r="H1252" s="39" t="s">
        <v>1398</v>
      </c>
      <c r="I1252" s="39">
        <v>78</v>
      </c>
      <c r="J1252" s="39">
        <v>160</v>
      </c>
      <c r="K1252" s="39">
        <v>9</v>
      </c>
      <c r="L1252" s="39" t="s">
        <v>255</v>
      </c>
      <c r="M1252" s="39" t="s">
        <v>999</v>
      </c>
      <c r="N1252" s="41">
        <v>3.6</v>
      </c>
      <c r="O1252" s="39" t="s">
        <v>1440</v>
      </c>
      <c r="P1252" s="39" t="s">
        <v>1211</v>
      </c>
      <c r="Q1252" s="48"/>
      <c r="R1252" s="39">
        <v>3</v>
      </c>
      <c r="S1252" s="39">
        <v>55</v>
      </c>
      <c r="T1252" s="39">
        <v>55</v>
      </c>
      <c r="U1252" s="48">
        <v>66.239316239316238</v>
      </c>
      <c r="V1252" s="39"/>
      <c r="W1252" s="39">
        <v>1</v>
      </c>
      <c r="X1252" s="39">
        <v>2</v>
      </c>
      <c r="Y1252" s="39">
        <v>4</v>
      </c>
      <c r="Z1252" s="39">
        <v>20</v>
      </c>
      <c r="AA1252" s="39"/>
      <c r="AB1252" s="52"/>
      <c r="AC1252" s="39" t="s">
        <v>471</v>
      </c>
      <c r="AD1252" s="41">
        <v>4.4000000000000004</v>
      </c>
      <c r="AE1252" s="41">
        <v>1.5</v>
      </c>
      <c r="AF1252" s="68" t="s">
        <v>619</v>
      </c>
      <c r="AG1252" s="39" t="str">
        <f>VLOOKUP(B1252,$B$1703:$D$1743,2,FALSE)</f>
        <v>NSW</v>
      </c>
      <c r="AH1252" s="39" t="str">
        <f>VLOOKUP(B1252,$B$1703:$D$1743,3,FALSE)</f>
        <v>-</v>
      </c>
      <c r="AI1252" s="69" t="str">
        <f>TRIM(PROPER(L1252))</f>
        <v>Xtravagant Star</v>
      </c>
      <c r="AJ1252" s="39" t="str">
        <f>TEXT(A1252, "ddd")</f>
        <v>Sat</v>
      </c>
      <c r="AK1252" s="39">
        <f>MONTH(Table2[[#This Row],[Date]])</f>
        <v>8</v>
      </c>
      <c r="AL1252" s="39"/>
      <c r="AM1252" s="39" t="str">
        <f>IF(AND(Table2[[#This Row],[Date]]=A1253,Table2[[#This Row],[Track]]=B1253,Table2[[#This Row],[Race]]=F1253,AL1252&lt;&gt;"Neg",AL1253&lt;&gt;"Neg"),2,"")</f>
        <v/>
      </c>
      <c r="AN1252" s="39" t="str">
        <f>IF(AM1252=2,2,IF(AND(AM1251=2,Table2[[#This Row],[Negatives]]&lt;&gt;"NEG"),2,""))</f>
        <v/>
      </c>
      <c r="AO1252" s="39">
        <f>IF(AND(Table2[[#This Row],[State]]="NSW",Table2[[#This Row],[Rated Order]]=3,AN1252=""),100,100)</f>
        <v>100</v>
      </c>
      <c r="AP1252" s="39">
        <f>IF(AC1252&lt;&gt;"Won","",AO1252*AD1252)</f>
        <v>440.00000000000006</v>
      </c>
      <c r="AQ1252" s="39">
        <f>IF(AP1252="",AO1252*-1,AP1252-AO1252)</f>
        <v>340.00000000000006</v>
      </c>
      <c r="AR1252" s="95">
        <f>IF(Table2[[#This Row],[Negatives]]="NEG","",IF(AND(Table2[[#This Row],[2 Pro Bets]]="",Table2[[#This Row],[State]]="NSW",Table2[[#This Row],[Rated Order]]=3),"",100))</f>
        <v>100</v>
      </c>
      <c r="AS1252" s="47">
        <f>IF(Table2[[#This Row],[Pro Bet]]="","",IF(Table2[[#This Row],[Lev Ret]]="","",AR1252*Table2[[#This Row],[Div]]))</f>
        <v>440.00000000000006</v>
      </c>
      <c r="AT1252" s="96">
        <f>IF(Table2[[#This Row],[Pro Bet]]="","",IF(AS1252="",AR1252*-1,AS1252-AR1252))</f>
        <v>340.00000000000006</v>
      </c>
    </row>
    <row r="1253" spans="1:46" x14ac:dyDescent="0.25">
      <c r="A1253" s="38">
        <v>45164</v>
      </c>
      <c r="B1253" s="39" t="s">
        <v>45</v>
      </c>
      <c r="C1253" s="40">
        <v>0.61111111111111105</v>
      </c>
      <c r="D1253" s="39">
        <v>4</v>
      </c>
      <c r="E1253" s="39">
        <v>6</v>
      </c>
      <c r="F1253" s="70">
        <v>6</v>
      </c>
      <c r="G1253" s="39">
        <v>1500</v>
      </c>
      <c r="H1253" s="39" t="s">
        <v>1021</v>
      </c>
      <c r="I1253" s="39">
        <v>78</v>
      </c>
      <c r="J1253" s="39">
        <v>160</v>
      </c>
      <c r="K1253" s="39">
        <v>1</v>
      </c>
      <c r="L1253" s="39" t="s">
        <v>122</v>
      </c>
      <c r="M1253" s="39" t="s">
        <v>990</v>
      </c>
      <c r="N1253" s="41">
        <v>5.7</v>
      </c>
      <c r="O1253" s="39" t="s">
        <v>1337</v>
      </c>
      <c r="P1253" s="39" t="s">
        <v>1514</v>
      </c>
      <c r="Q1253" s="48">
        <v>3</v>
      </c>
      <c r="R1253" s="39">
        <v>1</v>
      </c>
      <c r="S1253" s="39">
        <v>61.5</v>
      </c>
      <c r="T1253" s="39">
        <v>58.5</v>
      </c>
      <c r="U1253" s="48">
        <v>57.543859649122808</v>
      </c>
      <c r="V1253" s="39">
        <v>1</v>
      </c>
      <c r="W1253" s="39">
        <v>1</v>
      </c>
      <c r="X1253" s="39">
        <v>2</v>
      </c>
      <c r="Y1253" s="39">
        <v>3.7</v>
      </c>
      <c r="Z1253" s="39">
        <v>20</v>
      </c>
      <c r="AA1253" s="39"/>
      <c r="AB1253" s="52"/>
      <c r="AC1253" s="39"/>
      <c r="AD1253" s="41">
        <v>5.5</v>
      </c>
      <c r="AE1253" s="41"/>
      <c r="AF1253" s="68" t="s">
        <v>619</v>
      </c>
      <c r="AG1253" s="39" t="str">
        <f>VLOOKUP(B1253,$B$1703:$D$1743,2,FALSE)</f>
        <v>NSW</v>
      </c>
      <c r="AH1253" s="39" t="str">
        <f>VLOOKUP(B1253,$B$1703:$D$1743,3,FALSE)</f>
        <v>-</v>
      </c>
      <c r="AI1253" s="69" t="str">
        <f>TRIM(PROPER(L1253))</f>
        <v>Powerful Peg</v>
      </c>
      <c r="AJ1253" s="39" t="str">
        <f>TEXT(A1253, "ddd")</f>
        <v>Sat</v>
      </c>
      <c r="AK1253" s="39">
        <f>MONTH(Table2[[#This Row],[Date]])</f>
        <v>8</v>
      </c>
      <c r="AL1253" s="39"/>
      <c r="AM1253" s="39" t="str">
        <f>IF(AND(Table2[[#This Row],[Date]]=A1254,Table2[[#This Row],[Track]]=B1254,Table2[[#This Row],[Race]]=F1254,AL1253&lt;&gt;"Neg",AL1254&lt;&gt;"Neg"),2,"")</f>
        <v/>
      </c>
      <c r="AN1253" s="39" t="str">
        <f>IF(AM1253=2,2,IF(AND(AM1252=2,Table2[[#This Row],[Negatives]]&lt;&gt;"NEG"),2,""))</f>
        <v/>
      </c>
      <c r="AO1253" s="39">
        <f>IF(AND(Table2[[#This Row],[State]]="NSW",Table2[[#This Row],[Rated Order]]=3,AN1253=""),100,100)</f>
        <v>100</v>
      </c>
      <c r="AP1253" s="39" t="str">
        <f>IF(AC1253&lt;&gt;"Won","",AO1253*AD1253)</f>
        <v/>
      </c>
      <c r="AQ1253" s="39">
        <f>IF(AP1253="",AO1253*-1,AP1253-AO1253)</f>
        <v>-100</v>
      </c>
      <c r="AR1253" s="95">
        <f>IF(Table2[[#This Row],[Negatives]]="NEG","",IF(AND(Table2[[#This Row],[2 Pro Bets]]="",Table2[[#This Row],[State]]="NSW",Table2[[#This Row],[Rated Order]]=3),"",100))</f>
        <v>100</v>
      </c>
      <c r="AS1253" s="47" t="str">
        <f>IF(Table2[[#This Row],[Pro Bet]]="","",IF(Table2[[#This Row],[Lev Ret]]="","",AR1253*Table2[[#This Row],[Div]]))</f>
        <v/>
      </c>
      <c r="AT1253" s="96">
        <f>IF(Table2[[#This Row],[Pro Bet]]="","",IF(AS1253="",AR1253*-1,AS1253-AR1253))</f>
        <v>-100</v>
      </c>
    </row>
    <row r="1254" spans="1:46" x14ac:dyDescent="0.25">
      <c r="A1254" s="38">
        <v>45164</v>
      </c>
      <c r="B1254" s="39" t="s">
        <v>45</v>
      </c>
      <c r="C1254" s="40">
        <v>0.61111111111111105</v>
      </c>
      <c r="D1254" s="39">
        <v>4</v>
      </c>
      <c r="E1254" s="39">
        <v>6</v>
      </c>
      <c r="F1254" s="70">
        <v>6</v>
      </c>
      <c r="G1254" s="39">
        <v>1500</v>
      </c>
      <c r="H1254" s="39" t="s">
        <v>1021</v>
      </c>
      <c r="I1254" s="39">
        <v>78</v>
      </c>
      <c r="J1254" s="39">
        <v>160</v>
      </c>
      <c r="K1254" s="39">
        <v>10</v>
      </c>
      <c r="L1254" s="39" t="s">
        <v>160</v>
      </c>
      <c r="M1254" s="39" t="s">
        <v>1018</v>
      </c>
      <c r="N1254" s="41">
        <v>3</v>
      </c>
      <c r="O1254" s="39" t="s">
        <v>1406</v>
      </c>
      <c r="P1254" s="39" t="s">
        <v>1266</v>
      </c>
      <c r="Q1254" s="48"/>
      <c r="R1254" s="39">
        <v>7</v>
      </c>
      <c r="S1254" s="39">
        <v>54.5</v>
      </c>
      <c r="T1254" s="39">
        <v>54.5</v>
      </c>
      <c r="U1254" s="48">
        <v>57.543859649122808</v>
      </c>
      <c r="V1254" s="39">
        <v>2</v>
      </c>
      <c r="W1254" s="39">
        <v>3</v>
      </c>
      <c r="X1254" s="39">
        <v>3</v>
      </c>
      <c r="Y1254" s="39">
        <v>4.4400000000000004</v>
      </c>
      <c r="Z1254" s="39">
        <v>20</v>
      </c>
      <c r="AA1254" s="39"/>
      <c r="AB1254" s="52"/>
      <c r="AC1254" s="39" t="s">
        <v>471</v>
      </c>
      <c r="AD1254" s="41">
        <v>3.6</v>
      </c>
      <c r="AE1254" s="41">
        <v>2.1</v>
      </c>
      <c r="AF1254" s="68" t="s">
        <v>619</v>
      </c>
      <c r="AG1254" s="39" t="str">
        <f>VLOOKUP(B1254,$B$1703:$D$1743,2,FALSE)</f>
        <v>NSW</v>
      </c>
      <c r="AH1254" s="39" t="str">
        <f>VLOOKUP(B1254,$B$1703:$D$1743,3,FALSE)</f>
        <v>-</v>
      </c>
      <c r="AI1254" s="69" t="str">
        <f>TRIM(PROPER(L1254))</f>
        <v>Howgoodareyou</v>
      </c>
      <c r="AJ1254" s="39" t="str">
        <f>TEXT(A1254, "ddd")</f>
        <v>Sat</v>
      </c>
      <c r="AK1254" s="39">
        <f>MONTH(Table2[[#This Row],[Date]])</f>
        <v>8</v>
      </c>
      <c r="AL1254" s="39" t="s">
        <v>1362</v>
      </c>
      <c r="AM1254" s="39" t="str">
        <f>IF(AND(Table2[[#This Row],[Date]]=A1255,Table2[[#This Row],[Track]]=B1255,Table2[[#This Row],[Race]]=F1255,AL1254&lt;&gt;"Neg",AL1255&lt;&gt;"Neg"),2,"")</f>
        <v/>
      </c>
      <c r="AN1254" s="39" t="str">
        <f>IF(AM1254=2,2,IF(AND(AM1253=2,Table2[[#This Row],[Negatives]]&lt;&gt;"NEG"),2,""))</f>
        <v/>
      </c>
      <c r="AO1254" s="39">
        <f>IF(AND(Table2[[#This Row],[State]]="NSW",Table2[[#This Row],[Rated Order]]=3,AN1254=""),100,100)</f>
        <v>100</v>
      </c>
      <c r="AP1254" s="39">
        <f>IF(AC1254&lt;&gt;"Won","",AO1254*AD1254)</f>
        <v>360</v>
      </c>
      <c r="AQ1254" s="39">
        <f>IF(AP1254="",AO1254*-1,AP1254-AO1254)</f>
        <v>260</v>
      </c>
      <c r="AR1254" s="95" t="str">
        <f>IF(Table2[[#This Row],[Negatives]]="NEG","",IF(AND(Table2[[#This Row],[2 Pro Bets]]="",Table2[[#This Row],[State]]="NSW",Table2[[#This Row],[Rated Order]]=3),"",100))</f>
        <v/>
      </c>
      <c r="AS1254" s="47" t="str">
        <f>IF(Table2[[#This Row],[Pro Bet]]="","",IF(Table2[[#This Row],[Lev Ret]]="","",AR1254*Table2[[#This Row],[Div]]))</f>
        <v/>
      </c>
      <c r="AT1254" s="96" t="str">
        <f>IF(Table2[[#This Row],[Pro Bet]]="","",IF(AS1254="",AR1254*-1,AS1254-AR1254))</f>
        <v/>
      </c>
    </row>
    <row r="1255" spans="1:46" x14ac:dyDescent="0.25">
      <c r="A1255" s="38">
        <v>45164</v>
      </c>
      <c r="B1255" s="39" t="s">
        <v>125</v>
      </c>
      <c r="C1255" s="40">
        <v>0.67361111111111116</v>
      </c>
      <c r="D1255" s="39">
        <v>4</v>
      </c>
      <c r="E1255" s="39">
        <v>4</v>
      </c>
      <c r="F1255" s="70">
        <v>7</v>
      </c>
      <c r="G1255" s="39">
        <v>2040</v>
      </c>
      <c r="H1255" s="39" t="s">
        <v>1021</v>
      </c>
      <c r="I1255" s="39" t="s">
        <v>989</v>
      </c>
      <c r="J1255" s="39">
        <v>150</v>
      </c>
      <c r="K1255" s="39">
        <v>6</v>
      </c>
      <c r="L1255" s="39" t="s">
        <v>191</v>
      </c>
      <c r="M1255" s="39" t="s">
        <v>999</v>
      </c>
      <c r="N1255" s="41">
        <v>2.7</v>
      </c>
      <c r="O1255" s="39" t="s">
        <v>1100</v>
      </c>
      <c r="P1255" s="39" t="s">
        <v>1056</v>
      </c>
      <c r="Q1255" s="48"/>
      <c r="R1255" s="39">
        <v>3</v>
      </c>
      <c r="S1255" s="39">
        <v>53</v>
      </c>
      <c r="T1255" s="39">
        <v>53</v>
      </c>
      <c r="U1255" s="48">
        <v>60.846560846560848</v>
      </c>
      <c r="V1255" s="39">
        <v>1</v>
      </c>
      <c r="W1255" s="39">
        <v>3</v>
      </c>
      <c r="X1255" s="39">
        <v>2</v>
      </c>
      <c r="Y1255" s="39">
        <v>4.5</v>
      </c>
      <c r="Z1255" s="39">
        <v>40</v>
      </c>
      <c r="AA1255" s="39">
        <v>6</v>
      </c>
      <c r="AB1255" s="52"/>
      <c r="AC1255" s="39" t="s">
        <v>7</v>
      </c>
      <c r="AD1255" s="41">
        <v>2.6</v>
      </c>
      <c r="AE1255" s="41"/>
      <c r="AF1255" s="68" t="s">
        <v>618</v>
      </c>
      <c r="AG1255" s="39" t="str">
        <f>VLOOKUP(B1255,$B$1703:$D$1743,2,FALSE)</f>
        <v>Vic</v>
      </c>
      <c r="AH1255" s="39" t="str">
        <f>VLOOKUP(B1255,$B$1703:$D$1743,3,FALSE)</f>
        <v>-</v>
      </c>
      <c r="AI1255" s="69" t="str">
        <f>TRIM(PROPER(L1255))</f>
        <v>Brayden Star</v>
      </c>
      <c r="AJ1255" s="39" t="str">
        <f>TEXT(A1255, "ddd")</f>
        <v>Sat</v>
      </c>
      <c r="AK1255" s="39">
        <f>MONTH(Table2[[#This Row],[Date]])</f>
        <v>8</v>
      </c>
      <c r="AL1255" s="39"/>
      <c r="AM1255" s="39">
        <f>IF(AND(Table2[[#This Row],[Date]]=A1256,Table2[[#This Row],[Track]]=B1256,Table2[[#This Row],[Race]]=F1256,AL1255&lt;&gt;"Neg",AL1256&lt;&gt;"Neg"),2,"")</f>
        <v>2</v>
      </c>
      <c r="AN1255" s="39">
        <f>IF(AM1255=2,2,IF(AND(AM1254=2,Table2[[#This Row],[Negatives]]&lt;&gt;"NEG"),2,""))</f>
        <v>2</v>
      </c>
      <c r="AO1255" s="39">
        <f>IF(AND(Table2[[#This Row],[State]]="NSW",Table2[[#This Row],[Rated Order]]=3,AN1255=""),100,100)</f>
        <v>100</v>
      </c>
      <c r="AP1255" s="39" t="str">
        <f>IF(AC1255&lt;&gt;"Won","",AO1255*AD1255)</f>
        <v/>
      </c>
      <c r="AQ1255" s="39">
        <f>IF(AP1255="",AO1255*-1,AP1255-AO1255)</f>
        <v>-100</v>
      </c>
      <c r="AR1255" s="95">
        <f>IF(Table2[[#This Row],[Negatives]]="NEG","",IF(AND(Table2[[#This Row],[2 Pro Bets]]="",Table2[[#This Row],[State]]="NSW",Table2[[#This Row],[Rated Order]]=3),"",100))</f>
        <v>100</v>
      </c>
      <c r="AS1255" s="47" t="str">
        <f>IF(Table2[[#This Row],[Pro Bet]]="","",IF(Table2[[#This Row],[Lev Ret]]="","",AR1255*Table2[[#This Row],[Div]]))</f>
        <v/>
      </c>
      <c r="AT1255" s="96">
        <f>IF(Table2[[#This Row],[Pro Bet]]="","",IF(AS1255="",AR1255*-1,AS1255-AR1255))</f>
        <v>-100</v>
      </c>
    </row>
    <row r="1256" spans="1:46" x14ac:dyDescent="0.25">
      <c r="A1256" s="38">
        <v>45164</v>
      </c>
      <c r="B1256" s="39" t="s">
        <v>125</v>
      </c>
      <c r="C1256" s="40">
        <v>0.67361111111111116</v>
      </c>
      <c r="D1256" s="39">
        <v>4</v>
      </c>
      <c r="E1256" s="39">
        <v>4</v>
      </c>
      <c r="F1256" s="70">
        <v>7</v>
      </c>
      <c r="G1256" s="39">
        <v>2040</v>
      </c>
      <c r="H1256" s="39" t="s">
        <v>1021</v>
      </c>
      <c r="I1256" s="39" t="s">
        <v>989</v>
      </c>
      <c r="J1256" s="39">
        <v>150</v>
      </c>
      <c r="K1256" s="39">
        <v>8</v>
      </c>
      <c r="L1256" s="39" t="s">
        <v>313</v>
      </c>
      <c r="M1256" s="39" t="s">
        <v>1006</v>
      </c>
      <c r="N1256" s="41">
        <v>3.7</v>
      </c>
      <c r="O1256" s="39" t="s">
        <v>1003</v>
      </c>
      <c r="P1256" s="39" t="s">
        <v>1321</v>
      </c>
      <c r="Q1256" s="48">
        <v>1.5</v>
      </c>
      <c r="R1256" s="39">
        <v>5</v>
      </c>
      <c r="S1256" s="39">
        <v>53</v>
      </c>
      <c r="T1256" s="39">
        <v>51.5</v>
      </c>
      <c r="U1256" s="48">
        <v>60.846560846560848</v>
      </c>
      <c r="V1256" s="39">
        <v>3</v>
      </c>
      <c r="W1256" s="39">
        <v>4</v>
      </c>
      <c r="X1256" s="39">
        <v>3</v>
      </c>
      <c r="Y1256" s="39">
        <v>5.6</v>
      </c>
      <c r="Z1256" s="39">
        <v>30</v>
      </c>
      <c r="AA1256" s="39">
        <v>6</v>
      </c>
      <c r="AB1256" s="52"/>
      <c r="AC1256" s="39" t="s">
        <v>617</v>
      </c>
      <c r="AD1256" s="41">
        <v>3.9</v>
      </c>
      <c r="AE1256" s="41">
        <v>2.1</v>
      </c>
      <c r="AF1256" s="68" t="s">
        <v>618</v>
      </c>
      <c r="AG1256" s="39" t="str">
        <f>VLOOKUP(B1256,$B$1703:$D$1743,2,FALSE)</f>
        <v>Vic</v>
      </c>
      <c r="AH1256" s="39" t="str">
        <f>VLOOKUP(B1256,$B$1703:$D$1743,3,FALSE)</f>
        <v>-</v>
      </c>
      <c r="AI1256" s="69" t="str">
        <f>TRIM(PROPER(L1256))</f>
        <v>Future History</v>
      </c>
      <c r="AJ1256" s="39" t="str">
        <f>TEXT(A1256, "ddd")</f>
        <v>Sat</v>
      </c>
      <c r="AK1256" s="39">
        <f>MONTH(Table2[[#This Row],[Date]])</f>
        <v>8</v>
      </c>
      <c r="AL1256" s="39"/>
      <c r="AM1256" s="39" t="str">
        <f>IF(AND(Table2[[#This Row],[Date]]=A1257,Table2[[#This Row],[Track]]=B1257,Table2[[#This Row],[Race]]=F1257,AL1256&lt;&gt;"Neg",AL1257&lt;&gt;"Neg"),2,"")</f>
        <v/>
      </c>
      <c r="AN1256" s="39">
        <f>IF(AM1256=2,2,IF(AND(AM1255=2,Table2[[#This Row],[Negatives]]&lt;&gt;"NEG"),2,""))</f>
        <v>2</v>
      </c>
      <c r="AO1256" s="39">
        <f>IF(AND(Table2[[#This Row],[State]]="NSW",Table2[[#This Row],[Rated Order]]=3,AN1256=""),100,100)</f>
        <v>100</v>
      </c>
      <c r="AP1256" s="39">
        <f>IF(AC1256&lt;&gt;"Won","",AO1256*AD1256)</f>
        <v>390</v>
      </c>
      <c r="AQ1256" s="39">
        <f>IF(AP1256="",AO1256*-1,AP1256-AO1256)</f>
        <v>290</v>
      </c>
      <c r="AR1256" s="95">
        <f>IF(Table2[[#This Row],[Negatives]]="NEG","",IF(AND(Table2[[#This Row],[2 Pro Bets]]="",Table2[[#This Row],[State]]="NSW",Table2[[#This Row],[Rated Order]]=3),"",100))</f>
        <v>100</v>
      </c>
      <c r="AS1256" s="47">
        <f>IF(Table2[[#This Row],[Pro Bet]]="","",IF(Table2[[#This Row],[Lev Ret]]="","",AR1256*Table2[[#This Row],[Div]]))</f>
        <v>390</v>
      </c>
      <c r="AT1256" s="96">
        <f>IF(Table2[[#This Row],[Pro Bet]]="","",IF(AS1256="",AR1256*-1,AS1256-AR1256))</f>
        <v>290</v>
      </c>
    </row>
    <row r="1257" spans="1:46" x14ac:dyDescent="0.25">
      <c r="A1257" s="38">
        <v>45164</v>
      </c>
      <c r="B1257" s="39" t="s">
        <v>125</v>
      </c>
      <c r="C1257" s="40">
        <v>0.69791666666666663</v>
      </c>
      <c r="D1257" s="39">
        <v>4</v>
      </c>
      <c r="E1257" s="39">
        <v>4</v>
      </c>
      <c r="F1257" s="70">
        <v>8</v>
      </c>
      <c r="G1257" s="39">
        <v>1000</v>
      </c>
      <c r="H1257" s="39" t="s">
        <v>988</v>
      </c>
      <c r="I1257" s="39" t="s">
        <v>1052</v>
      </c>
      <c r="J1257" s="39">
        <v>175</v>
      </c>
      <c r="K1257" s="39">
        <v>1</v>
      </c>
      <c r="L1257" s="39" t="s">
        <v>74</v>
      </c>
      <c r="M1257" s="39" t="s">
        <v>999</v>
      </c>
      <c r="N1257" s="41">
        <v>5.5</v>
      </c>
      <c r="O1257" s="39" t="s">
        <v>1149</v>
      </c>
      <c r="P1257" s="39" t="s">
        <v>1084</v>
      </c>
      <c r="Q1257" s="48"/>
      <c r="R1257" s="39">
        <v>3</v>
      </c>
      <c r="S1257" s="39">
        <v>58.5</v>
      </c>
      <c r="T1257" s="39">
        <v>58.5</v>
      </c>
      <c r="U1257" s="48">
        <v>53.896103896103895</v>
      </c>
      <c r="V1257" s="39"/>
      <c r="W1257" s="39">
        <v>1</v>
      </c>
      <c r="X1257" s="39">
        <v>2</v>
      </c>
      <c r="Y1257" s="39">
        <v>4.4000000000000004</v>
      </c>
      <c r="Z1257" s="39">
        <v>40</v>
      </c>
      <c r="AA1257" s="39">
        <v>8</v>
      </c>
      <c r="AB1257" s="52"/>
      <c r="AC1257" s="39"/>
      <c r="AD1257" s="41">
        <v>6.5</v>
      </c>
      <c r="AE1257" s="41"/>
      <c r="AF1257" s="68" t="s">
        <v>618</v>
      </c>
      <c r="AG1257" s="39" t="str">
        <f>VLOOKUP(B1257,$B$1703:$D$1743,2,FALSE)</f>
        <v>Vic</v>
      </c>
      <c r="AH1257" s="39" t="str">
        <f>VLOOKUP(B1257,$B$1703:$D$1743,3,FALSE)</f>
        <v>-</v>
      </c>
      <c r="AI1257" s="69" t="str">
        <f>TRIM(PROPER(L1257))</f>
        <v>Sweet Ride</v>
      </c>
      <c r="AJ1257" s="39" t="str">
        <f>TEXT(A1257, "ddd")</f>
        <v>Sat</v>
      </c>
      <c r="AK1257" s="39">
        <f>MONTH(Table2[[#This Row],[Date]])</f>
        <v>8</v>
      </c>
      <c r="AL1257" s="39"/>
      <c r="AM1257" s="39" t="str">
        <f>IF(AND(Table2[[#This Row],[Date]]=A1258,Table2[[#This Row],[Track]]=B1258,Table2[[#This Row],[Race]]=F1258,AL1257&lt;&gt;"Neg",AL1258&lt;&gt;"Neg"),2,"")</f>
        <v/>
      </c>
      <c r="AN1257" s="39" t="str">
        <f>IF(AM1257=2,2,IF(AND(AM1256=2,Table2[[#This Row],[Negatives]]&lt;&gt;"NEG"),2,""))</f>
        <v/>
      </c>
      <c r="AO1257" s="39">
        <f>IF(AND(Table2[[#This Row],[State]]="NSW",Table2[[#This Row],[Rated Order]]=3,AN1257=""),100,100)</f>
        <v>100</v>
      </c>
      <c r="AP1257" s="39" t="str">
        <f>IF(AC1257&lt;&gt;"Won","",AO1257*AD1257)</f>
        <v/>
      </c>
      <c r="AQ1257" s="39">
        <f>IF(AP1257="",AO1257*-1,AP1257-AO1257)</f>
        <v>-100</v>
      </c>
      <c r="AR1257" s="95">
        <f>IF(Table2[[#This Row],[Negatives]]="NEG","",IF(AND(Table2[[#This Row],[2 Pro Bets]]="",Table2[[#This Row],[State]]="NSW",Table2[[#This Row],[Rated Order]]=3),"",100))</f>
        <v>100</v>
      </c>
      <c r="AS1257" s="47" t="str">
        <f>IF(Table2[[#This Row],[Pro Bet]]="","",IF(Table2[[#This Row],[Lev Ret]]="","",AR1257*Table2[[#This Row],[Div]]))</f>
        <v/>
      </c>
      <c r="AT1257" s="96">
        <f>IF(Table2[[#This Row],[Pro Bet]]="","",IF(AS1257="",AR1257*-1,AS1257-AR1257))</f>
        <v>-100</v>
      </c>
    </row>
    <row r="1258" spans="1:46" x14ac:dyDescent="0.25">
      <c r="A1258" s="38">
        <v>45164</v>
      </c>
      <c r="B1258" s="39" t="s">
        <v>45</v>
      </c>
      <c r="C1258" s="40">
        <v>0.71180555555555547</v>
      </c>
      <c r="D1258" s="39">
        <v>4</v>
      </c>
      <c r="E1258" s="39">
        <v>6</v>
      </c>
      <c r="F1258" s="70">
        <v>10</v>
      </c>
      <c r="G1258" s="39">
        <v>1200</v>
      </c>
      <c r="H1258" s="39" t="s">
        <v>1398</v>
      </c>
      <c r="I1258" s="39">
        <v>88</v>
      </c>
      <c r="J1258" s="39">
        <v>160</v>
      </c>
      <c r="K1258" s="39">
        <v>8</v>
      </c>
      <c r="L1258" s="39" t="s">
        <v>350</v>
      </c>
      <c r="M1258" s="39" t="s">
        <v>990</v>
      </c>
      <c r="N1258" s="41">
        <v>3</v>
      </c>
      <c r="O1258" s="39" t="s">
        <v>1440</v>
      </c>
      <c r="P1258" s="39" t="s">
        <v>1211</v>
      </c>
      <c r="Q1258" s="48"/>
      <c r="R1258" s="39">
        <v>4</v>
      </c>
      <c r="S1258" s="39">
        <v>55.5</v>
      </c>
      <c r="T1258" s="39">
        <v>55.5</v>
      </c>
      <c r="U1258" s="48">
        <v>52.564102564102569</v>
      </c>
      <c r="V1258" s="39"/>
      <c r="W1258" s="39"/>
      <c r="X1258" s="39">
        <v>2</v>
      </c>
      <c r="Y1258" s="39">
        <v>5.27</v>
      </c>
      <c r="Z1258" s="39">
        <v>20</v>
      </c>
      <c r="AA1258" s="39"/>
      <c r="AB1258" s="52"/>
      <c r="AC1258" s="39" t="s">
        <v>2</v>
      </c>
      <c r="AD1258" s="41">
        <v>3.5</v>
      </c>
      <c r="AE1258" s="41">
        <v>1.6</v>
      </c>
      <c r="AF1258" s="68" t="s">
        <v>619</v>
      </c>
      <c r="AG1258" s="39" t="str">
        <f>VLOOKUP(B1258,$B$1703:$D$1743,2,FALSE)</f>
        <v>NSW</v>
      </c>
      <c r="AH1258" s="39" t="str">
        <f>VLOOKUP(B1258,$B$1703:$D$1743,3,FALSE)</f>
        <v>-</v>
      </c>
      <c r="AI1258" s="69" t="str">
        <f>TRIM(PROPER(L1258))</f>
        <v>Pioneer River</v>
      </c>
      <c r="AJ1258" s="39" t="str">
        <f>TEXT(A1258, "ddd")</f>
        <v>Sat</v>
      </c>
      <c r="AK1258" s="39">
        <f>MONTH(Table2[[#This Row],[Date]])</f>
        <v>8</v>
      </c>
      <c r="AL1258" s="39"/>
      <c r="AM1258" s="39" t="str">
        <f>IF(AND(Table2[[#This Row],[Date]]=A1259,Table2[[#This Row],[Track]]=B1259,Table2[[#This Row],[Race]]=F1259,AL1258&lt;&gt;"Neg",AL1259&lt;&gt;"Neg"),2,"")</f>
        <v/>
      </c>
      <c r="AN1258" s="39" t="str">
        <f>IF(AM1258=2,2,IF(AND(AM1257=2,Table2[[#This Row],[Negatives]]&lt;&gt;"NEG"),2,""))</f>
        <v/>
      </c>
      <c r="AO1258" s="39">
        <f>IF(AND(Table2[[#This Row],[State]]="NSW",Table2[[#This Row],[Rated Order]]=3,AN1258=""),100,100)</f>
        <v>100</v>
      </c>
      <c r="AP1258" s="39" t="str">
        <f>IF(AC1258&lt;&gt;"Won","",AO1258*AD1258)</f>
        <v/>
      </c>
      <c r="AQ1258" s="39">
        <f>IF(AP1258="",AO1258*-1,AP1258-AO1258)</f>
        <v>-100</v>
      </c>
      <c r="AR1258" s="95">
        <f>IF(Table2[[#This Row],[Negatives]]="NEG","",IF(AND(Table2[[#This Row],[2 Pro Bets]]="",Table2[[#This Row],[State]]="NSW",Table2[[#This Row],[Rated Order]]=3),"",100))</f>
        <v>100</v>
      </c>
      <c r="AS1258" s="47" t="str">
        <f>IF(Table2[[#This Row],[Pro Bet]]="","",IF(Table2[[#This Row],[Lev Ret]]="","",AR1258*Table2[[#This Row],[Div]]))</f>
        <v/>
      </c>
      <c r="AT1258" s="96">
        <f>IF(Table2[[#This Row],[Pro Bet]]="","",IF(AS1258="",AR1258*-1,AS1258-AR1258))</f>
        <v>-100</v>
      </c>
    </row>
    <row r="1259" spans="1:46" x14ac:dyDescent="0.25">
      <c r="A1259" s="38">
        <v>45164</v>
      </c>
      <c r="B1259" s="39" t="s">
        <v>125</v>
      </c>
      <c r="C1259" s="40">
        <v>0.71875</v>
      </c>
      <c r="D1259" s="39">
        <v>4</v>
      </c>
      <c r="E1259" s="39">
        <v>4</v>
      </c>
      <c r="F1259" s="70">
        <v>9</v>
      </c>
      <c r="G1259" s="39">
        <v>1500</v>
      </c>
      <c r="H1259" s="39" t="s">
        <v>988</v>
      </c>
      <c r="I1259" s="39" t="s">
        <v>989</v>
      </c>
      <c r="J1259" s="39">
        <v>150</v>
      </c>
      <c r="K1259" s="39">
        <v>10</v>
      </c>
      <c r="L1259" s="39" t="s">
        <v>265</v>
      </c>
      <c r="M1259" s="39" t="s">
        <v>1006</v>
      </c>
      <c r="N1259" s="41">
        <v>23</v>
      </c>
      <c r="O1259" s="39" t="s">
        <v>1000</v>
      </c>
      <c r="P1259" s="39" t="s">
        <v>1084</v>
      </c>
      <c r="Q1259" s="48"/>
      <c r="R1259" s="39">
        <v>7</v>
      </c>
      <c r="S1259" s="39">
        <v>53</v>
      </c>
      <c r="T1259" s="39">
        <v>53</v>
      </c>
      <c r="U1259" s="48">
        <v>55.629877369007808</v>
      </c>
      <c r="V1259" s="39">
        <v>5</v>
      </c>
      <c r="W1259" s="39"/>
      <c r="X1259" s="39">
        <v>2</v>
      </c>
      <c r="Y1259" s="39">
        <v>5</v>
      </c>
      <c r="Z1259" s="39">
        <v>35</v>
      </c>
      <c r="AA1259" s="39">
        <v>8</v>
      </c>
      <c r="AB1259" s="52"/>
      <c r="AC1259" s="39"/>
      <c r="AD1259" s="41">
        <v>21</v>
      </c>
      <c r="AE1259" s="41"/>
      <c r="AF1259" s="68" t="s">
        <v>618</v>
      </c>
      <c r="AG1259" s="39" t="str">
        <f>VLOOKUP(B1259,$B$1703:$D$1743,2,FALSE)</f>
        <v>Vic</v>
      </c>
      <c r="AH1259" s="39" t="str">
        <f>VLOOKUP(B1259,$B$1703:$D$1743,3,FALSE)</f>
        <v>-</v>
      </c>
      <c r="AI1259" s="69" t="str">
        <f>TRIM(PROPER(L1259))</f>
        <v>Conqueror</v>
      </c>
      <c r="AJ1259" s="39" t="str">
        <f>TEXT(A1259, "ddd")</f>
        <v>Sat</v>
      </c>
      <c r="AK1259" s="39">
        <f>MONTH(Table2[[#This Row],[Date]])</f>
        <v>8</v>
      </c>
      <c r="AL1259" s="39"/>
      <c r="AM1259" s="39" t="str">
        <f>IF(AND(Table2[[#This Row],[Date]]=A1260,Table2[[#This Row],[Track]]=B1260,Table2[[#This Row],[Race]]=F1260,AL1259&lt;&gt;"Neg",AL1260&lt;&gt;"Neg"),2,"")</f>
        <v/>
      </c>
      <c r="AN1259" s="39" t="str">
        <f>IF(AM1259=2,2,IF(AND(AM1258=2,Table2[[#This Row],[Negatives]]&lt;&gt;"NEG"),2,""))</f>
        <v/>
      </c>
      <c r="AO1259" s="39">
        <f>IF(AND(Table2[[#This Row],[State]]="NSW",Table2[[#This Row],[Rated Order]]=3,AN1259=""),100,100)</f>
        <v>100</v>
      </c>
      <c r="AP1259" s="39" t="str">
        <f>IF(AC1259&lt;&gt;"Won","",AO1259*AD1259)</f>
        <v/>
      </c>
      <c r="AQ1259" s="39">
        <f>IF(AP1259="",AO1259*-1,AP1259-AO1259)</f>
        <v>-100</v>
      </c>
      <c r="AR1259" s="95">
        <f>IF(Table2[[#This Row],[Negatives]]="NEG","",IF(AND(Table2[[#This Row],[2 Pro Bets]]="",Table2[[#This Row],[State]]="NSW",Table2[[#This Row],[Rated Order]]=3),"",100))</f>
        <v>100</v>
      </c>
      <c r="AS1259" s="47" t="str">
        <f>IF(Table2[[#This Row],[Pro Bet]]="","",IF(Table2[[#This Row],[Lev Ret]]="","",AR1259*Table2[[#This Row],[Div]]))</f>
        <v/>
      </c>
      <c r="AT1259" s="96">
        <f>IF(Table2[[#This Row],[Pro Bet]]="","",IF(AS1259="",AR1259*-1,AS1259-AR1259))</f>
        <v>-100</v>
      </c>
    </row>
    <row r="1260" spans="1:46" x14ac:dyDescent="0.25">
      <c r="A1260" s="38">
        <v>45164</v>
      </c>
      <c r="B1260" s="39" t="s">
        <v>125</v>
      </c>
      <c r="C1260" s="40">
        <v>0.73958333333333337</v>
      </c>
      <c r="D1260" s="39">
        <v>4</v>
      </c>
      <c r="E1260" s="39">
        <v>4</v>
      </c>
      <c r="F1260" s="70">
        <v>10</v>
      </c>
      <c r="G1260" s="39">
        <v>1200</v>
      </c>
      <c r="H1260" s="39" t="s">
        <v>988</v>
      </c>
      <c r="I1260" s="39">
        <v>84</v>
      </c>
      <c r="J1260" s="39">
        <v>130</v>
      </c>
      <c r="K1260" s="39">
        <v>7</v>
      </c>
      <c r="L1260" s="39" t="s">
        <v>266</v>
      </c>
      <c r="M1260" s="39" t="s">
        <v>999</v>
      </c>
      <c r="N1260" s="41">
        <v>12</v>
      </c>
      <c r="O1260" s="39" t="s">
        <v>1027</v>
      </c>
      <c r="P1260" s="39" t="s">
        <v>1045</v>
      </c>
      <c r="Q1260" s="48"/>
      <c r="R1260" s="39">
        <v>8</v>
      </c>
      <c r="S1260" s="39">
        <v>58</v>
      </c>
      <c r="T1260" s="39">
        <v>58</v>
      </c>
      <c r="U1260" s="48">
        <v>37.745098039215691</v>
      </c>
      <c r="V1260" s="39">
        <v>2</v>
      </c>
      <c r="W1260" s="39"/>
      <c r="X1260" s="39">
        <v>2</v>
      </c>
      <c r="Y1260" s="39">
        <v>4.8</v>
      </c>
      <c r="Z1260" s="39">
        <v>35</v>
      </c>
      <c r="AA1260" s="39">
        <v>8</v>
      </c>
      <c r="AB1260" s="52"/>
      <c r="AC1260" s="39"/>
      <c r="AD1260" s="41">
        <v>15</v>
      </c>
      <c r="AE1260" s="41"/>
      <c r="AF1260" s="68" t="s">
        <v>618</v>
      </c>
      <c r="AG1260" s="39" t="str">
        <f>VLOOKUP(B1260,$B$1703:$D$1743,2,FALSE)</f>
        <v>Vic</v>
      </c>
      <c r="AH1260" s="39" t="str">
        <f>VLOOKUP(B1260,$B$1703:$D$1743,3,FALSE)</f>
        <v>-</v>
      </c>
      <c r="AI1260" s="69" t="str">
        <f>TRIM(PROPER(L1260))</f>
        <v>Russian Roni</v>
      </c>
      <c r="AJ1260" s="39" t="str">
        <f>TEXT(A1260, "ddd")</f>
        <v>Sat</v>
      </c>
      <c r="AK1260" s="39">
        <f>MONTH(Table2[[#This Row],[Date]])</f>
        <v>8</v>
      </c>
      <c r="AL1260" s="39"/>
      <c r="AM1260" s="39" t="str">
        <f>IF(AND(Table2[[#This Row],[Date]]=A1261,Table2[[#This Row],[Track]]=B1261,Table2[[#This Row],[Race]]=F1261,AL1260&lt;&gt;"Neg",AL1261&lt;&gt;"Neg"),2,"")</f>
        <v/>
      </c>
      <c r="AN1260" s="39" t="str">
        <f>IF(AM1260=2,2,IF(AND(AM1259=2,Table2[[#This Row],[Negatives]]&lt;&gt;"NEG"),2,""))</f>
        <v/>
      </c>
      <c r="AO1260" s="39">
        <f>IF(AND(Table2[[#This Row],[State]]="NSW",Table2[[#This Row],[Rated Order]]=3,AN1260=""),100,100)</f>
        <v>100</v>
      </c>
      <c r="AP1260" s="39" t="str">
        <f>IF(AC1260&lt;&gt;"Won","",AO1260*AD1260)</f>
        <v/>
      </c>
      <c r="AQ1260" s="39">
        <f>IF(AP1260="",AO1260*-1,AP1260-AO1260)</f>
        <v>-100</v>
      </c>
      <c r="AR1260" s="95">
        <f>IF(Table2[[#This Row],[Negatives]]="NEG","",IF(AND(Table2[[#This Row],[2 Pro Bets]]="",Table2[[#This Row],[State]]="NSW",Table2[[#This Row],[Rated Order]]=3),"",100))</f>
        <v>100</v>
      </c>
      <c r="AS1260" s="47" t="str">
        <f>IF(Table2[[#This Row],[Pro Bet]]="","",IF(Table2[[#This Row],[Lev Ret]]="","",AR1260*Table2[[#This Row],[Div]]))</f>
        <v/>
      </c>
      <c r="AT1260" s="96">
        <f>IF(Table2[[#This Row],[Pro Bet]]="","",IF(AS1260="",AR1260*-1,AS1260-AR1260))</f>
        <v>-100</v>
      </c>
    </row>
    <row r="1261" spans="1:46" x14ac:dyDescent="0.25">
      <c r="A1261" s="38">
        <v>45164</v>
      </c>
      <c r="B1261" s="39" t="s">
        <v>125</v>
      </c>
      <c r="C1261" s="40">
        <v>0.73958333333333337</v>
      </c>
      <c r="D1261" s="39">
        <v>4</v>
      </c>
      <c r="E1261" s="39">
        <v>4</v>
      </c>
      <c r="F1261" s="70">
        <v>10</v>
      </c>
      <c r="G1261" s="39">
        <v>1200</v>
      </c>
      <c r="H1261" s="39" t="s">
        <v>988</v>
      </c>
      <c r="I1261" s="39">
        <v>84</v>
      </c>
      <c r="J1261" s="39">
        <v>130</v>
      </c>
      <c r="K1261" s="39">
        <v>3</v>
      </c>
      <c r="L1261" s="39" t="s">
        <v>181</v>
      </c>
      <c r="M1261" s="39" t="s">
        <v>999</v>
      </c>
      <c r="N1261" s="41">
        <v>4.2</v>
      </c>
      <c r="O1261" s="39" t="s">
        <v>1145</v>
      </c>
      <c r="P1261" s="39" t="s">
        <v>1320</v>
      </c>
      <c r="Q1261" s="48"/>
      <c r="R1261" s="39">
        <v>4</v>
      </c>
      <c r="S1261" s="39">
        <v>60</v>
      </c>
      <c r="T1261" s="39">
        <v>60</v>
      </c>
      <c r="U1261" s="48">
        <v>37.745098039215691</v>
      </c>
      <c r="V1261" s="39">
        <v>3</v>
      </c>
      <c r="W1261" s="39">
        <v>2</v>
      </c>
      <c r="X1261" s="39">
        <v>3</v>
      </c>
      <c r="Y1261" s="39">
        <v>5.5</v>
      </c>
      <c r="Z1261" s="39">
        <v>30</v>
      </c>
      <c r="AA1261" s="39">
        <v>8</v>
      </c>
      <c r="AB1261" s="52"/>
      <c r="AC1261" s="39"/>
      <c r="AD1261" s="41">
        <v>4.5999999999999996</v>
      </c>
      <c r="AE1261" s="41"/>
      <c r="AF1261" s="68" t="s">
        <v>618</v>
      </c>
      <c r="AG1261" s="39" t="str">
        <f>VLOOKUP(B1261,$B$1703:$D$1743,2,FALSE)</f>
        <v>Vic</v>
      </c>
      <c r="AH1261" s="39" t="str">
        <f>VLOOKUP(B1261,$B$1703:$D$1743,3,FALSE)</f>
        <v>-</v>
      </c>
      <c r="AI1261" s="69" t="str">
        <f>TRIM(PROPER(L1261))</f>
        <v>Maximillius</v>
      </c>
      <c r="AJ1261" s="39" t="str">
        <f>TEXT(A1261, "ddd")</f>
        <v>Sat</v>
      </c>
      <c r="AK1261" s="39">
        <f>MONTH(Table2[[#This Row],[Date]])</f>
        <v>8</v>
      </c>
      <c r="AL1261" s="39" t="s">
        <v>1361</v>
      </c>
      <c r="AM1261" s="39" t="str">
        <f>IF(AND(Table2[[#This Row],[Date]]=A1262,Table2[[#This Row],[Track]]=B1262,Table2[[#This Row],[Race]]=F1262,AL1261&lt;&gt;"Neg",AL1262&lt;&gt;"Neg"),2,"")</f>
        <v/>
      </c>
      <c r="AN1261" s="39" t="str">
        <f>IF(AM1261=2,2,IF(AND(AM1260=2,Table2[[#This Row],[Negatives]]&lt;&gt;"NEG"),2,""))</f>
        <v/>
      </c>
      <c r="AO1261" s="39">
        <f>IF(AND(Table2[[#This Row],[State]]="NSW",Table2[[#This Row],[Rated Order]]=3,AN1261=""),100,100)</f>
        <v>100</v>
      </c>
      <c r="AP1261" s="39" t="str">
        <f>IF(AC1261&lt;&gt;"Won","",AO1261*AD1261)</f>
        <v/>
      </c>
      <c r="AQ1261" s="39">
        <f>IF(AP1261="",AO1261*-1,AP1261-AO1261)</f>
        <v>-100</v>
      </c>
      <c r="AR1261" s="95" t="str">
        <f>IF(Table2[[#This Row],[Negatives]]="NEG","",IF(AND(Table2[[#This Row],[2 Pro Bets]]="",Table2[[#This Row],[State]]="NSW",Table2[[#This Row],[Rated Order]]=3),"",100))</f>
        <v/>
      </c>
      <c r="AS1261" s="47" t="str">
        <f>IF(Table2[[#This Row],[Pro Bet]]="","",IF(Table2[[#This Row],[Lev Ret]]="","",AR1261*Table2[[#This Row],[Div]]))</f>
        <v/>
      </c>
      <c r="AT1261" s="96" t="str">
        <f>IF(Table2[[#This Row],[Pro Bet]]="","",IF(AS1261="",AR1261*-1,AS1261-AR1261))</f>
        <v/>
      </c>
    </row>
    <row r="1262" spans="1:46" x14ac:dyDescent="0.25">
      <c r="A1262" s="38">
        <v>45171</v>
      </c>
      <c r="B1262" s="39" t="s">
        <v>44</v>
      </c>
      <c r="C1262" s="40">
        <v>0.48958333333333331</v>
      </c>
      <c r="D1262" s="39">
        <v>5</v>
      </c>
      <c r="E1262" s="39">
        <v>4</v>
      </c>
      <c r="F1262" s="70">
        <v>1</v>
      </c>
      <c r="G1262" s="39">
        <v>1400</v>
      </c>
      <c r="H1262" s="39" t="s">
        <v>1398</v>
      </c>
      <c r="I1262" s="39">
        <v>72</v>
      </c>
      <c r="J1262" s="39">
        <v>120</v>
      </c>
      <c r="K1262" s="39">
        <v>11</v>
      </c>
      <c r="L1262" s="39" t="s">
        <v>351</v>
      </c>
      <c r="M1262" s="39" t="s">
        <v>1006</v>
      </c>
      <c r="N1262" s="41">
        <v>11.3</v>
      </c>
      <c r="O1262" s="39" t="s">
        <v>1425</v>
      </c>
      <c r="P1262" s="39" t="s">
        <v>1547</v>
      </c>
      <c r="Q1262" s="48"/>
      <c r="R1262" s="39">
        <v>4</v>
      </c>
      <c r="S1262" s="39">
        <v>55.5</v>
      </c>
      <c r="T1262" s="39">
        <v>55.5</v>
      </c>
      <c r="U1262" s="48">
        <v>35.165346995808108</v>
      </c>
      <c r="V1262" s="39"/>
      <c r="W1262" s="39">
        <v>5</v>
      </c>
      <c r="X1262" s="39">
        <v>2</v>
      </c>
      <c r="Y1262" s="39">
        <v>5.93</v>
      </c>
      <c r="Z1262" s="39">
        <v>20</v>
      </c>
      <c r="AA1262" s="39"/>
      <c r="AB1262" s="52"/>
      <c r="AC1262" s="39"/>
      <c r="AD1262" s="41">
        <v>11</v>
      </c>
      <c r="AE1262" s="41"/>
      <c r="AF1262" s="68" t="s">
        <v>619</v>
      </c>
      <c r="AG1262" s="39" t="str">
        <f>VLOOKUP(B1262,$B$1703:$D$1743,2,FALSE)</f>
        <v>NSW</v>
      </c>
      <c r="AH1262" s="39" t="str">
        <f>VLOOKUP(B1262,$B$1703:$D$1743,3,FALSE)</f>
        <v>-</v>
      </c>
      <c r="AI1262" s="69" t="str">
        <f>TRIM(PROPER(L1262))</f>
        <v>Eyeque</v>
      </c>
      <c r="AJ1262" s="39" t="str">
        <f>TEXT(A1262, "ddd")</f>
        <v>Sat</v>
      </c>
      <c r="AK1262" s="39">
        <f>MONTH(Table2[[#This Row],[Date]])</f>
        <v>9</v>
      </c>
      <c r="AL1262" s="39"/>
      <c r="AM1262" s="39">
        <f>IF(AND(Table2[[#This Row],[Date]]=A1263,Table2[[#This Row],[Track]]=B1263,Table2[[#This Row],[Race]]=F1263,AL1262&lt;&gt;"Neg",AL1263&lt;&gt;"Neg"),2,"")</f>
        <v>2</v>
      </c>
      <c r="AN1262" s="39">
        <f>IF(AM1262=2,2,IF(AND(AM1261=2,Table2[[#This Row],[Negatives]]&lt;&gt;"NEG"),2,""))</f>
        <v>2</v>
      </c>
      <c r="AO1262" s="39">
        <f>IF(AND(Table2[[#This Row],[State]]="NSW",Table2[[#This Row],[Rated Order]]=3,AN1262=""),100,100)</f>
        <v>100</v>
      </c>
      <c r="AP1262" s="39" t="str">
        <f>IF(AC1262&lt;&gt;"Won","",AO1262*AD1262)</f>
        <v/>
      </c>
      <c r="AQ1262" s="39">
        <f>IF(AP1262="",AO1262*-1,AP1262-AO1262)</f>
        <v>-100</v>
      </c>
      <c r="AR1262" s="95">
        <f>IF(Table2[[#This Row],[Negatives]]="NEG","",IF(AND(Table2[[#This Row],[2 Pro Bets]]="",Table2[[#This Row],[State]]="NSW",Table2[[#This Row],[Rated Order]]=3),"",100))</f>
        <v>100</v>
      </c>
      <c r="AS1262" s="47" t="str">
        <f>IF(Table2[[#This Row],[Pro Bet]]="","",IF(Table2[[#This Row],[Lev Ret]]="","",AR1262*Table2[[#This Row],[Div]]))</f>
        <v/>
      </c>
      <c r="AT1262" s="96">
        <f>IF(Table2[[#This Row],[Pro Bet]]="","",IF(AS1262="",AR1262*-1,AS1262-AR1262))</f>
        <v>-100</v>
      </c>
    </row>
    <row r="1263" spans="1:46" x14ac:dyDescent="0.25">
      <c r="A1263" s="38">
        <v>45171</v>
      </c>
      <c r="B1263" s="39" t="s">
        <v>44</v>
      </c>
      <c r="C1263" s="40">
        <v>0.48958333333333331</v>
      </c>
      <c r="D1263" s="39">
        <v>5</v>
      </c>
      <c r="E1263" s="39">
        <v>4</v>
      </c>
      <c r="F1263" s="70">
        <v>1</v>
      </c>
      <c r="G1263" s="39">
        <v>1400</v>
      </c>
      <c r="H1263" s="39" t="s">
        <v>1398</v>
      </c>
      <c r="I1263" s="39">
        <v>72</v>
      </c>
      <c r="J1263" s="39">
        <v>120</v>
      </c>
      <c r="K1263" s="39">
        <v>3</v>
      </c>
      <c r="L1263" s="39" t="s">
        <v>352</v>
      </c>
      <c r="M1263" s="39" t="s">
        <v>1006</v>
      </c>
      <c r="N1263" s="41">
        <v>3.3</v>
      </c>
      <c r="O1263" s="39" t="s">
        <v>1545</v>
      </c>
      <c r="P1263" s="39" t="s">
        <v>1211</v>
      </c>
      <c r="Q1263" s="48"/>
      <c r="R1263" s="39">
        <v>5</v>
      </c>
      <c r="S1263" s="39">
        <v>59</v>
      </c>
      <c r="T1263" s="39">
        <v>59</v>
      </c>
      <c r="U1263" s="48">
        <v>35.165346995808108</v>
      </c>
      <c r="V1263" s="39">
        <v>5</v>
      </c>
      <c r="W1263" s="39">
        <v>1</v>
      </c>
      <c r="X1263" s="39">
        <v>3</v>
      </c>
      <c r="Y1263" s="39">
        <v>6.74</v>
      </c>
      <c r="Z1263" s="39">
        <v>20</v>
      </c>
      <c r="AA1263" s="39"/>
      <c r="AB1263" s="52"/>
      <c r="AC1263" s="39"/>
      <c r="AD1263" s="41">
        <v>3.9</v>
      </c>
      <c r="AE1263" s="41"/>
      <c r="AF1263" s="68" t="s">
        <v>619</v>
      </c>
      <c r="AG1263" s="39" t="str">
        <f>VLOOKUP(B1263,$B$1703:$D$1743,2,FALSE)</f>
        <v>NSW</v>
      </c>
      <c r="AH1263" s="39" t="str">
        <f>VLOOKUP(B1263,$B$1703:$D$1743,3,FALSE)</f>
        <v>-</v>
      </c>
      <c r="AI1263" s="69" t="str">
        <f>TRIM(PROPER(L1263))</f>
        <v>Backrower</v>
      </c>
      <c r="AJ1263" s="39" t="str">
        <f>TEXT(A1263, "ddd")</f>
        <v>Sat</v>
      </c>
      <c r="AK1263" s="39">
        <f>MONTH(Table2[[#This Row],[Date]])</f>
        <v>9</v>
      </c>
      <c r="AL1263" s="39"/>
      <c r="AM1263" s="39" t="str">
        <f>IF(AND(Table2[[#This Row],[Date]]=A1264,Table2[[#This Row],[Track]]=B1264,Table2[[#This Row],[Race]]=F1264,AL1263&lt;&gt;"Neg",AL1264&lt;&gt;"Neg"),2,"")</f>
        <v/>
      </c>
      <c r="AN1263" s="39">
        <f>IF(AM1263=2,2,IF(AND(AM1262=2,Table2[[#This Row],[Negatives]]&lt;&gt;"NEG"),2,""))</f>
        <v>2</v>
      </c>
      <c r="AO1263" s="39">
        <f>IF(AND(Table2[[#This Row],[State]]="NSW",Table2[[#This Row],[Rated Order]]=3,AN1263=""),100,100)</f>
        <v>100</v>
      </c>
      <c r="AP1263" s="39" t="str">
        <f>IF(AC1263&lt;&gt;"Won","",AO1263*AD1263)</f>
        <v/>
      </c>
      <c r="AQ1263" s="39">
        <f>IF(AP1263="",AO1263*-1,AP1263-AO1263)</f>
        <v>-100</v>
      </c>
      <c r="AR1263" s="95">
        <f>IF(Table2[[#This Row],[Negatives]]="NEG","",IF(AND(Table2[[#This Row],[2 Pro Bets]]="",Table2[[#This Row],[State]]="NSW",Table2[[#This Row],[Rated Order]]=3),"",100))</f>
        <v>100</v>
      </c>
      <c r="AS1263" s="47" t="str">
        <f>IF(Table2[[#This Row],[Pro Bet]]="","",IF(Table2[[#This Row],[Lev Ret]]="","",AR1263*Table2[[#This Row],[Div]]))</f>
        <v/>
      </c>
      <c r="AT1263" s="96">
        <f>IF(Table2[[#This Row],[Pro Bet]]="","",IF(AS1263="",AR1263*-1,AS1263-AR1263))</f>
        <v>-100</v>
      </c>
    </row>
    <row r="1264" spans="1:46" x14ac:dyDescent="0.25">
      <c r="A1264" s="38">
        <v>45171</v>
      </c>
      <c r="B1264" s="39" t="s">
        <v>44</v>
      </c>
      <c r="C1264" s="40">
        <v>0.53819444444444442</v>
      </c>
      <c r="D1264" s="39">
        <v>5</v>
      </c>
      <c r="E1264" s="39">
        <v>4</v>
      </c>
      <c r="F1264" s="70">
        <v>3</v>
      </c>
      <c r="G1264" s="39">
        <v>1100</v>
      </c>
      <c r="H1264" s="39" t="s">
        <v>1021</v>
      </c>
      <c r="I1264" s="39">
        <v>78</v>
      </c>
      <c r="J1264" s="39">
        <v>160</v>
      </c>
      <c r="K1264" s="39">
        <v>4</v>
      </c>
      <c r="L1264" s="39" t="s">
        <v>214</v>
      </c>
      <c r="M1264" s="39" t="s">
        <v>1024</v>
      </c>
      <c r="N1264" s="41">
        <v>4.9000000000000004</v>
      </c>
      <c r="O1264" s="39" t="s">
        <v>1091</v>
      </c>
      <c r="P1264" s="39" t="s">
        <v>1211</v>
      </c>
      <c r="Q1264" s="48"/>
      <c r="R1264" s="39">
        <v>8</v>
      </c>
      <c r="S1264" s="39">
        <v>60</v>
      </c>
      <c r="T1264" s="39">
        <v>60</v>
      </c>
      <c r="U1264" s="48">
        <v>57.44520030234316</v>
      </c>
      <c r="V1264" s="39">
        <v>1</v>
      </c>
      <c r="W1264" s="39">
        <v>1</v>
      </c>
      <c r="X1264" s="39">
        <v>2</v>
      </c>
      <c r="Y1264" s="39">
        <v>4.22</v>
      </c>
      <c r="Z1264" s="39">
        <v>20</v>
      </c>
      <c r="AA1264" s="39"/>
      <c r="AB1264" s="52"/>
      <c r="AC1264" s="39" t="s">
        <v>471</v>
      </c>
      <c r="AD1264" s="41">
        <v>5.4</v>
      </c>
      <c r="AE1264" s="41">
        <v>1.8</v>
      </c>
      <c r="AF1264" s="68" t="s">
        <v>619</v>
      </c>
      <c r="AG1264" s="39" t="str">
        <f>VLOOKUP(B1264,$B$1703:$D$1743,2,FALSE)</f>
        <v>NSW</v>
      </c>
      <c r="AH1264" s="39" t="str">
        <f>VLOOKUP(B1264,$B$1703:$D$1743,3,FALSE)</f>
        <v>-</v>
      </c>
      <c r="AI1264" s="69" t="str">
        <f>TRIM(PROPER(L1264))</f>
        <v>Waverider Buoy</v>
      </c>
      <c r="AJ1264" s="39" t="str">
        <f>TEXT(A1264, "ddd")</f>
        <v>Sat</v>
      </c>
      <c r="AK1264" s="39">
        <f>MONTH(Table2[[#This Row],[Date]])</f>
        <v>9</v>
      </c>
      <c r="AL1264" s="39"/>
      <c r="AM1264" s="39" t="str">
        <f>IF(AND(Table2[[#This Row],[Date]]=A1265,Table2[[#This Row],[Track]]=B1265,Table2[[#This Row],[Race]]=F1265,AL1264&lt;&gt;"Neg",AL1265&lt;&gt;"Neg"),2,"")</f>
        <v/>
      </c>
      <c r="AN1264" s="39" t="str">
        <f>IF(AM1264=2,2,IF(AND(AM1263=2,Table2[[#This Row],[Negatives]]&lt;&gt;"NEG"),2,""))</f>
        <v/>
      </c>
      <c r="AO1264" s="39">
        <f>IF(AND(Table2[[#This Row],[State]]="NSW",Table2[[#This Row],[Rated Order]]=3,AN1264=""),100,100)</f>
        <v>100</v>
      </c>
      <c r="AP1264" s="39">
        <f>IF(AC1264&lt;&gt;"Won","",AO1264*AD1264)</f>
        <v>540</v>
      </c>
      <c r="AQ1264" s="39">
        <f>IF(AP1264="",AO1264*-1,AP1264-AO1264)</f>
        <v>440</v>
      </c>
      <c r="AR1264" s="95">
        <f>IF(Table2[[#This Row],[Negatives]]="NEG","",IF(AND(Table2[[#This Row],[2 Pro Bets]]="",Table2[[#This Row],[State]]="NSW",Table2[[#This Row],[Rated Order]]=3),"",100))</f>
        <v>100</v>
      </c>
      <c r="AS1264" s="47">
        <f>IF(Table2[[#This Row],[Pro Bet]]="","",IF(Table2[[#This Row],[Lev Ret]]="","",AR1264*Table2[[#This Row],[Div]]))</f>
        <v>540</v>
      </c>
      <c r="AT1264" s="96">
        <f>IF(Table2[[#This Row],[Pro Bet]]="","",IF(AS1264="",AR1264*-1,AS1264-AR1264))</f>
        <v>440</v>
      </c>
    </row>
    <row r="1265" spans="1:46" x14ac:dyDescent="0.25">
      <c r="A1265" s="38">
        <v>45171</v>
      </c>
      <c r="B1265" s="39" t="s">
        <v>107</v>
      </c>
      <c r="C1265" s="40">
        <v>0.54861111111111105</v>
      </c>
      <c r="D1265" s="39">
        <v>4</v>
      </c>
      <c r="E1265" s="39">
        <v>0</v>
      </c>
      <c r="F1265" s="70">
        <v>3</v>
      </c>
      <c r="G1265" s="39">
        <v>1400</v>
      </c>
      <c r="H1265" s="39" t="s">
        <v>1021</v>
      </c>
      <c r="I1265" s="39">
        <v>84</v>
      </c>
      <c r="J1265" s="39">
        <v>130</v>
      </c>
      <c r="K1265" s="39">
        <v>2</v>
      </c>
      <c r="L1265" s="39" t="s">
        <v>20</v>
      </c>
      <c r="M1265" s="39" t="s">
        <v>999</v>
      </c>
      <c r="N1265" s="41">
        <v>3.9</v>
      </c>
      <c r="O1265" s="39" t="s">
        <v>1286</v>
      </c>
      <c r="P1265" s="39" t="s">
        <v>1045</v>
      </c>
      <c r="Q1265" s="48"/>
      <c r="R1265" s="39">
        <v>4</v>
      </c>
      <c r="S1265" s="39">
        <v>59</v>
      </c>
      <c r="T1265" s="39">
        <v>59</v>
      </c>
      <c r="U1265" s="48">
        <v>36.279323513366066</v>
      </c>
      <c r="V1265" s="39">
        <v>1</v>
      </c>
      <c r="W1265" s="39">
        <v>3</v>
      </c>
      <c r="X1265" s="39">
        <v>2</v>
      </c>
      <c r="Y1265" s="39">
        <v>5.2</v>
      </c>
      <c r="Z1265" s="39">
        <v>35</v>
      </c>
      <c r="AA1265" s="39">
        <v>10</v>
      </c>
      <c r="AB1265" s="52"/>
      <c r="AC1265" s="39"/>
      <c r="AD1265" s="41">
        <v>4</v>
      </c>
      <c r="AE1265" s="41"/>
      <c r="AF1265" s="68" t="s">
        <v>618</v>
      </c>
      <c r="AG1265" s="39" t="str">
        <f>VLOOKUP(B1265,$B$1703:$D$1743,2,FALSE)</f>
        <v>Vic</v>
      </c>
      <c r="AH1265" s="39" t="str">
        <f>VLOOKUP(B1265,$B$1703:$D$1743,3,FALSE)</f>
        <v>-</v>
      </c>
      <c r="AI1265" s="69" t="str">
        <f>TRIM(PROPER(L1265))</f>
        <v>Belle Et Riche</v>
      </c>
      <c r="AJ1265" s="39" t="str">
        <f>TEXT(A1265, "ddd")</f>
        <v>Sat</v>
      </c>
      <c r="AK1265" s="39">
        <f>MONTH(Table2[[#This Row],[Date]])</f>
        <v>9</v>
      </c>
      <c r="AL1265" s="39"/>
      <c r="AM1265" s="39">
        <f>IF(AND(Table2[[#This Row],[Date]]=A1266,Table2[[#This Row],[Track]]=B1266,Table2[[#This Row],[Race]]=F1266,AL1265&lt;&gt;"Neg",AL1266&lt;&gt;"Neg"),2,"")</f>
        <v>2</v>
      </c>
      <c r="AN1265" s="39">
        <f>IF(AM1265=2,2,IF(AND(AM1264=2,Table2[[#This Row],[Negatives]]&lt;&gt;"NEG"),2,""))</f>
        <v>2</v>
      </c>
      <c r="AO1265" s="39">
        <f>IF(AND(Table2[[#This Row],[State]]="NSW",Table2[[#This Row],[Rated Order]]=3,AN1265=""),100,100)</f>
        <v>100</v>
      </c>
      <c r="AP1265" s="39" t="str">
        <f>IF(AC1265&lt;&gt;"Won","",AO1265*AD1265)</f>
        <v/>
      </c>
      <c r="AQ1265" s="39">
        <f>IF(AP1265="",AO1265*-1,AP1265-AO1265)</f>
        <v>-100</v>
      </c>
      <c r="AR1265" s="95">
        <f>IF(Table2[[#This Row],[Negatives]]="NEG","",IF(AND(Table2[[#This Row],[2 Pro Bets]]="",Table2[[#This Row],[State]]="NSW",Table2[[#This Row],[Rated Order]]=3),"",100))</f>
        <v>100</v>
      </c>
      <c r="AS1265" s="47" t="str">
        <f>IF(Table2[[#This Row],[Pro Bet]]="","",IF(Table2[[#This Row],[Lev Ret]]="","",AR1265*Table2[[#This Row],[Div]]))</f>
        <v/>
      </c>
      <c r="AT1265" s="96">
        <f>IF(Table2[[#This Row],[Pro Bet]]="","",IF(AS1265="",AR1265*-1,AS1265-AR1265))</f>
        <v>-100</v>
      </c>
    </row>
    <row r="1266" spans="1:46" x14ac:dyDescent="0.25">
      <c r="A1266" s="38">
        <v>45171</v>
      </c>
      <c r="B1266" s="39" t="s">
        <v>107</v>
      </c>
      <c r="C1266" s="40">
        <v>0.54861111111111105</v>
      </c>
      <c r="D1266" s="39">
        <v>4</v>
      </c>
      <c r="E1266" s="39">
        <v>0</v>
      </c>
      <c r="F1266" s="70">
        <v>3</v>
      </c>
      <c r="G1266" s="39">
        <v>1400</v>
      </c>
      <c r="H1266" s="39" t="s">
        <v>1021</v>
      </c>
      <c r="I1266" s="39">
        <v>84</v>
      </c>
      <c r="J1266" s="39">
        <v>130</v>
      </c>
      <c r="K1266" s="39">
        <v>8</v>
      </c>
      <c r="L1266" s="39" t="s">
        <v>180</v>
      </c>
      <c r="M1266" s="39" t="s">
        <v>990</v>
      </c>
      <c r="N1266" s="41">
        <v>3.5</v>
      </c>
      <c r="O1266" s="39" t="s">
        <v>1327</v>
      </c>
      <c r="P1266" s="39" t="s">
        <v>997</v>
      </c>
      <c r="Q1266" s="48"/>
      <c r="R1266" s="39">
        <v>10</v>
      </c>
      <c r="S1266" s="39">
        <v>53.5</v>
      </c>
      <c r="T1266" s="39">
        <v>53.5</v>
      </c>
      <c r="U1266" s="48">
        <v>36.279323513366066</v>
      </c>
      <c r="V1266" s="39">
        <v>3</v>
      </c>
      <c r="W1266" s="39"/>
      <c r="X1266" s="39">
        <v>3</v>
      </c>
      <c r="Y1266" s="39">
        <v>5.6</v>
      </c>
      <c r="Z1266" s="39">
        <v>30</v>
      </c>
      <c r="AA1266" s="39">
        <v>10</v>
      </c>
      <c r="AB1266" s="52"/>
      <c r="AC1266" s="39" t="s">
        <v>617</v>
      </c>
      <c r="AD1266" s="41">
        <v>3.8</v>
      </c>
      <c r="AE1266" s="41">
        <v>1.4</v>
      </c>
      <c r="AF1266" s="68" t="s">
        <v>618</v>
      </c>
      <c r="AG1266" s="39" t="str">
        <f>VLOOKUP(B1266,$B$1703:$D$1743,2,FALSE)</f>
        <v>Vic</v>
      </c>
      <c r="AH1266" s="39" t="str">
        <f>VLOOKUP(B1266,$B$1703:$D$1743,3,FALSE)</f>
        <v>-</v>
      </c>
      <c r="AI1266" s="69" t="str">
        <f>TRIM(PROPER(L1266))</f>
        <v>Nunthorpe</v>
      </c>
      <c r="AJ1266" s="39" t="str">
        <f>TEXT(A1266, "ddd")</f>
        <v>Sat</v>
      </c>
      <c r="AK1266" s="39">
        <f>MONTH(Table2[[#This Row],[Date]])</f>
        <v>9</v>
      </c>
      <c r="AL1266" s="39"/>
      <c r="AM1266" s="39" t="str">
        <f>IF(AND(Table2[[#This Row],[Date]]=A1267,Table2[[#This Row],[Track]]=B1267,Table2[[#This Row],[Race]]=F1267,AL1266&lt;&gt;"Neg",AL1267&lt;&gt;"Neg"),2,"")</f>
        <v/>
      </c>
      <c r="AN1266" s="39">
        <f>IF(AM1266=2,2,IF(AND(AM1265=2,Table2[[#This Row],[Negatives]]&lt;&gt;"NEG"),2,""))</f>
        <v>2</v>
      </c>
      <c r="AO1266" s="39">
        <f>IF(AND(Table2[[#This Row],[State]]="NSW",Table2[[#This Row],[Rated Order]]=3,AN1266=""),100,100)</f>
        <v>100</v>
      </c>
      <c r="AP1266" s="39">
        <f>IF(AC1266&lt;&gt;"Won","",AO1266*AD1266)</f>
        <v>380</v>
      </c>
      <c r="AQ1266" s="39">
        <f>IF(AP1266="",AO1266*-1,AP1266-AO1266)</f>
        <v>280</v>
      </c>
      <c r="AR1266" s="95">
        <f>IF(Table2[[#This Row],[Negatives]]="NEG","",IF(AND(Table2[[#This Row],[2 Pro Bets]]="",Table2[[#This Row],[State]]="NSW",Table2[[#This Row],[Rated Order]]=3),"",100))</f>
        <v>100</v>
      </c>
      <c r="AS1266" s="47">
        <f>IF(Table2[[#This Row],[Pro Bet]]="","",IF(Table2[[#This Row],[Lev Ret]]="","",AR1266*Table2[[#This Row],[Div]]))</f>
        <v>380</v>
      </c>
      <c r="AT1266" s="96">
        <f>IF(Table2[[#This Row],[Pro Bet]]="","",IF(AS1266="",AR1266*-1,AS1266-AR1266))</f>
        <v>280</v>
      </c>
    </row>
    <row r="1267" spans="1:46" x14ac:dyDescent="0.25">
      <c r="A1267" s="38">
        <v>45171</v>
      </c>
      <c r="B1267" s="39" t="s">
        <v>44</v>
      </c>
      <c r="C1267" s="40">
        <v>0.5625</v>
      </c>
      <c r="D1267" s="39">
        <v>5</v>
      </c>
      <c r="E1267" s="39">
        <v>4</v>
      </c>
      <c r="F1267" s="70">
        <v>4</v>
      </c>
      <c r="G1267" s="39">
        <v>1600</v>
      </c>
      <c r="H1267" s="39" t="s">
        <v>1398</v>
      </c>
      <c r="I1267" s="39">
        <v>94</v>
      </c>
      <c r="J1267" s="39">
        <v>160</v>
      </c>
      <c r="K1267" s="39">
        <v>8</v>
      </c>
      <c r="L1267" s="39" t="s">
        <v>353</v>
      </c>
      <c r="M1267" s="39" t="s">
        <v>999</v>
      </c>
      <c r="N1267" s="41">
        <v>6.8</v>
      </c>
      <c r="O1267" s="39" t="s">
        <v>1091</v>
      </c>
      <c r="P1267" s="39" t="s">
        <v>1211</v>
      </c>
      <c r="Q1267" s="48"/>
      <c r="R1267" s="39">
        <v>4</v>
      </c>
      <c r="S1267" s="39">
        <v>56</v>
      </c>
      <c r="T1267" s="39">
        <v>56</v>
      </c>
      <c r="U1267" s="48">
        <v>33.936651583710407</v>
      </c>
      <c r="V1267" s="39"/>
      <c r="W1267" s="39">
        <v>5</v>
      </c>
      <c r="X1267" s="39">
        <v>2</v>
      </c>
      <c r="Y1267" s="39">
        <v>4.9000000000000004</v>
      </c>
      <c r="Z1267" s="39">
        <v>20</v>
      </c>
      <c r="AA1267" s="39"/>
      <c r="AB1267" s="52"/>
      <c r="AC1267" s="39" t="s">
        <v>1</v>
      </c>
      <c r="AD1267" s="41">
        <v>7.5</v>
      </c>
      <c r="AE1267" s="41">
        <v>2.4</v>
      </c>
      <c r="AF1267" s="68" t="s">
        <v>619</v>
      </c>
      <c r="AG1267" s="39" t="str">
        <f>VLOOKUP(B1267,$B$1703:$D$1743,2,FALSE)</f>
        <v>NSW</v>
      </c>
      <c r="AH1267" s="39" t="str">
        <f>VLOOKUP(B1267,$B$1703:$D$1743,3,FALSE)</f>
        <v>-</v>
      </c>
      <c r="AI1267" s="69" t="str">
        <f>TRIM(PROPER(L1267))</f>
        <v>Logan Street Lion</v>
      </c>
      <c r="AJ1267" s="39" t="str">
        <f>TEXT(A1267, "ddd")</f>
        <v>Sat</v>
      </c>
      <c r="AK1267" s="39">
        <f>MONTH(Table2[[#This Row],[Date]])</f>
        <v>9</v>
      </c>
      <c r="AL1267" s="39"/>
      <c r="AM1267" s="39">
        <f>IF(AND(Table2[[#This Row],[Date]]=A1268,Table2[[#This Row],[Track]]=B1268,Table2[[#This Row],[Race]]=F1268,AL1267&lt;&gt;"Neg",AL1268&lt;&gt;"Neg"),2,"")</f>
        <v>2</v>
      </c>
      <c r="AN1267" s="39">
        <f>IF(AM1267=2,2,IF(AND(AM1266=2,Table2[[#This Row],[Negatives]]&lt;&gt;"NEG"),2,""))</f>
        <v>2</v>
      </c>
      <c r="AO1267" s="39">
        <f>IF(AND(Table2[[#This Row],[State]]="NSW",Table2[[#This Row],[Rated Order]]=3,AN1267=""),100,100)</f>
        <v>100</v>
      </c>
      <c r="AP1267" s="39" t="str">
        <f>IF(AC1267&lt;&gt;"Won","",AO1267*AD1267)</f>
        <v/>
      </c>
      <c r="AQ1267" s="39">
        <f>IF(AP1267="",AO1267*-1,AP1267-AO1267)</f>
        <v>-100</v>
      </c>
      <c r="AR1267" s="95">
        <f>IF(Table2[[#This Row],[Negatives]]="NEG","",IF(AND(Table2[[#This Row],[2 Pro Bets]]="",Table2[[#This Row],[State]]="NSW",Table2[[#This Row],[Rated Order]]=3),"",100))</f>
        <v>100</v>
      </c>
      <c r="AS1267" s="47" t="str">
        <f>IF(Table2[[#This Row],[Pro Bet]]="","",IF(Table2[[#This Row],[Lev Ret]]="","",AR1267*Table2[[#This Row],[Div]]))</f>
        <v/>
      </c>
      <c r="AT1267" s="96">
        <f>IF(Table2[[#This Row],[Pro Bet]]="","",IF(AS1267="",AR1267*-1,AS1267-AR1267))</f>
        <v>-100</v>
      </c>
    </row>
    <row r="1268" spans="1:46" x14ac:dyDescent="0.25">
      <c r="A1268" s="38">
        <v>45171</v>
      </c>
      <c r="B1268" s="39" t="s">
        <v>44</v>
      </c>
      <c r="C1268" s="40">
        <v>0.5625</v>
      </c>
      <c r="D1268" s="39">
        <v>5</v>
      </c>
      <c r="E1268" s="39">
        <v>4</v>
      </c>
      <c r="F1268" s="70">
        <v>4</v>
      </c>
      <c r="G1268" s="39">
        <v>1600</v>
      </c>
      <c r="H1268" s="39" t="s">
        <v>1398</v>
      </c>
      <c r="I1268" s="39">
        <v>94</v>
      </c>
      <c r="J1268" s="39">
        <v>160</v>
      </c>
      <c r="K1268" s="39">
        <v>12</v>
      </c>
      <c r="L1268" s="39" t="s">
        <v>354</v>
      </c>
      <c r="M1268" s="39" t="s">
        <v>1024</v>
      </c>
      <c r="N1268" s="41">
        <v>3.4</v>
      </c>
      <c r="O1268" s="39" t="s">
        <v>1417</v>
      </c>
      <c r="P1268" s="39" t="s">
        <v>1262</v>
      </c>
      <c r="Q1268" s="48"/>
      <c r="R1268" s="39">
        <v>12</v>
      </c>
      <c r="S1268" s="39">
        <v>55</v>
      </c>
      <c r="T1268" s="39">
        <v>55</v>
      </c>
      <c r="U1268" s="48">
        <v>33.936651583710407</v>
      </c>
      <c r="V1268" s="39">
        <v>1</v>
      </c>
      <c r="W1268" s="39">
        <v>2</v>
      </c>
      <c r="X1268" s="39">
        <v>3</v>
      </c>
      <c r="Y1268" s="39">
        <v>6.06</v>
      </c>
      <c r="Z1268" s="39">
        <v>20</v>
      </c>
      <c r="AA1268" s="39"/>
      <c r="AB1268" s="52"/>
      <c r="AC1268" s="39" t="s">
        <v>2</v>
      </c>
      <c r="AD1268" s="41">
        <v>3.5</v>
      </c>
      <c r="AE1268" s="41">
        <v>1.4</v>
      </c>
      <c r="AF1268" s="68" t="s">
        <v>619</v>
      </c>
      <c r="AG1268" s="39" t="str">
        <f>VLOOKUP(B1268,$B$1703:$D$1743,2,FALSE)</f>
        <v>NSW</v>
      </c>
      <c r="AH1268" s="39" t="str">
        <f>VLOOKUP(B1268,$B$1703:$D$1743,3,FALSE)</f>
        <v>-</v>
      </c>
      <c r="AI1268" s="69" t="str">
        <f>TRIM(PROPER(L1268))</f>
        <v>Tazaral</v>
      </c>
      <c r="AJ1268" s="39" t="str">
        <f>TEXT(A1268, "ddd")</f>
        <v>Sat</v>
      </c>
      <c r="AK1268" s="39">
        <f>MONTH(Table2[[#This Row],[Date]])</f>
        <v>9</v>
      </c>
      <c r="AL1268" s="39"/>
      <c r="AM1268" s="39" t="str">
        <f>IF(AND(Table2[[#This Row],[Date]]=A1269,Table2[[#This Row],[Track]]=B1269,Table2[[#This Row],[Race]]=F1269,AL1268&lt;&gt;"Neg",AL1269&lt;&gt;"Neg"),2,"")</f>
        <v/>
      </c>
      <c r="AN1268" s="39">
        <f>IF(AM1268=2,2,IF(AND(AM1267=2,Table2[[#This Row],[Negatives]]&lt;&gt;"NEG"),2,""))</f>
        <v>2</v>
      </c>
      <c r="AO1268" s="39">
        <f>IF(AND(Table2[[#This Row],[State]]="NSW",Table2[[#This Row],[Rated Order]]=3,AN1268=""),100,100)</f>
        <v>100</v>
      </c>
      <c r="AP1268" s="39" t="str">
        <f>IF(AC1268&lt;&gt;"Won","",AO1268*AD1268)</f>
        <v/>
      </c>
      <c r="AQ1268" s="39">
        <f>IF(AP1268="",AO1268*-1,AP1268-AO1268)</f>
        <v>-100</v>
      </c>
      <c r="AR1268" s="95">
        <f>IF(Table2[[#This Row],[Negatives]]="NEG","",IF(AND(Table2[[#This Row],[2 Pro Bets]]="",Table2[[#This Row],[State]]="NSW",Table2[[#This Row],[Rated Order]]=3),"",100))</f>
        <v>100</v>
      </c>
      <c r="AS1268" s="47" t="str">
        <f>IF(Table2[[#This Row],[Pro Bet]]="","",IF(Table2[[#This Row],[Lev Ret]]="","",AR1268*Table2[[#This Row],[Div]]))</f>
        <v/>
      </c>
      <c r="AT1268" s="96">
        <f>IF(Table2[[#This Row],[Pro Bet]]="","",IF(AS1268="",AR1268*-1,AS1268-AR1268))</f>
        <v>-100</v>
      </c>
    </row>
    <row r="1269" spans="1:46" x14ac:dyDescent="0.25">
      <c r="A1269" s="38">
        <v>45171</v>
      </c>
      <c r="B1269" s="39" t="s">
        <v>107</v>
      </c>
      <c r="C1269" s="40">
        <v>0.57291666666666663</v>
      </c>
      <c r="D1269" s="39">
        <v>4</v>
      </c>
      <c r="E1269" s="39">
        <v>0</v>
      </c>
      <c r="F1269" s="70">
        <v>4</v>
      </c>
      <c r="G1269" s="39">
        <v>2000</v>
      </c>
      <c r="H1269" s="39" t="s">
        <v>988</v>
      </c>
      <c r="I1269" s="39">
        <v>78</v>
      </c>
      <c r="J1269" s="39">
        <v>130</v>
      </c>
      <c r="K1269" s="39">
        <v>14</v>
      </c>
      <c r="L1269" s="39" t="s">
        <v>136</v>
      </c>
      <c r="M1269" s="39" t="s">
        <v>999</v>
      </c>
      <c r="N1269" s="41">
        <v>4.8</v>
      </c>
      <c r="O1269" s="39" t="s">
        <v>1328</v>
      </c>
      <c r="P1269" s="39" t="s">
        <v>1255</v>
      </c>
      <c r="Q1269" s="48">
        <v>3</v>
      </c>
      <c r="R1269" s="39">
        <v>5</v>
      </c>
      <c r="S1269" s="39">
        <v>56</v>
      </c>
      <c r="T1269" s="39">
        <v>53</v>
      </c>
      <c r="U1269" s="48">
        <v>28.833333333333336</v>
      </c>
      <c r="V1269" s="39">
        <v>3</v>
      </c>
      <c r="W1269" s="39">
        <v>1</v>
      </c>
      <c r="X1269" s="39">
        <v>2</v>
      </c>
      <c r="Y1269" s="39">
        <v>5.0999999999999996</v>
      </c>
      <c r="Z1269" s="39">
        <v>35</v>
      </c>
      <c r="AA1269" s="39">
        <v>12</v>
      </c>
      <c r="AB1269" s="52"/>
      <c r="AC1269" s="39" t="s">
        <v>617</v>
      </c>
      <c r="AD1269" s="41">
        <v>4.5999999999999996</v>
      </c>
      <c r="AE1269" s="41">
        <v>2</v>
      </c>
      <c r="AF1269" s="68" t="s">
        <v>618</v>
      </c>
      <c r="AG1269" s="39" t="str">
        <f>VLOOKUP(B1269,$B$1703:$D$1743,2,FALSE)</f>
        <v>Vic</v>
      </c>
      <c r="AH1269" s="39" t="str">
        <f>VLOOKUP(B1269,$B$1703:$D$1743,3,FALSE)</f>
        <v>-</v>
      </c>
      <c r="AI1269" s="69" t="str">
        <f>TRIM(PROPER(L1269))</f>
        <v>Frigid</v>
      </c>
      <c r="AJ1269" s="39" t="str">
        <f>TEXT(A1269, "ddd")</f>
        <v>Sat</v>
      </c>
      <c r="AK1269" s="39">
        <f>MONTH(Table2[[#This Row],[Date]])</f>
        <v>9</v>
      </c>
      <c r="AL1269" s="39"/>
      <c r="AM1269" s="39">
        <f>IF(AND(Table2[[#This Row],[Date]]=A1270,Table2[[#This Row],[Track]]=B1270,Table2[[#This Row],[Race]]=F1270,AL1269&lt;&gt;"Neg",AL1270&lt;&gt;"Neg"),2,"")</f>
        <v>2</v>
      </c>
      <c r="AN1269" s="39">
        <f>IF(AM1269=2,2,IF(AND(AM1268=2,Table2[[#This Row],[Negatives]]&lt;&gt;"NEG"),2,""))</f>
        <v>2</v>
      </c>
      <c r="AO1269" s="39">
        <f>IF(AND(Table2[[#This Row],[State]]="NSW",Table2[[#This Row],[Rated Order]]=3,AN1269=""),100,100)</f>
        <v>100</v>
      </c>
      <c r="AP1269" s="39">
        <f>IF(AC1269&lt;&gt;"Won","",AO1269*AD1269)</f>
        <v>459.99999999999994</v>
      </c>
      <c r="AQ1269" s="39">
        <f>IF(AP1269="",AO1269*-1,AP1269-AO1269)</f>
        <v>359.99999999999994</v>
      </c>
      <c r="AR1269" s="95">
        <f>IF(Table2[[#This Row],[Negatives]]="NEG","",IF(AND(Table2[[#This Row],[2 Pro Bets]]="",Table2[[#This Row],[State]]="NSW",Table2[[#This Row],[Rated Order]]=3),"",100))</f>
        <v>100</v>
      </c>
      <c r="AS1269" s="47">
        <f>IF(Table2[[#This Row],[Pro Bet]]="","",IF(Table2[[#This Row],[Lev Ret]]="","",AR1269*Table2[[#This Row],[Div]]))</f>
        <v>459.99999999999994</v>
      </c>
      <c r="AT1269" s="96">
        <f>IF(Table2[[#This Row],[Pro Bet]]="","",IF(AS1269="",AR1269*-1,AS1269-AR1269))</f>
        <v>359.99999999999994</v>
      </c>
    </row>
    <row r="1270" spans="1:46" x14ac:dyDescent="0.25">
      <c r="A1270" s="38">
        <v>45171</v>
      </c>
      <c r="B1270" s="39" t="s">
        <v>107</v>
      </c>
      <c r="C1270" s="40">
        <v>0.57291666666666663</v>
      </c>
      <c r="D1270" s="39">
        <v>4</v>
      </c>
      <c r="E1270" s="39">
        <v>0</v>
      </c>
      <c r="F1270" s="70">
        <v>4</v>
      </c>
      <c r="G1270" s="39">
        <v>2000</v>
      </c>
      <c r="H1270" s="39" t="s">
        <v>988</v>
      </c>
      <c r="I1270" s="39">
        <v>78</v>
      </c>
      <c r="J1270" s="39">
        <v>130</v>
      </c>
      <c r="K1270" s="39">
        <v>11</v>
      </c>
      <c r="L1270" s="39" t="s">
        <v>267</v>
      </c>
      <c r="M1270" s="39" t="s">
        <v>999</v>
      </c>
      <c r="N1270" s="41">
        <v>4.7</v>
      </c>
      <c r="O1270" s="39" t="s">
        <v>1329</v>
      </c>
      <c r="P1270" s="39" t="s">
        <v>992</v>
      </c>
      <c r="Q1270" s="48"/>
      <c r="R1270" s="39">
        <v>1</v>
      </c>
      <c r="S1270" s="39">
        <v>57</v>
      </c>
      <c r="T1270" s="39">
        <v>57</v>
      </c>
      <c r="U1270" s="48">
        <v>28.833333333333336</v>
      </c>
      <c r="V1270" s="39">
        <v>2</v>
      </c>
      <c r="W1270" s="39">
        <v>4</v>
      </c>
      <c r="X1270" s="39">
        <v>3</v>
      </c>
      <c r="Y1270" s="39">
        <v>5.6</v>
      </c>
      <c r="Z1270" s="39">
        <v>30</v>
      </c>
      <c r="AA1270" s="39">
        <v>12</v>
      </c>
      <c r="AB1270" s="52"/>
      <c r="AC1270" s="39"/>
      <c r="AD1270" s="41">
        <v>5</v>
      </c>
      <c r="AE1270" s="41"/>
      <c r="AF1270" s="68" t="s">
        <v>618</v>
      </c>
      <c r="AG1270" s="39" t="str">
        <f>VLOOKUP(B1270,$B$1703:$D$1743,2,FALSE)</f>
        <v>Vic</v>
      </c>
      <c r="AH1270" s="39" t="str">
        <f>VLOOKUP(B1270,$B$1703:$D$1743,3,FALSE)</f>
        <v>-</v>
      </c>
      <c r="AI1270" s="69" t="str">
        <f>TRIM(PROPER(L1270))</f>
        <v>Affordable</v>
      </c>
      <c r="AJ1270" s="39" t="str">
        <f>TEXT(A1270, "ddd")</f>
        <v>Sat</v>
      </c>
      <c r="AK1270" s="39">
        <f>MONTH(Table2[[#This Row],[Date]])</f>
        <v>9</v>
      </c>
      <c r="AL1270" s="39"/>
      <c r="AM1270" s="39" t="str">
        <f>IF(AND(Table2[[#This Row],[Date]]=A1271,Table2[[#This Row],[Track]]=B1271,Table2[[#This Row],[Race]]=F1271,AL1270&lt;&gt;"Neg",AL1271&lt;&gt;"Neg"),2,"")</f>
        <v/>
      </c>
      <c r="AN1270" s="39">
        <f>IF(AM1270=2,2,IF(AND(AM1269=2,Table2[[#This Row],[Negatives]]&lt;&gt;"NEG"),2,""))</f>
        <v>2</v>
      </c>
      <c r="AO1270" s="39">
        <f>IF(AND(Table2[[#This Row],[State]]="NSW",Table2[[#This Row],[Rated Order]]=3,AN1270=""),100,100)</f>
        <v>100</v>
      </c>
      <c r="AP1270" s="39" t="str">
        <f>IF(AC1270&lt;&gt;"Won","",AO1270*AD1270)</f>
        <v/>
      </c>
      <c r="AQ1270" s="39">
        <f>IF(AP1270="",AO1270*-1,AP1270-AO1270)</f>
        <v>-100</v>
      </c>
      <c r="AR1270" s="95">
        <f>IF(Table2[[#This Row],[Negatives]]="NEG","",IF(AND(Table2[[#This Row],[2 Pro Bets]]="",Table2[[#This Row],[State]]="NSW",Table2[[#This Row],[Rated Order]]=3),"",100))</f>
        <v>100</v>
      </c>
      <c r="AS1270" s="47" t="str">
        <f>IF(Table2[[#This Row],[Pro Bet]]="","",IF(Table2[[#This Row],[Lev Ret]]="","",AR1270*Table2[[#This Row],[Div]]))</f>
        <v/>
      </c>
      <c r="AT1270" s="96">
        <f>IF(Table2[[#This Row],[Pro Bet]]="","",IF(AS1270="",AR1270*-1,AS1270-AR1270))</f>
        <v>-100</v>
      </c>
    </row>
    <row r="1271" spans="1:46" x14ac:dyDescent="0.25">
      <c r="A1271" s="38">
        <v>45171</v>
      </c>
      <c r="B1271" s="39" t="s">
        <v>107</v>
      </c>
      <c r="C1271" s="40">
        <v>0.62152777777777779</v>
      </c>
      <c r="D1271" s="39">
        <v>4</v>
      </c>
      <c r="E1271" s="39">
        <v>0</v>
      </c>
      <c r="F1271" s="70">
        <v>6</v>
      </c>
      <c r="G1271" s="39">
        <v>1700</v>
      </c>
      <c r="H1271" s="39" t="s">
        <v>988</v>
      </c>
      <c r="I1271" s="39" t="s">
        <v>989</v>
      </c>
      <c r="J1271" s="39">
        <v>175</v>
      </c>
      <c r="K1271" s="39">
        <v>11</v>
      </c>
      <c r="L1271" s="39" t="s">
        <v>314</v>
      </c>
      <c r="M1271" s="39" t="s">
        <v>1030</v>
      </c>
      <c r="N1271" s="41">
        <v>6.9</v>
      </c>
      <c r="O1271" s="39" t="s">
        <v>1027</v>
      </c>
      <c r="P1271" s="39" t="s">
        <v>1045</v>
      </c>
      <c r="Q1271" s="48"/>
      <c r="R1271" s="39">
        <v>2</v>
      </c>
      <c r="S1271" s="39">
        <v>57.5</v>
      </c>
      <c r="T1271" s="39">
        <v>57.5</v>
      </c>
      <c r="U1271" s="48">
        <v>38.302277432712216</v>
      </c>
      <c r="V1271" s="39"/>
      <c r="W1271" s="39"/>
      <c r="X1271" s="39">
        <v>2</v>
      </c>
      <c r="Y1271" s="39">
        <v>4.8</v>
      </c>
      <c r="Z1271" s="39">
        <v>35</v>
      </c>
      <c r="AA1271" s="39">
        <v>14</v>
      </c>
      <c r="AB1271" s="52"/>
      <c r="AC1271" s="39"/>
      <c r="AD1271" s="41">
        <v>7.5</v>
      </c>
      <c r="AE1271" s="41"/>
      <c r="AF1271" s="68" t="s">
        <v>618</v>
      </c>
      <c r="AG1271" s="39" t="str">
        <f>VLOOKUP(B1271,$B$1703:$D$1743,2,FALSE)</f>
        <v>Vic</v>
      </c>
      <c r="AH1271" s="39" t="str">
        <f>VLOOKUP(B1271,$B$1703:$D$1743,3,FALSE)</f>
        <v>-</v>
      </c>
      <c r="AI1271" s="69" t="str">
        <f>TRIM(PROPER(L1271))</f>
        <v>Sir Lucan</v>
      </c>
      <c r="AJ1271" s="39" t="str">
        <f>TEXT(A1271, "ddd")</f>
        <v>Sat</v>
      </c>
      <c r="AK1271" s="39">
        <f>MONTH(Table2[[#This Row],[Date]])</f>
        <v>9</v>
      </c>
      <c r="AL1271" s="39" t="s">
        <v>1361</v>
      </c>
      <c r="AM1271" s="39" t="str">
        <f>IF(AND(Table2[[#This Row],[Date]]=A1272,Table2[[#This Row],[Track]]=B1272,Table2[[#This Row],[Race]]=F1272,AL1271&lt;&gt;"Neg",AL1272&lt;&gt;"Neg"),2,"")</f>
        <v/>
      </c>
      <c r="AN1271" s="39" t="str">
        <f>IF(AM1271=2,2,IF(AND(AM1270=2,Table2[[#This Row],[Negatives]]&lt;&gt;"NEG"),2,""))</f>
        <v/>
      </c>
      <c r="AO1271" s="39">
        <f>IF(AND(Table2[[#This Row],[State]]="NSW",Table2[[#This Row],[Rated Order]]=3,AN1271=""),100,100)</f>
        <v>100</v>
      </c>
      <c r="AP1271" s="39" t="str">
        <f>IF(AC1271&lt;&gt;"Won","",AO1271*AD1271)</f>
        <v/>
      </c>
      <c r="AQ1271" s="39">
        <f>IF(AP1271="",AO1271*-1,AP1271-AO1271)</f>
        <v>-100</v>
      </c>
      <c r="AR1271" s="95" t="str">
        <f>IF(Table2[[#This Row],[Negatives]]="NEG","",IF(AND(Table2[[#This Row],[2 Pro Bets]]="",Table2[[#This Row],[State]]="NSW",Table2[[#This Row],[Rated Order]]=3),"",100))</f>
        <v/>
      </c>
      <c r="AS1271" s="47" t="str">
        <f>IF(Table2[[#This Row],[Pro Bet]]="","",IF(Table2[[#This Row],[Lev Ret]]="","",AR1271*Table2[[#This Row],[Div]]))</f>
        <v/>
      </c>
      <c r="AT1271" s="96" t="str">
        <f>IF(Table2[[#This Row],[Pro Bet]]="","",IF(AS1271="",AR1271*-1,AS1271-AR1271))</f>
        <v/>
      </c>
    </row>
    <row r="1272" spans="1:46" x14ac:dyDescent="0.25">
      <c r="A1272" s="38">
        <v>45171</v>
      </c>
      <c r="B1272" s="39" t="s">
        <v>44</v>
      </c>
      <c r="C1272" s="40">
        <v>0.63541666666666663</v>
      </c>
      <c r="D1272" s="39">
        <v>5</v>
      </c>
      <c r="E1272" s="39">
        <v>4</v>
      </c>
      <c r="F1272" s="70">
        <v>7</v>
      </c>
      <c r="G1272" s="39">
        <v>1000</v>
      </c>
      <c r="H1272" s="39" t="s">
        <v>1398</v>
      </c>
      <c r="I1272" s="39" t="s">
        <v>1052</v>
      </c>
      <c r="J1272" s="39">
        <v>1000</v>
      </c>
      <c r="K1272" s="39">
        <v>1</v>
      </c>
      <c r="L1272" s="39" t="s">
        <v>145</v>
      </c>
      <c r="M1272" s="39" t="s">
        <v>999</v>
      </c>
      <c r="N1272" s="41">
        <v>2.35</v>
      </c>
      <c r="O1272" s="39" t="s">
        <v>1091</v>
      </c>
      <c r="P1272" s="39" t="s">
        <v>1211</v>
      </c>
      <c r="Q1272" s="48"/>
      <c r="R1272" s="39">
        <v>8</v>
      </c>
      <c r="S1272" s="39">
        <v>60.5</v>
      </c>
      <c r="T1272" s="39">
        <v>60.5</v>
      </c>
      <c r="U1272" s="48">
        <v>60.735009671179881</v>
      </c>
      <c r="V1272" s="39">
        <v>2</v>
      </c>
      <c r="W1272" s="39">
        <v>1</v>
      </c>
      <c r="X1272" s="39">
        <v>2</v>
      </c>
      <c r="Y1272" s="39">
        <v>4</v>
      </c>
      <c r="Z1272" s="39">
        <v>20</v>
      </c>
      <c r="AA1272" s="39"/>
      <c r="AB1272" s="52"/>
      <c r="AC1272" s="39"/>
      <c r="AD1272" s="41">
        <v>2.8</v>
      </c>
      <c r="AE1272" s="41"/>
      <c r="AF1272" s="68" t="s">
        <v>619</v>
      </c>
      <c r="AG1272" s="39" t="str">
        <f>VLOOKUP(B1272,$B$1703:$D$1743,2,FALSE)</f>
        <v>NSW</v>
      </c>
      <c r="AH1272" s="39" t="str">
        <f>VLOOKUP(B1272,$B$1703:$D$1743,3,FALSE)</f>
        <v>-</v>
      </c>
      <c r="AI1272" s="69" t="str">
        <f>TRIM(PROPER(L1272))</f>
        <v>Nature Strip</v>
      </c>
      <c r="AJ1272" s="39" t="str">
        <f>TEXT(A1272, "ddd")</f>
        <v>Sat</v>
      </c>
      <c r="AK1272" s="39">
        <f>MONTH(Table2[[#This Row],[Date]])</f>
        <v>9</v>
      </c>
      <c r="AL1272" s="39" t="s">
        <v>1362</v>
      </c>
      <c r="AM1272" s="39" t="str">
        <f>IF(AND(Table2[[#This Row],[Date]]=A1273,Table2[[#This Row],[Track]]=B1273,Table2[[#This Row],[Race]]=F1273,AL1272&lt;&gt;"Neg",AL1273&lt;&gt;"Neg"),2,"")</f>
        <v/>
      </c>
      <c r="AN1272" s="39" t="str">
        <f>IF(AM1272=2,2,IF(AND(AM1271=2,Table2[[#This Row],[Negatives]]&lt;&gt;"NEG"),2,""))</f>
        <v/>
      </c>
      <c r="AO1272" s="39">
        <f>IF(AND(Table2[[#This Row],[State]]="NSW",Table2[[#This Row],[Rated Order]]=3,AN1272=""),100,100)</f>
        <v>100</v>
      </c>
      <c r="AP1272" s="39" t="str">
        <f>IF(AC1272&lt;&gt;"Won","",AO1272*AD1272)</f>
        <v/>
      </c>
      <c r="AQ1272" s="39">
        <f>IF(AP1272="",AO1272*-1,AP1272-AO1272)</f>
        <v>-100</v>
      </c>
      <c r="AR1272" s="95" t="str">
        <f>IF(Table2[[#This Row],[Negatives]]="NEG","",IF(AND(Table2[[#This Row],[2 Pro Bets]]="",Table2[[#This Row],[State]]="NSW",Table2[[#This Row],[Rated Order]]=3),"",100))</f>
        <v/>
      </c>
      <c r="AS1272" s="47" t="str">
        <f>IF(Table2[[#This Row],[Pro Bet]]="","",IF(Table2[[#This Row],[Lev Ret]]="","",AR1272*Table2[[#This Row],[Div]]))</f>
        <v/>
      </c>
      <c r="AT1272" s="96" t="str">
        <f>IF(Table2[[#This Row],[Pro Bet]]="","",IF(AS1272="",AR1272*-1,AS1272-AR1272))</f>
        <v/>
      </c>
    </row>
    <row r="1273" spans="1:46" x14ac:dyDescent="0.25">
      <c r="A1273" s="38">
        <v>45171</v>
      </c>
      <c r="B1273" s="39" t="s">
        <v>107</v>
      </c>
      <c r="C1273" s="40">
        <v>0.64930555555555558</v>
      </c>
      <c r="D1273" s="39">
        <v>4</v>
      </c>
      <c r="E1273" s="39">
        <v>0</v>
      </c>
      <c r="F1273" s="70">
        <v>7</v>
      </c>
      <c r="G1273" s="39">
        <v>1200</v>
      </c>
      <c r="H1273" s="39" t="s">
        <v>1021</v>
      </c>
      <c r="I1273" s="39" t="s">
        <v>1061</v>
      </c>
      <c r="J1273" s="39">
        <v>200</v>
      </c>
      <c r="K1273" s="39">
        <v>7</v>
      </c>
      <c r="L1273" s="39" t="s">
        <v>77</v>
      </c>
      <c r="M1273" s="39" t="s">
        <v>999</v>
      </c>
      <c r="N1273" s="41">
        <v>2.35</v>
      </c>
      <c r="O1273" s="39" t="s">
        <v>1330</v>
      </c>
      <c r="P1273" s="39" t="s">
        <v>1077</v>
      </c>
      <c r="Q1273" s="48"/>
      <c r="R1273" s="39">
        <v>9</v>
      </c>
      <c r="S1273" s="39">
        <v>56</v>
      </c>
      <c r="T1273" s="39">
        <v>56</v>
      </c>
      <c r="U1273" s="48">
        <v>39.950372208436725</v>
      </c>
      <c r="V1273" s="39">
        <v>2</v>
      </c>
      <c r="W1273" s="39">
        <v>1</v>
      </c>
      <c r="X1273" s="39">
        <v>3</v>
      </c>
      <c r="Y1273" s="39">
        <v>4.8</v>
      </c>
      <c r="Z1273" s="39">
        <v>35</v>
      </c>
      <c r="AA1273" s="39">
        <v>11</v>
      </c>
      <c r="AB1273" s="52"/>
      <c r="AC1273" s="39" t="s">
        <v>617</v>
      </c>
      <c r="AD1273" s="41">
        <v>3.2</v>
      </c>
      <c r="AE1273" s="41">
        <v>1.4</v>
      </c>
      <c r="AF1273" s="68" t="s">
        <v>618</v>
      </c>
      <c r="AG1273" s="39" t="str">
        <f>VLOOKUP(B1273,$B$1703:$D$1743,2,FALSE)</f>
        <v>Vic</v>
      </c>
      <c r="AH1273" s="39" t="str">
        <f>VLOOKUP(B1273,$B$1703:$D$1743,3,FALSE)</f>
        <v>-</v>
      </c>
      <c r="AI1273" s="69" t="str">
        <f>TRIM(PROPER(L1273))</f>
        <v>Benedetta</v>
      </c>
      <c r="AJ1273" s="39" t="str">
        <f>TEXT(A1273, "ddd")</f>
        <v>Sat</v>
      </c>
      <c r="AK1273" s="39">
        <f>MONTH(Table2[[#This Row],[Date]])</f>
        <v>9</v>
      </c>
      <c r="AL1273" s="39"/>
      <c r="AM1273" s="39" t="str">
        <f>IF(AND(Table2[[#This Row],[Date]]=A1274,Table2[[#This Row],[Track]]=B1274,Table2[[#This Row],[Race]]=F1274,AL1273&lt;&gt;"Neg",AL1274&lt;&gt;"Neg"),2,"")</f>
        <v/>
      </c>
      <c r="AN1273" s="39" t="str">
        <f>IF(AM1273=2,2,IF(AND(AM1272=2,Table2[[#This Row],[Negatives]]&lt;&gt;"NEG"),2,""))</f>
        <v/>
      </c>
      <c r="AO1273" s="39">
        <f>IF(AND(Table2[[#This Row],[State]]="NSW",Table2[[#This Row],[Rated Order]]=3,AN1273=""),100,100)</f>
        <v>100</v>
      </c>
      <c r="AP1273" s="39">
        <f>IF(AC1273&lt;&gt;"Won","",AO1273*AD1273)</f>
        <v>320</v>
      </c>
      <c r="AQ1273" s="39">
        <f>IF(AP1273="",AO1273*-1,AP1273-AO1273)</f>
        <v>220</v>
      </c>
      <c r="AR1273" s="95">
        <f>IF(Table2[[#This Row],[Negatives]]="NEG","",IF(AND(Table2[[#This Row],[2 Pro Bets]]="",Table2[[#This Row],[State]]="NSW",Table2[[#This Row],[Rated Order]]=3),"",100))</f>
        <v>100</v>
      </c>
      <c r="AS1273" s="47">
        <f>IF(Table2[[#This Row],[Pro Bet]]="","",IF(Table2[[#This Row],[Lev Ret]]="","",AR1273*Table2[[#This Row],[Div]]))</f>
        <v>320</v>
      </c>
      <c r="AT1273" s="96">
        <f>IF(Table2[[#This Row],[Pro Bet]]="","",IF(AS1273="",AR1273*-1,AS1273-AR1273))</f>
        <v>220</v>
      </c>
    </row>
    <row r="1274" spans="1:46" x14ac:dyDescent="0.25">
      <c r="A1274" s="38">
        <v>45171</v>
      </c>
      <c r="B1274" s="39" t="s">
        <v>107</v>
      </c>
      <c r="C1274" s="40">
        <v>0.67708333333333337</v>
      </c>
      <c r="D1274" s="39">
        <v>4</v>
      </c>
      <c r="E1274" s="39">
        <v>0</v>
      </c>
      <c r="F1274" s="70">
        <v>8</v>
      </c>
      <c r="G1274" s="39">
        <v>1100</v>
      </c>
      <c r="H1274" s="39" t="s">
        <v>988</v>
      </c>
      <c r="I1274" s="39" t="s">
        <v>1052</v>
      </c>
      <c r="J1274" s="39">
        <v>200</v>
      </c>
      <c r="K1274" s="39">
        <v>13</v>
      </c>
      <c r="L1274" s="39" t="s">
        <v>268</v>
      </c>
      <c r="M1274" s="39" t="s">
        <v>990</v>
      </c>
      <c r="N1274" s="41">
        <v>6.1</v>
      </c>
      <c r="O1274" s="39" t="s">
        <v>1055</v>
      </c>
      <c r="P1274" s="39" t="s">
        <v>1045</v>
      </c>
      <c r="Q1274" s="48"/>
      <c r="R1274" s="39">
        <v>10</v>
      </c>
      <c r="S1274" s="39">
        <v>56.5</v>
      </c>
      <c r="T1274" s="39">
        <v>56.5</v>
      </c>
      <c r="U1274" s="48">
        <v>31.544957774465974</v>
      </c>
      <c r="V1274" s="39">
        <v>3</v>
      </c>
      <c r="W1274" s="39"/>
      <c r="X1274" s="39">
        <v>2</v>
      </c>
      <c r="Y1274" s="39">
        <v>5</v>
      </c>
      <c r="Z1274" s="39">
        <v>35</v>
      </c>
      <c r="AA1274" s="39">
        <v>12</v>
      </c>
      <c r="AB1274" s="52"/>
      <c r="AC1274" s="39"/>
      <c r="AD1274" s="41">
        <v>6.5</v>
      </c>
      <c r="AE1274" s="41"/>
      <c r="AF1274" s="68" t="s">
        <v>618</v>
      </c>
      <c r="AG1274" s="39" t="str">
        <f>VLOOKUP(B1274,$B$1703:$D$1743,2,FALSE)</f>
        <v>Vic</v>
      </c>
      <c r="AH1274" s="39" t="str">
        <f>VLOOKUP(B1274,$B$1703:$D$1743,3,FALSE)</f>
        <v>-</v>
      </c>
      <c r="AI1274" s="69" t="str">
        <f>TRIM(PROPER(L1274))</f>
        <v>Magic Time</v>
      </c>
      <c r="AJ1274" s="39" t="str">
        <f>TEXT(A1274, "ddd")</f>
        <v>Sat</v>
      </c>
      <c r="AK1274" s="39">
        <f>MONTH(Table2[[#This Row],[Date]])</f>
        <v>9</v>
      </c>
      <c r="AL1274" s="39"/>
      <c r="AM1274" s="39">
        <f>IF(AND(Table2[[#This Row],[Date]]=A1275,Table2[[#This Row],[Track]]=B1275,Table2[[#This Row],[Race]]=F1275,AL1274&lt;&gt;"Neg",AL1275&lt;&gt;"Neg"),2,"")</f>
        <v>2</v>
      </c>
      <c r="AN1274" s="39">
        <f>IF(AM1274=2,2,IF(AND(AM1273=2,Table2[[#This Row],[Negatives]]&lt;&gt;"NEG"),2,""))</f>
        <v>2</v>
      </c>
      <c r="AO1274" s="39">
        <f>IF(AND(Table2[[#This Row],[State]]="NSW",Table2[[#This Row],[Rated Order]]=3,AN1274=""),100,100)</f>
        <v>100</v>
      </c>
      <c r="AP1274" s="39" t="str">
        <f>IF(AC1274&lt;&gt;"Won","",AO1274*AD1274)</f>
        <v/>
      </c>
      <c r="AQ1274" s="39">
        <f>IF(AP1274="",AO1274*-1,AP1274-AO1274)</f>
        <v>-100</v>
      </c>
      <c r="AR1274" s="95">
        <f>IF(Table2[[#This Row],[Negatives]]="NEG","",IF(AND(Table2[[#This Row],[2 Pro Bets]]="",Table2[[#This Row],[State]]="NSW",Table2[[#This Row],[Rated Order]]=3),"",100))</f>
        <v>100</v>
      </c>
      <c r="AS1274" s="47" t="str">
        <f>IF(Table2[[#This Row],[Pro Bet]]="","",IF(Table2[[#This Row],[Lev Ret]]="","",AR1274*Table2[[#This Row],[Div]]))</f>
        <v/>
      </c>
      <c r="AT1274" s="96">
        <f>IF(Table2[[#This Row],[Pro Bet]]="","",IF(AS1274="",AR1274*-1,AS1274-AR1274))</f>
        <v>-100</v>
      </c>
    </row>
    <row r="1275" spans="1:46" x14ac:dyDescent="0.25">
      <c r="A1275" s="38">
        <v>45171</v>
      </c>
      <c r="B1275" s="39" t="s">
        <v>107</v>
      </c>
      <c r="C1275" s="40">
        <v>0.67708333333333337</v>
      </c>
      <c r="D1275" s="39">
        <v>4</v>
      </c>
      <c r="E1275" s="39">
        <v>0</v>
      </c>
      <c r="F1275" s="70">
        <v>8</v>
      </c>
      <c r="G1275" s="39">
        <v>1100</v>
      </c>
      <c r="H1275" s="39" t="s">
        <v>988</v>
      </c>
      <c r="I1275" s="39" t="s">
        <v>1052</v>
      </c>
      <c r="J1275" s="39">
        <v>200</v>
      </c>
      <c r="K1275" s="39">
        <v>6</v>
      </c>
      <c r="L1275" s="39" t="s">
        <v>89</v>
      </c>
      <c r="M1275" s="39" t="s">
        <v>990</v>
      </c>
      <c r="N1275" s="41">
        <v>3.3</v>
      </c>
      <c r="O1275" s="39" t="s">
        <v>1253</v>
      </c>
      <c r="P1275" s="39" t="s">
        <v>1254</v>
      </c>
      <c r="Q1275" s="48"/>
      <c r="R1275" s="39">
        <v>3</v>
      </c>
      <c r="S1275" s="39">
        <v>57</v>
      </c>
      <c r="T1275" s="39">
        <v>57</v>
      </c>
      <c r="U1275" s="48">
        <v>31.544957774465974</v>
      </c>
      <c r="V1275" s="39">
        <v>1</v>
      </c>
      <c r="W1275" s="39">
        <v>2</v>
      </c>
      <c r="X1275" s="39">
        <v>3</v>
      </c>
      <c r="Y1275" s="39">
        <v>5.4</v>
      </c>
      <c r="Z1275" s="39">
        <v>30</v>
      </c>
      <c r="AA1275" s="39">
        <v>12</v>
      </c>
      <c r="AB1275" s="52"/>
      <c r="AC1275" s="39" t="s">
        <v>617</v>
      </c>
      <c r="AD1275" s="41">
        <v>2.8</v>
      </c>
      <c r="AE1275" s="41">
        <v>1.5</v>
      </c>
      <c r="AF1275" s="68" t="s">
        <v>618</v>
      </c>
      <c r="AG1275" s="39" t="str">
        <f>VLOOKUP(B1275,$B$1703:$D$1743,2,FALSE)</f>
        <v>Vic</v>
      </c>
      <c r="AH1275" s="39" t="str">
        <f>VLOOKUP(B1275,$B$1703:$D$1743,3,FALSE)</f>
        <v>-</v>
      </c>
      <c r="AI1275" s="69" t="str">
        <f>TRIM(PROPER(L1275))</f>
        <v>Asfoora</v>
      </c>
      <c r="AJ1275" s="39" t="str">
        <f>TEXT(A1275, "ddd")</f>
        <v>Sat</v>
      </c>
      <c r="AK1275" s="39">
        <f>MONTH(Table2[[#This Row],[Date]])</f>
        <v>9</v>
      </c>
      <c r="AL1275" s="39"/>
      <c r="AM1275" s="39" t="str">
        <f>IF(AND(Table2[[#This Row],[Date]]=A1276,Table2[[#This Row],[Track]]=B1276,Table2[[#This Row],[Race]]=F1276,AL1275&lt;&gt;"Neg",AL1276&lt;&gt;"Neg"),2,"")</f>
        <v/>
      </c>
      <c r="AN1275" s="39">
        <f>IF(AM1275=2,2,IF(AND(AM1274=2,Table2[[#This Row],[Negatives]]&lt;&gt;"NEG"),2,""))</f>
        <v>2</v>
      </c>
      <c r="AO1275" s="39">
        <f>IF(AND(Table2[[#This Row],[State]]="NSW",Table2[[#This Row],[Rated Order]]=3,AN1275=""),100,100)</f>
        <v>100</v>
      </c>
      <c r="AP1275" s="39">
        <f>IF(AC1275&lt;&gt;"Won","",AO1275*AD1275)</f>
        <v>280</v>
      </c>
      <c r="AQ1275" s="39">
        <f>IF(AP1275="",AO1275*-1,AP1275-AO1275)</f>
        <v>180</v>
      </c>
      <c r="AR1275" s="95">
        <f>IF(Table2[[#This Row],[Negatives]]="NEG","",IF(AND(Table2[[#This Row],[2 Pro Bets]]="",Table2[[#This Row],[State]]="NSW",Table2[[#This Row],[Rated Order]]=3),"",100))</f>
        <v>100</v>
      </c>
      <c r="AS1275" s="47">
        <f>IF(Table2[[#This Row],[Pro Bet]]="","",IF(Table2[[#This Row],[Lev Ret]]="","",AR1275*Table2[[#This Row],[Div]]))</f>
        <v>280</v>
      </c>
      <c r="AT1275" s="96">
        <f>IF(Table2[[#This Row],[Pro Bet]]="","",IF(AS1275="",AR1275*-1,AS1275-AR1275))</f>
        <v>180</v>
      </c>
    </row>
    <row r="1276" spans="1:46" x14ac:dyDescent="0.25">
      <c r="A1276" s="38">
        <v>45171</v>
      </c>
      <c r="B1276" s="39" t="s">
        <v>44</v>
      </c>
      <c r="C1276" s="40">
        <v>0.71527777777777779</v>
      </c>
      <c r="D1276" s="39">
        <v>5</v>
      </c>
      <c r="E1276" s="39">
        <v>4</v>
      </c>
      <c r="F1276" s="70">
        <v>10</v>
      </c>
      <c r="G1276" s="39">
        <v>1200</v>
      </c>
      <c r="H1276" s="39" t="s">
        <v>1398</v>
      </c>
      <c r="I1276" s="39">
        <v>78</v>
      </c>
      <c r="J1276" s="39">
        <v>160</v>
      </c>
      <c r="K1276" s="39">
        <v>4</v>
      </c>
      <c r="L1276" s="39" t="s">
        <v>123</v>
      </c>
      <c r="M1276" s="39" t="s">
        <v>1018</v>
      </c>
      <c r="N1276" s="41">
        <v>4.5999999999999996</v>
      </c>
      <c r="O1276" s="39" t="s">
        <v>1545</v>
      </c>
      <c r="P1276" s="39" t="s">
        <v>1175</v>
      </c>
      <c r="Q1276" s="48"/>
      <c r="R1276" s="39">
        <v>5</v>
      </c>
      <c r="S1276" s="39">
        <v>59</v>
      </c>
      <c r="T1276" s="39">
        <v>59</v>
      </c>
      <c r="U1276" s="48">
        <v>58.776167471819647</v>
      </c>
      <c r="V1276" s="39">
        <v>4</v>
      </c>
      <c r="W1276" s="39">
        <v>3</v>
      </c>
      <c r="X1276" s="39">
        <v>2</v>
      </c>
      <c r="Y1276" s="39">
        <v>5.48</v>
      </c>
      <c r="Z1276" s="39">
        <v>20</v>
      </c>
      <c r="AA1276" s="39"/>
      <c r="AB1276" s="52"/>
      <c r="AC1276" s="39"/>
      <c r="AD1276" s="41">
        <v>5</v>
      </c>
      <c r="AE1276" s="41"/>
      <c r="AF1276" s="68" t="s">
        <v>619</v>
      </c>
      <c r="AG1276" s="39" t="str">
        <f>VLOOKUP(B1276,$B$1703:$D$1743,2,FALSE)</f>
        <v>NSW</v>
      </c>
      <c r="AH1276" s="39" t="str">
        <f>VLOOKUP(B1276,$B$1703:$D$1743,3,FALSE)</f>
        <v>-</v>
      </c>
      <c r="AI1276" s="69" t="str">
        <f>TRIM(PROPER(L1276))</f>
        <v>Time To Boogie</v>
      </c>
      <c r="AJ1276" s="39" t="str">
        <f>TEXT(A1276, "ddd")</f>
        <v>Sat</v>
      </c>
      <c r="AK1276" s="39">
        <f>MONTH(Table2[[#This Row],[Date]])</f>
        <v>9</v>
      </c>
      <c r="AL1276" s="39" t="s">
        <v>1362</v>
      </c>
      <c r="AM1276" s="39" t="str">
        <f>IF(AND(Table2[[#This Row],[Date]]=A1277,Table2[[#This Row],[Track]]=B1277,Table2[[#This Row],[Race]]=F1277,AL1276&lt;&gt;"Neg",AL1277&lt;&gt;"Neg"),2,"")</f>
        <v/>
      </c>
      <c r="AN1276" s="39" t="str">
        <f>IF(AM1276=2,2,IF(AND(AM1275=2,Table2[[#This Row],[Negatives]]&lt;&gt;"NEG"),2,""))</f>
        <v/>
      </c>
      <c r="AO1276" s="39">
        <f>IF(AND(Table2[[#This Row],[State]]="NSW",Table2[[#This Row],[Rated Order]]=3,AN1276=""),100,100)</f>
        <v>100</v>
      </c>
      <c r="AP1276" s="39" t="str">
        <f>IF(AC1276&lt;&gt;"Won","",AO1276*AD1276)</f>
        <v/>
      </c>
      <c r="AQ1276" s="39">
        <f>IF(AP1276="",AO1276*-1,AP1276-AO1276)</f>
        <v>-100</v>
      </c>
      <c r="AR1276" s="95" t="str">
        <f>IF(Table2[[#This Row],[Negatives]]="NEG","",IF(AND(Table2[[#This Row],[2 Pro Bets]]="",Table2[[#This Row],[State]]="NSW",Table2[[#This Row],[Rated Order]]=3),"",100))</f>
        <v/>
      </c>
      <c r="AS1276" s="47" t="str">
        <f>IF(Table2[[#This Row],[Pro Bet]]="","",IF(Table2[[#This Row],[Lev Ret]]="","",AR1276*Table2[[#This Row],[Div]]))</f>
        <v/>
      </c>
      <c r="AT1276" s="96" t="str">
        <f>IF(Table2[[#This Row],[Pro Bet]]="","",IF(AS1276="",AR1276*-1,AS1276-AR1276))</f>
        <v/>
      </c>
    </row>
    <row r="1277" spans="1:46" x14ac:dyDescent="0.25">
      <c r="A1277" s="38">
        <v>45171</v>
      </c>
      <c r="B1277" s="39" t="s">
        <v>107</v>
      </c>
      <c r="C1277" s="40">
        <v>0.72569444444444453</v>
      </c>
      <c r="D1277" s="39">
        <v>4</v>
      </c>
      <c r="E1277" s="39">
        <v>0</v>
      </c>
      <c r="F1277" s="70">
        <v>10</v>
      </c>
      <c r="G1277" s="39">
        <v>1400</v>
      </c>
      <c r="H1277" s="39" t="s">
        <v>988</v>
      </c>
      <c r="I1277" s="39">
        <v>100</v>
      </c>
      <c r="J1277" s="39">
        <v>150</v>
      </c>
      <c r="K1277" s="39">
        <v>2</v>
      </c>
      <c r="L1277" s="39" t="s">
        <v>177</v>
      </c>
      <c r="M1277" s="39" t="s">
        <v>999</v>
      </c>
      <c r="N1277" s="41">
        <v>8.1999999999999993</v>
      </c>
      <c r="O1277" s="39" t="s">
        <v>1000</v>
      </c>
      <c r="P1277" s="39" t="s">
        <v>1077</v>
      </c>
      <c r="Q1277" s="48"/>
      <c r="R1277" s="39">
        <v>13</v>
      </c>
      <c r="S1277" s="39">
        <v>59.5</v>
      </c>
      <c r="T1277" s="39">
        <v>59.5</v>
      </c>
      <c r="U1277" s="48">
        <v>42.498152254249817</v>
      </c>
      <c r="V1277" s="39">
        <v>2</v>
      </c>
      <c r="W1277" s="39">
        <v>3</v>
      </c>
      <c r="X1277" s="39">
        <v>2</v>
      </c>
      <c r="Y1277" s="39">
        <v>5</v>
      </c>
      <c r="Z1277" s="39">
        <v>35</v>
      </c>
      <c r="AA1277" s="39">
        <v>14</v>
      </c>
      <c r="AB1277" s="52"/>
      <c r="AC1277" s="39" t="s">
        <v>2</v>
      </c>
      <c r="AD1277" s="41">
        <v>8</v>
      </c>
      <c r="AE1277" s="41">
        <v>2.4</v>
      </c>
      <c r="AF1277" s="68" t="s">
        <v>618</v>
      </c>
      <c r="AG1277" s="39" t="str">
        <f>VLOOKUP(B1277,$B$1703:$D$1743,2,FALSE)</f>
        <v>Vic</v>
      </c>
      <c r="AH1277" s="39" t="str">
        <f>VLOOKUP(B1277,$B$1703:$D$1743,3,FALSE)</f>
        <v>-</v>
      </c>
      <c r="AI1277" s="69" t="str">
        <f>TRIM(PROPER(L1277))</f>
        <v>Here To Shock</v>
      </c>
      <c r="AJ1277" s="39" t="str">
        <f>TEXT(A1277, "ddd")</f>
        <v>Sat</v>
      </c>
      <c r="AK1277" s="39">
        <f>MONTH(Table2[[#This Row],[Date]])</f>
        <v>9</v>
      </c>
      <c r="AL1277" s="39" t="s">
        <v>1361</v>
      </c>
      <c r="AM1277" s="39" t="str">
        <f>IF(AND(Table2[[#This Row],[Date]]=A1278,Table2[[#This Row],[Track]]=B1278,Table2[[#This Row],[Race]]=F1278,AL1277&lt;&gt;"Neg",AL1278&lt;&gt;"Neg"),2,"")</f>
        <v/>
      </c>
      <c r="AN1277" s="39" t="str">
        <f>IF(AM1277=2,2,IF(AND(AM1276=2,Table2[[#This Row],[Negatives]]&lt;&gt;"NEG"),2,""))</f>
        <v/>
      </c>
      <c r="AO1277" s="39">
        <f>IF(AND(Table2[[#This Row],[State]]="NSW",Table2[[#This Row],[Rated Order]]=3,AN1277=""),100,100)</f>
        <v>100</v>
      </c>
      <c r="AP1277" s="39" t="str">
        <f>IF(AC1277&lt;&gt;"Won","",AO1277*AD1277)</f>
        <v/>
      </c>
      <c r="AQ1277" s="39">
        <f>IF(AP1277="",AO1277*-1,AP1277-AO1277)</f>
        <v>-100</v>
      </c>
      <c r="AR1277" s="95" t="str">
        <f>IF(Table2[[#This Row],[Negatives]]="NEG","",IF(AND(Table2[[#This Row],[2 Pro Bets]]="",Table2[[#This Row],[State]]="NSW",Table2[[#This Row],[Rated Order]]=3),"",100))</f>
        <v/>
      </c>
      <c r="AS1277" s="47" t="str">
        <f>IF(Table2[[#This Row],[Pro Bet]]="","",IF(Table2[[#This Row],[Lev Ret]]="","",AR1277*Table2[[#This Row],[Div]]))</f>
        <v/>
      </c>
      <c r="AT1277" s="96" t="str">
        <f>IF(Table2[[#This Row],[Pro Bet]]="","",IF(AS1277="",AR1277*-1,AS1277-AR1277))</f>
        <v/>
      </c>
    </row>
    <row r="1278" spans="1:46" x14ac:dyDescent="0.25">
      <c r="A1278" s="38">
        <v>45178</v>
      </c>
      <c r="B1278" s="39" t="s">
        <v>45</v>
      </c>
      <c r="C1278" s="40">
        <v>0.49305555555555558</v>
      </c>
      <c r="D1278" s="39">
        <v>4</v>
      </c>
      <c r="E1278" s="39">
        <v>0</v>
      </c>
      <c r="F1278" s="70">
        <v>1</v>
      </c>
      <c r="G1278" s="39">
        <v>1200</v>
      </c>
      <c r="H1278" s="39" t="s">
        <v>1398</v>
      </c>
      <c r="I1278" s="39">
        <v>72</v>
      </c>
      <c r="J1278" s="39">
        <v>120</v>
      </c>
      <c r="K1278" s="39">
        <v>3</v>
      </c>
      <c r="L1278" s="39" t="s">
        <v>355</v>
      </c>
      <c r="M1278" s="39" t="s">
        <v>995</v>
      </c>
      <c r="N1278" s="41">
        <v>6.8</v>
      </c>
      <c r="O1278" s="39" t="s">
        <v>1550</v>
      </c>
      <c r="P1278" s="39" t="s">
        <v>1116</v>
      </c>
      <c r="Q1278" s="48"/>
      <c r="R1278" s="39">
        <v>7</v>
      </c>
      <c r="S1278" s="39">
        <v>58.5</v>
      </c>
      <c r="T1278" s="39">
        <v>58.5</v>
      </c>
      <c r="U1278" s="48">
        <v>37.433155080213908</v>
      </c>
      <c r="V1278" s="39">
        <v>3</v>
      </c>
      <c r="W1278" s="39">
        <v>2</v>
      </c>
      <c r="X1278" s="39">
        <v>2</v>
      </c>
      <c r="Y1278" s="39">
        <v>6</v>
      </c>
      <c r="Z1278" s="39">
        <v>20</v>
      </c>
      <c r="AA1278" s="39"/>
      <c r="AB1278" s="52"/>
      <c r="AC1278" s="39"/>
      <c r="AD1278" s="41">
        <v>7</v>
      </c>
      <c r="AE1278" s="41"/>
      <c r="AF1278" s="68" t="s">
        <v>619</v>
      </c>
      <c r="AG1278" s="39" t="str">
        <f>VLOOKUP(B1278,$B$1703:$D$1743,2,FALSE)</f>
        <v>NSW</v>
      </c>
      <c r="AH1278" s="39" t="str">
        <f>VLOOKUP(B1278,$B$1703:$D$1743,3,FALSE)</f>
        <v>-</v>
      </c>
      <c r="AI1278" s="69" t="str">
        <f>TRIM(PROPER(L1278))</f>
        <v>Defiant Heart</v>
      </c>
      <c r="AJ1278" s="39" t="str">
        <f>TEXT(A1278, "ddd")</f>
        <v>Sat</v>
      </c>
      <c r="AK1278" s="39">
        <f>MONTH(Table2[[#This Row],[Date]])</f>
        <v>9</v>
      </c>
      <c r="AL1278" s="39"/>
      <c r="AM1278" s="39">
        <f>IF(AND(Table2[[#This Row],[Date]]=A1279,Table2[[#This Row],[Track]]=B1279,Table2[[#This Row],[Race]]=F1279,AL1278&lt;&gt;"Neg",AL1279&lt;&gt;"Neg"),2,"")</f>
        <v>2</v>
      </c>
      <c r="AN1278" s="39">
        <f>IF(AM1278=2,2,IF(AND(AM1277=2,Table2[[#This Row],[Negatives]]&lt;&gt;"NEG"),2,""))</f>
        <v>2</v>
      </c>
      <c r="AO1278" s="39">
        <f>IF(AND(Table2[[#This Row],[State]]="NSW",Table2[[#This Row],[Rated Order]]=3,AN1278=""),100,100)</f>
        <v>100</v>
      </c>
      <c r="AP1278" s="39" t="str">
        <f>IF(AC1278&lt;&gt;"Won","",AO1278*AD1278)</f>
        <v/>
      </c>
      <c r="AQ1278" s="39">
        <f>IF(AP1278="",AO1278*-1,AP1278-AO1278)</f>
        <v>-100</v>
      </c>
      <c r="AR1278" s="95">
        <f>IF(Table2[[#This Row],[Negatives]]="NEG","",IF(AND(Table2[[#This Row],[2 Pro Bets]]="",Table2[[#This Row],[State]]="NSW",Table2[[#This Row],[Rated Order]]=3),"",100))</f>
        <v>100</v>
      </c>
      <c r="AS1278" s="47" t="str">
        <f>IF(Table2[[#This Row],[Pro Bet]]="","",IF(Table2[[#This Row],[Lev Ret]]="","",AR1278*Table2[[#This Row],[Div]]))</f>
        <v/>
      </c>
      <c r="AT1278" s="96">
        <f>IF(Table2[[#This Row],[Pro Bet]]="","",IF(AS1278="",AR1278*-1,AS1278-AR1278))</f>
        <v>-100</v>
      </c>
    </row>
    <row r="1279" spans="1:46" x14ac:dyDescent="0.25">
      <c r="A1279" s="38">
        <v>45178</v>
      </c>
      <c r="B1279" s="39" t="s">
        <v>45</v>
      </c>
      <c r="C1279" s="40">
        <v>0.49305555555555558</v>
      </c>
      <c r="D1279" s="39">
        <v>4</v>
      </c>
      <c r="E1279" s="39">
        <v>0</v>
      </c>
      <c r="F1279" s="70">
        <v>1</v>
      </c>
      <c r="G1279" s="39">
        <v>1200</v>
      </c>
      <c r="H1279" s="39" t="s">
        <v>1398</v>
      </c>
      <c r="I1279" s="39">
        <v>72</v>
      </c>
      <c r="J1279" s="39">
        <v>120</v>
      </c>
      <c r="K1279" s="39">
        <v>11</v>
      </c>
      <c r="L1279" s="39" t="s">
        <v>356</v>
      </c>
      <c r="M1279" s="39" t="s">
        <v>1006</v>
      </c>
      <c r="N1279" s="41">
        <v>5.8</v>
      </c>
      <c r="O1279" s="39" t="s">
        <v>1551</v>
      </c>
      <c r="P1279" s="39" t="s">
        <v>1175</v>
      </c>
      <c r="Q1279" s="48"/>
      <c r="R1279" s="39">
        <v>1</v>
      </c>
      <c r="S1279" s="39">
        <v>55</v>
      </c>
      <c r="T1279" s="39">
        <v>55</v>
      </c>
      <c r="U1279" s="48">
        <v>37.433155080213908</v>
      </c>
      <c r="V1279" s="39">
        <v>5</v>
      </c>
      <c r="W1279" s="39"/>
      <c r="X1279" s="39">
        <v>3</v>
      </c>
      <c r="Y1279" s="39">
        <v>6.2</v>
      </c>
      <c r="Z1279" s="39">
        <v>20</v>
      </c>
      <c r="AA1279" s="39"/>
      <c r="AB1279" s="52"/>
      <c r="AC1279" s="39" t="s">
        <v>2</v>
      </c>
      <c r="AD1279" s="41">
        <v>6.5</v>
      </c>
      <c r="AE1279" s="41">
        <v>2.2999999999999998</v>
      </c>
      <c r="AF1279" s="68" t="s">
        <v>619</v>
      </c>
      <c r="AG1279" s="39" t="str">
        <f>VLOOKUP(B1279,$B$1703:$D$1743,2,FALSE)</f>
        <v>NSW</v>
      </c>
      <c r="AH1279" s="39" t="str">
        <f>VLOOKUP(B1279,$B$1703:$D$1743,3,FALSE)</f>
        <v>-</v>
      </c>
      <c r="AI1279" s="69" t="str">
        <f>TRIM(PROPER(L1279))</f>
        <v>Iron Man</v>
      </c>
      <c r="AJ1279" s="39" t="str">
        <f>TEXT(A1279, "ddd")</f>
        <v>Sat</v>
      </c>
      <c r="AK1279" s="39">
        <f>MONTH(Table2[[#This Row],[Date]])</f>
        <v>9</v>
      </c>
      <c r="AL1279" s="39"/>
      <c r="AM1279" s="39" t="str">
        <f>IF(AND(Table2[[#This Row],[Date]]=A1280,Table2[[#This Row],[Track]]=B1280,Table2[[#This Row],[Race]]=F1280,AL1279&lt;&gt;"Neg",AL1280&lt;&gt;"Neg"),2,"")</f>
        <v/>
      </c>
      <c r="AN1279" s="39">
        <f>IF(AM1279=2,2,IF(AND(AM1278=2,Table2[[#This Row],[Negatives]]&lt;&gt;"NEG"),2,""))</f>
        <v>2</v>
      </c>
      <c r="AO1279" s="39">
        <f>IF(AND(Table2[[#This Row],[State]]="NSW",Table2[[#This Row],[Rated Order]]=3,AN1279=""),100,100)</f>
        <v>100</v>
      </c>
      <c r="AP1279" s="39" t="str">
        <f>IF(AC1279&lt;&gt;"Won","",AO1279*AD1279)</f>
        <v/>
      </c>
      <c r="AQ1279" s="39">
        <f>IF(AP1279="",AO1279*-1,AP1279-AO1279)</f>
        <v>-100</v>
      </c>
      <c r="AR1279" s="95">
        <f>IF(Table2[[#This Row],[Negatives]]="NEG","",IF(AND(Table2[[#This Row],[2 Pro Bets]]="",Table2[[#This Row],[State]]="NSW",Table2[[#This Row],[Rated Order]]=3),"",100))</f>
        <v>100</v>
      </c>
      <c r="AS1279" s="47" t="str">
        <f>IF(Table2[[#This Row],[Pro Bet]]="","",IF(Table2[[#This Row],[Lev Ret]]="","",AR1279*Table2[[#This Row],[Div]]))</f>
        <v/>
      </c>
      <c r="AT1279" s="96">
        <f>IF(Table2[[#This Row],[Pro Bet]]="","",IF(AS1279="",AR1279*-1,AS1279-AR1279))</f>
        <v>-100</v>
      </c>
    </row>
    <row r="1280" spans="1:46" x14ac:dyDescent="0.25">
      <c r="A1280" s="38">
        <v>45178</v>
      </c>
      <c r="B1280" s="39" t="s">
        <v>45</v>
      </c>
      <c r="C1280" s="40">
        <v>0.56597222222222221</v>
      </c>
      <c r="D1280" s="39">
        <v>4</v>
      </c>
      <c r="E1280" s="39">
        <v>0</v>
      </c>
      <c r="F1280" s="70">
        <v>4</v>
      </c>
      <c r="G1280" s="39">
        <v>1500</v>
      </c>
      <c r="H1280" s="39" t="s">
        <v>1398</v>
      </c>
      <c r="I1280" s="39">
        <v>78</v>
      </c>
      <c r="J1280" s="39">
        <v>160</v>
      </c>
      <c r="K1280" s="39">
        <v>3</v>
      </c>
      <c r="L1280" s="39" t="s">
        <v>213</v>
      </c>
      <c r="M1280" s="39" t="s">
        <v>1006</v>
      </c>
      <c r="N1280" s="41">
        <v>2.5</v>
      </c>
      <c r="O1280" s="39" t="s">
        <v>1091</v>
      </c>
      <c r="P1280" s="39" t="s">
        <v>1182</v>
      </c>
      <c r="Q1280" s="48"/>
      <c r="R1280" s="39">
        <v>2</v>
      </c>
      <c r="S1280" s="39">
        <v>58.5</v>
      </c>
      <c r="T1280" s="39">
        <v>58.5</v>
      </c>
      <c r="U1280" s="48">
        <v>57.543859649122808</v>
      </c>
      <c r="V1280" s="39">
        <v>1</v>
      </c>
      <c r="W1280" s="39">
        <v>1</v>
      </c>
      <c r="X1280" s="39">
        <v>2</v>
      </c>
      <c r="Y1280" s="39">
        <v>5.8</v>
      </c>
      <c r="Z1280" s="39">
        <v>20</v>
      </c>
      <c r="AA1280" s="39"/>
      <c r="AB1280" s="52"/>
      <c r="AC1280" s="39" t="s">
        <v>2</v>
      </c>
      <c r="AD1280" s="41">
        <v>2.8</v>
      </c>
      <c r="AE1280" s="41">
        <v>1.2</v>
      </c>
      <c r="AF1280" s="68" t="s">
        <v>619</v>
      </c>
      <c r="AG1280" s="39" t="str">
        <f>VLOOKUP(B1280,$B$1703:$D$1743,2,FALSE)</f>
        <v>NSW</v>
      </c>
      <c r="AH1280" s="39" t="str">
        <f>VLOOKUP(B1280,$B$1703:$D$1743,3,FALSE)</f>
        <v>-</v>
      </c>
      <c r="AI1280" s="69" t="str">
        <f>TRIM(PROPER(L1280))</f>
        <v>Gracilistyla</v>
      </c>
      <c r="AJ1280" s="39" t="str">
        <f>TEXT(A1280, "ddd")</f>
        <v>Sat</v>
      </c>
      <c r="AK1280" s="39">
        <f>MONTH(Table2[[#This Row],[Date]])</f>
        <v>9</v>
      </c>
      <c r="AL1280" s="39"/>
      <c r="AM1280" s="39" t="str">
        <f>IF(AND(Table2[[#This Row],[Date]]=A1281,Table2[[#This Row],[Track]]=B1281,Table2[[#This Row],[Race]]=F1281,AL1280&lt;&gt;"Neg",AL1281&lt;&gt;"Neg"),2,"")</f>
        <v/>
      </c>
      <c r="AN1280" s="39" t="str">
        <f>IF(AM1280=2,2,IF(AND(AM1279=2,Table2[[#This Row],[Negatives]]&lt;&gt;"NEG"),2,""))</f>
        <v/>
      </c>
      <c r="AO1280" s="39">
        <f>IF(AND(Table2[[#This Row],[State]]="NSW",Table2[[#This Row],[Rated Order]]=3,AN1280=""),100,100)</f>
        <v>100</v>
      </c>
      <c r="AP1280" s="39" t="str">
        <f>IF(AC1280&lt;&gt;"Won","",AO1280*AD1280)</f>
        <v/>
      </c>
      <c r="AQ1280" s="39">
        <f>IF(AP1280="",AO1280*-1,AP1280-AO1280)</f>
        <v>-100</v>
      </c>
      <c r="AR1280" s="95">
        <f>IF(Table2[[#This Row],[Negatives]]="NEG","",IF(AND(Table2[[#This Row],[2 Pro Bets]]="",Table2[[#This Row],[State]]="NSW",Table2[[#This Row],[Rated Order]]=3),"",100))</f>
        <v>100</v>
      </c>
      <c r="AS1280" s="47" t="str">
        <f>IF(Table2[[#This Row],[Pro Bet]]="","",IF(Table2[[#This Row],[Lev Ret]]="","",AR1280*Table2[[#This Row],[Div]]))</f>
        <v/>
      </c>
      <c r="AT1280" s="96">
        <f>IF(Table2[[#This Row],[Pro Bet]]="","",IF(AS1280="",AR1280*-1,AS1280-AR1280))</f>
        <v>-100</v>
      </c>
    </row>
    <row r="1281" spans="1:46" x14ac:dyDescent="0.25">
      <c r="A1281" s="38">
        <v>45178</v>
      </c>
      <c r="B1281" s="39" t="s">
        <v>125</v>
      </c>
      <c r="C1281" s="40">
        <v>0.57638888888888895</v>
      </c>
      <c r="D1281" s="39">
        <v>4</v>
      </c>
      <c r="E1281" s="39">
        <v>0</v>
      </c>
      <c r="F1281" s="70">
        <v>4</v>
      </c>
      <c r="G1281" s="39">
        <v>1200</v>
      </c>
      <c r="H1281" s="39" t="s">
        <v>988</v>
      </c>
      <c r="I1281" s="39" t="s">
        <v>989</v>
      </c>
      <c r="J1281" s="39">
        <v>150</v>
      </c>
      <c r="K1281" s="39">
        <v>2</v>
      </c>
      <c r="L1281" s="39" t="s">
        <v>186</v>
      </c>
      <c r="M1281" s="39" t="s">
        <v>999</v>
      </c>
      <c r="N1281" s="41">
        <v>5</v>
      </c>
      <c r="O1281" s="39" t="s">
        <v>1009</v>
      </c>
      <c r="P1281" s="39" t="s">
        <v>1331</v>
      </c>
      <c r="Q1281" s="48">
        <v>3</v>
      </c>
      <c r="R1281" s="39">
        <v>5</v>
      </c>
      <c r="S1281" s="39">
        <v>58</v>
      </c>
      <c r="T1281" s="39">
        <v>55</v>
      </c>
      <c r="U1281" s="48">
        <v>77.142857142857139</v>
      </c>
      <c r="V1281" s="39">
        <v>1</v>
      </c>
      <c r="W1281" s="39">
        <v>3</v>
      </c>
      <c r="X1281" s="39">
        <v>2</v>
      </c>
      <c r="Y1281" s="39">
        <v>5</v>
      </c>
      <c r="Z1281" s="39">
        <v>35</v>
      </c>
      <c r="AA1281" s="39">
        <v>6</v>
      </c>
      <c r="AB1281" s="52"/>
      <c r="AC1281" s="39"/>
      <c r="AD1281" s="41">
        <v>8</v>
      </c>
      <c r="AE1281" s="41"/>
      <c r="AF1281" s="68" t="s">
        <v>618</v>
      </c>
      <c r="AG1281" s="39" t="str">
        <f>VLOOKUP(B1281,$B$1703:$D$1743,2,FALSE)</f>
        <v>Vic</v>
      </c>
      <c r="AH1281" s="39" t="str">
        <f>VLOOKUP(B1281,$B$1703:$D$1743,3,FALSE)</f>
        <v>-</v>
      </c>
      <c r="AI1281" s="69" t="str">
        <f>TRIM(PROPER(L1281))</f>
        <v>Savannah Cloud</v>
      </c>
      <c r="AJ1281" s="39" t="str">
        <f>TEXT(A1281, "ddd")</f>
        <v>Sat</v>
      </c>
      <c r="AK1281" s="39">
        <f>MONTH(Table2[[#This Row],[Date]])</f>
        <v>9</v>
      </c>
      <c r="AL1281" s="39"/>
      <c r="AM1281" s="39" t="str">
        <f>IF(AND(Table2[[#This Row],[Date]]=A1282,Table2[[#This Row],[Track]]=B1282,Table2[[#This Row],[Race]]=F1282,AL1281&lt;&gt;"Neg",AL1282&lt;&gt;"Neg"),2,"")</f>
        <v/>
      </c>
      <c r="AN1281" s="39" t="str">
        <f>IF(AM1281=2,2,IF(AND(AM1280=2,Table2[[#This Row],[Negatives]]&lt;&gt;"NEG"),2,""))</f>
        <v/>
      </c>
      <c r="AO1281" s="39">
        <f>IF(AND(Table2[[#This Row],[State]]="NSW",Table2[[#This Row],[Rated Order]]=3,AN1281=""),100,100)</f>
        <v>100</v>
      </c>
      <c r="AP1281" s="39" t="str">
        <f>IF(AC1281&lt;&gt;"Won","",AO1281*AD1281)</f>
        <v/>
      </c>
      <c r="AQ1281" s="39">
        <f>IF(AP1281="",AO1281*-1,AP1281-AO1281)</f>
        <v>-100</v>
      </c>
      <c r="AR1281" s="95">
        <f>IF(Table2[[#This Row],[Negatives]]="NEG","",IF(AND(Table2[[#This Row],[2 Pro Bets]]="",Table2[[#This Row],[State]]="NSW",Table2[[#This Row],[Rated Order]]=3),"",100))</f>
        <v>100</v>
      </c>
      <c r="AS1281" s="47" t="str">
        <f>IF(Table2[[#This Row],[Pro Bet]]="","",IF(Table2[[#This Row],[Lev Ret]]="","",AR1281*Table2[[#This Row],[Div]]))</f>
        <v/>
      </c>
      <c r="AT1281" s="96">
        <f>IF(Table2[[#This Row],[Pro Bet]]="","",IF(AS1281="",AR1281*-1,AS1281-AR1281))</f>
        <v>-100</v>
      </c>
    </row>
    <row r="1282" spans="1:46" x14ac:dyDescent="0.25">
      <c r="A1282" s="38">
        <v>45178</v>
      </c>
      <c r="B1282" s="39" t="s">
        <v>125</v>
      </c>
      <c r="C1282" s="40">
        <v>0.57638888888888895</v>
      </c>
      <c r="D1282" s="39">
        <v>4</v>
      </c>
      <c r="E1282" s="39">
        <v>0</v>
      </c>
      <c r="F1282" s="70">
        <v>4</v>
      </c>
      <c r="G1282" s="39">
        <v>1200</v>
      </c>
      <c r="H1282" s="39" t="s">
        <v>988</v>
      </c>
      <c r="I1282" s="39" t="s">
        <v>989</v>
      </c>
      <c r="J1282" s="39">
        <v>150</v>
      </c>
      <c r="K1282" s="39">
        <v>1</v>
      </c>
      <c r="L1282" s="39" t="s">
        <v>15</v>
      </c>
      <c r="M1282" s="39" t="s">
        <v>995</v>
      </c>
      <c r="N1282" s="41">
        <v>7.5</v>
      </c>
      <c r="O1282" s="39" t="s">
        <v>1019</v>
      </c>
      <c r="P1282" s="39" t="s">
        <v>1332</v>
      </c>
      <c r="Q1282" s="48">
        <v>1.5</v>
      </c>
      <c r="R1282" s="39">
        <v>3</v>
      </c>
      <c r="S1282" s="39">
        <v>60</v>
      </c>
      <c r="T1282" s="39">
        <v>58.5</v>
      </c>
      <c r="U1282" s="48">
        <v>77.142857142857139</v>
      </c>
      <c r="V1282" s="39">
        <v>3</v>
      </c>
      <c r="W1282" s="39">
        <v>4</v>
      </c>
      <c r="X1282" s="39">
        <v>3</v>
      </c>
      <c r="Y1282" s="39">
        <v>5.5</v>
      </c>
      <c r="Z1282" s="39">
        <v>30</v>
      </c>
      <c r="AA1282" s="39">
        <v>6</v>
      </c>
      <c r="AB1282" s="52"/>
      <c r="AC1282" s="39" t="s">
        <v>7</v>
      </c>
      <c r="AD1282" s="41">
        <v>9</v>
      </c>
      <c r="AE1282" s="41"/>
      <c r="AF1282" s="68" t="s">
        <v>618</v>
      </c>
      <c r="AG1282" s="39" t="str">
        <f>VLOOKUP(B1282,$B$1703:$D$1743,2,FALSE)</f>
        <v>Vic</v>
      </c>
      <c r="AH1282" s="39" t="str">
        <f>VLOOKUP(B1282,$B$1703:$D$1743,3,FALSE)</f>
        <v>-</v>
      </c>
      <c r="AI1282" s="69" t="str">
        <f>TRIM(PROPER(L1282))</f>
        <v>Corner Pocket</v>
      </c>
      <c r="AJ1282" s="39" t="str">
        <f>TEXT(A1282, "ddd")</f>
        <v>Sat</v>
      </c>
      <c r="AK1282" s="39">
        <f>MONTH(Table2[[#This Row],[Date]])</f>
        <v>9</v>
      </c>
      <c r="AL1282" s="39" t="s">
        <v>1361</v>
      </c>
      <c r="AM1282" s="39" t="str">
        <f>IF(AND(Table2[[#This Row],[Date]]=A1283,Table2[[#This Row],[Track]]=B1283,Table2[[#This Row],[Race]]=F1283,AL1282&lt;&gt;"Neg",AL1283&lt;&gt;"Neg"),2,"")</f>
        <v/>
      </c>
      <c r="AN1282" s="39" t="str">
        <f>IF(AM1282=2,2,IF(AND(AM1281=2,Table2[[#This Row],[Negatives]]&lt;&gt;"NEG"),2,""))</f>
        <v/>
      </c>
      <c r="AO1282" s="39">
        <f>IF(AND(Table2[[#This Row],[State]]="NSW",Table2[[#This Row],[Rated Order]]=3,AN1282=""),100,100)</f>
        <v>100</v>
      </c>
      <c r="AP1282" s="39" t="str">
        <f>IF(AC1282&lt;&gt;"Won","",AO1282*AD1282)</f>
        <v/>
      </c>
      <c r="AQ1282" s="39">
        <f>IF(AP1282="",AO1282*-1,AP1282-AO1282)</f>
        <v>-100</v>
      </c>
      <c r="AR1282" s="95" t="str">
        <f>IF(Table2[[#This Row],[Negatives]]="NEG","",IF(AND(Table2[[#This Row],[2 Pro Bets]]="",Table2[[#This Row],[State]]="NSW",Table2[[#This Row],[Rated Order]]=3),"",100))</f>
        <v/>
      </c>
      <c r="AS1282" s="47" t="str">
        <f>IF(Table2[[#This Row],[Pro Bet]]="","",IF(Table2[[#This Row],[Lev Ret]]="","",AR1282*Table2[[#This Row],[Div]]))</f>
        <v/>
      </c>
      <c r="AT1282" s="96" t="str">
        <f>IF(Table2[[#This Row],[Pro Bet]]="","",IF(AS1282="",AR1282*-1,AS1282-AR1282))</f>
        <v/>
      </c>
    </row>
    <row r="1283" spans="1:46" x14ac:dyDescent="0.25">
      <c r="A1283" s="38">
        <v>45178</v>
      </c>
      <c r="B1283" s="39" t="s">
        <v>125</v>
      </c>
      <c r="C1283" s="40">
        <v>0.64930555555555558</v>
      </c>
      <c r="D1283" s="39">
        <v>4</v>
      </c>
      <c r="E1283" s="39">
        <v>0</v>
      </c>
      <c r="F1283" s="70">
        <v>7</v>
      </c>
      <c r="G1283" s="39">
        <v>2040</v>
      </c>
      <c r="H1283" s="39" t="s">
        <v>988</v>
      </c>
      <c r="I1283" s="39">
        <v>100</v>
      </c>
      <c r="J1283" s="39">
        <v>150</v>
      </c>
      <c r="K1283" s="39">
        <v>11</v>
      </c>
      <c r="L1283" s="39" t="s">
        <v>313</v>
      </c>
      <c r="M1283" s="39" t="s">
        <v>999</v>
      </c>
      <c r="N1283" s="41">
        <v>4.5999999999999996</v>
      </c>
      <c r="O1283" s="39" t="s">
        <v>1003</v>
      </c>
      <c r="P1283" s="39" t="s">
        <v>1321</v>
      </c>
      <c r="Q1283" s="48">
        <v>1.5</v>
      </c>
      <c r="R1283" s="39">
        <v>7</v>
      </c>
      <c r="S1283" s="39">
        <v>56</v>
      </c>
      <c r="T1283" s="39">
        <v>54.5</v>
      </c>
      <c r="U1283" s="48">
        <v>31.84014053579271</v>
      </c>
      <c r="V1283" s="39">
        <v>3</v>
      </c>
      <c r="W1283" s="39">
        <v>1</v>
      </c>
      <c r="X1283" s="39">
        <v>2</v>
      </c>
      <c r="Y1283" s="39">
        <v>5.2</v>
      </c>
      <c r="Z1283" s="39">
        <v>35</v>
      </c>
      <c r="AA1283" s="39">
        <v>14</v>
      </c>
      <c r="AB1283" s="52"/>
      <c r="AC1283" s="39" t="s">
        <v>2</v>
      </c>
      <c r="AD1283" s="41">
        <v>4</v>
      </c>
      <c r="AE1283" s="41">
        <v>1.6</v>
      </c>
      <c r="AF1283" s="68" t="s">
        <v>618</v>
      </c>
      <c r="AG1283" s="39" t="str">
        <f>VLOOKUP(B1283,$B$1703:$D$1743,2,FALSE)</f>
        <v>Vic</v>
      </c>
      <c r="AH1283" s="39" t="str">
        <f>VLOOKUP(B1283,$B$1703:$D$1743,3,FALSE)</f>
        <v>-</v>
      </c>
      <c r="AI1283" s="69" t="str">
        <f>TRIM(PROPER(L1283))</f>
        <v>Future History</v>
      </c>
      <c r="AJ1283" s="39" t="str">
        <f>TEXT(A1283, "ddd")</f>
        <v>Sat</v>
      </c>
      <c r="AK1283" s="39">
        <f>MONTH(Table2[[#This Row],[Date]])</f>
        <v>9</v>
      </c>
      <c r="AL1283" s="39" t="s">
        <v>1361</v>
      </c>
      <c r="AM1283" s="39" t="str">
        <f>IF(AND(Table2[[#This Row],[Date]]=A1284,Table2[[#This Row],[Track]]=B1284,Table2[[#This Row],[Race]]=F1284,AL1283&lt;&gt;"Neg",AL1284&lt;&gt;"Neg"),2,"")</f>
        <v/>
      </c>
      <c r="AN1283" s="39" t="str">
        <f>IF(AM1283=2,2,IF(AND(AM1282=2,Table2[[#This Row],[Negatives]]&lt;&gt;"NEG"),2,""))</f>
        <v/>
      </c>
      <c r="AO1283" s="39">
        <f>IF(AND(Table2[[#This Row],[State]]="NSW",Table2[[#This Row],[Rated Order]]=3,AN1283=""),100,100)</f>
        <v>100</v>
      </c>
      <c r="AP1283" s="39" t="str">
        <f>IF(AC1283&lt;&gt;"Won","",AO1283*AD1283)</f>
        <v/>
      </c>
      <c r="AQ1283" s="39">
        <f>IF(AP1283="",AO1283*-1,AP1283-AO1283)</f>
        <v>-100</v>
      </c>
      <c r="AR1283" s="95" t="str">
        <f>IF(Table2[[#This Row],[Negatives]]="NEG","",IF(AND(Table2[[#This Row],[2 Pro Bets]]="",Table2[[#This Row],[State]]="NSW",Table2[[#This Row],[Rated Order]]=3),"",100))</f>
        <v/>
      </c>
      <c r="AS1283" s="47" t="str">
        <f>IF(Table2[[#This Row],[Pro Bet]]="","",IF(Table2[[#This Row],[Lev Ret]]="","",AR1283*Table2[[#This Row],[Div]]))</f>
        <v/>
      </c>
      <c r="AT1283" s="96" t="str">
        <f>IF(Table2[[#This Row],[Pro Bet]]="","",IF(AS1283="",AR1283*-1,AS1283-AR1283))</f>
        <v/>
      </c>
    </row>
    <row r="1284" spans="1:46" x14ac:dyDescent="0.25">
      <c r="A1284" s="38">
        <v>45178</v>
      </c>
      <c r="B1284" s="39" t="s">
        <v>125</v>
      </c>
      <c r="C1284" s="40">
        <v>0.64930555555555558</v>
      </c>
      <c r="D1284" s="39">
        <v>4</v>
      </c>
      <c r="E1284" s="39">
        <v>0</v>
      </c>
      <c r="F1284" s="70">
        <v>7</v>
      </c>
      <c r="G1284" s="39">
        <v>2040</v>
      </c>
      <c r="H1284" s="39" t="s">
        <v>988</v>
      </c>
      <c r="I1284" s="39">
        <v>100</v>
      </c>
      <c r="J1284" s="39">
        <v>150</v>
      </c>
      <c r="K1284" s="39">
        <v>7</v>
      </c>
      <c r="L1284" s="39" t="s">
        <v>251</v>
      </c>
      <c r="M1284" s="39" t="s">
        <v>1006</v>
      </c>
      <c r="N1284" s="41">
        <v>4.0999999999999996</v>
      </c>
      <c r="O1284" s="39" t="s">
        <v>1333</v>
      </c>
      <c r="P1284" s="39" t="s">
        <v>1049</v>
      </c>
      <c r="Q1284" s="48"/>
      <c r="R1284" s="39">
        <v>6</v>
      </c>
      <c r="S1284" s="39">
        <v>58.5</v>
      </c>
      <c r="T1284" s="39">
        <v>58.5</v>
      </c>
      <c r="U1284" s="48">
        <v>31.84014053579271</v>
      </c>
      <c r="V1284" s="39">
        <v>2</v>
      </c>
      <c r="W1284" s="39"/>
      <c r="X1284" s="39">
        <v>3</v>
      </c>
      <c r="Y1284" s="39">
        <v>5.5</v>
      </c>
      <c r="Z1284" s="39">
        <v>30</v>
      </c>
      <c r="AA1284" s="39">
        <v>14</v>
      </c>
      <c r="AB1284" s="52"/>
      <c r="AC1284" s="39"/>
      <c r="AD1284" s="41">
        <v>4.2</v>
      </c>
      <c r="AE1284" s="41"/>
      <c r="AF1284" s="68" t="s">
        <v>618</v>
      </c>
      <c r="AG1284" s="39" t="str">
        <f>VLOOKUP(B1284,$B$1703:$D$1743,2,FALSE)</f>
        <v>Vic</v>
      </c>
      <c r="AH1284" s="39" t="str">
        <f>VLOOKUP(B1284,$B$1703:$D$1743,3,FALSE)</f>
        <v>-</v>
      </c>
      <c r="AI1284" s="69" t="str">
        <f>TRIM(PROPER(L1284))</f>
        <v>Berkeley Square</v>
      </c>
      <c r="AJ1284" s="39" t="str">
        <f>TEXT(A1284, "ddd")</f>
        <v>Sat</v>
      </c>
      <c r="AK1284" s="39">
        <f>MONTH(Table2[[#This Row],[Date]])</f>
        <v>9</v>
      </c>
      <c r="AL1284" s="39"/>
      <c r="AM1284" s="39" t="str">
        <f>IF(AND(Table2[[#This Row],[Date]]=A1285,Table2[[#This Row],[Track]]=B1285,Table2[[#This Row],[Race]]=F1285,AL1284&lt;&gt;"Neg",AL1285&lt;&gt;"Neg"),2,"")</f>
        <v/>
      </c>
      <c r="AN1284" s="39" t="str">
        <f>IF(AM1284=2,2,IF(AND(AM1283=2,Table2[[#This Row],[Negatives]]&lt;&gt;"NEG"),2,""))</f>
        <v/>
      </c>
      <c r="AO1284" s="39">
        <f>IF(AND(Table2[[#This Row],[State]]="NSW",Table2[[#This Row],[Rated Order]]=3,AN1284=""),100,100)</f>
        <v>100</v>
      </c>
      <c r="AP1284" s="39" t="str">
        <f>IF(AC1284&lt;&gt;"Won","",AO1284*AD1284)</f>
        <v/>
      </c>
      <c r="AQ1284" s="39">
        <f>IF(AP1284="",AO1284*-1,AP1284-AO1284)</f>
        <v>-100</v>
      </c>
      <c r="AR1284" s="95">
        <f>IF(Table2[[#This Row],[Negatives]]="NEG","",IF(AND(Table2[[#This Row],[2 Pro Bets]]="",Table2[[#This Row],[State]]="NSW",Table2[[#This Row],[Rated Order]]=3),"",100))</f>
        <v>100</v>
      </c>
      <c r="AS1284" s="47" t="str">
        <f>IF(Table2[[#This Row],[Pro Bet]]="","",IF(Table2[[#This Row],[Lev Ret]]="","",AR1284*Table2[[#This Row],[Div]]))</f>
        <v/>
      </c>
      <c r="AT1284" s="96">
        <f>IF(Table2[[#This Row],[Pro Bet]]="","",IF(AS1284="",AR1284*-1,AS1284-AR1284))</f>
        <v>-100</v>
      </c>
    </row>
    <row r="1285" spans="1:46" x14ac:dyDescent="0.25">
      <c r="A1285" s="38">
        <v>45178</v>
      </c>
      <c r="B1285" s="39" t="s">
        <v>45</v>
      </c>
      <c r="C1285" s="40">
        <v>0.69097222222222221</v>
      </c>
      <c r="D1285" s="39">
        <v>4</v>
      </c>
      <c r="E1285" s="39">
        <v>0</v>
      </c>
      <c r="F1285" s="70">
        <v>9</v>
      </c>
      <c r="G1285" s="39">
        <v>1300</v>
      </c>
      <c r="H1285" s="39" t="s">
        <v>1398</v>
      </c>
      <c r="I1285" s="39"/>
      <c r="J1285" s="39">
        <v>300</v>
      </c>
      <c r="K1285" s="39">
        <v>9</v>
      </c>
      <c r="L1285" s="39" t="s">
        <v>357</v>
      </c>
      <c r="M1285" s="39" t="s">
        <v>1006</v>
      </c>
      <c r="N1285" s="41">
        <v>4</v>
      </c>
      <c r="O1285" s="39" t="s">
        <v>1427</v>
      </c>
      <c r="P1285" s="39" t="s">
        <v>1262</v>
      </c>
      <c r="Q1285" s="48"/>
      <c r="R1285" s="39">
        <v>7</v>
      </c>
      <c r="S1285" s="39">
        <v>54</v>
      </c>
      <c r="T1285" s="39">
        <v>54</v>
      </c>
      <c r="U1285" s="48">
        <v>43.181818181818187</v>
      </c>
      <c r="V1285" s="39"/>
      <c r="W1285" s="39">
        <v>2</v>
      </c>
      <c r="X1285" s="39">
        <v>2</v>
      </c>
      <c r="Y1285" s="39">
        <v>3.7</v>
      </c>
      <c r="Z1285" s="39">
        <v>30</v>
      </c>
      <c r="AA1285" s="39"/>
      <c r="AB1285" s="52"/>
      <c r="AC1285" s="39"/>
      <c r="AD1285" s="41">
        <v>4.5999999999999996</v>
      </c>
      <c r="AE1285" s="41"/>
      <c r="AF1285" s="68" t="s">
        <v>619</v>
      </c>
      <c r="AG1285" s="39" t="str">
        <f>VLOOKUP(B1285,$B$1703:$D$1743,2,FALSE)</f>
        <v>NSW</v>
      </c>
      <c r="AH1285" s="39" t="str">
        <f>VLOOKUP(B1285,$B$1703:$D$1743,3,FALSE)</f>
        <v>-</v>
      </c>
      <c r="AI1285" s="69" t="str">
        <f>TRIM(PROPER(L1285))</f>
        <v>Argentia</v>
      </c>
      <c r="AJ1285" s="39" t="str">
        <f>TEXT(A1285, "ddd")</f>
        <v>Sat</v>
      </c>
      <c r="AK1285" s="39">
        <f>MONTH(Table2[[#This Row],[Date]])</f>
        <v>9</v>
      </c>
      <c r="AL1285" s="39"/>
      <c r="AM1285" s="39" t="str">
        <f>IF(AND(Table2[[#This Row],[Date]]=A1286,Table2[[#This Row],[Track]]=B1286,Table2[[#This Row],[Race]]=F1286,AL1285&lt;&gt;"Neg",AL1286&lt;&gt;"Neg"),2,"")</f>
        <v/>
      </c>
      <c r="AN1285" s="39" t="str">
        <f>IF(AM1285=2,2,IF(AND(AM1284=2,Table2[[#This Row],[Negatives]]&lt;&gt;"NEG"),2,""))</f>
        <v/>
      </c>
      <c r="AO1285" s="39">
        <f>IF(AND(Table2[[#This Row],[State]]="NSW",Table2[[#This Row],[Rated Order]]=3,AN1285=""),100,100)</f>
        <v>100</v>
      </c>
      <c r="AP1285" s="39" t="str">
        <f>IF(AC1285&lt;&gt;"Won","",AO1285*AD1285)</f>
        <v/>
      </c>
      <c r="AQ1285" s="39">
        <f>IF(AP1285="",AO1285*-1,AP1285-AO1285)</f>
        <v>-100</v>
      </c>
      <c r="AR1285" s="95">
        <f>IF(Table2[[#This Row],[Negatives]]="NEG","",IF(AND(Table2[[#This Row],[2 Pro Bets]]="",Table2[[#This Row],[State]]="NSW",Table2[[#This Row],[Rated Order]]=3),"",100))</f>
        <v>100</v>
      </c>
      <c r="AS1285" s="47" t="str">
        <f>IF(Table2[[#This Row],[Pro Bet]]="","",IF(Table2[[#This Row],[Lev Ret]]="","",AR1285*Table2[[#This Row],[Div]]))</f>
        <v/>
      </c>
      <c r="AT1285" s="96">
        <f>IF(Table2[[#This Row],[Pro Bet]]="","",IF(AS1285="",AR1285*-1,AS1285-AR1285))</f>
        <v>-100</v>
      </c>
    </row>
    <row r="1286" spans="1:46" x14ac:dyDescent="0.25">
      <c r="A1286" s="38">
        <v>45178</v>
      </c>
      <c r="B1286" s="39" t="s">
        <v>45</v>
      </c>
      <c r="C1286" s="40">
        <v>0.71875</v>
      </c>
      <c r="D1286" s="39">
        <v>4</v>
      </c>
      <c r="E1286" s="39">
        <v>0</v>
      </c>
      <c r="F1286" s="70">
        <v>10</v>
      </c>
      <c r="G1286" s="39">
        <v>1100</v>
      </c>
      <c r="H1286" s="39" t="s">
        <v>1398</v>
      </c>
      <c r="I1286" s="39">
        <v>78</v>
      </c>
      <c r="J1286" s="39">
        <v>160</v>
      </c>
      <c r="K1286" s="39">
        <v>4</v>
      </c>
      <c r="L1286" s="39" t="s">
        <v>94</v>
      </c>
      <c r="M1286" s="39" t="s">
        <v>995</v>
      </c>
      <c r="N1286" s="41">
        <v>3.2</v>
      </c>
      <c r="O1286" s="39" t="s">
        <v>1068</v>
      </c>
      <c r="P1286" s="39" t="s">
        <v>1544</v>
      </c>
      <c r="Q1286" s="48"/>
      <c r="R1286" s="39">
        <v>7</v>
      </c>
      <c r="S1286" s="39">
        <v>58.5</v>
      </c>
      <c r="T1286" s="39">
        <v>58.5</v>
      </c>
      <c r="U1286" s="48">
        <v>50.480769230769226</v>
      </c>
      <c r="V1286" s="39">
        <v>1</v>
      </c>
      <c r="W1286" s="39">
        <v>2</v>
      </c>
      <c r="X1286" s="39">
        <v>2</v>
      </c>
      <c r="Y1286" s="39">
        <v>6.06</v>
      </c>
      <c r="Z1286" s="39">
        <v>20</v>
      </c>
      <c r="AA1286" s="39"/>
      <c r="AB1286" s="52"/>
      <c r="AC1286" s="39" t="s">
        <v>471</v>
      </c>
      <c r="AD1286" s="41">
        <v>2.5</v>
      </c>
      <c r="AE1286" s="41">
        <v>1.3</v>
      </c>
      <c r="AF1286" s="68" t="s">
        <v>619</v>
      </c>
      <c r="AG1286" s="39" t="str">
        <f>VLOOKUP(B1286,$B$1703:$D$1743,2,FALSE)</f>
        <v>NSW</v>
      </c>
      <c r="AH1286" s="39" t="str">
        <f>VLOOKUP(B1286,$B$1703:$D$1743,3,FALSE)</f>
        <v>-</v>
      </c>
      <c r="AI1286" s="69" t="str">
        <f>TRIM(PROPER(L1286))</f>
        <v>Red Card</v>
      </c>
      <c r="AJ1286" s="39" t="str">
        <f>TEXT(A1286, "ddd")</f>
        <v>Sat</v>
      </c>
      <c r="AK1286" s="39">
        <f>MONTH(Table2[[#This Row],[Date]])</f>
        <v>9</v>
      </c>
      <c r="AL1286" s="39"/>
      <c r="AM1286" s="39">
        <f>IF(AND(Table2[[#This Row],[Date]]=A1287,Table2[[#This Row],[Track]]=B1287,Table2[[#This Row],[Race]]=F1287,AL1286&lt;&gt;"Neg",AL1287&lt;&gt;"Neg"),2,"")</f>
        <v>2</v>
      </c>
      <c r="AN1286" s="39">
        <f>IF(AM1286=2,2,IF(AND(AM1285=2,Table2[[#This Row],[Negatives]]&lt;&gt;"NEG"),2,""))</f>
        <v>2</v>
      </c>
      <c r="AO1286" s="39">
        <f>IF(AND(Table2[[#This Row],[State]]="NSW",Table2[[#This Row],[Rated Order]]=3,AN1286=""),100,100)</f>
        <v>100</v>
      </c>
      <c r="AP1286" s="39">
        <f>IF(AC1286&lt;&gt;"Won","",AO1286*AD1286)</f>
        <v>250</v>
      </c>
      <c r="AQ1286" s="39">
        <f>IF(AP1286="",AO1286*-1,AP1286-AO1286)</f>
        <v>150</v>
      </c>
      <c r="AR1286" s="95">
        <f>IF(Table2[[#This Row],[Negatives]]="NEG","",IF(AND(Table2[[#This Row],[2 Pro Bets]]="",Table2[[#This Row],[State]]="NSW",Table2[[#This Row],[Rated Order]]=3),"",100))</f>
        <v>100</v>
      </c>
      <c r="AS1286" s="47">
        <f>IF(Table2[[#This Row],[Pro Bet]]="","",IF(Table2[[#This Row],[Lev Ret]]="","",AR1286*Table2[[#This Row],[Div]]))</f>
        <v>250</v>
      </c>
      <c r="AT1286" s="96">
        <f>IF(Table2[[#This Row],[Pro Bet]]="","",IF(AS1286="",AR1286*-1,AS1286-AR1286))</f>
        <v>150</v>
      </c>
    </row>
    <row r="1287" spans="1:46" x14ac:dyDescent="0.25">
      <c r="A1287" s="38">
        <v>45178</v>
      </c>
      <c r="B1287" s="39" t="s">
        <v>45</v>
      </c>
      <c r="C1287" s="40">
        <v>0.71875</v>
      </c>
      <c r="D1287" s="39">
        <v>4</v>
      </c>
      <c r="E1287" s="39">
        <v>0</v>
      </c>
      <c r="F1287" s="70">
        <v>10</v>
      </c>
      <c r="G1287" s="39">
        <v>1100</v>
      </c>
      <c r="H1287" s="39" t="s">
        <v>1398</v>
      </c>
      <c r="I1287" s="39">
        <v>78</v>
      </c>
      <c r="J1287" s="39">
        <v>160</v>
      </c>
      <c r="K1287" s="39">
        <v>11</v>
      </c>
      <c r="L1287" s="39" t="s">
        <v>358</v>
      </c>
      <c r="M1287" s="39" t="s">
        <v>1006</v>
      </c>
      <c r="N1287" s="41">
        <v>5.2</v>
      </c>
      <c r="O1287" s="39" t="s">
        <v>1142</v>
      </c>
      <c r="P1287" s="39" t="s">
        <v>1509</v>
      </c>
      <c r="Q1287" s="48"/>
      <c r="R1287" s="39">
        <v>10</v>
      </c>
      <c r="S1287" s="39">
        <v>56</v>
      </c>
      <c r="T1287" s="39">
        <v>56</v>
      </c>
      <c r="U1287" s="48">
        <v>50.480769230769226</v>
      </c>
      <c r="V1287" s="39">
        <v>2</v>
      </c>
      <c r="W1287" s="39">
        <v>1</v>
      </c>
      <c r="X1287" s="39">
        <v>3</v>
      </c>
      <c r="Y1287" s="39">
        <v>9.82</v>
      </c>
      <c r="Z1287" s="39">
        <v>20</v>
      </c>
      <c r="AA1287" s="39"/>
      <c r="AB1287" s="52"/>
      <c r="AC1287" s="39" t="s">
        <v>1</v>
      </c>
      <c r="AD1287" s="41">
        <v>7</v>
      </c>
      <c r="AE1287" s="41">
        <v>2.2000000000000002</v>
      </c>
      <c r="AF1287" s="68" t="s">
        <v>619</v>
      </c>
      <c r="AG1287" s="39" t="str">
        <f>VLOOKUP(B1287,$B$1703:$D$1743,2,FALSE)</f>
        <v>NSW</v>
      </c>
      <c r="AH1287" s="39" t="str">
        <f>VLOOKUP(B1287,$B$1703:$D$1743,3,FALSE)</f>
        <v>-</v>
      </c>
      <c r="AI1287" s="69" t="str">
        <f>TRIM(PROPER(L1287))</f>
        <v>Airman</v>
      </c>
      <c r="AJ1287" s="39" t="str">
        <f>TEXT(A1287, "ddd")</f>
        <v>Sat</v>
      </c>
      <c r="AK1287" s="39">
        <f>MONTH(Table2[[#This Row],[Date]])</f>
        <v>9</v>
      </c>
      <c r="AL1287" s="39"/>
      <c r="AM1287" s="39" t="str">
        <f>IF(AND(Table2[[#This Row],[Date]]=A1288,Table2[[#This Row],[Track]]=B1288,Table2[[#This Row],[Race]]=F1288,AL1287&lt;&gt;"Neg",AL1288&lt;&gt;"Neg"),2,"")</f>
        <v/>
      </c>
      <c r="AN1287" s="39">
        <f>IF(AM1287=2,2,IF(AND(AM1286=2,Table2[[#This Row],[Negatives]]&lt;&gt;"NEG"),2,""))</f>
        <v>2</v>
      </c>
      <c r="AO1287" s="39">
        <f>IF(AND(Table2[[#This Row],[State]]="NSW",Table2[[#This Row],[Rated Order]]=3,AN1287=""),100,100)</f>
        <v>100</v>
      </c>
      <c r="AP1287" s="39" t="str">
        <f>IF(AC1287&lt;&gt;"Won","",AO1287*AD1287)</f>
        <v/>
      </c>
      <c r="AQ1287" s="39">
        <f>IF(AP1287="",AO1287*-1,AP1287-AO1287)</f>
        <v>-100</v>
      </c>
      <c r="AR1287" s="95">
        <f>IF(Table2[[#This Row],[Negatives]]="NEG","",IF(AND(Table2[[#This Row],[2 Pro Bets]]="",Table2[[#This Row],[State]]="NSW",Table2[[#This Row],[Rated Order]]=3),"",100))</f>
        <v>100</v>
      </c>
      <c r="AS1287" s="47" t="str">
        <f>IF(Table2[[#This Row],[Pro Bet]]="","",IF(Table2[[#This Row],[Lev Ret]]="","",AR1287*Table2[[#This Row],[Div]]))</f>
        <v/>
      </c>
      <c r="AT1287" s="96">
        <f>IF(Table2[[#This Row],[Pro Bet]]="","",IF(AS1287="",AR1287*-1,AS1287-AR1287))</f>
        <v>-100</v>
      </c>
    </row>
    <row r="1288" spans="1:46" x14ac:dyDescent="0.25">
      <c r="A1288" s="38">
        <v>45185</v>
      </c>
      <c r="B1288" s="39" t="s">
        <v>44</v>
      </c>
      <c r="C1288" s="40">
        <v>0.49305555555555558</v>
      </c>
      <c r="D1288" s="39">
        <v>4</v>
      </c>
      <c r="E1288" s="39">
        <v>7</v>
      </c>
      <c r="F1288" s="70">
        <v>1</v>
      </c>
      <c r="G1288" s="39">
        <v>1600</v>
      </c>
      <c r="H1288" s="39" t="s">
        <v>1398</v>
      </c>
      <c r="I1288" s="39">
        <v>72</v>
      </c>
      <c r="J1288" s="39">
        <v>120</v>
      </c>
      <c r="K1288" s="39">
        <v>1</v>
      </c>
      <c r="L1288" s="39" t="s">
        <v>359</v>
      </c>
      <c r="M1288" s="39" t="s">
        <v>999</v>
      </c>
      <c r="N1288" s="41">
        <v>4.0999999999999996</v>
      </c>
      <c r="O1288" s="39" t="s">
        <v>1543</v>
      </c>
      <c r="P1288" s="39" t="s">
        <v>1421</v>
      </c>
      <c r="Q1288" s="48"/>
      <c r="R1288" s="39">
        <v>1</v>
      </c>
      <c r="S1288" s="39">
        <v>58.5</v>
      </c>
      <c r="T1288" s="39">
        <v>58.5</v>
      </c>
      <c r="U1288" s="48">
        <v>33.318815331010455</v>
      </c>
      <c r="V1288" s="39">
        <v>1</v>
      </c>
      <c r="W1288" s="39">
        <v>1</v>
      </c>
      <c r="X1288" s="39">
        <v>2</v>
      </c>
      <c r="Y1288" s="39">
        <v>7</v>
      </c>
      <c r="Z1288" s="39">
        <v>20</v>
      </c>
      <c r="AA1288" s="39"/>
      <c r="AB1288" s="52"/>
      <c r="AC1288" s="39" t="s">
        <v>2</v>
      </c>
      <c r="AD1288" s="41">
        <v>5</v>
      </c>
      <c r="AE1288" s="41">
        <v>2.1</v>
      </c>
      <c r="AF1288" s="68" t="s">
        <v>619</v>
      </c>
      <c r="AG1288" s="39" t="str">
        <f>VLOOKUP(B1288,$B$1703:$D$1743,2,FALSE)</f>
        <v>NSW</v>
      </c>
      <c r="AH1288" s="39" t="str">
        <f>VLOOKUP(B1288,$B$1703:$D$1743,3,FALSE)</f>
        <v>-</v>
      </c>
      <c r="AI1288" s="69" t="str">
        <f>TRIM(PROPER(L1288))</f>
        <v>Elettrica</v>
      </c>
      <c r="AJ1288" s="39" t="str">
        <f>TEXT(A1288, "ddd")</f>
        <v>Sat</v>
      </c>
      <c r="AK1288" s="39">
        <f>MONTH(Table2[[#This Row],[Date]])</f>
        <v>9</v>
      </c>
      <c r="AL1288" s="39"/>
      <c r="AM1288" s="39" t="str">
        <f>IF(AND(Table2[[#This Row],[Date]]=A1289,Table2[[#This Row],[Track]]=B1289,Table2[[#This Row],[Race]]=F1289,AL1288&lt;&gt;"Neg",AL1289&lt;&gt;"Neg"),2,"")</f>
        <v/>
      </c>
      <c r="AN1288" s="39" t="str">
        <f>IF(AM1288=2,2,IF(AND(AM1287=2,Table2[[#This Row],[Negatives]]&lt;&gt;"NEG"),2,""))</f>
        <v/>
      </c>
      <c r="AO1288" s="39">
        <f>IF(AND(Table2[[#This Row],[State]]="NSW",Table2[[#This Row],[Rated Order]]=3,AN1288=""),100,100)</f>
        <v>100</v>
      </c>
      <c r="AP1288" s="39" t="str">
        <f>IF(AC1288&lt;&gt;"Won","",AO1288*AD1288)</f>
        <v/>
      </c>
      <c r="AQ1288" s="39">
        <f>IF(AP1288="",AO1288*-1,AP1288-AO1288)</f>
        <v>-100</v>
      </c>
      <c r="AR1288" s="95">
        <f>IF(Table2[[#This Row],[Negatives]]="NEG","",IF(AND(Table2[[#This Row],[2 Pro Bets]]="",Table2[[#This Row],[State]]="NSW",Table2[[#This Row],[Rated Order]]=3),"",100))</f>
        <v>100</v>
      </c>
      <c r="AS1288" s="47" t="str">
        <f>IF(Table2[[#This Row],[Pro Bet]]="","",IF(Table2[[#This Row],[Lev Ret]]="","",AR1288*Table2[[#This Row],[Div]]))</f>
        <v/>
      </c>
      <c r="AT1288" s="96">
        <f>IF(Table2[[#This Row],[Pro Bet]]="","",IF(AS1288="",AR1288*-1,AS1288-AR1288))</f>
        <v>-100</v>
      </c>
    </row>
    <row r="1289" spans="1:46" x14ac:dyDescent="0.25">
      <c r="A1289" s="38">
        <v>45185</v>
      </c>
      <c r="B1289" s="39" t="s">
        <v>225</v>
      </c>
      <c r="C1289" s="40">
        <v>0.55208333333333337</v>
      </c>
      <c r="D1289" s="39">
        <v>4</v>
      </c>
      <c r="E1289" s="39">
        <v>0</v>
      </c>
      <c r="F1289" s="70">
        <v>3</v>
      </c>
      <c r="G1289" s="39">
        <v>1400</v>
      </c>
      <c r="H1289" s="39" t="s">
        <v>988</v>
      </c>
      <c r="I1289" s="39" t="s">
        <v>989</v>
      </c>
      <c r="J1289" s="39">
        <v>175</v>
      </c>
      <c r="K1289" s="39">
        <v>4</v>
      </c>
      <c r="L1289" s="39" t="s">
        <v>161</v>
      </c>
      <c r="M1289" s="39" t="s">
        <v>999</v>
      </c>
      <c r="N1289" s="41">
        <v>7</v>
      </c>
      <c r="O1289" s="39" t="s">
        <v>1091</v>
      </c>
      <c r="P1289" s="39" t="s">
        <v>1049</v>
      </c>
      <c r="Q1289" s="48"/>
      <c r="R1289" s="39">
        <v>8</v>
      </c>
      <c r="S1289" s="39">
        <v>54.5</v>
      </c>
      <c r="T1289" s="39">
        <v>54.5</v>
      </c>
      <c r="U1289" s="48">
        <v>57.763975155279503</v>
      </c>
      <c r="V1289" s="39">
        <v>3</v>
      </c>
      <c r="W1289" s="39">
        <v>2</v>
      </c>
      <c r="X1289" s="39">
        <v>2</v>
      </c>
      <c r="Y1289" s="39">
        <v>4.8</v>
      </c>
      <c r="Z1289" s="39">
        <v>35</v>
      </c>
      <c r="AA1289" s="39">
        <v>9</v>
      </c>
      <c r="AB1289" s="52"/>
      <c r="AC1289" s="39" t="s">
        <v>617</v>
      </c>
      <c r="AD1289" s="41">
        <v>9</v>
      </c>
      <c r="AE1289" s="41">
        <v>1.9</v>
      </c>
      <c r="AF1289" s="68" t="s">
        <v>618</v>
      </c>
      <c r="AG1289" s="39" t="str">
        <f>VLOOKUP(B1289,$B$1703:$D$1743,2,FALSE)</f>
        <v>Vic</v>
      </c>
      <c r="AH1289" s="39" t="str">
        <f>VLOOKUP(B1289,$B$1703:$D$1743,3,FALSE)</f>
        <v>-</v>
      </c>
      <c r="AI1289" s="69" t="str">
        <f>TRIM(PROPER(L1289))</f>
        <v>Kalino</v>
      </c>
      <c r="AJ1289" s="39" t="str">
        <f>TEXT(A1289, "ddd")</f>
        <v>Sat</v>
      </c>
      <c r="AK1289" s="39">
        <f>MONTH(Table2[[#This Row],[Date]])</f>
        <v>9</v>
      </c>
      <c r="AL1289" s="39"/>
      <c r="AM1289" s="39" t="str">
        <f>IF(AND(Table2[[#This Row],[Date]]=A1290,Table2[[#This Row],[Track]]=B1290,Table2[[#This Row],[Race]]=F1290,AL1289&lt;&gt;"Neg",AL1290&lt;&gt;"Neg"),2,"")</f>
        <v/>
      </c>
      <c r="AN1289" s="39" t="str">
        <f>IF(AM1289=2,2,IF(AND(AM1288=2,Table2[[#This Row],[Negatives]]&lt;&gt;"NEG"),2,""))</f>
        <v/>
      </c>
      <c r="AO1289" s="39">
        <f>IF(AND(Table2[[#This Row],[State]]="NSW",Table2[[#This Row],[Rated Order]]=3,AN1289=""),100,100)</f>
        <v>100</v>
      </c>
      <c r="AP1289" s="39">
        <f>IF(AC1289&lt;&gt;"Won","",AO1289*AD1289)</f>
        <v>900</v>
      </c>
      <c r="AQ1289" s="39">
        <f>IF(AP1289="",AO1289*-1,AP1289-AO1289)</f>
        <v>800</v>
      </c>
      <c r="AR1289" s="95">
        <f>IF(Table2[[#This Row],[Negatives]]="NEG","",IF(AND(Table2[[#This Row],[2 Pro Bets]]="",Table2[[#This Row],[State]]="NSW",Table2[[#This Row],[Rated Order]]=3),"",100))</f>
        <v>100</v>
      </c>
      <c r="AS1289" s="47">
        <f>IF(Table2[[#This Row],[Pro Bet]]="","",IF(Table2[[#This Row],[Lev Ret]]="","",AR1289*Table2[[#This Row],[Div]]))</f>
        <v>900</v>
      </c>
      <c r="AT1289" s="96">
        <f>IF(Table2[[#This Row],[Pro Bet]]="","",IF(AS1289="",AR1289*-1,AS1289-AR1289))</f>
        <v>800</v>
      </c>
    </row>
    <row r="1290" spans="1:46" x14ac:dyDescent="0.25">
      <c r="A1290" s="38">
        <v>45185</v>
      </c>
      <c r="B1290" s="39" t="s">
        <v>44</v>
      </c>
      <c r="C1290" s="40">
        <v>0.56597222222222221</v>
      </c>
      <c r="D1290" s="39">
        <v>4</v>
      </c>
      <c r="E1290" s="39">
        <v>7</v>
      </c>
      <c r="F1290" s="70">
        <v>4</v>
      </c>
      <c r="G1290" s="39">
        <v>1400</v>
      </c>
      <c r="H1290" s="39" t="s">
        <v>1398</v>
      </c>
      <c r="I1290" s="39">
        <v>78</v>
      </c>
      <c r="J1290" s="39">
        <v>160</v>
      </c>
      <c r="K1290" s="39">
        <v>1</v>
      </c>
      <c r="L1290" s="39" t="s">
        <v>219</v>
      </c>
      <c r="M1290" s="39" t="s">
        <v>999</v>
      </c>
      <c r="N1290" s="41">
        <v>3.3</v>
      </c>
      <c r="O1290" s="39" t="s">
        <v>1142</v>
      </c>
      <c r="P1290" s="39" t="s">
        <v>1509</v>
      </c>
      <c r="Q1290" s="48"/>
      <c r="R1290" s="39">
        <v>3</v>
      </c>
      <c r="S1290" s="39">
        <v>61</v>
      </c>
      <c r="T1290" s="39">
        <v>61</v>
      </c>
      <c r="U1290" s="48">
        <v>53.030303030303031</v>
      </c>
      <c r="V1290" s="39">
        <v>2</v>
      </c>
      <c r="W1290" s="39"/>
      <c r="X1290" s="39">
        <v>2</v>
      </c>
      <c r="Y1290" s="39">
        <v>6.8</v>
      </c>
      <c r="Z1290" s="39">
        <v>20</v>
      </c>
      <c r="AA1290" s="39"/>
      <c r="AB1290" s="52"/>
      <c r="AC1290" s="39"/>
      <c r="AD1290" s="41">
        <v>3.8</v>
      </c>
      <c r="AE1290" s="41"/>
      <c r="AF1290" s="68" t="s">
        <v>619</v>
      </c>
      <c r="AG1290" s="39" t="str">
        <f>VLOOKUP(B1290,$B$1703:$D$1743,2,FALSE)</f>
        <v>NSW</v>
      </c>
      <c r="AH1290" s="39" t="str">
        <f>VLOOKUP(B1290,$B$1703:$D$1743,3,FALSE)</f>
        <v>-</v>
      </c>
      <c r="AI1290" s="69" t="str">
        <f>TRIM(PROPER(L1290))</f>
        <v>Altivo</v>
      </c>
      <c r="AJ1290" s="39" t="str">
        <f>TEXT(A1290, "ddd")</f>
        <v>Sat</v>
      </c>
      <c r="AK1290" s="39">
        <f>MONTH(Table2[[#This Row],[Date]])</f>
        <v>9</v>
      </c>
      <c r="AL1290" s="39" t="s">
        <v>1362</v>
      </c>
      <c r="AM1290" s="39" t="str">
        <f>IF(AND(Table2[[#This Row],[Date]]=A1291,Table2[[#This Row],[Track]]=B1291,Table2[[#This Row],[Race]]=F1291,AL1290&lt;&gt;"Neg",AL1291&lt;&gt;"Neg"),2,"")</f>
        <v/>
      </c>
      <c r="AN1290" s="39" t="str">
        <f>IF(AM1290=2,2,IF(AND(AM1289=2,Table2[[#This Row],[Negatives]]&lt;&gt;"NEG"),2,""))</f>
        <v/>
      </c>
      <c r="AO1290" s="39">
        <f>IF(AND(Table2[[#This Row],[State]]="NSW",Table2[[#This Row],[Rated Order]]=3,AN1290=""),100,100)</f>
        <v>100</v>
      </c>
      <c r="AP1290" s="39" t="str">
        <f>IF(AC1290&lt;&gt;"Won","",AO1290*AD1290)</f>
        <v/>
      </c>
      <c r="AQ1290" s="39">
        <f>IF(AP1290="",AO1290*-1,AP1290-AO1290)</f>
        <v>-100</v>
      </c>
      <c r="AR1290" s="95" t="str">
        <f>IF(Table2[[#This Row],[Negatives]]="NEG","",IF(AND(Table2[[#This Row],[2 Pro Bets]]="",Table2[[#This Row],[State]]="NSW",Table2[[#This Row],[Rated Order]]=3),"",100))</f>
        <v/>
      </c>
      <c r="AS1290" s="47" t="str">
        <f>IF(Table2[[#This Row],[Pro Bet]]="","",IF(Table2[[#This Row],[Lev Ret]]="","",AR1290*Table2[[#This Row],[Div]]))</f>
        <v/>
      </c>
      <c r="AT1290" s="96" t="str">
        <f>IF(Table2[[#This Row],[Pro Bet]]="","",IF(AS1290="",AR1290*-1,AS1290-AR1290))</f>
        <v/>
      </c>
    </row>
    <row r="1291" spans="1:46" x14ac:dyDescent="0.25">
      <c r="A1291" s="38">
        <v>45185</v>
      </c>
      <c r="B1291" s="39" t="s">
        <v>44</v>
      </c>
      <c r="C1291" s="40">
        <v>0.56597222222222221</v>
      </c>
      <c r="D1291" s="39">
        <v>4</v>
      </c>
      <c r="E1291" s="39">
        <v>7</v>
      </c>
      <c r="F1291" s="70">
        <v>4</v>
      </c>
      <c r="G1291" s="39">
        <v>1400</v>
      </c>
      <c r="H1291" s="39" t="s">
        <v>1398</v>
      </c>
      <c r="I1291" s="39">
        <v>78</v>
      </c>
      <c r="J1291" s="39">
        <v>160</v>
      </c>
      <c r="K1291" s="39">
        <v>4</v>
      </c>
      <c r="L1291" s="39" t="s">
        <v>198</v>
      </c>
      <c r="M1291" s="39" t="s">
        <v>999</v>
      </c>
      <c r="N1291" s="41">
        <v>5.8</v>
      </c>
      <c r="O1291" s="39" t="s">
        <v>1440</v>
      </c>
      <c r="P1291" s="39" t="s">
        <v>1421</v>
      </c>
      <c r="Q1291" s="48"/>
      <c r="R1291" s="39">
        <v>6</v>
      </c>
      <c r="S1291" s="39">
        <v>60</v>
      </c>
      <c r="T1291" s="39">
        <v>60</v>
      </c>
      <c r="U1291" s="48">
        <v>53.030303030303031</v>
      </c>
      <c r="V1291" s="39"/>
      <c r="W1291" s="39">
        <v>3</v>
      </c>
      <c r="X1291" s="39">
        <v>3</v>
      </c>
      <c r="Y1291" s="39">
        <v>7</v>
      </c>
      <c r="Z1291" s="39">
        <v>20</v>
      </c>
      <c r="AA1291" s="39"/>
      <c r="AB1291" s="52"/>
      <c r="AC1291" s="39"/>
      <c r="AD1291" s="41">
        <v>6</v>
      </c>
      <c r="AE1291" s="41"/>
      <c r="AF1291" s="68" t="s">
        <v>619</v>
      </c>
      <c r="AG1291" s="39" t="str">
        <f>VLOOKUP(B1291,$B$1703:$D$1743,2,FALSE)</f>
        <v>NSW</v>
      </c>
      <c r="AH1291" s="39" t="str">
        <f>VLOOKUP(B1291,$B$1703:$D$1743,3,FALSE)</f>
        <v>-</v>
      </c>
      <c r="AI1291" s="69" t="str">
        <f>TRIM(PROPER(L1291))</f>
        <v>Holymanz</v>
      </c>
      <c r="AJ1291" s="39" t="str">
        <f>TEXT(A1291, "ddd")</f>
        <v>Sat</v>
      </c>
      <c r="AK1291" s="39">
        <f>MONTH(Table2[[#This Row],[Date]])</f>
        <v>9</v>
      </c>
      <c r="AL1291" s="79" t="s">
        <v>1361</v>
      </c>
      <c r="AM1291" s="39" t="str">
        <f>IF(AND(Table2[[#This Row],[Date]]=A1292,Table2[[#This Row],[Track]]=B1292,Table2[[#This Row],[Race]]=F1292,AL1291&lt;&gt;"Neg",AL1292&lt;&gt;"Neg"),2,"")</f>
        <v/>
      </c>
      <c r="AN1291" s="39" t="str">
        <f>IF(AM1291=2,2,IF(AND(AM1290=2,Table2[[#This Row],[Negatives]]&lt;&gt;"NEG"),2,""))</f>
        <v/>
      </c>
      <c r="AO1291" s="39">
        <f>IF(AND(Table2[[#This Row],[State]]="NSW",Table2[[#This Row],[Rated Order]]=3,AN1291=""),100,100)</f>
        <v>100</v>
      </c>
      <c r="AP1291" s="39" t="str">
        <f>IF(AC1291&lt;&gt;"Won","",AO1291*AD1291)</f>
        <v/>
      </c>
      <c r="AQ1291" s="39">
        <f>IF(AP1291="",AO1291*-1,AP1291-AO1291)</f>
        <v>-100</v>
      </c>
      <c r="AR1291" s="95" t="str">
        <f>IF(Table2[[#This Row],[Negatives]]="NEG","",IF(AND(Table2[[#This Row],[2 Pro Bets]]="",Table2[[#This Row],[State]]="NSW",Table2[[#This Row],[Rated Order]]=3),"",100))</f>
        <v/>
      </c>
      <c r="AS1291" s="47" t="str">
        <f>IF(Table2[[#This Row],[Pro Bet]]="","",IF(Table2[[#This Row],[Lev Ret]]="","",AR1291*Table2[[#This Row],[Div]]))</f>
        <v/>
      </c>
      <c r="AT1291" s="96" t="str">
        <f>IF(Table2[[#This Row],[Pro Bet]]="","",IF(AS1291="",AR1291*-1,AS1291-AR1291))</f>
        <v/>
      </c>
    </row>
    <row r="1292" spans="1:46" x14ac:dyDescent="0.25">
      <c r="A1292" s="38">
        <v>45185</v>
      </c>
      <c r="B1292" s="39" t="s">
        <v>44</v>
      </c>
      <c r="C1292" s="40">
        <v>0.66666666666666663</v>
      </c>
      <c r="D1292" s="39">
        <v>4</v>
      </c>
      <c r="E1292" s="39">
        <v>7</v>
      </c>
      <c r="F1292" s="70">
        <v>8</v>
      </c>
      <c r="G1292" s="39">
        <v>1100</v>
      </c>
      <c r="H1292" s="39" t="s">
        <v>1398</v>
      </c>
      <c r="I1292" s="39" t="s">
        <v>1052</v>
      </c>
      <c r="J1292" s="39">
        <v>1000</v>
      </c>
      <c r="K1292" s="39">
        <v>7</v>
      </c>
      <c r="L1292" s="39" t="s">
        <v>218</v>
      </c>
      <c r="M1292" s="39" t="s">
        <v>999</v>
      </c>
      <c r="N1292" s="41">
        <v>7</v>
      </c>
      <c r="O1292" s="39" t="s">
        <v>1142</v>
      </c>
      <c r="P1292" s="39" t="s">
        <v>1547</v>
      </c>
      <c r="Q1292" s="48"/>
      <c r="R1292" s="39">
        <v>2</v>
      </c>
      <c r="S1292" s="39">
        <v>56</v>
      </c>
      <c r="T1292" s="39">
        <v>56</v>
      </c>
      <c r="U1292" s="48">
        <v>48.768472906403943</v>
      </c>
      <c r="V1292" s="39">
        <v>2</v>
      </c>
      <c r="W1292" s="39">
        <v>5</v>
      </c>
      <c r="X1292" s="39">
        <v>2</v>
      </c>
      <c r="Y1292" s="39">
        <v>5.0999999999999996</v>
      </c>
      <c r="Z1292" s="39">
        <v>20</v>
      </c>
      <c r="AA1292" s="39"/>
      <c r="AB1292" s="52"/>
      <c r="AC1292" s="39"/>
      <c r="AD1292" s="41">
        <v>8</v>
      </c>
      <c r="AE1292" s="41"/>
      <c r="AF1292" s="68" t="s">
        <v>619</v>
      </c>
      <c r="AG1292" s="39" t="str">
        <f>VLOOKUP(B1292,$B$1703:$D$1743,2,FALSE)</f>
        <v>NSW</v>
      </c>
      <c r="AH1292" s="39" t="str">
        <f>VLOOKUP(B1292,$B$1703:$D$1743,3,FALSE)</f>
        <v>-</v>
      </c>
      <c r="AI1292" s="69" t="str">
        <f>TRIM(PROPER(L1292))</f>
        <v>Remarque</v>
      </c>
      <c r="AJ1292" s="39" t="str">
        <f>TEXT(A1292, "ddd")</f>
        <v>Sat</v>
      </c>
      <c r="AK1292" s="39">
        <f>MONTH(Table2[[#This Row],[Date]])</f>
        <v>9</v>
      </c>
      <c r="AL1292" s="39" t="s">
        <v>1362</v>
      </c>
      <c r="AM1292" s="39" t="str">
        <f>IF(AND(Table2[[#This Row],[Date]]=A1293,Table2[[#This Row],[Track]]=B1293,Table2[[#This Row],[Race]]=F1293,AL1292&lt;&gt;"Neg",AL1293&lt;&gt;"Neg"),2,"")</f>
        <v/>
      </c>
      <c r="AN1292" s="39" t="str">
        <f>IF(AM1292=2,2,IF(AND(AM1291=2,Table2[[#This Row],[Negatives]]&lt;&gt;"NEG"),2,""))</f>
        <v/>
      </c>
      <c r="AO1292" s="39">
        <f>IF(AND(Table2[[#This Row],[State]]="NSW",Table2[[#This Row],[Rated Order]]=3,AN1292=""),100,100)</f>
        <v>100</v>
      </c>
      <c r="AP1292" s="39" t="str">
        <f>IF(AC1292&lt;&gt;"Won","",AO1292*AD1292)</f>
        <v/>
      </c>
      <c r="AQ1292" s="39">
        <f>IF(AP1292="",AO1292*-1,AP1292-AO1292)</f>
        <v>-100</v>
      </c>
      <c r="AR1292" s="95" t="str">
        <f>IF(Table2[[#This Row],[Negatives]]="NEG","",IF(AND(Table2[[#This Row],[2 Pro Bets]]="",Table2[[#This Row],[State]]="NSW",Table2[[#This Row],[Rated Order]]=3),"",100))</f>
        <v/>
      </c>
      <c r="AS1292" s="47" t="str">
        <f>IF(Table2[[#This Row],[Pro Bet]]="","",IF(Table2[[#This Row],[Lev Ret]]="","",AR1292*Table2[[#This Row],[Div]]))</f>
        <v/>
      </c>
      <c r="AT1292" s="96" t="str">
        <f>IF(Table2[[#This Row],[Pro Bet]]="","",IF(AS1292="",AR1292*-1,AS1292-AR1292))</f>
        <v/>
      </c>
    </row>
    <row r="1293" spans="1:46" x14ac:dyDescent="0.25">
      <c r="A1293" s="38">
        <v>45185</v>
      </c>
      <c r="B1293" s="39" t="s">
        <v>44</v>
      </c>
      <c r="C1293" s="40">
        <v>0.69444444444444453</v>
      </c>
      <c r="D1293" s="39">
        <v>4</v>
      </c>
      <c r="E1293" s="39">
        <v>7</v>
      </c>
      <c r="F1293" s="70">
        <v>9</v>
      </c>
      <c r="G1293" s="39">
        <v>1400</v>
      </c>
      <c r="H1293" s="39" t="s">
        <v>1398</v>
      </c>
      <c r="I1293" s="39"/>
      <c r="J1293" s="39">
        <v>250</v>
      </c>
      <c r="K1293" s="39">
        <v>11</v>
      </c>
      <c r="L1293" s="39" t="s">
        <v>130</v>
      </c>
      <c r="M1293" s="39" t="s">
        <v>999</v>
      </c>
      <c r="N1293" s="41">
        <v>3.1</v>
      </c>
      <c r="O1293" s="39" t="s">
        <v>1091</v>
      </c>
      <c r="P1293" s="39" t="s">
        <v>1433</v>
      </c>
      <c r="Q1293" s="48"/>
      <c r="R1293" s="39">
        <v>10</v>
      </c>
      <c r="S1293" s="39">
        <v>53</v>
      </c>
      <c r="T1293" s="39">
        <v>53</v>
      </c>
      <c r="U1293" s="48">
        <v>56.648308418568057</v>
      </c>
      <c r="V1293" s="39">
        <v>2</v>
      </c>
      <c r="W1293" s="39"/>
      <c r="X1293" s="39">
        <v>2</v>
      </c>
      <c r="Y1293" s="39">
        <v>4</v>
      </c>
      <c r="Z1293" s="39">
        <v>30</v>
      </c>
      <c r="AA1293" s="39"/>
      <c r="AB1293" s="52"/>
      <c r="AC1293" s="39"/>
      <c r="AD1293" s="41">
        <v>4.5999999999999996</v>
      </c>
      <c r="AE1293" s="41"/>
      <c r="AF1293" s="68" t="s">
        <v>619</v>
      </c>
      <c r="AG1293" s="39" t="str">
        <f>VLOOKUP(B1293,$B$1703:$D$1743,2,FALSE)</f>
        <v>NSW</v>
      </c>
      <c r="AH1293" s="39" t="str">
        <f>VLOOKUP(B1293,$B$1703:$D$1743,3,FALSE)</f>
        <v>-</v>
      </c>
      <c r="AI1293" s="69" t="str">
        <f>TRIM(PROPER(L1293))</f>
        <v>Olentia</v>
      </c>
      <c r="AJ1293" s="39" t="str">
        <f>TEXT(A1293, "ddd")</f>
        <v>Sat</v>
      </c>
      <c r="AK1293" s="39">
        <f>MONTH(Table2[[#This Row],[Date]])</f>
        <v>9</v>
      </c>
      <c r="AL1293" s="39"/>
      <c r="AM1293" s="39" t="str">
        <f>IF(AND(Table2[[#This Row],[Date]]=A1294,Table2[[#This Row],[Track]]=B1294,Table2[[#This Row],[Race]]=F1294,AL1293&lt;&gt;"Neg",AL1294&lt;&gt;"Neg"),2,"")</f>
        <v/>
      </c>
      <c r="AN1293" s="39" t="str">
        <f>IF(AM1293=2,2,IF(AND(AM1292=2,Table2[[#This Row],[Negatives]]&lt;&gt;"NEG"),2,""))</f>
        <v/>
      </c>
      <c r="AO1293" s="39">
        <f>IF(AND(Table2[[#This Row],[State]]="NSW",Table2[[#This Row],[Rated Order]]=3,AN1293=""),100,100)</f>
        <v>100</v>
      </c>
      <c r="AP1293" s="39" t="str">
        <f>IF(AC1293&lt;&gt;"Won","",AO1293*AD1293)</f>
        <v/>
      </c>
      <c r="AQ1293" s="39">
        <f>IF(AP1293="",AO1293*-1,AP1293-AO1293)</f>
        <v>-100</v>
      </c>
      <c r="AR1293" s="95">
        <f>IF(Table2[[#This Row],[Negatives]]="NEG","",IF(AND(Table2[[#This Row],[2 Pro Bets]]="",Table2[[#This Row],[State]]="NSW",Table2[[#This Row],[Rated Order]]=3),"",100))</f>
        <v>100</v>
      </c>
      <c r="AS1293" s="47" t="str">
        <f>IF(Table2[[#This Row],[Pro Bet]]="","",IF(Table2[[#This Row],[Lev Ret]]="","",AR1293*Table2[[#This Row],[Div]]))</f>
        <v/>
      </c>
      <c r="AT1293" s="96">
        <f>IF(Table2[[#This Row],[Pro Bet]]="","",IF(AS1293="",AR1293*-1,AS1293-AR1293))</f>
        <v>-100</v>
      </c>
    </row>
    <row r="1294" spans="1:46" x14ac:dyDescent="0.25">
      <c r="A1294" s="38">
        <v>45185</v>
      </c>
      <c r="B1294" s="39" t="s">
        <v>225</v>
      </c>
      <c r="C1294" s="40">
        <v>0.70486111111111116</v>
      </c>
      <c r="D1294" s="39">
        <v>4</v>
      </c>
      <c r="E1294" s="39">
        <v>0</v>
      </c>
      <c r="F1294" s="70">
        <v>9</v>
      </c>
      <c r="G1294" s="39">
        <v>1200</v>
      </c>
      <c r="H1294" s="39" t="s">
        <v>988</v>
      </c>
      <c r="I1294" s="39" t="s">
        <v>989</v>
      </c>
      <c r="J1294" s="39">
        <v>300</v>
      </c>
      <c r="K1294" s="39">
        <v>1</v>
      </c>
      <c r="L1294" s="39" t="s">
        <v>269</v>
      </c>
      <c r="M1294" s="39" t="s">
        <v>1006</v>
      </c>
      <c r="N1294" s="41">
        <v>6.5</v>
      </c>
      <c r="O1294" s="39" t="s">
        <v>1216</v>
      </c>
      <c r="P1294" s="39" t="s">
        <v>1278</v>
      </c>
      <c r="Q1294" s="48"/>
      <c r="R1294" s="39">
        <v>8</v>
      </c>
      <c r="S1294" s="39">
        <v>59</v>
      </c>
      <c r="T1294" s="39">
        <v>59</v>
      </c>
      <c r="U1294" s="48">
        <v>55.384615384615387</v>
      </c>
      <c r="V1294" s="39">
        <v>3</v>
      </c>
      <c r="W1294" s="39">
        <v>2</v>
      </c>
      <c r="X1294" s="39">
        <v>2</v>
      </c>
      <c r="Y1294" s="39">
        <v>4.8</v>
      </c>
      <c r="Z1294" s="39">
        <v>35</v>
      </c>
      <c r="AA1294" s="39">
        <v>10</v>
      </c>
      <c r="AB1294" s="52"/>
      <c r="AC1294" s="39" t="s">
        <v>2</v>
      </c>
      <c r="AD1294" s="41">
        <v>6.5</v>
      </c>
      <c r="AE1294" s="41">
        <v>1.8</v>
      </c>
      <c r="AF1294" s="68" t="s">
        <v>618</v>
      </c>
      <c r="AG1294" s="39" t="str">
        <f>VLOOKUP(B1294,$B$1703:$D$1743,2,FALSE)</f>
        <v>Vic</v>
      </c>
      <c r="AH1294" s="39" t="str">
        <f>VLOOKUP(B1294,$B$1703:$D$1743,3,FALSE)</f>
        <v>-</v>
      </c>
      <c r="AI1294" s="69" t="str">
        <f>TRIM(PROPER(L1294))</f>
        <v>King Of Sparta</v>
      </c>
      <c r="AJ1294" s="39" t="str">
        <f>TEXT(A1294, "ddd")</f>
        <v>Sat</v>
      </c>
      <c r="AK1294" s="39">
        <f>MONTH(Table2[[#This Row],[Date]])</f>
        <v>9</v>
      </c>
      <c r="AL1294" s="39"/>
      <c r="AM1294" s="39" t="str">
        <f>IF(AND(Table2[[#This Row],[Date]]=A1295,Table2[[#This Row],[Track]]=B1295,Table2[[#This Row],[Race]]=F1295,AL1294&lt;&gt;"Neg",AL1295&lt;&gt;"Neg"),2,"")</f>
        <v/>
      </c>
      <c r="AN1294" s="39" t="str">
        <f>IF(AM1294=2,2,IF(AND(AM1293=2,Table2[[#This Row],[Negatives]]&lt;&gt;"NEG"),2,""))</f>
        <v/>
      </c>
      <c r="AO1294" s="39">
        <f>IF(AND(Table2[[#This Row],[State]]="NSW",Table2[[#This Row],[Rated Order]]=3,AN1294=""),100,100)</f>
        <v>100</v>
      </c>
      <c r="AP1294" s="39" t="str">
        <f>IF(AC1294&lt;&gt;"Won","",AO1294*AD1294)</f>
        <v/>
      </c>
      <c r="AQ1294" s="39">
        <f>IF(AP1294="",AO1294*-1,AP1294-AO1294)</f>
        <v>-100</v>
      </c>
      <c r="AR1294" s="95">
        <f>IF(Table2[[#This Row],[Negatives]]="NEG","",IF(AND(Table2[[#This Row],[2 Pro Bets]]="",Table2[[#This Row],[State]]="NSW",Table2[[#This Row],[Rated Order]]=3),"",100))</f>
        <v>100</v>
      </c>
      <c r="AS1294" s="47" t="str">
        <f>IF(Table2[[#This Row],[Pro Bet]]="","",IF(Table2[[#This Row],[Lev Ret]]="","",AR1294*Table2[[#This Row],[Div]]))</f>
        <v/>
      </c>
      <c r="AT1294" s="96">
        <f>IF(Table2[[#This Row],[Pro Bet]]="","",IF(AS1294="",AR1294*-1,AS1294-AR1294))</f>
        <v>-100</v>
      </c>
    </row>
    <row r="1295" spans="1:46" x14ac:dyDescent="0.25">
      <c r="A1295" s="38">
        <v>45192</v>
      </c>
      <c r="B1295" s="39" t="s">
        <v>45</v>
      </c>
      <c r="C1295" s="40">
        <v>0.54166666666666663</v>
      </c>
      <c r="D1295" s="39">
        <v>4</v>
      </c>
      <c r="E1295" s="39">
        <v>2</v>
      </c>
      <c r="F1295" s="70">
        <v>3</v>
      </c>
      <c r="G1295" s="39">
        <v>1900</v>
      </c>
      <c r="H1295" s="39" t="s">
        <v>1398</v>
      </c>
      <c r="I1295" s="39">
        <v>88</v>
      </c>
      <c r="J1295" s="39">
        <v>160</v>
      </c>
      <c r="K1295" s="39">
        <v>8</v>
      </c>
      <c r="L1295" s="39" t="s">
        <v>97</v>
      </c>
      <c r="M1295" s="39" t="s">
        <v>999</v>
      </c>
      <c r="N1295" s="41">
        <v>2.6</v>
      </c>
      <c r="O1295" s="39" t="s">
        <v>1068</v>
      </c>
      <c r="P1295" s="39" t="s">
        <v>1509</v>
      </c>
      <c r="Q1295" s="48"/>
      <c r="R1295" s="39">
        <v>1</v>
      </c>
      <c r="S1295" s="39">
        <v>55</v>
      </c>
      <c r="T1295" s="39">
        <v>55</v>
      </c>
      <c r="U1295" s="48">
        <v>74.175824175824175</v>
      </c>
      <c r="V1295" s="39">
        <v>2</v>
      </c>
      <c r="W1295" s="39">
        <v>2</v>
      </c>
      <c r="X1295" s="39">
        <v>2</v>
      </c>
      <c r="Y1295" s="39">
        <v>3.4</v>
      </c>
      <c r="Z1295" s="39">
        <v>20</v>
      </c>
      <c r="AA1295" s="39"/>
      <c r="AB1295" s="52"/>
      <c r="AC1295" s="39" t="s">
        <v>471</v>
      </c>
      <c r="AD1295" s="41">
        <v>2.7</v>
      </c>
      <c r="AE1295" s="41">
        <v>1.2</v>
      </c>
      <c r="AF1295" s="68" t="s">
        <v>619</v>
      </c>
      <c r="AG1295" s="39" t="str">
        <f>VLOOKUP(B1295,$B$1703:$D$1743,2,FALSE)</f>
        <v>NSW</v>
      </c>
      <c r="AH1295" s="39" t="str">
        <f>VLOOKUP(B1295,$B$1703:$D$1743,3,FALSE)</f>
        <v>-</v>
      </c>
      <c r="AI1295" s="69" t="str">
        <f>TRIM(PROPER(L1295))</f>
        <v>Marquess</v>
      </c>
      <c r="AJ1295" s="39" t="str">
        <f>TEXT(A1295, "ddd")</f>
        <v>Sat</v>
      </c>
      <c r="AK1295" s="39">
        <f>MONTH(Table2[[#This Row],[Date]])</f>
        <v>9</v>
      </c>
      <c r="AL1295" s="39"/>
      <c r="AM1295" s="39" t="str">
        <f>IF(AND(Table2[[#This Row],[Date]]=A1296,Table2[[#This Row],[Track]]=B1296,Table2[[#This Row],[Race]]=F1296,AL1295&lt;&gt;"Neg",AL1296&lt;&gt;"Neg"),2,"")</f>
        <v/>
      </c>
      <c r="AN1295" s="39" t="str">
        <f>IF(AM1295=2,2,IF(AND(AM1294=2,Table2[[#This Row],[Negatives]]&lt;&gt;"NEG"),2,""))</f>
        <v/>
      </c>
      <c r="AO1295" s="39">
        <f>IF(AND(Table2[[#This Row],[State]]="NSW",Table2[[#This Row],[Rated Order]]=3,AN1295=""),100,100)</f>
        <v>100</v>
      </c>
      <c r="AP1295" s="39">
        <f>IF(AC1295&lt;&gt;"Won","",AO1295*AD1295)</f>
        <v>270</v>
      </c>
      <c r="AQ1295" s="39">
        <f>IF(AP1295="",AO1295*-1,AP1295-AO1295)</f>
        <v>170</v>
      </c>
      <c r="AR1295" s="95">
        <f>IF(Table2[[#This Row],[Negatives]]="NEG","",IF(AND(Table2[[#This Row],[2 Pro Bets]]="",Table2[[#This Row],[State]]="NSW",Table2[[#This Row],[Rated Order]]=3),"",100))</f>
        <v>100</v>
      </c>
      <c r="AS1295" s="47">
        <f>IF(Table2[[#This Row],[Pro Bet]]="","",IF(Table2[[#This Row],[Lev Ret]]="","",AR1295*Table2[[#This Row],[Div]]))</f>
        <v>270</v>
      </c>
      <c r="AT1295" s="96">
        <f>IF(Table2[[#This Row],[Pro Bet]]="","",IF(AS1295="",AR1295*-1,AS1295-AR1295))</f>
        <v>170</v>
      </c>
    </row>
    <row r="1296" spans="1:46" x14ac:dyDescent="0.25">
      <c r="A1296" s="38">
        <v>45192</v>
      </c>
      <c r="B1296" s="39" t="s">
        <v>107</v>
      </c>
      <c r="C1296" s="40">
        <v>0.57638888888888895</v>
      </c>
      <c r="D1296" s="39">
        <v>4</v>
      </c>
      <c r="E1296" s="39">
        <v>6</v>
      </c>
      <c r="F1296" s="70">
        <v>4</v>
      </c>
      <c r="G1296" s="39">
        <v>1400</v>
      </c>
      <c r="H1296" s="39" t="s">
        <v>1021</v>
      </c>
      <c r="I1296" s="39">
        <v>84</v>
      </c>
      <c r="J1296" s="39">
        <v>130</v>
      </c>
      <c r="K1296" s="39">
        <v>11</v>
      </c>
      <c r="L1296" s="39" t="s">
        <v>270</v>
      </c>
      <c r="M1296" s="39" t="s">
        <v>1006</v>
      </c>
      <c r="N1296" s="41">
        <v>3.8</v>
      </c>
      <c r="O1296" s="39" t="s">
        <v>1019</v>
      </c>
      <c r="P1296" s="39" t="s">
        <v>1320</v>
      </c>
      <c r="Q1296" s="48">
        <v>2</v>
      </c>
      <c r="R1296" s="39">
        <v>8</v>
      </c>
      <c r="S1296" s="39">
        <v>54</v>
      </c>
      <c r="T1296" s="39">
        <v>52</v>
      </c>
      <c r="U1296" s="48">
        <v>56.618819776714517</v>
      </c>
      <c r="V1296" s="39">
        <v>4</v>
      </c>
      <c r="W1296" s="39">
        <v>3</v>
      </c>
      <c r="X1296" s="39">
        <v>2</v>
      </c>
      <c r="Y1296" s="39">
        <v>4.5999999999999996</v>
      </c>
      <c r="Z1296" s="39">
        <v>40</v>
      </c>
      <c r="AA1296" s="39">
        <v>9</v>
      </c>
      <c r="AB1296" s="52"/>
      <c r="AC1296" s="39" t="s">
        <v>1</v>
      </c>
      <c r="AD1296" s="41">
        <v>3.5</v>
      </c>
      <c r="AE1296" s="41">
        <v>1.4</v>
      </c>
      <c r="AF1296" s="68" t="s">
        <v>618</v>
      </c>
      <c r="AG1296" s="39" t="str">
        <f>VLOOKUP(B1296,$B$1703:$D$1743,2,FALSE)</f>
        <v>Vic</v>
      </c>
      <c r="AH1296" s="39" t="str">
        <f>VLOOKUP(B1296,$B$1703:$D$1743,3,FALSE)</f>
        <v>-</v>
      </c>
      <c r="AI1296" s="69" t="str">
        <f>TRIM(PROPER(L1296))</f>
        <v>Yellow Sam</v>
      </c>
      <c r="AJ1296" s="39" t="str">
        <f>TEXT(A1296, "ddd")</f>
        <v>Sat</v>
      </c>
      <c r="AK1296" s="39">
        <f>MONTH(Table2[[#This Row],[Date]])</f>
        <v>9</v>
      </c>
      <c r="AL1296" s="39"/>
      <c r="AM1296" s="39" t="str">
        <f>IF(AND(Table2[[#This Row],[Date]]=A1297,Table2[[#This Row],[Track]]=B1297,Table2[[#This Row],[Race]]=F1297,AL1296&lt;&gt;"Neg",AL1297&lt;&gt;"Neg"),2,"")</f>
        <v/>
      </c>
      <c r="AN1296" s="39" t="str">
        <f>IF(AM1296=2,2,IF(AND(AM1295=2,Table2[[#This Row],[Negatives]]&lt;&gt;"NEG"),2,""))</f>
        <v/>
      </c>
      <c r="AO1296" s="39">
        <f>IF(AND(Table2[[#This Row],[State]]="NSW",Table2[[#This Row],[Rated Order]]=3,AN1296=""),100,100)</f>
        <v>100</v>
      </c>
      <c r="AP1296" s="39" t="str">
        <f>IF(AC1296&lt;&gt;"Won","",AO1296*AD1296)</f>
        <v/>
      </c>
      <c r="AQ1296" s="39">
        <f>IF(AP1296="",AO1296*-1,AP1296-AO1296)</f>
        <v>-100</v>
      </c>
      <c r="AR1296" s="95">
        <f>IF(Table2[[#This Row],[Negatives]]="NEG","",IF(AND(Table2[[#This Row],[2 Pro Bets]]="",Table2[[#This Row],[State]]="NSW",Table2[[#This Row],[Rated Order]]=3),"",100))</f>
        <v>100</v>
      </c>
      <c r="AS1296" s="47" t="str">
        <f>IF(Table2[[#This Row],[Pro Bet]]="","",IF(Table2[[#This Row],[Lev Ret]]="","",AR1296*Table2[[#This Row],[Div]]))</f>
        <v/>
      </c>
      <c r="AT1296" s="96">
        <f>IF(Table2[[#This Row],[Pro Bet]]="","",IF(AS1296="",AR1296*-1,AS1296-AR1296))</f>
        <v>-100</v>
      </c>
    </row>
    <row r="1297" spans="1:46" x14ac:dyDescent="0.25">
      <c r="A1297" s="38">
        <v>45192</v>
      </c>
      <c r="B1297" s="39" t="s">
        <v>107</v>
      </c>
      <c r="C1297" s="40">
        <v>0.57638888888888895</v>
      </c>
      <c r="D1297" s="39">
        <v>4</v>
      </c>
      <c r="E1297" s="39">
        <v>6</v>
      </c>
      <c r="F1297" s="70">
        <v>4</v>
      </c>
      <c r="G1297" s="39">
        <v>1400</v>
      </c>
      <c r="H1297" s="39" t="s">
        <v>1021</v>
      </c>
      <c r="I1297" s="39">
        <v>84</v>
      </c>
      <c r="J1297" s="39">
        <v>130</v>
      </c>
      <c r="K1297" s="39">
        <v>4</v>
      </c>
      <c r="L1297" s="39" t="s">
        <v>180</v>
      </c>
      <c r="M1297" s="39" t="s">
        <v>1030</v>
      </c>
      <c r="N1297" s="41">
        <v>4.4000000000000004</v>
      </c>
      <c r="O1297" s="39" t="s">
        <v>1327</v>
      </c>
      <c r="P1297" s="39" t="s">
        <v>997</v>
      </c>
      <c r="Q1297" s="48"/>
      <c r="R1297" s="39">
        <v>1</v>
      </c>
      <c r="S1297" s="39">
        <v>57</v>
      </c>
      <c r="T1297" s="39">
        <v>57</v>
      </c>
      <c r="U1297" s="48">
        <v>56.618819776714517</v>
      </c>
      <c r="V1297" s="39">
        <v>3</v>
      </c>
      <c r="W1297" s="39">
        <v>2</v>
      </c>
      <c r="X1297" s="39">
        <v>3</v>
      </c>
      <c r="Y1297" s="39">
        <v>5.5</v>
      </c>
      <c r="Z1297" s="39">
        <v>30</v>
      </c>
      <c r="AA1297" s="39">
        <v>9</v>
      </c>
      <c r="AB1297" s="52"/>
      <c r="AC1297" s="39" t="s">
        <v>617</v>
      </c>
      <c r="AD1297" s="41">
        <v>4.4000000000000004</v>
      </c>
      <c r="AE1297" s="41">
        <v>1.4</v>
      </c>
      <c r="AF1297" s="68" t="s">
        <v>618</v>
      </c>
      <c r="AG1297" s="39" t="str">
        <f>VLOOKUP(B1297,$B$1703:$D$1743,2,FALSE)</f>
        <v>Vic</v>
      </c>
      <c r="AH1297" s="39" t="str">
        <f>VLOOKUP(B1297,$B$1703:$D$1743,3,FALSE)</f>
        <v>-</v>
      </c>
      <c r="AI1297" s="69" t="str">
        <f>TRIM(PROPER(L1297))</f>
        <v>Nunthorpe</v>
      </c>
      <c r="AJ1297" s="39" t="str">
        <f>TEXT(A1297, "ddd")</f>
        <v>Sat</v>
      </c>
      <c r="AK1297" s="39">
        <f>MONTH(Table2[[#This Row],[Date]])</f>
        <v>9</v>
      </c>
      <c r="AL1297" s="39" t="s">
        <v>1361</v>
      </c>
      <c r="AM1297" s="39" t="str">
        <f>IF(AND(Table2[[#This Row],[Date]]=A1298,Table2[[#This Row],[Track]]=B1298,Table2[[#This Row],[Race]]=F1298,AL1297&lt;&gt;"Neg",AL1298&lt;&gt;"Neg"),2,"")</f>
        <v/>
      </c>
      <c r="AN1297" s="39" t="str">
        <f>IF(AM1297=2,2,IF(AND(AM1296=2,Table2[[#This Row],[Negatives]]&lt;&gt;"NEG"),2,""))</f>
        <v/>
      </c>
      <c r="AO1297" s="39">
        <f>IF(AND(Table2[[#This Row],[State]]="NSW",Table2[[#This Row],[Rated Order]]=3,AN1297=""),100,100)</f>
        <v>100</v>
      </c>
      <c r="AP1297" s="39">
        <f>IF(AC1297&lt;&gt;"Won","",AO1297*AD1297)</f>
        <v>440.00000000000006</v>
      </c>
      <c r="AQ1297" s="39">
        <f>IF(AP1297="",AO1297*-1,AP1297-AO1297)</f>
        <v>340.00000000000006</v>
      </c>
      <c r="AR1297" s="95" t="str">
        <f>IF(Table2[[#This Row],[Negatives]]="NEG","",IF(AND(Table2[[#This Row],[2 Pro Bets]]="",Table2[[#This Row],[State]]="NSW",Table2[[#This Row],[Rated Order]]=3),"",100))</f>
        <v/>
      </c>
      <c r="AS1297" s="47" t="str">
        <f>IF(Table2[[#This Row],[Pro Bet]]="","",IF(Table2[[#This Row],[Lev Ret]]="","",AR1297*Table2[[#This Row],[Div]]))</f>
        <v/>
      </c>
      <c r="AT1297" s="96" t="str">
        <f>IF(Table2[[#This Row],[Pro Bet]]="","",IF(AS1297="",AR1297*-1,AS1297-AR1297))</f>
        <v/>
      </c>
    </row>
    <row r="1298" spans="1:46" x14ac:dyDescent="0.25">
      <c r="A1298" s="38">
        <v>45192</v>
      </c>
      <c r="B1298" s="39" t="s">
        <v>45</v>
      </c>
      <c r="C1298" s="40">
        <v>0.59027777777777779</v>
      </c>
      <c r="D1298" s="39">
        <v>4</v>
      </c>
      <c r="E1298" s="39">
        <v>2</v>
      </c>
      <c r="F1298" s="70">
        <v>5</v>
      </c>
      <c r="G1298" s="39">
        <v>2400</v>
      </c>
      <c r="H1298" s="39" t="s">
        <v>1398</v>
      </c>
      <c r="I1298" s="39"/>
      <c r="J1298" s="39">
        <v>250</v>
      </c>
      <c r="K1298" s="39">
        <v>6</v>
      </c>
      <c r="L1298" s="39" t="s">
        <v>360</v>
      </c>
      <c r="M1298" s="39" t="s">
        <v>1006</v>
      </c>
      <c r="N1298" s="41">
        <v>5.5</v>
      </c>
      <c r="O1298" s="39" t="s">
        <v>1096</v>
      </c>
      <c r="P1298" s="39" t="s">
        <v>1498</v>
      </c>
      <c r="Q1298" s="48"/>
      <c r="R1298" s="39">
        <v>6</v>
      </c>
      <c r="S1298" s="39">
        <v>55</v>
      </c>
      <c r="T1298" s="39">
        <v>55</v>
      </c>
      <c r="U1298" s="48">
        <v>46.753246753246756</v>
      </c>
      <c r="V1298" s="39">
        <v>2</v>
      </c>
      <c r="W1298" s="39">
        <v>2</v>
      </c>
      <c r="X1298" s="39">
        <v>2</v>
      </c>
      <c r="Y1298" s="39">
        <v>6.5</v>
      </c>
      <c r="Z1298" s="39">
        <v>20</v>
      </c>
      <c r="AA1298" s="39"/>
      <c r="AB1298" s="52"/>
      <c r="AC1298" s="39" t="s">
        <v>471</v>
      </c>
      <c r="AD1298" s="41">
        <v>4.8</v>
      </c>
      <c r="AE1298" s="41">
        <v>1.8</v>
      </c>
      <c r="AF1298" s="68" t="s">
        <v>619</v>
      </c>
      <c r="AG1298" s="39" t="str">
        <f>VLOOKUP(B1298,$B$1703:$D$1743,2,FALSE)</f>
        <v>NSW</v>
      </c>
      <c r="AH1298" s="39" t="str">
        <f>VLOOKUP(B1298,$B$1703:$D$1743,3,FALSE)</f>
        <v>-</v>
      </c>
      <c r="AI1298" s="69" t="str">
        <f>TRIM(PROPER(L1298))</f>
        <v>Athabascan</v>
      </c>
      <c r="AJ1298" s="39" t="str">
        <f>TEXT(A1298, "ddd")</f>
        <v>Sat</v>
      </c>
      <c r="AK1298" s="39">
        <f>MONTH(Table2[[#This Row],[Date]])</f>
        <v>9</v>
      </c>
      <c r="AL1298" s="39"/>
      <c r="AM1298" s="39">
        <f>IF(AND(Table2[[#This Row],[Date]]=A1299,Table2[[#This Row],[Track]]=B1299,Table2[[#This Row],[Race]]=F1299,AL1298&lt;&gt;"Neg",AL1299&lt;&gt;"Neg"),2,"")</f>
        <v>2</v>
      </c>
      <c r="AN1298" s="39">
        <f>IF(AM1298=2,2,IF(AND(AM1297=2,Table2[[#This Row],[Negatives]]&lt;&gt;"NEG"),2,""))</f>
        <v>2</v>
      </c>
      <c r="AO1298" s="39">
        <f>IF(AND(Table2[[#This Row],[State]]="NSW",Table2[[#This Row],[Rated Order]]=3,AN1298=""),100,100)</f>
        <v>100</v>
      </c>
      <c r="AP1298" s="39">
        <f>IF(AC1298&lt;&gt;"Won","",AO1298*AD1298)</f>
        <v>480</v>
      </c>
      <c r="AQ1298" s="39">
        <f>IF(AP1298="",AO1298*-1,AP1298-AO1298)</f>
        <v>380</v>
      </c>
      <c r="AR1298" s="95">
        <f>IF(Table2[[#This Row],[Negatives]]="NEG","",IF(AND(Table2[[#This Row],[2 Pro Bets]]="",Table2[[#This Row],[State]]="NSW",Table2[[#This Row],[Rated Order]]=3),"",100))</f>
        <v>100</v>
      </c>
      <c r="AS1298" s="47">
        <f>IF(Table2[[#This Row],[Pro Bet]]="","",IF(Table2[[#This Row],[Lev Ret]]="","",AR1298*Table2[[#This Row],[Div]]))</f>
        <v>480</v>
      </c>
      <c r="AT1298" s="96">
        <f>IF(Table2[[#This Row],[Pro Bet]]="","",IF(AS1298="",AR1298*-1,AS1298-AR1298))</f>
        <v>380</v>
      </c>
    </row>
    <row r="1299" spans="1:46" x14ac:dyDescent="0.25">
      <c r="A1299" s="38">
        <v>45192</v>
      </c>
      <c r="B1299" s="39" t="s">
        <v>45</v>
      </c>
      <c r="C1299" s="40">
        <v>0.59027777777777779</v>
      </c>
      <c r="D1299" s="39">
        <v>4</v>
      </c>
      <c r="E1299" s="39">
        <v>2</v>
      </c>
      <c r="F1299" s="70">
        <v>5</v>
      </c>
      <c r="G1299" s="39">
        <v>2400</v>
      </c>
      <c r="H1299" s="39" t="s">
        <v>1398</v>
      </c>
      <c r="I1299" s="39"/>
      <c r="J1299" s="39">
        <v>250</v>
      </c>
      <c r="K1299" s="39">
        <v>9</v>
      </c>
      <c r="L1299" s="39" t="s">
        <v>361</v>
      </c>
      <c r="M1299" s="39" t="s">
        <v>1006</v>
      </c>
      <c r="N1299" s="41">
        <v>3.9</v>
      </c>
      <c r="O1299" s="39" t="s">
        <v>1440</v>
      </c>
      <c r="P1299" s="39" t="s">
        <v>1509</v>
      </c>
      <c r="Q1299" s="48"/>
      <c r="R1299" s="39">
        <v>8</v>
      </c>
      <c r="S1299" s="39">
        <v>53</v>
      </c>
      <c r="T1299" s="39">
        <v>53</v>
      </c>
      <c r="U1299" s="48">
        <v>46.753246753246756</v>
      </c>
      <c r="V1299" s="39"/>
      <c r="W1299" s="39"/>
      <c r="X1299" s="39">
        <v>3</v>
      </c>
      <c r="Y1299" s="39">
        <v>7</v>
      </c>
      <c r="Z1299" s="39">
        <v>20</v>
      </c>
      <c r="AA1299" s="39"/>
      <c r="AB1299" s="52"/>
      <c r="AC1299" s="39"/>
      <c r="AD1299" s="41">
        <v>4.2</v>
      </c>
      <c r="AE1299" s="41"/>
      <c r="AF1299" s="68" t="s">
        <v>619</v>
      </c>
      <c r="AG1299" s="39" t="str">
        <f>VLOOKUP(B1299,$B$1703:$D$1743,2,FALSE)</f>
        <v>NSW</v>
      </c>
      <c r="AH1299" s="39" t="str">
        <f>VLOOKUP(B1299,$B$1703:$D$1743,3,FALSE)</f>
        <v>-</v>
      </c>
      <c r="AI1299" s="69" t="str">
        <f>TRIM(PROPER(L1299))</f>
        <v>Verona</v>
      </c>
      <c r="AJ1299" s="39" t="str">
        <f>TEXT(A1299, "ddd")</f>
        <v>Sat</v>
      </c>
      <c r="AK1299" s="39">
        <f>MONTH(Table2[[#This Row],[Date]])</f>
        <v>9</v>
      </c>
      <c r="AL1299" s="39"/>
      <c r="AM1299" s="39" t="str">
        <f>IF(AND(Table2[[#This Row],[Date]]=A1300,Table2[[#This Row],[Track]]=B1300,Table2[[#This Row],[Race]]=F1300,AL1299&lt;&gt;"Neg",AL1300&lt;&gt;"Neg"),2,"")</f>
        <v/>
      </c>
      <c r="AN1299" s="39">
        <f>IF(AM1299=2,2,IF(AND(AM1298=2,Table2[[#This Row],[Negatives]]&lt;&gt;"NEG"),2,""))</f>
        <v>2</v>
      </c>
      <c r="AO1299" s="39">
        <f>IF(AND(Table2[[#This Row],[State]]="NSW",Table2[[#This Row],[Rated Order]]=3,AN1299=""),100,100)</f>
        <v>100</v>
      </c>
      <c r="AP1299" s="39" t="str">
        <f>IF(AC1299&lt;&gt;"Won","",AO1299*AD1299)</f>
        <v/>
      </c>
      <c r="AQ1299" s="39">
        <f>IF(AP1299="",AO1299*-1,AP1299-AO1299)</f>
        <v>-100</v>
      </c>
      <c r="AR1299" s="95">
        <f>IF(Table2[[#This Row],[Negatives]]="NEG","",IF(AND(Table2[[#This Row],[2 Pro Bets]]="",Table2[[#This Row],[State]]="NSW",Table2[[#This Row],[Rated Order]]=3),"",100))</f>
        <v>100</v>
      </c>
      <c r="AS1299" s="47" t="str">
        <f>IF(Table2[[#This Row],[Pro Bet]]="","",IF(Table2[[#This Row],[Lev Ret]]="","",AR1299*Table2[[#This Row],[Div]]))</f>
        <v/>
      </c>
      <c r="AT1299" s="96">
        <f>IF(Table2[[#This Row],[Pro Bet]]="","",IF(AS1299="",AR1299*-1,AS1299-AR1299))</f>
        <v>-100</v>
      </c>
    </row>
    <row r="1300" spans="1:46" x14ac:dyDescent="0.25">
      <c r="A1300" s="38">
        <v>45192</v>
      </c>
      <c r="B1300" s="39" t="s">
        <v>45</v>
      </c>
      <c r="C1300" s="40">
        <v>0.61458333333333337</v>
      </c>
      <c r="D1300" s="39">
        <v>4</v>
      </c>
      <c r="E1300" s="39">
        <v>2</v>
      </c>
      <c r="F1300" s="70">
        <v>6</v>
      </c>
      <c r="G1300" s="39">
        <v>1400</v>
      </c>
      <c r="H1300" s="39" t="s">
        <v>1021</v>
      </c>
      <c r="I1300" s="39" t="s">
        <v>1052</v>
      </c>
      <c r="J1300" s="39">
        <v>400</v>
      </c>
      <c r="K1300" s="39">
        <v>3</v>
      </c>
      <c r="L1300" s="39" t="s">
        <v>144</v>
      </c>
      <c r="M1300" s="39" t="s">
        <v>999</v>
      </c>
      <c r="N1300" s="41">
        <v>3.5</v>
      </c>
      <c r="O1300" s="39" t="s">
        <v>1091</v>
      </c>
      <c r="P1300" s="39" t="s">
        <v>1552</v>
      </c>
      <c r="Q1300" s="48"/>
      <c r="R1300" s="39">
        <v>5</v>
      </c>
      <c r="S1300" s="39">
        <v>58</v>
      </c>
      <c r="T1300" s="39">
        <v>58</v>
      </c>
      <c r="U1300" s="48">
        <v>72.049689440993788</v>
      </c>
      <c r="V1300" s="39"/>
      <c r="W1300" s="39">
        <v>1</v>
      </c>
      <c r="X1300" s="39">
        <v>2</v>
      </c>
      <c r="Y1300" s="39">
        <v>4.2</v>
      </c>
      <c r="Z1300" s="39">
        <v>20</v>
      </c>
      <c r="AA1300" s="39"/>
      <c r="AB1300" s="52"/>
      <c r="AC1300" s="39"/>
      <c r="AD1300" s="41">
        <v>5</v>
      </c>
      <c r="AE1300" s="41"/>
      <c r="AF1300" s="68" t="s">
        <v>619</v>
      </c>
      <c r="AG1300" s="39" t="str">
        <f>VLOOKUP(B1300,$B$1703:$D$1743,2,FALSE)</f>
        <v>NSW</v>
      </c>
      <c r="AH1300" s="39" t="str">
        <f>VLOOKUP(B1300,$B$1703:$D$1743,3,FALSE)</f>
        <v>-</v>
      </c>
      <c r="AI1300" s="69" t="str">
        <f>TRIM(PROPER(L1300))</f>
        <v>Zougotcha</v>
      </c>
      <c r="AJ1300" s="39" t="str">
        <f>TEXT(A1300, "ddd")</f>
        <v>Sat</v>
      </c>
      <c r="AK1300" s="39">
        <f>MONTH(Table2[[#This Row],[Date]])</f>
        <v>9</v>
      </c>
      <c r="AL1300" s="39" t="s">
        <v>1362</v>
      </c>
      <c r="AM1300" s="39" t="str">
        <f>IF(AND(Table2[[#This Row],[Date]]=A1301,Table2[[#This Row],[Track]]=B1301,Table2[[#This Row],[Race]]=F1301,AL1300&lt;&gt;"Neg",AL1301&lt;&gt;"Neg"),2,"")</f>
        <v/>
      </c>
      <c r="AN1300" s="39" t="str">
        <f>IF(AM1300=2,2,IF(AND(AM1299=2,Table2[[#This Row],[Negatives]]&lt;&gt;"NEG"),2,""))</f>
        <v/>
      </c>
      <c r="AO1300" s="39">
        <f>IF(AND(Table2[[#This Row],[State]]="NSW",Table2[[#This Row],[Rated Order]]=3,AN1300=""),100,100)</f>
        <v>100</v>
      </c>
      <c r="AP1300" s="39" t="str">
        <f>IF(AC1300&lt;&gt;"Won","",AO1300*AD1300)</f>
        <v/>
      </c>
      <c r="AQ1300" s="39">
        <f>IF(AP1300="",AO1300*-1,AP1300-AO1300)</f>
        <v>-100</v>
      </c>
      <c r="AR1300" s="95" t="str">
        <f>IF(Table2[[#This Row],[Negatives]]="NEG","",IF(AND(Table2[[#This Row],[2 Pro Bets]]="",Table2[[#This Row],[State]]="NSW",Table2[[#This Row],[Rated Order]]=3),"",100))</f>
        <v/>
      </c>
      <c r="AS1300" s="47" t="str">
        <f>IF(Table2[[#This Row],[Pro Bet]]="","",IF(Table2[[#This Row],[Lev Ret]]="","",AR1300*Table2[[#This Row],[Div]]))</f>
        <v/>
      </c>
      <c r="AT1300" s="96" t="str">
        <f>IF(Table2[[#This Row],[Pro Bet]]="","",IF(AS1300="",AR1300*-1,AS1300-AR1300))</f>
        <v/>
      </c>
    </row>
    <row r="1301" spans="1:46" x14ac:dyDescent="0.25">
      <c r="A1301" s="38">
        <v>45192</v>
      </c>
      <c r="B1301" s="39" t="s">
        <v>107</v>
      </c>
      <c r="C1301" s="40">
        <v>0.625</v>
      </c>
      <c r="D1301" s="39">
        <v>4</v>
      </c>
      <c r="E1301" s="39">
        <v>6</v>
      </c>
      <c r="F1301" s="70">
        <v>6</v>
      </c>
      <c r="G1301" s="39">
        <v>1400</v>
      </c>
      <c r="H1301" s="39" t="s">
        <v>988</v>
      </c>
      <c r="I1301" s="39" t="s">
        <v>1052</v>
      </c>
      <c r="J1301" s="39">
        <v>175</v>
      </c>
      <c r="K1301" s="39">
        <v>1</v>
      </c>
      <c r="L1301" s="39" t="s">
        <v>264</v>
      </c>
      <c r="M1301" s="39" t="s">
        <v>999</v>
      </c>
      <c r="N1301" s="41">
        <v>5</v>
      </c>
      <c r="O1301" s="39" t="s">
        <v>1142</v>
      </c>
      <c r="P1301" s="39" t="s">
        <v>1045</v>
      </c>
      <c r="Q1301" s="48"/>
      <c r="R1301" s="39">
        <v>1</v>
      </c>
      <c r="S1301" s="39">
        <v>58.5</v>
      </c>
      <c r="T1301" s="39">
        <v>58.5</v>
      </c>
      <c r="U1301" s="48">
        <v>74.054054054054049</v>
      </c>
      <c r="V1301" s="39">
        <v>5</v>
      </c>
      <c r="W1301" s="39">
        <v>4</v>
      </c>
      <c r="X1301" s="39">
        <v>2</v>
      </c>
      <c r="Y1301" s="39">
        <v>4.8</v>
      </c>
      <c r="Z1301" s="39">
        <v>35</v>
      </c>
      <c r="AA1301" s="39">
        <v>8</v>
      </c>
      <c r="AB1301" s="52"/>
      <c r="AC1301" s="39"/>
      <c r="AD1301" s="41">
        <v>5.5</v>
      </c>
      <c r="AE1301" s="41"/>
      <c r="AF1301" s="68" t="s">
        <v>618</v>
      </c>
      <c r="AG1301" s="39" t="str">
        <f>VLOOKUP(B1301,$B$1703:$D$1743,2,FALSE)</f>
        <v>Vic</v>
      </c>
      <c r="AH1301" s="39" t="str">
        <f>VLOOKUP(B1301,$B$1703:$D$1743,3,FALSE)</f>
        <v>-</v>
      </c>
      <c r="AI1301" s="69" t="str">
        <f>TRIM(PROPER(L1301))</f>
        <v>Bandersnatch</v>
      </c>
      <c r="AJ1301" s="39" t="str">
        <f>TEXT(A1301, "ddd")</f>
        <v>Sat</v>
      </c>
      <c r="AK1301" s="39">
        <f>MONTH(Table2[[#This Row],[Date]])</f>
        <v>9</v>
      </c>
      <c r="AL1301" s="39"/>
      <c r="AM1301" s="39" t="str">
        <f>IF(AND(Table2[[#This Row],[Date]]=A1302,Table2[[#This Row],[Track]]=B1302,Table2[[#This Row],[Race]]=F1302,AL1301&lt;&gt;"Neg",AL1302&lt;&gt;"Neg"),2,"")</f>
        <v/>
      </c>
      <c r="AN1301" s="39" t="str">
        <f>IF(AM1301=2,2,IF(AND(AM1300=2,Table2[[#This Row],[Negatives]]&lt;&gt;"NEG"),2,""))</f>
        <v/>
      </c>
      <c r="AO1301" s="39">
        <f>IF(AND(Table2[[#This Row],[State]]="NSW",Table2[[#This Row],[Rated Order]]=3,AN1301=""),100,100)</f>
        <v>100</v>
      </c>
      <c r="AP1301" s="39" t="str">
        <f>IF(AC1301&lt;&gt;"Won","",AO1301*AD1301)</f>
        <v/>
      </c>
      <c r="AQ1301" s="39">
        <f>IF(AP1301="",AO1301*-1,AP1301-AO1301)</f>
        <v>-100</v>
      </c>
      <c r="AR1301" s="95">
        <f>IF(Table2[[#This Row],[Negatives]]="NEG","",IF(AND(Table2[[#This Row],[2 Pro Bets]]="",Table2[[#This Row],[State]]="NSW",Table2[[#This Row],[Rated Order]]=3),"",100))</f>
        <v>100</v>
      </c>
      <c r="AS1301" s="47" t="str">
        <f>IF(Table2[[#This Row],[Pro Bet]]="","",IF(Table2[[#This Row],[Lev Ret]]="","",AR1301*Table2[[#This Row],[Div]]))</f>
        <v/>
      </c>
      <c r="AT1301" s="96">
        <f>IF(Table2[[#This Row],[Pro Bet]]="","",IF(AS1301="",AR1301*-1,AS1301-AR1301))</f>
        <v>-100</v>
      </c>
    </row>
    <row r="1302" spans="1:46" x14ac:dyDescent="0.25">
      <c r="A1302" s="38">
        <v>45192</v>
      </c>
      <c r="B1302" s="39" t="s">
        <v>45</v>
      </c>
      <c r="C1302" s="40">
        <v>0.63888888888888895</v>
      </c>
      <c r="D1302" s="39">
        <v>4</v>
      </c>
      <c r="E1302" s="39">
        <v>2</v>
      </c>
      <c r="F1302" s="70">
        <v>7</v>
      </c>
      <c r="G1302" s="39">
        <v>1500</v>
      </c>
      <c r="H1302" s="39" t="s">
        <v>1398</v>
      </c>
      <c r="I1302" s="39"/>
      <c r="J1302" s="39">
        <v>300</v>
      </c>
      <c r="K1302" s="39">
        <v>5</v>
      </c>
      <c r="L1302" s="39" t="s">
        <v>204</v>
      </c>
      <c r="M1302" s="39" t="s">
        <v>1018</v>
      </c>
      <c r="N1302" s="41">
        <v>7.5</v>
      </c>
      <c r="O1302" s="39" t="s">
        <v>1406</v>
      </c>
      <c r="P1302" s="39" t="s">
        <v>1175</v>
      </c>
      <c r="Q1302" s="48"/>
      <c r="R1302" s="39">
        <v>6</v>
      </c>
      <c r="S1302" s="39">
        <v>56</v>
      </c>
      <c r="T1302" s="39">
        <v>56</v>
      </c>
      <c r="U1302" s="48">
        <v>51.794871794871796</v>
      </c>
      <c r="V1302" s="39"/>
      <c r="W1302" s="39"/>
      <c r="X1302" s="39">
        <v>2</v>
      </c>
      <c r="Y1302" s="39">
        <v>5.6</v>
      </c>
      <c r="Z1302" s="39">
        <v>20</v>
      </c>
      <c r="AA1302" s="39"/>
      <c r="AB1302" s="52"/>
      <c r="AC1302" s="39"/>
      <c r="AD1302" s="41">
        <v>9</v>
      </c>
      <c r="AE1302" s="41"/>
      <c r="AF1302" s="68" t="s">
        <v>619</v>
      </c>
      <c r="AG1302" s="39" t="str">
        <f>VLOOKUP(B1302,$B$1703:$D$1743,2,FALSE)</f>
        <v>NSW</v>
      </c>
      <c r="AH1302" s="39" t="str">
        <f>VLOOKUP(B1302,$B$1703:$D$1743,3,FALSE)</f>
        <v>-</v>
      </c>
      <c r="AI1302" s="69" t="str">
        <f>TRIM(PROPER(L1302))</f>
        <v>Cross Talk</v>
      </c>
      <c r="AJ1302" s="39" t="str">
        <f>TEXT(A1302, "ddd")</f>
        <v>Sat</v>
      </c>
      <c r="AK1302" s="39">
        <f>MONTH(Table2[[#This Row],[Date]])</f>
        <v>9</v>
      </c>
      <c r="AL1302" s="39" t="s">
        <v>1362</v>
      </c>
      <c r="AM1302" s="39" t="str">
        <f>IF(AND(Table2[[#This Row],[Date]]=A1303,Table2[[#This Row],[Track]]=B1303,Table2[[#This Row],[Race]]=F1303,AL1302&lt;&gt;"Neg",AL1303&lt;&gt;"Neg"),2,"")</f>
        <v/>
      </c>
      <c r="AN1302" s="39" t="str">
        <f>IF(AM1302=2,2,IF(AND(AM1301=2,Table2[[#This Row],[Negatives]]&lt;&gt;"NEG"),2,""))</f>
        <v/>
      </c>
      <c r="AO1302" s="39">
        <f>IF(AND(Table2[[#This Row],[State]]="NSW",Table2[[#This Row],[Rated Order]]=3,AN1302=""),100,100)</f>
        <v>100</v>
      </c>
      <c r="AP1302" s="39" t="str">
        <f>IF(AC1302&lt;&gt;"Won","",AO1302*AD1302)</f>
        <v/>
      </c>
      <c r="AQ1302" s="39">
        <f>IF(AP1302="",AO1302*-1,AP1302-AO1302)</f>
        <v>-100</v>
      </c>
      <c r="AR1302" s="95" t="str">
        <f>IF(Table2[[#This Row],[Negatives]]="NEG","",IF(AND(Table2[[#This Row],[2 Pro Bets]]="",Table2[[#This Row],[State]]="NSW",Table2[[#This Row],[Rated Order]]=3),"",100))</f>
        <v/>
      </c>
      <c r="AS1302" s="47" t="str">
        <f>IF(Table2[[#This Row],[Pro Bet]]="","",IF(Table2[[#This Row],[Lev Ret]]="","",AR1302*Table2[[#This Row],[Div]]))</f>
        <v/>
      </c>
      <c r="AT1302" s="96" t="str">
        <f>IF(Table2[[#This Row],[Pro Bet]]="","",IF(AS1302="",AR1302*-1,AS1302-AR1302))</f>
        <v/>
      </c>
    </row>
    <row r="1303" spans="1:46" x14ac:dyDescent="0.25">
      <c r="A1303" s="38">
        <v>45192</v>
      </c>
      <c r="B1303" s="39" t="s">
        <v>45</v>
      </c>
      <c r="C1303" s="40">
        <v>0.69444444444444453</v>
      </c>
      <c r="D1303" s="39">
        <v>4</v>
      </c>
      <c r="E1303" s="39">
        <v>2</v>
      </c>
      <c r="F1303" s="70">
        <v>9</v>
      </c>
      <c r="G1303" s="39">
        <v>1400</v>
      </c>
      <c r="H1303" s="39" t="s">
        <v>1398</v>
      </c>
      <c r="I1303" s="39">
        <v>88</v>
      </c>
      <c r="J1303" s="39">
        <v>160</v>
      </c>
      <c r="K1303" s="39">
        <v>12</v>
      </c>
      <c r="L1303" s="39" t="s">
        <v>362</v>
      </c>
      <c r="M1303" s="39" t="s">
        <v>999</v>
      </c>
      <c r="N1303" s="41">
        <v>14.3</v>
      </c>
      <c r="O1303" s="39" t="s">
        <v>1276</v>
      </c>
      <c r="P1303" s="39" t="s">
        <v>1175</v>
      </c>
      <c r="Q1303" s="48"/>
      <c r="R1303" s="39">
        <v>4</v>
      </c>
      <c r="S1303" s="39">
        <v>52.5</v>
      </c>
      <c r="T1303" s="39">
        <v>52.5</v>
      </c>
      <c r="U1303" s="48">
        <v>44.030044030044031</v>
      </c>
      <c r="V1303" s="39"/>
      <c r="W1303" s="39"/>
      <c r="X1303" s="39">
        <v>2</v>
      </c>
      <c r="Y1303" s="39">
        <v>4.5</v>
      </c>
      <c r="Z1303" s="39">
        <v>20</v>
      </c>
      <c r="AA1303" s="39"/>
      <c r="AB1303" s="52"/>
      <c r="AC1303" s="39"/>
      <c r="AD1303" s="41">
        <v>16</v>
      </c>
      <c r="AE1303" s="41"/>
      <c r="AF1303" s="68" t="s">
        <v>619</v>
      </c>
      <c r="AG1303" s="39" t="str">
        <f>VLOOKUP(B1303,$B$1703:$D$1743,2,FALSE)</f>
        <v>NSW</v>
      </c>
      <c r="AH1303" s="39" t="str">
        <f>VLOOKUP(B1303,$B$1703:$D$1743,3,FALSE)</f>
        <v>-</v>
      </c>
      <c r="AI1303" s="69" t="str">
        <f>TRIM(PROPER(L1303))</f>
        <v>Toesonthenose</v>
      </c>
      <c r="AJ1303" s="39" t="str">
        <f>TEXT(A1303, "ddd")</f>
        <v>Sat</v>
      </c>
      <c r="AK1303" s="39">
        <f>MONTH(Table2[[#This Row],[Date]])</f>
        <v>9</v>
      </c>
      <c r="AL1303" s="39"/>
      <c r="AM1303" s="39" t="str">
        <f>IF(AND(Table2[[#This Row],[Date]]=A1304,Table2[[#This Row],[Track]]=B1304,Table2[[#This Row],[Race]]=F1304,AL1303&lt;&gt;"Neg",AL1304&lt;&gt;"Neg"),2,"")</f>
        <v/>
      </c>
      <c r="AN1303" s="39" t="str">
        <f>IF(AM1303=2,2,IF(AND(AM1302=2,Table2[[#This Row],[Negatives]]&lt;&gt;"NEG"),2,""))</f>
        <v/>
      </c>
      <c r="AO1303" s="39">
        <f>IF(AND(Table2[[#This Row],[State]]="NSW",Table2[[#This Row],[Rated Order]]=3,AN1303=""),100,100)</f>
        <v>100</v>
      </c>
      <c r="AP1303" s="39" t="str">
        <f>IF(AC1303&lt;&gt;"Won","",AO1303*AD1303)</f>
        <v/>
      </c>
      <c r="AQ1303" s="39">
        <f>IF(AP1303="",AO1303*-1,AP1303-AO1303)</f>
        <v>-100</v>
      </c>
      <c r="AR1303" s="95">
        <f>IF(Table2[[#This Row],[Negatives]]="NEG","",IF(AND(Table2[[#This Row],[2 Pro Bets]]="",Table2[[#This Row],[State]]="NSW",Table2[[#This Row],[Rated Order]]=3),"",100))</f>
        <v>100</v>
      </c>
      <c r="AS1303" s="47" t="str">
        <f>IF(Table2[[#This Row],[Pro Bet]]="","",IF(Table2[[#This Row],[Lev Ret]]="","",AR1303*Table2[[#This Row],[Div]]))</f>
        <v/>
      </c>
      <c r="AT1303" s="96">
        <f>IF(Table2[[#This Row],[Pro Bet]]="","",IF(AS1303="",AR1303*-1,AS1303-AR1303))</f>
        <v>-100</v>
      </c>
    </row>
    <row r="1304" spans="1:46" x14ac:dyDescent="0.25">
      <c r="A1304" s="38">
        <v>45192</v>
      </c>
      <c r="B1304" s="39" t="s">
        <v>107</v>
      </c>
      <c r="C1304" s="40">
        <v>0.72569444444444453</v>
      </c>
      <c r="D1304" s="39">
        <v>4</v>
      </c>
      <c r="E1304" s="39">
        <v>6</v>
      </c>
      <c r="F1304" s="70">
        <v>10</v>
      </c>
      <c r="G1304" s="39">
        <v>1100</v>
      </c>
      <c r="H1304" s="39" t="s">
        <v>988</v>
      </c>
      <c r="I1304" s="39">
        <v>100</v>
      </c>
      <c r="J1304" s="39">
        <v>150</v>
      </c>
      <c r="K1304" s="39">
        <v>16</v>
      </c>
      <c r="L1304" s="39" t="s">
        <v>271</v>
      </c>
      <c r="M1304" s="39" t="s">
        <v>1024</v>
      </c>
      <c r="N1304" s="41">
        <v>5.2</v>
      </c>
      <c r="O1304" s="39" t="s">
        <v>1327</v>
      </c>
      <c r="P1304" s="39" t="s">
        <v>1151</v>
      </c>
      <c r="Q1304" s="48"/>
      <c r="R1304" s="39">
        <v>14</v>
      </c>
      <c r="S1304" s="39">
        <v>53</v>
      </c>
      <c r="T1304" s="39">
        <v>53</v>
      </c>
      <c r="U1304" s="48">
        <v>40.507364975450081</v>
      </c>
      <c r="V1304" s="39">
        <v>3</v>
      </c>
      <c r="W1304" s="39">
        <v>1</v>
      </c>
      <c r="X1304" s="39">
        <v>2</v>
      </c>
      <c r="Y1304" s="39">
        <v>5.6</v>
      </c>
      <c r="Z1304" s="39">
        <v>30</v>
      </c>
      <c r="AA1304" s="39">
        <v>15</v>
      </c>
      <c r="AB1304" s="52"/>
      <c r="AC1304" s="39"/>
      <c r="AD1304" s="41">
        <v>4.5999999999999996</v>
      </c>
      <c r="AE1304" s="41"/>
      <c r="AF1304" s="68" t="s">
        <v>618</v>
      </c>
      <c r="AG1304" s="39" t="str">
        <f>VLOOKUP(B1304,$B$1703:$D$1743,2,FALSE)</f>
        <v>Vic</v>
      </c>
      <c r="AH1304" s="39" t="str">
        <f>VLOOKUP(B1304,$B$1703:$D$1743,3,FALSE)</f>
        <v>-</v>
      </c>
      <c r="AI1304" s="69" t="str">
        <f>TRIM(PROPER(L1304))</f>
        <v>She Dances</v>
      </c>
      <c r="AJ1304" s="39" t="str">
        <f>TEXT(A1304, "ddd")</f>
        <v>Sat</v>
      </c>
      <c r="AK1304" s="39">
        <f>MONTH(Table2[[#This Row],[Date]])</f>
        <v>9</v>
      </c>
      <c r="AL1304" s="39"/>
      <c r="AM1304" s="39" t="str">
        <f>IF(AND(Table2[[#This Row],[Date]]=A1305,Table2[[#This Row],[Track]]=B1305,Table2[[#This Row],[Race]]=F1305,AL1304&lt;&gt;"Neg",AL1305&lt;&gt;"Neg"),2,"")</f>
        <v/>
      </c>
      <c r="AN1304" s="39" t="str">
        <f>IF(AM1304=2,2,IF(AND(AM1303=2,Table2[[#This Row],[Negatives]]&lt;&gt;"NEG"),2,""))</f>
        <v/>
      </c>
      <c r="AO1304" s="39">
        <f>IF(AND(Table2[[#This Row],[State]]="NSW",Table2[[#This Row],[Rated Order]]=3,AN1304=""),100,100)</f>
        <v>100</v>
      </c>
      <c r="AP1304" s="39" t="str">
        <f>IF(AC1304&lt;&gt;"Won","",AO1304*AD1304)</f>
        <v/>
      </c>
      <c r="AQ1304" s="39">
        <f>IF(AP1304="",AO1304*-1,AP1304-AO1304)</f>
        <v>-100</v>
      </c>
      <c r="AR1304" s="95">
        <f>IF(Table2[[#This Row],[Negatives]]="NEG","",IF(AND(Table2[[#This Row],[2 Pro Bets]]="",Table2[[#This Row],[State]]="NSW",Table2[[#This Row],[Rated Order]]=3),"",100))</f>
        <v>100</v>
      </c>
      <c r="AS1304" s="47" t="str">
        <f>IF(Table2[[#This Row],[Pro Bet]]="","",IF(Table2[[#This Row],[Lev Ret]]="","",AR1304*Table2[[#This Row],[Div]]))</f>
        <v/>
      </c>
      <c r="AT1304" s="96">
        <f>IF(Table2[[#This Row],[Pro Bet]]="","",IF(AS1304="",AR1304*-1,AS1304-AR1304))</f>
        <v>-100</v>
      </c>
    </row>
    <row r="1305" spans="1:46" x14ac:dyDescent="0.25">
      <c r="A1305" s="38">
        <v>45198</v>
      </c>
      <c r="B1305" s="39" t="s">
        <v>3</v>
      </c>
      <c r="C1305" s="40">
        <v>0.76041666666666663</v>
      </c>
      <c r="D1305" s="39">
        <v>4</v>
      </c>
      <c r="E1305" s="39">
        <v>0</v>
      </c>
      <c r="F1305" s="70">
        <v>1</v>
      </c>
      <c r="G1305" s="39">
        <v>1500</v>
      </c>
      <c r="H1305" s="39" t="s">
        <v>988</v>
      </c>
      <c r="I1305" s="39">
        <v>70</v>
      </c>
      <c r="J1305" s="39">
        <v>130</v>
      </c>
      <c r="K1305" s="39">
        <v>8</v>
      </c>
      <c r="L1305" s="39" t="s">
        <v>315</v>
      </c>
      <c r="M1305" s="39" t="s">
        <v>1006</v>
      </c>
      <c r="N1305" s="41">
        <v>5.5</v>
      </c>
      <c r="O1305" s="39" t="s">
        <v>1007</v>
      </c>
      <c r="P1305" s="39" t="s">
        <v>1278</v>
      </c>
      <c r="Q1305" s="48"/>
      <c r="R1305" s="39">
        <v>7</v>
      </c>
      <c r="S1305" s="39">
        <v>58</v>
      </c>
      <c r="T1305" s="39">
        <v>58</v>
      </c>
      <c r="U1305" s="48">
        <v>33.566433566433567</v>
      </c>
      <c r="V1305" s="39">
        <v>2</v>
      </c>
      <c r="W1305" s="39">
        <v>5</v>
      </c>
      <c r="X1305" s="39">
        <v>2</v>
      </c>
      <c r="Y1305" s="39">
        <v>5.2</v>
      </c>
      <c r="Z1305" s="39">
        <v>35</v>
      </c>
      <c r="AA1305" s="39">
        <v>9</v>
      </c>
      <c r="AB1305" s="52"/>
      <c r="AC1305" s="39" t="s">
        <v>617</v>
      </c>
      <c r="AD1305" s="41">
        <v>7.8</v>
      </c>
      <c r="AE1305" s="41">
        <v>2</v>
      </c>
      <c r="AF1305" s="68" t="s">
        <v>618</v>
      </c>
      <c r="AG1305" s="39" t="str">
        <f>VLOOKUP(B1305,$B$1703:$D$1743,2,FALSE)</f>
        <v>Vic</v>
      </c>
      <c r="AH1305" s="39" t="str">
        <f>VLOOKUP(B1305,$B$1703:$D$1743,3,FALSE)</f>
        <v>-</v>
      </c>
      <c r="AI1305" s="69" t="str">
        <f>TRIM(PROPER(L1305))</f>
        <v>Farhh Flung</v>
      </c>
      <c r="AJ1305" s="39" t="str">
        <f>TEXT(A1305, "ddd")</f>
        <v>Fri</v>
      </c>
      <c r="AK1305" s="39">
        <f>MONTH(Table2[[#This Row],[Date]])</f>
        <v>9</v>
      </c>
      <c r="AL1305" s="39"/>
      <c r="AM1305" s="39" t="str">
        <f>IF(AND(Table2[[#This Row],[Date]]=A1306,Table2[[#This Row],[Track]]=B1306,Table2[[#This Row],[Race]]=F1306,AL1305&lt;&gt;"Neg",AL1306&lt;&gt;"Neg"),2,"")</f>
        <v/>
      </c>
      <c r="AN1305" s="39" t="str">
        <f>IF(AM1305=2,2,IF(AND(AM1304=2,Table2[[#This Row],[Negatives]]&lt;&gt;"NEG"),2,""))</f>
        <v/>
      </c>
      <c r="AO1305" s="39">
        <f>IF(AND(Table2[[#This Row],[State]]="NSW",Table2[[#This Row],[Rated Order]]=3,AN1305=""),100,100)</f>
        <v>100</v>
      </c>
      <c r="AP1305" s="39">
        <f>IF(AC1305&lt;&gt;"Won","",AO1305*AD1305)</f>
        <v>780</v>
      </c>
      <c r="AQ1305" s="39">
        <f>IF(AP1305="",AO1305*-1,AP1305-AO1305)</f>
        <v>680</v>
      </c>
      <c r="AR1305" s="95">
        <f>IF(Table2[[#This Row],[Negatives]]="NEG","",IF(AND(Table2[[#This Row],[2 Pro Bets]]="",Table2[[#This Row],[State]]="NSW",Table2[[#This Row],[Rated Order]]=3),"",100))</f>
        <v>100</v>
      </c>
      <c r="AS1305" s="47">
        <f>IF(Table2[[#This Row],[Pro Bet]]="","",IF(Table2[[#This Row],[Lev Ret]]="","",AR1305*Table2[[#This Row],[Div]]))</f>
        <v>780</v>
      </c>
      <c r="AT1305" s="96">
        <f>IF(Table2[[#This Row],[Pro Bet]]="","",IF(AS1305="",AR1305*-1,AS1305-AR1305))</f>
        <v>680</v>
      </c>
    </row>
    <row r="1306" spans="1:46" x14ac:dyDescent="0.25">
      <c r="A1306" s="38">
        <v>45198</v>
      </c>
      <c r="B1306" s="39" t="s">
        <v>3</v>
      </c>
      <c r="C1306" s="40">
        <v>0.76041666666666663</v>
      </c>
      <c r="D1306" s="39">
        <v>4</v>
      </c>
      <c r="E1306" s="39">
        <v>0</v>
      </c>
      <c r="F1306" s="70">
        <v>1</v>
      </c>
      <c r="G1306" s="39">
        <v>1500</v>
      </c>
      <c r="H1306" s="39" t="s">
        <v>988</v>
      </c>
      <c r="I1306" s="39">
        <v>70</v>
      </c>
      <c r="J1306" s="39">
        <v>130</v>
      </c>
      <c r="K1306" s="39">
        <v>11</v>
      </c>
      <c r="L1306" s="39" t="s">
        <v>272</v>
      </c>
      <c r="M1306" s="39" t="s">
        <v>995</v>
      </c>
      <c r="N1306" s="41">
        <v>2.2000000000000002</v>
      </c>
      <c r="O1306" s="39" t="s">
        <v>1334</v>
      </c>
      <c r="P1306" s="39" t="s">
        <v>997</v>
      </c>
      <c r="Q1306" s="48"/>
      <c r="R1306" s="39">
        <v>2</v>
      </c>
      <c r="S1306" s="39">
        <v>56.5</v>
      </c>
      <c r="T1306" s="39">
        <v>56.5</v>
      </c>
      <c r="U1306" s="48">
        <v>33.566433566433567</v>
      </c>
      <c r="V1306" s="39">
        <v>4</v>
      </c>
      <c r="W1306" s="39"/>
      <c r="X1306" s="39">
        <v>3</v>
      </c>
      <c r="Y1306" s="39">
        <v>5.6</v>
      </c>
      <c r="Z1306" s="39">
        <v>30</v>
      </c>
      <c r="AA1306" s="39">
        <v>9</v>
      </c>
      <c r="AB1306" s="52"/>
      <c r="AC1306" s="39" t="s">
        <v>1</v>
      </c>
      <c r="AD1306" s="41">
        <v>2.2999999999999998</v>
      </c>
      <c r="AE1306" s="41">
        <v>1.3</v>
      </c>
      <c r="AF1306" s="68" t="s">
        <v>618</v>
      </c>
      <c r="AG1306" s="39" t="str">
        <f>VLOOKUP(B1306,$B$1703:$D$1743,2,FALSE)</f>
        <v>Vic</v>
      </c>
      <c r="AH1306" s="39" t="str">
        <f>VLOOKUP(B1306,$B$1703:$D$1743,3,FALSE)</f>
        <v>-</v>
      </c>
      <c r="AI1306" s="69" t="str">
        <f>TRIM(PROPER(L1306))</f>
        <v>Boognish</v>
      </c>
      <c r="AJ1306" s="39" t="str">
        <f>TEXT(A1306, "ddd")</f>
        <v>Fri</v>
      </c>
      <c r="AK1306" s="39">
        <f>MONTH(Table2[[#This Row],[Date]])</f>
        <v>9</v>
      </c>
      <c r="AL1306" s="39" t="s">
        <v>1361</v>
      </c>
      <c r="AM1306" s="39" t="str">
        <f>IF(AND(Table2[[#This Row],[Date]]=A1307,Table2[[#This Row],[Track]]=B1307,Table2[[#This Row],[Race]]=F1307,AL1306&lt;&gt;"Neg",AL1307&lt;&gt;"Neg"),2,"")</f>
        <v/>
      </c>
      <c r="AN1306" s="39" t="str">
        <f>IF(AM1306=2,2,IF(AND(AM1305=2,Table2[[#This Row],[Negatives]]&lt;&gt;"NEG"),2,""))</f>
        <v/>
      </c>
      <c r="AO1306" s="39">
        <f>IF(AND(Table2[[#This Row],[State]]="NSW",Table2[[#This Row],[Rated Order]]=3,AN1306=""),100,100)</f>
        <v>100</v>
      </c>
      <c r="AP1306" s="39" t="str">
        <f>IF(AC1306&lt;&gt;"Won","",AO1306*AD1306)</f>
        <v/>
      </c>
      <c r="AQ1306" s="39">
        <f>IF(AP1306="",AO1306*-1,AP1306-AO1306)</f>
        <v>-100</v>
      </c>
      <c r="AR1306" s="95" t="str">
        <f>IF(Table2[[#This Row],[Negatives]]="NEG","",IF(AND(Table2[[#This Row],[2 Pro Bets]]="",Table2[[#This Row],[State]]="NSW",Table2[[#This Row],[Rated Order]]=3),"",100))</f>
        <v/>
      </c>
      <c r="AS1306" s="47" t="str">
        <f>IF(Table2[[#This Row],[Pro Bet]]="","",IF(Table2[[#This Row],[Lev Ret]]="","",AR1306*Table2[[#This Row],[Div]]))</f>
        <v/>
      </c>
      <c r="AT1306" s="96" t="str">
        <f>IF(Table2[[#This Row],[Pro Bet]]="","",IF(AS1306="",AR1306*-1,AS1306-AR1306))</f>
        <v/>
      </c>
    </row>
    <row r="1307" spans="1:46" x14ac:dyDescent="0.25">
      <c r="A1307" s="38">
        <v>45198</v>
      </c>
      <c r="B1307" s="39" t="s">
        <v>3</v>
      </c>
      <c r="C1307" s="40">
        <v>0.80208333333333337</v>
      </c>
      <c r="D1307" s="39">
        <v>4</v>
      </c>
      <c r="E1307" s="39">
        <v>0</v>
      </c>
      <c r="F1307" s="70">
        <v>3</v>
      </c>
      <c r="G1307" s="39">
        <v>1200</v>
      </c>
      <c r="H1307" s="39" t="s">
        <v>988</v>
      </c>
      <c r="I1307" s="39">
        <v>84</v>
      </c>
      <c r="J1307" s="39">
        <v>130</v>
      </c>
      <c r="K1307" s="39">
        <v>9</v>
      </c>
      <c r="L1307" s="39" t="s">
        <v>155</v>
      </c>
      <c r="M1307" s="39" t="s">
        <v>999</v>
      </c>
      <c r="N1307" s="41">
        <v>5.2</v>
      </c>
      <c r="O1307" s="39" t="s">
        <v>1068</v>
      </c>
      <c r="P1307" s="39" t="s">
        <v>997</v>
      </c>
      <c r="Q1307" s="48"/>
      <c r="R1307" s="39">
        <v>5</v>
      </c>
      <c r="S1307" s="39">
        <v>58</v>
      </c>
      <c r="T1307" s="39">
        <v>58</v>
      </c>
      <c r="U1307" s="48">
        <v>31.278962001853564</v>
      </c>
      <c r="V1307" s="39">
        <v>4</v>
      </c>
      <c r="W1307" s="39">
        <v>3</v>
      </c>
      <c r="X1307" s="39">
        <v>2</v>
      </c>
      <c r="Y1307" s="39">
        <v>4.5999999999999996</v>
      </c>
      <c r="Z1307" s="39">
        <v>40</v>
      </c>
      <c r="AA1307" s="39">
        <v>11</v>
      </c>
      <c r="AB1307" s="52"/>
      <c r="AC1307" s="39"/>
      <c r="AD1307" s="41">
        <v>4.2</v>
      </c>
      <c r="AE1307" s="41"/>
      <c r="AF1307" s="68" t="s">
        <v>618</v>
      </c>
      <c r="AG1307" s="39" t="str">
        <f>VLOOKUP(B1307,$B$1703:$D$1743,2,FALSE)</f>
        <v>Vic</v>
      </c>
      <c r="AH1307" s="39" t="str">
        <f>VLOOKUP(B1307,$B$1703:$D$1743,3,FALSE)</f>
        <v>-</v>
      </c>
      <c r="AI1307" s="69" t="str">
        <f>TRIM(PROPER(L1307))</f>
        <v>Sandpaper</v>
      </c>
      <c r="AJ1307" s="39" t="str">
        <f>TEXT(A1307, "ddd")</f>
        <v>Fri</v>
      </c>
      <c r="AK1307" s="39">
        <f>MONTH(Table2[[#This Row],[Date]])</f>
        <v>9</v>
      </c>
      <c r="AL1307" s="39"/>
      <c r="AM1307" s="39" t="str">
        <f>IF(AND(Table2[[#This Row],[Date]]=A1308,Table2[[#This Row],[Track]]=B1308,Table2[[#This Row],[Race]]=F1308,AL1307&lt;&gt;"Neg",AL1308&lt;&gt;"Neg"),2,"")</f>
        <v/>
      </c>
      <c r="AN1307" s="39" t="str">
        <f>IF(AM1307=2,2,IF(AND(AM1306=2,Table2[[#This Row],[Negatives]]&lt;&gt;"NEG"),2,""))</f>
        <v/>
      </c>
      <c r="AO1307" s="39">
        <f>IF(AND(Table2[[#This Row],[State]]="NSW",Table2[[#This Row],[Rated Order]]=3,AN1307=""),100,100)</f>
        <v>100</v>
      </c>
      <c r="AP1307" s="39" t="str">
        <f>IF(AC1307&lt;&gt;"Won","",AO1307*AD1307)</f>
        <v/>
      </c>
      <c r="AQ1307" s="39">
        <f>IF(AP1307="",AO1307*-1,AP1307-AO1307)</f>
        <v>-100</v>
      </c>
      <c r="AR1307" s="95">
        <f>IF(Table2[[#This Row],[Negatives]]="NEG","",IF(AND(Table2[[#This Row],[2 Pro Bets]]="",Table2[[#This Row],[State]]="NSW",Table2[[#This Row],[Rated Order]]=3),"",100))</f>
        <v>100</v>
      </c>
      <c r="AS1307" s="47" t="str">
        <f>IF(Table2[[#This Row],[Pro Bet]]="","",IF(Table2[[#This Row],[Lev Ret]]="","",AR1307*Table2[[#This Row],[Div]]))</f>
        <v/>
      </c>
      <c r="AT1307" s="96">
        <f>IF(Table2[[#This Row],[Pro Bet]]="","",IF(AS1307="",AR1307*-1,AS1307-AR1307))</f>
        <v>-100</v>
      </c>
    </row>
    <row r="1308" spans="1:46" x14ac:dyDescent="0.25">
      <c r="A1308" s="38">
        <v>45198</v>
      </c>
      <c r="B1308" s="39" t="s">
        <v>3</v>
      </c>
      <c r="C1308" s="40">
        <v>0.82291666666666663</v>
      </c>
      <c r="D1308" s="39">
        <v>4</v>
      </c>
      <c r="E1308" s="39">
        <v>0</v>
      </c>
      <c r="F1308" s="70">
        <v>4</v>
      </c>
      <c r="G1308" s="39">
        <v>955</v>
      </c>
      <c r="H1308" s="39" t="s">
        <v>988</v>
      </c>
      <c r="I1308" s="39">
        <v>84</v>
      </c>
      <c r="J1308" s="39">
        <v>130</v>
      </c>
      <c r="K1308" s="39">
        <v>5</v>
      </c>
      <c r="L1308" s="39" t="s">
        <v>273</v>
      </c>
      <c r="M1308" s="39" t="s">
        <v>999</v>
      </c>
      <c r="N1308" s="41">
        <v>11</v>
      </c>
      <c r="O1308" s="39" t="s">
        <v>1335</v>
      </c>
      <c r="P1308" s="39" t="s">
        <v>1331</v>
      </c>
      <c r="Q1308" s="48">
        <v>3</v>
      </c>
      <c r="R1308" s="39">
        <v>8</v>
      </c>
      <c r="S1308" s="39">
        <v>56.5</v>
      </c>
      <c r="T1308" s="39">
        <v>53.5</v>
      </c>
      <c r="U1308" s="48">
        <v>37.662337662337663</v>
      </c>
      <c r="V1308" s="39">
        <v>3</v>
      </c>
      <c r="W1308" s="39"/>
      <c r="X1308" s="39">
        <v>2</v>
      </c>
      <c r="Y1308" s="39">
        <v>5.2</v>
      </c>
      <c r="Z1308" s="39">
        <v>35</v>
      </c>
      <c r="AA1308" s="39">
        <v>8</v>
      </c>
      <c r="AB1308" s="52"/>
      <c r="AC1308" s="39"/>
      <c r="AD1308" s="41">
        <v>15</v>
      </c>
      <c r="AE1308" s="41"/>
      <c r="AF1308" s="68" t="s">
        <v>618</v>
      </c>
      <c r="AG1308" s="39" t="str">
        <f>VLOOKUP(B1308,$B$1703:$D$1743,2,FALSE)</f>
        <v>Vic</v>
      </c>
      <c r="AH1308" s="39" t="str">
        <f>VLOOKUP(B1308,$B$1703:$D$1743,3,FALSE)</f>
        <v>-</v>
      </c>
      <c r="AI1308" s="69" t="str">
        <f>TRIM(PROPER(L1308))</f>
        <v>Rattle And Bang</v>
      </c>
      <c r="AJ1308" s="39" t="str">
        <f>TEXT(A1308, "ddd")</f>
        <v>Fri</v>
      </c>
      <c r="AK1308" s="39">
        <f>MONTH(Table2[[#This Row],[Date]])</f>
        <v>9</v>
      </c>
      <c r="AL1308" s="39"/>
      <c r="AM1308" s="39">
        <f>IF(AND(Table2[[#This Row],[Date]]=A1309,Table2[[#This Row],[Track]]=B1309,Table2[[#This Row],[Race]]=F1309,AL1308&lt;&gt;"Neg",AL1309&lt;&gt;"Neg"),2,"")</f>
        <v>2</v>
      </c>
      <c r="AN1308" s="39">
        <f>IF(AM1308=2,2,IF(AND(AM1307=2,Table2[[#This Row],[Negatives]]&lt;&gt;"NEG"),2,""))</f>
        <v>2</v>
      </c>
      <c r="AO1308" s="39">
        <f>IF(AND(Table2[[#This Row],[State]]="NSW",Table2[[#This Row],[Rated Order]]=3,AN1308=""),100,100)</f>
        <v>100</v>
      </c>
      <c r="AP1308" s="39" t="str">
        <f>IF(AC1308&lt;&gt;"Won","",AO1308*AD1308)</f>
        <v/>
      </c>
      <c r="AQ1308" s="39">
        <f>IF(AP1308="",AO1308*-1,AP1308-AO1308)</f>
        <v>-100</v>
      </c>
      <c r="AR1308" s="95">
        <f>IF(Table2[[#This Row],[Negatives]]="NEG","",IF(AND(Table2[[#This Row],[2 Pro Bets]]="",Table2[[#This Row],[State]]="NSW",Table2[[#This Row],[Rated Order]]=3),"",100))</f>
        <v>100</v>
      </c>
      <c r="AS1308" s="47" t="str">
        <f>IF(Table2[[#This Row],[Pro Bet]]="","",IF(Table2[[#This Row],[Lev Ret]]="","",AR1308*Table2[[#This Row],[Div]]))</f>
        <v/>
      </c>
      <c r="AT1308" s="96">
        <f>IF(Table2[[#This Row],[Pro Bet]]="","",IF(AS1308="",AR1308*-1,AS1308-AR1308))</f>
        <v>-100</v>
      </c>
    </row>
    <row r="1309" spans="1:46" x14ac:dyDescent="0.25">
      <c r="A1309" s="38">
        <v>45198</v>
      </c>
      <c r="B1309" s="39" t="s">
        <v>3</v>
      </c>
      <c r="C1309" s="40">
        <v>0.82291666666666663</v>
      </c>
      <c r="D1309" s="39">
        <v>4</v>
      </c>
      <c r="E1309" s="39">
        <v>0</v>
      </c>
      <c r="F1309" s="70">
        <v>4</v>
      </c>
      <c r="G1309" s="39">
        <v>955</v>
      </c>
      <c r="H1309" s="39" t="s">
        <v>988</v>
      </c>
      <c r="I1309" s="39">
        <v>84</v>
      </c>
      <c r="J1309" s="39">
        <v>130</v>
      </c>
      <c r="K1309" s="39">
        <v>10</v>
      </c>
      <c r="L1309" s="39" t="s">
        <v>274</v>
      </c>
      <c r="M1309" s="39" t="s">
        <v>990</v>
      </c>
      <c r="N1309" s="41">
        <v>16</v>
      </c>
      <c r="O1309" s="39" t="s">
        <v>1240</v>
      </c>
      <c r="P1309" s="39" t="s">
        <v>1220</v>
      </c>
      <c r="Q1309" s="48"/>
      <c r="R1309" s="39">
        <v>2</v>
      </c>
      <c r="S1309" s="39">
        <v>55</v>
      </c>
      <c r="T1309" s="39">
        <v>55</v>
      </c>
      <c r="U1309" s="48">
        <v>37.662337662337663</v>
      </c>
      <c r="V1309" s="39">
        <v>4</v>
      </c>
      <c r="W1309" s="39">
        <v>3</v>
      </c>
      <c r="X1309" s="39">
        <v>3</v>
      </c>
      <c r="Y1309" s="39">
        <v>5.6</v>
      </c>
      <c r="Z1309" s="39">
        <v>30</v>
      </c>
      <c r="AA1309" s="39">
        <v>8</v>
      </c>
      <c r="AB1309" s="52"/>
      <c r="AC1309" s="39" t="s">
        <v>617</v>
      </c>
      <c r="AD1309" s="41">
        <v>21</v>
      </c>
      <c r="AE1309" s="41">
        <v>3.8</v>
      </c>
      <c r="AF1309" s="68" t="s">
        <v>618</v>
      </c>
      <c r="AG1309" s="39" t="str">
        <f>VLOOKUP(B1309,$B$1703:$D$1743,2,FALSE)</f>
        <v>Vic</v>
      </c>
      <c r="AH1309" s="39" t="str">
        <f>VLOOKUP(B1309,$B$1703:$D$1743,3,FALSE)</f>
        <v>-</v>
      </c>
      <c r="AI1309" s="69" t="str">
        <f>TRIM(PROPER(L1309))</f>
        <v>Shirshov</v>
      </c>
      <c r="AJ1309" s="39" t="str">
        <f>TEXT(A1309, "ddd")</f>
        <v>Fri</v>
      </c>
      <c r="AK1309" s="39">
        <f>MONTH(Table2[[#This Row],[Date]])</f>
        <v>9</v>
      </c>
      <c r="AL1309" s="39"/>
      <c r="AM1309" s="39" t="str">
        <f>IF(AND(Table2[[#This Row],[Date]]=A1310,Table2[[#This Row],[Track]]=B1310,Table2[[#This Row],[Race]]=F1310,AL1309&lt;&gt;"Neg",AL1310&lt;&gt;"Neg"),2,"")</f>
        <v/>
      </c>
      <c r="AN1309" s="39">
        <f>IF(AM1309=2,2,IF(AND(AM1308=2,Table2[[#This Row],[Negatives]]&lt;&gt;"NEG"),2,""))</f>
        <v>2</v>
      </c>
      <c r="AO1309" s="39">
        <f>IF(AND(Table2[[#This Row],[State]]="NSW",Table2[[#This Row],[Rated Order]]=3,AN1309=""),100,100)</f>
        <v>100</v>
      </c>
      <c r="AP1309" s="39">
        <f>IF(AC1309&lt;&gt;"Won","",AO1309*AD1309)</f>
        <v>2100</v>
      </c>
      <c r="AQ1309" s="39">
        <f>IF(AP1309="",AO1309*-1,AP1309-AO1309)</f>
        <v>2000</v>
      </c>
      <c r="AR1309" s="95">
        <f>IF(Table2[[#This Row],[Negatives]]="NEG","",IF(AND(Table2[[#This Row],[2 Pro Bets]]="",Table2[[#This Row],[State]]="NSW",Table2[[#This Row],[Rated Order]]=3),"",100))</f>
        <v>100</v>
      </c>
      <c r="AS1309" s="47">
        <f>IF(Table2[[#This Row],[Pro Bet]]="","",IF(Table2[[#This Row],[Lev Ret]]="","",AR1309*Table2[[#This Row],[Div]]))</f>
        <v>2100</v>
      </c>
      <c r="AT1309" s="96">
        <f>IF(Table2[[#This Row],[Pro Bet]]="","",IF(AS1309="",AR1309*-1,AS1309-AR1309))</f>
        <v>2000</v>
      </c>
    </row>
    <row r="1310" spans="1:46" x14ac:dyDescent="0.25">
      <c r="A1310" s="38">
        <v>45199</v>
      </c>
      <c r="B1310" s="39" t="s">
        <v>44</v>
      </c>
      <c r="C1310" s="40">
        <v>0.49652777777777773</v>
      </c>
      <c r="D1310" s="39">
        <v>4</v>
      </c>
      <c r="E1310" s="39">
        <v>0</v>
      </c>
      <c r="F1310" s="70">
        <v>1</v>
      </c>
      <c r="G1310" s="39">
        <v>1800</v>
      </c>
      <c r="H1310" s="39" t="s">
        <v>1398</v>
      </c>
      <c r="I1310" s="39">
        <v>72</v>
      </c>
      <c r="J1310" s="39">
        <v>120</v>
      </c>
      <c r="K1310" s="39">
        <v>4</v>
      </c>
      <c r="L1310" s="39" t="s">
        <v>363</v>
      </c>
      <c r="M1310" s="39" t="s">
        <v>1006</v>
      </c>
      <c r="N1310" s="41">
        <v>9.1999999999999993</v>
      </c>
      <c r="O1310" s="39" t="s">
        <v>1553</v>
      </c>
      <c r="P1310" s="39" t="s">
        <v>1278</v>
      </c>
      <c r="Q1310" s="48"/>
      <c r="R1310" s="39">
        <v>8</v>
      </c>
      <c r="S1310" s="39">
        <v>57.5</v>
      </c>
      <c r="T1310" s="39">
        <v>57.5</v>
      </c>
      <c r="U1310" s="48">
        <v>39.440993788819881</v>
      </c>
      <c r="V1310" s="39"/>
      <c r="W1310" s="39">
        <v>5</v>
      </c>
      <c r="X1310" s="39">
        <v>2</v>
      </c>
      <c r="Y1310" s="39">
        <v>6.6</v>
      </c>
      <c r="Z1310" s="39">
        <v>20</v>
      </c>
      <c r="AA1310" s="39"/>
      <c r="AB1310" s="52"/>
      <c r="AC1310" s="39" t="s">
        <v>2</v>
      </c>
      <c r="AD1310" s="41">
        <v>9</v>
      </c>
      <c r="AE1310" s="41">
        <v>2.6</v>
      </c>
      <c r="AF1310" s="68" t="s">
        <v>619</v>
      </c>
      <c r="AG1310" s="39" t="str">
        <f>VLOOKUP(B1310,$B$1703:$D$1743,2,FALSE)</f>
        <v>NSW</v>
      </c>
      <c r="AH1310" s="39" t="str">
        <f>VLOOKUP(B1310,$B$1703:$D$1743,3,FALSE)</f>
        <v>-</v>
      </c>
      <c r="AI1310" s="69" t="str">
        <f>TRIM(PROPER(L1310))</f>
        <v>Philipsburg</v>
      </c>
      <c r="AJ1310" s="39" t="str">
        <f>TEXT(A1310, "ddd")</f>
        <v>Sat</v>
      </c>
      <c r="AK1310" s="39">
        <f>MONTH(Table2[[#This Row],[Date]])</f>
        <v>9</v>
      </c>
      <c r="AL1310" s="39"/>
      <c r="AM1310" s="39">
        <f>IF(AND(Table2[[#This Row],[Date]]=A1311,Table2[[#This Row],[Track]]=B1311,Table2[[#This Row],[Race]]=F1311,AL1310&lt;&gt;"Neg",AL1311&lt;&gt;"Neg"),2,"")</f>
        <v>2</v>
      </c>
      <c r="AN1310" s="39">
        <f>IF(AM1310=2,2,IF(AND(AM1309=2,Table2[[#This Row],[Negatives]]&lt;&gt;"NEG"),2,""))</f>
        <v>2</v>
      </c>
      <c r="AO1310" s="39">
        <f>IF(AND(Table2[[#This Row],[State]]="NSW",Table2[[#This Row],[Rated Order]]=3,AN1310=""),100,100)</f>
        <v>100</v>
      </c>
      <c r="AP1310" s="39" t="str">
        <f>IF(AC1310&lt;&gt;"Won","",AO1310*AD1310)</f>
        <v/>
      </c>
      <c r="AQ1310" s="39">
        <f>IF(AP1310="",AO1310*-1,AP1310-AO1310)</f>
        <v>-100</v>
      </c>
      <c r="AR1310" s="95">
        <f>IF(Table2[[#This Row],[Negatives]]="NEG","",IF(AND(Table2[[#This Row],[2 Pro Bets]]="",Table2[[#This Row],[State]]="NSW",Table2[[#This Row],[Rated Order]]=3),"",100))</f>
        <v>100</v>
      </c>
      <c r="AS1310" s="47" t="str">
        <f>IF(Table2[[#This Row],[Pro Bet]]="","",IF(Table2[[#This Row],[Lev Ret]]="","",AR1310*Table2[[#This Row],[Div]]))</f>
        <v/>
      </c>
      <c r="AT1310" s="96">
        <f>IF(Table2[[#This Row],[Pro Bet]]="","",IF(AS1310="",AR1310*-1,AS1310-AR1310))</f>
        <v>-100</v>
      </c>
    </row>
    <row r="1311" spans="1:46" x14ac:dyDescent="0.25">
      <c r="A1311" s="38">
        <v>45199</v>
      </c>
      <c r="B1311" s="39" t="s">
        <v>44</v>
      </c>
      <c r="C1311" s="40">
        <v>0.49652777777777773</v>
      </c>
      <c r="D1311" s="39">
        <v>4</v>
      </c>
      <c r="E1311" s="39">
        <v>0</v>
      </c>
      <c r="F1311" s="70">
        <v>1</v>
      </c>
      <c r="G1311" s="39">
        <v>1800</v>
      </c>
      <c r="H1311" s="39" t="s">
        <v>1398</v>
      </c>
      <c r="I1311" s="39">
        <v>72</v>
      </c>
      <c r="J1311" s="39">
        <v>120</v>
      </c>
      <c r="K1311" s="39">
        <v>3</v>
      </c>
      <c r="L1311" s="39" t="s">
        <v>364</v>
      </c>
      <c r="M1311" s="39" t="s">
        <v>1006</v>
      </c>
      <c r="N1311" s="41">
        <v>12.2</v>
      </c>
      <c r="O1311" s="39" t="s">
        <v>1518</v>
      </c>
      <c r="P1311" s="39" t="s">
        <v>1525</v>
      </c>
      <c r="Q1311" s="48"/>
      <c r="R1311" s="39">
        <v>12</v>
      </c>
      <c r="S1311" s="39">
        <v>58</v>
      </c>
      <c r="T1311" s="39">
        <v>58</v>
      </c>
      <c r="U1311" s="48">
        <v>39.440993788819881</v>
      </c>
      <c r="V1311" s="39"/>
      <c r="W1311" s="39"/>
      <c r="X1311" s="39">
        <v>3</v>
      </c>
      <c r="Y1311" s="39">
        <v>7.6</v>
      </c>
      <c r="Z1311" s="39">
        <v>20</v>
      </c>
      <c r="AA1311" s="39"/>
      <c r="AB1311" s="52"/>
      <c r="AC1311" s="39" t="s">
        <v>1</v>
      </c>
      <c r="AD1311" s="41">
        <v>17</v>
      </c>
      <c r="AE1311" s="41">
        <v>4.7</v>
      </c>
      <c r="AF1311" s="68" t="s">
        <v>619</v>
      </c>
      <c r="AG1311" s="39" t="str">
        <f>VLOOKUP(B1311,$B$1703:$D$1743,2,FALSE)</f>
        <v>NSW</v>
      </c>
      <c r="AH1311" s="39" t="str">
        <f>VLOOKUP(B1311,$B$1703:$D$1743,3,FALSE)</f>
        <v>-</v>
      </c>
      <c r="AI1311" s="69" t="str">
        <f>TRIM(PROPER(L1311))</f>
        <v>Go Troppo</v>
      </c>
      <c r="AJ1311" s="39" t="str">
        <f>TEXT(A1311, "ddd")</f>
        <v>Sat</v>
      </c>
      <c r="AK1311" s="39">
        <f>MONTH(Table2[[#This Row],[Date]])</f>
        <v>9</v>
      </c>
      <c r="AL1311" s="39"/>
      <c r="AM1311" s="39" t="str">
        <f>IF(AND(Table2[[#This Row],[Date]]=A1312,Table2[[#This Row],[Track]]=B1312,Table2[[#This Row],[Race]]=F1312,AL1311&lt;&gt;"Neg",AL1312&lt;&gt;"Neg"),2,"")</f>
        <v/>
      </c>
      <c r="AN1311" s="39">
        <f>IF(AM1311=2,2,IF(AND(AM1310=2,Table2[[#This Row],[Negatives]]&lt;&gt;"NEG"),2,""))</f>
        <v>2</v>
      </c>
      <c r="AO1311" s="39">
        <f>IF(AND(Table2[[#This Row],[State]]="NSW",Table2[[#This Row],[Rated Order]]=3,AN1311=""),100,100)</f>
        <v>100</v>
      </c>
      <c r="AP1311" s="39" t="str">
        <f>IF(AC1311&lt;&gt;"Won","",AO1311*AD1311)</f>
        <v/>
      </c>
      <c r="AQ1311" s="39">
        <f>IF(AP1311="",AO1311*-1,AP1311-AO1311)</f>
        <v>-100</v>
      </c>
      <c r="AR1311" s="95">
        <f>IF(Table2[[#This Row],[Negatives]]="NEG","",IF(AND(Table2[[#This Row],[2 Pro Bets]]="",Table2[[#This Row],[State]]="NSW",Table2[[#This Row],[Rated Order]]=3),"",100))</f>
        <v>100</v>
      </c>
      <c r="AS1311" s="47" t="str">
        <f>IF(Table2[[#This Row],[Pro Bet]]="","",IF(Table2[[#This Row],[Lev Ret]]="","",AR1311*Table2[[#This Row],[Div]]))</f>
        <v/>
      </c>
      <c r="AT1311" s="96">
        <f>IF(Table2[[#This Row],[Pro Bet]]="","",IF(AS1311="",AR1311*-1,AS1311-AR1311))</f>
        <v>-100</v>
      </c>
    </row>
    <row r="1312" spans="1:46" x14ac:dyDescent="0.25">
      <c r="A1312" s="38">
        <v>45199</v>
      </c>
      <c r="B1312" s="39" t="s">
        <v>44</v>
      </c>
      <c r="C1312" s="40">
        <v>0.67013888888888884</v>
      </c>
      <c r="D1312" s="39">
        <v>4</v>
      </c>
      <c r="E1312" s="39">
        <v>0</v>
      </c>
      <c r="F1312" s="70">
        <v>8</v>
      </c>
      <c r="G1312" s="39">
        <v>1600</v>
      </c>
      <c r="H1312" s="39" t="s">
        <v>1398</v>
      </c>
      <c r="I1312" s="39"/>
      <c r="J1312" s="39">
        <v>1500</v>
      </c>
      <c r="K1312" s="39">
        <v>17</v>
      </c>
      <c r="L1312" s="39" t="s">
        <v>365</v>
      </c>
      <c r="M1312" s="39" t="s">
        <v>999</v>
      </c>
      <c r="N1312" s="41">
        <v>10.1</v>
      </c>
      <c r="O1312" s="39" t="s">
        <v>1091</v>
      </c>
      <c r="P1312" s="39" t="s">
        <v>1408</v>
      </c>
      <c r="Q1312" s="48"/>
      <c r="R1312" s="39">
        <v>2</v>
      </c>
      <c r="S1312" s="39">
        <v>50</v>
      </c>
      <c r="T1312" s="39">
        <v>50</v>
      </c>
      <c r="U1312" s="48">
        <v>20.317656765676567</v>
      </c>
      <c r="V1312" s="39"/>
      <c r="W1312" s="39"/>
      <c r="X1312" s="39">
        <v>2</v>
      </c>
      <c r="Y1312" s="39">
        <v>5.2</v>
      </c>
      <c r="Z1312" s="39">
        <v>20</v>
      </c>
      <c r="AA1312" s="39"/>
      <c r="AB1312" s="52"/>
      <c r="AC1312" s="39" t="s">
        <v>471</v>
      </c>
      <c r="AD1312" s="41">
        <v>11</v>
      </c>
      <c r="AE1312" s="41">
        <v>3.4</v>
      </c>
      <c r="AF1312" s="68" t="s">
        <v>619</v>
      </c>
      <c r="AG1312" s="39" t="str">
        <f>VLOOKUP(B1312,$B$1703:$D$1743,2,FALSE)</f>
        <v>NSW</v>
      </c>
      <c r="AH1312" s="39" t="str">
        <f>VLOOKUP(B1312,$B$1703:$D$1743,3,FALSE)</f>
        <v>-</v>
      </c>
      <c r="AI1312" s="69" t="str">
        <f>TRIM(PROPER(L1312))</f>
        <v>Rediener</v>
      </c>
      <c r="AJ1312" s="39" t="str">
        <f>TEXT(A1312, "ddd")</f>
        <v>Sat</v>
      </c>
      <c r="AK1312" s="39">
        <f>MONTH(Table2[[#This Row],[Date]])</f>
        <v>9</v>
      </c>
      <c r="AL1312" s="39" t="s">
        <v>1362</v>
      </c>
      <c r="AM1312" s="39" t="str">
        <f>IF(AND(Table2[[#This Row],[Date]]=A1313,Table2[[#This Row],[Track]]=B1313,Table2[[#This Row],[Race]]=F1313,AL1312&lt;&gt;"Neg",AL1313&lt;&gt;"Neg"),2,"")</f>
        <v/>
      </c>
      <c r="AN1312" s="39" t="str">
        <f>IF(AM1312=2,2,IF(AND(AM1311=2,Table2[[#This Row],[Negatives]]&lt;&gt;"NEG"),2,""))</f>
        <v/>
      </c>
      <c r="AO1312" s="39">
        <f>IF(AND(Table2[[#This Row],[State]]="NSW",Table2[[#This Row],[Rated Order]]=3,AN1312=""),100,100)</f>
        <v>100</v>
      </c>
      <c r="AP1312" s="39">
        <f>IF(AC1312&lt;&gt;"Won","",AO1312*AD1312)</f>
        <v>1100</v>
      </c>
      <c r="AQ1312" s="39">
        <f>IF(AP1312="",AO1312*-1,AP1312-AO1312)</f>
        <v>1000</v>
      </c>
      <c r="AR1312" s="95" t="str">
        <f>IF(Table2[[#This Row],[Negatives]]="NEG","",IF(AND(Table2[[#This Row],[2 Pro Bets]]="",Table2[[#This Row],[State]]="NSW",Table2[[#This Row],[Rated Order]]=3),"",100))</f>
        <v/>
      </c>
      <c r="AS1312" s="47" t="str">
        <f>IF(Table2[[#This Row],[Pro Bet]]="","",IF(Table2[[#This Row],[Lev Ret]]="","",AR1312*Table2[[#This Row],[Div]]))</f>
        <v/>
      </c>
      <c r="AT1312" s="96" t="str">
        <f>IF(Table2[[#This Row],[Pro Bet]]="","",IF(AS1312="",AR1312*-1,AS1312-AR1312))</f>
        <v/>
      </c>
    </row>
    <row r="1313" spans="1:46" x14ac:dyDescent="0.25">
      <c r="A1313" s="38">
        <v>45199</v>
      </c>
      <c r="B1313" s="39" t="s">
        <v>44</v>
      </c>
      <c r="C1313" s="40">
        <v>0.72569444444444453</v>
      </c>
      <c r="D1313" s="39">
        <v>4</v>
      </c>
      <c r="E1313" s="39">
        <v>0</v>
      </c>
      <c r="F1313" s="70">
        <v>10</v>
      </c>
      <c r="G1313" s="39">
        <v>1200</v>
      </c>
      <c r="H1313" s="39" t="s">
        <v>1398</v>
      </c>
      <c r="I1313" s="39">
        <v>94</v>
      </c>
      <c r="J1313" s="39">
        <v>160</v>
      </c>
      <c r="K1313" s="39">
        <v>8</v>
      </c>
      <c r="L1313" s="39" t="s">
        <v>164</v>
      </c>
      <c r="M1313" s="39" t="s">
        <v>1018</v>
      </c>
      <c r="N1313" s="41">
        <v>2.9</v>
      </c>
      <c r="O1313" s="39" t="s">
        <v>1406</v>
      </c>
      <c r="P1313" s="39" t="s">
        <v>1403</v>
      </c>
      <c r="Q1313" s="48"/>
      <c r="R1313" s="39">
        <v>8</v>
      </c>
      <c r="S1313" s="39">
        <v>56.5</v>
      </c>
      <c r="T1313" s="39">
        <v>56.5</v>
      </c>
      <c r="U1313" s="48">
        <v>55.759354365370513</v>
      </c>
      <c r="V1313" s="39">
        <v>1</v>
      </c>
      <c r="W1313" s="39">
        <v>2</v>
      </c>
      <c r="X1313" s="39">
        <v>2</v>
      </c>
      <c r="Y1313" s="39">
        <v>3.5</v>
      </c>
      <c r="Z1313" s="39">
        <v>30</v>
      </c>
      <c r="AA1313" s="39"/>
      <c r="AB1313" s="52"/>
      <c r="AC1313" s="39"/>
      <c r="AD1313" s="41">
        <v>2.8</v>
      </c>
      <c r="AE1313" s="41"/>
      <c r="AF1313" s="68" t="s">
        <v>619</v>
      </c>
      <c r="AG1313" s="39" t="str">
        <f>VLOOKUP(B1313,$B$1703:$D$1743,2,FALSE)</f>
        <v>NSW</v>
      </c>
      <c r="AH1313" s="39" t="str">
        <f>VLOOKUP(B1313,$B$1703:$D$1743,3,FALSE)</f>
        <v>-</v>
      </c>
      <c r="AI1313" s="69" t="str">
        <f>TRIM(PROPER(L1313))</f>
        <v>Kibou</v>
      </c>
      <c r="AJ1313" s="39" t="str">
        <f>TEXT(A1313, "ddd")</f>
        <v>Sat</v>
      </c>
      <c r="AK1313" s="39">
        <f>MONTH(Table2[[#This Row],[Date]])</f>
        <v>9</v>
      </c>
      <c r="AL1313" s="39" t="s">
        <v>1362</v>
      </c>
      <c r="AM1313" s="39" t="str">
        <f>IF(AND(Table2[[#This Row],[Date]]=A1314,Table2[[#This Row],[Track]]=B1314,Table2[[#This Row],[Race]]=F1314,AL1313&lt;&gt;"Neg",AL1314&lt;&gt;"Neg"),2,"")</f>
        <v/>
      </c>
      <c r="AN1313" s="39" t="str">
        <f>IF(AM1313=2,2,IF(AND(AM1312=2,Table2[[#This Row],[Negatives]]&lt;&gt;"NEG"),2,""))</f>
        <v/>
      </c>
      <c r="AO1313" s="39">
        <f>IF(AND(Table2[[#This Row],[State]]="NSW",Table2[[#This Row],[Rated Order]]=3,AN1313=""),100,100)</f>
        <v>100</v>
      </c>
      <c r="AP1313" s="39" t="str">
        <f>IF(AC1313&lt;&gt;"Won","",AO1313*AD1313)</f>
        <v/>
      </c>
      <c r="AQ1313" s="39">
        <f>IF(AP1313="",AO1313*-1,AP1313-AO1313)</f>
        <v>-100</v>
      </c>
      <c r="AR1313" s="95" t="str">
        <f>IF(Table2[[#This Row],[Negatives]]="NEG","",IF(AND(Table2[[#This Row],[2 Pro Bets]]="",Table2[[#This Row],[State]]="NSW",Table2[[#This Row],[Rated Order]]=3),"",100))</f>
        <v/>
      </c>
      <c r="AS1313" s="47" t="str">
        <f>IF(Table2[[#This Row],[Pro Bet]]="","",IF(Table2[[#This Row],[Lev Ret]]="","",AR1313*Table2[[#This Row],[Div]]))</f>
        <v/>
      </c>
      <c r="AT1313" s="96" t="str">
        <f>IF(Table2[[#This Row],[Pro Bet]]="","",IF(AS1313="",AR1313*-1,AS1313-AR1313))</f>
        <v/>
      </c>
    </row>
    <row r="1314" spans="1:46" x14ac:dyDescent="0.25">
      <c r="A1314" s="38">
        <v>45200</v>
      </c>
      <c r="B1314" s="39" t="s">
        <v>231</v>
      </c>
      <c r="C1314" s="40">
        <v>0.65277777777777779</v>
      </c>
      <c r="D1314" s="39">
        <v>4</v>
      </c>
      <c r="E1314" s="39">
        <v>6</v>
      </c>
      <c r="F1314" s="70">
        <v>5</v>
      </c>
      <c r="G1314" s="39">
        <v>1800</v>
      </c>
      <c r="H1314" s="39" t="s">
        <v>988</v>
      </c>
      <c r="I1314" s="39">
        <v>78</v>
      </c>
      <c r="J1314" s="39">
        <v>130</v>
      </c>
      <c r="K1314" s="39">
        <v>10</v>
      </c>
      <c r="L1314" s="39" t="s">
        <v>275</v>
      </c>
      <c r="M1314" s="39" t="s">
        <v>1006</v>
      </c>
      <c r="N1314" s="41">
        <v>3.5</v>
      </c>
      <c r="O1314" s="39" t="s">
        <v>1142</v>
      </c>
      <c r="P1314" s="39" t="s">
        <v>1008</v>
      </c>
      <c r="Q1314" s="48"/>
      <c r="R1314" s="39">
        <v>9</v>
      </c>
      <c r="S1314" s="39">
        <v>57</v>
      </c>
      <c r="T1314" s="39">
        <v>57</v>
      </c>
      <c r="U1314" s="48">
        <v>44.444444444444443</v>
      </c>
      <c r="V1314" s="39">
        <v>4</v>
      </c>
      <c r="W1314" s="39"/>
      <c r="X1314" s="39">
        <v>2</v>
      </c>
      <c r="Y1314" s="39">
        <v>5</v>
      </c>
      <c r="Z1314" s="39">
        <v>35</v>
      </c>
      <c r="AA1314" s="39">
        <v>12</v>
      </c>
      <c r="AB1314" s="52"/>
      <c r="AC1314" s="39" t="s">
        <v>617</v>
      </c>
      <c r="AD1314" s="41">
        <v>4</v>
      </c>
      <c r="AE1314" s="41">
        <v>1.7</v>
      </c>
      <c r="AF1314" s="68" t="s">
        <v>618</v>
      </c>
      <c r="AG1314" s="39" t="str">
        <f>VLOOKUP(B1314,$B$1703:$D$1743,2,FALSE)</f>
        <v>Vic</v>
      </c>
      <c r="AH1314" s="39" t="str">
        <f>VLOOKUP(B1314,$B$1703:$D$1743,3,FALSE)</f>
        <v>-</v>
      </c>
      <c r="AI1314" s="69" t="str">
        <f>TRIM(PROPER(L1314))</f>
        <v>Foujita San</v>
      </c>
      <c r="AJ1314" s="39" t="str">
        <f>TEXT(A1314, "ddd")</f>
        <v>Sun</v>
      </c>
      <c r="AK1314" s="39">
        <f>MONTH(Table2[[#This Row],[Date]])</f>
        <v>10</v>
      </c>
      <c r="AL1314" s="39"/>
      <c r="AM1314" s="39" t="str">
        <f>IF(AND(Table2[[#This Row],[Date]]=A1315,Table2[[#This Row],[Track]]=B1315,Table2[[#This Row],[Race]]=F1315,AL1314&lt;&gt;"Neg",AL1315&lt;&gt;"Neg"),2,"")</f>
        <v/>
      </c>
      <c r="AN1314" s="39" t="str">
        <f>IF(AM1314=2,2,IF(AND(AM1313=2,Table2[[#This Row],[Negatives]]&lt;&gt;"NEG"),2,""))</f>
        <v/>
      </c>
      <c r="AO1314" s="39">
        <f>IF(AND(Table2[[#This Row],[State]]="NSW",Table2[[#This Row],[Rated Order]]=3,AN1314=""),100,100)</f>
        <v>100</v>
      </c>
      <c r="AP1314" s="39">
        <f>IF(AC1314&lt;&gt;"Won","",AO1314*AD1314)</f>
        <v>400</v>
      </c>
      <c r="AQ1314" s="39">
        <f>IF(AP1314="",AO1314*-1,AP1314-AO1314)</f>
        <v>300</v>
      </c>
      <c r="AR1314" s="95">
        <f>IF(Table2[[#This Row],[Negatives]]="NEG","",IF(AND(Table2[[#This Row],[2 Pro Bets]]="",Table2[[#This Row],[State]]="NSW",Table2[[#This Row],[Rated Order]]=3),"",100))</f>
        <v>100</v>
      </c>
      <c r="AS1314" s="47">
        <f>IF(Table2[[#This Row],[Pro Bet]]="","",IF(Table2[[#This Row],[Lev Ret]]="","",AR1314*Table2[[#This Row],[Div]]))</f>
        <v>400</v>
      </c>
      <c r="AT1314" s="96">
        <f>IF(Table2[[#This Row],[Pro Bet]]="","",IF(AS1314="",AR1314*-1,AS1314-AR1314))</f>
        <v>300</v>
      </c>
    </row>
    <row r="1315" spans="1:46" x14ac:dyDescent="0.25">
      <c r="A1315" s="38">
        <v>45200</v>
      </c>
      <c r="B1315" s="39" t="s">
        <v>231</v>
      </c>
      <c r="C1315" s="40">
        <v>0.67708333333333337</v>
      </c>
      <c r="D1315" s="39">
        <v>4</v>
      </c>
      <c r="E1315" s="39">
        <v>6</v>
      </c>
      <c r="F1315" s="70">
        <v>6</v>
      </c>
      <c r="G1315" s="39">
        <v>1500</v>
      </c>
      <c r="H1315" s="39" t="s">
        <v>988</v>
      </c>
      <c r="I1315" s="39" t="s">
        <v>989</v>
      </c>
      <c r="J1315" s="39">
        <v>200</v>
      </c>
      <c r="K1315" s="39">
        <v>3</v>
      </c>
      <c r="L1315" s="39" t="s">
        <v>177</v>
      </c>
      <c r="M1315" s="39" t="s">
        <v>1030</v>
      </c>
      <c r="N1315" s="41">
        <v>4.5</v>
      </c>
      <c r="O1315" s="39" t="s">
        <v>1000</v>
      </c>
      <c r="P1315" s="39" t="s">
        <v>1077</v>
      </c>
      <c r="Q1315" s="48"/>
      <c r="R1315" s="39">
        <v>4</v>
      </c>
      <c r="S1315" s="39">
        <v>55.5</v>
      </c>
      <c r="T1315" s="39">
        <v>55.5</v>
      </c>
      <c r="U1315" s="48">
        <v>81.045751633986924</v>
      </c>
      <c r="V1315" s="39">
        <v>2</v>
      </c>
      <c r="W1315" s="39">
        <v>5</v>
      </c>
      <c r="X1315" s="39">
        <v>2</v>
      </c>
      <c r="Y1315" s="39">
        <v>3.3</v>
      </c>
      <c r="Z1315" s="39">
        <v>45</v>
      </c>
      <c r="AA1315" s="39">
        <v>8</v>
      </c>
      <c r="AB1315" s="52"/>
      <c r="AC1315" s="39" t="s">
        <v>2</v>
      </c>
      <c r="AD1315" s="41">
        <v>4.5999999999999996</v>
      </c>
      <c r="AE1315" s="41">
        <v>1.2</v>
      </c>
      <c r="AF1315" s="68" t="s">
        <v>618</v>
      </c>
      <c r="AG1315" s="39" t="str">
        <f>VLOOKUP(B1315,$B$1703:$D$1743,2,FALSE)</f>
        <v>Vic</v>
      </c>
      <c r="AH1315" s="39" t="str">
        <f>VLOOKUP(B1315,$B$1703:$D$1743,3,FALSE)</f>
        <v>-</v>
      </c>
      <c r="AI1315" s="69" t="str">
        <f>TRIM(PROPER(L1315))</f>
        <v>Here To Shock</v>
      </c>
      <c r="AJ1315" s="39" t="str">
        <f>TEXT(A1315, "ddd")</f>
        <v>Sun</v>
      </c>
      <c r="AK1315" s="39">
        <f>MONTH(Table2[[#This Row],[Date]])</f>
        <v>10</v>
      </c>
      <c r="AL1315" s="39" t="s">
        <v>1361</v>
      </c>
      <c r="AM1315" s="39" t="str">
        <f>IF(AND(Table2[[#This Row],[Date]]=A1316,Table2[[#This Row],[Track]]=B1316,Table2[[#This Row],[Race]]=F1316,AL1315&lt;&gt;"Neg",AL1316&lt;&gt;"Neg"),2,"")</f>
        <v/>
      </c>
      <c r="AN1315" s="39" t="str">
        <f>IF(AM1315=2,2,IF(AND(AM1314=2,Table2[[#This Row],[Negatives]]&lt;&gt;"NEG"),2,""))</f>
        <v/>
      </c>
      <c r="AO1315" s="39">
        <f>IF(AND(Table2[[#This Row],[State]]="NSW",Table2[[#This Row],[Rated Order]]=3,AN1315=""),100,100)</f>
        <v>100</v>
      </c>
      <c r="AP1315" s="39" t="str">
        <f>IF(AC1315&lt;&gt;"Won","",AO1315*AD1315)</f>
        <v/>
      </c>
      <c r="AQ1315" s="39">
        <f>IF(AP1315="",AO1315*-1,AP1315-AO1315)</f>
        <v>-100</v>
      </c>
      <c r="AR1315" s="95" t="str">
        <f>IF(Table2[[#This Row],[Negatives]]="NEG","",IF(AND(Table2[[#This Row],[2 Pro Bets]]="",Table2[[#This Row],[State]]="NSW",Table2[[#This Row],[Rated Order]]=3),"",100))</f>
        <v/>
      </c>
      <c r="AS1315" s="47" t="str">
        <f>IF(Table2[[#This Row],[Pro Bet]]="","",IF(Table2[[#This Row],[Lev Ret]]="","",AR1315*Table2[[#This Row],[Div]]))</f>
        <v/>
      </c>
      <c r="AT1315" s="96" t="str">
        <f>IF(Table2[[#This Row],[Pro Bet]]="","",IF(AS1315="",AR1315*-1,AS1315-AR1315))</f>
        <v/>
      </c>
    </row>
    <row r="1316" spans="1:46" x14ac:dyDescent="0.25">
      <c r="A1316" s="38">
        <v>45200</v>
      </c>
      <c r="B1316" s="39" t="s">
        <v>231</v>
      </c>
      <c r="C1316" s="40">
        <v>0.70138888888888884</v>
      </c>
      <c r="D1316" s="39">
        <v>4</v>
      </c>
      <c r="E1316" s="39">
        <v>6</v>
      </c>
      <c r="F1316" s="70">
        <v>7</v>
      </c>
      <c r="G1316" s="39">
        <v>1800</v>
      </c>
      <c r="H1316" s="39" t="s">
        <v>988</v>
      </c>
      <c r="I1316" s="39" t="s">
        <v>989</v>
      </c>
      <c r="J1316" s="39">
        <v>150</v>
      </c>
      <c r="K1316" s="39">
        <v>8</v>
      </c>
      <c r="L1316" s="39" t="s">
        <v>71</v>
      </c>
      <c r="M1316" s="39" t="s">
        <v>999</v>
      </c>
      <c r="N1316" s="41">
        <v>6.6</v>
      </c>
      <c r="O1316" s="39" t="s">
        <v>1003</v>
      </c>
      <c r="P1316" s="39" t="s">
        <v>1321</v>
      </c>
      <c r="Q1316" s="48">
        <v>1.5</v>
      </c>
      <c r="R1316" s="39">
        <v>8</v>
      </c>
      <c r="S1316" s="39">
        <v>56</v>
      </c>
      <c r="T1316" s="39">
        <v>54.5</v>
      </c>
      <c r="U1316" s="48">
        <v>34.759358288770059</v>
      </c>
      <c r="V1316" s="39">
        <v>1</v>
      </c>
      <c r="W1316" s="39">
        <v>3</v>
      </c>
      <c r="X1316" s="39">
        <v>2</v>
      </c>
      <c r="Y1316" s="39">
        <v>5</v>
      </c>
      <c r="Z1316" s="39">
        <v>35</v>
      </c>
      <c r="AA1316" s="39">
        <v>13</v>
      </c>
      <c r="AB1316" s="52"/>
      <c r="AC1316" s="39"/>
      <c r="AD1316" s="41">
        <v>7</v>
      </c>
      <c r="AE1316" s="41"/>
      <c r="AF1316" s="68" t="s">
        <v>618</v>
      </c>
      <c r="AG1316" s="39" t="str">
        <f>VLOOKUP(B1316,$B$1703:$D$1743,2,FALSE)</f>
        <v>Vic</v>
      </c>
      <c r="AH1316" s="39" t="str">
        <f>VLOOKUP(B1316,$B$1703:$D$1743,3,FALSE)</f>
        <v>-</v>
      </c>
      <c r="AI1316" s="69" t="str">
        <f>TRIM(PROPER(L1316))</f>
        <v>Flash Flood</v>
      </c>
      <c r="AJ1316" s="39" t="str">
        <f>TEXT(A1316, "ddd")</f>
        <v>Sun</v>
      </c>
      <c r="AK1316" s="39">
        <f>MONTH(Table2[[#This Row],[Date]])</f>
        <v>10</v>
      </c>
      <c r="AL1316" s="39"/>
      <c r="AM1316" s="39">
        <f>IF(AND(Table2[[#This Row],[Date]]=A1317,Table2[[#This Row],[Track]]=B1317,Table2[[#This Row],[Race]]=F1317,AL1316&lt;&gt;"Neg",AL1317&lt;&gt;"Neg"),2,"")</f>
        <v>2</v>
      </c>
      <c r="AN1316" s="39">
        <f>IF(AM1316=2,2,IF(AND(AM1315=2,Table2[[#This Row],[Negatives]]&lt;&gt;"NEG"),2,""))</f>
        <v>2</v>
      </c>
      <c r="AO1316" s="39">
        <f>IF(AND(Table2[[#This Row],[State]]="NSW",Table2[[#This Row],[Rated Order]]=3,AN1316=""),100,100)</f>
        <v>100</v>
      </c>
      <c r="AP1316" s="39" t="str">
        <f>IF(AC1316&lt;&gt;"Won","",AO1316*AD1316)</f>
        <v/>
      </c>
      <c r="AQ1316" s="39">
        <f>IF(AP1316="",AO1316*-1,AP1316-AO1316)</f>
        <v>-100</v>
      </c>
      <c r="AR1316" s="95">
        <f>IF(Table2[[#This Row],[Negatives]]="NEG","",IF(AND(Table2[[#This Row],[2 Pro Bets]]="",Table2[[#This Row],[State]]="NSW",Table2[[#This Row],[Rated Order]]=3),"",100))</f>
        <v>100</v>
      </c>
      <c r="AS1316" s="47" t="str">
        <f>IF(Table2[[#This Row],[Pro Bet]]="","",IF(Table2[[#This Row],[Lev Ret]]="","",AR1316*Table2[[#This Row],[Div]]))</f>
        <v/>
      </c>
      <c r="AT1316" s="96">
        <f>IF(Table2[[#This Row],[Pro Bet]]="","",IF(AS1316="",AR1316*-1,AS1316-AR1316))</f>
        <v>-100</v>
      </c>
    </row>
    <row r="1317" spans="1:46" x14ac:dyDescent="0.25">
      <c r="A1317" s="38">
        <v>45200</v>
      </c>
      <c r="B1317" s="39" t="s">
        <v>231</v>
      </c>
      <c r="C1317" s="40">
        <v>0.70138888888888884</v>
      </c>
      <c r="D1317" s="39">
        <v>4</v>
      </c>
      <c r="E1317" s="39">
        <v>6</v>
      </c>
      <c r="F1317" s="70">
        <v>7</v>
      </c>
      <c r="G1317" s="39">
        <v>1800</v>
      </c>
      <c r="H1317" s="39" t="s">
        <v>988</v>
      </c>
      <c r="I1317" s="39" t="s">
        <v>989</v>
      </c>
      <c r="J1317" s="39">
        <v>150</v>
      </c>
      <c r="K1317" s="39">
        <v>9</v>
      </c>
      <c r="L1317" s="39" t="s">
        <v>276</v>
      </c>
      <c r="M1317" s="39" t="s">
        <v>1006</v>
      </c>
      <c r="N1317" s="41">
        <v>7.1</v>
      </c>
      <c r="O1317" s="39" t="s">
        <v>998</v>
      </c>
      <c r="P1317" s="39" t="s">
        <v>1049</v>
      </c>
      <c r="Q1317" s="48"/>
      <c r="R1317" s="39">
        <v>5</v>
      </c>
      <c r="S1317" s="39">
        <v>54</v>
      </c>
      <c r="T1317" s="39">
        <v>54</v>
      </c>
      <c r="U1317" s="48">
        <v>34.759358288770059</v>
      </c>
      <c r="V1317" s="39">
        <v>4</v>
      </c>
      <c r="W1317" s="39"/>
      <c r="X1317" s="39">
        <v>3</v>
      </c>
      <c r="Y1317" s="39">
        <v>5.5</v>
      </c>
      <c r="Z1317" s="39">
        <v>30</v>
      </c>
      <c r="AA1317" s="39">
        <v>13</v>
      </c>
      <c r="AB1317" s="52"/>
      <c r="AC1317" s="39"/>
      <c r="AD1317" s="41">
        <v>7</v>
      </c>
      <c r="AE1317" s="41"/>
      <c r="AF1317" s="68" t="s">
        <v>618</v>
      </c>
      <c r="AG1317" s="39" t="str">
        <f>VLOOKUP(B1317,$B$1703:$D$1743,2,FALSE)</f>
        <v>Vic</v>
      </c>
      <c r="AH1317" s="39" t="str">
        <f>VLOOKUP(B1317,$B$1703:$D$1743,3,FALSE)</f>
        <v>-</v>
      </c>
      <c r="AI1317" s="69" t="str">
        <f>TRIM(PROPER(L1317))</f>
        <v>Aberfeldie Boy</v>
      </c>
      <c r="AJ1317" s="39" t="str">
        <f>TEXT(A1317, "ddd")</f>
        <v>Sun</v>
      </c>
      <c r="AK1317" s="39">
        <f>MONTH(Table2[[#This Row],[Date]])</f>
        <v>10</v>
      </c>
      <c r="AL1317" s="39"/>
      <c r="AM1317" s="39" t="str">
        <f>IF(AND(Table2[[#This Row],[Date]]=A1318,Table2[[#This Row],[Track]]=B1318,Table2[[#This Row],[Race]]=F1318,AL1317&lt;&gt;"Neg",AL1318&lt;&gt;"Neg"),2,"")</f>
        <v/>
      </c>
      <c r="AN1317" s="39">
        <f>IF(AM1317=2,2,IF(AND(AM1316=2,Table2[[#This Row],[Negatives]]&lt;&gt;"NEG"),2,""))</f>
        <v>2</v>
      </c>
      <c r="AO1317" s="39">
        <f>IF(AND(Table2[[#This Row],[State]]="NSW",Table2[[#This Row],[Rated Order]]=3,AN1317=""),100,100)</f>
        <v>100</v>
      </c>
      <c r="AP1317" s="39" t="str">
        <f>IF(AC1317&lt;&gt;"Won","",AO1317*AD1317)</f>
        <v/>
      </c>
      <c r="AQ1317" s="39">
        <f>IF(AP1317="",AO1317*-1,AP1317-AO1317)</f>
        <v>-100</v>
      </c>
      <c r="AR1317" s="95">
        <f>IF(Table2[[#This Row],[Negatives]]="NEG","",IF(AND(Table2[[#This Row],[2 Pro Bets]]="",Table2[[#This Row],[State]]="NSW",Table2[[#This Row],[Rated Order]]=3),"",100))</f>
        <v>100</v>
      </c>
      <c r="AS1317" s="47" t="str">
        <f>IF(Table2[[#This Row],[Pro Bet]]="","",IF(Table2[[#This Row],[Lev Ret]]="","",AR1317*Table2[[#This Row],[Div]]))</f>
        <v/>
      </c>
      <c r="AT1317" s="96">
        <f>IF(Table2[[#This Row],[Pro Bet]]="","",IF(AS1317="",AR1317*-1,AS1317-AR1317))</f>
        <v>-100</v>
      </c>
    </row>
    <row r="1318" spans="1:46" x14ac:dyDescent="0.25">
      <c r="A1318" s="38">
        <v>45200</v>
      </c>
      <c r="B1318" s="39" t="s">
        <v>231</v>
      </c>
      <c r="C1318" s="40">
        <v>0.72569444444444453</v>
      </c>
      <c r="D1318" s="39">
        <v>4</v>
      </c>
      <c r="E1318" s="39">
        <v>6</v>
      </c>
      <c r="F1318" s="70">
        <v>8</v>
      </c>
      <c r="G1318" s="39">
        <v>1400</v>
      </c>
      <c r="H1318" s="39" t="s">
        <v>988</v>
      </c>
      <c r="I1318" s="39">
        <v>84</v>
      </c>
      <c r="J1318" s="39">
        <v>130</v>
      </c>
      <c r="K1318" s="39">
        <v>11</v>
      </c>
      <c r="L1318" s="39" t="s">
        <v>182</v>
      </c>
      <c r="M1318" s="39" t="s">
        <v>999</v>
      </c>
      <c r="N1318" s="41">
        <v>3.4</v>
      </c>
      <c r="O1318" s="39" t="s">
        <v>1000</v>
      </c>
      <c r="P1318" s="39" t="s">
        <v>1084</v>
      </c>
      <c r="Q1318" s="48"/>
      <c r="R1318" s="39">
        <v>8</v>
      </c>
      <c r="S1318" s="39">
        <v>57.5</v>
      </c>
      <c r="T1318" s="39">
        <v>57.5</v>
      </c>
      <c r="U1318" s="48">
        <v>38.502673796791449</v>
      </c>
      <c r="V1318" s="39">
        <v>3</v>
      </c>
      <c r="W1318" s="39">
        <v>3</v>
      </c>
      <c r="X1318" s="39">
        <v>2</v>
      </c>
      <c r="Y1318" s="39">
        <v>5.2</v>
      </c>
      <c r="Z1318" s="39">
        <v>35</v>
      </c>
      <c r="AA1318" s="39">
        <v>12</v>
      </c>
      <c r="AB1318" s="52"/>
      <c r="AC1318" s="39" t="s">
        <v>617</v>
      </c>
      <c r="AD1318" s="41">
        <v>2.7</v>
      </c>
      <c r="AE1318" s="41">
        <v>1.4</v>
      </c>
      <c r="AF1318" s="68" t="s">
        <v>618</v>
      </c>
      <c r="AG1318" s="39" t="str">
        <f>VLOOKUP(B1318,$B$1703:$D$1743,2,FALSE)</f>
        <v>Vic</v>
      </c>
      <c r="AH1318" s="39" t="str">
        <f>VLOOKUP(B1318,$B$1703:$D$1743,3,FALSE)</f>
        <v>-</v>
      </c>
      <c r="AI1318" s="69" t="str">
        <f>TRIM(PROPER(L1318))</f>
        <v>Rheinberg</v>
      </c>
      <c r="AJ1318" s="39" t="str">
        <f>TEXT(A1318, "ddd")</f>
        <v>Sun</v>
      </c>
      <c r="AK1318" s="39">
        <f>MONTH(Table2[[#This Row],[Date]])</f>
        <v>10</v>
      </c>
      <c r="AL1318" s="39"/>
      <c r="AM1318" s="39">
        <f>IF(AND(Table2[[#This Row],[Date]]=A1319,Table2[[#This Row],[Track]]=B1319,Table2[[#This Row],[Race]]=F1319,AL1318&lt;&gt;"Neg",AL1319&lt;&gt;"Neg"),2,"")</f>
        <v>2</v>
      </c>
      <c r="AN1318" s="39">
        <f>IF(AM1318=2,2,IF(AND(AM1317=2,Table2[[#This Row],[Negatives]]&lt;&gt;"NEG"),2,""))</f>
        <v>2</v>
      </c>
      <c r="AO1318" s="39">
        <f>IF(AND(Table2[[#This Row],[State]]="NSW",Table2[[#This Row],[Rated Order]]=3,AN1318=""),100,100)</f>
        <v>100</v>
      </c>
      <c r="AP1318" s="39">
        <f>IF(AC1318&lt;&gt;"Won","",AO1318*AD1318)</f>
        <v>270</v>
      </c>
      <c r="AQ1318" s="39">
        <f>IF(AP1318="",AO1318*-1,AP1318-AO1318)</f>
        <v>170</v>
      </c>
      <c r="AR1318" s="95">
        <f>IF(Table2[[#This Row],[Negatives]]="NEG","",IF(AND(Table2[[#This Row],[2 Pro Bets]]="",Table2[[#This Row],[State]]="NSW",Table2[[#This Row],[Rated Order]]=3),"",100))</f>
        <v>100</v>
      </c>
      <c r="AS1318" s="47">
        <f>IF(Table2[[#This Row],[Pro Bet]]="","",IF(Table2[[#This Row],[Lev Ret]]="","",AR1318*Table2[[#This Row],[Div]]))</f>
        <v>270</v>
      </c>
      <c r="AT1318" s="96">
        <f>IF(Table2[[#This Row],[Pro Bet]]="","",IF(AS1318="",AR1318*-1,AS1318-AR1318))</f>
        <v>170</v>
      </c>
    </row>
    <row r="1319" spans="1:46" x14ac:dyDescent="0.25">
      <c r="A1319" s="38">
        <v>45200</v>
      </c>
      <c r="B1319" s="39" t="s">
        <v>231</v>
      </c>
      <c r="C1319" s="40">
        <v>0.72569444444444453</v>
      </c>
      <c r="D1319" s="39">
        <v>4</v>
      </c>
      <c r="E1319" s="39">
        <v>6</v>
      </c>
      <c r="F1319" s="70">
        <v>8</v>
      </c>
      <c r="G1319" s="39">
        <v>1400</v>
      </c>
      <c r="H1319" s="39" t="s">
        <v>988</v>
      </c>
      <c r="I1319" s="39">
        <v>84</v>
      </c>
      <c r="J1319" s="39">
        <v>130</v>
      </c>
      <c r="K1319" s="39">
        <v>1</v>
      </c>
      <c r="L1319" s="39" t="s">
        <v>175</v>
      </c>
      <c r="M1319" s="39" t="s">
        <v>999</v>
      </c>
      <c r="N1319" s="41">
        <v>5.5</v>
      </c>
      <c r="O1319" s="39" t="s">
        <v>1003</v>
      </c>
      <c r="P1319" s="39" t="s">
        <v>1321</v>
      </c>
      <c r="Q1319" s="48">
        <v>1.5</v>
      </c>
      <c r="R1319" s="39">
        <v>2</v>
      </c>
      <c r="S1319" s="39">
        <v>62.5</v>
      </c>
      <c r="T1319" s="39">
        <v>61</v>
      </c>
      <c r="U1319" s="48">
        <v>38.502673796791449</v>
      </c>
      <c r="V1319" s="39">
        <v>1</v>
      </c>
      <c r="W1319" s="39">
        <v>1</v>
      </c>
      <c r="X1319" s="39">
        <v>3</v>
      </c>
      <c r="Y1319" s="39">
        <v>5.5</v>
      </c>
      <c r="Z1319" s="39">
        <v>30</v>
      </c>
      <c r="AA1319" s="39">
        <v>12</v>
      </c>
      <c r="AB1319" s="52"/>
      <c r="AC1319" s="39"/>
      <c r="AD1319" s="41">
        <v>7</v>
      </c>
      <c r="AE1319" s="41"/>
      <c r="AF1319" s="68" t="s">
        <v>618</v>
      </c>
      <c r="AG1319" s="39" t="str">
        <f>VLOOKUP(B1319,$B$1703:$D$1743,2,FALSE)</f>
        <v>Vic</v>
      </c>
      <c r="AH1319" s="39" t="str">
        <f>VLOOKUP(B1319,$B$1703:$D$1743,3,FALSE)</f>
        <v>-</v>
      </c>
      <c r="AI1319" s="69" t="str">
        <f>TRIM(PROPER(L1319))</f>
        <v>St Lawrence</v>
      </c>
      <c r="AJ1319" s="39" t="str">
        <f>TEXT(A1319, "ddd")</f>
        <v>Sun</v>
      </c>
      <c r="AK1319" s="39">
        <f>MONTH(Table2[[#This Row],[Date]])</f>
        <v>10</v>
      </c>
      <c r="AL1319" s="39"/>
      <c r="AM1319" s="39" t="str">
        <f>IF(AND(Table2[[#This Row],[Date]]=A1320,Table2[[#This Row],[Track]]=B1320,Table2[[#This Row],[Race]]=F1320,AL1319&lt;&gt;"Neg",AL1320&lt;&gt;"Neg"),2,"")</f>
        <v/>
      </c>
      <c r="AN1319" s="39">
        <f>IF(AM1319=2,2,IF(AND(AM1318=2,Table2[[#This Row],[Negatives]]&lt;&gt;"NEG"),2,""))</f>
        <v>2</v>
      </c>
      <c r="AO1319" s="39">
        <f>IF(AND(Table2[[#This Row],[State]]="NSW",Table2[[#This Row],[Rated Order]]=3,AN1319=""),100,100)</f>
        <v>100</v>
      </c>
      <c r="AP1319" s="39" t="str">
        <f>IF(AC1319&lt;&gt;"Won","",AO1319*AD1319)</f>
        <v/>
      </c>
      <c r="AQ1319" s="39">
        <f>IF(AP1319="",AO1319*-1,AP1319-AO1319)</f>
        <v>-100</v>
      </c>
      <c r="AR1319" s="95">
        <f>IF(Table2[[#This Row],[Negatives]]="NEG","",IF(AND(Table2[[#This Row],[2 Pro Bets]]="",Table2[[#This Row],[State]]="NSW",Table2[[#This Row],[Rated Order]]=3),"",100))</f>
        <v>100</v>
      </c>
      <c r="AS1319" s="47" t="str">
        <f>IF(Table2[[#This Row],[Pro Bet]]="","",IF(Table2[[#This Row],[Lev Ret]]="","",AR1319*Table2[[#This Row],[Div]]))</f>
        <v/>
      </c>
      <c r="AT1319" s="96">
        <f>IF(Table2[[#This Row],[Pro Bet]]="","",IF(AS1319="",AR1319*-1,AS1319-AR1319))</f>
        <v>-100</v>
      </c>
    </row>
    <row r="1320" spans="1:46" x14ac:dyDescent="0.25">
      <c r="A1320" s="38">
        <v>45206</v>
      </c>
      <c r="B1320" s="39" t="s">
        <v>45</v>
      </c>
      <c r="C1320" s="40">
        <v>0.57638888888888895</v>
      </c>
      <c r="D1320" s="39">
        <v>4</v>
      </c>
      <c r="E1320" s="39">
        <v>0</v>
      </c>
      <c r="F1320" s="70">
        <v>3</v>
      </c>
      <c r="G1320" s="39">
        <v>2000</v>
      </c>
      <c r="H1320" s="39" t="s">
        <v>1398</v>
      </c>
      <c r="I1320" s="39">
        <v>88</v>
      </c>
      <c r="J1320" s="39">
        <v>160</v>
      </c>
      <c r="K1320" s="39">
        <v>9</v>
      </c>
      <c r="L1320" s="39" t="s">
        <v>366</v>
      </c>
      <c r="M1320" s="39" t="s">
        <v>999</v>
      </c>
      <c r="N1320" s="41">
        <v>6.6</v>
      </c>
      <c r="O1320" s="39" t="s">
        <v>1473</v>
      </c>
      <c r="P1320" s="39" t="s">
        <v>1547</v>
      </c>
      <c r="Q1320" s="48"/>
      <c r="R1320" s="39">
        <v>4</v>
      </c>
      <c r="S1320" s="39">
        <v>52</v>
      </c>
      <c r="T1320" s="39">
        <v>52</v>
      </c>
      <c r="U1320" s="48">
        <v>37.336305377542487</v>
      </c>
      <c r="V1320" s="39"/>
      <c r="W1320" s="39"/>
      <c r="X1320" s="39">
        <v>3</v>
      </c>
      <c r="Y1320" s="39">
        <v>5.5</v>
      </c>
      <c r="Z1320" s="39">
        <v>20</v>
      </c>
      <c r="AA1320" s="39"/>
      <c r="AB1320" s="52"/>
      <c r="AC1320" s="39" t="s">
        <v>1</v>
      </c>
      <c r="AD1320" s="41">
        <v>7.5</v>
      </c>
      <c r="AE1320" s="41">
        <v>1.9</v>
      </c>
      <c r="AF1320" s="68" t="s">
        <v>619</v>
      </c>
      <c r="AG1320" s="39" t="str">
        <f>VLOOKUP(B1320,$B$1703:$D$1743,2,FALSE)</f>
        <v>NSW</v>
      </c>
      <c r="AH1320" s="39" t="str">
        <f>VLOOKUP(B1320,$B$1703:$D$1743,3,FALSE)</f>
        <v>-</v>
      </c>
      <c r="AI1320" s="69" t="str">
        <f>TRIM(PROPER(L1320))</f>
        <v>Queenmaker</v>
      </c>
      <c r="AJ1320" s="39" t="str">
        <f>TEXT(A1320, "ddd")</f>
        <v>Sat</v>
      </c>
      <c r="AK1320" s="39">
        <f>MONTH(Table2[[#This Row],[Date]])</f>
        <v>10</v>
      </c>
      <c r="AL1320" s="79" t="s">
        <v>1361</v>
      </c>
      <c r="AM1320" s="39" t="str">
        <f>IF(AND(Table2[[#This Row],[Date]]=A1321,Table2[[#This Row],[Track]]=B1321,Table2[[#This Row],[Race]]=F1321,AL1320&lt;&gt;"Neg",AL1321&lt;&gt;"Neg"),2,"")</f>
        <v/>
      </c>
      <c r="AN1320" s="39" t="str">
        <f>IF(AM1320=2,2,IF(AND(AM1319=2,Table2[[#This Row],[Negatives]]&lt;&gt;"NEG"),2,""))</f>
        <v/>
      </c>
      <c r="AO1320" s="39">
        <f>IF(AND(Table2[[#This Row],[State]]="NSW",Table2[[#This Row],[Rated Order]]=3,AN1320=""),100,100)</f>
        <v>100</v>
      </c>
      <c r="AP1320" s="39" t="str">
        <f>IF(AC1320&lt;&gt;"Won","",AO1320*AD1320)</f>
        <v/>
      </c>
      <c r="AQ1320" s="39">
        <f>IF(AP1320="",AO1320*-1,AP1320-AO1320)</f>
        <v>-100</v>
      </c>
      <c r="AR1320" s="95" t="str">
        <f>IF(Table2[[#This Row],[Negatives]]="NEG","",IF(AND(Table2[[#This Row],[2 Pro Bets]]="",Table2[[#This Row],[State]]="NSW",Table2[[#This Row],[Rated Order]]=3),"",100))</f>
        <v/>
      </c>
      <c r="AS1320" s="47" t="str">
        <f>IF(Table2[[#This Row],[Pro Bet]]="","",IF(Table2[[#This Row],[Lev Ret]]="","",AR1320*Table2[[#This Row],[Div]]))</f>
        <v/>
      </c>
      <c r="AT1320" s="96" t="str">
        <f>IF(Table2[[#This Row],[Pro Bet]]="","",IF(AS1320="",AR1320*-1,AS1320-AR1320))</f>
        <v/>
      </c>
    </row>
    <row r="1321" spans="1:46" x14ac:dyDescent="0.25">
      <c r="A1321" s="38">
        <v>45206</v>
      </c>
      <c r="B1321" s="39" t="s">
        <v>45</v>
      </c>
      <c r="C1321" s="40">
        <v>0.60069444444444442</v>
      </c>
      <c r="D1321" s="39">
        <v>4</v>
      </c>
      <c r="E1321" s="39">
        <v>0</v>
      </c>
      <c r="F1321" s="70">
        <v>4</v>
      </c>
      <c r="G1321" s="39">
        <v>1100</v>
      </c>
      <c r="H1321" s="39" t="s">
        <v>1398</v>
      </c>
      <c r="I1321" s="39">
        <v>78</v>
      </c>
      <c r="J1321" s="39">
        <v>160</v>
      </c>
      <c r="K1321" s="39">
        <v>12</v>
      </c>
      <c r="L1321" s="39" t="s">
        <v>367</v>
      </c>
      <c r="M1321" s="39" t="s">
        <v>1006</v>
      </c>
      <c r="N1321" s="41">
        <v>3.7</v>
      </c>
      <c r="O1321" s="39" t="s">
        <v>1068</v>
      </c>
      <c r="P1321" s="39" t="s">
        <v>1509</v>
      </c>
      <c r="Q1321" s="48"/>
      <c r="R1321" s="39">
        <v>1</v>
      </c>
      <c r="S1321" s="39">
        <v>52</v>
      </c>
      <c r="T1321" s="39">
        <v>52</v>
      </c>
      <c r="U1321" s="48">
        <v>41.111534069280545</v>
      </c>
      <c r="V1321" s="39">
        <v>4</v>
      </c>
      <c r="W1321" s="39"/>
      <c r="X1321" s="39">
        <v>2</v>
      </c>
      <c r="Y1321" s="39">
        <v>5</v>
      </c>
      <c r="Z1321" s="39">
        <v>20</v>
      </c>
      <c r="AA1321" s="39"/>
      <c r="AB1321" s="52"/>
      <c r="AC1321" s="39" t="s">
        <v>471</v>
      </c>
      <c r="AD1321" s="41">
        <v>3.6</v>
      </c>
      <c r="AE1321" s="41">
        <v>1.4</v>
      </c>
      <c r="AF1321" s="68" t="s">
        <v>619</v>
      </c>
      <c r="AG1321" s="39" t="str">
        <f>VLOOKUP(B1321,$B$1703:$D$1743,2,FALSE)</f>
        <v>NSW</v>
      </c>
      <c r="AH1321" s="39" t="str">
        <f>VLOOKUP(B1321,$B$1703:$D$1743,3,FALSE)</f>
        <v>-</v>
      </c>
      <c r="AI1321" s="69" t="str">
        <f>TRIM(PROPER(L1321))</f>
        <v>Stanislaus</v>
      </c>
      <c r="AJ1321" s="39" t="str">
        <f>TEXT(A1321, "ddd")</f>
        <v>Sat</v>
      </c>
      <c r="AK1321" s="39">
        <f>MONTH(Table2[[#This Row],[Date]])</f>
        <v>10</v>
      </c>
      <c r="AL1321" s="39"/>
      <c r="AM1321" s="39">
        <f>IF(AND(Table2[[#This Row],[Date]]=A1322,Table2[[#This Row],[Track]]=B1322,Table2[[#This Row],[Race]]=F1322,AL1321&lt;&gt;"Neg",AL1322&lt;&gt;"Neg"),2,"")</f>
        <v>2</v>
      </c>
      <c r="AN1321" s="39">
        <f>IF(AM1321=2,2,IF(AND(AM1320=2,Table2[[#This Row],[Negatives]]&lt;&gt;"NEG"),2,""))</f>
        <v>2</v>
      </c>
      <c r="AO1321" s="39">
        <f>IF(AND(Table2[[#This Row],[State]]="NSW",Table2[[#This Row],[Rated Order]]=3,AN1321=""),100,100)</f>
        <v>100</v>
      </c>
      <c r="AP1321" s="39">
        <f>IF(AC1321&lt;&gt;"Won","",AO1321*AD1321)</f>
        <v>360</v>
      </c>
      <c r="AQ1321" s="39">
        <f>IF(AP1321="",AO1321*-1,AP1321-AO1321)</f>
        <v>260</v>
      </c>
      <c r="AR1321" s="95">
        <f>IF(Table2[[#This Row],[Negatives]]="NEG","",IF(AND(Table2[[#This Row],[2 Pro Bets]]="",Table2[[#This Row],[State]]="NSW",Table2[[#This Row],[Rated Order]]=3),"",100))</f>
        <v>100</v>
      </c>
      <c r="AS1321" s="47">
        <f>IF(Table2[[#This Row],[Pro Bet]]="","",IF(Table2[[#This Row],[Lev Ret]]="","",AR1321*Table2[[#This Row],[Div]]))</f>
        <v>360</v>
      </c>
      <c r="AT1321" s="96">
        <f>IF(Table2[[#This Row],[Pro Bet]]="","",IF(AS1321="",AR1321*-1,AS1321-AR1321))</f>
        <v>260</v>
      </c>
    </row>
    <row r="1322" spans="1:46" x14ac:dyDescent="0.25">
      <c r="A1322" s="38">
        <v>45206</v>
      </c>
      <c r="B1322" s="39" t="s">
        <v>45</v>
      </c>
      <c r="C1322" s="40">
        <v>0.60069444444444442</v>
      </c>
      <c r="D1322" s="39">
        <v>4</v>
      </c>
      <c r="E1322" s="39">
        <v>0</v>
      </c>
      <c r="F1322" s="70">
        <v>4</v>
      </c>
      <c r="G1322" s="39">
        <v>1100</v>
      </c>
      <c r="H1322" s="39" t="s">
        <v>1398</v>
      </c>
      <c r="I1322" s="39">
        <v>78</v>
      </c>
      <c r="J1322" s="39">
        <v>160</v>
      </c>
      <c r="K1322" s="39">
        <v>4</v>
      </c>
      <c r="L1322" s="39" t="s">
        <v>148</v>
      </c>
      <c r="M1322" s="39" t="s">
        <v>1030</v>
      </c>
      <c r="N1322" s="41">
        <v>5.0999999999999996</v>
      </c>
      <c r="O1322" s="39" t="s">
        <v>1054</v>
      </c>
      <c r="P1322" s="39" t="s">
        <v>1182</v>
      </c>
      <c r="Q1322" s="48"/>
      <c r="R1322" s="39">
        <v>6</v>
      </c>
      <c r="S1322" s="39">
        <v>59</v>
      </c>
      <c r="T1322" s="39">
        <v>59</v>
      </c>
      <c r="U1322" s="48">
        <v>41.111534069280545</v>
      </c>
      <c r="V1322" s="39">
        <v>3</v>
      </c>
      <c r="W1322" s="39">
        <v>3</v>
      </c>
      <c r="X1322" s="39">
        <v>3</v>
      </c>
      <c r="Y1322" s="39">
        <v>6.4</v>
      </c>
      <c r="Z1322" s="39">
        <v>20</v>
      </c>
      <c r="AA1322" s="39"/>
      <c r="AB1322" s="52"/>
      <c r="AC1322" s="39" t="s">
        <v>2</v>
      </c>
      <c r="AD1322" s="41">
        <v>6.5</v>
      </c>
      <c r="AE1322" s="41">
        <v>2.4</v>
      </c>
      <c r="AF1322" s="68" t="s">
        <v>619</v>
      </c>
      <c r="AG1322" s="39" t="str">
        <f>VLOOKUP(B1322,$B$1703:$D$1743,2,FALSE)</f>
        <v>NSW</v>
      </c>
      <c r="AH1322" s="39" t="str">
        <f>VLOOKUP(B1322,$B$1703:$D$1743,3,FALSE)</f>
        <v>-</v>
      </c>
      <c r="AI1322" s="69" t="str">
        <f>TRIM(PROPER(L1322))</f>
        <v>Way To The Stars</v>
      </c>
      <c r="AJ1322" s="39" t="str">
        <f>TEXT(A1322, "ddd")</f>
        <v>Sat</v>
      </c>
      <c r="AK1322" s="39">
        <f>MONTH(Table2[[#This Row],[Date]])</f>
        <v>10</v>
      </c>
      <c r="AL1322" s="39"/>
      <c r="AM1322" s="39" t="str">
        <f>IF(AND(Table2[[#This Row],[Date]]=A1323,Table2[[#This Row],[Track]]=B1323,Table2[[#This Row],[Race]]=F1323,AL1322&lt;&gt;"Neg",AL1323&lt;&gt;"Neg"),2,"")</f>
        <v/>
      </c>
      <c r="AN1322" s="39">
        <f>IF(AM1322=2,2,IF(AND(AM1321=2,Table2[[#This Row],[Negatives]]&lt;&gt;"NEG"),2,""))</f>
        <v>2</v>
      </c>
      <c r="AO1322" s="39">
        <f>IF(AND(Table2[[#This Row],[State]]="NSW",Table2[[#This Row],[Rated Order]]=3,AN1322=""),100,100)</f>
        <v>100</v>
      </c>
      <c r="AP1322" s="39" t="str">
        <f>IF(AC1322&lt;&gt;"Won","",AO1322*AD1322)</f>
        <v/>
      </c>
      <c r="AQ1322" s="39">
        <f>IF(AP1322="",AO1322*-1,AP1322-AO1322)</f>
        <v>-100</v>
      </c>
      <c r="AR1322" s="95">
        <f>IF(Table2[[#This Row],[Negatives]]="NEG","",IF(AND(Table2[[#This Row],[2 Pro Bets]]="",Table2[[#This Row],[State]]="NSW",Table2[[#This Row],[Rated Order]]=3),"",100))</f>
        <v>100</v>
      </c>
      <c r="AS1322" s="47" t="str">
        <f>IF(Table2[[#This Row],[Pro Bet]]="","",IF(Table2[[#This Row],[Lev Ret]]="","",AR1322*Table2[[#This Row],[Div]]))</f>
        <v/>
      </c>
      <c r="AT1322" s="96">
        <f>IF(Table2[[#This Row],[Pro Bet]]="","",IF(AS1322="",AR1322*-1,AS1322-AR1322))</f>
        <v>-100</v>
      </c>
    </row>
    <row r="1323" spans="1:46" x14ac:dyDescent="0.25">
      <c r="A1323" s="38">
        <v>45206</v>
      </c>
      <c r="B1323" s="39" t="s">
        <v>225</v>
      </c>
      <c r="C1323" s="40">
        <v>0.63541666666666663</v>
      </c>
      <c r="D1323" s="39">
        <v>5</v>
      </c>
      <c r="E1323" s="39">
        <v>9</v>
      </c>
      <c r="F1323" s="70">
        <v>6</v>
      </c>
      <c r="G1323" s="39">
        <v>1400</v>
      </c>
      <c r="H1323" s="39" t="s">
        <v>1021</v>
      </c>
      <c r="I1323" s="39" t="s">
        <v>1061</v>
      </c>
      <c r="J1323" s="39">
        <v>300</v>
      </c>
      <c r="K1323" s="39">
        <v>10</v>
      </c>
      <c r="L1323" s="39" t="s">
        <v>194</v>
      </c>
      <c r="M1323" s="39" t="s">
        <v>990</v>
      </c>
      <c r="N1323" s="41">
        <v>7</v>
      </c>
      <c r="O1323" s="39" t="s">
        <v>1327</v>
      </c>
      <c r="P1323" s="39" t="s">
        <v>1077</v>
      </c>
      <c r="Q1323" s="48"/>
      <c r="R1323" s="39">
        <v>6</v>
      </c>
      <c r="S1323" s="39">
        <v>55</v>
      </c>
      <c r="T1323" s="39">
        <v>55</v>
      </c>
      <c r="U1323" s="48">
        <v>73.109243697479002</v>
      </c>
      <c r="V1323" s="39">
        <v>3</v>
      </c>
      <c r="W1323" s="39"/>
      <c r="X1323" s="39">
        <v>2</v>
      </c>
      <c r="Y1323" s="39">
        <v>4.8</v>
      </c>
      <c r="Z1323" s="39">
        <v>35</v>
      </c>
      <c r="AA1323" s="39">
        <v>12</v>
      </c>
      <c r="AB1323" s="52"/>
      <c r="AC1323" s="39" t="s">
        <v>617</v>
      </c>
      <c r="AD1323" s="41">
        <v>7</v>
      </c>
      <c r="AE1323" s="41">
        <v>1.5</v>
      </c>
      <c r="AF1323" s="68" t="s">
        <v>618</v>
      </c>
      <c r="AG1323" s="39" t="str">
        <f>VLOOKUP(B1323,$B$1703:$D$1743,2,FALSE)</f>
        <v>Vic</v>
      </c>
      <c r="AH1323" s="39" t="str">
        <f>VLOOKUP(B1323,$B$1703:$D$1743,3,FALSE)</f>
        <v>-</v>
      </c>
      <c r="AI1323" s="69" t="str">
        <f>TRIM(PROPER(L1323))</f>
        <v>Life Lessons</v>
      </c>
      <c r="AJ1323" s="39" t="str">
        <f>TEXT(A1323, "ddd")</f>
        <v>Sat</v>
      </c>
      <c r="AK1323" s="39">
        <f>MONTH(Table2[[#This Row],[Date]])</f>
        <v>10</v>
      </c>
      <c r="AL1323" s="39"/>
      <c r="AM1323" s="39" t="str">
        <f>IF(AND(Table2[[#This Row],[Date]]=A1324,Table2[[#This Row],[Track]]=B1324,Table2[[#This Row],[Race]]=F1324,AL1323&lt;&gt;"Neg",AL1324&lt;&gt;"Neg"),2,"")</f>
        <v/>
      </c>
      <c r="AN1323" s="39" t="str">
        <f>IF(AM1323=2,2,IF(AND(AM1322=2,Table2[[#This Row],[Negatives]]&lt;&gt;"NEG"),2,""))</f>
        <v/>
      </c>
      <c r="AO1323" s="39">
        <f>IF(AND(Table2[[#This Row],[State]]="NSW",Table2[[#This Row],[Rated Order]]=3,AN1323=""),100,100)</f>
        <v>100</v>
      </c>
      <c r="AP1323" s="39">
        <f>IF(AC1323&lt;&gt;"Won","",AO1323*AD1323)</f>
        <v>700</v>
      </c>
      <c r="AQ1323" s="39">
        <f>IF(AP1323="",AO1323*-1,AP1323-AO1323)</f>
        <v>600</v>
      </c>
      <c r="AR1323" s="95">
        <f>IF(Table2[[#This Row],[Negatives]]="NEG","",IF(AND(Table2[[#This Row],[2 Pro Bets]]="",Table2[[#This Row],[State]]="NSW",Table2[[#This Row],[Rated Order]]=3),"",100))</f>
        <v>100</v>
      </c>
      <c r="AS1323" s="47">
        <f>IF(Table2[[#This Row],[Pro Bet]]="","",IF(Table2[[#This Row],[Lev Ret]]="","",AR1323*Table2[[#This Row],[Div]]))</f>
        <v>700</v>
      </c>
      <c r="AT1323" s="96">
        <f>IF(Table2[[#This Row],[Pro Bet]]="","",IF(AS1323="",AR1323*-1,AS1323-AR1323))</f>
        <v>600</v>
      </c>
    </row>
    <row r="1324" spans="1:46" x14ac:dyDescent="0.25">
      <c r="A1324" s="38">
        <v>45206</v>
      </c>
      <c r="B1324" s="39" t="s">
        <v>45</v>
      </c>
      <c r="C1324" s="40">
        <v>0.69791666666666663</v>
      </c>
      <c r="D1324" s="39">
        <v>4</v>
      </c>
      <c r="E1324" s="39">
        <v>0</v>
      </c>
      <c r="F1324" s="70">
        <v>8</v>
      </c>
      <c r="G1324" s="39">
        <v>1400</v>
      </c>
      <c r="H1324" s="39" t="s">
        <v>1398</v>
      </c>
      <c r="I1324" s="39"/>
      <c r="J1324" s="39">
        <v>1500</v>
      </c>
      <c r="K1324" s="39">
        <v>15</v>
      </c>
      <c r="L1324" s="39" t="s">
        <v>211</v>
      </c>
      <c r="M1324" s="39" t="s">
        <v>999</v>
      </c>
      <c r="N1324" s="41">
        <v>15.5</v>
      </c>
      <c r="O1324" s="39" t="s">
        <v>1276</v>
      </c>
      <c r="P1324" s="39" t="s">
        <v>1064</v>
      </c>
      <c r="Q1324" s="48"/>
      <c r="R1324" s="39">
        <v>5</v>
      </c>
      <c r="S1324" s="39">
        <v>52.5</v>
      </c>
      <c r="T1324" s="39">
        <v>52.5</v>
      </c>
      <c r="U1324" s="48">
        <v>23.995472552348609</v>
      </c>
      <c r="V1324" s="39">
        <v>2</v>
      </c>
      <c r="W1324" s="39">
        <v>5</v>
      </c>
      <c r="X1324" s="39">
        <v>2</v>
      </c>
      <c r="Y1324" s="39">
        <v>6.2</v>
      </c>
      <c r="Z1324" s="39">
        <v>20</v>
      </c>
      <c r="AA1324" s="39"/>
      <c r="AB1324" s="52"/>
      <c r="AC1324" s="39"/>
      <c r="AD1324" s="41">
        <v>14</v>
      </c>
      <c r="AE1324" s="41"/>
      <c r="AF1324" s="68" t="s">
        <v>619</v>
      </c>
      <c r="AG1324" s="39" t="str">
        <f>VLOOKUP(B1324,$B$1703:$D$1743,2,FALSE)</f>
        <v>NSW</v>
      </c>
      <c r="AH1324" s="39" t="str">
        <f>VLOOKUP(B1324,$B$1703:$D$1743,3,FALSE)</f>
        <v>-</v>
      </c>
      <c r="AI1324" s="69" t="str">
        <f>TRIM(PROPER(L1324))</f>
        <v>Palmetto</v>
      </c>
      <c r="AJ1324" s="39" t="str">
        <f>TEXT(A1324, "ddd")</f>
        <v>Sat</v>
      </c>
      <c r="AK1324" s="39">
        <f>MONTH(Table2[[#This Row],[Date]])</f>
        <v>10</v>
      </c>
      <c r="AL1324" s="39" t="s">
        <v>1362</v>
      </c>
      <c r="AM1324" s="39" t="str">
        <f>IF(AND(Table2[[#This Row],[Date]]=A1325,Table2[[#This Row],[Track]]=B1325,Table2[[#This Row],[Race]]=F1325,AL1324&lt;&gt;"Neg",AL1325&lt;&gt;"Neg"),2,"")</f>
        <v/>
      </c>
      <c r="AN1324" s="39" t="str">
        <f>IF(AM1324=2,2,IF(AND(AM1323=2,Table2[[#This Row],[Negatives]]&lt;&gt;"NEG"),2,""))</f>
        <v/>
      </c>
      <c r="AO1324" s="39">
        <f>IF(AND(Table2[[#This Row],[State]]="NSW",Table2[[#This Row],[Rated Order]]=3,AN1324=""),100,100)</f>
        <v>100</v>
      </c>
      <c r="AP1324" s="39" t="str">
        <f>IF(AC1324&lt;&gt;"Won","",AO1324*AD1324)</f>
        <v/>
      </c>
      <c r="AQ1324" s="39">
        <f>IF(AP1324="",AO1324*-1,AP1324-AO1324)</f>
        <v>-100</v>
      </c>
      <c r="AR1324" s="95" t="str">
        <f>IF(Table2[[#This Row],[Negatives]]="NEG","",IF(AND(Table2[[#This Row],[2 Pro Bets]]="",Table2[[#This Row],[State]]="NSW",Table2[[#This Row],[Rated Order]]=3),"",100))</f>
        <v/>
      </c>
      <c r="AS1324" s="47" t="str">
        <f>IF(Table2[[#This Row],[Pro Bet]]="","",IF(Table2[[#This Row],[Lev Ret]]="","",AR1324*Table2[[#This Row],[Div]]))</f>
        <v/>
      </c>
      <c r="AT1324" s="96" t="str">
        <f>IF(Table2[[#This Row],[Pro Bet]]="","",IF(AS1324="",AR1324*-1,AS1324-AR1324))</f>
        <v/>
      </c>
    </row>
    <row r="1325" spans="1:46" x14ac:dyDescent="0.25">
      <c r="A1325" s="38">
        <v>45206</v>
      </c>
      <c r="B1325" s="39" t="s">
        <v>45</v>
      </c>
      <c r="C1325" s="40">
        <v>0.72569444444444453</v>
      </c>
      <c r="D1325" s="39">
        <v>4</v>
      </c>
      <c r="E1325" s="39">
        <v>0</v>
      </c>
      <c r="F1325" s="70">
        <v>9</v>
      </c>
      <c r="G1325" s="39">
        <v>1200</v>
      </c>
      <c r="H1325" s="39" t="s">
        <v>1021</v>
      </c>
      <c r="I1325" s="39" t="s">
        <v>1052</v>
      </c>
      <c r="J1325" s="39">
        <v>250</v>
      </c>
      <c r="K1325" s="39">
        <v>5</v>
      </c>
      <c r="L1325" s="39" t="s">
        <v>268</v>
      </c>
      <c r="M1325" s="39" t="s">
        <v>1024</v>
      </c>
      <c r="N1325" s="41">
        <v>3.3</v>
      </c>
      <c r="O1325" s="39" t="s">
        <v>1055</v>
      </c>
      <c r="P1325" s="39" t="s">
        <v>1182</v>
      </c>
      <c r="Q1325" s="48"/>
      <c r="R1325" s="39">
        <v>8</v>
      </c>
      <c r="S1325" s="39">
        <v>56</v>
      </c>
      <c r="T1325" s="39">
        <v>56</v>
      </c>
      <c r="U1325" s="48">
        <v>58.080808080808083</v>
      </c>
      <c r="V1325" s="39">
        <v>4</v>
      </c>
      <c r="W1325" s="39">
        <v>4</v>
      </c>
      <c r="X1325" s="39">
        <v>2</v>
      </c>
      <c r="Y1325" s="39">
        <v>4.5</v>
      </c>
      <c r="Z1325" s="39">
        <v>20</v>
      </c>
      <c r="AA1325" s="39"/>
      <c r="AB1325" s="52"/>
      <c r="AC1325" s="39" t="s">
        <v>471</v>
      </c>
      <c r="AD1325" s="41">
        <v>2.8</v>
      </c>
      <c r="AE1325" s="41">
        <v>1.4</v>
      </c>
      <c r="AF1325" s="68" t="s">
        <v>619</v>
      </c>
      <c r="AG1325" s="39" t="str">
        <f>VLOOKUP(B1325,$B$1703:$D$1743,2,FALSE)</f>
        <v>NSW</v>
      </c>
      <c r="AH1325" s="39" t="str">
        <f>VLOOKUP(B1325,$B$1703:$D$1743,3,FALSE)</f>
        <v>-</v>
      </c>
      <c r="AI1325" s="69" t="str">
        <f>TRIM(PROPER(L1325))</f>
        <v>Magic Time</v>
      </c>
      <c r="AJ1325" s="39" t="str">
        <f>TEXT(A1325, "ddd")</f>
        <v>Sat</v>
      </c>
      <c r="AK1325" s="39">
        <f>MONTH(Table2[[#This Row],[Date]])</f>
        <v>10</v>
      </c>
      <c r="AL1325" s="39"/>
      <c r="AM1325" s="39" t="str">
        <f>IF(AND(Table2[[#This Row],[Date]]=A1326,Table2[[#This Row],[Track]]=B1326,Table2[[#This Row],[Race]]=F1326,AL1325&lt;&gt;"Neg",AL1326&lt;&gt;"Neg"),2,"")</f>
        <v/>
      </c>
      <c r="AN1325" s="39" t="str">
        <f>IF(AM1325=2,2,IF(AND(AM1324=2,Table2[[#This Row],[Negatives]]&lt;&gt;"NEG"),2,""))</f>
        <v/>
      </c>
      <c r="AO1325" s="39">
        <f>IF(AND(Table2[[#This Row],[State]]="NSW",Table2[[#This Row],[Rated Order]]=3,AN1325=""),100,100)</f>
        <v>100</v>
      </c>
      <c r="AP1325" s="39">
        <f>IF(AC1325&lt;&gt;"Won","",AO1325*AD1325)</f>
        <v>280</v>
      </c>
      <c r="AQ1325" s="39">
        <f>IF(AP1325="",AO1325*-1,AP1325-AO1325)</f>
        <v>180</v>
      </c>
      <c r="AR1325" s="95">
        <f>IF(Table2[[#This Row],[Negatives]]="NEG","",IF(AND(Table2[[#This Row],[2 Pro Bets]]="",Table2[[#This Row],[State]]="NSW",Table2[[#This Row],[Rated Order]]=3),"",100))</f>
        <v>100</v>
      </c>
      <c r="AS1325" s="47">
        <f>IF(Table2[[#This Row],[Pro Bet]]="","",IF(Table2[[#This Row],[Lev Ret]]="","",AR1325*Table2[[#This Row],[Div]]))</f>
        <v>280</v>
      </c>
      <c r="AT1325" s="96">
        <f>IF(Table2[[#This Row],[Pro Bet]]="","",IF(AS1325="",AR1325*-1,AS1325-AR1325))</f>
        <v>180</v>
      </c>
    </row>
    <row r="1326" spans="1:46" x14ac:dyDescent="0.25">
      <c r="A1326" s="38">
        <v>45206</v>
      </c>
      <c r="B1326" s="39" t="s">
        <v>45</v>
      </c>
      <c r="C1326" s="40">
        <v>0.75347222222222221</v>
      </c>
      <c r="D1326" s="39">
        <v>4</v>
      </c>
      <c r="E1326" s="39">
        <v>0</v>
      </c>
      <c r="F1326" s="70">
        <v>10</v>
      </c>
      <c r="G1326" s="39">
        <v>1300</v>
      </c>
      <c r="H1326" s="39" t="s">
        <v>1398</v>
      </c>
      <c r="I1326" s="39">
        <v>78</v>
      </c>
      <c r="J1326" s="39">
        <v>160</v>
      </c>
      <c r="K1326" s="39">
        <v>10</v>
      </c>
      <c r="L1326" s="39" t="s">
        <v>76</v>
      </c>
      <c r="M1326" s="39" t="s">
        <v>1024</v>
      </c>
      <c r="N1326" s="41">
        <v>3.8</v>
      </c>
      <c r="O1326" s="39" t="s">
        <v>1440</v>
      </c>
      <c r="P1326" s="39" t="s">
        <v>1421</v>
      </c>
      <c r="Q1326" s="48"/>
      <c r="R1326" s="39">
        <v>5</v>
      </c>
      <c r="S1326" s="39">
        <v>58.5</v>
      </c>
      <c r="T1326" s="39">
        <v>58.5</v>
      </c>
      <c r="U1326" s="48">
        <v>56.618819776714517</v>
      </c>
      <c r="V1326" s="39"/>
      <c r="W1326" s="39"/>
      <c r="X1326" s="39">
        <v>2</v>
      </c>
      <c r="Y1326" s="39">
        <v>4.3</v>
      </c>
      <c r="Z1326" s="39">
        <v>20</v>
      </c>
      <c r="AA1326" s="39"/>
      <c r="AB1326" s="52"/>
      <c r="AC1326" s="39" t="s">
        <v>1</v>
      </c>
      <c r="AD1326" s="41">
        <v>4</v>
      </c>
      <c r="AE1326" s="41">
        <v>1.5</v>
      </c>
      <c r="AF1326" s="68" t="s">
        <v>619</v>
      </c>
      <c r="AG1326" s="39" t="str">
        <f>VLOOKUP(B1326,$B$1703:$D$1743,2,FALSE)</f>
        <v>NSW</v>
      </c>
      <c r="AH1326" s="39" t="str">
        <f>VLOOKUP(B1326,$B$1703:$D$1743,3,FALSE)</f>
        <v>-</v>
      </c>
      <c r="AI1326" s="69" t="str">
        <f>TRIM(PROPER(L1326))</f>
        <v>Gringotts</v>
      </c>
      <c r="AJ1326" s="39" t="str">
        <f>TEXT(A1326, "ddd")</f>
        <v>Sat</v>
      </c>
      <c r="AK1326" s="39">
        <f>MONTH(Table2[[#This Row],[Date]])</f>
        <v>10</v>
      </c>
      <c r="AL1326" s="39"/>
      <c r="AM1326" s="39" t="str">
        <f>IF(AND(Table2[[#This Row],[Date]]=A1327,Table2[[#This Row],[Track]]=B1327,Table2[[#This Row],[Race]]=F1327,AL1326&lt;&gt;"Neg",AL1327&lt;&gt;"Neg"),2,"")</f>
        <v/>
      </c>
      <c r="AN1326" s="39" t="str">
        <f>IF(AM1326=2,2,IF(AND(AM1325=2,Table2[[#This Row],[Negatives]]&lt;&gt;"NEG"),2,""))</f>
        <v/>
      </c>
      <c r="AO1326" s="39">
        <f>IF(AND(Table2[[#This Row],[State]]="NSW",Table2[[#This Row],[Rated Order]]=3,AN1326=""),100,100)</f>
        <v>100</v>
      </c>
      <c r="AP1326" s="39" t="str">
        <f>IF(AC1326&lt;&gt;"Won","",AO1326*AD1326)</f>
        <v/>
      </c>
      <c r="AQ1326" s="39">
        <f>IF(AP1326="",AO1326*-1,AP1326-AO1326)</f>
        <v>-100</v>
      </c>
      <c r="AR1326" s="95">
        <f>IF(Table2[[#This Row],[Negatives]]="NEG","",IF(AND(Table2[[#This Row],[2 Pro Bets]]="",Table2[[#This Row],[State]]="NSW",Table2[[#This Row],[Rated Order]]=3),"",100))</f>
        <v>100</v>
      </c>
      <c r="AS1326" s="47" t="str">
        <f>IF(Table2[[#This Row],[Pro Bet]]="","",IF(Table2[[#This Row],[Lev Ret]]="","",AR1326*Table2[[#This Row],[Div]]))</f>
        <v/>
      </c>
      <c r="AT1326" s="96">
        <f>IF(Table2[[#This Row],[Pro Bet]]="","",IF(AS1326="",AR1326*-1,AS1326-AR1326))</f>
        <v>-100</v>
      </c>
    </row>
    <row r="1327" spans="1:46" x14ac:dyDescent="0.25">
      <c r="A1327" s="38">
        <v>45213</v>
      </c>
      <c r="B1327" s="39" t="s">
        <v>44</v>
      </c>
      <c r="C1327" s="40">
        <v>0.52083333333333337</v>
      </c>
      <c r="D1327" s="39">
        <v>4</v>
      </c>
      <c r="E1327" s="39">
        <v>3</v>
      </c>
      <c r="F1327" s="70">
        <v>1</v>
      </c>
      <c r="G1327" s="39">
        <v>2600</v>
      </c>
      <c r="H1327" s="39" t="s">
        <v>1398</v>
      </c>
      <c r="I1327" s="39" t="s">
        <v>1052</v>
      </c>
      <c r="J1327" s="39">
        <v>500</v>
      </c>
      <c r="K1327" s="39">
        <v>2</v>
      </c>
      <c r="L1327" s="39" t="s">
        <v>317</v>
      </c>
      <c r="M1327" s="39" t="s">
        <v>1006</v>
      </c>
      <c r="N1327" s="41">
        <v>4.5999999999999996</v>
      </c>
      <c r="O1327" s="39" t="s">
        <v>1337</v>
      </c>
      <c r="P1327" s="39" t="s">
        <v>1064</v>
      </c>
      <c r="Q1327" s="48"/>
      <c r="R1327" s="39">
        <v>5</v>
      </c>
      <c r="S1327" s="39">
        <v>57.5</v>
      </c>
      <c r="T1327" s="39">
        <v>57.5</v>
      </c>
      <c r="U1327" s="48">
        <v>47.380156075808252</v>
      </c>
      <c r="V1327" s="39">
        <v>1</v>
      </c>
      <c r="W1327" s="39">
        <v>1</v>
      </c>
      <c r="X1327" s="39">
        <v>2</v>
      </c>
      <c r="Y1327" s="39">
        <v>5.32</v>
      </c>
      <c r="Z1327" s="39">
        <v>20</v>
      </c>
      <c r="AA1327" s="39"/>
      <c r="AB1327" s="52"/>
      <c r="AC1327" s="39" t="s">
        <v>1</v>
      </c>
      <c r="AD1327" s="41">
        <v>5</v>
      </c>
      <c r="AE1327" s="41">
        <v>1.5</v>
      </c>
      <c r="AF1327" s="68" t="s">
        <v>619</v>
      </c>
      <c r="AG1327" s="39" t="str">
        <f>VLOOKUP(B1327,$B$1703:$D$1743,2,FALSE)</f>
        <v>NSW</v>
      </c>
      <c r="AH1327" s="39" t="str">
        <f>VLOOKUP(B1327,$B$1703:$D$1743,3,FALSE)</f>
        <v>-</v>
      </c>
      <c r="AI1327" s="69" t="str">
        <f>TRIM(PROPER(L1327))</f>
        <v>Kalapour</v>
      </c>
      <c r="AJ1327" s="39" t="str">
        <f>TEXT(A1327, "ddd")</f>
        <v>Sat</v>
      </c>
      <c r="AK1327" s="39">
        <f>MONTH(Table2[[#This Row],[Date]])</f>
        <v>10</v>
      </c>
      <c r="AL1327" s="39" t="s">
        <v>1362</v>
      </c>
      <c r="AM1327" s="39" t="str">
        <f>IF(AND(Table2[[#This Row],[Date]]=A1328,Table2[[#This Row],[Track]]=B1328,Table2[[#This Row],[Race]]=F1328,AL1327&lt;&gt;"Neg",AL1328&lt;&gt;"Neg"),2,"")</f>
        <v/>
      </c>
      <c r="AN1327" s="39" t="str">
        <f>IF(AM1327=2,2,IF(AND(AM1326=2,Table2[[#This Row],[Negatives]]&lt;&gt;"NEG"),2,""))</f>
        <v/>
      </c>
      <c r="AO1327" s="39">
        <f>IF(AND(Table2[[#This Row],[State]]="NSW",Table2[[#This Row],[Rated Order]]=3,AN1327=""),100,100)</f>
        <v>100</v>
      </c>
      <c r="AP1327" s="39" t="str">
        <f>IF(AC1327&lt;&gt;"Won","",AO1327*AD1327)</f>
        <v/>
      </c>
      <c r="AQ1327" s="39">
        <f>IF(AP1327="",AO1327*-1,AP1327-AO1327)</f>
        <v>-100</v>
      </c>
      <c r="AR1327" s="95" t="str">
        <f>IF(Table2[[#This Row],[Negatives]]="NEG","",IF(AND(Table2[[#This Row],[2 Pro Bets]]="",Table2[[#This Row],[State]]="NSW",Table2[[#This Row],[Rated Order]]=3),"",100))</f>
        <v/>
      </c>
      <c r="AS1327" s="47" t="str">
        <f>IF(Table2[[#This Row],[Pro Bet]]="","",IF(Table2[[#This Row],[Lev Ret]]="","",AR1327*Table2[[#This Row],[Div]]))</f>
        <v/>
      </c>
      <c r="AT1327" s="96" t="str">
        <f>IF(Table2[[#This Row],[Pro Bet]]="","",IF(AS1327="",AR1327*-1,AS1327-AR1327))</f>
        <v/>
      </c>
    </row>
    <row r="1328" spans="1:46" x14ac:dyDescent="0.25">
      <c r="A1328" s="38">
        <v>45213</v>
      </c>
      <c r="B1328" s="39" t="s">
        <v>107</v>
      </c>
      <c r="C1328" s="40">
        <v>0.53472222222222221</v>
      </c>
      <c r="D1328" s="39">
        <v>4</v>
      </c>
      <c r="E1328" s="39">
        <v>0</v>
      </c>
      <c r="F1328" s="70">
        <v>3</v>
      </c>
      <c r="G1328" s="39">
        <v>2400</v>
      </c>
      <c r="H1328" s="39" t="s">
        <v>988</v>
      </c>
      <c r="I1328" s="39" t="s">
        <v>989</v>
      </c>
      <c r="J1328" s="39">
        <v>300</v>
      </c>
      <c r="K1328" s="39">
        <v>8</v>
      </c>
      <c r="L1328" s="39" t="s">
        <v>316</v>
      </c>
      <c r="M1328" s="39" t="s">
        <v>1030</v>
      </c>
      <c r="N1328" s="41">
        <v>2.6</v>
      </c>
      <c r="O1328" s="39" t="s">
        <v>1007</v>
      </c>
      <c r="P1328" s="39" t="s">
        <v>1084</v>
      </c>
      <c r="Q1328" s="48"/>
      <c r="R1328" s="39">
        <v>1</v>
      </c>
      <c r="S1328" s="39">
        <v>53</v>
      </c>
      <c r="T1328" s="39">
        <v>53</v>
      </c>
      <c r="U1328" s="48">
        <v>65.488565488565484</v>
      </c>
      <c r="V1328" s="39">
        <v>1</v>
      </c>
      <c r="W1328" s="39"/>
      <c r="X1328" s="39">
        <v>2</v>
      </c>
      <c r="Y1328" s="39">
        <v>4.8</v>
      </c>
      <c r="Z1328" s="39">
        <v>35</v>
      </c>
      <c r="AA1328" s="39">
        <v>9</v>
      </c>
      <c r="AB1328" s="52"/>
      <c r="AC1328" s="39"/>
      <c r="AD1328" s="41">
        <v>2.4500000000000002</v>
      </c>
      <c r="AE1328" s="41"/>
      <c r="AF1328" s="68" t="s">
        <v>618</v>
      </c>
      <c r="AG1328" s="39" t="str">
        <f>VLOOKUP(B1328,$B$1703:$D$1743,2,FALSE)</f>
        <v>Vic</v>
      </c>
      <c r="AH1328" s="39" t="str">
        <f>VLOOKUP(B1328,$B$1703:$D$1743,3,FALSE)</f>
        <v>-</v>
      </c>
      <c r="AI1328" s="69" t="str">
        <f>TRIM(PROPER(L1328))</f>
        <v>Carini</v>
      </c>
      <c r="AJ1328" s="39" t="str">
        <f>TEXT(A1328, "ddd")</f>
        <v>Sat</v>
      </c>
      <c r="AK1328" s="39">
        <f>MONTH(Table2[[#This Row],[Date]])</f>
        <v>10</v>
      </c>
      <c r="AL1328" s="39" t="s">
        <v>1361</v>
      </c>
      <c r="AM1328" s="39" t="str">
        <f>IF(AND(Table2[[#This Row],[Date]]=A1329,Table2[[#This Row],[Track]]=B1329,Table2[[#This Row],[Race]]=F1329,AL1328&lt;&gt;"Neg",AL1329&lt;&gt;"Neg"),2,"")</f>
        <v/>
      </c>
      <c r="AN1328" s="39" t="str">
        <f>IF(AM1328=2,2,IF(AND(AM1327=2,Table2[[#This Row],[Negatives]]&lt;&gt;"NEG"),2,""))</f>
        <v/>
      </c>
      <c r="AO1328" s="39">
        <f>IF(AND(Table2[[#This Row],[State]]="NSW",Table2[[#This Row],[Rated Order]]=3,AN1328=""),100,100)</f>
        <v>100</v>
      </c>
      <c r="AP1328" s="39" t="str">
        <f>IF(AC1328&lt;&gt;"Won","",AO1328*AD1328)</f>
        <v/>
      </c>
      <c r="AQ1328" s="39">
        <f>IF(AP1328="",AO1328*-1,AP1328-AO1328)</f>
        <v>-100</v>
      </c>
      <c r="AR1328" s="95" t="str">
        <f>IF(Table2[[#This Row],[Negatives]]="NEG","",IF(AND(Table2[[#This Row],[2 Pro Bets]]="",Table2[[#This Row],[State]]="NSW",Table2[[#This Row],[Rated Order]]=3),"",100))</f>
        <v/>
      </c>
      <c r="AS1328" s="47" t="str">
        <f>IF(Table2[[#This Row],[Pro Bet]]="","",IF(Table2[[#This Row],[Lev Ret]]="","",AR1328*Table2[[#This Row],[Div]]))</f>
        <v/>
      </c>
      <c r="AT1328" s="96" t="str">
        <f>IF(Table2[[#This Row],[Pro Bet]]="","",IF(AS1328="",AR1328*-1,AS1328-AR1328))</f>
        <v/>
      </c>
    </row>
    <row r="1329" spans="1:46" x14ac:dyDescent="0.25">
      <c r="A1329" s="38">
        <v>45213</v>
      </c>
      <c r="B1329" s="39" t="s">
        <v>107</v>
      </c>
      <c r="C1329" s="40">
        <v>0.58333333333333337</v>
      </c>
      <c r="D1329" s="39">
        <v>4</v>
      </c>
      <c r="E1329" s="39">
        <v>0</v>
      </c>
      <c r="F1329" s="70">
        <v>4</v>
      </c>
      <c r="G1329" s="39">
        <v>1200</v>
      </c>
      <c r="H1329" s="39" t="s">
        <v>1021</v>
      </c>
      <c r="I1329" s="39" t="s">
        <v>1061</v>
      </c>
      <c r="J1329" s="39">
        <v>200</v>
      </c>
      <c r="K1329" s="39">
        <v>5</v>
      </c>
      <c r="L1329" s="39" t="s">
        <v>277</v>
      </c>
      <c r="M1329" s="39" t="s">
        <v>999</v>
      </c>
      <c r="N1329" s="41">
        <v>6</v>
      </c>
      <c r="O1329" s="39" t="s">
        <v>1336</v>
      </c>
      <c r="P1329" s="39" t="s">
        <v>1008</v>
      </c>
      <c r="Q1329" s="48"/>
      <c r="R1329" s="39">
        <v>6</v>
      </c>
      <c r="S1329" s="39">
        <v>57</v>
      </c>
      <c r="T1329" s="39">
        <v>57</v>
      </c>
      <c r="U1329" s="48">
        <v>43.693693693693689</v>
      </c>
      <c r="V1329" s="39"/>
      <c r="W1329" s="39"/>
      <c r="X1329" s="39">
        <v>2</v>
      </c>
      <c r="Y1329" s="39">
        <v>5</v>
      </c>
      <c r="Z1329" s="39">
        <v>35</v>
      </c>
      <c r="AA1329" s="39">
        <v>12</v>
      </c>
      <c r="AB1329" s="52"/>
      <c r="AC1329" s="39"/>
      <c r="AD1329" s="41">
        <v>6</v>
      </c>
      <c r="AE1329" s="41"/>
      <c r="AF1329" s="68" t="s">
        <v>618</v>
      </c>
      <c r="AG1329" s="39" t="str">
        <f>VLOOKUP(B1329,$B$1703:$D$1743,2,FALSE)</f>
        <v>Vic</v>
      </c>
      <c r="AH1329" s="39" t="str">
        <f>VLOOKUP(B1329,$B$1703:$D$1743,3,FALSE)</f>
        <v>-</v>
      </c>
      <c r="AI1329" s="69" t="str">
        <f>TRIM(PROPER(L1329))</f>
        <v>Grey River</v>
      </c>
      <c r="AJ1329" s="39" t="str">
        <f>TEXT(A1329, "ddd")</f>
        <v>Sat</v>
      </c>
      <c r="AK1329" s="39">
        <f>MONTH(Table2[[#This Row],[Date]])</f>
        <v>10</v>
      </c>
      <c r="AL1329" s="39"/>
      <c r="AM1329" s="39" t="str">
        <f>IF(AND(Table2[[#This Row],[Date]]=A1330,Table2[[#This Row],[Track]]=B1330,Table2[[#This Row],[Race]]=F1330,AL1329&lt;&gt;"Neg",AL1330&lt;&gt;"Neg"),2,"")</f>
        <v/>
      </c>
      <c r="AN1329" s="39" t="str">
        <f>IF(AM1329=2,2,IF(AND(AM1328=2,Table2[[#This Row],[Negatives]]&lt;&gt;"NEG"),2,""))</f>
        <v/>
      </c>
      <c r="AO1329" s="39">
        <f>IF(AND(Table2[[#This Row],[State]]="NSW",Table2[[#This Row],[Rated Order]]=3,AN1329=""),100,100)</f>
        <v>100</v>
      </c>
      <c r="AP1329" s="39" t="str">
        <f>IF(AC1329&lt;&gt;"Won","",AO1329*AD1329)</f>
        <v/>
      </c>
      <c r="AQ1329" s="39">
        <f>IF(AP1329="",AO1329*-1,AP1329-AO1329)</f>
        <v>-100</v>
      </c>
      <c r="AR1329" s="95">
        <f>IF(Table2[[#This Row],[Negatives]]="NEG","",IF(AND(Table2[[#This Row],[2 Pro Bets]]="",Table2[[#This Row],[State]]="NSW",Table2[[#This Row],[Rated Order]]=3),"",100))</f>
        <v>100</v>
      </c>
      <c r="AS1329" s="47" t="str">
        <f>IF(Table2[[#This Row],[Pro Bet]]="","",IF(Table2[[#This Row],[Lev Ret]]="","",AR1329*Table2[[#This Row],[Div]]))</f>
        <v/>
      </c>
      <c r="AT1329" s="96">
        <f>IF(Table2[[#This Row],[Pro Bet]]="","",IF(AS1329="",AR1329*-1,AS1329-AR1329))</f>
        <v>-100</v>
      </c>
    </row>
    <row r="1330" spans="1:46" x14ac:dyDescent="0.25">
      <c r="A1330" s="38">
        <v>45213</v>
      </c>
      <c r="B1330" s="39" t="s">
        <v>44</v>
      </c>
      <c r="C1330" s="40">
        <v>0.61805555555555558</v>
      </c>
      <c r="D1330" s="39">
        <v>4</v>
      </c>
      <c r="E1330" s="39">
        <v>3</v>
      </c>
      <c r="F1330" s="70">
        <v>5</v>
      </c>
      <c r="G1330" s="39">
        <v>1200</v>
      </c>
      <c r="H1330" s="39" t="s">
        <v>1398</v>
      </c>
      <c r="I1330" s="39" t="s">
        <v>1052</v>
      </c>
      <c r="J1330" s="39">
        <v>2000</v>
      </c>
      <c r="K1330" s="39">
        <v>1</v>
      </c>
      <c r="L1330" s="39" t="s">
        <v>170</v>
      </c>
      <c r="M1330" s="39" t="s">
        <v>999</v>
      </c>
      <c r="N1330" s="41">
        <v>5.0999999999999996</v>
      </c>
      <c r="O1330" s="39" t="s">
        <v>1170</v>
      </c>
      <c r="P1330" s="39" t="s">
        <v>1547</v>
      </c>
      <c r="Q1330" s="48"/>
      <c r="R1330" s="39">
        <v>8</v>
      </c>
      <c r="S1330" s="39">
        <v>59</v>
      </c>
      <c r="T1330" s="39">
        <v>59</v>
      </c>
      <c r="U1330" s="48">
        <v>59.607843137254903</v>
      </c>
      <c r="V1330" s="39"/>
      <c r="W1330" s="39">
        <v>2</v>
      </c>
      <c r="X1330" s="39">
        <v>2</v>
      </c>
      <c r="Y1330" s="39">
        <v>6.78</v>
      </c>
      <c r="Z1330" s="39">
        <v>20</v>
      </c>
      <c r="AA1330" s="39"/>
      <c r="AB1330" s="52"/>
      <c r="AC1330" s="39" t="s">
        <v>471</v>
      </c>
      <c r="AD1330" s="41">
        <v>6.1</v>
      </c>
      <c r="AE1330" s="41">
        <v>2</v>
      </c>
      <c r="AF1330" s="68" t="s">
        <v>619</v>
      </c>
      <c r="AG1330" s="39" t="str">
        <f>VLOOKUP(B1330,$B$1703:$D$1743,2,FALSE)</f>
        <v>NSW</v>
      </c>
      <c r="AH1330" s="39" t="str">
        <f>VLOOKUP(B1330,$B$1703:$D$1743,3,FALSE)</f>
        <v>-</v>
      </c>
      <c r="AI1330" s="69" t="str">
        <f>TRIM(PROPER(L1330))</f>
        <v>Front Page</v>
      </c>
      <c r="AJ1330" s="39" t="str">
        <f>TEXT(A1330, "ddd")</f>
        <v>Sat</v>
      </c>
      <c r="AK1330" s="39">
        <f>MONTH(Table2[[#This Row],[Date]])</f>
        <v>10</v>
      </c>
      <c r="AL1330" s="39" t="s">
        <v>1362</v>
      </c>
      <c r="AM1330" s="39" t="str">
        <f>IF(AND(Table2[[#This Row],[Date]]=A1331,Table2[[#This Row],[Track]]=B1331,Table2[[#This Row],[Race]]=F1331,AL1330&lt;&gt;"Neg",AL1331&lt;&gt;"Neg"),2,"")</f>
        <v/>
      </c>
      <c r="AN1330" s="39" t="str">
        <f>IF(AM1330=2,2,IF(AND(AM1329=2,Table2[[#This Row],[Negatives]]&lt;&gt;"NEG"),2,""))</f>
        <v/>
      </c>
      <c r="AO1330" s="39">
        <f>IF(AND(Table2[[#This Row],[State]]="NSW",Table2[[#This Row],[Rated Order]]=3,AN1330=""),100,100)</f>
        <v>100</v>
      </c>
      <c r="AP1330" s="39">
        <f>IF(AC1330&lt;&gt;"Won","",AO1330*AD1330)</f>
        <v>610</v>
      </c>
      <c r="AQ1330" s="39">
        <f>IF(AP1330="",AO1330*-1,AP1330-AO1330)</f>
        <v>510</v>
      </c>
      <c r="AR1330" s="95" t="str">
        <f>IF(Table2[[#This Row],[Negatives]]="NEG","",IF(AND(Table2[[#This Row],[2 Pro Bets]]="",Table2[[#This Row],[State]]="NSW",Table2[[#This Row],[Rated Order]]=3),"",100))</f>
        <v/>
      </c>
      <c r="AS1330" s="47" t="str">
        <f>IF(Table2[[#This Row],[Pro Bet]]="","",IF(Table2[[#This Row],[Lev Ret]]="","",AR1330*Table2[[#This Row],[Div]]))</f>
        <v/>
      </c>
      <c r="AT1330" s="96" t="str">
        <f>IF(Table2[[#This Row],[Pro Bet]]="","",IF(AS1330="",AR1330*-1,AS1330-AR1330))</f>
        <v/>
      </c>
    </row>
    <row r="1331" spans="1:46" x14ac:dyDescent="0.25">
      <c r="A1331" s="38">
        <v>45213</v>
      </c>
      <c r="B1331" s="39" t="s">
        <v>107</v>
      </c>
      <c r="C1331" s="40">
        <v>0.6875</v>
      </c>
      <c r="D1331" s="39">
        <v>4</v>
      </c>
      <c r="E1331" s="39">
        <v>0</v>
      </c>
      <c r="F1331" s="70">
        <v>8</v>
      </c>
      <c r="G1331" s="39">
        <v>1600</v>
      </c>
      <c r="H1331" s="39" t="s">
        <v>1021</v>
      </c>
      <c r="I1331" s="39" t="s">
        <v>1061</v>
      </c>
      <c r="J1331" s="39">
        <v>200</v>
      </c>
      <c r="K1331" s="39">
        <v>1</v>
      </c>
      <c r="L1331" s="39" t="s">
        <v>184</v>
      </c>
      <c r="M1331" s="39" t="s">
        <v>1006</v>
      </c>
      <c r="N1331" s="41">
        <v>8.5</v>
      </c>
      <c r="O1331" s="39" t="s">
        <v>1181</v>
      </c>
      <c r="P1331" s="39" t="s">
        <v>1090</v>
      </c>
      <c r="Q1331" s="48"/>
      <c r="R1331" s="39">
        <v>1</v>
      </c>
      <c r="S1331" s="39">
        <v>58</v>
      </c>
      <c r="T1331" s="39">
        <v>58</v>
      </c>
      <c r="U1331" s="48">
        <v>47.478991596638657</v>
      </c>
      <c r="V1331" s="39">
        <v>1</v>
      </c>
      <c r="W1331" s="39">
        <v>1</v>
      </c>
      <c r="X1331" s="39">
        <v>2</v>
      </c>
      <c r="Y1331" s="39">
        <v>5.4</v>
      </c>
      <c r="Z1331" s="39">
        <v>30</v>
      </c>
      <c r="AA1331" s="39">
        <v>10</v>
      </c>
      <c r="AB1331" s="52"/>
      <c r="AC1331" s="39" t="s">
        <v>1</v>
      </c>
      <c r="AD1331" s="41">
        <v>9</v>
      </c>
      <c r="AE1331" s="41">
        <v>2.1</v>
      </c>
      <c r="AF1331" s="68" t="s">
        <v>618</v>
      </c>
      <c r="AG1331" s="39" t="str">
        <f>VLOOKUP(B1331,$B$1703:$D$1743,2,FALSE)</f>
        <v>Vic</v>
      </c>
      <c r="AH1331" s="39" t="str">
        <f>VLOOKUP(B1331,$B$1703:$D$1743,3,FALSE)</f>
        <v>-</v>
      </c>
      <c r="AI1331" s="69" t="str">
        <f>TRIM(PROPER(L1331))</f>
        <v>Foxy Frida</v>
      </c>
      <c r="AJ1331" s="39" t="str">
        <f>TEXT(A1331, "ddd")</f>
        <v>Sat</v>
      </c>
      <c r="AK1331" s="39">
        <f>MONTH(Table2[[#This Row],[Date]])</f>
        <v>10</v>
      </c>
      <c r="AL1331" s="39"/>
      <c r="AM1331" s="39" t="str">
        <f>IF(AND(Table2[[#This Row],[Date]]=A1332,Table2[[#This Row],[Track]]=B1332,Table2[[#This Row],[Race]]=F1332,AL1331&lt;&gt;"Neg",AL1332&lt;&gt;"Neg"),2,"")</f>
        <v/>
      </c>
      <c r="AN1331" s="39" t="str">
        <f>IF(AM1331=2,2,IF(AND(AM1330=2,Table2[[#This Row],[Negatives]]&lt;&gt;"NEG"),2,""))</f>
        <v/>
      </c>
      <c r="AO1331" s="39">
        <f>IF(AND(Table2[[#This Row],[State]]="NSW",Table2[[#This Row],[Rated Order]]=3,AN1331=""),100,100)</f>
        <v>100</v>
      </c>
      <c r="AP1331" s="39" t="str">
        <f>IF(AC1331&lt;&gt;"Won","",AO1331*AD1331)</f>
        <v/>
      </c>
      <c r="AQ1331" s="39">
        <f>IF(AP1331="",AO1331*-1,AP1331-AO1331)</f>
        <v>-100</v>
      </c>
      <c r="AR1331" s="95">
        <f>IF(Table2[[#This Row],[Negatives]]="NEG","",IF(AND(Table2[[#This Row],[2 Pro Bets]]="",Table2[[#This Row],[State]]="NSW",Table2[[#This Row],[Rated Order]]=3),"",100))</f>
        <v>100</v>
      </c>
      <c r="AS1331" s="47" t="str">
        <f>IF(Table2[[#This Row],[Pro Bet]]="","",IF(Table2[[#This Row],[Lev Ret]]="","",AR1331*Table2[[#This Row],[Div]]))</f>
        <v/>
      </c>
      <c r="AT1331" s="96">
        <f>IF(Table2[[#This Row],[Pro Bet]]="","",IF(AS1331="",AR1331*-1,AS1331-AR1331))</f>
        <v>-100</v>
      </c>
    </row>
    <row r="1332" spans="1:46" x14ac:dyDescent="0.25">
      <c r="A1332" s="38">
        <v>45213</v>
      </c>
      <c r="B1332" s="39" t="s">
        <v>107</v>
      </c>
      <c r="C1332" s="40">
        <v>0.74305555555555547</v>
      </c>
      <c r="D1332" s="39">
        <v>4</v>
      </c>
      <c r="E1332" s="39">
        <v>0</v>
      </c>
      <c r="F1332" s="70">
        <v>10</v>
      </c>
      <c r="G1332" s="39">
        <v>1600</v>
      </c>
      <c r="H1332" s="39" t="s">
        <v>988</v>
      </c>
      <c r="I1332" s="39" t="s">
        <v>989</v>
      </c>
      <c r="J1332" s="39">
        <v>1000</v>
      </c>
      <c r="K1332" s="39">
        <v>6</v>
      </c>
      <c r="L1332" s="39" t="s">
        <v>196</v>
      </c>
      <c r="M1332" s="39" t="s">
        <v>1006</v>
      </c>
      <c r="N1332" s="41">
        <v>6</v>
      </c>
      <c r="O1332" s="39" t="s">
        <v>1148</v>
      </c>
      <c r="P1332" s="39" t="s">
        <v>1278</v>
      </c>
      <c r="Q1332" s="48"/>
      <c r="R1332" s="39">
        <v>16</v>
      </c>
      <c r="S1332" s="39">
        <v>54.5</v>
      </c>
      <c r="T1332" s="39">
        <v>54.5</v>
      </c>
      <c r="U1332" s="48">
        <v>56.666666666666671</v>
      </c>
      <c r="V1332" s="39">
        <v>4</v>
      </c>
      <c r="W1332" s="39">
        <v>5</v>
      </c>
      <c r="X1332" s="39">
        <v>2</v>
      </c>
      <c r="Y1332" s="39">
        <v>4.5999999999999996</v>
      </c>
      <c r="Z1332" s="39">
        <v>40</v>
      </c>
      <c r="AA1332" s="39">
        <v>16</v>
      </c>
      <c r="AB1332" s="52"/>
      <c r="AC1332" s="39" t="s">
        <v>2</v>
      </c>
      <c r="AD1332" s="41">
        <v>7</v>
      </c>
      <c r="AE1332" s="41">
        <v>1.8</v>
      </c>
      <c r="AF1332" s="68" t="s">
        <v>618</v>
      </c>
      <c r="AG1332" s="39" t="str">
        <f>VLOOKUP(B1332,$B$1703:$D$1743,2,FALSE)</f>
        <v>Vic</v>
      </c>
      <c r="AH1332" s="39" t="str">
        <f>VLOOKUP(B1332,$B$1703:$D$1743,3,FALSE)</f>
        <v>-</v>
      </c>
      <c r="AI1332" s="69" t="str">
        <f>TRIM(PROPER(L1332))</f>
        <v>Antino</v>
      </c>
      <c r="AJ1332" s="39" t="str">
        <f>TEXT(A1332, "ddd")</f>
        <v>Sat</v>
      </c>
      <c r="AK1332" s="39">
        <f>MONTH(Table2[[#This Row],[Date]])</f>
        <v>10</v>
      </c>
      <c r="AL1332" s="39"/>
      <c r="AM1332" s="39" t="str">
        <f>IF(AND(Table2[[#This Row],[Date]]=A1333,Table2[[#This Row],[Track]]=B1333,Table2[[#This Row],[Race]]=F1333,AL1332&lt;&gt;"Neg",AL1333&lt;&gt;"Neg"),2,"")</f>
        <v/>
      </c>
      <c r="AN1332" s="39" t="str">
        <f>IF(AM1332=2,2,IF(AND(AM1331=2,Table2[[#This Row],[Negatives]]&lt;&gt;"NEG"),2,""))</f>
        <v/>
      </c>
      <c r="AO1332" s="39">
        <f>IF(AND(Table2[[#This Row],[State]]="NSW",Table2[[#This Row],[Rated Order]]=3,AN1332=""),100,100)</f>
        <v>100</v>
      </c>
      <c r="AP1332" s="39" t="str">
        <f>IF(AC1332&lt;&gt;"Won","",AO1332*AD1332)</f>
        <v/>
      </c>
      <c r="AQ1332" s="39">
        <f>IF(AP1332="",AO1332*-1,AP1332-AO1332)</f>
        <v>-100</v>
      </c>
      <c r="AR1332" s="95">
        <f>IF(Table2[[#This Row],[Negatives]]="NEG","",IF(AND(Table2[[#This Row],[2 Pro Bets]]="",Table2[[#This Row],[State]]="NSW",Table2[[#This Row],[Rated Order]]=3),"",100))</f>
        <v>100</v>
      </c>
      <c r="AS1332" s="47" t="str">
        <f>IF(Table2[[#This Row],[Pro Bet]]="","",IF(Table2[[#This Row],[Lev Ret]]="","",AR1332*Table2[[#This Row],[Div]]))</f>
        <v/>
      </c>
      <c r="AT1332" s="96">
        <f>IF(Table2[[#This Row],[Pro Bet]]="","",IF(AS1332="",AR1332*-1,AS1332-AR1332))</f>
        <v>-100</v>
      </c>
    </row>
    <row r="1333" spans="1:46" x14ac:dyDescent="0.25">
      <c r="A1333" s="38">
        <v>45220</v>
      </c>
      <c r="B1333" s="39" t="s">
        <v>44</v>
      </c>
      <c r="C1333" s="40">
        <v>0.57291666666666663</v>
      </c>
      <c r="D1333" s="39">
        <v>4</v>
      </c>
      <c r="E1333" s="39">
        <v>5</v>
      </c>
      <c r="F1333" s="70">
        <v>3</v>
      </c>
      <c r="G1333" s="39">
        <v>1400</v>
      </c>
      <c r="H1333" s="39" t="s">
        <v>1398</v>
      </c>
      <c r="I1333" s="39">
        <v>72</v>
      </c>
      <c r="J1333" s="39">
        <v>120</v>
      </c>
      <c r="K1333" s="39">
        <v>13</v>
      </c>
      <c r="L1333" s="39" t="s">
        <v>368</v>
      </c>
      <c r="M1333" s="39" t="s">
        <v>1006</v>
      </c>
      <c r="N1333" s="41">
        <v>12.5</v>
      </c>
      <c r="O1333" s="39" t="s">
        <v>1409</v>
      </c>
      <c r="P1333" s="39" t="s">
        <v>1116</v>
      </c>
      <c r="Q1333" s="48"/>
      <c r="R1333" s="39">
        <v>15</v>
      </c>
      <c r="S1333" s="39">
        <v>58</v>
      </c>
      <c r="T1333" s="39">
        <v>58</v>
      </c>
      <c r="U1333" s="48">
        <v>20.820512820512821</v>
      </c>
      <c r="V1333" s="39"/>
      <c r="W1333" s="39"/>
      <c r="X1333" s="39">
        <v>2</v>
      </c>
      <c r="Y1333" s="39">
        <v>6</v>
      </c>
      <c r="Z1333" s="39">
        <v>20</v>
      </c>
      <c r="AA1333" s="39"/>
      <c r="AB1333" s="52"/>
      <c r="AC1333" s="39"/>
      <c r="AD1333" s="41">
        <v>10</v>
      </c>
      <c r="AE1333" s="41"/>
      <c r="AF1333" s="68" t="s">
        <v>619</v>
      </c>
      <c r="AG1333" s="39" t="str">
        <f>VLOOKUP(B1333,$B$1703:$D$1743,2,FALSE)</f>
        <v>NSW</v>
      </c>
      <c r="AH1333" s="39" t="str">
        <f>VLOOKUP(B1333,$B$1703:$D$1743,3,FALSE)</f>
        <v>-</v>
      </c>
      <c r="AI1333" s="69" t="str">
        <f>TRIM(PROPER(L1333))</f>
        <v>Victory Lane</v>
      </c>
      <c r="AJ1333" s="39" t="str">
        <f>TEXT(A1333, "ddd")</f>
        <v>Sat</v>
      </c>
      <c r="AK1333" s="39">
        <f>MONTH(Table2[[#This Row],[Date]])</f>
        <v>10</v>
      </c>
      <c r="AL1333" s="39"/>
      <c r="AM1333" s="39">
        <f>IF(AND(Table2[[#This Row],[Date]]=A1334,Table2[[#This Row],[Track]]=B1334,Table2[[#This Row],[Race]]=F1334,AL1333&lt;&gt;"Neg",AL1334&lt;&gt;"Neg"),2,"")</f>
        <v>2</v>
      </c>
      <c r="AN1333" s="39">
        <f>IF(AM1333=2,2,IF(AND(AM1332=2,Table2[[#This Row],[Negatives]]&lt;&gt;"NEG"),2,""))</f>
        <v>2</v>
      </c>
      <c r="AO1333" s="39">
        <f>IF(AND(Table2[[#This Row],[State]]="NSW",Table2[[#This Row],[Rated Order]]=3,AN1333=""),100,100)</f>
        <v>100</v>
      </c>
      <c r="AP1333" s="39" t="str">
        <f>IF(AC1333&lt;&gt;"Won","",AO1333*AD1333)</f>
        <v/>
      </c>
      <c r="AQ1333" s="39">
        <f>IF(AP1333="",AO1333*-1,AP1333-AO1333)</f>
        <v>-100</v>
      </c>
      <c r="AR1333" s="95">
        <f>IF(Table2[[#This Row],[Negatives]]="NEG","",IF(AND(Table2[[#This Row],[2 Pro Bets]]="",Table2[[#This Row],[State]]="NSW",Table2[[#This Row],[Rated Order]]=3),"",100))</f>
        <v>100</v>
      </c>
      <c r="AS1333" s="47" t="str">
        <f>IF(Table2[[#This Row],[Pro Bet]]="","",IF(Table2[[#This Row],[Lev Ret]]="","",AR1333*Table2[[#This Row],[Div]]))</f>
        <v/>
      </c>
      <c r="AT1333" s="96">
        <f>IF(Table2[[#This Row],[Pro Bet]]="","",IF(AS1333="",AR1333*-1,AS1333-AR1333))</f>
        <v>-100</v>
      </c>
    </row>
    <row r="1334" spans="1:46" x14ac:dyDescent="0.25">
      <c r="A1334" s="38">
        <v>45220</v>
      </c>
      <c r="B1334" s="39" t="s">
        <v>44</v>
      </c>
      <c r="C1334" s="40">
        <v>0.57291666666666663</v>
      </c>
      <c r="D1334" s="39">
        <v>4</v>
      </c>
      <c r="E1334" s="39">
        <v>5</v>
      </c>
      <c r="F1334" s="70">
        <v>3</v>
      </c>
      <c r="G1334" s="39">
        <v>1400</v>
      </c>
      <c r="H1334" s="39" t="s">
        <v>1398</v>
      </c>
      <c r="I1334" s="39">
        <v>72</v>
      </c>
      <c r="J1334" s="39">
        <v>120</v>
      </c>
      <c r="K1334" s="39">
        <v>10</v>
      </c>
      <c r="L1334" s="39" t="s">
        <v>369</v>
      </c>
      <c r="M1334" s="39" t="s">
        <v>999</v>
      </c>
      <c r="N1334" s="41">
        <v>5.7</v>
      </c>
      <c r="O1334" s="39" t="s">
        <v>1467</v>
      </c>
      <c r="P1334" s="39" t="s">
        <v>1499</v>
      </c>
      <c r="Q1334" s="48"/>
      <c r="R1334" s="39">
        <v>1</v>
      </c>
      <c r="S1334" s="39">
        <v>58</v>
      </c>
      <c r="T1334" s="39">
        <v>58</v>
      </c>
      <c r="U1334" s="48">
        <v>20.820512820512821</v>
      </c>
      <c r="V1334" s="39"/>
      <c r="W1334" s="39">
        <v>3</v>
      </c>
      <c r="X1334" s="39">
        <v>3</v>
      </c>
      <c r="Y1334" s="39">
        <v>6.9</v>
      </c>
      <c r="Z1334" s="39">
        <v>20</v>
      </c>
      <c r="AA1334" s="39"/>
      <c r="AB1334" s="52"/>
      <c r="AC1334" s="39"/>
      <c r="AD1334" s="41">
        <v>5.5</v>
      </c>
      <c r="AE1334" s="41"/>
      <c r="AF1334" s="68" t="s">
        <v>619</v>
      </c>
      <c r="AG1334" s="39" t="str">
        <f>VLOOKUP(B1334,$B$1703:$D$1743,2,FALSE)</f>
        <v>NSW</v>
      </c>
      <c r="AH1334" s="39" t="str">
        <f>VLOOKUP(B1334,$B$1703:$D$1743,3,FALSE)</f>
        <v>-</v>
      </c>
      <c r="AI1334" s="69" t="str">
        <f>TRIM(PROPER(L1334))</f>
        <v>Epicus</v>
      </c>
      <c r="AJ1334" s="39" t="str">
        <f>TEXT(A1334, "ddd")</f>
        <v>Sat</v>
      </c>
      <c r="AK1334" s="39">
        <f>MONTH(Table2[[#This Row],[Date]])</f>
        <v>10</v>
      </c>
      <c r="AL1334" s="39"/>
      <c r="AM1334" s="39" t="str">
        <f>IF(AND(Table2[[#This Row],[Date]]=A1335,Table2[[#This Row],[Track]]=B1335,Table2[[#This Row],[Race]]=F1335,AL1334&lt;&gt;"Neg",AL1335&lt;&gt;"Neg"),2,"")</f>
        <v/>
      </c>
      <c r="AN1334" s="39">
        <f>IF(AM1334=2,2,IF(AND(AM1333=2,Table2[[#This Row],[Negatives]]&lt;&gt;"NEG"),2,""))</f>
        <v>2</v>
      </c>
      <c r="AO1334" s="39">
        <f>IF(AND(Table2[[#This Row],[State]]="NSW",Table2[[#This Row],[Rated Order]]=3,AN1334=""),100,100)</f>
        <v>100</v>
      </c>
      <c r="AP1334" s="39" t="str">
        <f>IF(AC1334&lt;&gt;"Won","",AO1334*AD1334)</f>
        <v/>
      </c>
      <c r="AQ1334" s="39">
        <f>IF(AP1334="",AO1334*-1,AP1334-AO1334)</f>
        <v>-100</v>
      </c>
      <c r="AR1334" s="95">
        <f>IF(Table2[[#This Row],[Negatives]]="NEG","",IF(AND(Table2[[#This Row],[2 Pro Bets]]="",Table2[[#This Row],[State]]="NSW",Table2[[#This Row],[Rated Order]]=3),"",100))</f>
        <v>100</v>
      </c>
      <c r="AS1334" s="47" t="str">
        <f>IF(Table2[[#This Row],[Pro Bet]]="","",IF(Table2[[#This Row],[Lev Ret]]="","",AR1334*Table2[[#This Row],[Div]]))</f>
        <v/>
      </c>
      <c r="AT1334" s="96">
        <f>IF(Table2[[#This Row],[Pro Bet]]="","",IF(AS1334="",AR1334*-1,AS1334-AR1334))</f>
        <v>-100</v>
      </c>
    </row>
    <row r="1335" spans="1:46" x14ac:dyDescent="0.25">
      <c r="A1335" s="38">
        <v>45220</v>
      </c>
      <c r="B1335" s="39" t="s">
        <v>107</v>
      </c>
      <c r="C1335" s="40">
        <v>0.63541666666666663</v>
      </c>
      <c r="D1335" s="39">
        <v>4</v>
      </c>
      <c r="E1335" s="39">
        <v>3</v>
      </c>
      <c r="F1335" s="70">
        <v>6</v>
      </c>
      <c r="G1335" s="39">
        <v>1000</v>
      </c>
      <c r="H1335" s="39" t="s">
        <v>988</v>
      </c>
      <c r="I1335" s="39" t="s">
        <v>989</v>
      </c>
      <c r="J1335" s="39">
        <v>300</v>
      </c>
      <c r="K1335" s="39">
        <v>1</v>
      </c>
      <c r="L1335" s="39" t="s">
        <v>278</v>
      </c>
      <c r="M1335" s="39" t="s">
        <v>1006</v>
      </c>
      <c r="N1335" s="41">
        <v>3.8</v>
      </c>
      <c r="O1335" s="39" t="s">
        <v>1274</v>
      </c>
      <c r="P1335" s="39" t="s">
        <v>1008</v>
      </c>
      <c r="Q1335" s="48"/>
      <c r="R1335" s="39">
        <v>5</v>
      </c>
      <c r="S1335" s="39">
        <v>59</v>
      </c>
      <c r="T1335" s="39">
        <v>59</v>
      </c>
      <c r="U1335" s="48">
        <v>64.777327935222672</v>
      </c>
      <c r="V1335" s="39">
        <v>1</v>
      </c>
      <c r="W1335" s="39">
        <v>1</v>
      </c>
      <c r="X1335" s="39">
        <v>2</v>
      </c>
      <c r="Y1335" s="39">
        <v>3.6</v>
      </c>
      <c r="Z1335" s="39">
        <v>45</v>
      </c>
      <c r="AA1335" s="39">
        <v>6</v>
      </c>
      <c r="AB1335" s="52"/>
      <c r="AC1335" s="39"/>
      <c r="AD1335" s="41">
        <v>4.8</v>
      </c>
      <c r="AE1335" s="41"/>
      <c r="AF1335" s="68" t="s">
        <v>618</v>
      </c>
      <c r="AG1335" s="39" t="str">
        <f>VLOOKUP(B1335,$B$1703:$D$1743,2,FALSE)</f>
        <v>Vic</v>
      </c>
      <c r="AH1335" s="39" t="str">
        <f>VLOOKUP(B1335,$B$1703:$D$1743,3,FALSE)</f>
        <v>-</v>
      </c>
      <c r="AI1335" s="69" t="str">
        <f>TRIM(PROPER(L1335))</f>
        <v>Lofty Strike</v>
      </c>
      <c r="AJ1335" s="39" t="str">
        <f>TEXT(A1335, "ddd")</f>
        <v>Sat</v>
      </c>
      <c r="AK1335" s="39">
        <f>MONTH(Table2[[#This Row],[Date]])</f>
        <v>10</v>
      </c>
      <c r="AL1335" s="39"/>
      <c r="AM1335" s="39" t="str">
        <f>IF(AND(Table2[[#This Row],[Date]]=A1336,Table2[[#This Row],[Track]]=B1336,Table2[[#This Row],[Race]]=F1336,AL1335&lt;&gt;"Neg",AL1336&lt;&gt;"Neg"),2,"")</f>
        <v/>
      </c>
      <c r="AN1335" s="39" t="str">
        <f>IF(AM1335=2,2,IF(AND(AM1334=2,Table2[[#This Row],[Negatives]]&lt;&gt;"NEG"),2,""))</f>
        <v/>
      </c>
      <c r="AO1335" s="39">
        <f>IF(AND(Table2[[#This Row],[State]]="NSW",Table2[[#This Row],[Rated Order]]=3,AN1335=""),100,100)</f>
        <v>100</v>
      </c>
      <c r="AP1335" s="39" t="str">
        <f>IF(AC1335&lt;&gt;"Won","",AO1335*AD1335)</f>
        <v/>
      </c>
      <c r="AQ1335" s="39">
        <f>IF(AP1335="",AO1335*-1,AP1335-AO1335)</f>
        <v>-100</v>
      </c>
      <c r="AR1335" s="95">
        <f>IF(Table2[[#This Row],[Negatives]]="NEG","",IF(AND(Table2[[#This Row],[2 Pro Bets]]="",Table2[[#This Row],[State]]="NSW",Table2[[#This Row],[Rated Order]]=3),"",100))</f>
        <v>100</v>
      </c>
      <c r="AS1335" s="47" t="str">
        <f>IF(Table2[[#This Row],[Pro Bet]]="","",IF(Table2[[#This Row],[Lev Ret]]="","",AR1335*Table2[[#This Row],[Div]]))</f>
        <v/>
      </c>
      <c r="AT1335" s="96">
        <f>IF(Table2[[#This Row],[Pro Bet]]="","",IF(AS1335="",AR1335*-1,AS1335-AR1335))</f>
        <v>-100</v>
      </c>
    </row>
    <row r="1336" spans="1:46" x14ac:dyDescent="0.25">
      <c r="A1336" s="38">
        <v>45220</v>
      </c>
      <c r="B1336" s="39" t="s">
        <v>107</v>
      </c>
      <c r="C1336" s="40">
        <v>0.65972222222222221</v>
      </c>
      <c r="D1336" s="39">
        <v>4</v>
      </c>
      <c r="E1336" s="39">
        <v>3</v>
      </c>
      <c r="F1336" s="70">
        <v>7</v>
      </c>
      <c r="G1336" s="39">
        <v>1400</v>
      </c>
      <c r="H1336" s="39" t="s">
        <v>1021</v>
      </c>
      <c r="I1336" s="39" t="s">
        <v>1061</v>
      </c>
      <c r="J1336" s="39">
        <v>300</v>
      </c>
      <c r="K1336" s="39">
        <v>5</v>
      </c>
      <c r="L1336" s="39" t="s">
        <v>193</v>
      </c>
      <c r="M1336" s="39" t="s">
        <v>995</v>
      </c>
      <c r="N1336" s="41">
        <v>5.5</v>
      </c>
      <c r="O1336" s="39" t="s">
        <v>1224</v>
      </c>
      <c r="P1336" s="39" t="s">
        <v>1260</v>
      </c>
      <c r="Q1336" s="48"/>
      <c r="R1336" s="39">
        <v>7</v>
      </c>
      <c r="S1336" s="39">
        <v>57</v>
      </c>
      <c r="T1336" s="39">
        <v>57</v>
      </c>
      <c r="U1336" s="48">
        <v>41.991341991341997</v>
      </c>
      <c r="V1336" s="39">
        <v>4</v>
      </c>
      <c r="W1336" s="39"/>
      <c r="X1336" s="39">
        <v>2</v>
      </c>
      <c r="Y1336" s="39">
        <v>5</v>
      </c>
      <c r="Z1336" s="39">
        <v>35</v>
      </c>
      <c r="AA1336" s="39">
        <v>9</v>
      </c>
      <c r="AB1336" s="52"/>
      <c r="AC1336" s="39" t="s">
        <v>617</v>
      </c>
      <c r="AD1336" s="41">
        <v>7</v>
      </c>
      <c r="AE1336" s="41">
        <v>2.1</v>
      </c>
      <c r="AF1336" s="68" t="s">
        <v>618</v>
      </c>
      <c r="AG1336" s="39" t="str">
        <f>VLOOKUP(B1336,$B$1703:$D$1743,2,FALSE)</f>
        <v>Vic</v>
      </c>
      <c r="AH1336" s="39" t="str">
        <f>VLOOKUP(B1336,$B$1703:$D$1743,3,FALSE)</f>
        <v>-</v>
      </c>
      <c r="AI1336" s="69" t="str">
        <f>TRIM(PROPER(L1336))</f>
        <v>Wrote To Arataki</v>
      </c>
      <c r="AJ1336" s="39" t="str">
        <f>TEXT(A1336, "ddd")</f>
        <v>Sat</v>
      </c>
      <c r="AK1336" s="39">
        <f>MONTH(Table2[[#This Row],[Date]])</f>
        <v>10</v>
      </c>
      <c r="AL1336" s="39" t="s">
        <v>1361</v>
      </c>
      <c r="AM1336" s="39" t="str">
        <f>IF(AND(Table2[[#This Row],[Date]]=A1337,Table2[[#This Row],[Track]]=B1337,Table2[[#This Row],[Race]]=F1337,AL1336&lt;&gt;"Neg",AL1337&lt;&gt;"Neg"),2,"")</f>
        <v/>
      </c>
      <c r="AN1336" s="39" t="str">
        <f>IF(AM1336=2,2,IF(AND(AM1335=2,Table2[[#This Row],[Negatives]]&lt;&gt;"NEG"),2,""))</f>
        <v/>
      </c>
      <c r="AO1336" s="39">
        <f>IF(AND(Table2[[#This Row],[State]]="NSW",Table2[[#This Row],[Rated Order]]=3,AN1336=""),100,100)</f>
        <v>100</v>
      </c>
      <c r="AP1336" s="39">
        <f>IF(AC1336&lt;&gt;"Won","",AO1336*AD1336)</f>
        <v>700</v>
      </c>
      <c r="AQ1336" s="39">
        <f>IF(AP1336="",AO1336*-1,AP1336-AO1336)</f>
        <v>600</v>
      </c>
      <c r="AR1336" s="95" t="str">
        <f>IF(Table2[[#This Row],[Negatives]]="NEG","",IF(AND(Table2[[#This Row],[2 Pro Bets]]="",Table2[[#This Row],[State]]="NSW",Table2[[#This Row],[Rated Order]]=3),"",100))</f>
        <v/>
      </c>
      <c r="AS1336" s="47" t="str">
        <f>IF(Table2[[#This Row],[Pro Bet]]="","",IF(Table2[[#This Row],[Lev Ret]]="","",AR1336*Table2[[#This Row],[Div]]))</f>
        <v/>
      </c>
      <c r="AT1336" s="96" t="str">
        <f>IF(Table2[[#This Row],[Pro Bet]]="","",IF(AS1336="",AR1336*-1,AS1336-AR1336))</f>
        <v/>
      </c>
    </row>
    <row r="1337" spans="1:46" x14ac:dyDescent="0.25">
      <c r="A1337" s="38">
        <v>45220</v>
      </c>
      <c r="B1337" s="39" t="s">
        <v>107</v>
      </c>
      <c r="C1337" s="40">
        <v>0.65972222222222221</v>
      </c>
      <c r="D1337" s="39">
        <v>4</v>
      </c>
      <c r="E1337" s="39">
        <v>3</v>
      </c>
      <c r="F1337" s="70">
        <v>7</v>
      </c>
      <c r="G1337" s="39">
        <v>1400</v>
      </c>
      <c r="H1337" s="39" t="s">
        <v>1021</v>
      </c>
      <c r="I1337" s="39" t="s">
        <v>1061</v>
      </c>
      <c r="J1337" s="39">
        <v>300</v>
      </c>
      <c r="K1337" s="39">
        <v>7</v>
      </c>
      <c r="L1337" s="39" t="s">
        <v>279</v>
      </c>
      <c r="M1337" s="39" t="s">
        <v>1030</v>
      </c>
      <c r="N1337" s="41">
        <v>7</v>
      </c>
      <c r="O1337" s="39" t="s">
        <v>1327</v>
      </c>
      <c r="P1337" s="39" t="s">
        <v>1025</v>
      </c>
      <c r="Q1337" s="48"/>
      <c r="R1337" s="39">
        <v>4</v>
      </c>
      <c r="S1337" s="39">
        <v>56</v>
      </c>
      <c r="T1337" s="39">
        <v>56</v>
      </c>
      <c r="U1337" s="48">
        <v>41.991341991341997</v>
      </c>
      <c r="V1337" s="39">
        <v>3</v>
      </c>
      <c r="W1337" s="39">
        <v>1</v>
      </c>
      <c r="X1337" s="39">
        <v>3</v>
      </c>
      <c r="Y1337" s="39">
        <v>5.2</v>
      </c>
      <c r="Z1337" s="39">
        <v>35</v>
      </c>
      <c r="AA1337" s="39">
        <v>9</v>
      </c>
      <c r="AB1337" s="52"/>
      <c r="AC1337" s="39"/>
      <c r="AD1337" s="41">
        <v>7</v>
      </c>
      <c r="AE1337" s="41"/>
      <c r="AF1337" s="68" t="s">
        <v>618</v>
      </c>
      <c r="AG1337" s="39" t="str">
        <f>VLOOKUP(B1337,$B$1703:$D$1743,2,FALSE)</f>
        <v>Vic</v>
      </c>
      <c r="AH1337" s="39" t="str">
        <f>VLOOKUP(B1337,$B$1703:$D$1743,3,FALSE)</f>
        <v>-</v>
      </c>
      <c r="AI1337" s="69" t="str">
        <f>TRIM(PROPER(L1337))</f>
        <v>Waltz On By</v>
      </c>
      <c r="AJ1337" s="39" t="str">
        <f>TEXT(A1337, "ddd")</f>
        <v>Sat</v>
      </c>
      <c r="AK1337" s="39">
        <f>MONTH(Table2[[#This Row],[Date]])</f>
        <v>10</v>
      </c>
      <c r="AL1337" s="39" t="s">
        <v>1361</v>
      </c>
      <c r="AM1337" s="39" t="str">
        <f>IF(AND(Table2[[#This Row],[Date]]=A1338,Table2[[#This Row],[Track]]=B1338,Table2[[#This Row],[Race]]=F1338,AL1337&lt;&gt;"Neg",AL1338&lt;&gt;"Neg"),2,"")</f>
        <v/>
      </c>
      <c r="AN1337" s="39" t="str">
        <f>IF(AM1337=2,2,IF(AND(AM1336=2,Table2[[#This Row],[Negatives]]&lt;&gt;"NEG"),2,""))</f>
        <v/>
      </c>
      <c r="AO1337" s="39">
        <f>IF(AND(Table2[[#This Row],[State]]="NSW",Table2[[#This Row],[Rated Order]]=3,AN1337=""),100,100)</f>
        <v>100</v>
      </c>
      <c r="AP1337" s="39" t="str">
        <f>IF(AC1337&lt;&gt;"Won","",AO1337*AD1337)</f>
        <v/>
      </c>
      <c r="AQ1337" s="39">
        <f>IF(AP1337="",AO1337*-1,AP1337-AO1337)</f>
        <v>-100</v>
      </c>
      <c r="AR1337" s="95" t="str">
        <f>IF(Table2[[#This Row],[Negatives]]="NEG","",IF(AND(Table2[[#This Row],[2 Pro Bets]]="",Table2[[#This Row],[State]]="NSW",Table2[[#This Row],[Rated Order]]=3),"",100))</f>
        <v/>
      </c>
      <c r="AS1337" s="47" t="str">
        <f>IF(Table2[[#This Row],[Pro Bet]]="","",IF(Table2[[#This Row],[Lev Ret]]="","",AR1337*Table2[[#This Row],[Div]]))</f>
        <v/>
      </c>
      <c r="AT1337" s="96" t="str">
        <f>IF(Table2[[#This Row],[Pro Bet]]="","",IF(AS1337="",AR1337*-1,AS1337-AR1337))</f>
        <v/>
      </c>
    </row>
    <row r="1338" spans="1:46" x14ac:dyDescent="0.25">
      <c r="A1338" s="38">
        <v>45220</v>
      </c>
      <c r="B1338" s="39" t="s">
        <v>107</v>
      </c>
      <c r="C1338" s="40">
        <v>0.6875</v>
      </c>
      <c r="D1338" s="39">
        <v>4</v>
      </c>
      <c r="E1338" s="39">
        <v>3</v>
      </c>
      <c r="F1338" s="70">
        <v>8</v>
      </c>
      <c r="G1338" s="39">
        <v>1400</v>
      </c>
      <c r="H1338" s="39" t="s">
        <v>988</v>
      </c>
      <c r="I1338" s="39" t="s">
        <v>1052</v>
      </c>
      <c r="J1338" s="39">
        <v>200</v>
      </c>
      <c r="K1338" s="39">
        <v>10</v>
      </c>
      <c r="L1338" s="39" t="s">
        <v>180</v>
      </c>
      <c r="M1338" s="39" t="s">
        <v>995</v>
      </c>
      <c r="N1338" s="41">
        <v>2.5</v>
      </c>
      <c r="O1338" s="39" t="s">
        <v>1327</v>
      </c>
      <c r="P1338" s="39" t="s">
        <v>1278</v>
      </c>
      <c r="Q1338" s="48"/>
      <c r="R1338" s="39">
        <v>8</v>
      </c>
      <c r="S1338" s="39">
        <v>55</v>
      </c>
      <c r="T1338" s="39">
        <v>55</v>
      </c>
      <c r="U1338" s="48">
        <v>45.555555555555557</v>
      </c>
      <c r="V1338" s="39">
        <v>1</v>
      </c>
      <c r="W1338" s="39">
        <v>2</v>
      </c>
      <c r="X1338" s="39">
        <v>2</v>
      </c>
      <c r="Y1338" s="39">
        <v>5.6</v>
      </c>
      <c r="Z1338" s="39">
        <v>30</v>
      </c>
      <c r="AA1338" s="39">
        <v>8</v>
      </c>
      <c r="AB1338" s="52"/>
      <c r="AC1338" s="39"/>
      <c r="AD1338" s="41">
        <v>2.5</v>
      </c>
      <c r="AE1338" s="41"/>
      <c r="AF1338" s="68" t="s">
        <v>618</v>
      </c>
      <c r="AG1338" s="39" t="str">
        <f>VLOOKUP(B1338,$B$1703:$D$1743,2,FALSE)</f>
        <v>Vic</v>
      </c>
      <c r="AH1338" s="39" t="str">
        <f>VLOOKUP(B1338,$B$1703:$D$1743,3,FALSE)</f>
        <v>-</v>
      </c>
      <c r="AI1338" s="69" t="str">
        <f>TRIM(PROPER(L1338))</f>
        <v>Nunthorpe</v>
      </c>
      <c r="AJ1338" s="39" t="str">
        <f>TEXT(A1338, "ddd")</f>
        <v>Sat</v>
      </c>
      <c r="AK1338" s="39">
        <f>MONTH(Table2[[#This Row],[Date]])</f>
        <v>10</v>
      </c>
      <c r="AL1338" s="39" t="s">
        <v>1361</v>
      </c>
      <c r="AM1338" s="39" t="str">
        <f>IF(AND(Table2[[#This Row],[Date]]=A1339,Table2[[#This Row],[Track]]=B1339,Table2[[#This Row],[Race]]=F1339,AL1338&lt;&gt;"Neg",AL1339&lt;&gt;"Neg"),2,"")</f>
        <v/>
      </c>
      <c r="AN1338" s="39" t="str">
        <f>IF(AM1338=2,2,IF(AND(AM1337=2,Table2[[#This Row],[Negatives]]&lt;&gt;"NEG"),2,""))</f>
        <v/>
      </c>
      <c r="AO1338" s="39">
        <f>IF(AND(Table2[[#This Row],[State]]="NSW",Table2[[#This Row],[Rated Order]]=3,AN1338=""),100,100)</f>
        <v>100</v>
      </c>
      <c r="AP1338" s="39" t="str">
        <f>IF(AC1338&lt;&gt;"Won","",AO1338*AD1338)</f>
        <v/>
      </c>
      <c r="AQ1338" s="39">
        <f>IF(AP1338="",AO1338*-1,AP1338-AO1338)</f>
        <v>-100</v>
      </c>
      <c r="AR1338" s="95" t="str">
        <f>IF(Table2[[#This Row],[Negatives]]="NEG","",IF(AND(Table2[[#This Row],[2 Pro Bets]]="",Table2[[#This Row],[State]]="NSW",Table2[[#This Row],[Rated Order]]=3),"",100))</f>
        <v/>
      </c>
      <c r="AS1338" s="47" t="str">
        <f>IF(Table2[[#This Row],[Pro Bet]]="","",IF(Table2[[#This Row],[Lev Ret]]="","",AR1338*Table2[[#This Row],[Div]]))</f>
        <v/>
      </c>
      <c r="AT1338" s="96" t="str">
        <f>IF(Table2[[#This Row],[Pro Bet]]="","",IF(AS1338="",AR1338*-1,AS1338-AR1338))</f>
        <v/>
      </c>
    </row>
    <row r="1339" spans="1:46" x14ac:dyDescent="0.25">
      <c r="A1339" s="38">
        <v>45220</v>
      </c>
      <c r="B1339" s="39" t="s">
        <v>44</v>
      </c>
      <c r="C1339" s="40">
        <v>0.70138888888888884</v>
      </c>
      <c r="D1339" s="39">
        <v>4</v>
      </c>
      <c r="E1339" s="39">
        <v>5</v>
      </c>
      <c r="F1339" s="70">
        <v>8</v>
      </c>
      <c r="G1339" s="39">
        <v>1500</v>
      </c>
      <c r="H1339" s="39" t="s">
        <v>1398</v>
      </c>
      <c r="I1339" s="39" t="s">
        <v>1052</v>
      </c>
      <c r="J1339" s="39">
        <v>1000</v>
      </c>
      <c r="K1339" s="39">
        <v>5</v>
      </c>
      <c r="L1339" s="39" t="s">
        <v>207</v>
      </c>
      <c r="M1339" s="39" t="s">
        <v>999</v>
      </c>
      <c r="N1339" s="41">
        <v>4.2</v>
      </c>
      <c r="O1339" s="39" t="s">
        <v>1096</v>
      </c>
      <c r="P1339" s="39" t="s">
        <v>1498</v>
      </c>
      <c r="Q1339" s="48"/>
      <c r="R1339" s="39">
        <v>4</v>
      </c>
      <c r="S1339" s="39">
        <v>56</v>
      </c>
      <c r="T1339" s="39">
        <v>56</v>
      </c>
      <c r="U1339" s="48">
        <v>31.111111111111111</v>
      </c>
      <c r="V1339" s="39">
        <v>3</v>
      </c>
      <c r="W1339" s="39">
        <v>1</v>
      </c>
      <c r="X1339" s="39">
        <v>3</v>
      </c>
      <c r="Y1339" s="39">
        <v>8.3000000000000007</v>
      </c>
      <c r="Z1339" s="39">
        <v>20</v>
      </c>
      <c r="AA1339" s="39"/>
      <c r="AB1339" s="52"/>
      <c r="AC1339" s="39"/>
      <c r="AD1339" s="41">
        <v>4.2</v>
      </c>
      <c r="AE1339" s="41"/>
      <c r="AF1339" s="68" t="s">
        <v>619</v>
      </c>
      <c r="AG1339" s="39" t="str">
        <f>VLOOKUP(B1339,$B$1703:$D$1743,2,FALSE)</f>
        <v>NSW</v>
      </c>
      <c r="AH1339" s="39" t="str">
        <f>VLOOKUP(B1339,$B$1703:$D$1743,3,FALSE)</f>
        <v>-</v>
      </c>
      <c r="AI1339" s="69" t="str">
        <f>TRIM(PROPER(L1339))</f>
        <v>Cotehele</v>
      </c>
      <c r="AJ1339" s="39" t="str">
        <f>TEXT(A1339, "ddd")</f>
        <v>Sat</v>
      </c>
      <c r="AK1339" s="39">
        <f>MONTH(Table2[[#This Row],[Date]])</f>
        <v>10</v>
      </c>
      <c r="AL1339" s="39" t="s">
        <v>1362</v>
      </c>
      <c r="AM1339" s="39" t="str">
        <f>IF(AND(Table2[[#This Row],[Date]]=A1340,Table2[[#This Row],[Track]]=B1340,Table2[[#This Row],[Race]]=F1340,AL1339&lt;&gt;"Neg",AL1340&lt;&gt;"Neg"),2,"")</f>
        <v/>
      </c>
      <c r="AN1339" s="39" t="str">
        <f>IF(AM1339=2,2,IF(AND(AM1338=2,Table2[[#This Row],[Negatives]]&lt;&gt;"NEG"),2,""))</f>
        <v/>
      </c>
      <c r="AO1339" s="39">
        <f>IF(AND(Table2[[#This Row],[State]]="NSW",Table2[[#This Row],[Rated Order]]=3,AN1339=""),100,100)</f>
        <v>100</v>
      </c>
      <c r="AP1339" s="39" t="str">
        <f>IF(AC1339&lt;&gt;"Won","",AO1339*AD1339)</f>
        <v/>
      </c>
      <c r="AQ1339" s="39">
        <f>IF(AP1339="",AO1339*-1,AP1339-AO1339)</f>
        <v>-100</v>
      </c>
      <c r="AR1339" s="95" t="str">
        <f>IF(Table2[[#This Row],[Negatives]]="NEG","",IF(AND(Table2[[#This Row],[2 Pro Bets]]="",Table2[[#This Row],[State]]="NSW",Table2[[#This Row],[Rated Order]]=3),"",100))</f>
        <v/>
      </c>
      <c r="AS1339" s="47" t="str">
        <f>IF(Table2[[#This Row],[Pro Bet]]="","",IF(Table2[[#This Row],[Lev Ret]]="","",AR1339*Table2[[#This Row],[Div]]))</f>
        <v/>
      </c>
      <c r="AT1339" s="96" t="str">
        <f>IF(Table2[[#This Row],[Pro Bet]]="","",IF(AS1339="",AR1339*-1,AS1339-AR1339))</f>
        <v/>
      </c>
    </row>
    <row r="1340" spans="1:46" x14ac:dyDescent="0.25">
      <c r="A1340" s="38">
        <v>45220</v>
      </c>
      <c r="B1340" s="39" t="s">
        <v>107</v>
      </c>
      <c r="C1340" s="40">
        <v>0.74305555555555547</v>
      </c>
      <c r="D1340" s="39">
        <v>4</v>
      </c>
      <c r="E1340" s="39">
        <v>3</v>
      </c>
      <c r="F1340" s="70">
        <v>10</v>
      </c>
      <c r="G1340" s="39">
        <v>1100</v>
      </c>
      <c r="H1340" s="39" t="s">
        <v>1021</v>
      </c>
      <c r="I1340" s="39" t="s">
        <v>1061</v>
      </c>
      <c r="J1340" s="39">
        <v>175</v>
      </c>
      <c r="K1340" s="39">
        <v>5</v>
      </c>
      <c r="L1340" s="39" t="s">
        <v>92</v>
      </c>
      <c r="M1340" s="39" t="s">
        <v>995</v>
      </c>
      <c r="N1340" s="41">
        <v>2.5</v>
      </c>
      <c r="O1340" s="39" t="s">
        <v>1201</v>
      </c>
      <c r="P1340" s="39" t="s">
        <v>1025</v>
      </c>
      <c r="Q1340" s="48"/>
      <c r="R1340" s="39">
        <v>8</v>
      </c>
      <c r="S1340" s="39">
        <v>57</v>
      </c>
      <c r="T1340" s="39">
        <v>57</v>
      </c>
      <c r="U1340" s="48">
        <v>56.666666666666671</v>
      </c>
      <c r="V1340" s="39">
        <v>1</v>
      </c>
      <c r="W1340" s="39">
        <v>3</v>
      </c>
      <c r="X1340" s="39">
        <v>2</v>
      </c>
      <c r="Y1340" s="39">
        <v>4.4000000000000004</v>
      </c>
      <c r="Z1340" s="39">
        <v>40</v>
      </c>
      <c r="AA1340" s="39">
        <v>10</v>
      </c>
      <c r="AB1340" s="52"/>
      <c r="AC1340" s="39" t="s">
        <v>1</v>
      </c>
      <c r="AD1340" s="41">
        <v>2.2999999999999998</v>
      </c>
      <c r="AE1340" s="41">
        <v>1.4</v>
      </c>
      <c r="AF1340" s="68" t="s">
        <v>618</v>
      </c>
      <c r="AG1340" s="39" t="str">
        <f>VLOOKUP(B1340,$B$1703:$D$1743,2,FALSE)</f>
        <v>Vic</v>
      </c>
      <c r="AH1340" s="39" t="str">
        <f>VLOOKUP(B1340,$B$1703:$D$1743,3,FALSE)</f>
        <v>-</v>
      </c>
      <c r="AI1340" s="69" t="str">
        <f>TRIM(PROPER(L1340))</f>
        <v>Viviane</v>
      </c>
      <c r="AJ1340" s="39" t="str">
        <f>TEXT(A1340, "ddd")</f>
        <v>Sat</v>
      </c>
      <c r="AK1340" s="39">
        <f>MONTH(Table2[[#This Row],[Date]])</f>
        <v>10</v>
      </c>
      <c r="AL1340" s="39" t="s">
        <v>1361</v>
      </c>
      <c r="AM1340" s="39" t="str">
        <f>IF(AND(Table2[[#This Row],[Date]]=A1341,Table2[[#This Row],[Track]]=B1341,Table2[[#This Row],[Race]]=F1341,AL1340&lt;&gt;"Neg",AL1341&lt;&gt;"Neg"),2,"")</f>
        <v/>
      </c>
      <c r="AN1340" s="39" t="str">
        <f>IF(AM1340=2,2,IF(AND(AM1339=2,Table2[[#This Row],[Negatives]]&lt;&gt;"NEG"),2,""))</f>
        <v/>
      </c>
      <c r="AO1340" s="39">
        <f>IF(AND(Table2[[#This Row],[State]]="NSW",Table2[[#This Row],[Rated Order]]=3,AN1340=""),100,100)</f>
        <v>100</v>
      </c>
      <c r="AP1340" s="39" t="str">
        <f>IF(AC1340&lt;&gt;"Won","",AO1340*AD1340)</f>
        <v/>
      </c>
      <c r="AQ1340" s="39">
        <f>IF(AP1340="",AO1340*-1,AP1340-AO1340)</f>
        <v>-100</v>
      </c>
      <c r="AR1340" s="95" t="str">
        <f>IF(Table2[[#This Row],[Negatives]]="NEG","",IF(AND(Table2[[#This Row],[2 Pro Bets]]="",Table2[[#This Row],[State]]="NSW",Table2[[#This Row],[Rated Order]]=3),"",100))</f>
        <v/>
      </c>
      <c r="AS1340" s="47" t="str">
        <f>IF(Table2[[#This Row],[Pro Bet]]="","",IF(Table2[[#This Row],[Lev Ret]]="","",AR1340*Table2[[#This Row],[Div]]))</f>
        <v/>
      </c>
      <c r="AT1340" s="96" t="str">
        <f>IF(Table2[[#This Row],[Pro Bet]]="","",IF(AS1340="",AR1340*-1,AS1340-AR1340))</f>
        <v/>
      </c>
    </row>
    <row r="1341" spans="1:46" x14ac:dyDescent="0.25">
      <c r="A1341" s="38">
        <v>45220</v>
      </c>
      <c r="B1341" s="39" t="s">
        <v>44</v>
      </c>
      <c r="C1341" s="40">
        <v>0.75694444444444453</v>
      </c>
      <c r="D1341" s="39">
        <v>4</v>
      </c>
      <c r="E1341" s="39">
        <v>5</v>
      </c>
      <c r="F1341" s="70">
        <v>10</v>
      </c>
      <c r="G1341" s="39">
        <v>1200</v>
      </c>
      <c r="H1341" s="39" t="s">
        <v>1398</v>
      </c>
      <c r="I1341" s="39">
        <v>88</v>
      </c>
      <c r="J1341" s="39">
        <v>160</v>
      </c>
      <c r="K1341" s="39">
        <v>13</v>
      </c>
      <c r="L1341" s="39" t="s">
        <v>370</v>
      </c>
      <c r="M1341" s="39" t="s">
        <v>999</v>
      </c>
      <c r="N1341" s="41">
        <v>4.3</v>
      </c>
      <c r="O1341" s="39" t="s">
        <v>1450</v>
      </c>
      <c r="P1341" s="39" t="s">
        <v>1416</v>
      </c>
      <c r="Q1341" s="48"/>
      <c r="R1341" s="39">
        <v>14</v>
      </c>
      <c r="S1341" s="39">
        <v>56.5</v>
      </c>
      <c r="T1341" s="39">
        <v>56.5</v>
      </c>
      <c r="U1341" s="48">
        <v>32.964551817566047</v>
      </c>
      <c r="V1341" s="39">
        <v>2</v>
      </c>
      <c r="W1341" s="39">
        <v>3</v>
      </c>
      <c r="X1341" s="39">
        <v>2</v>
      </c>
      <c r="Y1341" s="39">
        <v>6.9</v>
      </c>
      <c r="Z1341" s="39">
        <v>20</v>
      </c>
      <c r="AA1341" s="39"/>
      <c r="AB1341" s="52"/>
      <c r="AC1341" s="39"/>
      <c r="AD1341" s="41">
        <v>4.2</v>
      </c>
      <c r="AE1341" s="41"/>
      <c r="AF1341" s="68" t="s">
        <v>619</v>
      </c>
      <c r="AG1341" s="39" t="str">
        <f>VLOOKUP(B1341,$B$1703:$D$1743,2,FALSE)</f>
        <v>NSW</v>
      </c>
      <c r="AH1341" s="39" t="str">
        <f>VLOOKUP(B1341,$B$1703:$D$1743,3,FALSE)</f>
        <v>-</v>
      </c>
      <c r="AI1341" s="69" t="str">
        <f>TRIM(PROPER(L1341))</f>
        <v>Tristate</v>
      </c>
      <c r="AJ1341" s="39" t="str">
        <f>TEXT(A1341, "ddd")</f>
        <v>Sat</v>
      </c>
      <c r="AK1341" s="39">
        <f>MONTH(Table2[[#This Row],[Date]])</f>
        <v>10</v>
      </c>
      <c r="AL1341" s="39"/>
      <c r="AM1341" s="39" t="str">
        <f>IF(AND(Table2[[#This Row],[Date]]=A1342,Table2[[#This Row],[Track]]=B1342,Table2[[#This Row],[Race]]=F1342,AL1341&lt;&gt;"Neg",AL1342&lt;&gt;"Neg"),2,"")</f>
        <v/>
      </c>
      <c r="AN1341" s="39" t="str">
        <f>IF(AM1341=2,2,IF(AND(AM1340=2,Table2[[#This Row],[Negatives]]&lt;&gt;"NEG"),2,""))</f>
        <v/>
      </c>
      <c r="AO1341" s="39">
        <f>IF(AND(Table2[[#This Row],[State]]="NSW",Table2[[#This Row],[Rated Order]]=3,AN1341=""),100,100)</f>
        <v>100</v>
      </c>
      <c r="AP1341" s="39" t="str">
        <f>IF(AC1341&lt;&gt;"Won","",AO1341*AD1341)</f>
        <v/>
      </c>
      <c r="AQ1341" s="39">
        <f>IF(AP1341="",AO1341*-1,AP1341-AO1341)</f>
        <v>-100</v>
      </c>
      <c r="AR1341" s="95">
        <f>IF(Table2[[#This Row],[Negatives]]="NEG","",IF(AND(Table2[[#This Row],[2 Pro Bets]]="",Table2[[#This Row],[State]]="NSW",Table2[[#This Row],[Rated Order]]=3),"",100))</f>
        <v>100</v>
      </c>
      <c r="AS1341" s="47" t="str">
        <f>IF(Table2[[#This Row],[Pro Bet]]="","",IF(Table2[[#This Row],[Lev Ret]]="","",AR1341*Table2[[#This Row],[Div]]))</f>
        <v/>
      </c>
      <c r="AT1341" s="96">
        <f>IF(Table2[[#This Row],[Pro Bet]]="","",IF(AS1341="",AR1341*-1,AS1341-AR1341))</f>
        <v>-100</v>
      </c>
    </row>
    <row r="1342" spans="1:46" x14ac:dyDescent="0.25">
      <c r="A1342" s="38">
        <v>45227</v>
      </c>
      <c r="B1342" s="39" t="s">
        <v>125</v>
      </c>
      <c r="C1342" s="40">
        <v>0.50694444444444442</v>
      </c>
      <c r="D1342" s="39">
        <v>4</v>
      </c>
      <c r="E1342" s="39">
        <v>3</v>
      </c>
      <c r="F1342" s="70">
        <v>1</v>
      </c>
      <c r="G1342" s="39">
        <v>1000</v>
      </c>
      <c r="H1342" s="39" t="s">
        <v>988</v>
      </c>
      <c r="I1342" s="39" t="s">
        <v>989</v>
      </c>
      <c r="J1342" s="39">
        <v>150</v>
      </c>
      <c r="K1342" s="39">
        <v>2</v>
      </c>
      <c r="L1342" s="39" t="s">
        <v>82</v>
      </c>
      <c r="M1342" s="39" t="s">
        <v>1018</v>
      </c>
      <c r="N1342" s="41">
        <v>4.4000000000000004</v>
      </c>
      <c r="O1342" s="39" t="s">
        <v>1035</v>
      </c>
      <c r="P1342" s="39" t="s">
        <v>997</v>
      </c>
      <c r="Q1342" s="48"/>
      <c r="R1342" s="39">
        <v>2</v>
      </c>
      <c r="S1342" s="39">
        <v>58</v>
      </c>
      <c r="T1342" s="39">
        <v>58</v>
      </c>
      <c r="U1342" s="48">
        <v>67.171717171717177</v>
      </c>
      <c r="V1342" s="39">
        <v>1</v>
      </c>
      <c r="W1342" s="39">
        <v>1</v>
      </c>
      <c r="X1342" s="39">
        <v>2</v>
      </c>
      <c r="Y1342" s="39">
        <v>3.6</v>
      </c>
      <c r="Z1342" s="39">
        <v>45</v>
      </c>
      <c r="AA1342" s="39">
        <v>6</v>
      </c>
      <c r="AB1342" s="52"/>
      <c r="AC1342" s="39"/>
      <c r="AD1342" s="41">
        <v>3.9</v>
      </c>
      <c r="AE1342" s="41"/>
      <c r="AF1342" s="68" t="s">
        <v>618</v>
      </c>
      <c r="AG1342" s="39" t="str">
        <f>VLOOKUP(B1342,$B$1703:$D$1743,2,FALSE)</f>
        <v>Vic</v>
      </c>
      <c r="AH1342" s="39" t="str">
        <f>VLOOKUP(B1342,$B$1703:$D$1743,3,FALSE)</f>
        <v>-</v>
      </c>
      <c r="AI1342" s="69" t="str">
        <f>TRIM(PROPER(L1342))</f>
        <v>Unflinching</v>
      </c>
      <c r="AJ1342" s="39" t="str">
        <f>TEXT(A1342, "ddd")</f>
        <v>Sat</v>
      </c>
      <c r="AK1342" s="39">
        <f>MONTH(Table2[[#This Row],[Date]])</f>
        <v>10</v>
      </c>
      <c r="AL1342" s="39" t="s">
        <v>1361</v>
      </c>
      <c r="AM1342" s="39" t="str">
        <f>IF(AND(Table2[[#This Row],[Date]]=A1343,Table2[[#This Row],[Track]]=B1343,Table2[[#This Row],[Race]]=F1343,AL1342&lt;&gt;"Neg",AL1343&lt;&gt;"Neg"),2,"")</f>
        <v/>
      </c>
      <c r="AN1342" s="39" t="str">
        <f>IF(AM1342=2,2,IF(AND(AM1341=2,Table2[[#This Row],[Negatives]]&lt;&gt;"NEG"),2,""))</f>
        <v/>
      </c>
      <c r="AO1342" s="39">
        <f>IF(AND(Table2[[#This Row],[State]]="NSW",Table2[[#This Row],[Rated Order]]=3,AN1342=""),100,100)</f>
        <v>100</v>
      </c>
      <c r="AP1342" s="39" t="str">
        <f>IF(AC1342&lt;&gt;"Won","",AO1342*AD1342)</f>
        <v/>
      </c>
      <c r="AQ1342" s="39">
        <f>IF(AP1342="",AO1342*-1,AP1342-AO1342)</f>
        <v>-100</v>
      </c>
      <c r="AR1342" s="95" t="str">
        <f>IF(Table2[[#This Row],[Negatives]]="NEG","",IF(AND(Table2[[#This Row],[2 Pro Bets]]="",Table2[[#This Row],[State]]="NSW",Table2[[#This Row],[Rated Order]]=3),"",100))</f>
        <v/>
      </c>
      <c r="AS1342" s="47" t="str">
        <f>IF(Table2[[#This Row],[Pro Bet]]="","",IF(Table2[[#This Row],[Lev Ret]]="","",AR1342*Table2[[#This Row],[Div]]))</f>
        <v/>
      </c>
      <c r="AT1342" s="96" t="str">
        <f>IF(Table2[[#This Row],[Pro Bet]]="","",IF(AS1342="",AR1342*-1,AS1342-AR1342))</f>
        <v/>
      </c>
    </row>
    <row r="1343" spans="1:46" x14ac:dyDescent="0.25">
      <c r="A1343" s="38">
        <v>45227</v>
      </c>
      <c r="B1343" s="39" t="s">
        <v>44</v>
      </c>
      <c r="C1343" s="40">
        <v>0.52083333333333337</v>
      </c>
      <c r="D1343" s="39">
        <v>4</v>
      </c>
      <c r="E1343" s="39">
        <v>0</v>
      </c>
      <c r="F1343" s="70">
        <v>1</v>
      </c>
      <c r="G1343" s="39">
        <v>1100</v>
      </c>
      <c r="H1343" s="39" t="s">
        <v>1398</v>
      </c>
      <c r="I1343" s="39">
        <v>72</v>
      </c>
      <c r="J1343" s="39">
        <v>120</v>
      </c>
      <c r="K1343" s="39">
        <v>5</v>
      </c>
      <c r="L1343" s="39" t="s">
        <v>223</v>
      </c>
      <c r="M1343" s="39" t="s">
        <v>999</v>
      </c>
      <c r="N1343" s="41">
        <v>6.7</v>
      </c>
      <c r="O1343" s="39" t="s">
        <v>1474</v>
      </c>
      <c r="P1343" s="39" t="s">
        <v>1407</v>
      </c>
      <c r="Q1343" s="48"/>
      <c r="R1343" s="39">
        <v>6</v>
      </c>
      <c r="S1343" s="39">
        <v>57</v>
      </c>
      <c r="T1343" s="39">
        <v>57</v>
      </c>
      <c r="U1343" s="48">
        <v>43.49680170575693</v>
      </c>
      <c r="V1343" s="39">
        <v>1</v>
      </c>
      <c r="W1343" s="39">
        <v>1</v>
      </c>
      <c r="X1343" s="39">
        <v>2</v>
      </c>
      <c r="Y1343" s="39">
        <v>6.1</v>
      </c>
      <c r="Z1343" s="39">
        <v>20</v>
      </c>
      <c r="AA1343" s="39"/>
      <c r="AB1343" s="52"/>
      <c r="AC1343" s="39" t="s">
        <v>1</v>
      </c>
      <c r="AD1343" s="41">
        <v>8</v>
      </c>
      <c r="AE1343" s="41">
        <v>2.6</v>
      </c>
      <c r="AF1343" s="68" t="s">
        <v>619</v>
      </c>
      <c r="AG1343" s="39" t="str">
        <f>VLOOKUP(B1343,$B$1703:$D$1743,2,FALSE)</f>
        <v>NSW</v>
      </c>
      <c r="AH1343" s="39" t="str">
        <f>VLOOKUP(B1343,$B$1703:$D$1743,3,FALSE)</f>
        <v>-</v>
      </c>
      <c r="AI1343" s="69" t="str">
        <f>TRIM(PROPER(L1343))</f>
        <v>Vindication</v>
      </c>
      <c r="AJ1343" s="39" t="str">
        <f>TEXT(A1343, "ddd")</f>
        <v>Sat</v>
      </c>
      <c r="AK1343" s="39">
        <f>MONTH(Table2[[#This Row],[Date]])</f>
        <v>10</v>
      </c>
      <c r="AL1343" s="39"/>
      <c r="AM1343" s="39">
        <f>IF(AND(Table2[[#This Row],[Date]]=A1344,Table2[[#This Row],[Track]]=B1344,Table2[[#This Row],[Race]]=F1344,AL1343&lt;&gt;"Neg",AL1344&lt;&gt;"Neg"),2,"")</f>
        <v>2</v>
      </c>
      <c r="AN1343" s="39">
        <f>IF(AM1343=2,2,IF(AND(AM1342=2,Table2[[#This Row],[Negatives]]&lt;&gt;"NEG"),2,""))</f>
        <v>2</v>
      </c>
      <c r="AO1343" s="39">
        <f>IF(AND(Table2[[#This Row],[State]]="NSW",Table2[[#This Row],[Rated Order]]=3,AN1343=""),100,100)</f>
        <v>100</v>
      </c>
      <c r="AP1343" s="39" t="str">
        <f>IF(AC1343&lt;&gt;"Won","",AO1343*AD1343)</f>
        <v/>
      </c>
      <c r="AQ1343" s="39">
        <f>IF(AP1343="",AO1343*-1,AP1343-AO1343)</f>
        <v>-100</v>
      </c>
      <c r="AR1343" s="95">
        <f>IF(Table2[[#This Row],[Negatives]]="NEG","",IF(AND(Table2[[#This Row],[2 Pro Bets]]="",Table2[[#This Row],[State]]="NSW",Table2[[#This Row],[Rated Order]]=3),"",100))</f>
        <v>100</v>
      </c>
      <c r="AS1343" s="47" t="str">
        <f>IF(Table2[[#This Row],[Pro Bet]]="","",IF(Table2[[#This Row],[Lev Ret]]="","",AR1343*Table2[[#This Row],[Div]]))</f>
        <v/>
      </c>
      <c r="AT1343" s="96">
        <f>IF(Table2[[#This Row],[Pro Bet]]="","",IF(AS1343="",AR1343*-1,AS1343-AR1343))</f>
        <v>-100</v>
      </c>
    </row>
    <row r="1344" spans="1:46" x14ac:dyDescent="0.25">
      <c r="A1344" s="38">
        <v>45227</v>
      </c>
      <c r="B1344" s="39" t="s">
        <v>44</v>
      </c>
      <c r="C1344" s="40">
        <v>0.52083333333333337</v>
      </c>
      <c r="D1344" s="39">
        <v>4</v>
      </c>
      <c r="E1344" s="39">
        <v>0</v>
      </c>
      <c r="F1344" s="70">
        <v>1</v>
      </c>
      <c r="G1344" s="39">
        <v>1100</v>
      </c>
      <c r="H1344" s="39" t="s">
        <v>1398</v>
      </c>
      <c r="I1344" s="39">
        <v>72</v>
      </c>
      <c r="J1344" s="39">
        <v>120</v>
      </c>
      <c r="K1344" s="39">
        <v>9</v>
      </c>
      <c r="L1344" s="39" t="s">
        <v>249</v>
      </c>
      <c r="M1344" s="39" t="s">
        <v>999</v>
      </c>
      <c r="N1344" s="41">
        <v>4.3</v>
      </c>
      <c r="O1344" s="39" t="s">
        <v>1543</v>
      </c>
      <c r="P1344" s="39" t="s">
        <v>1421</v>
      </c>
      <c r="Q1344" s="48"/>
      <c r="R1344" s="39">
        <v>3</v>
      </c>
      <c r="S1344" s="39">
        <v>54.5</v>
      </c>
      <c r="T1344" s="39">
        <v>54.5</v>
      </c>
      <c r="U1344" s="48">
        <v>43.49680170575693</v>
      </c>
      <c r="V1344" s="39"/>
      <c r="W1344" s="39">
        <v>5</v>
      </c>
      <c r="X1344" s="39">
        <v>3</v>
      </c>
      <c r="Y1344" s="39">
        <v>6.3</v>
      </c>
      <c r="Z1344" s="39">
        <v>20</v>
      </c>
      <c r="AA1344" s="39"/>
      <c r="AB1344" s="52"/>
      <c r="AC1344" s="39" t="s">
        <v>471</v>
      </c>
      <c r="AD1344" s="41">
        <v>4.4000000000000004</v>
      </c>
      <c r="AE1344" s="41">
        <v>1.7</v>
      </c>
      <c r="AF1344" s="68" t="s">
        <v>619</v>
      </c>
      <c r="AG1344" s="39" t="str">
        <f>VLOOKUP(B1344,$B$1703:$D$1743,2,FALSE)</f>
        <v>NSW</v>
      </c>
      <c r="AH1344" s="39" t="str">
        <f>VLOOKUP(B1344,$B$1703:$D$1743,3,FALSE)</f>
        <v>-</v>
      </c>
      <c r="AI1344" s="69" t="str">
        <f>TRIM(PROPER(L1344))</f>
        <v>Eye Pea Oh</v>
      </c>
      <c r="AJ1344" s="39" t="str">
        <f>TEXT(A1344, "ddd")</f>
        <v>Sat</v>
      </c>
      <c r="AK1344" s="39">
        <f>MONTH(Table2[[#This Row],[Date]])</f>
        <v>10</v>
      </c>
      <c r="AL1344" s="39"/>
      <c r="AM1344" s="39" t="str">
        <f>IF(AND(Table2[[#This Row],[Date]]=A1345,Table2[[#This Row],[Track]]=B1345,Table2[[#This Row],[Race]]=F1345,AL1344&lt;&gt;"Neg",AL1345&lt;&gt;"Neg"),2,"")</f>
        <v/>
      </c>
      <c r="AN1344" s="39">
        <f>IF(AM1344=2,2,IF(AND(AM1343=2,Table2[[#This Row],[Negatives]]&lt;&gt;"NEG"),2,""))</f>
        <v>2</v>
      </c>
      <c r="AO1344" s="39">
        <f>IF(AND(Table2[[#This Row],[State]]="NSW",Table2[[#This Row],[Rated Order]]=3,AN1344=""),100,100)</f>
        <v>100</v>
      </c>
      <c r="AP1344" s="39">
        <f>IF(AC1344&lt;&gt;"Won","",AO1344*AD1344)</f>
        <v>440.00000000000006</v>
      </c>
      <c r="AQ1344" s="39">
        <f>IF(AP1344="",AO1344*-1,AP1344-AO1344)</f>
        <v>340.00000000000006</v>
      </c>
      <c r="AR1344" s="95">
        <f>IF(Table2[[#This Row],[Negatives]]="NEG","",IF(AND(Table2[[#This Row],[2 Pro Bets]]="",Table2[[#This Row],[State]]="NSW",Table2[[#This Row],[Rated Order]]=3),"",100))</f>
        <v>100</v>
      </c>
      <c r="AS1344" s="47">
        <f>IF(Table2[[#This Row],[Pro Bet]]="","",IF(Table2[[#This Row],[Lev Ret]]="","",AR1344*Table2[[#This Row],[Div]]))</f>
        <v>440.00000000000006</v>
      </c>
      <c r="AT1344" s="96">
        <f>IF(Table2[[#This Row],[Pro Bet]]="","",IF(AS1344="",AR1344*-1,AS1344-AR1344))</f>
        <v>340.00000000000006</v>
      </c>
    </row>
    <row r="1345" spans="1:46" x14ac:dyDescent="0.25">
      <c r="A1345" s="38">
        <v>45227</v>
      </c>
      <c r="B1345" s="39" t="s">
        <v>44</v>
      </c>
      <c r="C1345" s="40">
        <v>0.54513888888888895</v>
      </c>
      <c r="D1345" s="39">
        <v>4</v>
      </c>
      <c r="E1345" s="39">
        <v>0</v>
      </c>
      <c r="F1345" s="70">
        <v>2</v>
      </c>
      <c r="G1345" s="39">
        <v>1200</v>
      </c>
      <c r="H1345" s="39" t="s">
        <v>1398</v>
      </c>
      <c r="I1345" s="39">
        <v>78</v>
      </c>
      <c r="J1345" s="39">
        <v>160</v>
      </c>
      <c r="K1345" s="39">
        <v>4</v>
      </c>
      <c r="L1345" s="39" t="s">
        <v>350</v>
      </c>
      <c r="M1345" s="39" t="s">
        <v>990</v>
      </c>
      <c r="N1345" s="41">
        <v>3.9</v>
      </c>
      <c r="O1345" s="39" t="s">
        <v>1440</v>
      </c>
      <c r="P1345" s="39" t="s">
        <v>1547</v>
      </c>
      <c r="Q1345" s="48"/>
      <c r="R1345" s="39">
        <v>1</v>
      </c>
      <c r="S1345" s="39">
        <v>60</v>
      </c>
      <c r="T1345" s="39">
        <v>60</v>
      </c>
      <c r="U1345" s="48">
        <v>42.034468263976464</v>
      </c>
      <c r="V1345" s="39">
        <v>4</v>
      </c>
      <c r="W1345" s="39">
        <v>2</v>
      </c>
      <c r="X1345" s="39">
        <v>2</v>
      </c>
      <c r="Y1345" s="39">
        <v>7</v>
      </c>
      <c r="Z1345" s="39">
        <v>20</v>
      </c>
      <c r="AA1345" s="39"/>
      <c r="AB1345" s="52"/>
      <c r="AC1345" s="39" t="s">
        <v>1</v>
      </c>
      <c r="AD1345" s="41">
        <v>5</v>
      </c>
      <c r="AE1345" s="41">
        <v>1.7</v>
      </c>
      <c r="AF1345" s="68" t="s">
        <v>619</v>
      </c>
      <c r="AG1345" s="39" t="str">
        <f>VLOOKUP(B1345,$B$1703:$D$1743,2,FALSE)</f>
        <v>NSW</v>
      </c>
      <c r="AH1345" s="39" t="str">
        <f>VLOOKUP(B1345,$B$1703:$D$1743,3,FALSE)</f>
        <v>-</v>
      </c>
      <c r="AI1345" s="69" t="str">
        <f>TRIM(PROPER(L1345))</f>
        <v>Pioneer River</v>
      </c>
      <c r="AJ1345" s="39" t="str">
        <f>TEXT(A1345, "ddd")</f>
        <v>Sat</v>
      </c>
      <c r="AK1345" s="39">
        <f>MONTH(Table2[[#This Row],[Date]])</f>
        <v>10</v>
      </c>
      <c r="AL1345" s="39"/>
      <c r="AM1345" s="39" t="str">
        <f>IF(AND(Table2[[#This Row],[Date]]=A1346,Table2[[#This Row],[Track]]=B1346,Table2[[#This Row],[Race]]=F1346,AL1345&lt;&gt;"Neg",AL1346&lt;&gt;"Neg"),2,"")</f>
        <v/>
      </c>
      <c r="AN1345" s="39" t="str">
        <f>IF(AM1345=2,2,IF(AND(AM1344=2,Table2[[#This Row],[Negatives]]&lt;&gt;"NEG"),2,""))</f>
        <v/>
      </c>
      <c r="AO1345" s="39">
        <f>IF(AND(Table2[[#This Row],[State]]="NSW",Table2[[#This Row],[Rated Order]]=3,AN1345=""),100,100)</f>
        <v>100</v>
      </c>
      <c r="AP1345" s="39" t="str">
        <f>IF(AC1345&lt;&gt;"Won","",AO1345*AD1345)</f>
        <v/>
      </c>
      <c r="AQ1345" s="39">
        <f>IF(AP1345="",AO1345*-1,AP1345-AO1345)</f>
        <v>-100</v>
      </c>
      <c r="AR1345" s="95">
        <f>IF(Table2[[#This Row],[Negatives]]="NEG","",IF(AND(Table2[[#This Row],[2 Pro Bets]]="",Table2[[#This Row],[State]]="NSW",Table2[[#This Row],[Rated Order]]=3),"",100))</f>
        <v>100</v>
      </c>
      <c r="AS1345" s="47" t="str">
        <f>IF(Table2[[#This Row],[Pro Bet]]="","",IF(Table2[[#This Row],[Lev Ret]]="","",AR1345*Table2[[#This Row],[Div]]))</f>
        <v/>
      </c>
      <c r="AT1345" s="96">
        <f>IF(Table2[[#This Row],[Pro Bet]]="","",IF(AS1345="",AR1345*-1,AS1345-AR1345))</f>
        <v>-100</v>
      </c>
    </row>
    <row r="1346" spans="1:46" x14ac:dyDescent="0.25">
      <c r="A1346" s="38">
        <v>45227</v>
      </c>
      <c r="B1346" s="39" t="s">
        <v>125</v>
      </c>
      <c r="C1346" s="40">
        <v>0.55555555555555558</v>
      </c>
      <c r="D1346" s="39">
        <v>4</v>
      </c>
      <c r="E1346" s="39">
        <v>3</v>
      </c>
      <c r="F1346" s="70">
        <v>3</v>
      </c>
      <c r="G1346" s="39">
        <v>1600</v>
      </c>
      <c r="H1346" s="39" t="s">
        <v>1021</v>
      </c>
      <c r="I1346" s="39" t="s">
        <v>989</v>
      </c>
      <c r="J1346" s="39">
        <v>200</v>
      </c>
      <c r="K1346" s="39">
        <v>2</v>
      </c>
      <c r="L1346" s="39" t="s">
        <v>13</v>
      </c>
      <c r="M1346" s="39" t="s">
        <v>1018</v>
      </c>
      <c r="N1346" s="41">
        <v>2.5</v>
      </c>
      <c r="O1346" s="39" t="s">
        <v>991</v>
      </c>
      <c r="P1346" s="39" t="s">
        <v>1025</v>
      </c>
      <c r="Q1346" s="48"/>
      <c r="R1346" s="39">
        <v>1</v>
      </c>
      <c r="S1346" s="39">
        <v>59</v>
      </c>
      <c r="T1346" s="39">
        <v>59</v>
      </c>
      <c r="U1346" s="48">
        <v>54.285714285714285</v>
      </c>
      <c r="V1346" s="39">
        <v>1</v>
      </c>
      <c r="W1346" s="39">
        <v>1</v>
      </c>
      <c r="X1346" s="39">
        <v>2</v>
      </c>
      <c r="Y1346" s="39">
        <v>4.8</v>
      </c>
      <c r="Z1346" s="39">
        <v>35</v>
      </c>
      <c r="AA1346" s="39">
        <v>7</v>
      </c>
      <c r="AB1346" s="52"/>
      <c r="AC1346" s="39" t="s">
        <v>617</v>
      </c>
      <c r="AD1346" s="41">
        <v>2.4</v>
      </c>
      <c r="AE1346" s="41">
        <v>1.1000000000000001</v>
      </c>
      <c r="AF1346" s="68" t="s">
        <v>618</v>
      </c>
      <c r="AG1346" s="39" t="str">
        <f>VLOOKUP(B1346,$B$1703:$D$1743,2,FALSE)</f>
        <v>Vic</v>
      </c>
      <c r="AH1346" s="39" t="str">
        <f>VLOOKUP(B1346,$B$1703:$D$1743,3,FALSE)</f>
        <v>-</v>
      </c>
      <c r="AI1346" s="69" t="str">
        <f>TRIM(PROPER(L1346))</f>
        <v>Wishlor Lass</v>
      </c>
      <c r="AJ1346" s="39" t="str">
        <f>TEXT(A1346, "ddd")</f>
        <v>Sat</v>
      </c>
      <c r="AK1346" s="39">
        <f>MONTH(Table2[[#This Row],[Date]])</f>
        <v>10</v>
      </c>
      <c r="AL1346" s="39" t="s">
        <v>1361</v>
      </c>
      <c r="AM1346" s="39" t="str">
        <f>IF(AND(Table2[[#This Row],[Date]]=A1347,Table2[[#This Row],[Track]]=B1347,Table2[[#This Row],[Race]]=F1347,AL1346&lt;&gt;"Neg",AL1347&lt;&gt;"Neg"),2,"")</f>
        <v/>
      </c>
      <c r="AN1346" s="39" t="str">
        <f>IF(AM1346=2,2,IF(AND(AM1345=2,Table2[[#This Row],[Negatives]]&lt;&gt;"NEG"),2,""))</f>
        <v/>
      </c>
      <c r="AO1346" s="39">
        <f>IF(AND(Table2[[#This Row],[State]]="NSW",Table2[[#This Row],[Rated Order]]=3,AN1346=""),100,100)</f>
        <v>100</v>
      </c>
      <c r="AP1346" s="39">
        <f>IF(AC1346&lt;&gt;"Won","",AO1346*AD1346)</f>
        <v>240</v>
      </c>
      <c r="AQ1346" s="39">
        <f>IF(AP1346="",AO1346*-1,AP1346-AO1346)</f>
        <v>140</v>
      </c>
      <c r="AR1346" s="95" t="str">
        <f>IF(Table2[[#This Row],[Negatives]]="NEG","",IF(AND(Table2[[#This Row],[2 Pro Bets]]="",Table2[[#This Row],[State]]="NSW",Table2[[#This Row],[Rated Order]]=3),"",100))</f>
        <v/>
      </c>
      <c r="AS1346" s="47" t="str">
        <f>IF(Table2[[#This Row],[Pro Bet]]="","",IF(Table2[[#This Row],[Lev Ret]]="","",AR1346*Table2[[#This Row],[Div]]))</f>
        <v/>
      </c>
      <c r="AT1346" s="96" t="str">
        <f>IF(Table2[[#This Row],[Pro Bet]]="","",IF(AS1346="",AR1346*-1,AS1346-AR1346))</f>
        <v/>
      </c>
    </row>
    <row r="1347" spans="1:46" x14ac:dyDescent="0.25">
      <c r="A1347" s="38">
        <v>45227</v>
      </c>
      <c r="B1347" s="39" t="s">
        <v>125</v>
      </c>
      <c r="C1347" s="40">
        <v>0.55555555555555558</v>
      </c>
      <c r="D1347" s="39">
        <v>4</v>
      </c>
      <c r="E1347" s="39">
        <v>3</v>
      </c>
      <c r="F1347" s="70">
        <v>3</v>
      </c>
      <c r="G1347" s="39">
        <v>1600</v>
      </c>
      <c r="H1347" s="39" t="s">
        <v>1021</v>
      </c>
      <c r="I1347" s="39" t="s">
        <v>989</v>
      </c>
      <c r="J1347" s="39">
        <v>200</v>
      </c>
      <c r="K1347" s="39">
        <v>3</v>
      </c>
      <c r="L1347" s="39" t="s">
        <v>243</v>
      </c>
      <c r="M1347" s="39" t="s">
        <v>1024</v>
      </c>
      <c r="N1347" s="41">
        <v>4.8</v>
      </c>
      <c r="O1347" s="39" t="s">
        <v>1027</v>
      </c>
      <c r="P1347" s="39" t="s">
        <v>1266</v>
      </c>
      <c r="Q1347" s="48"/>
      <c r="R1347" s="39">
        <v>4</v>
      </c>
      <c r="S1347" s="39">
        <v>54</v>
      </c>
      <c r="T1347" s="39">
        <v>54</v>
      </c>
      <c r="U1347" s="48">
        <v>54.285714285714285</v>
      </c>
      <c r="V1347" s="39">
        <v>4</v>
      </c>
      <c r="W1347" s="39">
        <v>5</v>
      </c>
      <c r="X1347" s="39">
        <v>3</v>
      </c>
      <c r="Y1347" s="39">
        <v>5.6</v>
      </c>
      <c r="Z1347" s="39">
        <v>30</v>
      </c>
      <c r="AA1347" s="39">
        <v>7</v>
      </c>
      <c r="AB1347" s="52"/>
      <c r="AC1347" s="39" t="s">
        <v>1</v>
      </c>
      <c r="AD1347" s="41">
        <v>6.5</v>
      </c>
      <c r="AE1347" s="41">
        <v>1.75</v>
      </c>
      <c r="AF1347" s="68" t="s">
        <v>618</v>
      </c>
      <c r="AG1347" s="39" t="str">
        <f>VLOOKUP(B1347,$B$1703:$D$1743,2,FALSE)</f>
        <v>Vic</v>
      </c>
      <c r="AH1347" s="39" t="str">
        <f>VLOOKUP(B1347,$B$1703:$D$1743,3,FALSE)</f>
        <v>-</v>
      </c>
      <c r="AI1347" s="69" t="str">
        <f>TRIM(PROPER(L1347))</f>
        <v>Osmose</v>
      </c>
      <c r="AJ1347" s="39" t="str">
        <f>TEXT(A1347, "ddd")</f>
        <v>Sat</v>
      </c>
      <c r="AK1347" s="39">
        <f>MONTH(Table2[[#This Row],[Date]])</f>
        <v>10</v>
      </c>
      <c r="AL1347" s="39"/>
      <c r="AM1347" s="39" t="str">
        <f>IF(AND(Table2[[#This Row],[Date]]=A1348,Table2[[#This Row],[Track]]=B1348,Table2[[#This Row],[Race]]=F1348,AL1347&lt;&gt;"Neg",AL1348&lt;&gt;"Neg"),2,"")</f>
        <v/>
      </c>
      <c r="AN1347" s="39" t="str">
        <f>IF(AM1347=2,2,IF(AND(AM1346=2,Table2[[#This Row],[Negatives]]&lt;&gt;"NEG"),2,""))</f>
        <v/>
      </c>
      <c r="AO1347" s="39">
        <f>IF(AND(Table2[[#This Row],[State]]="NSW",Table2[[#This Row],[Rated Order]]=3,AN1347=""),100,100)</f>
        <v>100</v>
      </c>
      <c r="AP1347" s="39" t="str">
        <f>IF(AC1347&lt;&gt;"Won","",AO1347*AD1347)</f>
        <v/>
      </c>
      <c r="AQ1347" s="39">
        <f>IF(AP1347="",AO1347*-1,AP1347-AO1347)</f>
        <v>-100</v>
      </c>
      <c r="AR1347" s="95">
        <f>IF(Table2[[#This Row],[Negatives]]="NEG","",IF(AND(Table2[[#This Row],[2 Pro Bets]]="",Table2[[#This Row],[State]]="NSW",Table2[[#This Row],[Rated Order]]=3),"",100))</f>
        <v>100</v>
      </c>
      <c r="AS1347" s="47" t="str">
        <f>IF(Table2[[#This Row],[Pro Bet]]="","",IF(Table2[[#This Row],[Lev Ret]]="","",AR1347*Table2[[#This Row],[Div]]))</f>
        <v/>
      </c>
      <c r="AT1347" s="96">
        <f>IF(Table2[[#This Row],[Pro Bet]]="","",IF(AS1347="",AR1347*-1,AS1347-AR1347))</f>
        <v>-100</v>
      </c>
    </row>
    <row r="1348" spans="1:46" x14ac:dyDescent="0.25">
      <c r="A1348" s="38">
        <v>45227</v>
      </c>
      <c r="B1348" s="39" t="s">
        <v>44</v>
      </c>
      <c r="C1348" s="40">
        <v>0.59375</v>
      </c>
      <c r="D1348" s="39">
        <v>4</v>
      </c>
      <c r="E1348" s="39">
        <v>0</v>
      </c>
      <c r="F1348" s="70">
        <v>4</v>
      </c>
      <c r="G1348" s="39">
        <v>1600</v>
      </c>
      <c r="H1348" s="39" t="s">
        <v>1398</v>
      </c>
      <c r="I1348" s="39">
        <v>78</v>
      </c>
      <c r="J1348" s="39">
        <v>160</v>
      </c>
      <c r="K1348" s="39">
        <v>7</v>
      </c>
      <c r="L1348" s="39" t="s">
        <v>152</v>
      </c>
      <c r="M1348" s="39" t="s">
        <v>995</v>
      </c>
      <c r="N1348" s="41">
        <v>4.8</v>
      </c>
      <c r="O1348" s="39" t="s">
        <v>1166</v>
      </c>
      <c r="P1348" s="39" t="s">
        <v>1525</v>
      </c>
      <c r="Q1348" s="48"/>
      <c r="R1348" s="39">
        <v>1</v>
      </c>
      <c r="S1348" s="39">
        <v>58</v>
      </c>
      <c r="T1348" s="39">
        <v>58</v>
      </c>
      <c r="U1348" s="48">
        <v>57.870370370370374</v>
      </c>
      <c r="V1348" s="39">
        <v>3</v>
      </c>
      <c r="W1348" s="39">
        <v>4</v>
      </c>
      <c r="X1348" s="39">
        <v>2</v>
      </c>
      <c r="Y1348" s="39">
        <v>5.2</v>
      </c>
      <c r="Z1348" s="39">
        <v>20</v>
      </c>
      <c r="AA1348" s="39"/>
      <c r="AB1348" s="52"/>
      <c r="AC1348" s="39" t="s">
        <v>2</v>
      </c>
      <c r="AD1348" s="41">
        <v>6.5</v>
      </c>
      <c r="AE1348" s="41">
        <v>2</v>
      </c>
      <c r="AF1348" s="68" t="s">
        <v>619</v>
      </c>
      <c r="AG1348" s="39" t="str">
        <f>VLOOKUP(B1348,$B$1703:$D$1743,2,FALSE)</f>
        <v>NSW</v>
      </c>
      <c r="AH1348" s="39" t="str">
        <f>VLOOKUP(B1348,$B$1703:$D$1743,3,FALSE)</f>
        <v>-</v>
      </c>
      <c r="AI1348" s="69" t="str">
        <f>TRIM(PROPER(L1348))</f>
        <v>Hollywood Hero</v>
      </c>
      <c r="AJ1348" s="39" t="str">
        <f>TEXT(A1348, "ddd")</f>
        <v>Sat</v>
      </c>
      <c r="AK1348" s="39">
        <f>MONTH(Table2[[#This Row],[Date]])</f>
        <v>10</v>
      </c>
      <c r="AL1348" s="39"/>
      <c r="AM1348" s="39" t="str">
        <f>IF(AND(Table2[[#This Row],[Date]]=A1349,Table2[[#This Row],[Track]]=B1349,Table2[[#This Row],[Race]]=F1349,AL1348&lt;&gt;"Neg",AL1349&lt;&gt;"Neg"),2,"")</f>
        <v/>
      </c>
      <c r="AN1348" s="39" t="str">
        <f>IF(AM1348=2,2,IF(AND(AM1347=2,Table2[[#This Row],[Negatives]]&lt;&gt;"NEG"),2,""))</f>
        <v/>
      </c>
      <c r="AO1348" s="39">
        <f>IF(AND(Table2[[#This Row],[State]]="NSW",Table2[[#This Row],[Rated Order]]=3,AN1348=""),100,100)</f>
        <v>100</v>
      </c>
      <c r="AP1348" s="39" t="str">
        <f>IF(AC1348&lt;&gt;"Won","",AO1348*AD1348)</f>
        <v/>
      </c>
      <c r="AQ1348" s="39">
        <f>IF(AP1348="",AO1348*-1,AP1348-AO1348)</f>
        <v>-100</v>
      </c>
      <c r="AR1348" s="95">
        <f>IF(Table2[[#This Row],[Negatives]]="NEG","",IF(AND(Table2[[#This Row],[2 Pro Bets]]="",Table2[[#This Row],[State]]="NSW",Table2[[#This Row],[Rated Order]]=3),"",100))</f>
        <v>100</v>
      </c>
      <c r="AS1348" s="47" t="str">
        <f>IF(Table2[[#This Row],[Pro Bet]]="","",IF(Table2[[#This Row],[Lev Ret]]="","",AR1348*Table2[[#This Row],[Div]]))</f>
        <v/>
      </c>
      <c r="AT1348" s="96">
        <f>IF(Table2[[#This Row],[Pro Bet]]="","",IF(AS1348="",AR1348*-1,AS1348-AR1348))</f>
        <v>-100</v>
      </c>
    </row>
    <row r="1349" spans="1:46" x14ac:dyDescent="0.25">
      <c r="A1349" s="38">
        <v>45227</v>
      </c>
      <c r="B1349" s="39" t="s">
        <v>44</v>
      </c>
      <c r="C1349" s="40">
        <v>0.69791666666666663</v>
      </c>
      <c r="D1349" s="39">
        <v>4</v>
      </c>
      <c r="E1349" s="39">
        <v>0</v>
      </c>
      <c r="F1349" s="70">
        <v>8</v>
      </c>
      <c r="G1349" s="39">
        <v>1400</v>
      </c>
      <c r="H1349" s="39" t="s">
        <v>1021</v>
      </c>
      <c r="I1349" s="39" t="s">
        <v>1052</v>
      </c>
      <c r="J1349" s="39">
        <v>2000</v>
      </c>
      <c r="K1349" s="39">
        <v>7</v>
      </c>
      <c r="L1349" s="39" t="s">
        <v>268</v>
      </c>
      <c r="M1349" s="39" t="s">
        <v>999</v>
      </c>
      <c r="N1349" s="41">
        <v>3.9</v>
      </c>
      <c r="O1349" s="39" t="s">
        <v>1055</v>
      </c>
      <c r="P1349" s="39" t="s">
        <v>1547</v>
      </c>
      <c r="Q1349" s="48"/>
      <c r="R1349" s="39">
        <v>9</v>
      </c>
      <c r="S1349" s="39">
        <v>58</v>
      </c>
      <c r="T1349" s="39">
        <v>58</v>
      </c>
      <c r="U1349" s="48">
        <v>57.899090157154674</v>
      </c>
      <c r="V1349" s="39">
        <v>4</v>
      </c>
      <c r="W1349" s="39">
        <v>2</v>
      </c>
      <c r="X1349" s="39">
        <v>2</v>
      </c>
      <c r="Y1349" s="39">
        <v>4.8</v>
      </c>
      <c r="Z1349" s="39">
        <v>20</v>
      </c>
      <c r="AA1349" s="39"/>
      <c r="AB1349" s="52"/>
      <c r="AC1349" s="39" t="s">
        <v>1</v>
      </c>
      <c r="AD1349" s="41">
        <v>3.4</v>
      </c>
      <c r="AE1349" s="41">
        <v>1.4</v>
      </c>
      <c r="AF1349" s="68" t="s">
        <v>619</v>
      </c>
      <c r="AG1349" s="39" t="str">
        <f>VLOOKUP(B1349,$B$1703:$D$1743,2,FALSE)</f>
        <v>NSW</v>
      </c>
      <c r="AH1349" s="39" t="str">
        <f>VLOOKUP(B1349,$B$1703:$D$1743,3,FALSE)</f>
        <v>-</v>
      </c>
      <c r="AI1349" s="69" t="str">
        <f>TRIM(PROPER(L1349))</f>
        <v>Magic Time</v>
      </c>
      <c r="AJ1349" s="39" t="str">
        <f>TEXT(A1349, "ddd")</f>
        <v>Sat</v>
      </c>
      <c r="AK1349" s="39">
        <f>MONTH(Table2[[#This Row],[Date]])</f>
        <v>10</v>
      </c>
      <c r="AL1349" s="39" t="s">
        <v>1362</v>
      </c>
      <c r="AM1349" s="39" t="str">
        <f>IF(AND(Table2[[#This Row],[Date]]=A1350,Table2[[#This Row],[Track]]=B1350,Table2[[#This Row],[Race]]=F1350,AL1349&lt;&gt;"Neg",AL1350&lt;&gt;"Neg"),2,"")</f>
        <v/>
      </c>
      <c r="AN1349" s="39" t="str">
        <f>IF(AM1349=2,2,IF(AND(AM1348=2,Table2[[#This Row],[Negatives]]&lt;&gt;"NEG"),2,""))</f>
        <v/>
      </c>
      <c r="AO1349" s="39">
        <f>IF(AND(Table2[[#This Row],[State]]="NSW",Table2[[#This Row],[Rated Order]]=3,AN1349=""),100,100)</f>
        <v>100</v>
      </c>
      <c r="AP1349" s="39" t="str">
        <f>IF(AC1349&lt;&gt;"Won","",AO1349*AD1349)</f>
        <v/>
      </c>
      <c r="AQ1349" s="39">
        <f>IF(AP1349="",AO1349*-1,AP1349-AO1349)</f>
        <v>-100</v>
      </c>
      <c r="AR1349" s="95" t="str">
        <f>IF(Table2[[#This Row],[Negatives]]="NEG","",IF(AND(Table2[[#This Row],[2 Pro Bets]]="",Table2[[#This Row],[State]]="NSW",Table2[[#This Row],[Rated Order]]=3),"",100))</f>
        <v/>
      </c>
      <c r="AS1349" s="47" t="str">
        <f>IF(Table2[[#This Row],[Pro Bet]]="","",IF(Table2[[#This Row],[Lev Ret]]="","",AR1349*Table2[[#This Row],[Div]]))</f>
        <v/>
      </c>
      <c r="AT1349" s="96" t="str">
        <f>IF(Table2[[#This Row],[Pro Bet]]="","",IF(AS1349="",AR1349*-1,AS1349-AR1349))</f>
        <v/>
      </c>
    </row>
    <row r="1350" spans="1:46" x14ac:dyDescent="0.25">
      <c r="A1350" s="38">
        <v>45227</v>
      </c>
      <c r="B1350" s="39" t="s">
        <v>44</v>
      </c>
      <c r="C1350" s="40">
        <v>0.75694444444444453</v>
      </c>
      <c r="D1350" s="39">
        <v>4</v>
      </c>
      <c r="E1350" s="39">
        <v>0</v>
      </c>
      <c r="F1350" s="70">
        <v>10</v>
      </c>
      <c r="G1350" s="39">
        <v>1400</v>
      </c>
      <c r="H1350" s="39" t="s">
        <v>1398</v>
      </c>
      <c r="I1350" s="39">
        <v>78</v>
      </c>
      <c r="J1350" s="39">
        <v>160</v>
      </c>
      <c r="K1350" s="39">
        <v>3</v>
      </c>
      <c r="L1350" s="39" t="s">
        <v>93</v>
      </c>
      <c r="M1350" s="39" t="s">
        <v>999</v>
      </c>
      <c r="N1350" s="41">
        <v>5.5</v>
      </c>
      <c r="O1350" s="39" t="s">
        <v>1539</v>
      </c>
      <c r="P1350" s="39" t="s">
        <v>1421</v>
      </c>
      <c r="Q1350" s="48"/>
      <c r="R1350" s="39">
        <v>6</v>
      </c>
      <c r="S1350" s="39">
        <v>59</v>
      </c>
      <c r="T1350" s="39">
        <v>59</v>
      </c>
      <c r="U1350" s="48">
        <v>60.735009671179881</v>
      </c>
      <c r="V1350" s="39">
        <v>1</v>
      </c>
      <c r="W1350" s="39">
        <v>1</v>
      </c>
      <c r="X1350" s="39">
        <v>2</v>
      </c>
      <c r="Y1350" s="39">
        <v>5</v>
      </c>
      <c r="Z1350" s="39">
        <v>20</v>
      </c>
      <c r="AA1350" s="39"/>
      <c r="AB1350" s="52"/>
      <c r="AC1350" s="39"/>
      <c r="AD1350" s="41">
        <v>6.5</v>
      </c>
      <c r="AE1350" s="41"/>
      <c r="AF1350" s="68" t="s">
        <v>619</v>
      </c>
      <c r="AG1350" s="39" t="str">
        <f>VLOOKUP(B1350,$B$1703:$D$1743,2,FALSE)</f>
        <v>NSW</v>
      </c>
      <c r="AH1350" s="39" t="str">
        <f>VLOOKUP(B1350,$B$1703:$D$1743,3,FALSE)</f>
        <v>-</v>
      </c>
      <c r="AI1350" s="69" t="str">
        <f>TRIM(PROPER(L1350))</f>
        <v>Felix Majestic</v>
      </c>
      <c r="AJ1350" s="39" t="str">
        <f>TEXT(A1350, "ddd")</f>
        <v>Sat</v>
      </c>
      <c r="AK1350" s="39">
        <f>MONTH(Table2[[#This Row],[Date]])</f>
        <v>10</v>
      </c>
      <c r="AL1350" s="39"/>
      <c r="AM1350" s="39" t="str">
        <f>IF(AND(Table2[[#This Row],[Date]]=A1351,Table2[[#This Row],[Track]]=B1351,Table2[[#This Row],[Race]]=F1351,AL1350&lt;&gt;"Neg",AL1351&lt;&gt;"Neg"),2,"")</f>
        <v/>
      </c>
      <c r="AN1350" s="39" t="str">
        <f>IF(AM1350=2,2,IF(AND(AM1349=2,Table2[[#This Row],[Negatives]]&lt;&gt;"NEG"),2,""))</f>
        <v/>
      </c>
      <c r="AO1350" s="39">
        <f>IF(AND(Table2[[#This Row],[State]]="NSW",Table2[[#This Row],[Rated Order]]=3,AN1350=""),100,100)</f>
        <v>100</v>
      </c>
      <c r="AP1350" s="39" t="str">
        <f>IF(AC1350&lt;&gt;"Won","",AO1350*AD1350)</f>
        <v/>
      </c>
      <c r="AQ1350" s="39">
        <f>IF(AP1350="",AO1350*-1,AP1350-AO1350)</f>
        <v>-100</v>
      </c>
      <c r="AR1350" s="95">
        <f>IF(Table2[[#This Row],[Negatives]]="NEG","",IF(AND(Table2[[#This Row],[2 Pro Bets]]="",Table2[[#This Row],[State]]="NSW",Table2[[#This Row],[Rated Order]]=3),"",100))</f>
        <v>100</v>
      </c>
      <c r="AS1350" s="47" t="str">
        <f>IF(Table2[[#This Row],[Pro Bet]]="","",IF(Table2[[#This Row],[Lev Ret]]="","",AR1350*Table2[[#This Row],[Div]]))</f>
        <v/>
      </c>
      <c r="AT1350" s="96">
        <f>IF(Table2[[#This Row],[Pro Bet]]="","",IF(AS1350="",AR1350*-1,AS1350-AR1350))</f>
        <v>-100</v>
      </c>
    </row>
    <row r="1351" spans="1:46" x14ac:dyDescent="0.25">
      <c r="A1351" s="38">
        <v>45234</v>
      </c>
      <c r="B1351" s="39" t="s">
        <v>45</v>
      </c>
      <c r="C1351" s="40">
        <v>0.53125</v>
      </c>
      <c r="D1351" s="39">
        <v>6</v>
      </c>
      <c r="E1351" s="39">
        <v>0</v>
      </c>
      <c r="F1351" s="70">
        <v>2</v>
      </c>
      <c r="G1351" s="39">
        <v>1500</v>
      </c>
      <c r="H1351" s="39" t="s">
        <v>1398</v>
      </c>
      <c r="I1351" s="39">
        <v>78</v>
      </c>
      <c r="J1351" s="39">
        <v>160</v>
      </c>
      <c r="K1351" s="39">
        <v>4</v>
      </c>
      <c r="L1351" s="39" t="s">
        <v>371</v>
      </c>
      <c r="M1351" s="39" t="s">
        <v>1018</v>
      </c>
      <c r="N1351" s="41">
        <v>3.6</v>
      </c>
      <c r="O1351" s="39" t="s">
        <v>1440</v>
      </c>
      <c r="P1351" s="39" t="s">
        <v>1140</v>
      </c>
      <c r="Q1351" s="48"/>
      <c r="R1351" s="39">
        <v>4</v>
      </c>
      <c r="S1351" s="39">
        <v>57.5</v>
      </c>
      <c r="T1351" s="39">
        <v>57.5</v>
      </c>
      <c r="U1351" s="48">
        <v>44.1712204007286</v>
      </c>
      <c r="V1351" s="39">
        <v>4</v>
      </c>
      <c r="W1351" s="39"/>
      <c r="X1351" s="39">
        <v>2</v>
      </c>
      <c r="Y1351" s="39">
        <v>5.4</v>
      </c>
      <c r="Z1351" s="39">
        <v>20</v>
      </c>
      <c r="AA1351" s="39"/>
      <c r="AB1351" s="52"/>
      <c r="AC1351" s="39"/>
      <c r="AD1351" s="41">
        <v>3.7</v>
      </c>
      <c r="AE1351" s="41"/>
      <c r="AF1351" s="68" t="s">
        <v>619</v>
      </c>
      <c r="AG1351" s="39" t="str">
        <f>VLOOKUP(B1351,$B$1703:$D$1743,2,FALSE)</f>
        <v>NSW</v>
      </c>
      <c r="AH1351" s="39" t="str">
        <f>VLOOKUP(B1351,$B$1703:$D$1743,3,FALSE)</f>
        <v>-</v>
      </c>
      <c r="AI1351" s="69" t="str">
        <f>TRIM(PROPER(L1351))</f>
        <v>Nails Murphy</v>
      </c>
      <c r="AJ1351" s="39" t="str">
        <f>TEXT(A1351, "ddd")</f>
        <v>Sat</v>
      </c>
      <c r="AK1351" s="39">
        <f>MONTH(Table2[[#This Row],[Date]])</f>
        <v>11</v>
      </c>
      <c r="AL1351" s="39" t="s">
        <v>1362</v>
      </c>
      <c r="AM1351" s="39" t="str">
        <f>IF(AND(Table2[[#This Row],[Date]]=A1352,Table2[[#This Row],[Track]]=B1352,Table2[[#This Row],[Race]]=F1352,AL1351&lt;&gt;"Neg",AL1352&lt;&gt;"Neg"),2,"")</f>
        <v/>
      </c>
      <c r="AN1351" s="39" t="str">
        <f>IF(AM1351=2,2,IF(AND(AM1350=2,Table2[[#This Row],[Negatives]]&lt;&gt;"NEG"),2,""))</f>
        <v/>
      </c>
      <c r="AO1351" s="39">
        <f>IF(AND(Table2[[#This Row],[State]]="NSW",Table2[[#This Row],[Rated Order]]=3,AN1351=""),100,100)</f>
        <v>100</v>
      </c>
      <c r="AP1351" s="39" t="str">
        <f>IF(AC1351&lt;&gt;"Won","",AO1351*AD1351)</f>
        <v/>
      </c>
      <c r="AQ1351" s="39">
        <f>IF(AP1351="",AO1351*-1,AP1351-AO1351)</f>
        <v>-100</v>
      </c>
      <c r="AR1351" s="95" t="str">
        <f>IF(Table2[[#This Row],[Negatives]]="NEG","",IF(AND(Table2[[#This Row],[2 Pro Bets]]="",Table2[[#This Row],[State]]="NSW",Table2[[#This Row],[Rated Order]]=3),"",100))</f>
        <v/>
      </c>
      <c r="AS1351" s="47" t="str">
        <f>IF(Table2[[#This Row],[Pro Bet]]="","",IF(Table2[[#This Row],[Lev Ret]]="","",AR1351*Table2[[#This Row],[Div]]))</f>
        <v/>
      </c>
      <c r="AT1351" s="96" t="str">
        <f>IF(Table2[[#This Row],[Pro Bet]]="","",IF(AS1351="",AR1351*-1,AS1351-AR1351))</f>
        <v/>
      </c>
    </row>
    <row r="1352" spans="1:46" x14ac:dyDescent="0.25">
      <c r="A1352" s="38">
        <v>45234</v>
      </c>
      <c r="B1352" s="39" t="s">
        <v>237</v>
      </c>
      <c r="C1352" s="40">
        <v>0.54166666666666663</v>
      </c>
      <c r="D1352" s="39">
        <v>4</v>
      </c>
      <c r="E1352" s="39">
        <v>0</v>
      </c>
      <c r="F1352" s="70">
        <v>2</v>
      </c>
      <c r="G1352" s="39">
        <v>2500</v>
      </c>
      <c r="H1352" s="39" t="s">
        <v>988</v>
      </c>
      <c r="I1352" s="39" t="s">
        <v>989</v>
      </c>
      <c r="J1352" s="39">
        <v>300</v>
      </c>
      <c r="K1352" s="39">
        <v>2</v>
      </c>
      <c r="L1352" s="39" t="s">
        <v>317</v>
      </c>
      <c r="M1352" s="39" t="s">
        <v>1024</v>
      </c>
      <c r="N1352" s="41">
        <v>6.5</v>
      </c>
      <c r="O1352" s="39" t="s">
        <v>1337</v>
      </c>
      <c r="P1352" s="39" t="s">
        <v>1008</v>
      </c>
      <c r="Q1352" s="48"/>
      <c r="R1352" s="39">
        <v>1</v>
      </c>
      <c r="S1352" s="39">
        <v>56</v>
      </c>
      <c r="T1352" s="39">
        <v>56</v>
      </c>
      <c r="U1352" s="48">
        <v>39.194139194139197</v>
      </c>
      <c r="V1352" s="39"/>
      <c r="W1352" s="39"/>
      <c r="X1352" s="39">
        <v>2</v>
      </c>
      <c r="Y1352" s="39">
        <v>5.2</v>
      </c>
      <c r="Z1352" s="39">
        <v>35</v>
      </c>
      <c r="AA1352" s="39">
        <v>7</v>
      </c>
      <c r="AB1352" s="52"/>
      <c r="AC1352" s="39" t="s">
        <v>617</v>
      </c>
      <c r="AD1352" s="41">
        <v>6.5</v>
      </c>
      <c r="AE1352" s="41">
        <v>2.2000000000000002</v>
      </c>
      <c r="AF1352" s="68" t="s">
        <v>618</v>
      </c>
      <c r="AG1352" s="39" t="str">
        <f>VLOOKUP(B1352,$B$1703:$D$1743,2,FALSE)</f>
        <v>Vic</v>
      </c>
      <c r="AH1352" s="39" t="str">
        <f>VLOOKUP(B1352,$B$1703:$D$1743,3,FALSE)</f>
        <v>-</v>
      </c>
      <c r="AI1352" s="69" t="str">
        <f>TRIM(PROPER(L1352))</f>
        <v>Kalapour</v>
      </c>
      <c r="AJ1352" s="39" t="str">
        <f>TEXT(A1352, "ddd")</f>
        <v>Sat</v>
      </c>
      <c r="AK1352" s="39">
        <f>MONTH(Table2[[#This Row],[Date]])</f>
        <v>11</v>
      </c>
      <c r="AL1352" s="39" t="s">
        <v>1362</v>
      </c>
      <c r="AM1352" s="39" t="str">
        <f>IF(AND(Table2[[#This Row],[Date]]=A1353,Table2[[#This Row],[Track]]=B1353,Table2[[#This Row],[Race]]=F1353,AL1352&lt;&gt;"Neg",AL1353&lt;&gt;"Neg"),2,"")</f>
        <v/>
      </c>
      <c r="AN1352" s="39" t="str">
        <f>IF(AM1352=2,2,IF(AND(AM1351=2,Table2[[#This Row],[Negatives]]&lt;&gt;"NEG"),2,""))</f>
        <v/>
      </c>
      <c r="AO1352" s="39">
        <f>IF(AND(Table2[[#This Row],[State]]="NSW",Table2[[#This Row],[Rated Order]]=3,AN1352=""),100,100)</f>
        <v>100</v>
      </c>
      <c r="AP1352" s="39">
        <f>IF(AC1352&lt;&gt;"Won","",AO1352*AD1352)</f>
        <v>650</v>
      </c>
      <c r="AQ1352" s="39">
        <f>IF(AP1352="",AO1352*-1,AP1352-AO1352)</f>
        <v>550</v>
      </c>
      <c r="AR1352" s="95" t="str">
        <f>IF(Table2[[#This Row],[Negatives]]="NEG","",IF(AND(Table2[[#This Row],[2 Pro Bets]]="",Table2[[#This Row],[State]]="NSW",Table2[[#This Row],[Rated Order]]=3),"",100))</f>
        <v/>
      </c>
      <c r="AS1352" s="47" t="str">
        <f>IF(Table2[[#This Row],[Pro Bet]]="","",IF(Table2[[#This Row],[Lev Ret]]="","",AR1352*Table2[[#This Row],[Div]]))</f>
        <v/>
      </c>
      <c r="AT1352" s="96" t="str">
        <f>IF(Table2[[#This Row],[Pro Bet]]="","",IF(AS1352="",AR1352*-1,AS1352-AR1352))</f>
        <v/>
      </c>
    </row>
    <row r="1353" spans="1:46" x14ac:dyDescent="0.25">
      <c r="A1353" s="38">
        <v>45234</v>
      </c>
      <c r="B1353" s="39" t="s">
        <v>237</v>
      </c>
      <c r="C1353" s="40">
        <v>0.56944444444444442</v>
      </c>
      <c r="D1353" s="39">
        <v>4</v>
      </c>
      <c r="E1353" s="39">
        <v>0</v>
      </c>
      <c r="F1353" s="70">
        <v>3</v>
      </c>
      <c r="G1353" s="39">
        <v>1100</v>
      </c>
      <c r="H1353" s="39" t="s">
        <v>1021</v>
      </c>
      <c r="I1353" s="39" t="s">
        <v>1061</v>
      </c>
      <c r="J1353" s="39">
        <v>200</v>
      </c>
      <c r="K1353" s="39">
        <v>6</v>
      </c>
      <c r="L1353" s="39" t="s">
        <v>174</v>
      </c>
      <c r="M1353" s="39" t="s">
        <v>1006</v>
      </c>
      <c r="N1353" s="41">
        <v>3.2</v>
      </c>
      <c r="O1353" s="39" t="s">
        <v>1055</v>
      </c>
      <c r="P1353" s="39" t="s">
        <v>1278</v>
      </c>
      <c r="Q1353" s="48"/>
      <c r="R1353" s="39">
        <v>1</v>
      </c>
      <c r="S1353" s="39">
        <v>55</v>
      </c>
      <c r="T1353" s="39">
        <v>55</v>
      </c>
      <c r="U1353" s="48">
        <v>56.891025641025642</v>
      </c>
      <c r="V1353" s="39"/>
      <c r="W1353" s="39"/>
      <c r="X1353" s="39">
        <v>2</v>
      </c>
      <c r="Y1353" s="39">
        <v>5</v>
      </c>
      <c r="Z1353" s="39">
        <v>35</v>
      </c>
      <c r="AA1353" s="39">
        <v>11</v>
      </c>
      <c r="AB1353" s="52"/>
      <c r="AC1353" s="39"/>
      <c r="AD1353" s="41">
        <v>3.6</v>
      </c>
      <c r="AE1353" s="41"/>
      <c r="AF1353" s="68" t="s">
        <v>618</v>
      </c>
      <c r="AG1353" s="39" t="str">
        <f>VLOOKUP(B1353,$B$1703:$D$1743,2,FALSE)</f>
        <v>Vic</v>
      </c>
      <c r="AH1353" s="39" t="str">
        <f>VLOOKUP(B1353,$B$1703:$D$1743,3,FALSE)</f>
        <v>-</v>
      </c>
      <c r="AI1353" s="69" t="str">
        <f>TRIM(PROPER(L1353))</f>
        <v>Rose Quartz</v>
      </c>
      <c r="AJ1353" s="39" t="str">
        <f>TEXT(A1353, "ddd")</f>
        <v>Sat</v>
      </c>
      <c r="AK1353" s="39">
        <f>MONTH(Table2[[#This Row],[Date]])</f>
        <v>11</v>
      </c>
      <c r="AL1353" s="39"/>
      <c r="AM1353" s="39" t="str">
        <f>IF(AND(Table2[[#This Row],[Date]]=A1354,Table2[[#This Row],[Track]]=B1354,Table2[[#This Row],[Race]]=F1354,AL1353&lt;&gt;"Neg",AL1354&lt;&gt;"Neg"),2,"")</f>
        <v/>
      </c>
      <c r="AN1353" s="39" t="str">
        <f>IF(AM1353=2,2,IF(AND(AM1352=2,Table2[[#This Row],[Negatives]]&lt;&gt;"NEG"),2,""))</f>
        <v/>
      </c>
      <c r="AO1353" s="39">
        <f>IF(AND(Table2[[#This Row],[State]]="NSW",Table2[[#This Row],[Rated Order]]=3,AN1353=""),100,100)</f>
        <v>100</v>
      </c>
      <c r="AP1353" s="39" t="str">
        <f>IF(AC1353&lt;&gt;"Won","",AO1353*AD1353)</f>
        <v/>
      </c>
      <c r="AQ1353" s="39">
        <f>IF(AP1353="",AO1353*-1,AP1353-AO1353)</f>
        <v>-100</v>
      </c>
      <c r="AR1353" s="95">
        <f>IF(Table2[[#This Row],[Negatives]]="NEG","",IF(AND(Table2[[#This Row],[2 Pro Bets]]="",Table2[[#This Row],[State]]="NSW",Table2[[#This Row],[Rated Order]]=3),"",100))</f>
        <v>100</v>
      </c>
      <c r="AS1353" s="47" t="str">
        <f>IF(Table2[[#This Row],[Pro Bet]]="","",IF(Table2[[#This Row],[Lev Ret]]="","",AR1353*Table2[[#This Row],[Div]]))</f>
        <v/>
      </c>
      <c r="AT1353" s="96">
        <f>IF(Table2[[#This Row],[Pro Bet]]="","",IF(AS1353="",AR1353*-1,AS1353-AR1353))</f>
        <v>-100</v>
      </c>
    </row>
    <row r="1354" spans="1:46" x14ac:dyDescent="0.25">
      <c r="A1354" s="38">
        <v>45234</v>
      </c>
      <c r="B1354" s="39" t="s">
        <v>237</v>
      </c>
      <c r="C1354" s="40">
        <v>0.56944444444444442</v>
      </c>
      <c r="D1354" s="39">
        <v>4</v>
      </c>
      <c r="E1354" s="39">
        <v>0</v>
      </c>
      <c r="F1354" s="70">
        <v>3</v>
      </c>
      <c r="G1354" s="39">
        <v>1100</v>
      </c>
      <c r="H1354" s="39" t="s">
        <v>1021</v>
      </c>
      <c r="I1354" s="39" t="s">
        <v>1061</v>
      </c>
      <c r="J1354" s="39">
        <v>200</v>
      </c>
      <c r="K1354" s="39">
        <v>8</v>
      </c>
      <c r="L1354" s="39" t="s">
        <v>24</v>
      </c>
      <c r="M1354" s="39" t="s">
        <v>1030</v>
      </c>
      <c r="N1354" s="41">
        <v>11</v>
      </c>
      <c r="O1354" s="39" t="s">
        <v>1035</v>
      </c>
      <c r="P1354" s="39" t="s">
        <v>997</v>
      </c>
      <c r="Q1354" s="48"/>
      <c r="R1354" s="39">
        <v>7</v>
      </c>
      <c r="S1354" s="39">
        <v>55</v>
      </c>
      <c r="T1354" s="39">
        <v>55</v>
      </c>
      <c r="U1354" s="48">
        <v>56.891025641025642</v>
      </c>
      <c r="V1354" s="39"/>
      <c r="W1354" s="39"/>
      <c r="X1354" s="39">
        <v>3</v>
      </c>
      <c r="Y1354" s="39">
        <v>5.6</v>
      </c>
      <c r="Z1354" s="39">
        <v>30</v>
      </c>
      <c r="AA1354" s="39">
        <v>11</v>
      </c>
      <c r="AB1354" s="52"/>
      <c r="AC1354" s="39" t="s">
        <v>2</v>
      </c>
      <c r="AD1354" s="41">
        <v>13</v>
      </c>
      <c r="AE1354" s="41">
        <v>2.9</v>
      </c>
      <c r="AF1354" s="68" t="s">
        <v>618</v>
      </c>
      <c r="AG1354" s="39" t="str">
        <f>VLOOKUP(B1354,$B$1703:$D$1743,2,FALSE)</f>
        <v>Vic</v>
      </c>
      <c r="AH1354" s="39" t="str">
        <f>VLOOKUP(B1354,$B$1703:$D$1743,3,FALSE)</f>
        <v>-</v>
      </c>
      <c r="AI1354" s="69" t="str">
        <f>TRIM(PROPER(L1354))</f>
        <v>Hypothetical</v>
      </c>
      <c r="AJ1354" s="39" t="str">
        <f>TEXT(A1354, "ddd")</f>
        <v>Sat</v>
      </c>
      <c r="AK1354" s="39">
        <f>MONTH(Table2[[#This Row],[Date]])</f>
        <v>11</v>
      </c>
      <c r="AL1354" s="39" t="s">
        <v>1361</v>
      </c>
      <c r="AM1354" s="39" t="str">
        <f>IF(AND(Table2[[#This Row],[Date]]=A1355,Table2[[#This Row],[Track]]=B1355,Table2[[#This Row],[Race]]=F1355,AL1354&lt;&gt;"Neg",AL1355&lt;&gt;"Neg"),2,"")</f>
        <v/>
      </c>
      <c r="AN1354" s="39" t="str">
        <f>IF(AM1354=2,2,IF(AND(AM1353=2,Table2[[#This Row],[Negatives]]&lt;&gt;"NEG"),2,""))</f>
        <v/>
      </c>
      <c r="AO1354" s="39">
        <f>IF(AND(Table2[[#This Row],[State]]="NSW",Table2[[#This Row],[Rated Order]]=3,AN1354=""),100,100)</f>
        <v>100</v>
      </c>
      <c r="AP1354" s="39" t="str">
        <f>IF(AC1354&lt;&gt;"Won","",AO1354*AD1354)</f>
        <v/>
      </c>
      <c r="AQ1354" s="39">
        <f>IF(AP1354="",AO1354*-1,AP1354-AO1354)</f>
        <v>-100</v>
      </c>
      <c r="AR1354" s="95" t="str">
        <f>IF(Table2[[#This Row],[Negatives]]="NEG","",IF(AND(Table2[[#This Row],[2 Pro Bets]]="",Table2[[#This Row],[State]]="NSW",Table2[[#This Row],[Rated Order]]=3),"",100))</f>
        <v/>
      </c>
      <c r="AS1354" s="47" t="str">
        <f>IF(Table2[[#This Row],[Pro Bet]]="","",IF(Table2[[#This Row],[Lev Ret]]="","",AR1354*Table2[[#This Row],[Div]]))</f>
        <v/>
      </c>
      <c r="AT1354" s="96" t="str">
        <f>IF(Table2[[#This Row],[Pro Bet]]="","",IF(AS1354="",AR1354*-1,AS1354-AR1354))</f>
        <v/>
      </c>
    </row>
    <row r="1355" spans="1:46" x14ac:dyDescent="0.25">
      <c r="A1355" s="38">
        <v>45234</v>
      </c>
      <c r="B1355" s="39" t="s">
        <v>45</v>
      </c>
      <c r="C1355" s="40">
        <v>0.58333333333333337</v>
      </c>
      <c r="D1355" s="39">
        <v>6</v>
      </c>
      <c r="E1355" s="39">
        <v>0</v>
      </c>
      <c r="F1355" s="70">
        <v>4</v>
      </c>
      <c r="G1355" s="39">
        <v>1200</v>
      </c>
      <c r="H1355" s="39" t="s">
        <v>1021</v>
      </c>
      <c r="I1355" s="39">
        <v>78</v>
      </c>
      <c r="J1355" s="39">
        <v>160</v>
      </c>
      <c r="K1355" s="39">
        <v>2</v>
      </c>
      <c r="L1355" s="39" t="s">
        <v>372</v>
      </c>
      <c r="M1355" s="39" t="s">
        <v>999</v>
      </c>
      <c r="N1355" s="41">
        <v>2.8</v>
      </c>
      <c r="O1355" s="39" t="s">
        <v>1142</v>
      </c>
      <c r="P1355" s="39" t="s">
        <v>1433</v>
      </c>
      <c r="Q1355" s="48"/>
      <c r="R1355" s="39">
        <v>7</v>
      </c>
      <c r="S1355" s="39">
        <v>57.5</v>
      </c>
      <c r="T1355" s="39">
        <v>57.5</v>
      </c>
      <c r="U1355" s="48">
        <v>55.322128851540619</v>
      </c>
      <c r="V1355" s="39"/>
      <c r="W1355" s="39">
        <v>3</v>
      </c>
      <c r="X1355" s="39">
        <v>2</v>
      </c>
      <c r="Y1355" s="39">
        <v>4.5999999999999996</v>
      </c>
      <c r="Z1355" s="39">
        <v>20</v>
      </c>
      <c r="AA1355" s="39"/>
      <c r="AB1355" s="52"/>
      <c r="AC1355" s="39"/>
      <c r="AD1355" s="41">
        <v>4.8</v>
      </c>
      <c r="AE1355" s="41"/>
      <c r="AF1355" s="68" t="s">
        <v>619</v>
      </c>
      <c r="AG1355" s="39" t="str">
        <f>VLOOKUP(B1355,$B$1703:$D$1743,2,FALSE)</f>
        <v>NSW</v>
      </c>
      <c r="AH1355" s="39" t="str">
        <f>VLOOKUP(B1355,$B$1703:$D$1743,3,FALSE)</f>
        <v>-</v>
      </c>
      <c r="AI1355" s="69" t="str">
        <f>TRIM(PROPER(L1355))</f>
        <v>Shohei</v>
      </c>
      <c r="AJ1355" s="39" t="str">
        <f>TEXT(A1355, "ddd")</f>
        <v>Sat</v>
      </c>
      <c r="AK1355" s="39">
        <f>MONTH(Table2[[#This Row],[Date]])</f>
        <v>11</v>
      </c>
      <c r="AL1355" s="39"/>
      <c r="AM1355" s="39" t="str">
        <f>IF(AND(Table2[[#This Row],[Date]]=A1356,Table2[[#This Row],[Track]]=B1356,Table2[[#This Row],[Race]]=F1356,AL1355&lt;&gt;"Neg",AL1356&lt;&gt;"Neg"),2,"")</f>
        <v/>
      </c>
      <c r="AN1355" s="39" t="str">
        <f>IF(AM1355=2,2,IF(AND(AM1354=2,Table2[[#This Row],[Negatives]]&lt;&gt;"NEG"),2,""))</f>
        <v/>
      </c>
      <c r="AO1355" s="39">
        <f>IF(AND(Table2[[#This Row],[State]]="NSW",Table2[[#This Row],[Rated Order]]=3,AN1355=""),100,100)</f>
        <v>100</v>
      </c>
      <c r="AP1355" s="39" t="str">
        <f>IF(AC1355&lt;&gt;"Won","",AO1355*AD1355)</f>
        <v/>
      </c>
      <c r="AQ1355" s="39">
        <f>IF(AP1355="",AO1355*-1,AP1355-AO1355)</f>
        <v>-100</v>
      </c>
      <c r="AR1355" s="95">
        <f>IF(Table2[[#This Row],[Negatives]]="NEG","",IF(AND(Table2[[#This Row],[2 Pro Bets]]="",Table2[[#This Row],[State]]="NSW",Table2[[#This Row],[Rated Order]]=3),"",100))</f>
        <v>100</v>
      </c>
      <c r="AS1355" s="47" t="str">
        <f>IF(Table2[[#This Row],[Pro Bet]]="","",IF(Table2[[#This Row],[Lev Ret]]="","",AR1355*Table2[[#This Row],[Div]]))</f>
        <v/>
      </c>
      <c r="AT1355" s="96">
        <f>IF(Table2[[#This Row],[Pro Bet]]="","",IF(AS1355="",AR1355*-1,AS1355-AR1355))</f>
        <v>-100</v>
      </c>
    </row>
    <row r="1356" spans="1:46" x14ac:dyDescent="0.25">
      <c r="A1356" s="38">
        <v>45234</v>
      </c>
      <c r="B1356" s="39" t="s">
        <v>45</v>
      </c>
      <c r="C1356" s="40">
        <v>0.66666666666666663</v>
      </c>
      <c r="D1356" s="39">
        <v>6</v>
      </c>
      <c r="E1356" s="39">
        <v>0</v>
      </c>
      <c r="F1356" s="70">
        <v>7</v>
      </c>
      <c r="G1356" s="39">
        <v>1300</v>
      </c>
      <c r="H1356" s="39" t="s">
        <v>1398</v>
      </c>
      <c r="I1356" s="39" t="s">
        <v>1052</v>
      </c>
      <c r="J1356" s="39">
        <v>3000</v>
      </c>
      <c r="K1356" s="39">
        <v>1</v>
      </c>
      <c r="L1356" s="39" t="s">
        <v>88</v>
      </c>
      <c r="M1356" s="39" t="s">
        <v>999</v>
      </c>
      <c r="N1356" s="41">
        <v>1.75</v>
      </c>
      <c r="O1356" s="39" t="s">
        <v>1427</v>
      </c>
      <c r="P1356" s="39" t="s">
        <v>1407</v>
      </c>
      <c r="Q1356" s="48"/>
      <c r="R1356" s="39">
        <v>3</v>
      </c>
      <c r="S1356" s="39">
        <v>58.5</v>
      </c>
      <c r="T1356" s="39">
        <v>58.5</v>
      </c>
      <c r="U1356" s="48">
        <v>89.400921658986178</v>
      </c>
      <c r="V1356" s="39">
        <v>1</v>
      </c>
      <c r="W1356" s="39">
        <v>4</v>
      </c>
      <c r="X1356" s="39">
        <v>2</v>
      </c>
      <c r="Y1356" s="39">
        <v>2.9</v>
      </c>
      <c r="Z1356" s="39">
        <v>30</v>
      </c>
      <c r="AA1356" s="39"/>
      <c r="AB1356" s="52"/>
      <c r="AC1356" s="39" t="s">
        <v>1</v>
      </c>
      <c r="AD1356" s="41">
        <v>1.95</v>
      </c>
      <c r="AE1356" s="41">
        <v>1.1000000000000001</v>
      </c>
      <c r="AF1356" s="68" t="s">
        <v>619</v>
      </c>
      <c r="AG1356" s="39" t="str">
        <f>VLOOKUP(B1356,$B$1703:$D$1743,2,FALSE)</f>
        <v>NSW</v>
      </c>
      <c r="AH1356" s="39" t="str">
        <f>VLOOKUP(B1356,$B$1703:$D$1743,3,FALSE)</f>
        <v>-</v>
      </c>
      <c r="AI1356" s="69" t="str">
        <f>TRIM(PROPER(L1356))</f>
        <v>Think About It</v>
      </c>
      <c r="AJ1356" s="39" t="str">
        <f>TEXT(A1356, "ddd")</f>
        <v>Sat</v>
      </c>
      <c r="AK1356" s="39">
        <f>MONTH(Table2[[#This Row],[Date]])</f>
        <v>11</v>
      </c>
      <c r="AL1356" s="39" t="s">
        <v>1362</v>
      </c>
      <c r="AM1356" s="39" t="str">
        <f>IF(AND(Table2[[#This Row],[Date]]=A1357,Table2[[#This Row],[Track]]=B1357,Table2[[#This Row],[Race]]=F1357,AL1356&lt;&gt;"Neg",AL1357&lt;&gt;"Neg"),2,"")</f>
        <v/>
      </c>
      <c r="AN1356" s="39" t="str">
        <f>IF(AM1356=2,2,IF(AND(AM1355=2,Table2[[#This Row],[Negatives]]&lt;&gt;"NEG"),2,""))</f>
        <v/>
      </c>
      <c r="AO1356" s="39">
        <f>IF(AND(Table2[[#This Row],[State]]="NSW",Table2[[#This Row],[Rated Order]]=3,AN1356=""),100,100)</f>
        <v>100</v>
      </c>
      <c r="AP1356" s="39" t="str">
        <f>IF(AC1356&lt;&gt;"Won","",AO1356*AD1356)</f>
        <v/>
      </c>
      <c r="AQ1356" s="39">
        <f>IF(AP1356="",AO1356*-1,AP1356-AO1356)</f>
        <v>-100</v>
      </c>
      <c r="AR1356" s="95" t="str">
        <f>IF(Table2[[#This Row],[Negatives]]="NEG","",IF(AND(Table2[[#This Row],[2 Pro Bets]]="",Table2[[#This Row],[State]]="NSW",Table2[[#This Row],[Rated Order]]=3),"",100))</f>
        <v/>
      </c>
      <c r="AS1356" s="47" t="str">
        <f>IF(Table2[[#This Row],[Pro Bet]]="","",IF(Table2[[#This Row],[Lev Ret]]="","",AR1356*Table2[[#This Row],[Div]]))</f>
        <v/>
      </c>
      <c r="AT1356" s="96" t="str">
        <f>IF(Table2[[#This Row],[Pro Bet]]="","",IF(AS1356="",AR1356*-1,AS1356-AR1356))</f>
        <v/>
      </c>
    </row>
    <row r="1357" spans="1:46" x14ac:dyDescent="0.25">
      <c r="A1357" s="38">
        <v>45234</v>
      </c>
      <c r="B1357" s="39" t="s">
        <v>45</v>
      </c>
      <c r="C1357" s="40">
        <v>0.69791666666666663</v>
      </c>
      <c r="D1357" s="39">
        <v>6</v>
      </c>
      <c r="E1357" s="39">
        <v>0</v>
      </c>
      <c r="F1357" s="70">
        <v>8</v>
      </c>
      <c r="G1357" s="39">
        <v>1500</v>
      </c>
      <c r="H1357" s="39" t="s">
        <v>1398</v>
      </c>
      <c r="I1357" s="39" t="s">
        <v>1052</v>
      </c>
      <c r="J1357" s="39">
        <v>10000</v>
      </c>
      <c r="K1357" s="39">
        <v>16</v>
      </c>
      <c r="L1357" s="39" t="s">
        <v>373</v>
      </c>
      <c r="M1357" s="39" t="s">
        <v>1024</v>
      </c>
      <c r="N1357" s="41">
        <v>3.4</v>
      </c>
      <c r="O1357" s="39" t="s">
        <v>1554</v>
      </c>
      <c r="P1357" s="39" t="s">
        <v>1025</v>
      </c>
      <c r="Q1357" s="48"/>
      <c r="R1357" s="39">
        <v>4</v>
      </c>
      <c r="S1357" s="39">
        <v>55.5</v>
      </c>
      <c r="T1357" s="39">
        <v>55.5</v>
      </c>
      <c r="U1357" s="48">
        <v>50.245098039215691</v>
      </c>
      <c r="V1357" s="39">
        <v>4</v>
      </c>
      <c r="W1357" s="39"/>
      <c r="X1357" s="39">
        <v>2</v>
      </c>
      <c r="Y1357" s="39">
        <v>4.4000000000000004</v>
      </c>
      <c r="Z1357" s="39">
        <v>30</v>
      </c>
      <c r="AA1357" s="39"/>
      <c r="AB1357" s="52"/>
      <c r="AC1357" s="39"/>
      <c r="AD1357" s="41">
        <v>4.2</v>
      </c>
      <c r="AE1357" s="41"/>
      <c r="AF1357" s="68" t="s">
        <v>619</v>
      </c>
      <c r="AG1357" s="39" t="str">
        <f>VLOOKUP(B1357,$B$1703:$D$1743,2,FALSE)</f>
        <v>NSW</v>
      </c>
      <c r="AH1357" s="39" t="str">
        <f>VLOOKUP(B1357,$B$1703:$D$1743,3,FALSE)</f>
        <v>-</v>
      </c>
      <c r="AI1357" s="69" t="str">
        <f>TRIM(PROPER(L1357))</f>
        <v>Amelia'S Jewel</v>
      </c>
      <c r="AJ1357" s="39" t="str">
        <f>TEXT(A1357, "ddd")</f>
        <v>Sat</v>
      </c>
      <c r="AK1357" s="39">
        <f>MONTH(Table2[[#This Row],[Date]])</f>
        <v>11</v>
      </c>
      <c r="AL1357" s="39" t="s">
        <v>1362</v>
      </c>
      <c r="AM1357" s="39" t="str">
        <f>IF(AND(Table2[[#This Row],[Date]]=A1358,Table2[[#This Row],[Track]]=B1358,Table2[[#This Row],[Race]]=F1358,AL1357&lt;&gt;"Neg",AL1358&lt;&gt;"Neg"),2,"")</f>
        <v/>
      </c>
      <c r="AN1357" s="39" t="str">
        <f>IF(AM1357=2,2,IF(AND(AM1356=2,Table2[[#This Row],[Negatives]]&lt;&gt;"NEG"),2,""))</f>
        <v/>
      </c>
      <c r="AO1357" s="39">
        <f>IF(AND(Table2[[#This Row],[State]]="NSW",Table2[[#This Row],[Rated Order]]=3,AN1357=""),100,100)</f>
        <v>100</v>
      </c>
      <c r="AP1357" s="39" t="str">
        <f>IF(AC1357&lt;&gt;"Won","",AO1357*AD1357)</f>
        <v/>
      </c>
      <c r="AQ1357" s="39">
        <f>IF(AP1357="",AO1357*-1,AP1357-AO1357)</f>
        <v>-100</v>
      </c>
      <c r="AR1357" s="95" t="str">
        <f>IF(Table2[[#This Row],[Negatives]]="NEG","",IF(AND(Table2[[#This Row],[2 Pro Bets]]="",Table2[[#This Row],[State]]="NSW",Table2[[#This Row],[Rated Order]]=3),"",100))</f>
        <v/>
      </c>
      <c r="AS1357" s="47" t="str">
        <f>IF(Table2[[#This Row],[Pro Bet]]="","",IF(Table2[[#This Row],[Lev Ret]]="","",AR1357*Table2[[#This Row],[Div]]))</f>
        <v/>
      </c>
      <c r="AT1357" s="96" t="str">
        <f>IF(Table2[[#This Row],[Pro Bet]]="","",IF(AS1357="",AR1357*-1,AS1357-AR1357))</f>
        <v/>
      </c>
    </row>
    <row r="1358" spans="1:46" x14ac:dyDescent="0.25">
      <c r="A1358" s="38">
        <v>45234</v>
      </c>
      <c r="B1358" s="39" t="s">
        <v>45</v>
      </c>
      <c r="C1358" s="40">
        <v>0.74652777777777779</v>
      </c>
      <c r="D1358" s="39">
        <v>6</v>
      </c>
      <c r="E1358" s="39">
        <v>0</v>
      </c>
      <c r="F1358" s="70">
        <v>10</v>
      </c>
      <c r="G1358" s="39">
        <v>1100</v>
      </c>
      <c r="H1358" s="39" t="s">
        <v>1398</v>
      </c>
      <c r="I1358" s="39">
        <v>78</v>
      </c>
      <c r="J1358" s="39">
        <v>160</v>
      </c>
      <c r="K1358" s="39">
        <v>9</v>
      </c>
      <c r="L1358" s="39" t="s">
        <v>374</v>
      </c>
      <c r="M1358" s="39" t="s">
        <v>999</v>
      </c>
      <c r="N1358" s="41">
        <v>4.4000000000000004</v>
      </c>
      <c r="O1358" s="39" t="s">
        <v>1089</v>
      </c>
      <c r="P1358" s="39" t="s">
        <v>1547</v>
      </c>
      <c r="Q1358" s="48"/>
      <c r="R1358" s="39">
        <v>1</v>
      </c>
      <c r="S1358" s="39">
        <v>57</v>
      </c>
      <c r="T1358" s="39">
        <v>57</v>
      </c>
      <c r="U1358" s="48">
        <v>35.227272727272727</v>
      </c>
      <c r="V1358" s="39">
        <v>5</v>
      </c>
      <c r="W1358" s="39">
        <v>2</v>
      </c>
      <c r="X1358" s="39">
        <v>2</v>
      </c>
      <c r="Y1358" s="39">
        <v>4.5999999999999996</v>
      </c>
      <c r="Z1358" s="39">
        <v>20</v>
      </c>
      <c r="AA1358" s="39"/>
      <c r="AB1358" s="52"/>
      <c r="AC1358" s="39"/>
      <c r="AD1358" s="41">
        <v>4.4000000000000004</v>
      </c>
      <c r="AE1358" s="41"/>
      <c r="AF1358" s="68" t="s">
        <v>619</v>
      </c>
      <c r="AG1358" s="39" t="str">
        <f>VLOOKUP(B1358,$B$1703:$D$1743,2,FALSE)</f>
        <v>NSW</v>
      </c>
      <c r="AH1358" s="39" t="str">
        <f>VLOOKUP(B1358,$B$1703:$D$1743,3,FALSE)</f>
        <v>-</v>
      </c>
      <c r="AI1358" s="69" t="str">
        <f>TRIM(PROPER(L1358))</f>
        <v>Jedibeel</v>
      </c>
      <c r="AJ1358" s="39" t="str">
        <f>TEXT(A1358, "ddd")</f>
        <v>Sat</v>
      </c>
      <c r="AK1358" s="39">
        <f>MONTH(Table2[[#This Row],[Date]])</f>
        <v>11</v>
      </c>
      <c r="AL1358" s="39"/>
      <c r="AM1358" s="39">
        <f>IF(AND(Table2[[#This Row],[Date]]=A1359,Table2[[#This Row],[Track]]=B1359,Table2[[#This Row],[Race]]=F1359,AL1358&lt;&gt;"Neg",AL1359&lt;&gt;"Neg"),2,"")</f>
        <v>2</v>
      </c>
      <c r="AN1358" s="39">
        <f>IF(AM1358=2,2,IF(AND(AM1357=2,Table2[[#This Row],[Negatives]]&lt;&gt;"NEG"),2,""))</f>
        <v>2</v>
      </c>
      <c r="AO1358" s="39">
        <f>IF(AND(Table2[[#This Row],[State]]="NSW",Table2[[#This Row],[Rated Order]]=3,AN1358=""),100,100)</f>
        <v>100</v>
      </c>
      <c r="AP1358" s="39" t="str">
        <f>IF(AC1358&lt;&gt;"Won","",AO1358*AD1358)</f>
        <v/>
      </c>
      <c r="AQ1358" s="39">
        <f>IF(AP1358="",AO1358*-1,AP1358-AO1358)</f>
        <v>-100</v>
      </c>
      <c r="AR1358" s="95">
        <f>IF(Table2[[#This Row],[Negatives]]="NEG","",IF(AND(Table2[[#This Row],[2 Pro Bets]]="",Table2[[#This Row],[State]]="NSW",Table2[[#This Row],[Rated Order]]=3),"",100))</f>
        <v>100</v>
      </c>
      <c r="AS1358" s="47" t="str">
        <f>IF(Table2[[#This Row],[Pro Bet]]="","",IF(Table2[[#This Row],[Lev Ret]]="","",AR1358*Table2[[#This Row],[Div]]))</f>
        <v/>
      </c>
      <c r="AT1358" s="96">
        <f>IF(Table2[[#This Row],[Pro Bet]]="","",IF(AS1358="",AR1358*-1,AS1358-AR1358))</f>
        <v>-100</v>
      </c>
    </row>
    <row r="1359" spans="1:46" x14ac:dyDescent="0.25">
      <c r="A1359" s="38">
        <v>45234</v>
      </c>
      <c r="B1359" s="39" t="s">
        <v>45</v>
      </c>
      <c r="C1359" s="40">
        <v>0.74652777777777779</v>
      </c>
      <c r="D1359" s="39">
        <v>6</v>
      </c>
      <c r="E1359" s="39">
        <v>0</v>
      </c>
      <c r="F1359" s="70">
        <v>10</v>
      </c>
      <c r="G1359" s="39">
        <v>1100</v>
      </c>
      <c r="H1359" s="39" t="s">
        <v>1398</v>
      </c>
      <c r="I1359" s="39">
        <v>78</v>
      </c>
      <c r="J1359" s="39">
        <v>160</v>
      </c>
      <c r="K1359" s="39">
        <v>3</v>
      </c>
      <c r="L1359" s="39" t="s">
        <v>148</v>
      </c>
      <c r="M1359" s="39" t="s">
        <v>1030</v>
      </c>
      <c r="N1359" s="41">
        <v>2.6</v>
      </c>
      <c r="O1359" s="39" t="s">
        <v>1054</v>
      </c>
      <c r="P1359" s="39" t="s">
        <v>1182</v>
      </c>
      <c r="Q1359" s="48"/>
      <c r="R1359" s="39">
        <v>3</v>
      </c>
      <c r="S1359" s="39">
        <v>60</v>
      </c>
      <c r="T1359" s="39">
        <v>60</v>
      </c>
      <c r="U1359" s="48">
        <v>35.227272727272727</v>
      </c>
      <c r="V1359" s="39">
        <v>1</v>
      </c>
      <c r="W1359" s="39">
        <v>4</v>
      </c>
      <c r="X1359" s="39">
        <v>3</v>
      </c>
      <c r="Y1359" s="39">
        <v>5.2</v>
      </c>
      <c r="Z1359" s="39">
        <v>20</v>
      </c>
      <c r="AA1359" s="39"/>
      <c r="AB1359" s="52"/>
      <c r="AC1359" s="39" t="s">
        <v>471</v>
      </c>
      <c r="AD1359" s="41">
        <v>2.6</v>
      </c>
      <c r="AE1359" s="41">
        <v>1.4</v>
      </c>
      <c r="AF1359" s="68" t="s">
        <v>619</v>
      </c>
      <c r="AG1359" s="39" t="str">
        <f>VLOOKUP(B1359,$B$1703:$D$1743,2,FALSE)</f>
        <v>NSW</v>
      </c>
      <c r="AH1359" s="39" t="str">
        <f>VLOOKUP(B1359,$B$1703:$D$1743,3,FALSE)</f>
        <v>-</v>
      </c>
      <c r="AI1359" s="69" t="str">
        <f>TRIM(PROPER(L1359))</f>
        <v>Way To The Stars</v>
      </c>
      <c r="AJ1359" s="39" t="str">
        <f>TEXT(A1359, "ddd")</f>
        <v>Sat</v>
      </c>
      <c r="AK1359" s="39">
        <f>MONTH(Table2[[#This Row],[Date]])</f>
        <v>11</v>
      </c>
      <c r="AL1359" s="39"/>
      <c r="AM1359" s="39" t="str">
        <f>IF(AND(Table2[[#This Row],[Date]]=A1360,Table2[[#This Row],[Track]]=B1360,Table2[[#This Row],[Race]]=F1360,AL1359&lt;&gt;"Neg",AL1360&lt;&gt;"Neg"),2,"")</f>
        <v/>
      </c>
      <c r="AN1359" s="39">
        <f>IF(AM1359=2,2,IF(AND(AM1358=2,Table2[[#This Row],[Negatives]]&lt;&gt;"NEG"),2,""))</f>
        <v>2</v>
      </c>
      <c r="AO1359" s="39">
        <f>IF(AND(Table2[[#This Row],[State]]="NSW",Table2[[#This Row],[Rated Order]]=3,AN1359=""),100,100)</f>
        <v>100</v>
      </c>
      <c r="AP1359" s="39">
        <f>IF(AC1359&lt;&gt;"Won","",AO1359*AD1359)</f>
        <v>260</v>
      </c>
      <c r="AQ1359" s="39">
        <f>IF(AP1359="",AO1359*-1,AP1359-AO1359)</f>
        <v>160</v>
      </c>
      <c r="AR1359" s="95">
        <f>IF(Table2[[#This Row],[Negatives]]="NEG","",IF(AND(Table2[[#This Row],[2 Pro Bets]]="",Table2[[#This Row],[State]]="NSW",Table2[[#This Row],[Rated Order]]=3),"",100))</f>
        <v>100</v>
      </c>
      <c r="AS1359" s="47">
        <f>IF(Table2[[#This Row],[Pro Bet]]="","",IF(Table2[[#This Row],[Lev Ret]]="","",AR1359*Table2[[#This Row],[Div]]))</f>
        <v>260</v>
      </c>
      <c r="AT1359" s="96">
        <f>IF(Table2[[#This Row],[Pro Bet]]="","",IF(AS1359="",AR1359*-1,AS1359-AR1359))</f>
        <v>160</v>
      </c>
    </row>
    <row r="1360" spans="1:46" x14ac:dyDescent="0.25">
      <c r="A1360" s="38">
        <v>45237</v>
      </c>
      <c r="B1360" s="39" t="s">
        <v>237</v>
      </c>
      <c r="C1360" s="40">
        <v>0.47222222222222227</v>
      </c>
      <c r="D1360" s="39">
        <v>4</v>
      </c>
      <c r="E1360" s="39">
        <v>2</v>
      </c>
      <c r="F1360" s="70">
        <v>2</v>
      </c>
      <c r="G1360" s="39">
        <v>1800</v>
      </c>
      <c r="H1360" s="39" t="s">
        <v>988</v>
      </c>
      <c r="I1360" s="39" t="s">
        <v>989</v>
      </c>
      <c r="J1360" s="39">
        <v>175</v>
      </c>
      <c r="K1360" s="39">
        <v>4</v>
      </c>
      <c r="L1360" s="39" t="s">
        <v>318</v>
      </c>
      <c r="M1360" s="39"/>
      <c r="N1360" s="41">
        <v>3.4</v>
      </c>
      <c r="O1360" s="39" t="s">
        <v>1100</v>
      </c>
      <c r="P1360" s="39" t="s">
        <v>1278</v>
      </c>
      <c r="Q1360" s="48"/>
      <c r="R1360" s="39">
        <v>3</v>
      </c>
      <c r="S1360" s="39">
        <v>56</v>
      </c>
      <c r="T1360" s="39">
        <v>56</v>
      </c>
      <c r="U1360" s="48">
        <v>55.727554179566567</v>
      </c>
      <c r="V1360" s="39"/>
      <c r="W1360" s="39"/>
      <c r="X1360" s="39">
        <v>2</v>
      </c>
      <c r="Y1360" s="39">
        <v>4.5999999999999996</v>
      </c>
      <c r="Z1360" s="39">
        <v>40</v>
      </c>
      <c r="AA1360" s="39">
        <v>8</v>
      </c>
      <c r="AB1360" s="52"/>
      <c r="AC1360" s="39" t="s">
        <v>617</v>
      </c>
      <c r="AD1360" s="41">
        <v>3.8</v>
      </c>
      <c r="AE1360" s="41">
        <v>1.4</v>
      </c>
      <c r="AF1360" s="68" t="s">
        <v>618</v>
      </c>
      <c r="AG1360" s="39" t="str">
        <f>VLOOKUP(B1360,$B$1703:$D$1743,2,FALSE)</f>
        <v>Vic</v>
      </c>
      <c r="AH1360" s="39" t="str">
        <f>VLOOKUP(B1360,$B$1703:$D$1743,3,FALSE)</f>
        <v>-</v>
      </c>
      <c r="AI1360" s="69" t="str">
        <f>TRIM(PROPER(L1360))</f>
        <v>Forgot You</v>
      </c>
      <c r="AJ1360" s="39" t="str">
        <f>TEXT(A1360, "ddd")</f>
        <v>Tue</v>
      </c>
      <c r="AK1360" s="39">
        <f>MONTH(Table2[[#This Row],[Date]])</f>
        <v>11</v>
      </c>
      <c r="AL1360" s="39"/>
      <c r="AM1360" s="39">
        <f>IF(AND(Table2[[#This Row],[Date]]=A1361,Table2[[#This Row],[Track]]=B1361,Table2[[#This Row],[Race]]=F1361,AL1360&lt;&gt;"Neg",AL1361&lt;&gt;"Neg"),2,"")</f>
        <v>2</v>
      </c>
      <c r="AN1360" s="39">
        <f>IF(AM1360=2,2,IF(AND(AM1359=2,Table2[[#This Row],[Negatives]]&lt;&gt;"NEG"),2,""))</f>
        <v>2</v>
      </c>
      <c r="AO1360" s="39">
        <f>IF(AND(Table2[[#This Row],[State]]="NSW",Table2[[#This Row],[Rated Order]]=3,AN1360=""),100,100)</f>
        <v>100</v>
      </c>
      <c r="AP1360" s="39">
        <f>IF(AC1360&lt;&gt;"Won","",AO1360*AD1360)</f>
        <v>380</v>
      </c>
      <c r="AQ1360" s="39">
        <f>IF(AP1360="",AO1360*-1,AP1360-AO1360)</f>
        <v>280</v>
      </c>
      <c r="AR1360" s="95">
        <f>IF(Table2[[#This Row],[Negatives]]="NEG","",IF(AND(Table2[[#This Row],[2 Pro Bets]]="",Table2[[#This Row],[State]]="NSW",Table2[[#This Row],[Rated Order]]=3),"",100))</f>
        <v>100</v>
      </c>
      <c r="AS1360" s="47">
        <f>IF(Table2[[#This Row],[Pro Bet]]="","",IF(Table2[[#This Row],[Lev Ret]]="","",AR1360*Table2[[#This Row],[Div]]))</f>
        <v>380</v>
      </c>
      <c r="AT1360" s="96">
        <f>IF(Table2[[#This Row],[Pro Bet]]="","",IF(AS1360="",AR1360*-1,AS1360-AR1360))</f>
        <v>280</v>
      </c>
    </row>
    <row r="1361" spans="1:46" x14ac:dyDescent="0.25">
      <c r="A1361" s="38">
        <v>45237</v>
      </c>
      <c r="B1361" s="39" t="s">
        <v>237</v>
      </c>
      <c r="C1361" s="40">
        <v>0.47222222222222227</v>
      </c>
      <c r="D1361" s="39">
        <v>4</v>
      </c>
      <c r="E1361" s="39">
        <v>2</v>
      </c>
      <c r="F1361" s="70">
        <v>2</v>
      </c>
      <c r="G1361" s="39">
        <v>1800</v>
      </c>
      <c r="H1361" s="39" t="s">
        <v>988</v>
      </c>
      <c r="I1361" s="39" t="s">
        <v>989</v>
      </c>
      <c r="J1361" s="39">
        <v>175</v>
      </c>
      <c r="K1361" s="39">
        <v>1</v>
      </c>
      <c r="L1361" s="39" t="s">
        <v>19</v>
      </c>
      <c r="M1361" s="39"/>
      <c r="N1361" s="41">
        <v>4.4000000000000004</v>
      </c>
      <c r="O1361" s="39" t="s">
        <v>1327</v>
      </c>
      <c r="P1361" s="39" t="s">
        <v>1075</v>
      </c>
      <c r="Q1361" s="48"/>
      <c r="R1361" s="39">
        <v>1</v>
      </c>
      <c r="S1361" s="39">
        <v>59.5</v>
      </c>
      <c r="T1361" s="39">
        <v>59.5</v>
      </c>
      <c r="U1361" s="48">
        <v>55.727554179566567</v>
      </c>
      <c r="V1361" s="39"/>
      <c r="W1361" s="39"/>
      <c r="X1361" s="39">
        <v>3</v>
      </c>
      <c r="Y1361" s="39">
        <v>5.5</v>
      </c>
      <c r="Z1361" s="39">
        <v>30</v>
      </c>
      <c r="AA1361" s="39">
        <v>8</v>
      </c>
      <c r="AB1361" s="52"/>
      <c r="AC1361" s="39"/>
      <c r="AD1361" s="41">
        <v>5.5</v>
      </c>
      <c r="AE1361" s="41"/>
      <c r="AF1361" s="68" t="s">
        <v>618</v>
      </c>
      <c r="AG1361" s="39" t="str">
        <f>VLOOKUP(B1361,$B$1703:$D$1743,2,FALSE)</f>
        <v>Vic</v>
      </c>
      <c r="AH1361" s="39" t="str">
        <f>VLOOKUP(B1361,$B$1703:$D$1743,3,FALSE)</f>
        <v>-</v>
      </c>
      <c r="AI1361" s="69" t="str">
        <f>TRIM(PROPER(L1361))</f>
        <v>Pounding</v>
      </c>
      <c r="AJ1361" s="39" t="str">
        <f>TEXT(A1361, "ddd")</f>
        <v>Tue</v>
      </c>
      <c r="AK1361" s="39">
        <f>MONTH(Table2[[#This Row],[Date]])</f>
        <v>11</v>
      </c>
      <c r="AL1361" s="39"/>
      <c r="AM1361" s="39" t="str">
        <f>IF(AND(Table2[[#This Row],[Date]]=A1362,Table2[[#This Row],[Track]]=B1362,Table2[[#This Row],[Race]]=F1362,AL1361&lt;&gt;"Neg",AL1362&lt;&gt;"Neg"),2,"")</f>
        <v/>
      </c>
      <c r="AN1361" s="39">
        <f>IF(AM1361=2,2,IF(AND(AM1360=2,Table2[[#This Row],[Negatives]]&lt;&gt;"NEG"),2,""))</f>
        <v>2</v>
      </c>
      <c r="AO1361" s="39">
        <f>IF(AND(Table2[[#This Row],[State]]="NSW",Table2[[#This Row],[Rated Order]]=3,AN1361=""),100,100)</f>
        <v>100</v>
      </c>
      <c r="AP1361" s="39" t="str">
        <f>IF(AC1361&lt;&gt;"Won","",AO1361*AD1361)</f>
        <v/>
      </c>
      <c r="AQ1361" s="39">
        <f>IF(AP1361="",AO1361*-1,AP1361-AO1361)</f>
        <v>-100</v>
      </c>
      <c r="AR1361" s="95">
        <f>IF(Table2[[#This Row],[Negatives]]="NEG","",IF(AND(Table2[[#This Row],[2 Pro Bets]]="",Table2[[#This Row],[State]]="NSW",Table2[[#This Row],[Rated Order]]=3),"",100))</f>
        <v>100</v>
      </c>
      <c r="AS1361" s="47" t="str">
        <f>IF(Table2[[#This Row],[Pro Bet]]="","",IF(Table2[[#This Row],[Lev Ret]]="","",AR1361*Table2[[#This Row],[Div]]))</f>
        <v/>
      </c>
      <c r="AT1361" s="96">
        <f>IF(Table2[[#This Row],[Pro Bet]]="","",IF(AS1361="",AR1361*-1,AS1361-AR1361))</f>
        <v>-100</v>
      </c>
    </row>
    <row r="1362" spans="1:46" x14ac:dyDescent="0.25">
      <c r="A1362" s="38">
        <v>45237</v>
      </c>
      <c r="B1362" s="39" t="s">
        <v>237</v>
      </c>
      <c r="C1362" s="40">
        <v>0.55555555555555558</v>
      </c>
      <c r="D1362" s="39">
        <v>4</v>
      </c>
      <c r="E1362" s="39">
        <v>2</v>
      </c>
      <c r="F1362" s="70">
        <v>5</v>
      </c>
      <c r="G1362" s="39">
        <v>2800</v>
      </c>
      <c r="H1362" s="39" t="s">
        <v>988</v>
      </c>
      <c r="I1362" s="39">
        <v>96</v>
      </c>
      <c r="J1362" s="39">
        <v>150</v>
      </c>
      <c r="K1362" s="39">
        <v>8</v>
      </c>
      <c r="L1362" s="39" t="s">
        <v>168</v>
      </c>
      <c r="M1362" s="39"/>
      <c r="N1362" s="41">
        <v>13</v>
      </c>
      <c r="O1362" s="39" t="s">
        <v>1044</v>
      </c>
      <c r="P1362" s="39" t="s">
        <v>1231</v>
      </c>
      <c r="Q1362" s="48"/>
      <c r="R1362" s="39">
        <v>2</v>
      </c>
      <c r="S1362" s="39">
        <v>53</v>
      </c>
      <c r="T1362" s="39">
        <v>53</v>
      </c>
      <c r="U1362" s="48">
        <v>44.729344729344731</v>
      </c>
      <c r="V1362" s="39"/>
      <c r="W1362" s="39"/>
      <c r="X1362" s="39">
        <v>2</v>
      </c>
      <c r="Y1362" s="39">
        <v>5.4</v>
      </c>
      <c r="Z1362" s="39">
        <v>30</v>
      </c>
      <c r="AA1362" s="39">
        <v>9</v>
      </c>
      <c r="AB1362" s="52"/>
      <c r="AC1362" s="39"/>
      <c r="AD1362" s="41">
        <v>14</v>
      </c>
      <c r="AE1362" s="41"/>
      <c r="AF1362" s="68" t="s">
        <v>618</v>
      </c>
      <c r="AG1362" s="39" t="str">
        <f>VLOOKUP(B1362,$B$1703:$D$1743,2,FALSE)</f>
        <v>Vic</v>
      </c>
      <c r="AH1362" s="39" t="str">
        <f>VLOOKUP(B1362,$B$1703:$D$1743,3,FALSE)</f>
        <v>-</v>
      </c>
      <c r="AI1362" s="69" t="str">
        <f>TRIM(PROPER(L1362))</f>
        <v>Long Arm</v>
      </c>
      <c r="AJ1362" s="39" t="str">
        <f>TEXT(A1362, "ddd")</f>
        <v>Tue</v>
      </c>
      <c r="AK1362" s="39">
        <f>MONTH(Table2[[#This Row],[Date]])</f>
        <v>11</v>
      </c>
      <c r="AL1362" s="39"/>
      <c r="AM1362" s="39" t="str">
        <f>IF(AND(Table2[[#This Row],[Date]]=A1363,Table2[[#This Row],[Track]]=B1363,Table2[[#This Row],[Race]]=F1363,AL1362&lt;&gt;"Neg",AL1363&lt;&gt;"Neg"),2,"")</f>
        <v/>
      </c>
      <c r="AN1362" s="39" t="str">
        <f>IF(AM1362=2,2,IF(AND(AM1361=2,Table2[[#This Row],[Negatives]]&lt;&gt;"NEG"),2,""))</f>
        <v/>
      </c>
      <c r="AO1362" s="39">
        <f>IF(AND(Table2[[#This Row],[State]]="NSW",Table2[[#This Row],[Rated Order]]=3,AN1362=""),100,100)</f>
        <v>100</v>
      </c>
      <c r="AP1362" s="39" t="str">
        <f>IF(AC1362&lt;&gt;"Won","",AO1362*AD1362)</f>
        <v/>
      </c>
      <c r="AQ1362" s="39">
        <f>IF(AP1362="",AO1362*-1,AP1362-AO1362)</f>
        <v>-100</v>
      </c>
      <c r="AR1362" s="95">
        <f>IF(Table2[[#This Row],[Negatives]]="NEG","",IF(AND(Table2[[#This Row],[2 Pro Bets]]="",Table2[[#This Row],[State]]="NSW",Table2[[#This Row],[Rated Order]]=3),"",100))</f>
        <v>100</v>
      </c>
      <c r="AS1362" s="47" t="str">
        <f>IF(Table2[[#This Row],[Pro Bet]]="","",IF(Table2[[#This Row],[Lev Ret]]="","",AR1362*Table2[[#This Row],[Div]]))</f>
        <v/>
      </c>
      <c r="AT1362" s="96">
        <f>IF(Table2[[#This Row],[Pro Bet]]="","",IF(AS1362="",AR1362*-1,AS1362-AR1362))</f>
        <v>-100</v>
      </c>
    </row>
    <row r="1363" spans="1:46" x14ac:dyDescent="0.25">
      <c r="A1363" s="38">
        <v>45239</v>
      </c>
      <c r="B1363" s="39" t="s">
        <v>237</v>
      </c>
      <c r="C1363" s="40">
        <v>0.55208333333333337</v>
      </c>
      <c r="D1363" s="39">
        <v>4</v>
      </c>
      <c r="E1363" s="39">
        <v>5</v>
      </c>
      <c r="F1363" s="70">
        <v>2</v>
      </c>
      <c r="G1363" s="39">
        <v>1700</v>
      </c>
      <c r="H1363" s="39" t="s">
        <v>1021</v>
      </c>
      <c r="I1363" s="39">
        <v>70</v>
      </c>
      <c r="J1363" s="39">
        <v>150</v>
      </c>
      <c r="K1363" s="39">
        <v>12</v>
      </c>
      <c r="L1363" s="39" t="s">
        <v>280</v>
      </c>
      <c r="M1363" s="39"/>
      <c r="N1363" s="41">
        <v>8.3000000000000007</v>
      </c>
      <c r="O1363" s="39" t="s">
        <v>1327</v>
      </c>
      <c r="P1363" s="39" t="s">
        <v>1151</v>
      </c>
      <c r="Q1363" s="48"/>
      <c r="R1363" s="39">
        <v>12</v>
      </c>
      <c r="S1363" s="39">
        <v>53.5</v>
      </c>
      <c r="T1363" s="39">
        <v>53.5</v>
      </c>
      <c r="U1363" s="48">
        <v>31.278962001853564</v>
      </c>
      <c r="V1363" s="39"/>
      <c r="W1363" s="39"/>
      <c r="X1363" s="39">
        <v>2</v>
      </c>
      <c r="Y1363" s="39">
        <v>5.3</v>
      </c>
      <c r="Z1363" s="39">
        <v>30</v>
      </c>
      <c r="AA1363" s="39">
        <v>13</v>
      </c>
      <c r="AB1363" s="52"/>
      <c r="AC1363" s="39"/>
      <c r="AD1363" s="41">
        <v>7</v>
      </c>
      <c r="AE1363" s="41"/>
      <c r="AF1363" s="68" t="s">
        <v>618</v>
      </c>
      <c r="AG1363" s="39" t="str">
        <f>VLOOKUP(B1363,$B$1703:$D$1743,2,FALSE)</f>
        <v>Vic</v>
      </c>
      <c r="AH1363" s="39" t="str">
        <f>VLOOKUP(B1363,$B$1703:$D$1743,3,FALSE)</f>
        <v>-</v>
      </c>
      <c r="AI1363" s="69" t="str">
        <f>TRIM(PROPER(L1363))</f>
        <v>Tacumwah</v>
      </c>
      <c r="AJ1363" s="39" t="str">
        <f>TEXT(A1363, "ddd")</f>
        <v>Thu</v>
      </c>
      <c r="AK1363" s="39">
        <f>MONTH(Table2[[#This Row],[Date]])</f>
        <v>11</v>
      </c>
      <c r="AL1363" s="39"/>
      <c r="AM1363" s="39" t="str">
        <f>IF(AND(Table2[[#This Row],[Date]]=A1364,Table2[[#This Row],[Track]]=B1364,Table2[[#This Row],[Race]]=F1364,AL1363&lt;&gt;"Neg",AL1364&lt;&gt;"Neg"),2,"")</f>
        <v/>
      </c>
      <c r="AN1363" s="39" t="str">
        <f>IF(AM1363=2,2,IF(AND(AM1362=2,Table2[[#This Row],[Negatives]]&lt;&gt;"NEG"),2,""))</f>
        <v/>
      </c>
      <c r="AO1363" s="39">
        <f>IF(AND(Table2[[#This Row],[State]]="NSW",Table2[[#This Row],[Rated Order]]=3,AN1363=""),100,100)</f>
        <v>100</v>
      </c>
      <c r="AP1363" s="39" t="str">
        <f>IF(AC1363&lt;&gt;"Won","",AO1363*AD1363)</f>
        <v/>
      </c>
      <c r="AQ1363" s="39">
        <f>IF(AP1363="",AO1363*-1,AP1363-AO1363)</f>
        <v>-100</v>
      </c>
      <c r="AR1363" s="95">
        <f>IF(Table2[[#This Row],[Negatives]]="NEG","",IF(AND(Table2[[#This Row],[2 Pro Bets]]="",Table2[[#This Row],[State]]="NSW",Table2[[#This Row],[Rated Order]]=3),"",100))</f>
        <v>100</v>
      </c>
      <c r="AS1363" s="47" t="str">
        <f>IF(Table2[[#This Row],[Pro Bet]]="","",IF(Table2[[#This Row],[Lev Ret]]="","",AR1363*Table2[[#This Row],[Div]]))</f>
        <v/>
      </c>
      <c r="AT1363" s="96">
        <f>IF(Table2[[#This Row],[Pro Bet]]="","",IF(AS1363="",AR1363*-1,AS1363-AR1363))</f>
        <v>-100</v>
      </c>
    </row>
    <row r="1364" spans="1:46" x14ac:dyDescent="0.25">
      <c r="A1364" s="38">
        <v>45239</v>
      </c>
      <c r="B1364" s="39" t="s">
        <v>237</v>
      </c>
      <c r="C1364" s="40">
        <v>0.60416666666666663</v>
      </c>
      <c r="D1364" s="39">
        <v>4</v>
      </c>
      <c r="E1364" s="39">
        <v>5</v>
      </c>
      <c r="F1364" s="70">
        <v>4</v>
      </c>
      <c r="G1364" s="39">
        <v>1600</v>
      </c>
      <c r="H1364" s="39" t="s">
        <v>1021</v>
      </c>
      <c r="I1364" s="39" t="s">
        <v>1061</v>
      </c>
      <c r="J1364" s="39">
        <v>350</v>
      </c>
      <c r="K1364" s="39">
        <v>3</v>
      </c>
      <c r="L1364" s="39" t="s">
        <v>17</v>
      </c>
      <c r="M1364" s="39"/>
      <c r="N1364" s="41">
        <v>6</v>
      </c>
      <c r="O1364" s="39" t="s">
        <v>1100</v>
      </c>
      <c r="P1364" s="39" t="s">
        <v>1278</v>
      </c>
      <c r="Q1364" s="48"/>
      <c r="R1364" s="39">
        <v>9</v>
      </c>
      <c r="S1364" s="39">
        <v>57</v>
      </c>
      <c r="T1364" s="39">
        <v>57</v>
      </c>
      <c r="U1364" s="48">
        <v>46.969696969696969</v>
      </c>
      <c r="V1364" s="39"/>
      <c r="W1364" s="39"/>
      <c r="X1364" s="39">
        <v>2</v>
      </c>
      <c r="Y1364" s="39">
        <v>5.2</v>
      </c>
      <c r="Z1364" s="39">
        <v>35</v>
      </c>
      <c r="AA1364" s="39">
        <v>9</v>
      </c>
      <c r="AB1364" s="52"/>
      <c r="AC1364" s="39" t="s">
        <v>1</v>
      </c>
      <c r="AD1364" s="41">
        <v>7</v>
      </c>
      <c r="AE1364" s="41">
        <v>1.9</v>
      </c>
      <c r="AF1364" s="68" t="s">
        <v>618</v>
      </c>
      <c r="AG1364" s="39" t="str">
        <f>VLOOKUP(B1364,$B$1703:$D$1743,2,FALSE)</f>
        <v>Vic</v>
      </c>
      <c r="AH1364" s="39" t="str">
        <f>VLOOKUP(B1364,$B$1703:$D$1743,3,FALSE)</f>
        <v>-</v>
      </c>
      <c r="AI1364" s="69" t="str">
        <f>TRIM(PROPER(L1364))</f>
        <v>Chandon Burj</v>
      </c>
      <c r="AJ1364" s="39" t="str">
        <f>TEXT(A1364, "ddd")</f>
        <v>Thu</v>
      </c>
      <c r="AK1364" s="39">
        <f>MONTH(Table2[[#This Row],[Date]])</f>
        <v>11</v>
      </c>
      <c r="AL1364" s="39"/>
      <c r="AM1364" s="39">
        <f>IF(AND(Table2[[#This Row],[Date]]=A1365,Table2[[#This Row],[Track]]=B1365,Table2[[#This Row],[Race]]=F1365,AL1364&lt;&gt;"Neg",AL1365&lt;&gt;"Neg"),2,"")</f>
        <v>2</v>
      </c>
      <c r="AN1364" s="39">
        <f>IF(AM1364=2,2,IF(AND(AM1363=2,Table2[[#This Row],[Negatives]]&lt;&gt;"NEG"),2,""))</f>
        <v>2</v>
      </c>
      <c r="AO1364" s="39">
        <f>IF(AND(Table2[[#This Row],[State]]="NSW",Table2[[#This Row],[Rated Order]]=3,AN1364=""),100,100)</f>
        <v>100</v>
      </c>
      <c r="AP1364" s="39" t="str">
        <f>IF(AC1364&lt;&gt;"Won","",AO1364*AD1364)</f>
        <v/>
      </c>
      <c r="AQ1364" s="39">
        <f>IF(AP1364="",AO1364*-1,AP1364-AO1364)</f>
        <v>-100</v>
      </c>
      <c r="AR1364" s="95">
        <f>IF(Table2[[#This Row],[Negatives]]="NEG","",IF(AND(Table2[[#This Row],[2 Pro Bets]]="",Table2[[#This Row],[State]]="NSW",Table2[[#This Row],[Rated Order]]=3),"",100))</f>
        <v>100</v>
      </c>
      <c r="AS1364" s="47" t="str">
        <f>IF(Table2[[#This Row],[Pro Bet]]="","",IF(Table2[[#This Row],[Lev Ret]]="","",AR1364*Table2[[#This Row],[Div]]))</f>
        <v/>
      </c>
      <c r="AT1364" s="96">
        <f>IF(Table2[[#This Row],[Pro Bet]]="","",IF(AS1364="",AR1364*-1,AS1364-AR1364))</f>
        <v>-100</v>
      </c>
    </row>
    <row r="1365" spans="1:46" x14ac:dyDescent="0.25">
      <c r="A1365" s="38">
        <v>45239</v>
      </c>
      <c r="B1365" s="39" t="s">
        <v>237</v>
      </c>
      <c r="C1365" s="40">
        <v>0.60416666666666663</v>
      </c>
      <c r="D1365" s="39">
        <v>4</v>
      </c>
      <c r="E1365" s="39">
        <v>5</v>
      </c>
      <c r="F1365" s="70">
        <v>4</v>
      </c>
      <c r="G1365" s="39">
        <v>1600</v>
      </c>
      <c r="H1365" s="39" t="s">
        <v>1021</v>
      </c>
      <c r="I1365" s="39" t="s">
        <v>1061</v>
      </c>
      <c r="J1365" s="39">
        <v>350</v>
      </c>
      <c r="K1365" s="39">
        <v>2</v>
      </c>
      <c r="L1365" s="39" t="s">
        <v>184</v>
      </c>
      <c r="M1365" s="39"/>
      <c r="N1365" s="41">
        <v>2.6</v>
      </c>
      <c r="O1365" s="39" t="s">
        <v>1181</v>
      </c>
      <c r="P1365" s="39" t="s">
        <v>1090</v>
      </c>
      <c r="Q1365" s="48"/>
      <c r="R1365" s="39">
        <v>4</v>
      </c>
      <c r="S1365" s="39">
        <v>58.5</v>
      </c>
      <c r="T1365" s="39">
        <v>58.5</v>
      </c>
      <c r="U1365" s="48">
        <v>46.969696969696969</v>
      </c>
      <c r="V1365" s="39"/>
      <c r="W1365" s="39"/>
      <c r="X1365" s="39">
        <v>3</v>
      </c>
      <c r="Y1365" s="39">
        <v>5.6</v>
      </c>
      <c r="Z1365" s="39">
        <v>30</v>
      </c>
      <c r="AA1365" s="39">
        <v>9</v>
      </c>
      <c r="AB1365" s="52"/>
      <c r="AC1365" s="39" t="s">
        <v>617</v>
      </c>
      <c r="AD1365" s="41">
        <v>2.8</v>
      </c>
      <c r="AE1365" s="41">
        <v>1.3</v>
      </c>
      <c r="AF1365" s="68" t="s">
        <v>618</v>
      </c>
      <c r="AG1365" s="39" t="str">
        <f>VLOOKUP(B1365,$B$1703:$D$1743,2,FALSE)</f>
        <v>Vic</v>
      </c>
      <c r="AH1365" s="39" t="str">
        <f>VLOOKUP(B1365,$B$1703:$D$1743,3,FALSE)</f>
        <v>-</v>
      </c>
      <c r="AI1365" s="69" t="str">
        <f>TRIM(PROPER(L1365))</f>
        <v>Foxy Frida</v>
      </c>
      <c r="AJ1365" s="39" t="str">
        <f>TEXT(A1365, "ddd")</f>
        <v>Thu</v>
      </c>
      <c r="AK1365" s="39">
        <f>MONTH(Table2[[#This Row],[Date]])</f>
        <v>11</v>
      </c>
      <c r="AL1365" s="39"/>
      <c r="AM1365" s="39" t="str">
        <f>IF(AND(Table2[[#This Row],[Date]]=A1366,Table2[[#This Row],[Track]]=B1366,Table2[[#This Row],[Race]]=F1366,AL1365&lt;&gt;"Neg",AL1366&lt;&gt;"Neg"),2,"")</f>
        <v/>
      </c>
      <c r="AN1365" s="39">
        <f>IF(AM1365=2,2,IF(AND(AM1364=2,Table2[[#This Row],[Negatives]]&lt;&gt;"NEG"),2,""))</f>
        <v>2</v>
      </c>
      <c r="AO1365" s="39">
        <f>IF(AND(Table2[[#This Row],[State]]="NSW",Table2[[#This Row],[Rated Order]]=3,AN1365=""),100,100)</f>
        <v>100</v>
      </c>
      <c r="AP1365" s="39">
        <f>IF(AC1365&lt;&gt;"Won","",AO1365*AD1365)</f>
        <v>280</v>
      </c>
      <c r="AQ1365" s="39">
        <f>IF(AP1365="",AO1365*-1,AP1365-AO1365)</f>
        <v>180</v>
      </c>
      <c r="AR1365" s="95">
        <f>IF(Table2[[#This Row],[Negatives]]="NEG","",IF(AND(Table2[[#This Row],[2 Pro Bets]]="",Table2[[#This Row],[State]]="NSW",Table2[[#This Row],[Rated Order]]=3),"",100))</f>
        <v>100</v>
      </c>
      <c r="AS1365" s="47">
        <f>IF(Table2[[#This Row],[Pro Bet]]="","",IF(Table2[[#This Row],[Lev Ret]]="","",AR1365*Table2[[#This Row],[Div]]))</f>
        <v>280</v>
      </c>
      <c r="AT1365" s="96">
        <f>IF(Table2[[#This Row],[Pro Bet]]="","",IF(AS1365="",AR1365*-1,AS1365-AR1365))</f>
        <v>180</v>
      </c>
    </row>
    <row r="1366" spans="1:46" x14ac:dyDescent="0.25">
      <c r="A1366" s="38">
        <v>45239</v>
      </c>
      <c r="B1366" s="39" t="s">
        <v>237</v>
      </c>
      <c r="C1366" s="40">
        <v>0.63194444444444442</v>
      </c>
      <c r="D1366" s="39">
        <v>4</v>
      </c>
      <c r="E1366" s="39">
        <v>5</v>
      </c>
      <c r="F1366" s="70">
        <v>5</v>
      </c>
      <c r="G1366" s="39">
        <v>1000</v>
      </c>
      <c r="H1366" s="39" t="s">
        <v>988</v>
      </c>
      <c r="I1366" s="39" t="s">
        <v>1052</v>
      </c>
      <c r="J1366" s="39">
        <v>175</v>
      </c>
      <c r="K1366" s="39">
        <v>6</v>
      </c>
      <c r="L1366" s="39" t="s">
        <v>173</v>
      </c>
      <c r="M1366" s="39"/>
      <c r="N1366" s="41">
        <v>7</v>
      </c>
      <c r="O1366" s="39" t="s">
        <v>1003</v>
      </c>
      <c r="P1366" s="39" t="s">
        <v>992</v>
      </c>
      <c r="Q1366" s="48"/>
      <c r="R1366" s="39">
        <v>1</v>
      </c>
      <c r="S1366" s="39">
        <v>57</v>
      </c>
      <c r="T1366" s="39">
        <v>57</v>
      </c>
      <c r="U1366" s="48">
        <v>39.926739926739927</v>
      </c>
      <c r="V1366" s="39"/>
      <c r="W1366" s="39"/>
      <c r="X1366" s="39">
        <v>2</v>
      </c>
      <c r="Y1366" s="39">
        <v>5.3</v>
      </c>
      <c r="Z1366" s="39">
        <v>30</v>
      </c>
      <c r="AA1366" s="39">
        <v>12</v>
      </c>
      <c r="AB1366" s="52"/>
      <c r="AC1366" s="39"/>
      <c r="AD1366" s="41">
        <v>6.5</v>
      </c>
      <c r="AE1366" s="41"/>
      <c r="AF1366" s="68" t="s">
        <v>618</v>
      </c>
      <c r="AG1366" s="39" t="str">
        <f>VLOOKUP(B1366,$B$1703:$D$1743,2,FALSE)</f>
        <v>Vic</v>
      </c>
      <c r="AH1366" s="39" t="str">
        <f>VLOOKUP(B1366,$B$1703:$D$1743,3,FALSE)</f>
        <v>-</v>
      </c>
      <c r="AI1366" s="69" t="str">
        <f>TRIM(PROPER(L1366))</f>
        <v>Generation</v>
      </c>
      <c r="AJ1366" s="39" t="str">
        <f>TEXT(A1366, "ddd")</f>
        <v>Thu</v>
      </c>
      <c r="AK1366" s="39">
        <f>MONTH(Table2[[#This Row],[Date]])</f>
        <v>11</v>
      </c>
      <c r="AL1366" s="39"/>
      <c r="AM1366" s="39" t="str">
        <f>IF(AND(Table2[[#This Row],[Date]]=A1367,Table2[[#This Row],[Track]]=B1367,Table2[[#This Row],[Race]]=F1367,AL1366&lt;&gt;"Neg",AL1367&lt;&gt;"Neg"),2,"")</f>
        <v/>
      </c>
      <c r="AN1366" s="39" t="str">
        <f>IF(AM1366=2,2,IF(AND(AM1365=2,Table2[[#This Row],[Negatives]]&lt;&gt;"NEG"),2,""))</f>
        <v/>
      </c>
      <c r="AO1366" s="39">
        <f>IF(AND(Table2[[#This Row],[State]]="NSW",Table2[[#This Row],[Rated Order]]=3,AN1366=""),100,100)</f>
        <v>100</v>
      </c>
      <c r="AP1366" s="39" t="str">
        <f>IF(AC1366&lt;&gt;"Won","",AO1366*AD1366)</f>
        <v/>
      </c>
      <c r="AQ1366" s="39">
        <f>IF(AP1366="",AO1366*-1,AP1366-AO1366)</f>
        <v>-100</v>
      </c>
      <c r="AR1366" s="95">
        <f>IF(Table2[[#This Row],[Negatives]]="NEG","",IF(AND(Table2[[#This Row],[2 Pro Bets]]="",Table2[[#This Row],[State]]="NSW",Table2[[#This Row],[Rated Order]]=3),"",100))</f>
        <v>100</v>
      </c>
      <c r="AS1366" s="47" t="str">
        <f>IF(Table2[[#This Row],[Pro Bet]]="","",IF(Table2[[#This Row],[Lev Ret]]="","",AR1366*Table2[[#This Row],[Div]]))</f>
        <v/>
      </c>
      <c r="AT1366" s="96">
        <f>IF(Table2[[#This Row],[Pro Bet]]="","",IF(AS1366="",AR1366*-1,AS1366-AR1366))</f>
        <v>-100</v>
      </c>
    </row>
    <row r="1367" spans="1:46" x14ac:dyDescent="0.25">
      <c r="A1367" s="38">
        <v>45239</v>
      </c>
      <c r="B1367" s="39" t="s">
        <v>237</v>
      </c>
      <c r="C1367" s="40">
        <v>0.74305555555555547</v>
      </c>
      <c r="D1367" s="39">
        <v>4</v>
      </c>
      <c r="E1367" s="39">
        <v>5</v>
      </c>
      <c r="F1367" s="70">
        <v>9</v>
      </c>
      <c r="G1367" s="39">
        <v>1800</v>
      </c>
      <c r="H1367" s="39" t="s">
        <v>988</v>
      </c>
      <c r="I1367" s="39">
        <v>90</v>
      </c>
      <c r="J1367" s="39">
        <v>150</v>
      </c>
      <c r="K1367" s="39">
        <v>4</v>
      </c>
      <c r="L1367" s="39" t="s">
        <v>319</v>
      </c>
      <c r="M1367" s="39"/>
      <c r="N1367" s="41">
        <v>2.4</v>
      </c>
      <c r="O1367" s="39" t="s">
        <v>1161</v>
      </c>
      <c r="P1367" s="39" t="s">
        <v>1278</v>
      </c>
      <c r="Q1367" s="48"/>
      <c r="R1367" s="39">
        <v>6</v>
      </c>
      <c r="S1367" s="39">
        <v>58</v>
      </c>
      <c r="T1367" s="39">
        <v>58</v>
      </c>
      <c r="U1367" s="48">
        <v>49.666666666666671</v>
      </c>
      <c r="V1367" s="39"/>
      <c r="W1367" s="39"/>
      <c r="X1367" s="39">
        <v>2</v>
      </c>
      <c r="Y1367" s="39">
        <v>4.8</v>
      </c>
      <c r="Z1367" s="39">
        <v>35</v>
      </c>
      <c r="AA1367" s="39">
        <v>10</v>
      </c>
      <c r="AB1367" s="52"/>
      <c r="AC1367" s="39" t="s">
        <v>2</v>
      </c>
      <c r="AD1367" s="41">
        <v>2.4</v>
      </c>
      <c r="AE1367" s="41"/>
      <c r="AF1367" s="68" t="s">
        <v>618</v>
      </c>
      <c r="AG1367" s="39" t="str">
        <f>VLOOKUP(B1367,$B$1703:$D$1743,2,FALSE)</f>
        <v>Vic</v>
      </c>
      <c r="AH1367" s="39" t="str">
        <f>VLOOKUP(B1367,$B$1703:$D$1743,3,FALSE)</f>
        <v>-</v>
      </c>
      <c r="AI1367" s="69" t="str">
        <f>TRIM(PROPER(L1367))</f>
        <v>Gregolimo</v>
      </c>
      <c r="AJ1367" s="39" t="str">
        <f>TEXT(A1367, "ddd")</f>
        <v>Thu</v>
      </c>
      <c r="AK1367" s="39">
        <f>MONTH(Table2[[#This Row],[Date]])</f>
        <v>11</v>
      </c>
      <c r="AL1367" s="39"/>
      <c r="AM1367" s="39" t="str">
        <f>IF(AND(Table2[[#This Row],[Date]]=A1368,Table2[[#This Row],[Track]]=B1368,Table2[[#This Row],[Race]]=F1368,AL1367&lt;&gt;"Neg",AL1368&lt;&gt;"Neg"),2,"")</f>
        <v/>
      </c>
      <c r="AN1367" s="39" t="str">
        <f>IF(AM1367=2,2,IF(AND(AM1366=2,Table2[[#This Row],[Negatives]]&lt;&gt;"NEG"),2,""))</f>
        <v/>
      </c>
      <c r="AO1367" s="39">
        <f>IF(AND(Table2[[#This Row],[State]]="NSW",Table2[[#This Row],[Rated Order]]=3,AN1367=""),100,100)</f>
        <v>100</v>
      </c>
      <c r="AP1367" s="39" t="str">
        <f>IF(AC1367&lt;&gt;"Won","",AO1367*AD1367)</f>
        <v/>
      </c>
      <c r="AQ1367" s="39">
        <f>IF(AP1367="",AO1367*-1,AP1367-AO1367)</f>
        <v>-100</v>
      </c>
      <c r="AR1367" s="95">
        <f>IF(Table2[[#This Row],[Negatives]]="NEG","",IF(AND(Table2[[#This Row],[2 Pro Bets]]="",Table2[[#This Row],[State]]="NSW",Table2[[#This Row],[Rated Order]]=3),"",100))</f>
        <v>100</v>
      </c>
      <c r="AS1367" s="47" t="str">
        <f>IF(Table2[[#This Row],[Pro Bet]]="","",IF(Table2[[#This Row],[Lev Ret]]="","",AR1367*Table2[[#This Row],[Div]]))</f>
        <v/>
      </c>
      <c r="AT1367" s="96">
        <f>IF(Table2[[#This Row],[Pro Bet]]="","",IF(AS1367="",AR1367*-1,AS1367-AR1367))</f>
        <v>-100</v>
      </c>
    </row>
    <row r="1368" spans="1:46" x14ac:dyDescent="0.25">
      <c r="A1368" s="38">
        <v>45241</v>
      </c>
      <c r="B1368" s="39" t="s">
        <v>45</v>
      </c>
      <c r="C1368" s="40">
        <v>0.51736111111111105</v>
      </c>
      <c r="D1368" s="39">
        <v>4</v>
      </c>
      <c r="E1368" s="39">
        <v>3</v>
      </c>
      <c r="F1368" s="70">
        <v>1</v>
      </c>
      <c r="G1368" s="39">
        <v>1800</v>
      </c>
      <c r="H1368" s="39" t="s">
        <v>1398</v>
      </c>
      <c r="I1368" s="39">
        <v>78</v>
      </c>
      <c r="J1368" s="39">
        <v>160</v>
      </c>
      <c r="K1368" s="39">
        <v>5</v>
      </c>
      <c r="L1368" s="39" t="s">
        <v>375</v>
      </c>
      <c r="M1368" s="39" t="s">
        <v>999</v>
      </c>
      <c r="N1368" s="41">
        <v>8.1</v>
      </c>
      <c r="O1368" s="39" t="s">
        <v>1170</v>
      </c>
      <c r="P1368" s="39" t="s">
        <v>1555</v>
      </c>
      <c r="Q1368" s="48">
        <v>3</v>
      </c>
      <c r="R1368" s="39">
        <v>2</v>
      </c>
      <c r="S1368" s="39">
        <v>56</v>
      </c>
      <c r="T1368" s="39">
        <v>53</v>
      </c>
      <c r="U1368" s="48">
        <v>46.828437633035335</v>
      </c>
      <c r="V1368" s="39">
        <v>2</v>
      </c>
      <c r="W1368" s="39"/>
      <c r="X1368" s="39">
        <v>2</v>
      </c>
      <c r="Y1368" s="39">
        <v>4.4000000000000004</v>
      </c>
      <c r="Z1368" s="39">
        <v>20</v>
      </c>
      <c r="AA1368" s="39"/>
      <c r="AB1368" s="52"/>
      <c r="AC1368" s="39"/>
      <c r="AD1368" s="41">
        <v>8.5</v>
      </c>
      <c r="AE1368" s="41"/>
      <c r="AF1368" s="68" t="s">
        <v>619</v>
      </c>
      <c r="AG1368" s="39" t="str">
        <f>VLOOKUP(B1368,$B$1703:$D$1743,2,FALSE)</f>
        <v>NSW</v>
      </c>
      <c r="AH1368" s="39" t="str">
        <f>VLOOKUP(B1368,$B$1703:$D$1743,3,FALSE)</f>
        <v>-</v>
      </c>
      <c r="AI1368" s="69" t="str">
        <f>TRIM(PROPER(L1368))</f>
        <v>Spitfire</v>
      </c>
      <c r="AJ1368" s="39" t="str">
        <f>TEXT(A1368, "ddd")</f>
        <v>Sat</v>
      </c>
      <c r="AK1368" s="39">
        <f>MONTH(Table2[[#This Row],[Date]])</f>
        <v>11</v>
      </c>
      <c r="AL1368" s="39"/>
      <c r="AM1368" s="39" t="str">
        <f>IF(AND(Table2[[#This Row],[Date]]=A1369,Table2[[#This Row],[Track]]=B1369,Table2[[#This Row],[Race]]=F1369,AL1368&lt;&gt;"Neg",AL1369&lt;&gt;"Neg"),2,"")</f>
        <v/>
      </c>
      <c r="AN1368" s="39" t="str">
        <f>IF(AM1368=2,2,IF(AND(AM1367=2,Table2[[#This Row],[Negatives]]&lt;&gt;"NEG"),2,""))</f>
        <v/>
      </c>
      <c r="AO1368" s="39">
        <f>IF(AND(Table2[[#This Row],[State]]="NSW",Table2[[#This Row],[Rated Order]]=3,AN1368=""),100,100)</f>
        <v>100</v>
      </c>
      <c r="AP1368" s="39" t="str">
        <f>IF(AC1368&lt;&gt;"Won","",AO1368*AD1368)</f>
        <v/>
      </c>
      <c r="AQ1368" s="39">
        <f>IF(AP1368="",AO1368*-1,AP1368-AO1368)</f>
        <v>-100</v>
      </c>
      <c r="AR1368" s="95">
        <f>IF(Table2[[#This Row],[Negatives]]="NEG","",IF(AND(Table2[[#This Row],[2 Pro Bets]]="",Table2[[#This Row],[State]]="NSW",Table2[[#This Row],[Rated Order]]=3),"",100))</f>
        <v>100</v>
      </c>
      <c r="AS1368" s="47" t="str">
        <f>IF(Table2[[#This Row],[Pro Bet]]="","",IF(Table2[[#This Row],[Lev Ret]]="","",AR1368*Table2[[#This Row],[Div]]))</f>
        <v/>
      </c>
      <c r="AT1368" s="96">
        <f>IF(Table2[[#This Row],[Pro Bet]]="","",IF(AS1368="",AR1368*-1,AS1368-AR1368))</f>
        <v>-100</v>
      </c>
    </row>
    <row r="1369" spans="1:46" x14ac:dyDescent="0.25">
      <c r="A1369" s="38">
        <v>45241</v>
      </c>
      <c r="B1369" s="39" t="s">
        <v>237</v>
      </c>
      <c r="C1369" s="40">
        <v>0.52777777777777779</v>
      </c>
      <c r="D1369" s="39">
        <v>4</v>
      </c>
      <c r="E1369" s="39">
        <v>0</v>
      </c>
      <c r="F1369" s="70">
        <v>1</v>
      </c>
      <c r="G1369" s="39">
        <v>1600</v>
      </c>
      <c r="H1369" s="39" t="s">
        <v>988</v>
      </c>
      <c r="I1369" s="39">
        <v>90</v>
      </c>
      <c r="J1369" s="39">
        <v>150</v>
      </c>
      <c r="K1369" s="39">
        <v>6</v>
      </c>
      <c r="L1369" s="39" t="s">
        <v>320</v>
      </c>
      <c r="M1369" s="39"/>
      <c r="N1369" s="41">
        <v>3.4</v>
      </c>
      <c r="O1369" s="39" t="s">
        <v>1138</v>
      </c>
      <c r="P1369" s="39"/>
      <c r="Q1369" s="48"/>
      <c r="R1369" s="39">
        <v>2</v>
      </c>
      <c r="S1369" s="39">
        <v>54</v>
      </c>
      <c r="T1369" s="39">
        <v>54</v>
      </c>
      <c r="U1369" s="48">
        <v>50.245098039215691</v>
      </c>
      <c r="V1369" s="39"/>
      <c r="W1369" s="39"/>
      <c r="X1369" s="39">
        <v>2</v>
      </c>
      <c r="Y1369" s="39">
        <v>4.5</v>
      </c>
      <c r="Z1369" s="39">
        <v>40</v>
      </c>
      <c r="AA1369" s="39">
        <v>9</v>
      </c>
      <c r="AB1369" s="52"/>
      <c r="AC1369" s="39" t="s">
        <v>2</v>
      </c>
      <c r="AD1369" s="41">
        <v>3.2</v>
      </c>
      <c r="AE1369" s="41">
        <v>1.4</v>
      </c>
      <c r="AF1369" s="68" t="s">
        <v>618</v>
      </c>
      <c r="AG1369" s="39" t="str">
        <f>VLOOKUP(B1369,$B$1703:$D$1743,2,FALSE)</f>
        <v>Vic</v>
      </c>
      <c r="AH1369" s="39" t="str">
        <f>VLOOKUP(B1369,$B$1703:$D$1743,3,FALSE)</f>
        <v>-</v>
      </c>
      <c r="AI1369" s="69" t="str">
        <f>TRIM(PROPER(L1369))</f>
        <v>Von Hauke</v>
      </c>
      <c r="AJ1369" s="39" t="str">
        <f>TEXT(A1369, "ddd")</f>
        <v>Sat</v>
      </c>
      <c r="AK1369" s="39">
        <f>MONTH(Table2[[#This Row],[Date]])</f>
        <v>11</v>
      </c>
      <c r="AL1369" s="39"/>
      <c r="AM1369" s="39" t="str">
        <f>IF(AND(Table2[[#This Row],[Date]]=A1370,Table2[[#This Row],[Track]]=B1370,Table2[[#This Row],[Race]]=F1370,AL1369&lt;&gt;"Neg",AL1370&lt;&gt;"Neg"),2,"")</f>
        <v/>
      </c>
      <c r="AN1369" s="39" t="str">
        <f>IF(AM1369=2,2,IF(AND(AM1368=2,Table2[[#This Row],[Negatives]]&lt;&gt;"NEG"),2,""))</f>
        <v/>
      </c>
      <c r="AO1369" s="39">
        <f>IF(AND(Table2[[#This Row],[State]]="NSW",Table2[[#This Row],[Rated Order]]=3,AN1369=""),100,100)</f>
        <v>100</v>
      </c>
      <c r="AP1369" s="39" t="str">
        <f>IF(AC1369&lt;&gt;"Won","",AO1369*AD1369)</f>
        <v/>
      </c>
      <c r="AQ1369" s="39">
        <f>IF(AP1369="",AO1369*-1,AP1369-AO1369)</f>
        <v>-100</v>
      </c>
      <c r="AR1369" s="95">
        <f>IF(Table2[[#This Row],[Negatives]]="NEG","",IF(AND(Table2[[#This Row],[2 Pro Bets]]="",Table2[[#This Row],[State]]="NSW",Table2[[#This Row],[Rated Order]]=3),"",100))</f>
        <v>100</v>
      </c>
      <c r="AS1369" s="47" t="str">
        <f>IF(Table2[[#This Row],[Pro Bet]]="","",IF(Table2[[#This Row],[Lev Ret]]="","",AR1369*Table2[[#This Row],[Div]]))</f>
        <v/>
      </c>
      <c r="AT1369" s="96">
        <f>IF(Table2[[#This Row],[Pro Bet]]="","",IF(AS1369="",AR1369*-1,AS1369-AR1369))</f>
        <v>-100</v>
      </c>
    </row>
    <row r="1370" spans="1:46" x14ac:dyDescent="0.25">
      <c r="A1370" s="38">
        <v>45241</v>
      </c>
      <c r="B1370" s="39" t="s">
        <v>45</v>
      </c>
      <c r="C1370" s="40">
        <v>0.54166666666666663</v>
      </c>
      <c r="D1370" s="39">
        <v>4</v>
      </c>
      <c r="E1370" s="39">
        <v>3</v>
      </c>
      <c r="F1370" s="70">
        <v>2</v>
      </c>
      <c r="G1370" s="39">
        <v>2400</v>
      </c>
      <c r="H1370" s="39" t="s">
        <v>1398</v>
      </c>
      <c r="I1370" s="39">
        <v>78</v>
      </c>
      <c r="J1370" s="39">
        <v>160</v>
      </c>
      <c r="K1370" s="39">
        <v>6</v>
      </c>
      <c r="L1370" s="39" t="s">
        <v>376</v>
      </c>
      <c r="M1370" s="39" t="s">
        <v>1006</v>
      </c>
      <c r="N1370" s="41">
        <v>3.3</v>
      </c>
      <c r="O1370" s="39" t="s">
        <v>1091</v>
      </c>
      <c r="P1370" s="39" t="s">
        <v>1416</v>
      </c>
      <c r="Q1370" s="48"/>
      <c r="R1370" s="39">
        <v>6</v>
      </c>
      <c r="S1370" s="39">
        <v>55</v>
      </c>
      <c r="T1370" s="39">
        <v>55</v>
      </c>
      <c r="U1370" s="48">
        <v>48.160173160173159</v>
      </c>
      <c r="V1370" s="39"/>
      <c r="W1370" s="39"/>
      <c r="X1370" s="39">
        <v>2</v>
      </c>
      <c r="Y1370" s="39">
        <v>5.5</v>
      </c>
      <c r="Z1370" s="39">
        <v>20</v>
      </c>
      <c r="AA1370" s="39"/>
      <c r="AB1370" s="52"/>
      <c r="AC1370" s="39" t="s">
        <v>471</v>
      </c>
      <c r="AD1370" s="41">
        <v>3.4</v>
      </c>
      <c r="AE1370" s="41">
        <v>1.5</v>
      </c>
      <c r="AF1370" s="68" t="s">
        <v>619</v>
      </c>
      <c r="AG1370" s="39" t="str">
        <f>VLOOKUP(B1370,$B$1703:$D$1743,2,FALSE)</f>
        <v>NSW</v>
      </c>
      <c r="AH1370" s="39" t="str">
        <f>VLOOKUP(B1370,$B$1703:$D$1743,3,FALSE)</f>
        <v>-</v>
      </c>
      <c r="AI1370" s="69" t="str">
        <f>TRIM(PROPER(L1370))</f>
        <v>Speycaster</v>
      </c>
      <c r="AJ1370" s="39" t="str">
        <f>TEXT(A1370, "ddd")</f>
        <v>Sat</v>
      </c>
      <c r="AK1370" s="39">
        <f>MONTH(Table2[[#This Row],[Date]])</f>
        <v>11</v>
      </c>
      <c r="AL1370" s="39"/>
      <c r="AM1370" s="39">
        <f>IF(AND(Table2[[#This Row],[Date]]=A1371,Table2[[#This Row],[Track]]=B1371,Table2[[#This Row],[Race]]=F1371,AL1370&lt;&gt;"Neg",AL1371&lt;&gt;"Neg"),2,"")</f>
        <v>2</v>
      </c>
      <c r="AN1370" s="39">
        <f>IF(AM1370=2,2,IF(AND(AM1369=2,Table2[[#This Row],[Negatives]]&lt;&gt;"NEG"),2,""))</f>
        <v>2</v>
      </c>
      <c r="AO1370" s="39">
        <f>IF(AND(Table2[[#This Row],[State]]="NSW",Table2[[#This Row],[Rated Order]]=3,AN1370=""),100,100)</f>
        <v>100</v>
      </c>
      <c r="AP1370" s="39">
        <f>IF(AC1370&lt;&gt;"Won","",AO1370*AD1370)</f>
        <v>340</v>
      </c>
      <c r="AQ1370" s="39">
        <f>IF(AP1370="",AO1370*-1,AP1370-AO1370)</f>
        <v>240</v>
      </c>
      <c r="AR1370" s="95">
        <f>IF(Table2[[#This Row],[Negatives]]="NEG","",IF(AND(Table2[[#This Row],[2 Pro Bets]]="",Table2[[#This Row],[State]]="NSW",Table2[[#This Row],[Rated Order]]=3),"",100))</f>
        <v>100</v>
      </c>
      <c r="AS1370" s="47">
        <f>IF(Table2[[#This Row],[Pro Bet]]="","",IF(Table2[[#This Row],[Lev Ret]]="","",AR1370*Table2[[#This Row],[Div]]))</f>
        <v>340</v>
      </c>
      <c r="AT1370" s="96">
        <f>IF(Table2[[#This Row],[Pro Bet]]="","",IF(AS1370="",AR1370*-1,AS1370-AR1370))</f>
        <v>240</v>
      </c>
    </row>
    <row r="1371" spans="1:46" x14ac:dyDescent="0.25">
      <c r="A1371" s="38">
        <v>45241</v>
      </c>
      <c r="B1371" s="39" t="s">
        <v>45</v>
      </c>
      <c r="C1371" s="40">
        <v>0.54166666666666663</v>
      </c>
      <c r="D1371" s="39">
        <v>4</v>
      </c>
      <c r="E1371" s="39">
        <v>3</v>
      </c>
      <c r="F1371" s="70">
        <v>2</v>
      </c>
      <c r="G1371" s="39">
        <v>2400</v>
      </c>
      <c r="H1371" s="39" t="s">
        <v>1398</v>
      </c>
      <c r="I1371" s="39">
        <v>78</v>
      </c>
      <c r="J1371" s="39">
        <v>160</v>
      </c>
      <c r="K1371" s="39">
        <v>1</v>
      </c>
      <c r="L1371" s="39" t="s">
        <v>203</v>
      </c>
      <c r="M1371" s="39" t="s">
        <v>999</v>
      </c>
      <c r="N1371" s="41">
        <v>3.3</v>
      </c>
      <c r="O1371" s="39" t="s">
        <v>1091</v>
      </c>
      <c r="P1371" s="39" t="s">
        <v>1182</v>
      </c>
      <c r="Q1371" s="48"/>
      <c r="R1371" s="39">
        <v>7</v>
      </c>
      <c r="S1371" s="39">
        <v>60.5</v>
      </c>
      <c r="T1371" s="39">
        <v>60.5</v>
      </c>
      <c r="U1371" s="48">
        <v>48.160173160173159</v>
      </c>
      <c r="V1371" s="39">
        <v>3</v>
      </c>
      <c r="W1371" s="39">
        <v>1</v>
      </c>
      <c r="X1371" s="39">
        <v>3</v>
      </c>
      <c r="Y1371" s="39">
        <v>7.2</v>
      </c>
      <c r="Z1371" s="39">
        <v>20</v>
      </c>
      <c r="AA1371" s="39"/>
      <c r="AB1371" s="52"/>
      <c r="AC1371" s="39" t="s">
        <v>1</v>
      </c>
      <c r="AD1371" s="41">
        <v>3.6</v>
      </c>
      <c r="AE1371" s="41">
        <v>1.5</v>
      </c>
      <c r="AF1371" s="68" t="s">
        <v>619</v>
      </c>
      <c r="AG1371" s="39" t="str">
        <f>VLOOKUP(B1371,$B$1703:$D$1743,2,FALSE)</f>
        <v>NSW</v>
      </c>
      <c r="AH1371" s="39" t="str">
        <f>VLOOKUP(B1371,$B$1703:$D$1743,3,FALSE)</f>
        <v>-</v>
      </c>
      <c r="AI1371" s="69" t="str">
        <f>TRIM(PROPER(L1371))</f>
        <v>Caboche</v>
      </c>
      <c r="AJ1371" s="39" t="str">
        <f>TEXT(A1371, "ddd")</f>
        <v>Sat</v>
      </c>
      <c r="AK1371" s="39">
        <f>MONTH(Table2[[#This Row],[Date]])</f>
        <v>11</v>
      </c>
      <c r="AL1371" s="39"/>
      <c r="AM1371" s="39" t="str">
        <f>IF(AND(Table2[[#This Row],[Date]]=A1372,Table2[[#This Row],[Track]]=B1372,Table2[[#This Row],[Race]]=F1372,AL1371&lt;&gt;"Neg",AL1372&lt;&gt;"Neg"),2,"")</f>
        <v/>
      </c>
      <c r="AN1371" s="39">
        <f>IF(AM1371=2,2,IF(AND(AM1370=2,Table2[[#This Row],[Negatives]]&lt;&gt;"NEG"),2,""))</f>
        <v>2</v>
      </c>
      <c r="AO1371" s="39">
        <f>IF(AND(Table2[[#This Row],[State]]="NSW",Table2[[#This Row],[Rated Order]]=3,AN1371=""),100,100)</f>
        <v>100</v>
      </c>
      <c r="AP1371" s="39" t="str">
        <f>IF(AC1371&lt;&gt;"Won","",AO1371*AD1371)</f>
        <v/>
      </c>
      <c r="AQ1371" s="39">
        <f>IF(AP1371="",AO1371*-1,AP1371-AO1371)</f>
        <v>-100</v>
      </c>
      <c r="AR1371" s="95">
        <f>IF(Table2[[#This Row],[Negatives]]="NEG","",IF(AND(Table2[[#This Row],[2 Pro Bets]]="",Table2[[#This Row],[State]]="NSW",Table2[[#This Row],[Rated Order]]=3),"",100))</f>
        <v>100</v>
      </c>
      <c r="AS1371" s="47" t="str">
        <f>IF(Table2[[#This Row],[Pro Bet]]="","",IF(Table2[[#This Row],[Lev Ret]]="","",AR1371*Table2[[#This Row],[Div]]))</f>
        <v/>
      </c>
      <c r="AT1371" s="96">
        <f>IF(Table2[[#This Row],[Pro Bet]]="","",IF(AS1371="",AR1371*-1,AS1371-AR1371))</f>
        <v>-100</v>
      </c>
    </row>
    <row r="1372" spans="1:46" x14ac:dyDescent="0.25">
      <c r="A1372" s="38">
        <v>45241</v>
      </c>
      <c r="B1372" s="39" t="s">
        <v>237</v>
      </c>
      <c r="C1372" s="40">
        <v>0.55208333333333337</v>
      </c>
      <c r="D1372" s="39">
        <v>4</v>
      </c>
      <c r="E1372" s="39">
        <v>0</v>
      </c>
      <c r="F1372" s="70">
        <v>2</v>
      </c>
      <c r="G1372" s="39">
        <v>1200</v>
      </c>
      <c r="H1372" s="39" t="s">
        <v>988</v>
      </c>
      <c r="I1372" s="39" t="s">
        <v>989</v>
      </c>
      <c r="J1372" s="39">
        <v>175</v>
      </c>
      <c r="K1372" s="39">
        <v>4</v>
      </c>
      <c r="L1372" s="39" t="s">
        <v>179</v>
      </c>
      <c r="M1372" s="39"/>
      <c r="N1372" s="41">
        <v>5.2</v>
      </c>
      <c r="O1372" s="39" t="s">
        <v>1201</v>
      </c>
      <c r="P1372" s="39" t="s">
        <v>997</v>
      </c>
      <c r="Q1372" s="48"/>
      <c r="R1372" s="39">
        <v>5</v>
      </c>
      <c r="S1372" s="39">
        <v>55.5</v>
      </c>
      <c r="T1372" s="39">
        <v>55.5</v>
      </c>
      <c r="U1372" s="48">
        <v>62.709030100334445</v>
      </c>
      <c r="V1372" s="39"/>
      <c r="W1372" s="39"/>
      <c r="X1372" s="39">
        <v>2</v>
      </c>
      <c r="Y1372" s="39">
        <v>4.5999999999999996</v>
      </c>
      <c r="Z1372" s="39">
        <v>40</v>
      </c>
      <c r="AA1372" s="39">
        <v>9</v>
      </c>
      <c r="AB1372" s="52"/>
      <c r="AC1372" s="39" t="s">
        <v>617</v>
      </c>
      <c r="AD1372" s="41">
        <v>6.5</v>
      </c>
      <c r="AE1372" s="41">
        <v>1.8</v>
      </c>
      <c r="AF1372" s="68" t="s">
        <v>618</v>
      </c>
      <c r="AG1372" s="39" t="str">
        <f>VLOOKUP(B1372,$B$1703:$D$1743,2,FALSE)</f>
        <v>Vic</v>
      </c>
      <c r="AH1372" s="39" t="str">
        <f>VLOOKUP(B1372,$B$1703:$D$1743,3,FALSE)</f>
        <v>-</v>
      </c>
      <c r="AI1372" s="69" t="str">
        <f>TRIM(PROPER(L1372))</f>
        <v>General Beau</v>
      </c>
      <c r="AJ1372" s="39" t="str">
        <f>TEXT(A1372, "ddd")</f>
        <v>Sat</v>
      </c>
      <c r="AK1372" s="39">
        <f>MONTH(Table2[[#This Row],[Date]])</f>
        <v>11</v>
      </c>
      <c r="AL1372" s="39"/>
      <c r="AM1372" s="39">
        <f>IF(AND(Table2[[#This Row],[Date]]=A1373,Table2[[#This Row],[Track]]=B1373,Table2[[#This Row],[Race]]=F1373,AL1372&lt;&gt;"Neg",AL1373&lt;&gt;"Neg"),2,"")</f>
        <v>2</v>
      </c>
      <c r="AN1372" s="39">
        <f>IF(AM1372=2,2,IF(AND(AM1371=2,Table2[[#This Row],[Negatives]]&lt;&gt;"NEG"),2,""))</f>
        <v>2</v>
      </c>
      <c r="AO1372" s="39">
        <f>IF(AND(Table2[[#This Row],[State]]="NSW",Table2[[#This Row],[Rated Order]]=3,AN1372=""),100,100)</f>
        <v>100</v>
      </c>
      <c r="AP1372" s="39">
        <f>IF(AC1372&lt;&gt;"Won","",AO1372*AD1372)</f>
        <v>650</v>
      </c>
      <c r="AQ1372" s="39">
        <f>IF(AP1372="",AO1372*-1,AP1372-AO1372)</f>
        <v>550</v>
      </c>
      <c r="AR1372" s="95">
        <f>IF(Table2[[#This Row],[Negatives]]="NEG","",IF(AND(Table2[[#This Row],[2 Pro Bets]]="",Table2[[#This Row],[State]]="NSW",Table2[[#This Row],[Rated Order]]=3),"",100))</f>
        <v>100</v>
      </c>
      <c r="AS1372" s="47">
        <f>IF(Table2[[#This Row],[Pro Bet]]="","",IF(Table2[[#This Row],[Lev Ret]]="","",AR1372*Table2[[#This Row],[Div]]))</f>
        <v>650</v>
      </c>
      <c r="AT1372" s="96">
        <f>IF(Table2[[#This Row],[Pro Bet]]="","",IF(AS1372="",AR1372*-1,AS1372-AR1372))</f>
        <v>550</v>
      </c>
    </row>
    <row r="1373" spans="1:46" x14ac:dyDescent="0.25">
      <c r="A1373" s="38">
        <v>45241</v>
      </c>
      <c r="B1373" s="39" t="s">
        <v>237</v>
      </c>
      <c r="C1373" s="40">
        <v>0.55208333333333337</v>
      </c>
      <c r="D1373" s="39">
        <v>4</v>
      </c>
      <c r="E1373" s="39">
        <v>0</v>
      </c>
      <c r="F1373" s="70">
        <v>2</v>
      </c>
      <c r="G1373" s="39">
        <v>1200</v>
      </c>
      <c r="H1373" s="39" t="s">
        <v>988</v>
      </c>
      <c r="I1373" s="39" t="s">
        <v>989</v>
      </c>
      <c r="J1373" s="39">
        <v>175</v>
      </c>
      <c r="K1373" s="39">
        <v>2</v>
      </c>
      <c r="L1373" s="39" t="s">
        <v>281</v>
      </c>
      <c r="M1373" s="39"/>
      <c r="N1373" s="41">
        <v>3.8</v>
      </c>
      <c r="O1373" s="39" t="s">
        <v>1007</v>
      </c>
      <c r="P1373" s="39" t="s">
        <v>1278</v>
      </c>
      <c r="Q1373" s="48"/>
      <c r="R1373" s="39">
        <v>9</v>
      </c>
      <c r="S1373" s="39">
        <v>56.5</v>
      </c>
      <c r="T1373" s="39">
        <v>56.5</v>
      </c>
      <c r="U1373" s="48">
        <v>62.709030100334445</v>
      </c>
      <c r="V1373" s="39"/>
      <c r="W1373" s="39"/>
      <c r="X1373" s="39">
        <v>3</v>
      </c>
      <c r="Y1373" s="39">
        <v>5.3</v>
      </c>
      <c r="Z1373" s="39">
        <v>30</v>
      </c>
      <c r="AA1373" s="39">
        <v>9</v>
      </c>
      <c r="AB1373" s="52"/>
      <c r="AC1373" s="39" t="s">
        <v>1</v>
      </c>
      <c r="AD1373" s="41">
        <v>4</v>
      </c>
      <c r="AE1373" s="41">
        <v>1.5</v>
      </c>
      <c r="AF1373" s="68" t="s">
        <v>618</v>
      </c>
      <c r="AG1373" s="39" t="str">
        <f>VLOOKUP(B1373,$B$1703:$D$1743,2,FALSE)</f>
        <v>Vic</v>
      </c>
      <c r="AH1373" s="39" t="str">
        <f>VLOOKUP(B1373,$B$1703:$D$1743,3,FALSE)</f>
        <v>-</v>
      </c>
      <c r="AI1373" s="69" t="str">
        <f>TRIM(PROPER(L1373))</f>
        <v>It'Sourtime</v>
      </c>
      <c r="AJ1373" s="39" t="str">
        <f>TEXT(A1373, "ddd")</f>
        <v>Sat</v>
      </c>
      <c r="AK1373" s="39">
        <f>MONTH(Table2[[#This Row],[Date]])</f>
        <v>11</v>
      </c>
      <c r="AL1373" s="39"/>
      <c r="AM1373" s="39" t="str">
        <f>IF(AND(Table2[[#This Row],[Date]]=A1374,Table2[[#This Row],[Track]]=B1374,Table2[[#This Row],[Race]]=F1374,AL1373&lt;&gt;"Neg",AL1374&lt;&gt;"Neg"),2,"")</f>
        <v/>
      </c>
      <c r="AN1373" s="39">
        <f>IF(AM1373=2,2,IF(AND(AM1372=2,Table2[[#This Row],[Negatives]]&lt;&gt;"NEG"),2,""))</f>
        <v>2</v>
      </c>
      <c r="AO1373" s="39">
        <f>IF(AND(Table2[[#This Row],[State]]="NSW",Table2[[#This Row],[Rated Order]]=3,AN1373=""),100,100)</f>
        <v>100</v>
      </c>
      <c r="AP1373" s="39" t="str">
        <f>IF(AC1373&lt;&gt;"Won","",AO1373*AD1373)</f>
        <v/>
      </c>
      <c r="AQ1373" s="39">
        <f>IF(AP1373="",AO1373*-1,AP1373-AO1373)</f>
        <v>-100</v>
      </c>
      <c r="AR1373" s="95">
        <f>IF(Table2[[#This Row],[Negatives]]="NEG","",IF(AND(Table2[[#This Row],[2 Pro Bets]]="",Table2[[#This Row],[State]]="NSW",Table2[[#This Row],[Rated Order]]=3),"",100))</f>
        <v>100</v>
      </c>
      <c r="AS1373" s="47" t="str">
        <f>IF(Table2[[#This Row],[Pro Bet]]="","",IF(Table2[[#This Row],[Lev Ret]]="","",AR1373*Table2[[#This Row],[Div]]))</f>
        <v/>
      </c>
      <c r="AT1373" s="96">
        <f>IF(Table2[[#This Row],[Pro Bet]]="","",IF(AS1373="",AR1373*-1,AS1373-AR1373))</f>
        <v>-100</v>
      </c>
    </row>
    <row r="1374" spans="1:46" x14ac:dyDescent="0.25">
      <c r="A1374" s="38">
        <v>45241</v>
      </c>
      <c r="B1374" s="39" t="s">
        <v>237</v>
      </c>
      <c r="C1374" s="40">
        <v>0.60416666666666663</v>
      </c>
      <c r="D1374" s="39">
        <v>4</v>
      </c>
      <c r="E1374" s="39">
        <v>0</v>
      </c>
      <c r="F1374" s="70">
        <v>4</v>
      </c>
      <c r="G1374" s="39">
        <v>2600</v>
      </c>
      <c r="H1374" s="39" t="s">
        <v>988</v>
      </c>
      <c r="I1374" s="39" t="s">
        <v>989</v>
      </c>
      <c r="J1374" s="39">
        <v>300</v>
      </c>
      <c r="K1374" s="39">
        <v>9</v>
      </c>
      <c r="L1374" s="39" t="s">
        <v>242</v>
      </c>
      <c r="M1374" s="39"/>
      <c r="N1374" s="41">
        <v>4</v>
      </c>
      <c r="O1374" s="39" t="s">
        <v>1100</v>
      </c>
      <c r="P1374" s="39" t="s">
        <v>1056</v>
      </c>
      <c r="Q1374" s="48"/>
      <c r="R1374" s="39">
        <v>7</v>
      </c>
      <c r="S1374" s="39">
        <v>54</v>
      </c>
      <c r="T1374" s="39">
        <v>54</v>
      </c>
      <c r="U1374" s="48">
        <v>45.833333333333336</v>
      </c>
      <c r="V1374" s="39"/>
      <c r="W1374" s="39"/>
      <c r="X1374" s="39">
        <v>2</v>
      </c>
      <c r="Y1374" s="39">
        <v>5.5</v>
      </c>
      <c r="Z1374" s="39">
        <v>30</v>
      </c>
      <c r="AA1374" s="39">
        <v>13</v>
      </c>
      <c r="AB1374" s="52"/>
      <c r="AC1374" s="39" t="s">
        <v>617</v>
      </c>
      <c r="AD1374" s="41">
        <v>4.4000000000000004</v>
      </c>
      <c r="AE1374" s="41">
        <v>2</v>
      </c>
      <c r="AF1374" s="68" t="s">
        <v>618</v>
      </c>
      <c r="AG1374" s="39" t="str">
        <f>VLOOKUP(B1374,$B$1703:$D$1743,2,FALSE)</f>
        <v>Vic</v>
      </c>
      <c r="AH1374" s="39" t="str">
        <f>VLOOKUP(B1374,$B$1703:$D$1743,3,FALSE)</f>
        <v>-</v>
      </c>
      <c r="AI1374" s="69" t="str">
        <f>TRIM(PROPER(L1374))</f>
        <v>Muramasa</v>
      </c>
      <c r="AJ1374" s="39" t="str">
        <f>TEXT(A1374, "ddd")</f>
        <v>Sat</v>
      </c>
      <c r="AK1374" s="39">
        <f>MONTH(Table2[[#This Row],[Date]])</f>
        <v>11</v>
      </c>
      <c r="AL1374" s="39"/>
      <c r="AM1374" s="39" t="str">
        <f>IF(AND(Table2[[#This Row],[Date]]=A1375,Table2[[#This Row],[Track]]=B1375,Table2[[#This Row],[Race]]=F1375,AL1374&lt;&gt;"Neg",AL1375&lt;&gt;"Neg"),2,"")</f>
        <v/>
      </c>
      <c r="AN1374" s="39" t="str">
        <f>IF(AM1374=2,2,IF(AND(AM1373=2,Table2[[#This Row],[Negatives]]&lt;&gt;"NEG"),2,""))</f>
        <v/>
      </c>
      <c r="AO1374" s="39">
        <f>IF(AND(Table2[[#This Row],[State]]="NSW",Table2[[#This Row],[Rated Order]]=3,AN1374=""),100,100)</f>
        <v>100</v>
      </c>
      <c r="AP1374" s="39">
        <f>IF(AC1374&lt;&gt;"Won","",AO1374*AD1374)</f>
        <v>440.00000000000006</v>
      </c>
      <c r="AQ1374" s="39">
        <f>IF(AP1374="",AO1374*-1,AP1374-AO1374)</f>
        <v>340.00000000000006</v>
      </c>
      <c r="AR1374" s="95">
        <f>IF(Table2[[#This Row],[Negatives]]="NEG","",IF(AND(Table2[[#This Row],[2 Pro Bets]]="",Table2[[#This Row],[State]]="NSW",Table2[[#This Row],[Rated Order]]=3),"",100))</f>
        <v>100</v>
      </c>
      <c r="AS1374" s="47">
        <f>IF(Table2[[#This Row],[Pro Bet]]="","",IF(Table2[[#This Row],[Lev Ret]]="","",AR1374*Table2[[#This Row],[Div]]))</f>
        <v>440.00000000000006</v>
      </c>
      <c r="AT1374" s="96">
        <f>IF(Table2[[#This Row],[Pro Bet]]="","",IF(AS1374="",AR1374*-1,AS1374-AR1374))</f>
        <v>340.00000000000006</v>
      </c>
    </row>
    <row r="1375" spans="1:46" x14ac:dyDescent="0.25">
      <c r="A1375" s="38">
        <v>45241</v>
      </c>
      <c r="B1375" s="39" t="s">
        <v>45</v>
      </c>
      <c r="C1375" s="40">
        <v>0.61805555555555558</v>
      </c>
      <c r="D1375" s="39">
        <v>4</v>
      </c>
      <c r="E1375" s="39">
        <v>3</v>
      </c>
      <c r="F1375" s="70">
        <v>5</v>
      </c>
      <c r="G1375" s="39">
        <v>1200</v>
      </c>
      <c r="H1375" s="39" t="s">
        <v>1398</v>
      </c>
      <c r="I1375" s="39">
        <v>72</v>
      </c>
      <c r="J1375" s="39">
        <v>120</v>
      </c>
      <c r="K1375" s="39">
        <v>12</v>
      </c>
      <c r="L1375" s="39" t="s">
        <v>106</v>
      </c>
      <c r="M1375" s="39" t="s">
        <v>1018</v>
      </c>
      <c r="N1375" s="41">
        <v>2.2000000000000002</v>
      </c>
      <c r="O1375" s="39" t="s">
        <v>1442</v>
      </c>
      <c r="P1375" s="39" t="s">
        <v>1416</v>
      </c>
      <c r="Q1375" s="48"/>
      <c r="R1375" s="39">
        <v>4</v>
      </c>
      <c r="S1375" s="39">
        <v>55</v>
      </c>
      <c r="T1375" s="39">
        <v>55</v>
      </c>
      <c r="U1375" s="48">
        <v>63.311688311688314</v>
      </c>
      <c r="V1375" s="39">
        <v>5</v>
      </c>
      <c r="W1375" s="39">
        <v>3</v>
      </c>
      <c r="X1375" s="39">
        <v>2</v>
      </c>
      <c r="Y1375" s="39">
        <v>3.3</v>
      </c>
      <c r="Z1375" s="39">
        <v>20</v>
      </c>
      <c r="AA1375" s="39"/>
      <c r="AB1375" s="52"/>
      <c r="AC1375" s="39" t="s">
        <v>471</v>
      </c>
      <c r="AD1375" s="41">
        <v>2.6</v>
      </c>
      <c r="AE1375" s="41">
        <v>1.4</v>
      </c>
      <c r="AF1375" s="68" t="s">
        <v>619</v>
      </c>
      <c r="AG1375" s="39" t="str">
        <f>VLOOKUP(B1375,$B$1703:$D$1743,2,FALSE)</f>
        <v>NSW</v>
      </c>
      <c r="AH1375" s="39" t="str">
        <f>VLOOKUP(B1375,$B$1703:$D$1743,3,FALSE)</f>
        <v>-</v>
      </c>
      <c r="AI1375" s="69" t="str">
        <f>TRIM(PROPER(L1375))</f>
        <v>Shadows Of Love</v>
      </c>
      <c r="AJ1375" s="39" t="str">
        <f>TEXT(A1375, "ddd")</f>
        <v>Sat</v>
      </c>
      <c r="AK1375" s="39">
        <f>MONTH(Table2[[#This Row],[Date]])</f>
        <v>11</v>
      </c>
      <c r="AL1375" s="39" t="s">
        <v>1362</v>
      </c>
      <c r="AM1375" s="39" t="str">
        <f>IF(AND(Table2[[#This Row],[Date]]=A1376,Table2[[#This Row],[Track]]=B1376,Table2[[#This Row],[Race]]=F1376,AL1375&lt;&gt;"Neg",AL1376&lt;&gt;"Neg"),2,"")</f>
        <v/>
      </c>
      <c r="AN1375" s="39" t="str">
        <f>IF(AM1375=2,2,IF(AND(AM1374=2,Table2[[#This Row],[Negatives]]&lt;&gt;"NEG"),2,""))</f>
        <v/>
      </c>
      <c r="AO1375" s="39">
        <f>IF(AND(Table2[[#This Row],[State]]="NSW",Table2[[#This Row],[Rated Order]]=3,AN1375=""),100,100)</f>
        <v>100</v>
      </c>
      <c r="AP1375" s="39">
        <f>IF(AC1375&lt;&gt;"Won","",AO1375*AD1375)</f>
        <v>260</v>
      </c>
      <c r="AQ1375" s="39">
        <f>IF(AP1375="",AO1375*-1,AP1375-AO1375)</f>
        <v>160</v>
      </c>
      <c r="AR1375" s="95" t="str">
        <f>IF(Table2[[#This Row],[Negatives]]="NEG","",IF(AND(Table2[[#This Row],[2 Pro Bets]]="",Table2[[#This Row],[State]]="NSW",Table2[[#This Row],[Rated Order]]=3),"",100))</f>
        <v/>
      </c>
      <c r="AS1375" s="47" t="str">
        <f>IF(Table2[[#This Row],[Pro Bet]]="","",IF(Table2[[#This Row],[Lev Ret]]="","",AR1375*Table2[[#This Row],[Div]]))</f>
        <v/>
      </c>
      <c r="AT1375" s="96" t="str">
        <f>IF(Table2[[#This Row],[Pro Bet]]="","",IF(AS1375="",AR1375*-1,AS1375-AR1375))</f>
        <v/>
      </c>
    </row>
    <row r="1376" spans="1:46" x14ac:dyDescent="0.25">
      <c r="A1376" s="38">
        <v>45241</v>
      </c>
      <c r="B1376" s="39" t="s">
        <v>237</v>
      </c>
      <c r="C1376" s="40">
        <v>0.63194444444444442</v>
      </c>
      <c r="D1376" s="39">
        <v>4</v>
      </c>
      <c r="E1376" s="39">
        <v>0</v>
      </c>
      <c r="F1376" s="70">
        <v>5</v>
      </c>
      <c r="G1376" s="39">
        <v>2000</v>
      </c>
      <c r="H1376" s="39" t="s">
        <v>1021</v>
      </c>
      <c r="I1376" s="39" t="s">
        <v>1061</v>
      </c>
      <c r="J1376" s="39">
        <v>300</v>
      </c>
      <c r="K1376" s="39">
        <v>6</v>
      </c>
      <c r="L1376" s="39" t="s">
        <v>178</v>
      </c>
      <c r="M1376" s="39"/>
      <c r="N1376" s="41">
        <v>4.4000000000000004</v>
      </c>
      <c r="O1376" s="39" t="s">
        <v>1338</v>
      </c>
      <c r="P1376" s="39" t="s">
        <v>997</v>
      </c>
      <c r="Q1376" s="48"/>
      <c r="R1376" s="39">
        <v>10</v>
      </c>
      <c r="S1376" s="39">
        <v>57</v>
      </c>
      <c r="T1376" s="39">
        <v>57</v>
      </c>
      <c r="U1376" s="48">
        <v>37.012987012987011</v>
      </c>
      <c r="V1376" s="39"/>
      <c r="W1376" s="39"/>
      <c r="X1376" s="39">
        <v>2</v>
      </c>
      <c r="Y1376" s="39">
        <v>5.4</v>
      </c>
      <c r="Z1376" s="39">
        <v>30</v>
      </c>
      <c r="AA1376" s="39">
        <v>13</v>
      </c>
      <c r="AB1376" s="52"/>
      <c r="AC1376" s="39" t="s">
        <v>617</v>
      </c>
      <c r="AD1376" s="41">
        <v>4.8</v>
      </c>
      <c r="AE1376" s="41">
        <v>1.8</v>
      </c>
      <c r="AF1376" s="68" t="s">
        <v>618</v>
      </c>
      <c r="AG1376" s="39" t="str">
        <f>VLOOKUP(B1376,$B$1703:$D$1743,2,FALSE)</f>
        <v>Vic</v>
      </c>
      <c r="AH1376" s="39" t="str">
        <f>VLOOKUP(B1376,$B$1703:$D$1743,3,FALSE)</f>
        <v>-</v>
      </c>
      <c r="AI1376" s="69" t="str">
        <f>TRIM(PROPER(L1376))</f>
        <v>Deny Knowledge</v>
      </c>
      <c r="AJ1376" s="39" t="str">
        <f>TEXT(A1376, "ddd")</f>
        <v>Sat</v>
      </c>
      <c r="AK1376" s="39">
        <f>MONTH(Table2[[#This Row],[Date]])</f>
        <v>11</v>
      </c>
      <c r="AL1376" s="39"/>
      <c r="AM1376" s="39" t="str">
        <f>IF(AND(Table2[[#This Row],[Date]]=A1377,Table2[[#This Row],[Track]]=B1377,Table2[[#This Row],[Race]]=F1377,AL1376&lt;&gt;"Neg",AL1377&lt;&gt;"Neg"),2,"")</f>
        <v/>
      </c>
      <c r="AN1376" s="39" t="str">
        <f>IF(AM1376=2,2,IF(AND(AM1375=2,Table2[[#This Row],[Negatives]]&lt;&gt;"NEG"),2,""))</f>
        <v/>
      </c>
      <c r="AO1376" s="39">
        <f>IF(AND(Table2[[#This Row],[State]]="NSW",Table2[[#This Row],[Rated Order]]=3,AN1376=""),100,100)</f>
        <v>100</v>
      </c>
      <c r="AP1376" s="39">
        <f>IF(AC1376&lt;&gt;"Won","",AO1376*AD1376)</f>
        <v>480</v>
      </c>
      <c r="AQ1376" s="39">
        <f>IF(AP1376="",AO1376*-1,AP1376-AO1376)</f>
        <v>380</v>
      </c>
      <c r="AR1376" s="95">
        <f>IF(Table2[[#This Row],[Negatives]]="NEG","",IF(AND(Table2[[#This Row],[2 Pro Bets]]="",Table2[[#This Row],[State]]="NSW",Table2[[#This Row],[Rated Order]]=3),"",100))</f>
        <v>100</v>
      </c>
      <c r="AS1376" s="47">
        <f>IF(Table2[[#This Row],[Pro Bet]]="","",IF(Table2[[#This Row],[Lev Ret]]="","",AR1376*Table2[[#This Row],[Div]]))</f>
        <v>480</v>
      </c>
      <c r="AT1376" s="96">
        <f>IF(Table2[[#This Row],[Pro Bet]]="","",IF(AS1376="",AR1376*-1,AS1376-AR1376))</f>
        <v>380</v>
      </c>
    </row>
    <row r="1377" spans="1:46" x14ac:dyDescent="0.25">
      <c r="A1377" s="38">
        <v>45241</v>
      </c>
      <c r="B1377" s="39" t="s">
        <v>45</v>
      </c>
      <c r="C1377" s="40">
        <v>0.64583333333333337</v>
      </c>
      <c r="D1377" s="39">
        <v>4</v>
      </c>
      <c r="E1377" s="39">
        <v>3</v>
      </c>
      <c r="F1377" s="70">
        <v>6</v>
      </c>
      <c r="G1377" s="39">
        <v>1400</v>
      </c>
      <c r="H1377" s="39" t="s">
        <v>1021</v>
      </c>
      <c r="I1377" s="39" t="s">
        <v>1052</v>
      </c>
      <c r="J1377" s="39">
        <v>500</v>
      </c>
      <c r="K1377" s="39">
        <v>1</v>
      </c>
      <c r="L1377" s="39" t="s">
        <v>377</v>
      </c>
      <c r="M1377" s="39" t="s">
        <v>1018</v>
      </c>
      <c r="N1377" s="41">
        <v>2.7</v>
      </c>
      <c r="O1377" s="39" t="s">
        <v>1440</v>
      </c>
      <c r="P1377" s="39" t="s">
        <v>1421</v>
      </c>
      <c r="Q1377" s="48"/>
      <c r="R1377" s="39">
        <v>4</v>
      </c>
      <c r="S1377" s="39">
        <v>57</v>
      </c>
      <c r="T1377" s="39">
        <v>57</v>
      </c>
      <c r="U1377" s="48">
        <v>74.074074074074076</v>
      </c>
      <c r="V1377" s="39">
        <v>1</v>
      </c>
      <c r="W1377" s="39">
        <v>5</v>
      </c>
      <c r="X1377" s="39">
        <v>2</v>
      </c>
      <c r="Y1377" s="39">
        <v>5.0999999999999996</v>
      </c>
      <c r="Z1377" s="39">
        <v>20</v>
      </c>
      <c r="AA1377" s="39"/>
      <c r="AB1377" s="52"/>
      <c r="AC1377" s="39"/>
      <c r="AD1377" s="41">
        <v>3.1</v>
      </c>
      <c r="AE1377" s="41"/>
      <c r="AF1377" s="68" t="s">
        <v>619</v>
      </c>
      <c r="AG1377" s="39" t="str">
        <f>VLOOKUP(B1377,$B$1703:$D$1743,2,FALSE)</f>
        <v>NSW</v>
      </c>
      <c r="AH1377" s="39" t="str">
        <f>VLOOKUP(B1377,$B$1703:$D$1743,3,FALSE)</f>
        <v>-</v>
      </c>
      <c r="AI1377" s="69" t="str">
        <f>TRIM(PROPER(L1377))</f>
        <v>Royal Merchant</v>
      </c>
      <c r="AJ1377" s="39" t="str">
        <f>TEXT(A1377, "ddd")</f>
        <v>Sat</v>
      </c>
      <c r="AK1377" s="39">
        <f>MONTH(Table2[[#This Row],[Date]])</f>
        <v>11</v>
      </c>
      <c r="AL1377" s="39" t="s">
        <v>1362</v>
      </c>
      <c r="AM1377" s="39" t="str">
        <f>IF(AND(Table2[[#This Row],[Date]]=A1378,Table2[[#This Row],[Track]]=B1378,Table2[[#This Row],[Race]]=F1378,AL1377&lt;&gt;"Neg",AL1378&lt;&gt;"Neg"),2,"")</f>
        <v/>
      </c>
      <c r="AN1377" s="39" t="str">
        <f>IF(AM1377=2,2,IF(AND(AM1376=2,Table2[[#This Row],[Negatives]]&lt;&gt;"NEG"),2,""))</f>
        <v/>
      </c>
      <c r="AO1377" s="39">
        <f>IF(AND(Table2[[#This Row],[State]]="NSW",Table2[[#This Row],[Rated Order]]=3,AN1377=""),100,100)</f>
        <v>100</v>
      </c>
      <c r="AP1377" s="39" t="str">
        <f>IF(AC1377&lt;&gt;"Won","",AO1377*AD1377)</f>
        <v/>
      </c>
      <c r="AQ1377" s="39">
        <f>IF(AP1377="",AO1377*-1,AP1377-AO1377)</f>
        <v>-100</v>
      </c>
      <c r="AR1377" s="95" t="str">
        <f>IF(Table2[[#This Row],[Negatives]]="NEG","",IF(AND(Table2[[#This Row],[2 Pro Bets]]="",Table2[[#This Row],[State]]="NSW",Table2[[#This Row],[Rated Order]]=3),"",100))</f>
        <v/>
      </c>
      <c r="AS1377" s="47" t="str">
        <f>IF(Table2[[#This Row],[Pro Bet]]="","",IF(Table2[[#This Row],[Lev Ret]]="","",AR1377*Table2[[#This Row],[Div]]))</f>
        <v/>
      </c>
      <c r="AT1377" s="96" t="str">
        <f>IF(Table2[[#This Row],[Pro Bet]]="","",IF(AS1377="",AR1377*-1,AS1377-AR1377))</f>
        <v/>
      </c>
    </row>
    <row r="1378" spans="1:46" x14ac:dyDescent="0.25">
      <c r="A1378" s="38">
        <v>45241</v>
      </c>
      <c r="B1378" s="39" t="s">
        <v>45</v>
      </c>
      <c r="C1378" s="40">
        <v>0.72569444444444453</v>
      </c>
      <c r="D1378" s="39">
        <v>4</v>
      </c>
      <c r="E1378" s="39">
        <v>3</v>
      </c>
      <c r="F1378" s="70">
        <v>9</v>
      </c>
      <c r="G1378" s="39">
        <v>1400</v>
      </c>
      <c r="H1378" s="39" t="s">
        <v>1398</v>
      </c>
      <c r="I1378" s="39">
        <v>78</v>
      </c>
      <c r="J1378" s="39">
        <v>160</v>
      </c>
      <c r="K1378" s="39">
        <v>6</v>
      </c>
      <c r="L1378" s="39" t="s">
        <v>378</v>
      </c>
      <c r="M1378" s="39" t="s">
        <v>999</v>
      </c>
      <c r="N1378" s="41">
        <v>3.6</v>
      </c>
      <c r="O1378" s="39" t="s">
        <v>1142</v>
      </c>
      <c r="P1378" s="39" t="s">
        <v>1416</v>
      </c>
      <c r="Q1378" s="48"/>
      <c r="R1378" s="39">
        <v>1</v>
      </c>
      <c r="S1378" s="39">
        <v>59</v>
      </c>
      <c r="T1378" s="39">
        <v>59</v>
      </c>
      <c r="U1378" s="48">
        <v>66.239316239316238</v>
      </c>
      <c r="V1378" s="39">
        <v>3</v>
      </c>
      <c r="W1378" s="39">
        <v>1</v>
      </c>
      <c r="X1378" s="39">
        <v>2</v>
      </c>
      <c r="Y1378" s="39">
        <v>4</v>
      </c>
      <c r="Z1378" s="39">
        <v>20</v>
      </c>
      <c r="AA1378" s="39"/>
      <c r="AB1378" s="52"/>
      <c r="AC1378" s="39"/>
      <c r="AD1378" s="41">
        <v>3.5</v>
      </c>
      <c r="AE1378" s="41"/>
      <c r="AF1378" s="68" t="s">
        <v>619</v>
      </c>
      <c r="AG1378" s="39" t="str">
        <f>VLOOKUP(B1378,$B$1703:$D$1743,2,FALSE)</f>
        <v>NSW</v>
      </c>
      <c r="AH1378" s="39" t="str">
        <f>VLOOKUP(B1378,$B$1703:$D$1743,3,FALSE)</f>
        <v>-</v>
      </c>
      <c r="AI1378" s="69" t="str">
        <f>TRIM(PROPER(L1378))</f>
        <v>Mars Mission</v>
      </c>
      <c r="AJ1378" s="39" t="str">
        <f>TEXT(A1378, "ddd")</f>
        <v>Sat</v>
      </c>
      <c r="AK1378" s="39">
        <f>MONTH(Table2[[#This Row],[Date]])</f>
        <v>11</v>
      </c>
      <c r="AL1378" s="39"/>
      <c r="AM1378" s="39" t="str">
        <f>IF(AND(Table2[[#This Row],[Date]]=A1379,Table2[[#This Row],[Track]]=B1379,Table2[[#This Row],[Race]]=F1379,AL1378&lt;&gt;"Neg",AL1379&lt;&gt;"Neg"),2,"")</f>
        <v/>
      </c>
      <c r="AN1378" s="39" t="str">
        <f>IF(AM1378=2,2,IF(AND(AM1377=2,Table2[[#This Row],[Negatives]]&lt;&gt;"NEG"),2,""))</f>
        <v/>
      </c>
      <c r="AO1378" s="39">
        <f>IF(AND(Table2[[#This Row],[State]]="NSW",Table2[[#This Row],[Rated Order]]=3,AN1378=""),100,100)</f>
        <v>100</v>
      </c>
      <c r="AP1378" s="39" t="str">
        <f>IF(AC1378&lt;&gt;"Won","",AO1378*AD1378)</f>
        <v/>
      </c>
      <c r="AQ1378" s="39">
        <f>IF(AP1378="",AO1378*-1,AP1378-AO1378)</f>
        <v>-100</v>
      </c>
      <c r="AR1378" s="95">
        <f>IF(Table2[[#This Row],[Negatives]]="NEG","",IF(AND(Table2[[#This Row],[2 Pro Bets]]="",Table2[[#This Row],[State]]="NSW",Table2[[#This Row],[Rated Order]]=3),"",100))</f>
        <v>100</v>
      </c>
      <c r="AS1378" s="47" t="str">
        <f>IF(Table2[[#This Row],[Pro Bet]]="","",IF(Table2[[#This Row],[Lev Ret]]="","",AR1378*Table2[[#This Row],[Div]]))</f>
        <v/>
      </c>
      <c r="AT1378" s="96">
        <f>IF(Table2[[#This Row],[Pro Bet]]="","",IF(AS1378="",AR1378*-1,AS1378-AR1378))</f>
        <v>-100</v>
      </c>
    </row>
    <row r="1379" spans="1:46" x14ac:dyDescent="0.25">
      <c r="A1379" s="38">
        <v>45241</v>
      </c>
      <c r="B1379" s="39" t="s">
        <v>45</v>
      </c>
      <c r="C1379" s="40">
        <v>0.75347222222222221</v>
      </c>
      <c r="D1379" s="39">
        <v>4</v>
      </c>
      <c r="E1379" s="39">
        <v>3</v>
      </c>
      <c r="F1379" s="70">
        <v>10</v>
      </c>
      <c r="G1379" s="39">
        <v>1200</v>
      </c>
      <c r="H1379" s="39" t="s">
        <v>1398</v>
      </c>
      <c r="I1379" s="39">
        <v>78</v>
      </c>
      <c r="J1379" s="39">
        <v>160</v>
      </c>
      <c r="K1379" s="39">
        <v>10</v>
      </c>
      <c r="L1379" s="39" t="s">
        <v>379</v>
      </c>
      <c r="M1379" s="39" t="s">
        <v>999</v>
      </c>
      <c r="N1379" s="41">
        <v>2.7</v>
      </c>
      <c r="O1379" s="39" t="s">
        <v>1411</v>
      </c>
      <c r="P1379" s="39" t="s">
        <v>1433</v>
      </c>
      <c r="Q1379" s="48"/>
      <c r="R1379" s="39">
        <v>6</v>
      </c>
      <c r="S1379" s="39">
        <v>52</v>
      </c>
      <c r="T1379" s="39">
        <v>52</v>
      </c>
      <c r="U1379" s="48">
        <v>63.35282651072125</v>
      </c>
      <c r="V1379" s="39">
        <v>4</v>
      </c>
      <c r="W1379" s="39">
        <v>4</v>
      </c>
      <c r="X1379" s="39">
        <v>2</v>
      </c>
      <c r="Y1379" s="39">
        <v>4.2</v>
      </c>
      <c r="Z1379" s="39">
        <v>20</v>
      </c>
      <c r="AA1379" s="39"/>
      <c r="AB1379" s="52"/>
      <c r="AC1379" s="39" t="s">
        <v>471</v>
      </c>
      <c r="AD1379" s="41">
        <v>3.5</v>
      </c>
      <c r="AE1379" s="41">
        <v>1.5</v>
      </c>
      <c r="AF1379" s="68" t="s">
        <v>619</v>
      </c>
      <c r="AG1379" s="39" t="str">
        <f>VLOOKUP(B1379,$B$1703:$D$1743,2,FALSE)</f>
        <v>NSW</v>
      </c>
      <c r="AH1379" s="39" t="str">
        <f>VLOOKUP(B1379,$B$1703:$D$1743,3,FALSE)</f>
        <v>-</v>
      </c>
      <c r="AI1379" s="69" t="str">
        <f>TRIM(PROPER(L1379))</f>
        <v>Gustosisimo</v>
      </c>
      <c r="AJ1379" s="39" t="str">
        <f>TEXT(A1379, "ddd")</f>
        <v>Sat</v>
      </c>
      <c r="AK1379" s="39">
        <f>MONTH(Table2[[#This Row],[Date]])</f>
        <v>11</v>
      </c>
      <c r="AL1379" s="39"/>
      <c r="AM1379" s="39">
        <f>IF(AND(Table2[[#This Row],[Date]]=A1380,Table2[[#This Row],[Track]]=B1380,Table2[[#This Row],[Race]]=F1380,AL1379&lt;&gt;"Neg",AL1380&lt;&gt;"Neg"),2,"")</f>
        <v>2</v>
      </c>
      <c r="AN1379" s="39">
        <f>IF(AM1379=2,2,IF(AND(AM1378=2,Table2[[#This Row],[Negatives]]&lt;&gt;"NEG"),2,""))</f>
        <v>2</v>
      </c>
      <c r="AO1379" s="39">
        <f>IF(AND(Table2[[#This Row],[State]]="NSW",Table2[[#This Row],[Rated Order]]=3,AN1379=""),100,100)</f>
        <v>100</v>
      </c>
      <c r="AP1379" s="39">
        <f>IF(AC1379&lt;&gt;"Won","",AO1379*AD1379)</f>
        <v>350</v>
      </c>
      <c r="AQ1379" s="39">
        <f>IF(AP1379="",AO1379*-1,AP1379-AO1379)</f>
        <v>250</v>
      </c>
      <c r="AR1379" s="95">
        <f>IF(Table2[[#This Row],[Negatives]]="NEG","",IF(AND(Table2[[#This Row],[2 Pro Bets]]="",Table2[[#This Row],[State]]="NSW",Table2[[#This Row],[Rated Order]]=3),"",100))</f>
        <v>100</v>
      </c>
      <c r="AS1379" s="47">
        <f>IF(Table2[[#This Row],[Pro Bet]]="","",IF(Table2[[#This Row],[Lev Ret]]="","",AR1379*Table2[[#This Row],[Div]]))</f>
        <v>350</v>
      </c>
      <c r="AT1379" s="96">
        <f>IF(Table2[[#This Row],[Pro Bet]]="","",IF(AS1379="",AR1379*-1,AS1379-AR1379))</f>
        <v>250</v>
      </c>
    </row>
    <row r="1380" spans="1:46" x14ac:dyDescent="0.25">
      <c r="A1380" s="38">
        <v>45241</v>
      </c>
      <c r="B1380" s="39" t="s">
        <v>45</v>
      </c>
      <c r="C1380" s="40">
        <v>0.75347222222222221</v>
      </c>
      <c r="D1380" s="39">
        <v>4</v>
      </c>
      <c r="E1380" s="39">
        <v>3</v>
      </c>
      <c r="F1380" s="70">
        <v>10</v>
      </c>
      <c r="G1380" s="39">
        <v>1200</v>
      </c>
      <c r="H1380" s="39" t="s">
        <v>1398</v>
      </c>
      <c r="I1380" s="39">
        <v>78</v>
      </c>
      <c r="J1380" s="39">
        <v>160</v>
      </c>
      <c r="K1380" s="39">
        <v>4</v>
      </c>
      <c r="L1380" s="39" t="s">
        <v>380</v>
      </c>
      <c r="M1380" s="39" t="s">
        <v>1024</v>
      </c>
      <c r="N1380" s="41">
        <v>4.5</v>
      </c>
      <c r="O1380" s="39" t="s">
        <v>1149</v>
      </c>
      <c r="P1380" s="39" t="s">
        <v>1262</v>
      </c>
      <c r="Q1380" s="48"/>
      <c r="R1380" s="39">
        <v>2</v>
      </c>
      <c r="S1380" s="39">
        <v>59</v>
      </c>
      <c r="T1380" s="39">
        <v>59</v>
      </c>
      <c r="U1380" s="48">
        <v>63.35282651072125</v>
      </c>
      <c r="V1380" s="39">
        <v>1</v>
      </c>
      <c r="W1380" s="39">
        <v>1</v>
      </c>
      <c r="X1380" s="39">
        <v>3</v>
      </c>
      <c r="Y1380" s="39">
        <v>4.3</v>
      </c>
      <c r="Z1380" s="39">
        <v>20</v>
      </c>
      <c r="AA1380" s="39"/>
      <c r="AB1380" s="52"/>
      <c r="AC1380" s="39"/>
      <c r="AD1380" s="41">
        <v>4.8</v>
      </c>
      <c r="AE1380" s="41"/>
      <c r="AF1380" s="68" t="s">
        <v>619</v>
      </c>
      <c r="AG1380" s="39" t="str">
        <f>VLOOKUP(B1380,$B$1703:$D$1743,2,FALSE)</f>
        <v>NSW</v>
      </c>
      <c r="AH1380" s="39" t="str">
        <f>VLOOKUP(B1380,$B$1703:$D$1743,3,FALSE)</f>
        <v>-</v>
      </c>
      <c r="AI1380" s="69" t="str">
        <f>TRIM(PROPER(L1380))</f>
        <v>Plundering</v>
      </c>
      <c r="AJ1380" s="39" t="str">
        <f>TEXT(A1380, "ddd")</f>
        <v>Sat</v>
      </c>
      <c r="AK1380" s="39">
        <f>MONTH(Table2[[#This Row],[Date]])</f>
        <v>11</v>
      </c>
      <c r="AL1380" s="39"/>
      <c r="AM1380" s="39" t="str">
        <f>IF(AND(Table2[[#This Row],[Date]]=A1381,Table2[[#This Row],[Track]]=B1381,Table2[[#This Row],[Race]]=F1381,AL1380&lt;&gt;"Neg",AL1381&lt;&gt;"Neg"),2,"")</f>
        <v/>
      </c>
      <c r="AN1380" s="39">
        <f>IF(AM1380=2,2,IF(AND(AM1379=2,Table2[[#This Row],[Negatives]]&lt;&gt;"NEG"),2,""))</f>
        <v>2</v>
      </c>
      <c r="AO1380" s="39">
        <f>IF(AND(Table2[[#This Row],[State]]="NSW",Table2[[#This Row],[Rated Order]]=3,AN1380=""),100,100)</f>
        <v>100</v>
      </c>
      <c r="AP1380" s="39" t="str">
        <f>IF(AC1380&lt;&gt;"Won","",AO1380*AD1380)</f>
        <v/>
      </c>
      <c r="AQ1380" s="39">
        <f>IF(AP1380="",AO1380*-1,AP1380-AO1380)</f>
        <v>-100</v>
      </c>
      <c r="AR1380" s="95">
        <f>IF(Table2[[#This Row],[Negatives]]="NEG","",IF(AND(Table2[[#This Row],[2 Pro Bets]]="",Table2[[#This Row],[State]]="NSW",Table2[[#This Row],[Rated Order]]=3),"",100))</f>
        <v>100</v>
      </c>
      <c r="AS1380" s="47" t="str">
        <f>IF(Table2[[#This Row],[Pro Bet]]="","",IF(Table2[[#This Row],[Lev Ret]]="","",AR1380*Table2[[#This Row],[Div]]))</f>
        <v/>
      </c>
      <c r="AT1380" s="96">
        <f>IF(Table2[[#This Row],[Pro Bet]]="","",IF(AS1380="",AR1380*-1,AS1380-AR1380))</f>
        <v>-100</v>
      </c>
    </row>
    <row r="1381" spans="1:46" x14ac:dyDescent="0.25">
      <c r="A1381" s="38">
        <v>45248</v>
      </c>
      <c r="B1381" s="39" t="s">
        <v>49</v>
      </c>
      <c r="C1381" s="40">
        <v>0.54861111111111105</v>
      </c>
      <c r="D1381" s="39">
        <v>4</v>
      </c>
      <c r="E1381" s="39">
        <v>0</v>
      </c>
      <c r="F1381" s="70">
        <v>2</v>
      </c>
      <c r="G1381" s="39">
        <v>1600</v>
      </c>
      <c r="H1381" s="39" t="s">
        <v>1398</v>
      </c>
      <c r="I1381" s="39">
        <v>72</v>
      </c>
      <c r="J1381" s="39">
        <v>120</v>
      </c>
      <c r="K1381" s="39">
        <v>2</v>
      </c>
      <c r="L1381" s="39" t="s">
        <v>362</v>
      </c>
      <c r="M1381" s="39" t="s">
        <v>999</v>
      </c>
      <c r="N1381" s="41">
        <v>3.3</v>
      </c>
      <c r="O1381" s="39" t="s">
        <v>1276</v>
      </c>
      <c r="P1381" s="39" t="s">
        <v>1182</v>
      </c>
      <c r="Q1381" s="48"/>
      <c r="R1381" s="39">
        <v>9</v>
      </c>
      <c r="S1381" s="39">
        <v>59</v>
      </c>
      <c r="T1381" s="39">
        <v>59</v>
      </c>
      <c r="U1381" s="48">
        <v>39.074960127591709</v>
      </c>
      <c r="V1381" s="39">
        <v>5</v>
      </c>
      <c r="W1381" s="39">
        <v>2</v>
      </c>
      <c r="X1381" s="39">
        <v>2</v>
      </c>
      <c r="Y1381" s="39">
        <v>4.4000000000000004</v>
      </c>
      <c r="Z1381" s="39">
        <v>20</v>
      </c>
      <c r="AA1381" s="39"/>
      <c r="AB1381" s="52"/>
      <c r="AC1381" s="39" t="s">
        <v>471</v>
      </c>
      <c r="AD1381" s="41">
        <v>4.2</v>
      </c>
      <c r="AE1381" s="41">
        <v>1.6</v>
      </c>
      <c r="AF1381" s="68" t="s">
        <v>619</v>
      </c>
      <c r="AG1381" s="39" t="str">
        <f>VLOOKUP(B1381,$B$1703:$D$1743,2,FALSE)</f>
        <v>NSW</v>
      </c>
      <c r="AH1381" s="39" t="str">
        <f>VLOOKUP(B1381,$B$1703:$D$1743,3,FALSE)</f>
        <v>Bush</v>
      </c>
      <c r="AI1381" s="69" t="str">
        <f>TRIM(PROPER(L1381))</f>
        <v>Toesonthenose</v>
      </c>
      <c r="AJ1381" s="39" t="str">
        <f>TEXT(A1381, "ddd")</f>
        <v>Sat</v>
      </c>
      <c r="AK1381" s="39">
        <f>MONTH(Table2[[#This Row],[Date]])</f>
        <v>11</v>
      </c>
      <c r="AL1381" s="39"/>
      <c r="AM1381" s="39" t="str">
        <f>IF(AND(Table2[[#This Row],[Date]]=A1382,Table2[[#This Row],[Track]]=B1382,Table2[[#This Row],[Race]]=F1382,AL1381&lt;&gt;"Neg",AL1382&lt;&gt;"Neg"),2,"")</f>
        <v/>
      </c>
      <c r="AN1381" s="39" t="str">
        <f>IF(AM1381=2,2,IF(AND(AM1380=2,Table2[[#This Row],[Negatives]]&lt;&gt;"NEG"),2,""))</f>
        <v/>
      </c>
      <c r="AO1381" s="39">
        <f>IF(AND(Table2[[#This Row],[State]]="NSW",Table2[[#This Row],[Rated Order]]=3,AN1381=""),100,100)</f>
        <v>100</v>
      </c>
      <c r="AP1381" s="39">
        <f>IF(AC1381&lt;&gt;"Won","",AO1381*AD1381)</f>
        <v>420</v>
      </c>
      <c r="AQ1381" s="39">
        <f>IF(AP1381="",AO1381*-1,AP1381-AO1381)</f>
        <v>320</v>
      </c>
      <c r="AR1381" s="95">
        <f>IF(Table2[[#This Row],[Negatives]]="NEG","",IF(AND(Table2[[#This Row],[2 Pro Bets]]="",Table2[[#This Row],[State]]="NSW",Table2[[#This Row],[Rated Order]]=3),"",100))</f>
        <v>100</v>
      </c>
      <c r="AS1381" s="47">
        <f>IF(Table2[[#This Row],[Pro Bet]]="","",IF(Table2[[#This Row],[Lev Ret]]="","",AR1381*Table2[[#This Row],[Div]]))</f>
        <v>420</v>
      </c>
      <c r="AT1381" s="96">
        <f>IF(Table2[[#This Row],[Pro Bet]]="","",IF(AS1381="",AR1381*-1,AS1381-AR1381))</f>
        <v>320</v>
      </c>
    </row>
    <row r="1382" spans="1:46" x14ac:dyDescent="0.25">
      <c r="A1382" s="38">
        <v>45248</v>
      </c>
      <c r="B1382" s="39" t="s">
        <v>49</v>
      </c>
      <c r="C1382" s="40">
        <v>0.59722222222222221</v>
      </c>
      <c r="D1382" s="39">
        <v>4</v>
      </c>
      <c r="E1382" s="39">
        <v>0</v>
      </c>
      <c r="F1382" s="70">
        <v>4</v>
      </c>
      <c r="G1382" s="39">
        <v>1400</v>
      </c>
      <c r="H1382" s="39" t="s">
        <v>1021</v>
      </c>
      <c r="I1382" s="39">
        <v>78</v>
      </c>
      <c r="J1382" s="39">
        <v>160</v>
      </c>
      <c r="K1382" s="39">
        <v>3</v>
      </c>
      <c r="L1382" s="39" t="s">
        <v>381</v>
      </c>
      <c r="M1382" s="39" t="s">
        <v>1018</v>
      </c>
      <c r="N1382" s="41">
        <v>2.2999999999999998</v>
      </c>
      <c r="O1382" s="39" t="s">
        <v>1068</v>
      </c>
      <c r="P1382" s="39" t="s">
        <v>1182</v>
      </c>
      <c r="Q1382" s="48"/>
      <c r="R1382" s="39">
        <v>7</v>
      </c>
      <c r="S1382" s="39">
        <v>60</v>
      </c>
      <c r="T1382" s="39">
        <v>60</v>
      </c>
      <c r="U1382" s="48">
        <v>54.972513743128438</v>
      </c>
      <c r="V1382" s="39">
        <v>4</v>
      </c>
      <c r="W1382" s="39"/>
      <c r="X1382" s="39">
        <v>2</v>
      </c>
      <c r="Y1382" s="39">
        <v>4.8</v>
      </c>
      <c r="Z1382" s="39">
        <v>20</v>
      </c>
      <c r="AA1382" s="39"/>
      <c r="AB1382" s="52"/>
      <c r="AC1382" s="39"/>
      <c r="AD1382" s="41">
        <v>3.8</v>
      </c>
      <c r="AE1382" s="41"/>
      <c r="AF1382" s="68" t="s">
        <v>619</v>
      </c>
      <c r="AG1382" s="39" t="str">
        <f>VLOOKUP(B1382,$B$1703:$D$1743,2,FALSE)</f>
        <v>NSW</v>
      </c>
      <c r="AH1382" s="39" t="str">
        <f>VLOOKUP(B1382,$B$1703:$D$1743,3,FALSE)</f>
        <v>Bush</v>
      </c>
      <c r="AI1382" s="69" t="str">
        <f>TRIM(PROPER(L1382))</f>
        <v>Portray</v>
      </c>
      <c r="AJ1382" s="39" t="str">
        <f>TEXT(A1382, "ddd")</f>
        <v>Sat</v>
      </c>
      <c r="AK1382" s="39">
        <f>MONTH(Table2[[#This Row],[Date]])</f>
        <v>11</v>
      </c>
      <c r="AL1382" s="39" t="s">
        <v>1362</v>
      </c>
      <c r="AM1382" s="39" t="str">
        <f>IF(AND(Table2[[#This Row],[Date]]=A1383,Table2[[#This Row],[Track]]=B1383,Table2[[#This Row],[Race]]=F1383,AL1382&lt;&gt;"Neg",AL1383&lt;&gt;"Neg"),2,"")</f>
        <v/>
      </c>
      <c r="AN1382" s="39" t="str">
        <f>IF(AM1382=2,2,IF(AND(AM1381=2,Table2[[#This Row],[Negatives]]&lt;&gt;"NEG"),2,""))</f>
        <v/>
      </c>
      <c r="AO1382" s="39">
        <f>IF(AND(Table2[[#This Row],[State]]="NSW",Table2[[#This Row],[Rated Order]]=3,AN1382=""),100,100)</f>
        <v>100</v>
      </c>
      <c r="AP1382" s="39" t="str">
        <f>IF(AC1382&lt;&gt;"Won","",AO1382*AD1382)</f>
        <v/>
      </c>
      <c r="AQ1382" s="39">
        <f>IF(AP1382="",AO1382*-1,AP1382-AO1382)</f>
        <v>-100</v>
      </c>
      <c r="AR1382" s="95" t="str">
        <f>IF(Table2[[#This Row],[Negatives]]="NEG","",IF(AND(Table2[[#This Row],[2 Pro Bets]]="",Table2[[#This Row],[State]]="NSW",Table2[[#This Row],[Rated Order]]=3),"",100))</f>
        <v/>
      </c>
      <c r="AS1382" s="47" t="str">
        <f>IF(Table2[[#This Row],[Pro Bet]]="","",IF(Table2[[#This Row],[Lev Ret]]="","",AR1382*Table2[[#This Row],[Div]]))</f>
        <v/>
      </c>
      <c r="AT1382" s="96" t="str">
        <f>IF(Table2[[#This Row],[Pro Bet]]="","",IF(AS1382="",AR1382*-1,AS1382-AR1382))</f>
        <v/>
      </c>
    </row>
    <row r="1383" spans="1:46" x14ac:dyDescent="0.25">
      <c r="A1383" s="38">
        <v>45248</v>
      </c>
      <c r="B1383" s="39" t="s">
        <v>107</v>
      </c>
      <c r="C1383" s="40">
        <v>0.60763888888888895</v>
      </c>
      <c r="D1383" s="39">
        <v>4</v>
      </c>
      <c r="E1383" s="39">
        <v>0</v>
      </c>
      <c r="F1383" s="70">
        <v>5</v>
      </c>
      <c r="G1383" s="39">
        <v>1100</v>
      </c>
      <c r="H1383" s="39" t="s">
        <v>988</v>
      </c>
      <c r="I1383" s="39" t="s">
        <v>989</v>
      </c>
      <c r="J1383" s="39">
        <v>175</v>
      </c>
      <c r="K1383" s="39">
        <v>4</v>
      </c>
      <c r="L1383" s="39" t="s">
        <v>24</v>
      </c>
      <c r="M1383" s="39" t="s">
        <v>1018</v>
      </c>
      <c r="N1383" s="41">
        <v>3.4</v>
      </c>
      <c r="O1383" s="39" t="s">
        <v>1035</v>
      </c>
      <c r="P1383" s="39" t="s">
        <v>1084</v>
      </c>
      <c r="Q1383" s="48"/>
      <c r="R1383" s="39">
        <v>1</v>
      </c>
      <c r="S1383" s="39">
        <v>54</v>
      </c>
      <c r="T1383" s="39">
        <v>54</v>
      </c>
      <c r="U1383" s="48">
        <v>63.894523326572013</v>
      </c>
      <c r="V1383" s="39">
        <v>2</v>
      </c>
      <c r="W1383" s="39">
        <v>2</v>
      </c>
      <c r="X1383" s="39">
        <v>2</v>
      </c>
      <c r="Y1383" s="39">
        <v>4.8</v>
      </c>
      <c r="Z1383" s="39">
        <v>30</v>
      </c>
      <c r="AA1383" s="39">
        <v>11</v>
      </c>
      <c r="AB1383" s="52"/>
      <c r="AC1383" s="39" t="s">
        <v>617</v>
      </c>
      <c r="AD1383" s="41">
        <v>3.4</v>
      </c>
      <c r="AE1383" s="41">
        <v>1.5</v>
      </c>
      <c r="AF1383" s="68" t="s">
        <v>618</v>
      </c>
      <c r="AG1383" s="39" t="str">
        <f>VLOOKUP(B1383,$B$1703:$D$1743,2,FALSE)</f>
        <v>Vic</v>
      </c>
      <c r="AH1383" s="39" t="str">
        <f>VLOOKUP(B1383,$B$1703:$D$1743,3,FALSE)</f>
        <v>-</v>
      </c>
      <c r="AI1383" s="69" t="str">
        <f>TRIM(PROPER(L1383))</f>
        <v>Hypothetical</v>
      </c>
      <c r="AJ1383" s="39" t="str">
        <f>TEXT(A1383, "ddd")</f>
        <v>Sat</v>
      </c>
      <c r="AK1383" s="39">
        <f>MONTH(Table2[[#This Row],[Date]])</f>
        <v>11</v>
      </c>
      <c r="AL1383" s="39" t="s">
        <v>1361</v>
      </c>
      <c r="AM1383" s="39" t="str">
        <f>IF(AND(Table2[[#This Row],[Date]]=A1384,Table2[[#This Row],[Track]]=B1384,Table2[[#This Row],[Race]]=F1384,AL1383&lt;&gt;"Neg",AL1384&lt;&gt;"Neg"),2,"")</f>
        <v/>
      </c>
      <c r="AN1383" s="39" t="str">
        <f>IF(AM1383=2,2,IF(AND(AM1382=2,Table2[[#This Row],[Negatives]]&lt;&gt;"NEG"),2,""))</f>
        <v/>
      </c>
      <c r="AO1383" s="39">
        <f>IF(AND(Table2[[#This Row],[State]]="NSW",Table2[[#This Row],[Rated Order]]=3,AN1383=""),100,100)</f>
        <v>100</v>
      </c>
      <c r="AP1383" s="39">
        <f>IF(AC1383&lt;&gt;"Won","",AO1383*AD1383)</f>
        <v>340</v>
      </c>
      <c r="AQ1383" s="39">
        <f>IF(AP1383="",AO1383*-1,AP1383-AO1383)</f>
        <v>240</v>
      </c>
      <c r="AR1383" s="95" t="str">
        <f>IF(Table2[[#This Row],[Negatives]]="NEG","",IF(AND(Table2[[#This Row],[2 Pro Bets]]="",Table2[[#This Row],[State]]="NSW",Table2[[#This Row],[Rated Order]]=3),"",100))</f>
        <v/>
      </c>
      <c r="AS1383" s="47" t="str">
        <f>IF(Table2[[#This Row],[Pro Bet]]="","",IF(Table2[[#This Row],[Lev Ret]]="","",AR1383*Table2[[#This Row],[Div]]))</f>
        <v/>
      </c>
      <c r="AT1383" s="96" t="str">
        <f>IF(Table2[[#This Row],[Pro Bet]]="","",IF(AS1383="",AR1383*-1,AS1383-AR1383))</f>
        <v/>
      </c>
    </row>
    <row r="1384" spans="1:46" x14ac:dyDescent="0.25">
      <c r="A1384" s="38">
        <v>45248</v>
      </c>
      <c r="B1384" s="39" t="s">
        <v>49</v>
      </c>
      <c r="C1384" s="40">
        <v>0.62152777777777779</v>
      </c>
      <c r="D1384" s="39">
        <v>4</v>
      </c>
      <c r="E1384" s="39">
        <v>0</v>
      </c>
      <c r="F1384" s="70">
        <v>5</v>
      </c>
      <c r="G1384" s="39">
        <v>1850</v>
      </c>
      <c r="H1384" s="39" t="s">
        <v>1398</v>
      </c>
      <c r="I1384" s="39">
        <v>88</v>
      </c>
      <c r="J1384" s="39">
        <v>160</v>
      </c>
      <c r="K1384" s="39">
        <v>7</v>
      </c>
      <c r="L1384" s="39" t="s">
        <v>108</v>
      </c>
      <c r="M1384" s="39" t="s">
        <v>999</v>
      </c>
      <c r="N1384" s="41">
        <v>7.1</v>
      </c>
      <c r="O1384" s="39" t="s">
        <v>1091</v>
      </c>
      <c r="P1384" s="39" t="s">
        <v>1547</v>
      </c>
      <c r="Q1384" s="48"/>
      <c r="R1384" s="39">
        <v>3</v>
      </c>
      <c r="S1384" s="39">
        <v>57</v>
      </c>
      <c r="T1384" s="39">
        <v>57</v>
      </c>
      <c r="U1384" s="48">
        <v>57.562767911818739</v>
      </c>
      <c r="V1384" s="39">
        <v>3</v>
      </c>
      <c r="W1384" s="39">
        <v>2</v>
      </c>
      <c r="X1384" s="39">
        <v>2</v>
      </c>
      <c r="Y1384" s="39">
        <v>5.5</v>
      </c>
      <c r="Z1384" s="39">
        <v>20</v>
      </c>
      <c r="AA1384" s="39"/>
      <c r="AB1384" s="52"/>
      <c r="AC1384" s="39" t="s">
        <v>471</v>
      </c>
      <c r="AD1384" s="41">
        <v>8.8000000000000007</v>
      </c>
      <c r="AE1384" s="41">
        <v>1.8</v>
      </c>
      <c r="AF1384" s="68" t="s">
        <v>619</v>
      </c>
      <c r="AG1384" s="39" t="str">
        <f>VLOOKUP(B1384,$B$1703:$D$1743,2,FALSE)</f>
        <v>NSW</v>
      </c>
      <c r="AH1384" s="39" t="str">
        <f>VLOOKUP(B1384,$B$1703:$D$1743,3,FALSE)</f>
        <v>Bush</v>
      </c>
      <c r="AI1384" s="69" t="str">
        <f>TRIM(PROPER(L1384))</f>
        <v>Wineglass Bay</v>
      </c>
      <c r="AJ1384" s="39" t="str">
        <f>TEXT(A1384, "ddd")</f>
        <v>Sat</v>
      </c>
      <c r="AK1384" s="39">
        <f>MONTH(Table2[[#This Row],[Date]])</f>
        <v>11</v>
      </c>
      <c r="AL1384" s="39"/>
      <c r="AM1384" s="39" t="str">
        <f>IF(AND(Table2[[#This Row],[Date]]=A1385,Table2[[#This Row],[Track]]=B1385,Table2[[#This Row],[Race]]=F1385,AL1384&lt;&gt;"Neg",AL1385&lt;&gt;"Neg"),2,"")</f>
        <v/>
      </c>
      <c r="AN1384" s="39" t="str">
        <f>IF(AM1384=2,2,IF(AND(AM1383=2,Table2[[#This Row],[Negatives]]&lt;&gt;"NEG"),2,""))</f>
        <v/>
      </c>
      <c r="AO1384" s="39">
        <f>IF(AND(Table2[[#This Row],[State]]="NSW",Table2[[#This Row],[Rated Order]]=3,AN1384=""),100,100)</f>
        <v>100</v>
      </c>
      <c r="AP1384" s="39">
        <f>IF(AC1384&lt;&gt;"Won","",AO1384*AD1384)</f>
        <v>880.00000000000011</v>
      </c>
      <c r="AQ1384" s="39">
        <f>IF(AP1384="",AO1384*-1,AP1384-AO1384)</f>
        <v>780.00000000000011</v>
      </c>
      <c r="AR1384" s="95">
        <f>IF(Table2[[#This Row],[Negatives]]="NEG","",IF(AND(Table2[[#This Row],[2 Pro Bets]]="",Table2[[#This Row],[State]]="NSW",Table2[[#This Row],[Rated Order]]=3),"",100))</f>
        <v>100</v>
      </c>
      <c r="AS1384" s="47">
        <f>IF(Table2[[#This Row],[Pro Bet]]="","",IF(Table2[[#This Row],[Lev Ret]]="","",AR1384*Table2[[#This Row],[Div]]))</f>
        <v>880.00000000000011</v>
      </c>
      <c r="AT1384" s="96">
        <f>IF(Table2[[#This Row],[Pro Bet]]="","",IF(AS1384="",AR1384*-1,AS1384-AR1384))</f>
        <v>780.00000000000011</v>
      </c>
    </row>
    <row r="1385" spans="1:46" x14ac:dyDescent="0.25">
      <c r="A1385" s="38">
        <v>45248</v>
      </c>
      <c r="B1385" s="39" t="s">
        <v>49</v>
      </c>
      <c r="C1385" s="40">
        <v>0.64583333333333337</v>
      </c>
      <c r="D1385" s="39">
        <v>4</v>
      </c>
      <c r="E1385" s="39">
        <v>0</v>
      </c>
      <c r="F1385" s="70">
        <v>6</v>
      </c>
      <c r="G1385" s="39">
        <v>2300</v>
      </c>
      <c r="H1385" s="39" t="s">
        <v>1398</v>
      </c>
      <c r="I1385" s="39"/>
      <c r="J1385" s="39">
        <v>300</v>
      </c>
      <c r="K1385" s="39">
        <v>9</v>
      </c>
      <c r="L1385" s="39" t="s">
        <v>382</v>
      </c>
      <c r="M1385" s="39" t="s">
        <v>1018</v>
      </c>
      <c r="N1385" s="41">
        <v>4.8</v>
      </c>
      <c r="O1385" s="39" t="s">
        <v>1091</v>
      </c>
      <c r="P1385" s="39" t="s">
        <v>1547</v>
      </c>
      <c r="Q1385" s="48"/>
      <c r="R1385" s="39">
        <v>5</v>
      </c>
      <c r="S1385" s="39">
        <v>53</v>
      </c>
      <c r="T1385" s="39">
        <v>53</v>
      </c>
      <c r="U1385" s="48">
        <v>26.180926916221036</v>
      </c>
      <c r="V1385" s="39">
        <v>5</v>
      </c>
      <c r="W1385" s="39"/>
      <c r="X1385" s="39">
        <v>2</v>
      </c>
      <c r="Y1385" s="39">
        <v>8.6</v>
      </c>
      <c r="Z1385" s="39">
        <v>20</v>
      </c>
      <c r="AA1385" s="39"/>
      <c r="AB1385" s="52"/>
      <c r="AC1385" s="39"/>
      <c r="AD1385" s="41">
        <v>5.5</v>
      </c>
      <c r="AE1385" s="41"/>
      <c r="AF1385" s="68" t="s">
        <v>619</v>
      </c>
      <c r="AG1385" s="39" t="str">
        <f>VLOOKUP(B1385,$B$1703:$D$1743,2,FALSE)</f>
        <v>NSW</v>
      </c>
      <c r="AH1385" s="39" t="str">
        <f>VLOOKUP(B1385,$B$1703:$D$1743,3,FALSE)</f>
        <v>Bush</v>
      </c>
      <c r="AI1385" s="69" t="str">
        <f>TRIM(PROPER(L1385))</f>
        <v>Canberra Legend</v>
      </c>
      <c r="AJ1385" s="39" t="str">
        <f>TEXT(A1385, "ddd")</f>
        <v>Sat</v>
      </c>
      <c r="AK1385" s="39">
        <f>MONTH(Table2[[#This Row],[Date]])</f>
        <v>11</v>
      </c>
      <c r="AL1385" s="39" t="s">
        <v>1362</v>
      </c>
      <c r="AM1385" s="39" t="str">
        <f>IF(AND(Table2[[#This Row],[Date]]=A1386,Table2[[#This Row],[Track]]=B1386,Table2[[#This Row],[Race]]=F1386,AL1385&lt;&gt;"Neg",AL1386&lt;&gt;"Neg"),2,"")</f>
        <v/>
      </c>
      <c r="AN1385" s="39" t="str">
        <f>IF(AM1385=2,2,IF(AND(AM1384=2,Table2[[#This Row],[Negatives]]&lt;&gt;"NEG"),2,""))</f>
        <v/>
      </c>
      <c r="AO1385" s="39">
        <f>IF(AND(Table2[[#This Row],[State]]="NSW",Table2[[#This Row],[Rated Order]]=3,AN1385=""),100,100)</f>
        <v>100</v>
      </c>
      <c r="AP1385" s="39" t="str">
        <f>IF(AC1385&lt;&gt;"Won","",AO1385*AD1385)</f>
        <v/>
      </c>
      <c r="AQ1385" s="39">
        <f>IF(AP1385="",AO1385*-1,AP1385-AO1385)</f>
        <v>-100</v>
      </c>
      <c r="AR1385" s="95" t="str">
        <f>IF(Table2[[#This Row],[Negatives]]="NEG","",IF(AND(Table2[[#This Row],[2 Pro Bets]]="",Table2[[#This Row],[State]]="NSW",Table2[[#This Row],[Rated Order]]=3),"",100))</f>
        <v/>
      </c>
      <c r="AS1385" s="47" t="str">
        <f>IF(Table2[[#This Row],[Pro Bet]]="","",IF(Table2[[#This Row],[Lev Ret]]="","",AR1385*Table2[[#This Row],[Div]]))</f>
        <v/>
      </c>
      <c r="AT1385" s="96" t="str">
        <f>IF(Table2[[#This Row],[Pro Bet]]="","",IF(AS1385="",AR1385*-1,AS1385-AR1385))</f>
        <v/>
      </c>
    </row>
    <row r="1386" spans="1:46" x14ac:dyDescent="0.25">
      <c r="A1386" s="38">
        <v>45248</v>
      </c>
      <c r="B1386" s="39" t="s">
        <v>49</v>
      </c>
      <c r="C1386" s="40">
        <v>0.69791666666666663</v>
      </c>
      <c r="D1386" s="39">
        <v>4</v>
      </c>
      <c r="E1386" s="39">
        <v>0</v>
      </c>
      <c r="F1386" s="70">
        <v>8</v>
      </c>
      <c r="G1386" s="39">
        <v>1300</v>
      </c>
      <c r="H1386" s="39" t="s">
        <v>1398</v>
      </c>
      <c r="I1386" s="39"/>
      <c r="J1386" s="39">
        <v>1000</v>
      </c>
      <c r="K1386" s="39">
        <v>14</v>
      </c>
      <c r="L1386" s="39" t="s">
        <v>212</v>
      </c>
      <c r="M1386" s="39" t="s">
        <v>1006</v>
      </c>
      <c r="N1386" s="41">
        <v>8.6999999999999993</v>
      </c>
      <c r="O1386" s="39" t="s">
        <v>1556</v>
      </c>
      <c r="P1386" s="39" t="s">
        <v>1525</v>
      </c>
      <c r="Q1386" s="48"/>
      <c r="R1386" s="39">
        <v>9</v>
      </c>
      <c r="S1386" s="39">
        <v>53</v>
      </c>
      <c r="T1386" s="39">
        <v>53</v>
      </c>
      <c r="U1386" s="48">
        <v>47.208538587848935</v>
      </c>
      <c r="V1386" s="39">
        <v>2</v>
      </c>
      <c r="W1386" s="39">
        <v>3</v>
      </c>
      <c r="X1386" s="39">
        <v>2</v>
      </c>
      <c r="Y1386" s="39">
        <v>5.7</v>
      </c>
      <c r="Z1386" s="39">
        <v>20</v>
      </c>
      <c r="AA1386" s="39"/>
      <c r="AB1386" s="52"/>
      <c r="AC1386" s="39"/>
      <c r="AD1386" s="41">
        <v>9</v>
      </c>
      <c r="AE1386" s="41"/>
      <c r="AF1386" s="68" t="s">
        <v>619</v>
      </c>
      <c r="AG1386" s="39" t="str">
        <f>VLOOKUP(B1386,$B$1703:$D$1743,2,FALSE)</f>
        <v>NSW</v>
      </c>
      <c r="AH1386" s="39" t="str">
        <f>VLOOKUP(B1386,$B$1703:$D$1743,3,FALSE)</f>
        <v>Bush</v>
      </c>
      <c r="AI1386" s="69" t="str">
        <f>TRIM(PROPER(L1386))</f>
        <v>Opal Ridge</v>
      </c>
      <c r="AJ1386" s="39" t="str">
        <f>TEXT(A1386, "ddd")</f>
        <v>Sat</v>
      </c>
      <c r="AK1386" s="39">
        <f>MONTH(Table2[[#This Row],[Date]])</f>
        <v>11</v>
      </c>
      <c r="AL1386" s="39" t="s">
        <v>1362</v>
      </c>
      <c r="AM1386" s="39" t="str">
        <f>IF(AND(Table2[[#This Row],[Date]]=A1387,Table2[[#This Row],[Track]]=B1387,Table2[[#This Row],[Race]]=F1387,AL1386&lt;&gt;"Neg",AL1387&lt;&gt;"Neg"),2,"")</f>
        <v/>
      </c>
      <c r="AN1386" s="39" t="str">
        <f>IF(AM1386=2,2,IF(AND(AM1385=2,Table2[[#This Row],[Negatives]]&lt;&gt;"NEG"),2,""))</f>
        <v/>
      </c>
      <c r="AO1386" s="39">
        <f>IF(AND(Table2[[#This Row],[State]]="NSW",Table2[[#This Row],[Rated Order]]=3,AN1386=""),100,100)</f>
        <v>100</v>
      </c>
      <c r="AP1386" s="39" t="str">
        <f>IF(AC1386&lt;&gt;"Won","",AO1386*AD1386)</f>
        <v/>
      </c>
      <c r="AQ1386" s="39">
        <f>IF(AP1386="",AO1386*-1,AP1386-AO1386)</f>
        <v>-100</v>
      </c>
      <c r="AR1386" s="95" t="str">
        <f>IF(Table2[[#This Row],[Negatives]]="NEG","",IF(AND(Table2[[#This Row],[2 Pro Bets]]="",Table2[[#This Row],[State]]="NSW",Table2[[#This Row],[Rated Order]]=3),"",100))</f>
        <v/>
      </c>
      <c r="AS1386" s="47" t="str">
        <f>IF(Table2[[#This Row],[Pro Bet]]="","",IF(Table2[[#This Row],[Lev Ret]]="","",AR1386*Table2[[#This Row],[Div]]))</f>
        <v/>
      </c>
      <c r="AT1386" s="96" t="str">
        <f>IF(Table2[[#This Row],[Pro Bet]]="","",IF(AS1386="",AR1386*-1,AS1386-AR1386))</f>
        <v/>
      </c>
    </row>
    <row r="1387" spans="1:46" x14ac:dyDescent="0.25">
      <c r="A1387" s="38">
        <v>45248</v>
      </c>
      <c r="B1387" s="39" t="s">
        <v>107</v>
      </c>
      <c r="C1387" s="40">
        <v>0.71180555555555547</v>
      </c>
      <c r="D1387" s="39">
        <v>4</v>
      </c>
      <c r="E1387" s="39">
        <v>0</v>
      </c>
      <c r="F1387" s="70">
        <v>9</v>
      </c>
      <c r="G1387" s="39">
        <v>2000</v>
      </c>
      <c r="H1387" s="39" t="s">
        <v>988</v>
      </c>
      <c r="I1387" s="39" t="s">
        <v>989</v>
      </c>
      <c r="J1387" s="39">
        <v>500</v>
      </c>
      <c r="K1387" s="39">
        <v>3</v>
      </c>
      <c r="L1387" s="39" t="s">
        <v>191</v>
      </c>
      <c r="M1387" s="39" t="s">
        <v>1006</v>
      </c>
      <c r="N1387" s="41">
        <v>6.5</v>
      </c>
      <c r="O1387" s="39" t="s">
        <v>1100</v>
      </c>
      <c r="P1387" s="39" t="s">
        <v>1008</v>
      </c>
      <c r="Q1387" s="48"/>
      <c r="R1387" s="39">
        <v>5</v>
      </c>
      <c r="S1387" s="39">
        <v>58</v>
      </c>
      <c r="T1387" s="39">
        <v>58</v>
      </c>
      <c r="U1387" s="48">
        <v>30.76923076923077</v>
      </c>
      <c r="V1387" s="39">
        <v>1</v>
      </c>
      <c r="W1387" s="39">
        <v>4</v>
      </c>
      <c r="X1387" s="39">
        <v>2</v>
      </c>
      <c r="Y1387" s="39">
        <v>5.4</v>
      </c>
      <c r="Z1387" s="39">
        <v>30</v>
      </c>
      <c r="AA1387" s="39">
        <v>16</v>
      </c>
      <c r="AB1387" s="52"/>
      <c r="AC1387" s="39"/>
      <c r="AD1387" s="41">
        <v>5.5</v>
      </c>
      <c r="AE1387" s="41"/>
      <c r="AF1387" s="68" t="s">
        <v>618</v>
      </c>
      <c r="AG1387" s="39" t="str">
        <f>VLOOKUP(B1387,$B$1703:$D$1743,2,FALSE)</f>
        <v>Vic</v>
      </c>
      <c r="AH1387" s="39" t="str">
        <f>VLOOKUP(B1387,$B$1703:$D$1743,3,FALSE)</f>
        <v>-</v>
      </c>
      <c r="AI1387" s="69" t="str">
        <f>TRIM(PROPER(L1387))</f>
        <v>Brayden Star</v>
      </c>
      <c r="AJ1387" s="39" t="str">
        <f>TEXT(A1387, "ddd")</f>
        <v>Sat</v>
      </c>
      <c r="AK1387" s="39">
        <f>MONTH(Table2[[#This Row],[Date]])</f>
        <v>11</v>
      </c>
      <c r="AL1387" s="39"/>
      <c r="AM1387" s="39" t="str">
        <f>IF(AND(Table2[[#This Row],[Date]]=A1388,Table2[[#This Row],[Track]]=B1388,Table2[[#This Row],[Race]]=F1388,AL1387&lt;&gt;"Neg",AL1388&lt;&gt;"Neg"),2,"")</f>
        <v/>
      </c>
      <c r="AN1387" s="39" t="str">
        <f>IF(AM1387=2,2,IF(AND(AM1386=2,Table2[[#This Row],[Negatives]]&lt;&gt;"NEG"),2,""))</f>
        <v/>
      </c>
      <c r="AO1387" s="39">
        <f>IF(AND(Table2[[#This Row],[State]]="NSW",Table2[[#This Row],[Rated Order]]=3,AN1387=""),100,100)</f>
        <v>100</v>
      </c>
      <c r="AP1387" s="39" t="str">
        <f>IF(AC1387&lt;&gt;"Won","",AO1387*AD1387)</f>
        <v/>
      </c>
      <c r="AQ1387" s="39">
        <f>IF(AP1387="",AO1387*-1,AP1387-AO1387)</f>
        <v>-100</v>
      </c>
      <c r="AR1387" s="95">
        <f>IF(Table2[[#This Row],[Negatives]]="NEG","",IF(AND(Table2[[#This Row],[2 Pro Bets]]="",Table2[[#This Row],[State]]="NSW",Table2[[#This Row],[Rated Order]]=3),"",100))</f>
        <v>100</v>
      </c>
      <c r="AS1387" s="47" t="str">
        <f>IF(Table2[[#This Row],[Pro Bet]]="","",IF(Table2[[#This Row],[Lev Ret]]="","",AR1387*Table2[[#This Row],[Div]]))</f>
        <v/>
      </c>
      <c r="AT1387" s="96">
        <f>IF(Table2[[#This Row],[Pro Bet]]="","",IF(AS1387="",AR1387*-1,AS1387-AR1387))</f>
        <v>-100</v>
      </c>
    </row>
    <row r="1388" spans="1:46" x14ac:dyDescent="0.25">
      <c r="A1388" s="38">
        <v>45248</v>
      </c>
      <c r="B1388" s="39" t="s">
        <v>107</v>
      </c>
      <c r="C1388" s="40">
        <v>0.73611111111111116</v>
      </c>
      <c r="D1388" s="39">
        <v>4</v>
      </c>
      <c r="E1388" s="39">
        <v>0</v>
      </c>
      <c r="F1388" s="70">
        <v>10</v>
      </c>
      <c r="G1388" s="39">
        <v>1200</v>
      </c>
      <c r="H1388" s="39" t="s">
        <v>1021</v>
      </c>
      <c r="I1388" s="39" t="s">
        <v>1061</v>
      </c>
      <c r="J1388" s="39">
        <v>200</v>
      </c>
      <c r="K1388" s="39">
        <v>2</v>
      </c>
      <c r="L1388" s="39" t="s">
        <v>271</v>
      </c>
      <c r="M1388" s="39" t="s">
        <v>999</v>
      </c>
      <c r="N1388" s="41">
        <v>2.4</v>
      </c>
      <c r="O1388" s="39" t="s">
        <v>1327</v>
      </c>
      <c r="P1388" s="39" t="s">
        <v>1151</v>
      </c>
      <c r="Q1388" s="48"/>
      <c r="R1388" s="39">
        <v>6</v>
      </c>
      <c r="S1388" s="39">
        <v>57</v>
      </c>
      <c r="T1388" s="39">
        <v>57</v>
      </c>
      <c r="U1388" s="48">
        <v>70.238095238095241</v>
      </c>
      <c r="V1388" s="39">
        <v>2</v>
      </c>
      <c r="W1388" s="39">
        <v>1</v>
      </c>
      <c r="X1388" s="39">
        <v>2</v>
      </c>
      <c r="Y1388" s="39">
        <v>4.2</v>
      </c>
      <c r="Z1388" s="39">
        <v>40</v>
      </c>
      <c r="AA1388" s="39">
        <v>8</v>
      </c>
      <c r="AB1388" s="52"/>
      <c r="AC1388" s="39" t="s">
        <v>1</v>
      </c>
      <c r="AD1388" s="41">
        <v>2.4</v>
      </c>
      <c r="AE1388" s="41">
        <v>1.3</v>
      </c>
      <c r="AF1388" s="68" t="s">
        <v>618</v>
      </c>
      <c r="AG1388" s="39" t="str">
        <f>VLOOKUP(B1388,$B$1703:$D$1743,2,FALSE)</f>
        <v>Vic</v>
      </c>
      <c r="AH1388" s="39" t="str">
        <f>VLOOKUP(B1388,$B$1703:$D$1743,3,FALSE)</f>
        <v>-</v>
      </c>
      <c r="AI1388" s="69" t="str">
        <f>TRIM(PROPER(L1388))</f>
        <v>She Dances</v>
      </c>
      <c r="AJ1388" s="39" t="str">
        <f>TEXT(A1388, "ddd")</f>
        <v>Sat</v>
      </c>
      <c r="AK1388" s="39">
        <f>MONTH(Table2[[#This Row],[Date]])</f>
        <v>11</v>
      </c>
      <c r="AL1388" s="39" t="s">
        <v>1361</v>
      </c>
      <c r="AM1388" s="39" t="str">
        <f>IF(AND(Table2[[#This Row],[Date]]=A1389,Table2[[#This Row],[Track]]=B1389,Table2[[#This Row],[Race]]=F1389,AL1388&lt;&gt;"Neg",AL1389&lt;&gt;"Neg"),2,"")</f>
        <v/>
      </c>
      <c r="AN1388" s="39" t="str">
        <f>IF(AM1388=2,2,IF(AND(AM1387=2,Table2[[#This Row],[Negatives]]&lt;&gt;"NEG"),2,""))</f>
        <v/>
      </c>
      <c r="AO1388" s="39">
        <f>IF(AND(Table2[[#This Row],[State]]="NSW",Table2[[#This Row],[Rated Order]]=3,AN1388=""),100,100)</f>
        <v>100</v>
      </c>
      <c r="AP1388" s="39" t="str">
        <f>IF(AC1388&lt;&gt;"Won","",AO1388*AD1388)</f>
        <v/>
      </c>
      <c r="AQ1388" s="39">
        <f>IF(AP1388="",AO1388*-1,AP1388-AO1388)</f>
        <v>-100</v>
      </c>
      <c r="AR1388" s="95" t="str">
        <f>IF(Table2[[#This Row],[Negatives]]="NEG","",IF(AND(Table2[[#This Row],[2 Pro Bets]]="",Table2[[#This Row],[State]]="NSW",Table2[[#This Row],[Rated Order]]=3),"",100))</f>
        <v/>
      </c>
      <c r="AS1388" s="47" t="str">
        <f>IF(Table2[[#This Row],[Pro Bet]]="","",IF(Table2[[#This Row],[Lev Ret]]="","",AR1388*Table2[[#This Row],[Div]]))</f>
        <v/>
      </c>
      <c r="AT1388" s="96" t="str">
        <f>IF(Table2[[#This Row],[Pro Bet]]="","",IF(AS1388="",AR1388*-1,AS1388-AR1388))</f>
        <v/>
      </c>
    </row>
    <row r="1389" spans="1:46" x14ac:dyDescent="0.25">
      <c r="A1389" s="38">
        <v>45248</v>
      </c>
      <c r="B1389" s="39" t="s">
        <v>49</v>
      </c>
      <c r="C1389" s="40">
        <v>0.74652777777777779</v>
      </c>
      <c r="D1389" s="39">
        <v>4</v>
      </c>
      <c r="E1389" s="39">
        <v>0</v>
      </c>
      <c r="F1389" s="70">
        <v>10</v>
      </c>
      <c r="G1389" s="39">
        <v>1300</v>
      </c>
      <c r="H1389" s="39" t="s">
        <v>1398</v>
      </c>
      <c r="I1389" s="39">
        <v>94</v>
      </c>
      <c r="J1389" s="39">
        <v>160</v>
      </c>
      <c r="K1389" s="39">
        <v>8</v>
      </c>
      <c r="L1389" s="39" t="s">
        <v>117</v>
      </c>
      <c r="M1389" s="39" t="s">
        <v>999</v>
      </c>
      <c r="N1389" s="41">
        <v>5.0999999999999996</v>
      </c>
      <c r="O1389" s="39" t="s">
        <v>1417</v>
      </c>
      <c r="P1389" s="39" t="s">
        <v>1547</v>
      </c>
      <c r="Q1389" s="48"/>
      <c r="R1389" s="39">
        <v>8</v>
      </c>
      <c r="S1389" s="39">
        <v>53</v>
      </c>
      <c r="T1389" s="39">
        <v>53</v>
      </c>
      <c r="U1389" s="48">
        <v>48.179271708683473</v>
      </c>
      <c r="V1389" s="39"/>
      <c r="W1389" s="39"/>
      <c r="X1389" s="39">
        <v>2</v>
      </c>
      <c r="Y1389" s="39">
        <v>4.9000000000000004</v>
      </c>
      <c r="Z1389" s="39">
        <v>20</v>
      </c>
      <c r="AA1389" s="39"/>
      <c r="AB1389" s="52"/>
      <c r="AC1389" s="39" t="s">
        <v>471</v>
      </c>
      <c r="AD1389" s="41">
        <v>6</v>
      </c>
      <c r="AE1389" s="41">
        <v>1.7</v>
      </c>
      <c r="AF1389" s="68" t="s">
        <v>619</v>
      </c>
      <c r="AG1389" s="39" t="str">
        <f>VLOOKUP(B1389,$B$1703:$D$1743,2,FALSE)</f>
        <v>NSW</v>
      </c>
      <c r="AH1389" s="39" t="str">
        <f>VLOOKUP(B1389,$B$1703:$D$1743,3,FALSE)</f>
        <v>Bush</v>
      </c>
      <c r="AI1389" s="69" t="str">
        <f>TRIM(PROPER(L1389))</f>
        <v>Ka Bling</v>
      </c>
      <c r="AJ1389" s="39" t="str">
        <f>TEXT(A1389, "ddd")</f>
        <v>Sat</v>
      </c>
      <c r="AK1389" s="39">
        <f>MONTH(Table2[[#This Row],[Date]])</f>
        <v>11</v>
      </c>
      <c r="AL1389" s="39"/>
      <c r="AM1389" s="39" t="str">
        <f>IF(AND(Table2[[#This Row],[Date]]=A1390,Table2[[#This Row],[Track]]=B1390,Table2[[#This Row],[Race]]=F1390,AL1389&lt;&gt;"Neg",AL1390&lt;&gt;"Neg"),2,"")</f>
        <v/>
      </c>
      <c r="AN1389" s="39" t="str">
        <f>IF(AM1389=2,2,IF(AND(AM1388=2,Table2[[#This Row],[Negatives]]&lt;&gt;"NEG"),2,""))</f>
        <v/>
      </c>
      <c r="AO1389" s="39">
        <f>IF(AND(Table2[[#This Row],[State]]="NSW",Table2[[#This Row],[Rated Order]]=3,AN1389=""),100,100)</f>
        <v>100</v>
      </c>
      <c r="AP1389" s="39">
        <f>IF(AC1389&lt;&gt;"Won","",AO1389*AD1389)</f>
        <v>600</v>
      </c>
      <c r="AQ1389" s="39">
        <f>IF(AP1389="",AO1389*-1,AP1389-AO1389)</f>
        <v>500</v>
      </c>
      <c r="AR1389" s="95">
        <f>IF(Table2[[#This Row],[Negatives]]="NEG","",IF(AND(Table2[[#This Row],[2 Pro Bets]]="",Table2[[#This Row],[State]]="NSW",Table2[[#This Row],[Rated Order]]=3),"",100))</f>
        <v>100</v>
      </c>
      <c r="AS1389" s="47">
        <f>IF(Table2[[#This Row],[Pro Bet]]="","",IF(Table2[[#This Row],[Lev Ret]]="","",AR1389*Table2[[#This Row],[Div]]))</f>
        <v>600</v>
      </c>
      <c r="AT1389" s="96">
        <f>IF(Table2[[#This Row],[Pro Bet]]="","",IF(AS1389="",AR1389*-1,AS1389-AR1389))</f>
        <v>500</v>
      </c>
    </row>
    <row r="1390" spans="1:46" x14ac:dyDescent="0.25">
      <c r="A1390" s="38">
        <v>45255</v>
      </c>
      <c r="B1390" s="39" t="s">
        <v>228</v>
      </c>
      <c r="C1390" s="40">
        <v>0.54861111111111105</v>
      </c>
      <c r="D1390" s="39">
        <v>5</v>
      </c>
      <c r="E1390" s="39">
        <v>3</v>
      </c>
      <c r="F1390" s="70">
        <v>3</v>
      </c>
      <c r="G1390" s="39">
        <v>1400</v>
      </c>
      <c r="H1390" s="39" t="s">
        <v>1021</v>
      </c>
      <c r="I1390" s="39" t="s">
        <v>1061</v>
      </c>
      <c r="J1390" s="39">
        <v>175</v>
      </c>
      <c r="K1390" s="39">
        <v>4</v>
      </c>
      <c r="L1390" s="39" t="s">
        <v>90</v>
      </c>
      <c r="M1390" s="39" t="s">
        <v>995</v>
      </c>
      <c r="N1390" s="41">
        <v>1.7</v>
      </c>
      <c r="O1390" s="39" t="s">
        <v>1091</v>
      </c>
      <c r="P1390" s="39" t="s">
        <v>1025</v>
      </c>
      <c r="Q1390" s="48"/>
      <c r="R1390" s="39">
        <v>2</v>
      </c>
      <c r="S1390" s="39">
        <v>57</v>
      </c>
      <c r="T1390" s="39">
        <v>57</v>
      </c>
      <c r="U1390" s="48">
        <v>80.562659846547319</v>
      </c>
      <c r="V1390" s="39">
        <v>1</v>
      </c>
      <c r="W1390" s="39">
        <v>1</v>
      </c>
      <c r="X1390" s="39">
        <v>2</v>
      </c>
      <c r="Y1390" s="39">
        <v>4.4000000000000004</v>
      </c>
      <c r="Z1390" s="39">
        <v>40</v>
      </c>
      <c r="AA1390" s="39">
        <v>6</v>
      </c>
      <c r="AB1390" s="52"/>
      <c r="AC1390" s="39" t="s">
        <v>2</v>
      </c>
      <c r="AD1390" s="41">
        <v>1.7</v>
      </c>
      <c r="AE1390" s="41">
        <v>1.1000000000000001</v>
      </c>
      <c r="AF1390" s="68" t="s">
        <v>618</v>
      </c>
      <c r="AG1390" s="39" t="str">
        <f>VLOOKUP(B1390,$B$1703:$D$1743,2,FALSE)</f>
        <v>Vic</v>
      </c>
      <c r="AH1390" s="39" t="str">
        <f>VLOOKUP(B1390,$B$1703:$D$1743,3,FALSE)</f>
        <v>Bush</v>
      </c>
      <c r="AI1390" s="69" t="str">
        <f>TRIM(PROPER(L1390))</f>
        <v>Kazou</v>
      </c>
      <c r="AJ1390" s="39" t="str">
        <f>TEXT(A1390, "ddd")</f>
        <v>Sat</v>
      </c>
      <c r="AK1390" s="39">
        <f>MONTH(Table2[[#This Row],[Date]])</f>
        <v>11</v>
      </c>
      <c r="AL1390" s="39"/>
      <c r="AM1390" s="39" t="str">
        <f>IF(AND(Table2[[#This Row],[Date]]=A1391,Table2[[#This Row],[Track]]=B1391,Table2[[#This Row],[Race]]=F1391,AL1390&lt;&gt;"Neg",AL1391&lt;&gt;"Neg"),2,"")</f>
        <v/>
      </c>
      <c r="AN1390" s="39" t="str">
        <f>IF(AM1390=2,2,IF(AND(AM1389=2,Table2[[#This Row],[Negatives]]&lt;&gt;"NEG"),2,""))</f>
        <v/>
      </c>
      <c r="AO1390" s="39">
        <f>IF(AND(Table2[[#This Row],[State]]="NSW",Table2[[#This Row],[Rated Order]]=3,AN1390=""),100,100)</f>
        <v>100</v>
      </c>
      <c r="AP1390" s="39" t="str">
        <f>IF(AC1390&lt;&gt;"Won","",AO1390*AD1390)</f>
        <v/>
      </c>
      <c r="AQ1390" s="39">
        <f>IF(AP1390="",AO1390*-1,AP1390-AO1390)</f>
        <v>-100</v>
      </c>
      <c r="AR1390" s="95">
        <f>IF(Table2[[#This Row],[Negatives]]="NEG","",IF(AND(Table2[[#This Row],[2 Pro Bets]]="",Table2[[#This Row],[State]]="NSW",Table2[[#This Row],[Rated Order]]=3),"",100))</f>
        <v>100</v>
      </c>
      <c r="AS1390" s="47" t="str">
        <f>IF(Table2[[#This Row],[Pro Bet]]="","",IF(Table2[[#This Row],[Lev Ret]]="","",AR1390*Table2[[#This Row],[Div]]))</f>
        <v/>
      </c>
      <c r="AT1390" s="96">
        <f>IF(Table2[[#This Row],[Pro Bet]]="","",IF(AS1390="",AR1390*-1,AS1390-AR1390))</f>
        <v>-100</v>
      </c>
    </row>
    <row r="1391" spans="1:46" x14ac:dyDescent="0.25">
      <c r="A1391" s="38">
        <v>45255</v>
      </c>
      <c r="B1391" s="39" t="s">
        <v>48</v>
      </c>
      <c r="C1391" s="40">
        <v>0.5625</v>
      </c>
      <c r="D1391" s="39">
        <v>8</v>
      </c>
      <c r="E1391" s="39">
        <v>0</v>
      </c>
      <c r="F1391" s="70">
        <v>3</v>
      </c>
      <c r="G1391" s="39">
        <v>1200</v>
      </c>
      <c r="H1391" s="39" t="s">
        <v>1398</v>
      </c>
      <c r="I1391" s="39">
        <v>78</v>
      </c>
      <c r="J1391" s="39">
        <v>160</v>
      </c>
      <c r="K1391" s="39">
        <v>8</v>
      </c>
      <c r="L1391" s="39" t="s">
        <v>383</v>
      </c>
      <c r="M1391" s="39" t="s">
        <v>1006</v>
      </c>
      <c r="N1391" s="41">
        <v>3.4</v>
      </c>
      <c r="O1391" s="39" t="s">
        <v>1068</v>
      </c>
      <c r="P1391" s="39" t="s">
        <v>1509</v>
      </c>
      <c r="Q1391" s="48"/>
      <c r="R1391" s="39">
        <v>1</v>
      </c>
      <c r="S1391" s="39">
        <v>57</v>
      </c>
      <c r="T1391" s="39">
        <v>57</v>
      </c>
      <c r="U1391" s="48">
        <v>50.688360450563209</v>
      </c>
      <c r="V1391" s="39">
        <v>3</v>
      </c>
      <c r="W1391" s="39">
        <v>3</v>
      </c>
      <c r="X1391" s="39">
        <v>2</v>
      </c>
      <c r="Y1391" s="39">
        <v>4.2</v>
      </c>
      <c r="Z1391" s="39">
        <v>20</v>
      </c>
      <c r="AA1391" s="39"/>
      <c r="AB1391" s="52"/>
      <c r="AC1391" s="39" t="s">
        <v>7</v>
      </c>
      <c r="AD1391" s="41">
        <v>5</v>
      </c>
      <c r="AE1391" s="41"/>
      <c r="AF1391" s="68" t="s">
        <v>619</v>
      </c>
      <c r="AG1391" s="39" t="str">
        <f>VLOOKUP(B1391,$B$1703:$D$1743,2,FALSE)</f>
        <v>NSW</v>
      </c>
      <c r="AH1391" s="39" t="str">
        <f>VLOOKUP(B1391,$B$1703:$D$1743,3,FALSE)</f>
        <v>Bush</v>
      </c>
      <c r="AI1391" s="69" t="str">
        <f>TRIM(PROPER(L1391))</f>
        <v>Contemporary</v>
      </c>
      <c r="AJ1391" s="39" t="str">
        <f>TEXT(A1391, "ddd")</f>
        <v>Sat</v>
      </c>
      <c r="AK1391" s="39">
        <f>MONTH(Table2[[#This Row],[Date]])</f>
        <v>11</v>
      </c>
      <c r="AL1391" s="39"/>
      <c r="AM1391" s="39">
        <f>IF(AND(Table2[[#This Row],[Date]]=A1392,Table2[[#This Row],[Track]]=B1392,Table2[[#This Row],[Race]]=F1392,AL1391&lt;&gt;"Neg",AL1392&lt;&gt;"Neg"),2,"")</f>
        <v>2</v>
      </c>
      <c r="AN1391" s="39">
        <f>IF(AM1391=2,2,IF(AND(AM1390=2,Table2[[#This Row],[Negatives]]&lt;&gt;"NEG"),2,""))</f>
        <v>2</v>
      </c>
      <c r="AO1391" s="39">
        <f>IF(AND(Table2[[#This Row],[State]]="NSW",Table2[[#This Row],[Rated Order]]=3,AN1391=""),100,100)</f>
        <v>100</v>
      </c>
      <c r="AP1391" s="39" t="str">
        <f>IF(AC1391&lt;&gt;"Won","",AO1391*AD1391)</f>
        <v/>
      </c>
      <c r="AQ1391" s="39">
        <f>IF(AP1391="",AO1391*-1,AP1391-AO1391)</f>
        <v>-100</v>
      </c>
      <c r="AR1391" s="95">
        <f>IF(Table2[[#This Row],[Negatives]]="NEG","",IF(AND(Table2[[#This Row],[2 Pro Bets]]="",Table2[[#This Row],[State]]="NSW",Table2[[#This Row],[Rated Order]]=3),"",100))</f>
        <v>100</v>
      </c>
      <c r="AS1391" s="47" t="str">
        <f>IF(Table2[[#This Row],[Pro Bet]]="","",IF(Table2[[#This Row],[Lev Ret]]="","",AR1391*Table2[[#This Row],[Div]]))</f>
        <v/>
      </c>
      <c r="AT1391" s="96">
        <f>IF(Table2[[#This Row],[Pro Bet]]="","",IF(AS1391="",AR1391*-1,AS1391-AR1391))</f>
        <v>-100</v>
      </c>
    </row>
    <row r="1392" spans="1:46" x14ac:dyDescent="0.25">
      <c r="A1392" s="38">
        <v>45255</v>
      </c>
      <c r="B1392" s="39" t="s">
        <v>48</v>
      </c>
      <c r="C1392" s="40">
        <v>0.5625</v>
      </c>
      <c r="D1392" s="39">
        <v>8</v>
      </c>
      <c r="E1392" s="39">
        <v>0</v>
      </c>
      <c r="F1392" s="70">
        <v>3</v>
      </c>
      <c r="G1392" s="39">
        <v>1200</v>
      </c>
      <c r="H1392" s="39" t="s">
        <v>1398</v>
      </c>
      <c r="I1392" s="39">
        <v>78</v>
      </c>
      <c r="J1392" s="39">
        <v>160</v>
      </c>
      <c r="K1392" s="39">
        <v>3</v>
      </c>
      <c r="L1392" s="39" t="s">
        <v>185</v>
      </c>
      <c r="M1392" s="39" t="s">
        <v>999</v>
      </c>
      <c r="N1392" s="41">
        <v>3.5</v>
      </c>
      <c r="O1392" s="39" t="s">
        <v>1425</v>
      </c>
      <c r="P1392" s="39" t="s">
        <v>1273</v>
      </c>
      <c r="Q1392" s="48"/>
      <c r="R1392" s="39">
        <v>4</v>
      </c>
      <c r="S1392" s="39">
        <v>59.5</v>
      </c>
      <c r="T1392" s="39">
        <v>59.5</v>
      </c>
      <c r="U1392" s="48">
        <v>50.688360450563209</v>
      </c>
      <c r="V1392" s="39">
        <v>2</v>
      </c>
      <c r="W1392" s="39"/>
      <c r="X1392" s="39">
        <v>3</v>
      </c>
      <c r="Y1392" s="39">
        <v>5.9</v>
      </c>
      <c r="Z1392" s="39">
        <v>20</v>
      </c>
      <c r="AA1392" s="39"/>
      <c r="AB1392" s="52"/>
      <c r="AC1392" s="39" t="s">
        <v>471</v>
      </c>
      <c r="AD1392" s="41">
        <v>3.9</v>
      </c>
      <c r="AE1392" s="41">
        <v>2.1</v>
      </c>
      <c r="AF1392" s="68" t="s">
        <v>619</v>
      </c>
      <c r="AG1392" s="39" t="str">
        <f>VLOOKUP(B1392,$B$1703:$D$1743,2,FALSE)</f>
        <v>NSW</v>
      </c>
      <c r="AH1392" s="39" t="str">
        <f>VLOOKUP(B1392,$B$1703:$D$1743,3,FALSE)</f>
        <v>Bush</v>
      </c>
      <c r="AI1392" s="69" t="str">
        <f>TRIM(PROPER(L1392))</f>
        <v>With Your Blessing</v>
      </c>
      <c r="AJ1392" s="39" t="str">
        <f>TEXT(A1392, "ddd")</f>
        <v>Sat</v>
      </c>
      <c r="AK1392" s="39">
        <f>MONTH(Table2[[#This Row],[Date]])</f>
        <v>11</v>
      </c>
      <c r="AL1392" s="39"/>
      <c r="AM1392" s="39" t="str">
        <f>IF(AND(Table2[[#This Row],[Date]]=A1393,Table2[[#This Row],[Track]]=B1393,Table2[[#This Row],[Race]]=F1393,AL1392&lt;&gt;"Neg",AL1393&lt;&gt;"Neg"),2,"")</f>
        <v/>
      </c>
      <c r="AN1392" s="39">
        <f>IF(AM1392=2,2,IF(AND(AM1391=2,Table2[[#This Row],[Negatives]]&lt;&gt;"NEG"),2,""))</f>
        <v>2</v>
      </c>
      <c r="AO1392" s="39">
        <f>IF(AND(Table2[[#This Row],[State]]="NSW",Table2[[#This Row],[Rated Order]]=3,AN1392=""),100,100)</f>
        <v>100</v>
      </c>
      <c r="AP1392" s="39">
        <f>IF(AC1392&lt;&gt;"Won","",AO1392*AD1392)</f>
        <v>390</v>
      </c>
      <c r="AQ1392" s="39">
        <f>IF(AP1392="",AO1392*-1,AP1392-AO1392)</f>
        <v>290</v>
      </c>
      <c r="AR1392" s="95">
        <f>IF(Table2[[#This Row],[Negatives]]="NEG","",IF(AND(Table2[[#This Row],[2 Pro Bets]]="",Table2[[#This Row],[State]]="NSW",Table2[[#This Row],[Rated Order]]=3),"",100))</f>
        <v>100</v>
      </c>
      <c r="AS1392" s="47">
        <f>IF(Table2[[#This Row],[Pro Bet]]="","",IF(Table2[[#This Row],[Lev Ret]]="","",AR1392*Table2[[#This Row],[Div]]))</f>
        <v>390</v>
      </c>
      <c r="AT1392" s="96">
        <f>IF(Table2[[#This Row],[Pro Bet]]="","",IF(AS1392="",AR1392*-1,AS1392-AR1392))</f>
        <v>290</v>
      </c>
    </row>
    <row r="1393" spans="1:46" x14ac:dyDescent="0.25">
      <c r="A1393" s="38">
        <v>45255</v>
      </c>
      <c r="B1393" s="39" t="s">
        <v>48</v>
      </c>
      <c r="C1393" s="40">
        <v>0.58680555555555602</v>
      </c>
      <c r="D1393" s="39">
        <v>8</v>
      </c>
      <c r="E1393" s="39">
        <v>0</v>
      </c>
      <c r="F1393" s="70">
        <v>4</v>
      </c>
      <c r="G1393" s="39">
        <v>1200</v>
      </c>
      <c r="H1393" s="39" t="s">
        <v>1021</v>
      </c>
      <c r="I1393" s="39">
        <v>78</v>
      </c>
      <c r="J1393" s="39">
        <v>160</v>
      </c>
      <c r="K1393" s="39">
        <v>7</v>
      </c>
      <c r="L1393" s="39" t="s">
        <v>106</v>
      </c>
      <c r="M1393" s="39" t="s">
        <v>999</v>
      </c>
      <c r="N1393" s="41">
        <v>3.8</v>
      </c>
      <c r="O1393" s="39" t="s">
        <v>1442</v>
      </c>
      <c r="P1393" s="39" t="s">
        <v>1266</v>
      </c>
      <c r="Q1393" s="48"/>
      <c r="R1393" s="39">
        <v>6</v>
      </c>
      <c r="S1393" s="39">
        <v>56.5</v>
      </c>
      <c r="T1393" s="39">
        <v>56.5</v>
      </c>
      <c r="U1393" s="48">
        <v>38.080495356037154</v>
      </c>
      <c r="V1393" s="39">
        <v>2</v>
      </c>
      <c r="W1393" s="39">
        <v>2</v>
      </c>
      <c r="X1393" s="39">
        <v>2</v>
      </c>
      <c r="Y1393" s="39">
        <v>4.5999999999999996</v>
      </c>
      <c r="Z1393" s="39">
        <v>20</v>
      </c>
      <c r="AA1393" s="39"/>
      <c r="AB1393" s="52"/>
      <c r="AC1393" s="39" t="s">
        <v>471</v>
      </c>
      <c r="AD1393" s="41">
        <v>3.7</v>
      </c>
      <c r="AE1393" s="41">
        <v>2</v>
      </c>
      <c r="AF1393" s="68" t="s">
        <v>619</v>
      </c>
      <c r="AG1393" s="39" t="str">
        <f>VLOOKUP(B1393,$B$1703:$D$1743,2,FALSE)</f>
        <v>NSW</v>
      </c>
      <c r="AH1393" s="39" t="str">
        <f>VLOOKUP(B1393,$B$1703:$D$1743,3,FALSE)</f>
        <v>Bush</v>
      </c>
      <c r="AI1393" s="69" t="str">
        <f>TRIM(PROPER(L1393))</f>
        <v>Shadows Of Love</v>
      </c>
      <c r="AJ1393" s="39" t="str">
        <f>TEXT(A1393, "ddd")</f>
        <v>Sat</v>
      </c>
      <c r="AK1393" s="39">
        <f>MONTH(Table2[[#This Row],[Date]])</f>
        <v>11</v>
      </c>
      <c r="AL1393" s="39"/>
      <c r="AM1393" s="39">
        <f>IF(AND(Table2[[#This Row],[Date]]=A1394,Table2[[#This Row],[Track]]=B1394,Table2[[#This Row],[Race]]=F1394,AL1393&lt;&gt;"Neg",AL1394&lt;&gt;"Neg"),2,"")</f>
        <v>2</v>
      </c>
      <c r="AN1393" s="39">
        <f>IF(AM1393=2,2,IF(AND(AM1392=2,Table2[[#This Row],[Negatives]]&lt;&gt;"NEG"),2,""))</f>
        <v>2</v>
      </c>
      <c r="AO1393" s="39">
        <f>IF(AND(Table2[[#This Row],[State]]="NSW",Table2[[#This Row],[Rated Order]]=3,AN1393=""),100,100)</f>
        <v>100</v>
      </c>
      <c r="AP1393" s="39">
        <f>IF(AC1393&lt;&gt;"Won","",AO1393*AD1393)</f>
        <v>370</v>
      </c>
      <c r="AQ1393" s="39">
        <f>IF(AP1393="",AO1393*-1,AP1393-AO1393)</f>
        <v>270</v>
      </c>
      <c r="AR1393" s="95">
        <f>IF(Table2[[#This Row],[Negatives]]="NEG","",IF(AND(Table2[[#This Row],[2 Pro Bets]]="",Table2[[#This Row],[State]]="NSW",Table2[[#This Row],[Rated Order]]=3),"",100))</f>
        <v>100</v>
      </c>
      <c r="AS1393" s="47">
        <f>IF(Table2[[#This Row],[Pro Bet]]="","",IF(Table2[[#This Row],[Lev Ret]]="","",AR1393*Table2[[#This Row],[Div]]))</f>
        <v>370</v>
      </c>
      <c r="AT1393" s="96">
        <f>IF(Table2[[#This Row],[Pro Bet]]="","",IF(AS1393="",AR1393*-1,AS1393-AR1393))</f>
        <v>270</v>
      </c>
    </row>
    <row r="1394" spans="1:46" x14ac:dyDescent="0.25">
      <c r="A1394" s="38">
        <v>45255</v>
      </c>
      <c r="B1394" s="39" t="s">
        <v>48</v>
      </c>
      <c r="C1394" s="40">
        <v>0.58680555555555602</v>
      </c>
      <c r="D1394" s="39">
        <v>8</v>
      </c>
      <c r="E1394" s="39">
        <v>0</v>
      </c>
      <c r="F1394" s="70">
        <v>4</v>
      </c>
      <c r="G1394" s="39">
        <v>1200</v>
      </c>
      <c r="H1394" s="39" t="s">
        <v>1021</v>
      </c>
      <c r="I1394" s="39">
        <v>78</v>
      </c>
      <c r="J1394" s="39">
        <v>160</v>
      </c>
      <c r="K1394" s="39">
        <v>11</v>
      </c>
      <c r="L1394" s="39" t="s">
        <v>384</v>
      </c>
      <c r="M1394" s="39" t="s">
        <v>1006</v>
      </c>
      <c r="N1394" s="41">
        <v>4.4000000000000004</v>
      </c>
      <c r="O1394" s="39" t="s">
        <v>1557</v>
      </c>
      <c r="P1394" s="39" t="s">
        <v>1421</v>
      </c>
      <c r="Q1394" s="48"/>
      <c r="R1394" s="39">
        <v>1</v>
      </c>
      <c r="S1394" s="39">
        <v>54</v>
      </c>
      <c r="T1394" s="39">
        <v>54</v>
      </c>
      <c r="U1394" s="48">
        <v>38.080495356037154</v>
      </c>
      <c r="V1394" s="39">
        <v>4</v>
      </c>
      <c r="W1394" s="39">
        <v>1</v>
      </c>
      <c r="X1394" s="39">
        <v>3</v>
      </c>
      <c r="Y1394" s="39">
        <v>6.3</v>
      </c>
      <c r="Z1394" s="39">
        <v>20</v>
      </c>
      <c r="AA1394" s="39"/>
      <c r="AB1394" s="52"/>
      <c r="AC1394" s="39" t="s">
        <v>7</v>
      </c>
      <c r="AD1394" s="41">
        <v>5.5</v>
      </c>
      <c r="AE1394" s="41"/>
      <c r="AF1394" s="68" t="s">
        <v>619</v>
      </c>
      <c r="AG1394" s="39" t="str">
        <f>VLOOKUP(B1394,$B$1703:$D$1743,2,FALSE)</f>
        <v>NSW</v>
      </c>
      <c r="AH1394" s="39" t="str">
        <f>VLOOKUP(B1394,$B$1703:$D$1743,3,FALSE)</f>
        <v>Bush</v>
      </c>
      <c r="AI1394" s="69" t="str">
        <f>TRIM(PROPER(L1394))</f>
        <v>Leandra</v>
      </c>
      <c r="AJ1394" s="39" t="str">
        <f>TEXT(A1394, "ddd")</f>
        <v>Sat</v>
      </c>
      <c r="AK1394" s="39">
        <f>MONTH(Table2[[#This Row],[Date]])</f>
        <v>11</v>
      </c>
      <c r="AL1394" s="39"/>
      <c r="AM1394" s="39" t="str">
        <f>IF(AND(Table2[[#This Row],[Date]]=A1395,Table2[[#This Row],[Track]]=B1395,Table2[[#This Row],[Race]]=F1395,AL1394&lt;&gt;"Neg",AL1395&lt;&gt;"Neg"),2,"")</f>
        <v/>
      </c>
      <c r="AN1394" s="39">
        <f>IF(AM1394=2,2,IF(AND(AM1393=2,Table2[[#This Row],[Negatives]]&lt;&gt;"NEG"),2,""))</f>
        <v>2</v>
      </c>
      <c r="AO1394" s="39">
        <f>IF(AND(Table2[[#This Row],[State]]="NSW",Table2[[#This Row],[Rated Order]]=3,AN1394=""),100,100)</f>
        <v>100</v>
      </c>
      <c r="AP1394" s="39" t="str">
        <f>IF(AC1394&lt;&gt;"Won","",AO1394*AD1394)</f>
        <v/>
      </c>
      <c r="AQ1394" s="39">
        <f>IF(AP1394="",AO1394*-1,AP1394-AO1394)</f>
        <v>-100</v>
      </c>
      <c r="AR1394" s="95">
        <f>IF(Table2[[#This Row],[Negatives]]="NEG","",IF(AND(Table2[[#This Row],[2 Pro Bets]]="",Table2[[#This Row],[State]]="NSW",Table2[[#This Row],[Rated Order]]=3),"",100))</f>
        <v>100</v>
      </c>
      <c r="AS1394" s="47" t="str">
        <f>IF(Table2[[#This Row],[Pro Bet]]="","",IF(Table2[[#This Row],[Lev Ret]]="","",AR1394*Table2[[#This Row],[Div]]))</f>
        <v/>
      </c>
      <c r="AT1394" s="96">
        <f>IF(Table2[[#This Row],[Pro Bet]]="","",IF(AS1394="",AR1394*-1,AS1394-AR1394))</f>
        <v>-100</v>
      </c>
    </row>
    <row r="1395" spans="1:46" x14ac:dyDescent="0.25">
      <c r="A1395" s="38">
        <v>45255</v>
      </c>
      <c r="B1395" s="39" t="s">
        <v>48</v>
      </c>
      <c r="C1395" s="40">
        <v>0.61111111111111105</v>
      </c>
      <c r="D1395" s="39">
        <v>8</v>
      </c>
      <c r="E1395" s="39">
        <v>0</v>
      </c>
      <c r="F1395" s="70">
        <v>5</v>
      </c>
      <c r="G1395" s="39">
        <v>1400</v>
      </c>
      <c r="H1395" s="39" t="s">
        <v>1398</v>
      </c>
      <c r="I1395" s="39">
        <v>72</v>
      </c>
      <c r="J1395" s="39">
        <v>120</v>
      </c>
      <c r="K1395" s="39">
        <v>11</v>
      </c>
      <c r="L1395" s="39" t="s">
        <v>385</v>
      </c>
      <c r="M1395" s="39" t="s">
        <v>990</v>
      </c>
      <c r="N1395" s="41">
        <v>5</v>
      </c>
      <c r="O1395" s="39" t="s">
        <v>1543</v>
      </c>
      <c r="P1395" s="39" t="s">
        <v>1262</v>
      </c>
      <c r="Q1395" s="48"/>
      <c r="R1395" s="39">
        <v>3</v>
      </c>
      <c r="S1395" s="39">
        <v>55</v>
      </c>
      <c r="T1395" s="39">
        <v>55</v>
      </c>
      <c r="U1395" s="48">
        <v>32.820512820512818</v>
      </c>
      <c r="V1395" s="39">
        <v>5</v>
      </c>
      <c r="W1395" s="39"/>
      <c r="X1395" s="39">
        <v>2</v>
      </c>
      <c r="Y1395" s="39">
        <v>6.9</v>
      </c>
      <c r="Z1395" s="39">
        <v>20</v>
      </c>
      <c r="AA1395" s="39"/>
      <c r="AB1395" s="52"/>
      <c r="AC1395" s="39"/>
      <c r="AD1395" s="41">
        <v>4.8</v>
      </c>
      <c r="AE1395" s="41"/>
      <c r="AF1395" s="68" t="s">
        <v>619</v>
      </c>
      <c r="AG1395" s="39" t="str">
        <f>VLOOKUP(B1395,$B$1703:$D$1743,2,FALSE)</f>
        <v>NSW</v>
      </c>
      <c r="AH1395" s="39" t="str">
        <f>VLOOKUP(B1395,$B$1703:$D$1743,3,FALSE)</f>
        <v>Bush</v>
      </c>
      <c r="AI1395" s="69" t="str">
        <f>TRIM(PROPER(L1395))</f>
        <v>Eau De Vie</v>
      </c>
      <c r="AJ1395" s="39" t="str">
        <f>TEXT(A1395, "ddd")</f>
        <v>Sat</v>
      </c>
      <c r="AK1395" s="39">
        <f>MONTH(Table2[[#This Row],[Date]])</f>
        <v>11</v>
      </c>
      <c r="AL1395" s="39"/>
      <c r="AM1395" s="39" t="str">
        <f>IF(AND(Table2[[#This Row],[Date]]=A1396,Table2[[#This Row],[Track]]=B1396,Table2[[#This Row],[Race]]=F1396,AL1395&lt;&gt;"Neg",AL1396&lt;&gt;"Neg"),2,"")</f>
        <v/>
      </c>
      <c r="AN1395" s="39" t="str">
        <f>IF(AM1395=2,2,IF(AND(AM1394=2,Table2[[#This Row],[Negatives]]&lt;&gt;"NEG"),2,""))</f>
        <v/>
      </c>
      <c r="AO1395" s="39">
        <f>IF(AND(Table2[[#This Row],[State]]="NSW",Table2[[#This Row],[Rated Order]]=3,AN1395=""),100,100)</f>
        <v>100</v>
      </c>
      <c r="AP1395" s="39" t="str">
        <f>IF(AC1395&lt;&gt;"Won","",AO1395*AD1395)</f>
        <v/>
      </c>
      <c r="AQ1395" s="39">
        <f>IF(AP1395="",AO1395*-1,AP1395-AO1395)</f>
        <v>-100</v>
      </c>
      <c r="AR1395" s="95">
        <f>IF(Table2[[#This Row],[Negatives]]="NEG","",IF(AND(Table2[[#This Row],[2 Pro Bets]]="",Table2[[#This Row],[State]]="NSW",Table2[[#This Row],[Rated Order]]=3),"",100))</f>
        <v>100</v>
      </c>
      <c r="AS1395" s="47" t="str">
        <f>IF(Table2[[#This Row],[Pro Bet]]="","",IF(Table2[[#This Row],[Lev Ret]]="","",AR1395*Table2[[#This Row],[Div]]))</f>
        <v/>
      </c>
      <c r="AT1395" s="96">
        <f>IF(Table2[[#This Row],[Pro Bet]]="","",IF(AS1395="",AR1395*-1,AS1395-AR1395))</f>
        <v>-100</v>
      </c>
    </row>
    <row r="1396" spans="1:46" x14ac:dyDescent="0.25">
      <c r="A1396" s="38">
        <v>45255</v>
      </c>
      <c r="B1396" s="39" t="s">
        <v>48</v>
      </c>
      <c r="C1396" s="40">
        <v>0.63888888888888895</v>
      </c>
      <c r="D1396" s="39">
        <v>8</v>
      </c>
      <c r="E1396" s="39">
        <v>0</v>
      </c>
      <c r="F1396" s="70">
        <v>6</v>
      </c>
      <c r="G1396" s="39">
        <v>1600</v>
      </c>
      <c r="H1396" s="39" t="s">
        <v>1398</v>
      </c>
      <c r="I1396" s="39">
        <v>88</v>
      </c>
      <c r="J1396" s="39">
        <v>160</v>
      </c>
      <c r="K1396" s="39">
        <v>7</v>
      </c>
      <c r="L1396" s="39" t="s">
        <v>386</v>
      </c>
      <c r="M1396" s="39" t="s">
        <v>1030</v>
      </c>
      <c r="N1396" s="41">
        <v>3.4</v>
      </c>
      <c r="O1396" s="39" t="s">
        <v>1406</v>
      </c>
      <c r="P1396" s="39" t="s">
        <v>1544</v>
      </c>
      <c r="Q1396" s="48"/>
      <c r="R1396" s="39">
        <v>2</v>
      </c>
      <c r="S1396" s="39">
        <v>56.5</v>
      </c>
      <c r="T1396" s="39">
        <v>56.5</v>
      </c>
      <c r="U1396" s="48">
        <v>47.268907563025209</v>
      </c>
      <c r="V1396" s="39">
        <v>2</v>
      </c>
      <c r="W1396" s="39"/>
      <c r="X1396" s="39">
        <v>2</v>
      </c>
      <c r="Y1396" s="39">
        <v>5</v>
      </c>
      <c r="Z1396" s="39">
        <v>20</v>
      </c>
      <c r="AA1396" s="39"/>
      <c r="AB1396" s="52"/>
      <c r="AC1396" s="39"/>
      <c r="AD1396" s="41">
        <v>3.5</v>
      </c>
      <c r="AE1396" s="41"/>
      <c r="AF1396" s="68" t="s">
        <v>619</v>
      </c>
      <c r="AG1396" s="39" t="str">
        <f>VLOOKUP(B1396,$B$1703:$D$1743,2,FALSE)</f>
        <v>NSW</v>
      </c>
      <c r="AH1396" s="39" t="str">
        <f>VLOOKUP(B1396,$B$1703:$D$1743,3,FALSE)</f>
        <v>Bush</v>
      </c>
      <c r="AI1396" s="69" t="str">
        <f>TRIM(PROPER(L1396))</f>
        <v>Rise Of The Masses</v>
      </c>
      <c r="AJ1396" s="39" t="str">
        <f>TEXT(A1396, "ddd")</f>
        <v>Sat</v>
      </c>
      <c r="AK1396" s="39">
        <f>MONTH(Table2[[#This Row],[Date]])</f>
        <v>11</v>
      </c>
      <c r="AL1396" s="39"/>
      <c r="AM1396" s="39">
        <f>IF(AND(Table2[[#This Row],[Date]]=A1397,Table2[[#This Row],[Track]]=B1397,Table2[[#This Row],[Race]]=F1397,AL1396&lt;&gt;"Neg",AL1397&lt;&gt;"Neg"),2,"")</f>
        <v>2</v>
      </c>
      <c r="AN1396" s="39">
        <f>IF(AM1396=2,2,IF(AND(AM1395=2,Table2[[#This Row],[Negatives]]&lt;&gt;"NEG"),2,""))</f>
        <v>2</v>
      </c>
      <c r="AO1396" s="39">
        <f>IF(AND(Table2[[#This Row],[State]]="NSW",Table2[[#This Row],[Rated Order]]=3,AN1396=""),100,100)</f>
        <v>100</v>
      </c>
      <c r="AP1396" s="39" t="str">
        <f>IF(AC1396&lt;&gt;"Won","",AO1396*AD1396)</f>
        <v/>
      </c>
      <c r="AQ1396" s="39">
        <f>IF(AP1396="",AO1396*-1,AP1396-AO1396)</f>
        <v>-100</v>
      </c>
      <c r="AR1396" s="95">
        <f>IF(Table2[[#This Row],[Negatives]]="NEG","",IF(AND(Table2[[#This Row],[2 Pro Bets]]="",Table2[[#This Row],[State]]="NSW",Table2[[#This Row],[Rated Order]]=3),"",100))</f>
        <v>100</v>
      </c>
      <c r="AS1396" s="47" t="str">
        <f>IF(Table2[[#This Row],[Pro Bet]]="","",IF(Table2[[#This Row],[Lev Ret]]="","",AR1396*Table2[[#This Row],[Div]]))</f>
        <v/>
      </c>
      <c r="AT1396" s="96">
        <f>IF(Table2[[#This Row],[Pro Bet]]="","",IF(AS1396="",AR1396*-1,AS1396-AR1396))</f>
        <v>-100</v>
      </c>
    </row>
    <row r="1397" spans="1:46" x14ac:dyDescent="0.25">
      <c r="A1397" s="38">
        <v>45255</v>
      </c>
      <c r="B1397" s="39" t="s">
        <v>48</v>
      </c>
      <c r="C1397" s="40">
        <v>0.63888888888888895</v>
      </c>
      <c r="D1397" s="39">
        <v>8</v>
      </c>
      <c r="E1397" s="39">
        <v>0</v>
      </c>
      <c r="F1397" s="70">
        <v>6</v>
      </c>
      <c r="G1397" s="39">
        <v>1600</v>
      </c>
      <c r="H1397" s="39" t="s">
        <v>1398</v>
      </c>
      <c r="I1397" s="39">
        <v>88</v>
      </c>
      <c r="J1397" s="39">
        <v>160</v>
      </c>
      <c r="K1397" s="39">
        <v>3</v>
      </c>
      <c r="L1397" s="39" t="s">
        <v>159</v>
      </c>
      <c r="M1397" s="39" t="s">
        <v>1006</v>
      </c>
      <c r="N1397" s="41">
        <v>4.5</v>
      </c>
      <c r="O1397" s="39" t="s">
        <v>1427</v>
      </c>
      <c r="P1397" s="39" t="s">
        <v>1273</v>
      </c>
      <c r="Q1397" s="48"/>
      <c r="R1397" s="39">
        <v>6</v>
      </c>
      <c r="S1397" s="39">
        <v>59.5</v>
      </c>
      <c r="T1397" s="39">
        <v>59.5</v>
      </c>
      <c r="U1397" s="48">
        <v>47.268907563025209</v>
      </c>
      <c r="V1397" s="39">
        <v>1</v>
      </c>
      <c r="W1397" s="39">
        <v>4</v>
      </c>
      <c r="X1397" s="39">
        <v>3</v>
      </c>
      <c r="Y1397" s="39">
        <v>5.5</v>
      </c>
      <c r="Z1397" s="39">
        <v>20</v>
      </c>
      <c r="AA1397" s="39"/>
      <c r="AB1397" s="52"/>
      <c r="AC1397" s="39" t="s">
        <v>471</v>
      </c>
      <c r="AD1397" s="41">
        <v>4.8</v>
      </c>
      <c r="AE1397" s="41">
        <v>1.5</v>
      </c>
      <c r="AF1397" s="68" t="s">
        <v>619</v>
      </c>
      <c r="AG1397" s="39" t="str">
        <f>VLOOKUP(B1397,$B$1703:$D$1743,2,FALSE)</f>
        <v>NSW</v>
      </c>
      <c r="AH1397" s="39" t="str">
        <f>VLOOKUP(B1397,$B$1703:$D$1743,3,FALSE)</f>
        <v>Bush</v>
      </c>
      <c r="AI1397" s="69" t="str">
        <f>TRIM(PROPER(L1397))</f>
        <v>King Of The Castle</v>
      </c>
      <c r="AJ1397" s="39" t="str">
        <f>TEXT(A1397, "ddd")</f>
        <v>Sat</v>
      </c>
      <c r="AK1397" s="39">
        <f>MONTH(Table2[[#This Row],[Date]])</f>
        <v>11</v>
      </c>
      <c r="AL1397" s="39"/>
      <c r="AM1397" s="39" t="str">
        <f>IF(AND(Table2[[#This Row],[Date]]=A1398,Table2[[#This Row],[Track]]=B1398,Table2[[#This Row],[Race]]=F1398,AL1397&lt;&gt;"Neg",AL1398&lt;&gt;"Neg"),2,"")</f>
        <v/>
      </c>
      <c r="AN1397" s="39">
        <f>IF(AM1397=2,2,IF(AND(AM1396=2,Table2[[#This Row],[Negatives]]&lt;&gt;"NEG"),2,""))</f>
        <v>2</v>
      </c>
      <c r="AO1397" s="39">
        <f>IF(AND(Table2[[#This Row],[State]]="NSW",Table2[[#This Row],[Rated Order]]=3,AN1397=""),100,100)</f>
        <v>100</v>
      </c>
      <c r="AP1397" s="39">
        <f>IF(AC1397&lt;&gt;"Won","",AO1397*AD1397)</f>
        <v>480</v>
      </c>
      <c r="AQ1397" s="39">
        <f>IF(AP1397="",AO1397*-1,AP1397-AO1397)</f>
        <v>380</v>
      </c>
      <c r="AR1397" s="95">
        <f>IF(Table2[[#This Row],[Negatives]]="NEG","",IF(AND(Table2[[#This Row],[2 Pro Bets]]="",Table2[[#This Row],[State]]="NSW",Table2[[#This Row],[Rated Order]]=3),"",100))</f>
        <v>100</v>
      </c>
      <c r="AS1397" s="47">
        <f>IF(Table2[[#This Row],[Pro Bet]]="","",IF(Table2[[#This Row],[Lev Ret]]="","",AR1397*Table2[[#This Row],[Div]]))</f>
        <v>480</v>
      </c>
      <c r="AT1397" s="96">
        <f>IF(Table2[[#This Row],[Pro Bet]]="","",IF(AS1397="",AR1397*-1,AS1397-AR1397))</f>
        <v>380</v>
      </c>
    </row>
    <row r="1398" spans="1:46" x14ac:dyDescent="0.25">
      <c r="A1398" s="38">
        <v>45255</v>
      </c>
      <c r="B1398" s="39" t="s">
        <v>228</v>
      </c>
      <c r="C1398" s="40">
        <v>0.65277777777777779</v>
      </c>
      <c r="D1398" s="39">
        <v>5</v>
      </c>
      <c r="E1398" s="39">
        <v>3</v>
      </c>
      <c r="F1398" s="70">
        <v>7</v>
      </c>
      <c r="G1398" s="39">
        <v>2025</v>
      </c>
      <c r="H1398" s="39" t="s">
        <v>988</v>
      </c>
      <c r="I1398" s="39">
        <v>84</v>
      </c>
      <c r="J1398" s="39">
        <v>130</v>
      </c>
      <c r="K1398" s="39">
        <v>6</v>
      </c>
      <c r="L1398" s="39" t="s">
        <v>16</v>
      </c>
      <c r="M1398" s="39" t="s">
        <v>1006</v>
      </c>
      <c r="N1398" s="41">
        <v>7</v>
      </c>
      <c r="O1398" s="39" t="s">
        <v>1003</v>
      </c>
      <c r="P1398" s="39" t="s">
        <v>1120</v>
      </c>
      <c r="Q1398" s="48"/>
      <c r="R1398" s="39">
        <v>10</v>
      </c>
      <c r="S1398" s="39">
        <v>56.5</v>
      </c>
      <c r="T1398" s="39">
        <v>56.5</v>
      </c>
      <c r="U1398" s="48">
        <v>25.396825396825399</v>
      </c>
      <c r="V1398" s="39">
        <v>3</v>
      </c>
      <c r="W1398" s="39">
        <v>5</v>
      </c>
      <c r="X1398" s="39">
        <v>2</v>
      </c>
      <c r="Y1398" s="39">
        <v>5.3</v>
      </c>
      <c r="Z1398" s="39">
        <v>30</v>
      </c>
      <c r="AA1398" s="39">
        <v>10</v>
      </c>
      <c r="AB1398" s="52"/>
      <c r="AC1398" s="39"/>
      <c r="AD1398" s="41">
        <v>7</v>
      </c>
      <c r="AE1398" s="41"/>
      <c r="AF1398" s="68" t="s">
        <v>618</v>
      </c>
      <c r="AG1398" s="39" t="str">
        <f>VLOOKUP(B1398,$B$1703:$D$1743,2,FALSE)</f>
        <v>Vic</v>
      </c>
      <c r="AH1398" s="39" t="str">
        <f>VLOOKUP(B1398,$B$1703:$D$1743,3,FALSE)</f>
        <v>Bush</v>
      </c>
      <c r="AI1398" s="69" t="str">
        <f>TRIM(PROPER(L1398))</f>
        <v>Matron Bullwinkel</v>
      </c>
      <c r="AJ1398" s="39" t="str">
        <f>TEXT(A1398, "ddd")</f>
        <v>Sat</v>
      </c>
      <c r="AK1398" s="39">
        <f>MONTH(Table2[[#This Row],[Date]])</f>
        <v>11</v>
      </c>
      <c r="AL1398" s="39"/>
      <c r="AM1398" s="39" t="str">
        <f>IF(AND(Table2[[#This Row],[Date]]=A1399,Table2[[#This Row],[Track]]=B1399,Table2[[#This Row],[Race]]=F1399,AL1398&lt;&gt;"Neg",AL1399&lt;&gt;"Neg"),2,"")</f>
        <v/>
      </c>
      <c r="AN1398" s="39" t="str">
        <f>IF(AM1398=2,2,IF(AND(AM1397=2,Table2[[#This Row],[Negatives]]&lt;&gt;"NEG"),2,""))</f>
        <v/>
      </c>
      <c r="AO1398" s="39">
        <f>IF(AND(Table2[[#This Row],[State]]="NSW",Table2[[#This Row],[Rated Order]]=3,AN1398=""),100,100)</f>
        <v>100</v>
      </c>
      <c r="AP1398" s="39" t="str">
        <f>IF(AC1398&lt;&gt;"Won","",AO1398*AD1398)</f>
        <v/>
      </c>
      <c r="AQ1398" s="39">
        <f>IF(AP1398="",AO1398*-1,AP1398-AO1398)</f>
        <v>-100</v>
      </c>
      <c r="AR1398" s="95">
        <f>IF(Table2[[#This Row],[Negatives]]="NEG","",IF(AND(Table2[[#This Row],[2 Pro Bets]]="",Table2[[#This Row],[State]]="NSW",Table2[[#This Row],[Rated Order]]=3),"",100))</f>
        <v>100</v>
      </c>
      <c r="AS1398" s="47" t="str">
        <f>IF(Table2[[#This Row],[Pro Bet]]="","",IF(Table2[[#This Row],[Lev Ret]]="","",AR1398*Table2[[#This Row],[Div]]))</f>
        <v/>
      </c>
      <c r="AT1398" s="96">
        <f>IF(Table2[[#This Row],[Pro Bet]]="","",IF(AS1398="",AR1398*-1,AS1398-AR1398))</f>
        <v>-100</v>
      </c>
    </row>
    <row r="1399" spans="1:46" x14ac:dyDescent="0.25">
      <c r="A1399" s="38">
        <v>45255</v>
      </c>
      <c r="B1399" s="39" t="s">
        <v>48</v>
      </c>
      <c r="C1399" s="40">
        <v>0.66666666666666696</v>
      </c>
      <c r="D1399" s="39">
        <v>8</v>
      </c>
      <c r="E1399" s="39">
        <v>0</v>
      </c>
      <c r="F1399" s="70">
        <v>7</v>
      </c>
      <c r="G1399" s="39">
        <v>1600</v>
      </c>
      <c r="H1399" s="39" t="s">
        <v>1398</v>
      </c>
      <c r="I1399" s="39"/>
      <c r="J1399" s="39">
        <v>1000</v>
      </c>
      <c r="K1399" s="39">
        <v>3</v>
      </c>
      <c r="L1399" s="39" t="s">
        <v>387</v>
      </c>
      <c r="M1399" s="39" t="s">
        <v>1006</v>
      </c>
      <c r="N1399" s="41">
        <v>3.4</v>
      </c>
      <c r="O1399" s="39" t="s">
        <v>1091</v>
      </c>
      <c r="P1399" s="39" t="s">
        <v>1211</v>
      </c>
      <c r="Q1399" s="48"/>
      <c r="R1399" s="39">
        <v>9</v>
      </c>
      <c r="S1399" s="39">
        <v>58.5</v>
      </c>
      <c r="T1399" s="39">
        <v>58.5</v>
      </c>
      <c r="U1399" s="48">
        <v>36.242826940501359</v>
      </c>
      <c r="V1399" s="39">
        <v>4</v>
      </c>
      <c r="W1399" s="39"/>
      <c r="X1399" s="39">
        <v>3</v>
      </c>
      <c r="Y1399" s="39">
        <v>7.2</v>
      </c>
      <c r="Z1399" s="39">
        <v>20</v>
      </c>
      <c r="AA1399" s="39"/>
      <c r="AB1399" s="52"/>
      <c r="AC1399" s="39" t="s">
        <v>1</v>
      </c>
      <c r="AD1399" s="41">
        <v>4.2</v>
      </c>
      <c r="AE1399" s="41">
        <v>1.8</v>
      </c>
      <c r="AF1399" s="68" t="s">
        <v>619</v>
      </c>
      <c r="AG1399" s="39" t="str">
        <f>VLOOKUP(B1399,$B$1703:$D$1743,2,FALSE)</f>
        <v>NSW</v>
      </c>
      <c r="AH1399" s="39" t="str">
        <f>VLOOKUP(B1399,$B$1703:$D$1743,3,FALSE)</f>
        <v>Bush</v>
      </c>
      <c r="AI1399" s="69" t="str">
        <f>TRIM(PROPER(L1399))</f>
        <v>Osipenko</v>
      </c>
      <c r="AJ1399" s="39" t="str">
        <f>TEXT(A1399, "ddd")</f>
        <v>Sat</v>
      </c>
      <c r="AK1399" s="39">
        <f>MONTH(Table2[[#This Row],[Date]])</f>
        <v>11</v>
      </c>
      <c r="AL1399" s="39" t="s">
        <v>1362</v>
      </c>
      <c r="AM1399" s="39" t="str">
        <f>IF(AND(Table2[[#This Row],[Date]]=A1400,Table2[[#This Row],[Track]]=B1400,Table2[[#This Row],[Race]]=F1400,AL1399&lt;&gt;"Neg",AL1400&lt;&gt;"Neg"),2,"")</f>
        <v/>
      </c>
      <c r="AN1399" s="39" t="str">
        <f>IF(AM1399=2,2,IF(AND(AM1398=2,Table2[[#This Row],[Negatives]]&lt;&gt;"NEG"),2,""))</f>
        <v/>
      </c>
      <c r="AO1399" s="39">
        <f>IF(AND(Table2[[#This Row],[State]]="NSW",Table2[[#This Row],[Rated Order]]=3,AN1399=""),100,100)</f>
        <v>100</v>
      </c>
      <c r="AP1399" s="39" t="str">
        <f>IF(AC1399&lt;&gt;"Won","",AO1399*AD1399)</f>
        <v/>
      </c>
      <c r="AQ1399" s="39">
        <f>IF(AP1399="",AO1399*-1,AP1399-AO1399)</f>
        <v>-100</v>
      </c>
      <c r="AR1399" s="95" t="str">
        <f>IF(Table2[[#This Row],[Negatives]]="NEG","",IF(AND(Table2[[#This Row],[2 Pro Bets]]="",Table2[[#This Row],[State]]="NSW",Table2[[#This Row],[Rated Order]]=3),"",100))</f>
        <v/>
      </c>
      <c r="AS1399" s="47" t="str">
        <f>IF(Table2[[#This Row],[Pro Bet]]="","",IF(Table2[[#This Row],[Lev Ret]]="","",AR1399*Table2[[#This Row],[Div]]))</f>
        <v/>
      </c>
      <c r="AT1399" s="96" t="str">
        <f>IF(Table2[[#This Row],[Pro Bet]]="","",IF(AS1399="",AR1399*-1,AS1399-AR1399))</f>
        <v/>
      </c>
    </row>
    <row r="1400" spans="1:46" x14ac:dyDescent="0.25">
      <c r="A1400" s="38">
        <v>45255</v>
      </c>
      <c r="B1400" s="39" t="s">
        <v>228</v>
      </c>
      <c r="C1400" s="40">
        <v>0.68055555555555547</v>
      </c>
      <c r="D1400" s="39">
        <v>5</v>
      </c>
      <c r="E1400" s="39">
        <v>3</v>
      </c>
      <c r="F1400" s="70">
        <v>8</v>
      </c>
      <c r="G1400" s="39">
        <v>1000</v>
      </c>
      <c r="H1400" s="39" t="s">
        <v>988</v>
      </c>
      <c r="I1400" s="39" t="s">
        <v>989</v>
      </c>
      <c r="J1400" s="39">
        <v>175</v>
      </c>
      <c r="K1400" s="39">
        <v>1</v>
      </c>
      <c r="L1400" s="39" t="s">
        <v>67</v>
      </c>
      <c r="M1400" s="39" t="s">
        <v>995</v>
      </c>
      <c r="N1400" s="41">
        <v>7</v>
      </c>
      <c r="O1400" s="39" t="s">
        <v>1238</v>
      </c>
      <c r="P1400" s="39" t="s">
        <v>1010</v>
      </c>
      <c r="Q1400" s="48"/>
      <c r="R1400" s="39">
        <v>7</v>
      </c>
      <c r="S1400" s="39">
        <v>61</v>
      </c>
      <c r="T1400" s="39">
        <v>61</v>
      </c>
      <c r="U1400" s="48">
        <v>36.507936507936506</v>
      </c>
      <c r="V1400" s="39">
        <v>2</v>
      </c>
      <c r="W1400" s="39">
        <v>2</v>
      </c>
      <c r="X1400" s="39">
        <v>2</v>
      </c>
      <c r="Y1400" s="39">
        <v>5.5</v>
      </c>
      <c r="Z1400" s="39">
        <v>30</v>
      </c>
      <c r="AA1400" s="39">
        <v>10</v>
      </c>
      <c r="AB1400" s="52"/>
      <c r="AC1400" s="39" t="s">
        <v>301</v>
      </c>
      <c r="AD1400" s="41">
        <v>1</v>
      </c>
      <c r="AE1400" s="41">
        <v>1</v>
      </c>
      <c r="AF1400" s="68" t="s">
        <v>618</v>
      </c>
      <c r="AG1400" s="39" t="str">
        <f>VLOOKUP(B1400,$B$1703:$D$1743,2,FALSE)</f>
        <v>Vic</v>
      </c>
      <c r="AH1400" s="39" t="str">
        <f>VLOOKUP(B1400,$B$1703:$D$1743,3,FALSE)</f>
        <v>Bush</v>
      </c>
      <c r="AI1400" s="69" t="str">
        <f>TRIM(PROPER(L1400))</f>
        <v>Jigsaw</v>
      </c>
      <c r="AJ1400" s="39" t="str">
        <f>TEXT(A1400, "ddd")</f>
        <v>Sat</v>
      </c>
      <c r="AK1400" s="39">
        <f>MONTH(Table2[[#This Row],[Date]])</f>
        <v>11</v>
      </c>
      <c r="AL1400" s="39"/>
      <c r="AM1400" s="39" t="str">
        <f>IF(AND(Table2[[#This Row],[Date]]=A1401,Table2[[#This Row],[Track]]=B1401,Table2[[#This Row],[Race]]=F1401,AL1400&lt;&gt;"Neg",AL1401&lt;&gt;"Neg"),2,"")</f>
        <v/>
      </c>
      <c r="AN1400" s="39" t="str">
        <f>IF(AM1400=2,2,IF(AND(AM1399=2,Table2[[#This Row],[Negatives]]&lt;&gt;"NEG"),2,""))</f>
        <v/>
      </c>
      <c r="AO1400" s="39">
        <f>IF(AND(Table2[[#This Row],[State]]="NSW",Table2[[#This Row],[Rated Order]]=3,AN1400=""),100,100)</f>
        <v>100</v>
      </c>
      <c r="AP1400" s="39" t="str">
        <f>IF(AC1400&lt;&gt;"Won","",AO1400*AD1400)</f>
        <v/>
      </c>
      <c r="AQ1400" s="39">
        <f>IF(AP1400="",AO1400*-1,AP1400-AO1400)</f>
        <v>-100</v>
      </c>
      <c r="AR1400" s="95">
        <f>IF(Table2[[#This Row],[Negatives]]="NEG","",IF(AND(Table2[[#This Row],[2 Pro Bets]]="",Table2[[#This Row],[State]]="NSW",Table2[[#This Row],[Rated Order]]=3),"",100))</f>
        <v>100</v>
      </c>
      <c r="AS1400" s="47" t="str">
        <f>IF(Table2[[#This Row],[Pro Bet]]="","",IF(Table2[[#This Row],[Lev Ret]]="","",AR1400*Table2[[#This Row],[Div]]))</f>
        <v/>
      </c>
      <c r="AT1400" s="96">
        <f>IF(Table2[[#This Row],[Pro Bet]]="","",IF(AS1400="",AR1400*-1,AS1400-AR1400))</f>
        <v>-100</v>
      </c>
    </row>
    <row r="1401" spans="1:46" x14ac:dyDescent="0.25">
      <c r="A1401" s="38">
        <v>45255</v>
      </c>
      <c r="B1401" s="39" t="s">
        <v>228</v>
      </c>
      <c r="C1401" s="40">
        <v>0.70833333333333337</v>
      </c>
      <c r="D1401" s="39">
        <v>5</v>
      </c>
      <c r="E1401" s="39">
        <v>3</v>
      </c>
      <c r="F1401" s="70">
        <v>9</v>
      </c>
      <c r="G1401" s="39">
        <v>1600</v>
      </c>
      <c r="H1401" s="39" t="s">
        <v>988</v>
      </c>
      <c r="I1401" s="39" t="s">
        <v>989</v>
      </c>
      <c r="J1401" s="39">
        <v>500</v>
      </c>
      <c r="K1401" s="39">
        <v>4</v>
      </c>
      <c r="L1401" s="39" t="s">
        <v>321</v>
      </c>
      <c r="M1401" s="39" t="s">
        <v>999</v>
      </c>
      <c r="N1401" s="41">
        <v>7</v>
      </c>
      <c r="O1401" s="39" t="s">
        <v>1003</v>
      </c>
      <c r="P1401" s="39" t="s">
        <v>1114</v>
      </c>
      <c r="Q1401" s="48"/>
      <c r="R1401" s="39">
        <v>11</v>
      </c>
      <c r="S1401" s="39">
        <v>55.5</v>
      </c>
      <c r="T1401" s="39">
        <v>55.5</v>
      </c>
      <c r="U1401" s="48">
        <v>29.670329670329672</v>
      </c>
      <c r="V1401" s="39">
        <v>1</v>
      </c>
      <c r="W1401" s="39"/>
      <c r="X1401" s="39">
        <v>2</v>
      </c>
      <c r="Y1401" s="39">
        <v>4.8</v>
      </c>
      <c r="Z1401" s="39">
        <v>35</v>
      </c>
      <c r="AA1401" s="39">
        <v>11</v>
      </c>
      <c r="AB1401" s="52"/>
      <c r="AC1401" s="39"/>
      <c r="AD1401" s="41">
        <v>7.5</v>
      </c>
      <c r="AE1401" s="41"/>
      <c r="AF1401" s="68" t="s">
        <v>618</v>
      </c>
      <c r="AG1401" s="39" t="str">
        <f>VLOOKUP(B1401,$B$1703:$D$1743,2,FALSE)</f>
        <v>Vic</v>
      </c>
      <c r="AH1401" s="39" t="str">
        <f>VLOOKUP(B1401,$B$1703:$D$1743,3,FALSE)</f>
        <v>Bush</v>
      </c>
      <c r="AI1401" s="69" t="str">
        <f>TRIM(PROPER(L1401))</f>
        <v>Ascension</v>
      </c>
      <c r="AJ1401" s="39" t="str">
        <f>TEXT(A1401, "ddd")</f>
        <v>Sat</v>
      </c>
      <c r="AK1401" s="39">
        <f>MONTH(Table2[[#This Row],[Date]])</f>
        <v>11</v>
      </c>
      <c r="AL1401" s="39"/>
      <c r="AM1401" s="39" t="str">
        <f>IF(AND(Table2[[#This Row],[Date]]=A1402,Table2[[#This Row],[Track]]=B1402,Table2[[#This Row],[Race]]=F1402,AL1401&lt;&gt;"Neg",AL1402&lt;&gt;"Neg"),2,"")</f>
        <v/>
      </c>
      <c r="AN1401" s="39" t="str">
        <f>IF(AM1401=2,2,IF(AND(AM1400=2,Table2[[#This Row],[Negatives]]&lt;&gt;"NEG"),2,""))</f>
        <v/>
      </c>
      <c r="AO1401" s="39">
        <f>IF(AND(Table2[[#This Row],[State]]="NSW",Table2[[#This Row],[Rated Order]]=3,AN1401=""),100,100)</f>
        <v>100</v>
      </c>
      <c r="AP1401" s="39" t="str">
        <f>IF(AC1401&lt;&gt;"Won","",AO1401*AD1401)</f>
        <v/>
      </c>
      <c r="AQ1401" s="39">
        <f>IF(AP1401="",AO1401*-1,AP1401-AO1401)</f>
        <v>-100</v>
      </c>
      <c r="AR1401" s="95">
        <f>IF(Table2[[#This Row],[Negatives]]="NEG","",IF(AND(Table2[[#This Row],[2 Pro Bets]]="",Table2[[#This Row],[State]]="NSW",Table2[[#This Row],[Rated Order]]=3),"",100))</f>
        <v>100</v>
      </c>
      <c r="AS1401" s="47" t="str">
        <f>IF(Table2[[#This Row],[Pro Bet]]="","",IF(Table2[[#This Row],[Lev Ret]]="","",AR1401*Table2[[#This Row],[Div]]))</f>
        <v/>
      </c>
      <c r="AT1401" s="96">
        <f>IF(Table2[[#This Row],[Pro Bet]]="","",IF(AS1401="",AR1401*-1,AS1401-AR1401))</f>
        <v>-100</v>
      </c>
    </row>
    <row r="1402" spans="1:46" x14ac:dyDescent="0.25">
      <c r="A1402" s="38">
        <v>45255</v>
      </c>
      <c r="B1402" s="39" t="s">
        <v>48</v>
      </c>
      <c r="C1402" s="40">
        <v>0.72222222222222199</v>
      </c>
      <c r="D1402" s="39">
        <v>8</v>
      </c>
      <c r="E1402" s="39">
        <v>0</v>
      </c>
      <c r="F1402" s="70">
        <v>9</v>
      </c>
      <c r="G1402" s="39">
        <v>1000</v>
      </c>
      <c r="H1402" s="39" t="s">
        <v>1398</v>
      </c>
      <c r="I1402" s="39">
        <v>78</v>
      </c>
      <c r="J1402" s="39">
        <v>160</v>
      </c>
      <c r="K1402" s="39">
        <v>7</v>
      </c>
      <c r="L1402" s="39" t="s">
        <v>388</v>
      </c>
      <c r="M1402" s="39" t="s">
        <v>1006</v>
      </c>
      <c r="N1402" s="41">
        <v>6.1</v>
      </c>
      <c r="O1402" s="39" t="s">
        <v>1506</v>
      </c>
      <c r="P1402" s="39" t="s">
        <v>1421</v>
      </c>
      <c r="Q1402" s="48"/>
      <c r="R1402" s="39">
        <v>8</v>
      </c>
      <c r="S1402" s="39">
        <v>57.5</v>
      </c>
      <c r="T1402" s="39">
        <v>57.5</v>
      </c>
      <c r="U1402" s="48">
        <v>64.012490241998449</v>
      </c>
      <c r="V1402" s="39">
        <v>1</v>
      </c>
      <c r="W1402" s="39"/>
      <c r="X1402" s="39">
        <v>2</v>
      </c>
      <c r="Y1402" s="39">
        <v>5.4</v>
      </c>
      <c r="Z1402" s="39">
        <v>20</v>
      </c>
      <c r="AA1402" s="39"/>
      <c r="AB1402" s="52"/>
      <c r="AC1402" s="39" t="s">
        <v>471</v>
      </c>
      <c r="AD1402" s="41">
        <v>6</v>
      </c>
      <c r="AE1402" s="41">
        <v>1.8</v>
      </c>
      <c r="AF1402" s="68" t="s">
        <v>619</v>
      </c>
      <c r="AG1402" s="39" t="str">
        <f>VLOOKUP(B1402,$B$1703:$D$1743,2,FALSE)</f>
        <v>NSW</v>
      </c>
      <c r="AH1402" s="39" t="str">
        <f>VLOOKUP(B1402,$B$1703:$D$1743,3,FALSE)</f>
        <v>Bush</v>
      </c>
      <c r="AI1402" s="69" t="str">
        <f>TRIM(PROPER(L1402))</f>
        <v>Mabel</v>
      </c>
      <c r="AJ1402" s="39" t="str">
        <f>TEXT(A1402, "ddd")</f>
        <v>Sat</v>
      </c>
      <c r="AK1402" s="39">
        <f>MONTH(Table2[[#This Row],[Date]])</f>
        <v>11</v>
      </c>
      <c r="AL1402" s="39"/>
      <c r="AM1402" s="39" t="str">
        <f>IF(AND(Table2[[#This Row],[Date]]=A1403,Table2[[#This Row],[Track]]=B1403,Table2[[#This Row],[Race]]=F1403,AL1402&lt;&gt;"Neg",AL1403&lt;&gt;"Neg"),2,"")</f>
        <v/>
      </c>
      <c r="AN1402" s="39" t="str">
        <f>IF(AM1402=2,2,IF(AND(AM1401=2,Table2[[#This Row],[Negatives]]&lt;&gt;"NEG"),2,""))</f>
        <v/>
      </c>
      <c r="AO1402" s="39">
        <f>IF(AND(Table2[[#This Row],[State]]="NSW",Table2[[#This Row],[Rated Order]]=3,AN1402=""),100,100)</f>
        <v>100</v>
      </c>
      <c r="AP1402" s="39">
        <f>IF(AC1402&lt;&gt;"Won","",AO1402*AD1402)</f>
        <v>600</v>
      </c>
      <c r="AQ1402" s="39">
        <f>IF(AP1402="",AO1402*-1,AP1402-AO1402)</f>
        <v>500</v>
      </c>
      <c r="AR1402" s="95">
        <f>IF(Table2[[#This Row],[Negatives]]="NEG","",IF(AND(Table2[[#This Row],[2 Pro Bets]]="",Table2[[#This Row],[State]]="NSW",Table2[[#This Row],[Rated Order]]=3),"",100))</f>
        <v>100</v>
      </c>
      <c r="AS1402" s="47">
        <f>IF(Table2[[#This Row],[Pro Bet]]="","",IF(Table2[[#This Row],[Lev Ret]]="","",AR1402*Table2[[#This Row],[Div]]))</f>
        <v>600</v>
      </c>
      <c r="AT1402" s="96">
        <f>IF(Table2[[#This Row],[Pro Bet]]="","",IF(AS1402="",AR1402*-1,AS1402-AR1402))</f>
        <v>500</v>
      </c>
    </row>
    <row r="1403" spans="1:46" x14ac:dyDescent="0.25">
      <c r="A1403" s="38">
        <v>45255</v>
      </c>
      <c r="B1403" s="39" t="s">
        <v>48</v>
      </c>
      <c r="C1403" s="40">
        <v>0.74652777777777801</v>
      </c>
      <c r="D1403" s="39">
        <v>8</v>
      </c>
      <c r="E1403" s="39">
        <v>0</v>
      </c>
      <c r="F1403" s="70">
        <v>10</v>
      </c>
      <c r="G1403" s="39">
        <v>1400</v>
      </c>
      <c r="H1403" s="39" t="s">
        <v>1398</v>
      </c>
      <c r="I1403" s="39">
        <v>78</v>
      </c>
      <c r="J1403" s="39">
        <v>160</v>
      </c>
      <c r="K1403" s="39">
        <v>5</v>
      </c>
      <c r="L1403" s="39" t="s">
        <v>389</v>
      </c>
      <c r="M1403" s="39" t="s">
        <v>1018</v>
      </c>
      <c r="N1403" s="41">
        <v>3.7</v>
      </c>
      <c r="O1403" s="39" t="s">
        <v>1440</v>
      </c>
      <c r="P1403" s="39" t="s">
        <v>1421</v>
      </c>
      <c r="Q1403" s="48"/>
      <c r="R1403" s="39">
        <v>1</v>
      </c>
      <c r="S1403" s="39">
        <v>59</v>
      </c>
      <c r="T1403" s="39">
        <v>59</v>
      </c>
      <c r="U1403" s="48">
        <v>59.285091543156057</v>
      </c>
      <c r="V1403" s="39">
        <v>3</v>
      </c>
      <c r="W1403" s="39">
        <v>2</v>
      </c>
      <c r="X1403" s="39">
        <v>2</v>
      </c>
      <c r="Y1403" s="39">
        <v>4.5999999999999996</v>
      </c>
      <c r="Z1403" s="39">
        <v>20</v>
      </c>
      <c r="AA1403" s="39"/>
      <c r="AB1403" s="52"/>
      <c r="AC1403" s="39" t="s">
        <v>471</v>
      </c>
      <c r="AD1403" s="41">
        <v>4.4000000000000004</v>
      </c>
      <c r="AE1403" s="41">
        <v>1.7</v>
      </c>
      <c r="AF1403" s="68" t="s">
        <v>619</v>
      </c>
      <c r="AG1403" s="39" t="str">
        <f>VLOOKUP(B1403,$B$1703:$D$1743,2,FALSE)</f>
        <v>NSW</v>
      </c>
      <c r="AH1403" s="39" t="str">
        <f>VLOOKUP(B1403,$B$1703:$D$1743,3,FALSE)</f>
        <v>Bush</v>
      </c>
      <c r="AI1403" s="69" t="str">
        <f>TRIM(PROPER(L1403))</f>
        <v>Danaustar</v>
      </c>
      <c r="AJ1403" s="39" t="str">
        <f>TEXT(A1403, "ddd")</f>
        <v>Sat</v>
      </c>
      <c r="AK1403" s="39">
        <f>MONTH(Table2[[#This Row],[Date]])</f>
        <v>11</v>
      </c>
      <c r="AL1403" s="39" t="s">
        <v>1362</v>
      </c>
      <c r="AM1403" s="39" t="str">
        <f>IF(AND(Table2[[#This Row],[Date]]=A1404,Table2[[#This Row],[Track]]=B1404,Table2[[#This Row],[Race]]=F1404,AL1403&lt;&gt;"Neg",AL1404&lt;&gt;"Neg"),2,"")</f>
        <v/>
      </c>
      <c r="AN1403" s="39" t="str">
        <f>IF(AM1403=2,2,IF(AND(AM1402=2,Table2[[#This Row],[Negatives]]&lt;&gt;"NEG"),2,""))</f>
        <v/>
      </c>
      <c r="AO1403" s="39">
        <f>IF(AND(Table2[[#This Row],[State]]="NSW",Table2[[#This Row],[Rated Order]]=3,AN1403=""),100,100)</f>
        <v>100</v>
      </c>
      <c r="AP1403" s="39">
        <f>IF(AC1403&lt;&gt;"Won","",AO1403*AD1403)</f>
        <v>440.00000000000006</v>
      </c>
      <c r="AQ1403" s="39">
        <f>IF(AP1403="",AO1403*-1,AP1403-AO1403)</f>
        <v>340.00000000000006</v>
      </c>
      <c r="AR1403" s="95" t="str">
        <f>IF(Table2[[#This Row],[Negatives]]="NEG","",IF(AND(Table2[[#This Row],[2 Pro Bets]]="",Table2[[#This Row],[State]]="NSW",Table2[[#This Row],[Rated Order]]=3),"",100))</f>
        <v/>
      </c>
      <c r="AS1403" s="47" t="str">
        <f>IF(Table2[[#This Row],[Pro Bet]]="","",IF(Table2[[#This Row],[Lev Ret]]="","",AR1403*Table2[[#This Row],[Div]]))</f>
        <v/>
      </c>
      <c r="AT1403" s="96" t="str">
        <f>IF(Table2[[#This Row],[Pro Bet]]="","",IF(AS1403="",AR1403*-1,AS1403-AR1403))</f>
        <v/>
      </c>
    </row>
    <row r="1404" spans="1:46" x14ac:dyDescent="0.25">
      <c r="A1404" s="38">
        <v>45255</v>
      </c>
      <c r="B1404" s="39" t="s">
        <v>48</v>
      </c>
      <c r="C1404" s="40">
        <v>0.74652777777777801</v>
      </c>
      <c r="D1404" s="39">
        <v>8</v>
      </c>
      <c r="E1404" s="39">
        <v>0</v>
      </c>
      <c r="F1404" s="70">
        <v>10</v>
      </c>
      <c r="G1404" s="39">
        <v>1400</v>
      </c>
      <c r="H1404" s="39" t="s">
        <v>1398</v>
      </c>
      <c r="I1404" s="39">
        <v>78</v>
      </c>
      <c r="J1404" s="39">
        <v>160</v>
      </c>
      <c r="K1404" s="39">
        <v>12</v>
      </c>
      <c r="L1404" s="39" t="s">
        <v>390</v>
      </c>
      <c r="M1404" s="39" t="s">
        <v>1006</v>
      </c>
      <c r="N1404" s="41">
        <v>6.9</v>
      </c>
      <c r="O1404" s="39" t="s">
        <v>1558</v>
      </c>
      <c r="P1404" s="39" t="s">
        <v>1559</v>
      </c>
      <c r="Q1404" s="48"/>
      <c r="R1404" s="39">
        <v>3</v>
      </c>
      <c r="S1404" s="39">
        <v>57</v>
      </c>
      <c r="T1404" s="39">
        <v>57</v>
      </c>
      <c r="U1404" s="48">
        <v>59.285091543156057</v>
      </c>
      <c r="V1404" s="39">
        <v>1</v>
      </c>
      <c r="W1404" s="39">
        <v>4</v>
      </c>
      <c r="X1404" s="39">
        <v>3</v>
      </c>
      <c r="Y1404" s="39">
        <v>5.3</v>
      </c>
      <c r="Z1404" s="39">
        <v>20</v>
      </c>
      <c r="AA1404" s="39"/>
      <c r="AB1404" s="52"/>
      <c r="AC1404" s="39"/>
      <c r="AD1404" s="41">
        <v>8</v>
      </c>
      <c r="AE1404" s="41"/>
      <c r="AF1404" s="68" t="s">
        <v>619</v>
      </c>
      <c r="AG1404" s="39" t="str">
        <f>VLOOKUP(B1404,$B$1703:$D$1743,2,FALSE)</f>
        <v>NSW</v>
      </c>
      <c r="AH1404" s="39" t="str">
        <f>VLOOKUP(B1404,$B$1703:$D$1743,3,FALSE)</f>
        <v>Bush</v>
      </c>
      <c r="AI1404" s="69" t="str">
        <f>TRIM(PROPER(L1404))</f>
        <v>Cliff House</v>
      </c>
      <c r="AJ1404" s="39" t="str">
        <f>TEXT(A1404, "ddd")</f>
        <v>Sat</v>
      </c>
      <c r="AK1404" s="39">
        <f>MONTH(Table2[[#This Row],[Date]])</f>
        <v>11</v>
      </c>
      <c r="AL1404" s="79" t="s">
        <v>1361</v>
      </c>
      <c r="AM1404" s="39" t="str">
        <f>IF(AND(Table2[[#This Row],[Date]]=A1405,Table2[[#This Row],[Track]]=B1405,Table2[[#This Row],[Race]]=F1405,AL1404&lt;&gt;"Neg",AL1405&lt;&gt;"Neg"),2,"")</f>
        <v/>
      </c>
      <c r="AN1404" s="39" t="str">
        <f>IF(AM1404=2,2,IF(AND(AM1403=2,Table2[[#This Row],[Negatives]]&lt;&gt;"NEG"),2,""))</f>
        <v/>
      </c>
      <c r="AO1404" s="39">
        <f>IF(AND(Table2[[#This Row],[State]]="NSW",Table2[[#This Row],[Rated Order]]=3,AN1404=""),100,100)</f>
        <v>100</v>
      </c>
      <c r="AP1404" s="39" t="str">
        <f>IF(AC1404&lt;&gt;"Won","",AO1404*AD1404)</f>
        <v/>
      </c>
      <c r="AQ1404" s="39">
        <f>IF(AP1404="",AO1404*-1,AP1404-AO1404)</f>
        <v>-100</v>
      </c>
      <c r="AR1404" s="95" t="str">
        <f>IF(Table2[[#This Row],[Negatives]]="NEG","",IF(AND(Table2[[#This Row],[2 Pro Bets]]="",Table2[[#This Row],[State]]="NSW",Table2[[#This Row],[Rated Order]]=3),"",100))</f>
        <v/>
      </c>
      <c r="AS1404" s="47" t="str">
        <f>IF(Table2[[#This Row],[Pro Bet]]="","",IF(Table2[[#This Row],[Lev Ret]]="","",AR1404*Table2[[#This Row],[Div]]))</f>
        <v/>
      </c>
      <c r="AT1404" s="96" t="str">
        <f>IF(Table2[[#This Row],[Pro Bet]]="","",IF(AS1404="",AR1404*-1,AS1404-AR1404))</f>
        <v/>
      </c>
    </row>
    <row r="1405" spans="1:46" x14ac:dyDescent="0.25">
      <c r="A1405" s="38">
        <v>45262</v>
      </c>
      <c r="B1405" s="39" t="s">
        <v>45</v>
      </c>
      <c r="C1405" s="40">
        <v>0.53819444444444442</v>
      </c>
      <c r="D1405" s="39">
        <v>7</v>
      </c>
      <c r="E1405" s="39">
        <v>0</v>
      </c>
      <c r="F1405" s="70">
        <v>2</v>
      </c>
      <c r="G1405" s="39">
        <v>2000</v>
      </c>
      <c r="H1405" s="39" t="s">
        <v>1398</v>
      </c>
      <c r="I1405" s="39">
        <v>72</v>
      </c>
      <c r="J1405" s="39">
        <v>120</v>
      </c>
      <c r="K1405" s="39">
        <v>12</v>
      </c>
      <c r="L1405" s="39" t="s">
        <v>391</v>
      </c>
      <c r="M1405" s="39" t="s">
        <v>999</v>
      </c>
      <c r="N1405" s="41">
        <v>4.2</v>
      </c>
      <c r="O1405" s="39" t="s">
        <v>1519</v>
      </c>
      <c r="P1405" s="39" t="s">
        <v>1525</v>
      </c>
      <c r="Q1405" s="48"/>
      <c r="R1405" s="39">
        <v>8</v>
      </c>
      <c r="S1405" s="39">
        <v>53.5</v>
      </c>
      <c r="T1405" s="39">
        <v>53.5</v>
      </c>
      <c r="U1405" s="48">
        <v>33.424908424908423</v>
      </c>
      <c r="V1405" s="39">
        <v>5</v>
      </c>
      <c r="W1405" s="39"/>
      <c r="X1405" s="39">
        <v>2</v>
      </c>
      <c r="Y1405" s="39">
        <v>4.4000000000000004</v>
      </c>
      <c r="Z1405" s="39">
        <v>20</v>
      </c>
      <c r="AA1405" s="39"/>
      <c r="AB1405" s="52"/>
      <c r="AC1405" s="39"/>
      <c r="AD1405" s="41">
        <v>4.4000000000000004</v>
      </c>
      <c r="AE1405" s="41"/>
      <c r="AF1405" s="68" t="s">
        <v>619</v>
      </c>
      <c r="AG1405" s="39" t="str">
        <f>VLOOKUP(B1405,$B$1703:$D$1743,2,FALSE)</f>
        <v>NSW</v>
      </c>
      <c r="AH1405" s="39" t="str">
        <f>VLOOKUP(B1405,$B$1703:$D$1743,3,FALSE)</f>
        <v>-</v>
      </c>
      <c r="AI1405" s="69" t="str">
        <f>TRIM(PROPER(L1405))</f>
        <v>Let Me Reign</v>
      </c>
      <c r="AJ1405" s="39" t="str">
        <f>TEXT(A1405, "ddd")</f>
        <v>Sat</v>
      </c>
      <c r="AK1405" s="39">
        <f>MONTH(Table2[[#This Row],[Date]])</f>
        <v>12</v>
      </c>
      <c r="AL1405" s="39"/>
      <c r="AM1405" s="39" t="str">
        <f>IF(AND(Table2[[#This Row],[Date]]=A1406,Table2[[#This Row],[Track]]=B1406,Table2[[#This Row],[Race]]=F1406,AL1405&lt;&gt;"Neg",AL1406&lt;&gt;"Neg"),2,"")</f>
        <v/>
      </c>
      <c r="AN1405" s="39" t="str">
        <f>IF(AM1405=2,2,IF(AND(AM1404=2,Table2[[#This Row],[Negatives]]&lt;&gt;"NEG"),2,""))</f>
        <v/>
      </c>
      <c r="AO1405" s="39">
        <f>IF(AND(Table2[[#This Row],[State]]="NSW",Table2[[#This Row],[Rated Order]]=3,AN1405=""),100,100)</f>
        <v>100</v>
      </c>
      <c r="AP1405" s="39" t="str">
        <f>IF(AC1405&lt;&gt;"Won","",AO1405*AD1405)</f>
        <v/>
      </c>
      <c r="AQ1405" s="39">
        <f>IF(AP1405="",AO1405*-1,AP1405-AO1405)</f>
        <v>-100</v>
      </c>
      <c r="AR1405" s="95">
        <f>IF(Table2[[#This Row],[Negatives]]="NEG","",IF(AND(Table2[[#This Row],[2 Pro Bets]]="",Table2[[#This Row],[State]]="NSW",Table2[[#This Row],[Rated Order]]=3),"",100))</f>
        <v>100</v>
      </c>
      <c r="AS1405" s="47" t="str">
        <f>IF(Table2[[#This Row],[Pro Bet]]="","",IF(Table2[[#This Row],[Lev Ret]]="","",AR1405*Table2[[#This Row],[Div]]))</f>
        <v/>
      </c>
      <c r="AT1405" s="96">
        <f>IF(Table2[[#This Row],[Pro Bet]]="","",IF(AS1405="",AR1405*-1,AS1405-AR1405))</f>
        <v>-100</v>
      </c>
    </row>
    <row r="1406" spans="1:46" x14ac:dyDescent="0.25">
      <c r="A1406" s="38">
        <v>45262</v>
      </c>
      <c r="B1406" s="39" t="s">
        <v>107</v>
      </c>
      <c r="C1406" s="40">
        <v>0.54861111111111105</v>
      </c>
      <c r="D1406" s="39">
        <v>4</v>
      </c>
      <c r="E1406" s="39">
        <v>5</v>
      </c>
      <c r="F1406" s="70">
        <v>3</v>
      </c>
      <c r="G1406" s="39">
        <v>2400</v>
      </c>
      <c r="H1406" s="39" t="s">
        <v>988</v>
      </c>
      <c r="I1406" s="39">
        <v>84</v>
      </c>
      <c r="J1406" s="39">
        <v>130</v>
      </c>
      <c r="K1406" s="39">
        <v>5</v>
      </c>
      <c r="L1406" s="39" t="s">
        <v>322</v>
      </c>
      <c r="M1406" s="39" t="s">
        <v>1018</v>
      </c>
      <c r="N1406" s="41">
        <v>6</v>
      </c>
      <c r="O1406" s="39" t="s">
        <v>1142</v>
      </c>
      <c r="P1406" s="39" t="s">
        <v>1049</v>
      </c>
      <c r="Q1406" s="48"/>
      <c r="R1406" s="39">
        <v>1</v>
      </c>
      <c r="S1406" s="39">
        <v>60</v>
      </c>
      <c r="T1406" s="39">
        <v>60</v>
      </c>
      <c r="U1406" s="48">
        <v>36.666666666666671</v>
      </c>
      <c r="V1406" s="39">
        <v>3</v>
      </c>
      <c r="W1406" s="39">
        <v>3</v>
      </c>
      <c r="X1406" s="39">
        <v>2</v>
      </c>
      <c r="Y1406" s="39">
        <v>5.4</v>
      </c>
      <c r="Z1406" s="39">
        <v>30</v>
      </c>
      <c r="AA1406" s="39">
        <v>10</v>
      </c>
      <c r="AB1406" s="52"/>
      <c r="AC1406" s="39"/>
      <c r="AD1406" s="41">
        <v>7</v>
      </c>
      <c r="AE1406" s="41"/>
      <c r="AF1406" s="68" t="s">
        <v>618</v>
      </c>
      <c r="AG1406" s="39" t="str">
        <f>VLOOKUP(B1406,$B$1703:$D$1743,2,FALSE)</f>
        <v>Vic</v>
      </c>
      <c r="AH1406" s="39" t="str">
        <f>VLOOKUP(B1406,$B$1703:$D$1743,3,FALSE)</f>
        <v>-</v>
      </c>
      <c r="AI1406" s="69" t="str">
        <f>TRIM(PROPER(L1406))</f>
        <v>Pesto</v>
      </c>
      <c r="AJ1406" s="39" t="str">
        <f>TEXT(A1406, "ddd")</f>
        <v>Sat</v>
      </c>
      <c r="AK1406" s="39">
        <f>MONTH(Table2[[#This Row],[Date]])</f>
        <v>12</v>
      </c>
      <c r="AL1406" s="39" t="s">
        <v>1361</v>
      </c>
      <c r="AM1406" s="39" t="str">
        <f>IF(AND(Table2[[#This Row],[Date]]=A1407,Table2[[#This Row],[Track]]=B1407,Table2[[#This Row],[Race]]=F1407,AL1406&lt;&gt;"Neg",AL1407&lt;&gt;"Neg"),2,"")</f>
        <v/>
      </c>
      <c r="AN1406" s="39" t="str">
        <f>IF(AM1406=2,2,IF(AND(AM1405=2,Table2[[#This Row],[Negatives]]&lt;&gt;"NEG"),2,""))</f>
        <v/>
      </c>
      <c r="AO1406" s="39">
        <f>IF(AND(Table2[[#This Row],[State]]="NSW",Table2[[#This Row],[Rated Order]]=3,AN1406=""),100,100)</f>
        <v>100</v>
      </c>
      <c r="AP1406" s="39" t="str">
        <f>IF(AC1406&lt;&gt;"Won","",AO1406*AD1406)</f>
        <v/>
      </c>
      <c r="AQ1406" s="39">
        <f>IF(AP1406="",AO1406*-1,AP1406-AO1406)</f>
        <v>-100</v>
      </c>
      <c r="AR1406" s="95" t="str">
        <f>IF(Table2[[#This Row],[Negatives]]="NEG","",IF(AND(Table2[[#This Row],[2 Pro Bets]]="",Table2[[#This Row],[State]]="NSW",Table2[[#This Row],[Rated Order]]=3),"",100))</f>
        <v/>
      </c>
      <c r="AS1406" s="47" t="str">
        <f>IF(Table2[[#This Row],[Pro Bet]]="","",IF(Table2[[#This Row],[Lev Ret]]="","",AR1406*Table2[[#This Row],[Div]]))</f>
        <v/>
      </c>
      <c r="AT1406" s="96" t="str">
        <f>IF(Table2[[#This Row],[Pro Bet]]="","",IF(AS1406="",AR1406*-1,AS1406-AR1406))</f>
        <v/>
      </c>
    </row>
    <row r="1407" spans="1:46" x14ac:dyDescent="0.25">
      <c r="A1407" s="38">
        <v>45262</v>
      </c>
      <c r="B1407" s="39" t="s">
        <v>45</v>
      </c>
      <c r="C1407" s="40">
        <v>0.5625</v>
      </c>
      <c r="D1407" s="39">
        <v>7</v>
      </c>
      <c r="E1407" s="39">
        <v>0</v>
      </c>
      <c r="F1407" s="70">
        <v>3</v>
      </c>
      <c r="G1407" s="39">
        <v>1800</v>
      </c>
      <c r="H1407" s="39" t="s">
        <v>1398</v>
      </c>
      <c r="I1407" s="39">
        <v>78</v>
      </c>
      <c r="J1407" s="39">
        <v>160</v>
      </c>
      <c r="K1407" s="39">
        <v>10</v>
      </c>
      <c r="L1407" s="39" t="s">
        <v>306</v>
      </c>
      <c r="M1407" s="39" t="s">
        <v>1024</v>
      </c>
      <c r="N1407" s="41">
        <v>5</v>
      </c>
      <c r="O1407" s="39" t="s">
        <v>1456</v>
      </c>
      <c r="P1407" s="39" t="s">
        <v>1544</v>
      </c>
      <c r="Q1407" s="48"/>
      <c r="R1407" s="39">
        <v>2</v>
      </c>
      <c r="S1407" s="39">
        <v>55.5</v>
      </c>
      <c r="T1407" s="39">
        <v>55.5</v>
      </c>
      <c r="U1407" s="48">
        <v>35.384615384615387</v>
      </c>
      <c r="V1407" s="39">
        <v>4</v>
      </c>
      <c r="W1407" s="39"/>
      <c r="X1407" s="39">
        <v>2</v>
      </c>
      <c r="Y1407" s="39">
        <v>5.0999999999999996</v>
      </c>
      <c r="Z1407" s="39">
        <v>20</v>
      </c>
      <c r="AA1407" s="39"/>
      <c r="AB1407" s="52"/>
      <c r="AC1407" s="39" t="s">
        <v>1</v>
      </c>
      <c r="AD1407" s="41">
        <v>5.5</v>
      </c>
      <c r="AE1407" s="41">
        <v>1.6</v>
      </c>
      <c r="AF1407" s="68" t="s">
        <v>619</v>
      </c>
      <c r="AG1407" s="39" t="str">
        <f>VLOOKUP(B1407,$B$1703:$D$1743,2,FALSE)</f>
        <v>NSW</v>
      </c>
      <c r="AH1407" s="39" t="str">
        <f>VLOOKUP(B1407,$B$1703:$D$1743,3,FALSE)</f>
        <v>-</v>
      </c>
      <c r="AI1407" s="69" t="str">
        <f>TRIM(PROPER(L1407))</f>
        <v>State Of America</v>
      </c>
      <c r="AJ1407" s="39" t="str">
        <f>TEXT(A1407, "ddd")</f>
        <v>Sat</v>
      </c>
      <c r="AK1407" s="39">
        <f>MONTH(Table2[[#This Row],[Date]])</f>
        <v>12</v>
      </c>
      <c r="AL1407" s="39"/>
      <c r="AM1407" s="39" t="str">
        <f>IF(AND(Table2[[#This Row],[Date]]=A1408,Table2[[#This Row],[Track]]=B1408,Table2[[#This Row],[Race]]=F1408,AL1407&lt;&gt;"Neg",AL1408&lt;&gt;"Neg"),2,"")</f>
        <v/>
      </c>
      <c r="AN1407" s="39" t="str">
        <f>IF(AM1407=2,2,IF(AND(AM1406=2,Table2[[#This Row],[Negatives]]&lt;&gt;"NEG"),2,""))</f>
        <v/>
      </c>
      <c r="AO1407" s="39">
        <f>IF(AND(Table2[[#This Row],[State]]="NSW",Table2[[#This Row],[Rated Order]]=3,AN1407=""),100,100)</f>
        <v>100</v>
      </c>
      <c r="AP1407" s="39" t="str">
        <f>IF(AC1407&lt;&gt;"Won","",AO1407*AD1407)</f>
        <v/>
      </c>
      <c r="AQ1407" s="39">
        <f>IF(AP1407="",AO1407*-1,AP1407-AO1407)</f>
        <v>-100</v>
      </c>
      <c r="AR1407" s="95">
        <f>IF(Table2[[#This Row],[Negatives]]="NEG","",IF(AND(Table2[[#This Row],[2 Pro Bets]]="",Table2[[#This Row],[State]]="NSW",Table2[[#This Row],[Rated Order]]=3),"",100))</f>
        <v>100</v>
      </c>
      <c r="AS1407" s="47" t="str">
        <f>IF(Table2[[#This Row],[Pro Bet]]="","",IF(Table2[[#This Row],[Lev Ret]]="","",AR1407*Table2[[#This Row],[Div]]))</f>
        <v/>
      </c>
      <c r="AT1407" s="96">
        <f>IF(Table2[[#This Row],[Pro Bet]]="","",IF(AS1407="",AR1407*-1,AS1407-AR1407))</f>
        <v>-100</v>
      </c>
    </row>
    <row r="1408" spans="1:46" x14ac:dyDescent="0.25">
      <c r="A1408" s="38">
        <v>45262</v>
      </c>
      <c r="B1408" s="39" t="s">
        <v>107</v>
      </c>
      <c r="C1408" s="40">
        <v>0.59722222222222221</v>
      </c>
      <c r="D1408" s="39">
        <v>4</v>
      </c>
      <c r="E1408" s="39">
        <v>5</v>
      </c>
      <c r="F1408" s="70">
        <v>5</v>
      </c>
      <c r="G1408" s="39">
        <v>1800</v>
      </c>
      <c r="H1408" s="39" t="s">
        <v>988</v>
      </c>
      <c r="I1408" s="39" t="s">
        <v>989</v>
      </c>
      <c r="J1408" s="39">
        <v>200</v>
      </c>
      <c r="K1408" s="39">
        <v>6</v>
      </c>
      <c r="L1408" s="39" t="s">
        <v>195</v>
      </c>
      <c r="M1408" s="39" t="s">
        <v>1018</v>
      </c>
      <c r="N1408" s="41">
        <v>6</v>
      </c>
      <c r="O1408" s="39" t="s">
        <v>1131</v>
      </c>
      <c r="P1408" s="39" t="s">
        <v>1231</v>
      </c>
      <c r="Q1408" s="48"/>
      <c r="R1408" s="39">
        <v>1</v>
      </c>
      <c r="S1408" s="39">
        <v>54</v>
      </c>
      <c r="T1408" s="39">
        <v>54</v>
      </c>
      <c r="U1408" s="48">
        <v>46.969696969696969</v>
      </c>
      <c r="V1408" s="39">
        <v>4</v>
      </c>
      <c r="W1408" s="39"/>
      <c r="X1408" s="39">
        <v>2</v>
      </c>
      <c r="Y1408" s="39">
        <v>5.5</v>
      </c>
      <c r="Z1408" s="39">
        <v>30</v>
      </c>
      <c r="AA1408" s="39">
        <v>8</v>
      </c>
      <c r="AB1408" s="52"/>
      <c r="AC1408" s="39" t="s">
        <v>1</v>
      </c>
      <c r="AD1408" s="41">
        <v>5</v>
      </c>
      <c r="AE1408" s="41">
        <v>1.7</v>
      </c>
      <c r="AF1408" s="68" t="s">
        <v>618</v>
      </c>
      <c r="AG1408" s="39" t="str">
        <f>VLOOKUP(B1408,$B$1703:$D$1743,2,FALSE)</f>
        <v>Vic</v>
      </c>
      <c r="AH1408" s="39" t="str">
        <f>VLOOKUP(B1408,$B$1703:$D$1743,3,FALSE)</f>
        <v>-</v>
      </c>
      <c r="AI1408" s="69" t="str">
        <f>TRIM(PROPER(L1408))</f>
        <v>Keats</v>
      </c>
      <c r="AJ1408" s="39" t="str">
        <f>TEXT(A1408, "ddd")</f>
        <v>Sat</v>
      </c>
      <c r="AK1408" s="39">
        <f>MONTH(Table2[[#This Row],[Date]])</f>
        <v>12</v>
      </c>
      <c r="AL1408" s="39" t="s">
        <v>1361</v>
      </c>
      <c r="AM1408" s="39" t="str">
        <f>IF(AND(Table2[[#This Row],[Date]]=A1409,Table2[[#This Row],[Track]]=B1409,Table2[[#This Row],[Race]]=F1409,AL1408&lt;&gt;"Neg",AL1409&lt;&gt;"Neg"),2,"")</f>
        <v/>
      </c>
      <c r="AN1408" s="39" t="str">
        <f>IF(AM1408=2,2,IF(AND(AM1407=2,Table2[[#This Row],[Negatives]]&lt;&gt;"NEG"),2,""))</f>
        <v/>
      </c>
      <c r="AO1408" s="39">
        <f>IF(AND(Table2[[#This Row],[State]]="NSW",Table2[[#This Row],[Rated Order]]=3,AN1408=""),100,100)</f>
        <v>100</v>
      </c>
      <c r="AP1408" s="39" t="str">
        <f>IF(AC1408&lt;&gt;"Won","",AO1408*AD1408)</f>
        <v/>
      </c>
      <c r="AQ1408" s="39">
        <f>IF(AP1408="",AO1408*-1,AP1408-AO1408)</f>
        <v>-100</v>
      </c>
      <c r="AR1408" s="95" t="str">
        <f>IF(Table2[[#This Row],[Negatives]]="NEG","",IF(AND(Table2[[#This Row],[2 Pro Bets]]="",Table2[[#This Row],[State]]="NSW",Table2[[#This Row],[Rated Order]]=3),"",100))</f>
        <v/>
      </c>
      <c r="AS1408" s="47" t="str">
        <f>IF(Table2[[#This Row],[Pro Bet]]="","",IF(Table2[[#This Row],[Lev Ret]]="","",AR1408*Table2[[#This Row],[Div]]))</f>
        <v/>
      </c>
      <c r="AT1408" s="96" t="str">
        <f>IF(Table2[[#This Row],[Pro Bet]]="","",IF(AS1408="",AR1408*-1,AS1408-AR1408))</f>
        <v/>
      </c>
    </row>
    <row r="1409" spans="1:46" x14ac:dyDescent="0.25">
      <c r="A1409" s="38">
        <v>45262</v>
      </c>
      <c r="B1409" s="39" t="s">
        <v>45</v>
      </c>
      <c r="C1409" s="40">
        <v>0.63888888888888895</v>
      </c>
      <c r="D1409" s="39">
        <v>7</v>
      </c>
      <c r="E1409" s="39">
        <v>0</v>
      </c>
      <c r="F1409" s="70">
        <v>6</v>
      </c>
      <c r="G1409" s="39">
        <v>2000</v>
      </c>
      <c r="H1409" s="39" t="s">
        <v>1398</v>
      </c>
      <c r="I1409" s="39" t="s">
        <v>1052</v>
      </c>
      <c r="J1409" s="39">
        <v>160</v>
      </c>
      <c r="K1409" s="39">
        <v>1</v>
      </c>
      <c r="L1409" s="39" t="s">
        <v>392</v>
      </c>
      <c r="M1409" s="39" t="s">
        <v>1006</v>
      </c>
      <c r="N1409" s="41">
        <v>3.9</v>
      </c>
      <c r="O1409" s="39" t="s">
        <v>1560</v>
      </c>
      <c r="P1409" s="39" t="s">
        <v>1517</v>
      </c>
      <c r="Q1409" s="48"/>
      <c r="R1409" s="39">
        <v>3</v>
      </c>
      <c r="S1409" s="39">
        <v>62</v>
      </c>
      <c r="T1409" s="39">
        <v>62</v>
      </c>
      <c r="U1409" s="48">
        <v>50.641025641025642</v>
      </c>
      <c r="V1409" s="39">
        <v>2</v>
      </c>
      <c r="W1409" s="39"/>
      <c r="X1409" s="39">
        <v>2</v>
      </c>
      <c r="Y1409" s="39">
        <v>6.2</v>
      </c>
      <c r="Z1409" s="39">
        <v>20</v>
      </c>
      <c r="AA1409" s="39"/>
      <c r="AB1409" s="52"/>
      <c r="AC1409" s="39"/>
      <c r="AD1409" s="41">
        <v>3.8</v>
      </c>
      <c r="AE1409" s="41"/>
      <c r="AF1409" s="68" t="s">
        <v>619</v>
      </c>
      <c r="AG1409" s="39" t="str">
        <f>VLOOKUP(B1409,$B$1703:$D$1743,2,FALSE)</f>
        <v>NSW</v>
      </c>
      <c r="AH1409" s="39" t="str">
        <f>VLOOKUP(B1409,$B$1703:$D$1743,3,FALSE)</f>
        <v>-</v>
      </c>
      <c r="AI1409" s="69" t="str">
        <f>TRIM(PROPER(L1409))</f>
        <v>Akasawa</v>
      </c>
      <c r="AJ1409" s="39" t="str">
        <f>TEXT(A1409, "ddd")</f>
        <v>Sat</v>
      </c>
      <c r="AK1409" s="39">
        <f>MONTH(Table2[[#This Row],[Date]])</f>
        <v>12</v>
      </c>
      <c r="AL1409" s="39" t="s">
        <v>1362</v>
      </c>
      <c r="AM1409" s="39" t="str">
        <f>IF(AND(Table2[[#This Row],[Date]]=A1410,Table2[[#This Row],[Track]]=B1410,Table2[[#This Row],[Race]]=F1410,AL1409&lt;&gt;"Neg",AL1410&lt;&gt;"Neg"),2,"")</f>
        <v/>
      </c>
      <c r="AN1409" s="39" t="str">
        <f>IF(AM1409=2,2,IF(AND(AM1408=2,Table2[[#This Row],[Negatives]]&lt;&gt;"NEG"),2,""))</f>
        <v/>
      </c>
      <c r="AO1409" s="39">
        <f>IF(AND(Table2[[#This Row],[State]]="NSW",Table2[[#This Row],[Rated Order]]=3,AN1409=""),100,100)</f>
        <v>100</v>
      </c>
      <c r="AP1409" s="39" t="str">
        <f>IF(AC1409&lt;&gt;"Won","",AO1409*AD1409)</f>
        <v/>
      </c>
      <c r="AQ1409" s="39">
        <f>IF(AP1409="",AO1409*-1,AP1409-AO1409)</f>
        <v>-100</v>
      </c>
      <c r="AR1409" s="95" t="str">
        <f>IF(Table2[[#This Row],[Negatives]]="NEG","",IF(AND(Table2[[#This Row],[2 Pro Bets]]="",Table2[[#This Row],[State]]="NSW",Table2[[#This Row],[Rated Order]]=3),"",100))</f>
        <v/>
      </c>
      <c r="AS1409" s="47" t="str">
        <f>IF(Table2[[#This Row],[Pro Bet]]="","",IF(Table2[[#This Row],[Lev Ret]]="","",AR1409*Table2[[#This Row],[Div]]))</f>
        <v/>
      </c>
      <c r="AT1409" s="96" t="str">
        <f>IF(Table2[[#This Row],[Pro Bet]]="","",IF(AS1409="",AR1409*-1,AS1409-AR1409))</f>
        <v/>
      </c>
    </row>
    <row r="1410" spans="1:46" x14ac:dyDescent="0.25">
      <c r="A1410" s="38">
        <v>45262</v>
      </c>
      <c r="B1410" s="39" t="s">
        <v>45</v>
      </c>
      <c r="C1410" s="40">
        <v>0.63888888888888895</v>
      </c>
      <c r="D1410" s="39">
        <v>7</v>
      </c>
      <c r="E1410" s="39">
        <v>0</v>
      </c>
      <c r="F1410" s="70">
        <v>6</v>
      </c>
      <c r="G1410" s="39">
        <v>2000</v>
      </c>
      <c r="H1410" s="39" t="s">
        <v>1398</v>
      </c>
      <c r="I1410" s="39" t="s">
        <v>1052</v>
      </c>
      <c r="J1410" s="39">
        <v>160</v>
      </c>
      <c r="K1410" s="39">
        <v>10</v>
      </c>
      <c r="L1410" s="39" t="s">
        <v>375</v>
      </c>
      <c r="M1410" s="39" t="s">
        <v>999</v>
      </c>
      <c r="N1410" s="41">
        <v>17.600000000000001</v>
      </c>
      <c r="O1410" s="39" t="s">
        <v>1170</v>
      </c>
      <c r="P1410" s="39" t="s">
        <v>1555</v>
      </c>
      <c r="Q1410" s="48">
        <v>3</v>
      </c>
      <c r="R1410" s="39">
        <v>1</v>
      </c>
      <c r="S1410" s="39">
        <v>57</v>
      </c>
      <c r="T1410" s="39">
        <v>54</v>
      </c>
      <c r="U1410" s="48">
        <v>50.641025641025642</v>
      </c>
      <c r="V1410" s="39"/>
      <c r="W1410" s="39">
        <v>1</v>
      </c>
      <c r="X1410" s="39">
        <v>3</v>
      </c>
      <c r="Y1410" s="39">
        <v>6.8</v>
      </c>
      <c r="Z1410" s="39">
        <v>20</v>
      </c>
      <c r="AA1410" s="39"/>
      <c r="AB1410" s="52"/>
      <c r="AC1410" s="39"/>
      <c r="AD1410" s="41">
        <v>21</v>
      </c>
      <c r="AE1410" s="41"/>
      <c r="AF1410" s="68" t="s">
        <v>619</v>
      </c>
      <c r="AG1410" s="39" t="str">
        <f>VLOOKUP(B1410,$B$1703:$D$1743,2,FALSE)</f>
        <v>NSW</v>
      </c>
      <c r="AH1410" s="39" t="str">
        <f>VLOOKUP(B1410,$B$1703:$D$1743,3,FALSE)</f>
        <v>-</v>
      </c>
      <c r="AI1410" s="69" t="str">
        <f>TRIM(PROPER(L1410))</f>
        <v>Spitfire</v>
      </c>
      <c r="AJ1410" s="39" t="str">
        <f>TEXT(A1410, "ddd")</f>
        <v>Sat</v>
      </c>
      <c r="AK1410" s="39">
        <f>MONTH(Table2[[#This Row],[Date]])</f>
        <v>12</v>
      </c>
      <c r="AL1410" s="79" t="s">
        <v>1362</v>
      </c>
      <c r="AM1410" s="39" t="str">
        <f>IF(AND(Table2[[#This Row],[Date]]=A1411,Table2[[#This Row],[Track]]=B1411,Table2[[#This Row],[Race]]=F1411,AL1410&lt;&gt;"Neg",AL1411&lt;&gt;"Neg"),2,"")</f>
        <v/>
      </c>
      <c r="AN1410" s="39" t="str">
        <f>IF(AM1410=2,2,IF(AND(AM1409=2,Table2[[#This Row],[Negatives]]&lt;&gt;"NEG"),2,""))</f>
        <v/>
      </c>
      <c r="AO1410" s="39">
        <f>IF(AND(Table2[[#This Row],[State]]="NSW",Table2[[#This Row],[Rated Order]]=3,AN1410=""),100,100)</f>
        <v>100</v>
      </c>
      <c r="AP1410" s="39" t="str">
        <f>IF(AC1410&lt;&gt;"Won","",AO1410*AD1410)</f>
        <v/>
      </c>
      <c r="AQ1410" s="39">
        <f>IF(AP1410="",AO1410*-1,AP1410-AO1410)</f>
        <v>-100</v>
      </c>
      <c r="AR1410" s="95" t="str">
        <f>IF(Table2[[#This Row],[Negatives]]="NEG","",IF(AND(Table2[[#This Row],[2 Pro Bets]]="",Table2[[#This Row],[State]]="NSW",Table2[[#This Row],[Rated Order]]=3),"",100))</f>
        <v/>
      </c>
      <c r="AS1410" s="47" t="str">
        <f>IF(Table2[[#This Row],[Pro Bet]]="","",IF(Table2[[#This Row],[Lev Ret]]="","",AR1410*Table2[[#This Row],[Div]]))</f>
        <v/>
      </c>
      <c r="AT1410" s="96" t="str">
        <f>IF(Table2[[#This Row],[Pro Bet]]="","",IF(AS1410="",AR1410*-1,AS1410-AR1410))</f>
        <v/>
      </c>
    </row>
    <row r="1411" spans="1:46" x14ac:dyDescent="0.25">
      <c r="A1411" s="38">
        <v>45262</v>
      </c>
      <c r="B1411" s="39" t="s">
        <v>45</v>
      </c>
      <c r="C1411" s="40">
        <v>0.66666666666666663</v>
      </c>
      <c r="D1411" s="39">
        <v>7</v>
      </c>
      <c r="E1411" s="39">
        <v>0</v>
      </c>
      <c r="F1411" s="70">
        <v>7</v>
      </c>
      <c r="G1411" s="39">
        <v>1500</v>
      </c>
      <c r="H1411" s="39" t="s">
        <v>1398</v>
      </c>
      <c r="I1411" s="39"/>
      <c r="J1411" s="39">
        <v>250</v>
      </c>
      <c r="K1411" s="39">
        <v>5</v>
      </c>
      <c r="L1411" s="39" t="s">
        <v>187</v>
      </c>
      <c r="M1411" s="39" t="s">
        <v>990</v>
      </c>
      <c r="N1411" s="41">
        <v>6.5</v>
      </c>
      <c r="O1411" s="39" t="s">
        <v>1091</v>
      </c>
      <c r="P1411" s="39" t="s">
        <v>1403</v>
      </c>
      <c r="Q1411" s="48"/>
      <c r="R1411" s="39">
        <v>1</v>
      </c>
      <c r="S1411" s="39">
        <v>54</v>
      </c>
      <c r="T1411" s="39">
        <v>54</v>
      </c>
      <c r="U1411" s="48">
        <v>28.717948717948719</v>
      </c>
      <c r="V1411" s="39"/>
      <c r="W1411" s="39">
        <v>5</v>
      </c>
      <c r="X1411" s="39">
        <v>2</v>
      </c>
      <c r="Y1411" s="39">
        <v>6.4</v>
      </c>
      <c r="Z1411" s="39">
        <v>20</v>
      </c>
      <c r="AA1411" s="39"/>
      <c r="AB1411" s="52"/>
      <c r="AC1411" s="39"/>
      <c r="AD1411" s="41">
        <v>6</v>
      </c>
      <c r="AE1411" s="41"/>
      <c r="AF1411" s="68" t="s">
        <v>619</v>
      </c>
      <c r="AG1411" s="39" t="str">
        <f>VLOOKUP(B1411,$B$1703:$D$1743,2,FALSE)</f>
        <v>NSW</v>
      </c>
      <c r="AH1411" s="39" t="str">
        <f>VLOOKUP(B1411,$B$1703:$D$1743,3,FALSE)</f>
        <v>-</v>
      </c>
      <c r="AI1411" s="69" t="str">
        <f>TRIM(PROPER(L1411))</f>
        <v>Finepoint</v>
      </c>
      <c r="AJ1411" s="39" t="str">
        <f>TEXT(A1411, "ddd")</f>
        <v>Sat</v>
      </c>
      <c r="AK1411" s="39">
        <f>MONTH(Table2[[#This Row],[Date]])</f>
        <v>12</v>
      </c>
      <c r="AL1411" s="39"/>
      <c r="AM1411" s="39">
        <f>IF(AND(Table2[[#This Row],[Date]]=A1412,Table2[[#This Row],[Track]]=B1412,Table2[[#This Row],[Race]]=F1412,AL1411&lt;&gt;"Neg",AL1412&lt;&gt;"Neg"),2,"")</f>
        <v>2</v>
      </c>
      <c r="AN1411" s="39">
        <f>IF(AM1411=2,2,IF(AND(AM1410=2,Table2[[#This Row],[Negatives]]&lt;&gt;"NEG"),2,""))</f>
        <v>2</v>
      </c>
      <c r="AO1411" s="39">
        <f>IF(AND(Table2[[#This Row],[State]]="NSW",Table2[[#This Row],[Rated Order]]=3,AN1411=""),100,100)</f>
        <v>100</v>
      </c>
      <c r="AP1411" s="39" t="str">
        <f>IF(AC1411&lt;&gt;"Won","",AO1411*AD1411)</f>
        <v/>
      </c>
      <c r="AQ1411" s="39">
        <f>IF(AP1411="",AO1411*-1,AP1411-AO1411)</f>
        <v>-100</v>
      </c>
      <c r="AR1411" s="95">
        <f>IF(Table2[[#This Row],[Negatives]]="NEG","",IF(AND(Table2[[#This Row],[2 Pro Bets]]="",Table2[[#This Row],[State]]="NSW",Table2[[#This Row],[Rated Order]]=3),"",100))</f>
        <v>100</v>
      </c>
      <c r="AS1411" s="47" t="str">
        <f>IF(Table2[[#This Row],[Pro Bet]]="","",IF(Table2[[#This Row],[Lev Ret]]="","",AR1411*Table2[[#This Row],[Div]]))</f>
        <v/>
      </c>
      <c r="AT1411" s="96">
        <f>IF(Table2[[#This Row],[Pro Bet]]="","",IF(AS1411="",AR1411*-1,AS1411-AR1411))</f>
        <v>-100</v>
      </c>
    </row>
    <row r="1412" spans="1:46" x14ac:dyDescent="0.25">
      <c r="A1412" s="38">
        <v>45262</v>
      </c>
      <c r="B1412" s="39" t="s">
        <v>45</v>
      </c>
      <c r="C1412" s="40">
        <v>0.66666666666666663</v>
      </c>
      <c r="D1412" s="39">
        <v>7</v>
      </c>
      <c r="E1412" s="39">
        <v>0</v>
      </c>
      <c r="F1412" s="70">
        <v>7</v>
      </c>
      <c r="G1412" s="39">
        <v>1500</v>
      </c>
      <c r="H1412" s="39" t="s">
        <v>1398</v>
      </c>
      <c r="I1412" s="39"/>
      <c r="J1412" s="39">
        <v>250</v>
      </c>
      <c r="K1412" s="39">
        <v>17</v>
      </c>
      <c r="L1412" s="39" t="s">
        <v>109</v>
      </c>
      <c r="M1412" s="39" t="s">
        <v>1006</v>
      </c>
      <c r="N1412" s="41">
        <v>4.2</v>
      </c>
      <c r="O1412" s="39" t="s">
        <v>1411</v>
      </c>
      <c r="P1412" s="39" t="s">
        <v>1064</v>
      </c>
      <c r="Q1412" s="48"/>
      <c r="R1412" s="39">
        <v>7</v>
      </c>
      <c r="S1412" s="39">
        <v>53</v>
      </c>
      <c r="T1412" s="39">
        <v>53</v>
      </c>
      <c r="U1412" s="48">
        <v>28.717948717948719</v>
      </c>
      <c r="V1412" s="39">
        <v>1</v>
      </c>
      <c r="W1412" s="39">
        <v>4</v>
      </c>
      <c r="X1412" s="39">
        <v>3</v>
      </c>
      <c r="Y1412" s="39">
        <v>7.4</v>
      </c>
      <c r="Z1412" s="39">
        <v>20</v>
      </c>
      <c r="AA1412" s="39"/>
      <c r="AB1412" s="52"/>
      <c r="AC1412" s="39"/>
      <c r="AD1412" s="41">
        <v>4.8</v>
      </c>
      <c r="AE1412" s="41"/>
      <c r="AF1412" s="68" t="s">
        <v>619</v>
      </c>
      <c r="AG1412" s="39" t="str">
        <f>VLOOKUP(B1412,$B$1703:$D$1743,2,FALSE)</f>
        <v>NSW</v>
      </c>
      <c r="AH1412" s="39" t="str">
        <f>VLOOKUP(B1412,$B$1703:$D$1743,3,FALSE)</f>
        <v>-</v>
      </c>
      <c r="AI1412" s="69" t="str">
        <f>TRIM(PROPER(L1412))</f>
        <v>Grebeni</v>
      </c>
      <c r="AJ1412" s="39" t="str">
        <f>TEXT(A1412, "ddd")</f>
        <v>Sat</v>
      </c>
      <c r="AK1412" s="39">
        <f>MONTH(Table2[[#This Row],[Date]])</f>
        <v>12</v>
      </c>
      <c r="AL1412" s="39"/>
      <c r="AM1412" s="39" t="str">
        <f>IF(AND(Table2[[#This Row],[Date]]=A1413,Table2[[#This Row],[Track]]=B1413,Table2[[#This Row],[Race]]=F1413,AL1412&lt;&gt;"Neg",AL1413&lt;&gt;"Neg"),2,"")</f>
        <v/>
      </c>
      <c r="AN1412" s="39">
        <f>IF(AM1412=2,2,IF(AND(AM1411=2,Table2[[#This Row],[Negatives]]&lt;&gt;"NEG"),2,""))</f>
        <v>2</v>
      </c>
      <c r="AO1412" s="39">
        <f>IF(AND(Table2[[#This Row],[State]]="NSW",Table2[[#This Row],[Rated Order]]=3,AN1412=""),100,100)</f>
        <v>100</v>
      </c>
      <c r="AP1412" s="39" t="str">
        <f>IF(AC1412&lt;&gt;"Won","",AO1412*AD1412)</f>
        <v/>
      </c>
      <c r="AQ1412" s="39">
        <f>IF(AP1412="",AO1412*-1,AP1412-AO1412)</f>
        <v>-100</v>
      </c>
      <c r="AR1412" s="95">
        <f>IF(Table2[[#This Row],[Negatives]]="NEG","",IF(AND(Table2[[#This Row],[2 Pro Bets]]="",Table2[[#This Row],[State]]="NSW",Table2[[#This Row],[Rated Order]]=3),"",100))</f>
        <v>100</v>
      </c>
      <c r="AS1412" s="47" t="str">
        <f>IF(Table2[[#This Row],[Pro Bet]]="","",IF(Table2[[#This Row],[Lev Ret]]="","",AR1412*Table2[[#This Row],[Div]]))</f>
        <v/>
      </c>
      <c r="AT1412" s="96">
        <f>IF(Table2[[#This Row],[Pro Bet]]="","",IF(AS1412="",AR1412*-1,AS1412-AR1412))</f>
        <v>-100</v>
      </c>
    </row>
    <row r="1413" spans="1:46" x14ac:dyDescent="0.25">
      <c r="A1413" s="38">
        <v>45262</v>
      </c>
      <c r="B1413" s="39" t="s">
        <v>45</v>
      </c>
      <c r="C1413" s="40">
        <v>0.69444444444444453</v>
      </c>
      <c r="D1413" s="39">
        <v>7</v>
      </c>
      <c r="E1413" s="39">
        <v>0</v>
      </c>
      <c r="F1413" s="70">
        <v>8</v>
      </c>
      <c r="G1413" s="39">
        <v>1100</v>
      </c>
      <c r="H1413" s="39" t="s">
        <v>1398</v>
      </c>
      <c r="I1413" s="39"/>
      <c r="J1413" s="39">
        <v>200</v>
      </c>
      <c r="K1413" s="39">
        <v>8</v>
      </c>
      <c r="L1413" s="39" t="s">
        <v>393</v>
      </c>
      <c r="M1413" s="39" t="s">
        <v>999</v>
      </c>
      <c r="N1413" s="41">
        <v>8.8000000000000007</v>
      </c>
      <c r="O1413" s="39" t="s">
        <v>1089</v>
      </c>
      <c r="P1413" s="39" t="s">
        <v>1547</v>
      </c>
      <c r="Q1413" s="48"/>
      <c r="R1413" s="39">
        <v>1</v>
      </c>
      <c r="S1413" s="39">
        <v>53</v>
      </c>
      <c r="T1413" s="39">
        <v>53</v>
      </c>
      <c r="U1413" s="48">
        <v>34.619450317124738</v>
      </c>
      <c r="V1413" s="39">
        <v>4</v>
      </c>
      <c r="W1413" s="39">
        <v>4</v>
      </c>
      <c r="X1413" s="39">
        <v>2</v>
      </c>
      <c r="Y1413" s="39">
        <v>5.6</v>
      </c>
      <c r="Z1413" s="39">
        <v>20</v>
      </c>
      <c r="AA1413" s="39"/>
      <c r="AB1413" s="52"/>
      <c r="AC1413" s="39"/>
      <c r="AD1413" s="41">
        <v>10</v>
      </c>
      <c r="AE1413" s="41"/>
      <c r="AF1413" s="68" t="s">
        <v>619</v>
      </c>
      <c r="AG1413" s="39" t="str">
        <f>VLOOKUP(B1413,$B$1703:$D$1743,2,FALSE)</f>
        <v>NSW</v>
      </c>
      <c r="AH1413" s="39" t="str">
        <f>VLOOKUP(B1413,$B$1703:$D$1743,3,FALSE)</f>
        <v>-</v>
      </c>
      <c r="AI1413" s="69" t="str">
        <f>TRIM(PROPER(L1413))</f>
        <v>Sneaky Paige</v>
      </c>
      <c r="AJ1413" s="39" t="str">
        <f>TEXT(A1413, "ddd")</f>
        <v>Sat</v>
      </c>
      <c r="AK1413" s="39">
        <f>MONTH(Table2[[#This Row],[Date]])</f>
        <v>12</v>
      </c>
      <c r="AL1413" s="39"/>
      <c r="AM1413" s="39">
        <f>IF(AND(Table2[[#This Row],[Date]]=A1414,Table2[[#This Row],[Track]]=B1414,Table2[[#This Row],[Race]]=F1414,AL1413&lt;&gt;"Neg",AL1414&lt;&gt;"Neg"),2,"")</f>
        <v>2</v>
      </c>
      <c r="AN1413" s="39">
        <f>IF(AM1413=2,2,IF(AND(AM1412=2,Table2[[#This Row],[Negatives]]&lt;&gt;"NEG"),2,""))</f>
        <v>2</v>
      </c>
      <c r="AO1413" s="39">
        <f>IF(AND(Table2[[#This Row],[State]]="NSW",Table2[[#This Row],[Rated Order]]=3,AN1413=""),100,100)</f>
        <v>100</v>
      </c>
      <c r="AP1413" s="39" t="str">
        <f>IF(AC1413&lt;&gt;"Won","",AO1413*AD1413)</f>
        <v/>
      </c>
      <c r="AQ1413" s="39">
        <f>IF(AP1413="",AO1413*-1,AP1413-AO1413)</f>
        <v>-100</v>
      </c>
      <c r="AR1413" s="95">
        <f>IF(Table2[[#This Row],[Negatives]]="NEG","",IF(AND(Table2[[#This Row],[2 Pro Bets]]="",Table2[[#This Row],[State]]="NSW",Table2[[#This Row],[Rated Order]]=3),"",100))</f>
        <v>100</v>
      </c>
      <c r="AS1413" s="47" t="str">
        <f>IF(Table2[[#This Row],[Pro Bet]]="","",IF(Table2[[#This Row],[Lev Ret]]="","",AR1413*Table2[[#This Row],[Div]]))</f>
        <v/>
      </c>
      <c r="AT1413" s="96">
        <f>IF(Table2[[#This Row],[Pro Bet]]="","",IF(AS1413="",AR1413*-1,AS1413-AR1413))</f>
        <v>-100</v>
      </c>
    </row>
    <row r="1414" spans="1:46" x14ac:dyDescent="0.25">
      <c r="A1414" s="38">
        <v>45262</v>
      </c>
      <c r="B1414" s="39" t="s">
        <v>45</v>
      </c>
      <c r="C1414" s="40">
        <v>0.69444444444444453</v>
      </c>
      <c r="D1414" s="39">
        <v>7</v>
      </c>
      <c r="E1414" s="39">
        <v>0</v>
      </c>
      <c r="F1414" s="70">
        <v>8</v>
      </c>
      <c r="G1414" s="39">
        <v>1100</v>
      </c>
      <c r="H1414" s="39" t="s">
        <v>1398</v>
      </c>
      <c r="I1414" s="39"/>
      <c r="J1414" s="39">
        <v>200</v>
      </c>
      <c r="K1414" s="39">
        <v>3</v>
      </c>
      <c r="L1414" s="39" t="s">
        <v>202</v>
      </c>
      <c r="M1414" s="39" t="s">
        <v>1006</v>
      </c>
      <c r="N1414" s="41">
        <v>5.2</v>
      </c>
      <c r="O1414" s="39" t="s">
        <v>1548</v>
      </c>
      <c r="P1414" s="39" t="s">
        <v>1421</v>
      </c>
      <c r="Q1414" s="48"/>
      <c r="R1414" s="39">
        <v>8</v>
      </c>
      <c r="S1414" s="39">
        <v>54</v>
      </c>
      <c r="T1414" s="39">
        <v>54</v>
      </c>
      <c r="U1414" s="48">
        <v>34.619450317124738</v>
      </c>
      <c r="V1414" s="39">
        <v>1</v>
      </c>
      <c r="W1414" s="39">
        <v>2</v>
      </c>
      <c r="X1414" s="39">
        <v>3</v>
      </c>
      <c r="Y1414" s="39">
        <v>6</v>
      </c>
      <c r="Z1414" s="39">
        <v>20</v>
      </c>
      <c r="AA1414" s="39"/>
      <c r="AB1414" s="52"/>
      <c r="AC1414" s="39"/>
      <c r="AD1414" s="41">
        <v>4.8</v>
      </c>
      <c r="AE1414" s="41"/>
      <c r="AF1414" s="68" t="s">
        <v>619</v>
      </c>
      <c r="AG1414" s="39" t="str">
        <f>VLOOKUP(B1414,$B$1703:$D$1743,2,FALSE)</f>
        <v>NSW</v>
      </c>
      <c r="AH1414" s="39" t="str">
        <f>VLOOKUP(B1414,$B$1703:$D$1743,3,FALSE)</f>
        <v>-</v>
      </c>
      <c r="AI1414" s="69" t="str">
        <f>TRIM(PROPER(L1414))</f>
        <v>Quick Tempo</v>
      </c>
      <c r="AJ1414" s="39" t="str">
        <f>TEXT(A1414, "ddd")</f>
        <v>Sat</v>
      </c>
      <c r="AK1414" s="39">
        <f>MONTH(Table2[[#This Row],[Date]])</f>
        <v>12</v>
      </c>
      <c r="AL1414" s="39"/>
      <c r="AM1414" s="39" t="str">
        <f>IF(AND(Table2[[#This Row],[Date]]=A1415,Table2[[#This Row],[Track]]=B1415,Table2[[#This Row],[Race]]=F1415,AL1414&lt;&gt;"Neg",AL1415&lt;&gt;"Neg"),2,"")</f>
        <v/>
      </c>
      <c r="AN1414" s="39">
        <f>IF(AM1414=2,2,IF(AND(AM1413=2,Table2[[#This Row],[Negatives]]&lt;&gt;"NEG"),2,""))</f>
        <v>2</v>
      </c>
      <c r="AO1414" s="39">
        <f>IF(AND(Table2[[#This Row],[State]]="NSW",Table2[[#This Row],[Rated Order]]=3,AN1414=""),100,100)</f>
        <v>100</v>
      </c>
      <c r="AP1414" s="39" t="str">
        <f>IF(AC1414&lt;&gt;"Won","",AO1414*AD1414)</f>
        <v/>
      </c>
      <c r="AQ1414" s="39">
        <f>IF(AP1414="",AO1414*-1,AP1414-AO1414)</f>
        <v>-100</v>
      </c>
      <c r="AR1414" s="95">
        <f>IF(Table2[[#This Row],[Negatives]]="NEG","",IF(AND(Table2[[#This Row],[2 Pro Bets]]="",Table2[[#This Row],[State]]="NSW",Table2[[#This Row],[Rated Order]]=3),"",100))</f>
        <v>100</v>
      </c>
      <c r="AS1414" s="47" t="str">
        <f>IF(Table2[[#This Row],[Pro Bet]]="","",IF(Table2[[#This Row],[Lev Ret]]="","",AR1414*Table2[[#This Row],[Div]]))</f>
        <v/>
      </c>
      <c r="AT1414" s="96">
        <f>IF(Table2[[#This Row],[Pro Bet]]="","",IF(AS1414="",AR1414*-1,AS1414-AR1414))</f>
        <v>-100</v>
      </c>
    </row>
    <row r="1415" spans="1:46" x14ac:dyDescent="0.25">
      <c r="A1415" s="38">
        <v>45262</v>
      </c>
      <c r="B1415" s="39" t="s">
        <v>45</v>
      </c>
      <c r="C1415" s="40">
        <v>0.72222222222222221</v>
      </c>
      <c r="D1415" s="39">
        <v>7</v>
      </c>
      <c r="E1415" s="39">
        <v>0</v>
      </c>
      <c r="F1415" s="70">
        <v>9</v>
      </c>
      <c r="G1415" s="39">
        <v>2400</v>
      </c>
      <c r="H1415" s="39" t="s">
        <v>1398</v>
      </c>
      <c r="I1415" s="39"/>
      <c r="J1415" s="39">
        <v>200</v>
      </c>
      <c r="K1415" s="39">
        <v>9</v>
      </c>
      <c r="L1415" s="39" t="s">
        <v>394</v>
      </c>
      <c r="M1415" s="39" t="s">
        <v>1006</v>
      </c>
      <c r="N1415" s="41">
        <v>6.1</v>
      </c>
      <c r="O1415" s="39" t="s">
        <v>1149</v>
      </c>
      <c r="P1415" s="39" t="s">
        <v>1064</v>
      </c>
      <c r="Q1415" s="48"/>
      <c r="R1415" s="39">
        <v>10</v>
      </c>
      <c r="S1415" s="39">
        <v>53</v>
      </c>
      <c r="T1415" s="39">
        <v>53</v>
      </c>
      <c r="U1415" s="48">
        <v>25.322014051522252</v>
      </c>
      <c r="V1415" s="39">
        <v>1</v>
      </c>
      <c r="W1415" s="39"/>
      <c r="X1415" s="39">
        <v>2</v>
      </c>
      <c r="Y1415" s="39">
        <v>5.6</v>
      </c>
      <c r="Z1415" s="39">
        <v>20</v>
      </c>
      <c r="AA1415" s="39"/>
      <c r="AB1415" s="52"/>
      <c r="AC1415" s="39" t="s">
        <v>2</v>
      </c>
      <c r="AD1415" s="41">
        <v>6.5</v>
      </c>
      <c r="AE1415" s="41">
        <v>2.2000000000000002</v>
      </c>
      <c r="AF1415" s="68" t="s">
        <v>619</v>
      </c>
      <c r="AG1415" s="39" t="str">
        <f>VLOOKUP(B1415,$B$1703:$D$1743,2,FALSE)</f>
        <v>NSW</v>
      </c>
      <c r="AH1415" s="39" t="str">
        <f>VLOOKUP(B1415,$B$1703:$D$1743,3,FALSE)</f>
        <v>-</v>
      </c>
      <c r="AI1415" s="69" t="str">
        <f>TRIM(PROPER(L1415))</f>
        <v>Little Mix</v>
      </c>
      <c r="AJ1415" s="39" t="str">
        <f>TEXT(A1415, "ddd")</f>
        <v>Sat</v>
      </c>
      <c r="AK1415" s="39">
        <f>MONTH(Table2[[#This Row],[Date]])</f>
        <v>12</v>
      </c>
      <c r="AL1415" s="39"/>
      <c r="AM1415" s="39" t="str">
        <f>IF(AND(Table2[[#This Row],[Date]]=A1416,Table2[[#This Row],[Track]]=B1416,Table2[[#This Row],[Race]]=F1416,AL1415&lt;&gt;"Neg",AL1416&lt;&gt;"Neg"),2,"")</f>
        <v/>
      </c>
      <c r="AN1415" s="39" t="str">
        <f>IF(AM1415=2,2,IF(AND(AM1414=2,Table2[[#This Row],[Negatives]]&lt;&gt;"NEG"),2,""))</f>
        <v/>
      </c>
      <c r="AO1415" s="39">
        <f>IF(AND(Table2[[#This Row],[State]]="NSW",Table2[[#This Row],[Rated Order]]=3,AN1415=""),100,100)</f>
        <v>100</v>
      </c>
      <c r="AP1415" s="39" t="str">
        <f>IF(AC1415&lt;&gt;"Won","",AO1415*AD1415)</f>
        <v/>
      </c>
      <c r="AQ1415" s="39">
        <f>IF(AP1415="",AO1415*-1,AP1415-AO1415)</f>
        <v>-100</v>
      </c>
      <c r="AR1415" s="95">
        <f>IF(Table2[[#This Row],[Negatives]]="NEG","",IF(AND(Table2[[#This Row],[2 Pro Bets]]="",Table2[[#This Row],[State]]="NSW",Table2[[#This Row],[Rated Order]]=3),"",100))</f>
        <v>100</v>
      </c>
      <c r="AS1415" s="47" t="str">
        <f>IF(Table2[[#This Row],[Pro Bet]]="","",IF(Table2[[#This Row],[Lev Ret]]="","",AR1415*Table2[[#This Row],[Div]]))</f>
        <v/>
      </c>
      <c r="AT1415" s="96">
        <f>IF(Table2[[#This Row],[Pro Bet]]="","",IF(AS1415="",AR1415*-1,AS1415-AR1415))</f>
        <v>-100</v>
      </c>
    </row>
    <row r="1416" spans="1:46" x14ac:dyDescent="0.25">
      <c r="A1416" s="38">
        <v>45262</v>
      </c>
      <c r="B1416" s="39" t="s">
        <v>107</v>
      </c>
      <c r="C1416" s="40">
        <v>0.73611111111111116</v>
      </c>
      <c r="D1416" s="39">
        <v>4</v>
      </c>
      <c r="E1416" s="39">
        <v>5</v>
      </c>
      <c r="F1416" s="70">
        <v>10</v>
      </c>
      <c r="G1416" s="39">
        <v>1200</v>
      </c>
      <c r="H1416" s="39" t="s">
        <v>988</v>
      </c>
      <c r="I1416" s="39" t="s">
        <v>989</v>
      </c>
      <c r="J1416" s="39">
        <v>175</v>
      </c>
      <c r="K1416" s="39">
        <v>8</v>
      </c>
      <c r="L1416" s="39" t="s">
        <v>165</v>
      </c>
      <c r="M1416" s="39" t="s">
        <v>1006</v>
      </c>
      <c r="N1416" s="41">
        <v>4</v>
      </c>
      <c r="O1416" s="39" t="s">
        <v>1216</v>
      </c>
      <c r="P1416" s="39" t="s">
        <v>997</v>
      </c>
      <c r="Q1416" s="48"/>
      <c r="R1416" s="39">
        <v>8</v>
      </c>
      <c r="S1416" s="39">
        <v>54</v>
      </c>
      <c r="T1416" s="39">
        <v>54</v>
      </c>
      <c r="U1416" s="48">
        <v>29.292929292929294</v>
      </c>
      <c r="V1416" s="39">
        <v>2</v>
      </c>
      <c r="W1416" s="39"/>
      <c r="X1416" s="39">
        <v>3</v>
      </c>
      <c r="Y1416" s="39">
        <v>5.4</v>
      </c>
      <c r="Z1416" s="39">
        <v>30</v>
      </c>
      <c r="AA1416" s="39">
        <v>12</v>
      </c>
      <c r="AB1416" s="52"/>
      <c r="AC1416" s="39" t="s">
        <v>617</v>
      </c>
      <c r="AD1416" s="41">
        <v>4</v>
      </c>
      <c r="AE1416" s="41">
        <v>1.4</v>
      </c>
      <c r="AF1416" s="68" t="s">
        <v>618</v>
      </c>
      <c r="AG1416" s="39" t="str">
        <f>VLOOKUP(B1416,$B$1703:$D$1743,2,FALSE)</f>
        <v>Vic</v>
      </c>
      <c r="AH1416" s="39" t="str">
        <f>VLOOKUP(B1416,$B$1703:$D$1743,3,FALSE)</f>
        <v>-</v>
      </c>
      <c r="AI1416" s="69" t="str">
        <f>TRIM(PROPER(L1416))</f>
        <v>Ghaanati</v>
      </c>
      <c r="AJ1416" s="39" t="str">
        <f>TEXT(A1416, "ddd")</f>
        <v>Sat</v>
      </c>
      <c r="AK1416" s="39">
        <f>MONTH(Table2[[#This Row],[Date]])</f>
        <v>12</v>
      </c>
      <c r="AL1416" s="39"/>
      <c r="AM1416" s="39" t="str">
        <f>IF(AND(Table2[[#This Row],[Date]]=A1417,Table2[[#This Row],[Track]]=B1417,Table2[[#This Row],[Race]]=F1417,AL1416&lt;&gt;"Neg",AL1417&lt;&gt;"Neg"),2,"")</f>
        <v/>
      </c>
      <c r="AN1416" s="39" t="str">
        <f>IF(AM1416=2,2,IF(AND(AM1415=2,Table2[[#This Row],[Negatives]]&lt;&gt;"NEG"),2,""))</f>
        <v/>
      </c>
      <c r="AO1416" s="39">
        <f>IF(AND(Table2[[#This Row],[State]]="NSW",Table2[[#This Row],[Rated Order]]=3,AN1416=""),100,100)</f>
        <v>100</v>
      </c>
      <c r="AP1416" s="39">
        <f>IF(AC1416&lt;&gt;"Won","",AO1416*AD1416)</f>
        <v>400</v>
      </c>
      <c r="AQ1416" s="39">
        <f>IF(AP1416="",AO1416*-1,AP1416-AO1416)</f>
        <v>300</v>
      </c>
      <c r="AR1416" s="95">
        <f>IF(Table2[[#This Row],[Negatives]]="NEG","",IF(AND(Table2[[#This Row],[2 Pro Bets]]="",Table2[[#This Row],[State]]="NSW",Table2[[#This Row],[Rated Order]]=3),"",100))</f>
        <v>100</v>
      </c>
      <c r="AS1416" s="47">
        <f>IF(Table2[[#This Row],[Pro Bet]]="","",IF(Table2[[#This Row],[Lev Ret]]="","",AR1416*Table2[[#This Row],[Div]]))</f>
        <v>400</v>
      </c>
      <c r="AT1416" s="96">
        <f>IF(Table2[[#This Row],[Pro Bet]]="","",IF(AS1416="",AR1416*-1,AS1416-AR1416))</f>
        <v>300</v>
      </c>
    </row>
    <row r="1417" spans="1:46" x14ac:dyDescent="0.25">
      <c r="A1417" s="38">
        <v>45262</v>
      </c>
      <c r="B1417" s="39" t="s">
        <v>45</v>
      </c>
      <c r="C1417" s="40">
        <v>0.74652777777777779</v>
      </c>
      <c r="D1417" s="39">
        <v>7</v>
      </c>
      <c r="E1417" s="39">
        <v>0</v>
      </c>
      <c r="F1417" s="70">
        <v>10</v>
      </c>
      <c r="G1417" s="39">
        <v>1100</v>
      </c>
      <c r="H1417" s="39" t="s">
        <v>1398</v>
      </c>
      <c r="I1417" s="39">
        <v>78</v>
      </c>
      <c r="J1417" s="39">
        <v>160</v>
      </c>
      <c r="K1417" s="39">
        <v>15</v>
      </c>
      <c r="L1417" s="39" t="s">
        <v>395</v>
      </c>
      <c r="M1417" s="39" t="s">
        <v>1006</v>
      </c>
      <c r="N1417" s="41">
        <v>10</v>
      </c>
      <c r="O1417" s="39" t="s">
        <v>1440</v>
      </c>
      <c r="P1417" s="39" t="s">
        <v>1421</v>
      </c>
      <c r="Q1417" s="48"/>
      <c r="R1417" s="39">
        <v>2</v>
      </c>
      <c r="S1417" s="39">
        <v>54</v>
      </c>
      <c r="T1417" s="39">
        <v>54</v>
      </c>
      <c r="U1417" s="48">
        <v>30</v>
      </c>
      <c r="V1417" s="39"/>
      <c r="W1417" s="39"/>
      <c r="X1417" s="39">
        <v>2</v>
      </c>
      <c r="Y1417" s="39">
        <v>7</v>
      </c>
      <c r="Z1417" s="39">
        <v>20</v>
      </c>
      <c r="AA1417" s="39"/>
      <c r="AB1417" s="52"/>
      <c r="AC1417" s="39" t="s">
        <v>1</v>
      </c>
      <c r="AD1417" s="41">
        <v>12</v>
      </c>
      <c r="AE1417" s="41"/>
      <c r="AF1417" s="68" t="s">
        <v>619</v>
      </c>
      <c r="AG1417" s="39" t="str">
        <f>VLOOKUP(B1417,$B$1703:$D$1743,2,FALSE)</f>
        <v>NSW</v>
      </c>
      <c r="AH1417" s="39" t="str">
        <f>VLOOKUP(B1417,$B$1703:$D$1743,3,FALSE)</f>
        <v>-</v>
      </c>
      <c r="AI1417" s="69" t="str">
        <f>TRIM(PROPER(L1417))</f>
        <v>Valiancy</v>
      </c>
      <c r="AJ1417" s="39" t="str">
        <f>TEXT(A1417, "ddd")</f>
        <v>Sat</v>
      </c>
      <c r="AK1417" s="39">
        <f>MONTH(Table2[[#This Row],[Date]])</f>
        <v>12</v>
      </c>
      <c r="AL1417" s="39"/>
      <c r="AM1417" s="39" t="str">
        <f>IF(AND(Table2[[#This Row],[Date]]=A1418,Table2[[#This Row],[Track]]=B1418,Table2[[#This Row],[Race]]=F1418,AL1417&lt;&gt;"Neg",AL1418&lt;&gt;"Neg"),2,"")</f>
        <v/>
      </c>
      <c r="AN1417" s="39" t="str">
        <f>IF(AM1417=2,2,IF(AND(AM1416=2,Table2[[#This Row],[Negatives]]&lt;&gt;"NEG"),2,""))</f>
        <v/>
      </c>
      <c r="AO1417" s="39">
        <f>IF(AND(Table2[[#This Row],[State]]="NSW",Table2[[#This Row],[Rated Order]]=3,AN1417=""),100,100)</f>
        <v>100</v>
      </c>
      <c r="AP1417" s="39" t="str">
        <f>IF(AC1417&lt;&gt;"Won","",AO1417*AD1417)</f>
        <v/>
      </c>
      <c r="AQ1417" s="39">
        <f>IF(AP1417="",AO1417*-1,AP1417-AO1417)</f>
        <v>-100</v>
      </c>
      <c r="AR1417" s="95">
        <f>IF(Table2[[#This Row],[Negatives]]="NEG","",IF(AND(Table2[[#This Row],[2 Pro Bets]]="",Table2[[#This Row],[State]]="NSW",Table2[[#This Row],[Rated Order]]=3),"",100))</f>
        <v>100</v>
      </c>
      <c r="AS1417" s="47" t="str">
        <f>IF(Table2[[#This Row],[Pro Bet]]="","",IF(Table2[[#This Row],[Lev Ret]]="","",AR1417*Table2[[#This Row],[Div]]))</f>
        <v/>
      </c>
      <c r="AT1417" s="96">
        <f>IF(Table2[[#This Row],[Pro Bet]]="","",IF(AS1417="",AR1417*-1,AS1417-AR1417))</f>
        <v>-100</v>
      </c>
    </row>
    <row r="1418" spans="1:46" x14ac:dyDescent="0.25">
      <c r="A1418" s="38">
        <v>45269</v>
      </c>
      <c r="B1418" s="39" t="s">
        <v>226</v>
      </c>
      <c r="C1418" s="40">
        <v>0.57291666666666663</v>
      </c>
      <c r="D1418" s="39">
        <v>5</v>
      </c>
      <c r="E1418" s="39">
        <v>0</v>
      </c>
      <c r="F1418" s="70">
        <v>4</v>
      </c>
      <c r="G1418" s="39">
        <v>1200</v>
      </c>
      <c r="H1418" s="39" t="s">
        <v>1021</v>
      </c>
      <c r="I1418" s="39">
        <v>78</v>
      </c>
      <c r="J1418" s="39">
        <v>130</v>
      </c>
      <c r="K1418" s="39">
        <v>9</v>
      </c>
      <c r="L1418" s="39" t="s">
        <v>282</v>
      </c>
      <c r="M1418" s="39" t="s">
        <v>1024</v>
      </c>
      <c r="N1418" s="41">
        <v>5.5</v>
      </c>
      <c r="O1418" s="39" t="s">
        <v>1022</v>
      </c>
      <c r="P1418" s="39" t="s">
        <v>1231</v>
      </c>
      <c r="Q1418" s="48"/>
      <c r="R1418" s="39">
        <v>9</v>
      </c>
      <c r="S1418" s="39">
        <v>56</v>
      </c>
      <c r="T1418" s="39">
        <v>56</v>
      </c>
      <c r="U1418" s="48">
        <v>32.467532467532472</v>
      </c>
      <c r="V1418" s="39">
        <v>1</v>
      </c>
      <c r="W1418" s="39">
        <v>1</v>
      </c>
      <c r="X1418" s="39">
        <v>2</v>
      </c>
      <c r="Y1418" s="39">
        <v>4.8</v>
      </c>
      <c r="Z1418" s="39">
        <v>35</v>
      </c>
      <c r="AA1418" s="39">
        <v>11</v>
      </c>
      <c r="AB1418" s="52"/>
      <c r="AC1418" s="39" t="s">
        <v>1</v>
      </c>
      <c r="AD1418" s="41">
        <v>6</v>
      </c>
      <c r="AE1418" s="41">
        <v>1.6</v>
      </c>
      <c r="AF1418" s="68" t="s">
        <v>618</v>
      </c>
      <c r="AG1418" s="39" t="str">
        <f>VLOOKUP(B1418,$B$1703:$D$1743,2,FALSE)</f>
        <v>Vic</v>
      </c>
      <c r="AH1418" s="39" t="str">
        <f>VLOOKUP(B1418,$B$1703:$D$1743,3,FALSE)</f>
        <v>Bush</v>
      </c>
      <c r="AI1418" s="69" t="str">
        <f>TRIM(PROPER(L1418))</f>
        <v>Holly Lolly</v>
      </c>
      <c r="AJ1418" s="39" t="str">
        <f>TEXT(A1418, "ddd")</f>
        <v>Sat</v>
      </c>
      <c r="AK1418" s="39">
        <f>MONTH(Table2[[#This Row],[Date]])</f>
        <v>12</v>
      </c>
      <c r="AL1418" s="39"/>
      <c r="AM1418" s="39" t="str">
        <f>IF(AND(Table2[[#This Row],[Date]]=A1419,Table2[[#This Row],[Track]]=B1419,Table2[[#This Row],[Race]]=F1419,AL1418&lt;&gt;"Neg",AL1419&lt;&gt;"Neg"),2,"")</f>
        <v/>
      </c>
      <c r="AN1418" s="39" t="str">
        <f>IF(AM1418=2,2,IF(AND(AM1417=2,Table2[[#This Row],[Negatives]]&lt;&gt;"NEG"),2,""))</f>
        <v/>
      </c>
      <c r="AO1418" s="39">
        <f>IF(AND(Table2[[#This Row],[State]]="NSW",Table2[[#This Row],[Rated Order]]=3,AN1418=""),100,100)</f>
        <v>100</v>
      </c>
      <c r="AP1418" s="39" t="str">
        <f>IF(AC1418&lt;&gt;"Won","",AO1418*AD1418)</f>
        <v/>
      </c>
      <c r="AQ1418" s="39">
        <f>IF(AP1418="",AO1418*-1,AP1418-AO1418)</f>
        <v>-100</v>
      </c>
      <c r="AR1418" s="95">
        <f>IF(Table2[[#This Row],[Negatives]]="NEG","",IF(AND(Table2[[#This Row],[2 Pro Bets]]="",Table2[[#This Row],[State]]="NSW",Table2[[#This Row],[Rated Order]]=3),"",100))</f>
        <v>100</v>
      </c>
      <c r="AS1418" s="47" t="str">
        <f>IF(Table2[[#This Row],[Pro Bet]]="","",IF(Table2[[#This Row],[Lev Ret]]="","",AR1418*Table2[[#This Row],[Div]]))</f>
        <v/>
      </c>
      <c r="AT1418" s="96">
        <f>IF(Table2[[#This Row],[Pro Bet]]="","",IF(AS1418="",AR1418*-1,AS1418-AR1418))</f>
        <v>-100</v>
      </c>
    </row>
    <row r="1419" spans="1:46" x14ac:dyDescent="0.25">
      <c r="A1419" s="38">
        <v>45269</v>
      </c>
      <c r="B1419" s="39" t="s">
        <v>44</v>
      </c>
      <c r="C1419" s="40">
        <v>0.58680555555555558</v>
      </c>
      <c r="D1419" s="39">
        <v>4</v>
      </c>
      <c r="E1419" s="39">
        <v>0</v>
      </c>
      <c r="F1419" s="70">
        <v>4</v>
      </c>
      <c r="G1419" s="39">
        <v>1200</v>
      </c>
      <c r="H1419" s="39" t="s">
        <v>1398</v>
      </c>
      <c r="I1419" s="39">
        <v>72</v>
      </c>
      <c r="J1419" s="39">
        <v>120</v>
      </c>
      <c r="K1419" s="39">
        <v>8</v>
      </c>
      <c r="L1419" s="39" t="s">
        <v>396</v>
      </c>
      <c r="M1419" s="39" t="s">
        <v>1006</v>
      </c>
      <c r="N1419" s="41">
        <v>2.5</v>
      </c>
      <c r="O1419" s="39" t="s">
        <v>1474</v>
      </c>
      <c r="P1419" s="39" t="s">
        <v>1182</v>
      </c>
      <c r="Q1419" s="48"/>
      <c r="R1419" s="39">
        <v>8</v>
      </c>
      <c r="S1419" s="39">
        <v>57.5</v>
      </c>
      <c r="T1419" s="39">
        <v>57.5</v>
      </c>
      <c r="U1419" s="48">
        <v>52.987012987012989</v>
      </c>
      <c r="V1419" s="39">
        <v>1</v>
      </c>
      <c r="W1419" s="39">
        <v>2</v>
      </c>
      <c r="X1419" s="39">
        <v>2</v>
      </c>
      <c r="Y1419" s="39">
        <v>5.7</v>
      </c>
      <c r="Z1419" s="39">
        <v>20</v>
      </c>
      <c r="AA1419" s="39"/>
      <c r="AB1419" s="52"/>
      <c r="AC1419" s="39" t="s">
        <v>471</v>
      </c>
      <c r="AD1419" s="41">
        <v>2.15</v>
      </c>
      <c r="AE1419" s="41">
        <v>1.2</v>
      </c>
      <c r="AF1419" s="68" t="s">
        <v>619</v>
      </c>
      <c r="AG1419" s="39" t="str">
        <f>VLOOKUP(B1419,$B$1703:$D$1743,2,FALSE)</f>
        <v>NSW</v>
      </c>
      <c r="AH1419" s="39" t="str">
        <f>VLOOKUP(B1419,$B$1703:$D$1743,3,FALSE)</f>
        <v>-</v>
      </c>
      <c r="AI1419" s="69" t="str">
        <f>TRIM(PROPER(L1419))</f>
        <v>Terra Mater</v>
      </c>
      <c r="AJ1419" s="39" t="str">
        <f>TEXT(A1419, "ddd")</f>
        <v>Sat</v>
      </c>
      <c r="AK1419" s="39">
        <f>MONTH(Table2[[#This Row],[Date]])</f>
        <v>12</v>
      </c>
      <c r="AL1419" s="39"/>
      <c r="AM1419" s="39" t="str">
        <f>IF(AND(Table2[[#This Row],[Date]]=A1420,Table2[[#This Row],[Track]]=B1420,Table2[[#This Row],[Race]]=F1420,AL1419&lt;&gt;"Neg",AL1420&lt;&gt;"Neg"),2,"")</f>
        <v/>
      </c>
      <c r="AN1419" s="39" t="str">
        <f>IF(AM1419=2,2,IF(AND(AM1418=2,Table2[[#This Row],[Negatives]]&lt;&gt;"NEG"),2,""))</f>
        <v/>
      </c>
      <c r="AO1419" s="39">
        <f>IF(AND(Table2[[#This Row],[State]]="NSW",Table2[[#This Row],[Rated Order]]=3,AN1419=""),100,100)</f>
        <v>100</v>
      </c>
      <c r="AP1419" s="39">
        <f>IF(AC1419&lt;&gt;"Won","",AO1419*AD1419)</f>
        <v>215</v>
      </c>
      <c r="AQ1419" s="39">
        <f>IF(AP1419="",AO1419*-1,AP1419-AO1419)</f>
        <v>115</v>
      </c>
      <c r="AR1419" s="95">
        <f>IF(Table2[[#This Row],[Negatives]]="NEG","",IF(AND(Table2[[#This Row],[2 Pro Bets]]="",Table2[[#This Row],[State]]="NSW",Table2[[#This Row],[Rated Order]]=3),"",100))</f>
        <v>100</v>
      </c>
      <c r="AS1419" s="47">
        <f>IF(Table2[[#This Row],[Pro Bet]]="","",IF(Table2[[#This Row],[Lev Ret]]="","",AR1419*Table2[[#This Row],[Div]]))</f>
        <v>215</v>
      </c>
      <c r="AT1419" s="96">
        <f>IF(Table2[[#This Row],[Pro Bet]]="","",IF(AS1419="",AR1419*-1,AS1419-AR1419))</f>
        <v>115</v>
      </c>
    </row>
    <row r="1420" spans="1:46" x14ac:dyDescent="0.25">
      <c r="A1420" s="38">
        <v>45269</v>
      </c>
      <c r="B1420" s="39" t="s">
        <v>44</v>
      </c>
      <c r="C1420" s="40">
        <v>0.63888888888888895</v>
      </c>
      <c r="D1420" s="39">
        <v>4</v>
      </c>
      <c r="E1420" s="39">
        <v>0</v>
      </c>
      <c r="F1420" s="70">
        <v>6</v>
      </c>
      <c r="G1420" s="39">
        <v>2000</v>
      </c>
      <c r="H1420" s="39" t="s">
        <v>1398</v>
      </c>
      <c r="I1420" s="39"/>
      <c r="J1420" s="39">
        <v>200</v>
      </c>
      <c r="K1420" s="39">
        <v>9</v>
      </c>
      <c r="L1420" s="39" t="s">
        <v>397</v>
      </c>
      <c r="M1420" s="39" t="s">
        <v>999</v>
      </c>
      <c r="N1420" s="41">
        <v>2.2999999999999998</v>
      </c>
      <c r="O1420" s="39" t="s">
        <v>1406</v>
      </c>
      <c r="P1420" s="39" t="s">
        <v>1266</v>
      </c>
      <c r="Q1420" s="48"/>
      <c r="R1420" s="39">
        <v>5</v>
      </c>
      <c r="S1420" s="39">
        <v>53</v>
      </c>
      <c r="T1420" s="39">
        <v>53</v>
      </c>
      <c r="U1420" s="48">
        <v>65.700483091787447</v>
      </c>
      <c r="V1420" s="39">
        <v>2</v>
      </c>
      <c r="W1420" s="39">
        <v>5</v>
      </c>
      <c r="X1420" s="39">
        <v>2</v>
      </c>
      <c r="Y1420" s="39">
        <v>4</v>
      </c>
      <c r="Z1420" s="39">
        <v>20</v>
      </c>
      <c r="AA1420" s="39"/>
      <c r="AB1420" s="52"/>
      <c r="AC1420" s="39"/>
      <c r="AD1420" s="41">
        <v>2.6</v>
      </c>
      <c r="AE1420" s="41"/>
      <c r="AF1420" s="68" t="s">
        <v>619</v>
      </c>
      <c r="AG1420" s="39" t="str">
        <f>VLOOKUP(B1420,$B$1703:$D$1743,2,FALSE)</f>
        <v>NSW</v>
      </c>
      <c r="AH1420" s="39" t="str">
        <f>VLOOKUP(B1420,$B$1703:$D$1743,3,FALSE)</f>
        <v>-</v>
      </c>
      <c r="AI1420" s="69" t="str">
        <f>TRIM(PROPER(L1420))</f>
        <v>I'Mintowin</v>
      </c>
      <c r="AJ1420" s="39" t="str">
        <f>TEXT(A1420, "ddd")</f>
        <v>Sat</v>
      </c>
      <c r="AK1420" s="39">
        <f>MONTH(Table2[[#This Row],[Date]])</f>
        <v>12</v>
      </c>
      <c r="AL1420" s="39"/>
      <c r="AM1420" s="39" t="str">
        <f>IF(AND(Table2[[#This Row],[Date]]=A1421,Table2[[#This Row],[Track]]=B1421,Table2[[#This Row],[Race]]=F1421,AL1420&lt;&gt;"Neg",AL1421&lt;&gt;"Neg"),2,"")</f>
        <v/>
      </c>
      <c r="AN1420" s="39" t="str">
        <f>IF(AM1420=2,2,IF(AND(AM1419=2,Table2[[#This Row],[Negatives]]&lt;&gt;"NEG"),2,""))</f>
        <v/>
      </c>
      <c r="AO1420" s="39">
        <f>IF(AND(Table2[[#This Row],[State]]="NSW",Table2[[#This Row],[Rated Order]]=3,AN1420=""),100,100)</f>
        <v>100</v>
      </c>
      <c r="AP1420" s="39" t="str">
        <f>IF(AC1420&lt;&gt;"Won","",AO1420*AD1420)</f>
        <v/>
      </c>
      <c r="AQ1420" s="39">
        <f>IF(AP1420="",AO1420*-1,AP1420-AO1420)</f>
        <v>-100</v>
      </c>
      <c r="AR1420" s="95">
        <f>IF(Table2[[#This Row],[Negatives]]="NEG","",IF(AND(Table2[[#This Row],[2 Pro Bets]]="",Table2[[#This Row],[State]]="NSW",Table2[[#This Row],[Rated Order]]=3),"",100))</f>
        <v>100</v>
      </c>
      <c r="AS1420" s="47" t="str">
        <f>IF(Table2[[#This Row],[Pro Bet]]="","",IF(Table2[[#This Row],[Lev Ret]]="","",AR1420*Table2[[#This Row],[Div]]))</f>
        <v/>
      </c>
      <c r="AT1420" s="96">
        <f>IF(Table2[[#This Row],[Pro Bet]]="","",IF(AS1420="",AR1420*-1,AS1420-AR1420))</f>
        <v>-100</v>
      </c>
    </row>
    <row r="1421" spans="1:46" x14ac:dyDescent="0.25">
      <c r="A1421" s="38">
        <v>45269</v>
      </c>
      <c r="B1421" s="39" t="s">
        <v>226</v>
      </c>
      <c r="C1421" s="40">
        <v>0.65277777777777779</v>
      </c>
      <c r="D1421" s="39">
        <v>5</v>
      </c>
      <c r="E1421" s="39">
        <v>0</v>
      </c>
      <c r="F1421" s="70">
        <v>7</v>
      </c>
      <c r="G1421" s="39">
        <v>1100</v>
      </c>
      <c r="H1421" s="39" t="s">
        <v>988</v>
      </c>
      <c r="I1421" s="39" t="s">
        <v>1052</v>
      </c>
      <c r="J1421" s="39">
        <v>175</v>
      </c>
      <c r="K1421" s="39">
        <v>5</v>
      </c>
      <c r="L1421" s="39" t="s">
        <v>283</v>
      </c>
      <c r="M1421" s="39" t="s">
        <v>1006</v>
      </c>
      <c r="N1421" s="41">
        <v>23</v>
      </c>
      <c r="O1421" s="39" t="s">
        <v>1000</v>
      </c>
      <c r="P1421" s="39" t="s">
        <v>1077</v>
      </c>
      <c r="Q1421" s="48"/>
      <c r="R1421" s="39">
        <v>7</v>
      </c>
      <c r="S1421" s="39">
        <v>59</v>
      </c>
      <c r="T1421" s="39">
        <v>59</v>
      </c>
      <c r="U1421" s="48">
        <v>48.46153846153846</v>
      </c>
      <c r="V1421" s="39">
        <v>5</v>
      </c>
      <c r="W1421" s="39"/>
      <c r="X1421" s="39">
        <v>3</v>
      </c>
      <c r="Y1421" s="39">
        <v>5.6</v>
      </c>
      <c r="Z1421" s="39">
        <v>30</v>
      </c>
      <c r="AA1421" s="39">
        <v>10</v>
      </c>
      <c r="AB1421" s="52"/>
      <c r="AC1421" s="39"/>
      <c r="AD1421" s="41">
        <v>21</v>
      </c>
      <c r="AE1421" s="41"/>
      <c r="AF1421" s="68" t="s">
        <v>618</v>
      </c>
      <c r="AG1421" s="39" t="str">
        <f>VLOOKUP(B1421,$B$1703:$D$1743,2,FALSE)</f>
        <v>Vic</v>
      </c>
      <c r="AH1421" s="39" t="str">
        <f>VLOOKUP(B1421,$B$1703:$D$1743,3,FALSE)</f>
        <v>Bush</v>
      </c>
      <c r="AI1421" s="69" t="str">
        <f>TRIM(PROPER(L1421))</f>
        <v>Chester Warrior</v>
      </c>
      <c r="AJ1421" s="39" t="str">
        <f>TEXT(A1421, "ddd")</f>
        <v>Sat</v>
      </c>
      <c r="AK1421" s="39">
        <f>MONTH(Table2[[#This Row],[Date]])</f>
        <v>12</v>
      </c>
      <c r="AL1421" s="39"/>
      <c r="AM1421" s="39" t="str">
        <f>IF(AND(Table2[[#This Row],[Date]]=A1422,Table2[[#This Row],[Track]]=B1422,Table2[[#This Row],[Race]]=F1422,AL1421&lt;&gt;"Neg",AL1422&lt;&gt;"Neg"),2,"")</f>
        <v/>
      </c>
      <c r="AN1421" s="39" t="str">
        <f>IF(AM1421=2,2,IF(AND(AM1420=2,Table2[[#This Row],[Negatives]]&lt;&gt;"NEG"),2,""))</f>
        <v/>
      </c>
      <c r="AO1421" s="39">
        <f>IF(AND(Table2[[#This Row],[State]]="NSW",Table2[[#This Row],[Rated Order]]=3,AN1421=""),100,100)</f>
        <v>100</v>
      </c>
      <c r="AP1421" s="39" t="str">
        <f>IF(AC1421&lt;&gt;"Won","",AO1421*AD1421)</f>
        <v/>
      </c>
      <c r="AQ1421" s="39">
        <f>IF(AP1421="",AO1421*-1,AP1421-AO1421)</f>
        <v>-100</v>
      </c>
      <c r="AR1421" s="95">
        <f>IF(Table2[[#This Row],[Negatives]]="NEG","",IF(AND(Table2[[#This Row],[2 Pro Bets]]="",Table2[[#This Row],[State]]="NSW",Table2[[#This Row],[Rated Order]]=3),"",100))</f>
        <v>100</v>
      </c>
      <c r="AS1421" s="47" t="str">
        <f>IF(Table2[[#This Row],[Pro Bet]]="","",IF(Table2[[#This Row],[Lev Ret]]="","",AR1421*Table2[[#This Row],[Div]]))</f>
        <v/>
      </c>
      <c r="AT1421" s="96">
        <f>IF(Table2[[#This Row],[Pro Bet]]="","",IF(AS1421="",AR1421*-1,AS1421-AR1421))</f>
        <v>-100</v>
      </c>
    </row>
    <row r="1422" spans="1:46" x14ac:dyDescent="0.25">
      <c r="A1422" s="38">
        <v>45269</v>
      </c>
      <c r="B1422" s="39" t="s">
        <v>44</v>
      </c>
      <c r="C1422" s="40">
        <v>0.66666666666666663</v>
      </c>
      <c r="D1422" s="39">
        <v>4</v>
      </c>
      <c r="E1422" s="39">
        <v>0</v>
      </c>
      <c r="F1422" s="70">
        <v>7</v>
      </c>
      <c r="G1422" s="39">
        <v>1600</v>
      </c>
      <c r="H1422" s="39" t="s">
        <v>1398</v>
      </c>
      <c r="I1422" s="39"/>
      <c r="J1422" s="39">
        <v>2000</v>
      </c>
      <c r="K1422" s="39">
        <v>2</v>
      </c>
      <c r="L1422" s="39" t="s">
        <v>398</v>
      </c>
      <c r="M1422" s="39" t="s">
        <v>1006</v>
      </c>
      <c r="N1422" s="41">
        <v>4.8</v>
      </c>
      <c r="O1422" s="39" t="s">
        <v>1440</v>
      </c>
      <c r="P1422" s="39" t="s">
        <v>1421</v>
      </c>
      <c r="Q1422" s="48"/>
      <c r="R1422" s="39">
        <v>12</v>
      </c>
      <c r="S1422" s="39">
        <v>58</v>
      </c>
      <c r="T1422" s="39">
        <v>58</v>
      </c>
      <c r="U1422" s="48">
        <v>28.833333333333336</v>
      </c>
      <c r="V1422" s="39">
        <v>3</v>
      </c>
      <c r="W1422" s="39">
        <v>5</v>
      </c>
      <c r="X1422" s="39">
        <v>2</v>
      </c>
      <c r="Y1422" s="39">
        <v>8.6</v>
      </c>
      <c r="Z1422" s="39">
        <v>20</v>
      </c>
      <c r="AA1422" s="39"/>
      <c r="AB1422" s="52"/>
      <c r="AC1422" s="39"/>
      <c r="AD1422" s="41">
        <v>5.5</v>
      </c>
      <c r="AE1422" s="41"/>
      <c r="AF1422" s="68" t="s">
        <v>619</v>
      </c>
      <c r="AG1422" s="39" t="str">
        <f>VLOOKUP(B1422,$B$1703:$D$1743,2,FALSE)</f>
        <v>NSW</v>
      </c>
      <c r="AH1422" s="39" t="str">
        <f>VLOOKUP(B1422,$B$1703:$D$1743,3,FALSE)</f>
        <v>-</v>
      </c>
      <c r="AI1422" s="69" t="str">
        <f>TRIM(PROPER(L1422))</f>
        <v>Detonator Jack</v>
      </c>
      <c r="AJ1422" s="39" t="str">
        <f>TEXT(A1422, "ddd")</f>
        <v>Sat</v>
      </c>
      <c r="AK1422" s="39">
        <f>MONTH(Table2[[#This Row],[Date]])</f>
        <v>12</v>
      </c>
      <c r="AL1422" s="39" t="s">
        <v>1362</v>
      </c>
      <c r="AM1422" s="39" t="str">
        <f>IF(AND(Table2[[#This Row],[Date]]=A1423,Table2[[#This Row],[Track]]=B1423,Table2[[#This Row],[Race]]=F1423,AL1422&lt;&gt;"Neg",AL1423&lt;&gt;"Neg"),2,"")</f>
        <v/>
      </c>
      <c r="AN1422" s="39" t="str">
        <f>IF(AM1422=2,2,IF(AND(AM1421=2,Table2[[#This Row],[Negatives]]&lt;&gt;"NEG"),2,""))</f>
        <v/>
      </c>
      <c r="AO1422" s="39">
        <f>IF(AND(Table2[[#This Row],[State]]="NSW",Table2[[#This Row],[Rated Order]]=3,AN1422=""),100,100)</f>
        <v>100</v>
      </c>
      <c r="AP1422" s="39" t="str">
        <f>IF(AC1422&lt;&gt;"Won","",AO1422*AD1422)</f>
        <v/>
      </c>
      <c r="AQ1422" s="39">
        <f>IF(AP1422="",AO1422*-1,AP1422-AO1422)</f>
        <v>-100</v>
      </c>
      <c r="AR1422" s="95" t="str">
        <f>IF(Table2[[#This Row],[Negatives]]="NEG","",IF(AND(Table2[[#This Row],[2 Pro Bets]]="",Table2[[#This Row],[State]]="NSW",Table2[[#This Row],[Rated Order]]=3),"",100))</f>
        <v/>
      </c>
      <c r="AS1422" s="47" t="str">
        <f>IF(Table2[[#This Row],[Pro Bet]]="","",IF(Table2[[#This Row],[Lev Ret]]="","",AR1422*Table2[[#This Row],[Div]]))</f>
        <v/>
      </c>
      <c r="AT1422" s="96" t="str">
        <f>IF(Table2[[#This Row],[Pro Bet]]="","",IF(AS1422="",AR1422*-1,AS1422-AR1422))</f>
        <v/>
      </c>
    </row>
    <row r="1423" spans="1:46" x14ac:dyDescent="0.25">
      <c r="A1423" s="38">
        <v>45269</v>
      </c>
      <c r="B1423" s="39" t="s">
        <v>226</v>
      </c>
      <c r="C1423" s="40">
        <v>0.68055555555555547</v>
      </c>
      <c r="D1423" s="39">
        <v>5</v>
      </c>
      <c r="E1423" s="39">
        <v>0</v>
      </c>
      <c r="F1423" s="70">
        <v>8</v>
      </c>
      <c r="G1423" s="39">
        <v>2000</v>
      </c>
      <c r="H1423" s="39" t="s">
        <v>988</v>
      </c>
      <c r="I1423" s="39" t="s">
        <v>989</v>
      </c>
      <c r="J1423" s="39">
        <v>500</v>
      </c>
      <c r="K1423" s="39">
        <v>2</v>
      </c>
      <c r="L1423" s="39" t="s">
        <v>284</v>
      </c>
      <c r="M1423" s="39" t="s">
        <v>1030</v>
      </c>
      <c r="N1423" s="41">
        <v>7.5</v>
      </c>
      <c r="O1423" s="39" t="s">
        <v>1131</v>
      </c>
      <c r="P1423" s="39" t="s">
        <v>1013</v>
      </c>
      <c r="Q1423" s="48"/>
      <c r="R1423" s="39">
        <v>1</v>
      </c>
      <c r="S1423" s="39">
        <v>59</v>
      </c>
      <c r="T1423" s="39">
        <v>59</v>
      </c>
      <c r="U1423" s="48">
        <v>19.583333333333336</v>
      </c>
      <c r="V1423" s="39">
        <v>3</v>
      </c>
      <c r="W1423" s="39">
        <v>2</v>
      </c>
      <c r="X1423" s="39">
        <v>2</v>
      </c>
      <c r="Y1423" s="39">
        <v>5.4</v>
      </c>
      <c r="Z1423" s="39">
        <v>30</v>
      </c>
      <c r="AA1423" s="39">
        <v>12</v>
      </c>
      <c r="AB1423" s="52"/>
      <c r="AC1423" s="39" t="s">
        <v>1</v>
      </c>
      <c r="AD1423" s="41">
        <v>6.5</v>
      </c>
      <c r="AE1423" s="41">
        <v>1.9</v>
      </c>
      <c r="AF1423" s="68" t="s">
        <v>618</v>
      </c>
      <c r="AG1423" s="39" t="str">
        <f>VLOOKUP(B1423,$B$1703:$D$1743,2,FALSE)</f>
        <v>Vic</v>
      </c>
      <c r="AH1423" s="39" t="str">
        <f>VLOOKUP(B1423,$B$1703:$D$1743,3,FALSE)</f>
        <v>Bush</v>
      </c>
      <c r="AI1423" s="69" t="str">
        <f>TRIM(PROPER(L1423))</f>
        <v>Just Folk</v>
      </c>
      <c r="AJ1423" s="39" t="str">
        <f>TEXT(A1423, "ddd")</f>
        <v>Sat</v>
      </c>
      <c r="AK1423" s="39">
        <f>MONTH(Table2[[#This Row],[Date]])</f>
        <v>12</v>
      </c>
      <c r="AL1423" s="39"/>
      <c r="AM1423" s="39" t="str">
        <f>IF(AND(Table2[[#This Row],[Date]]=A1424,Table2[[#This Row],[Track]]=B1424,Table2[[#This Row],[Race]]=F1424,AL1423&lt;&gt;"Neg",AL1424&lt;&gt;"Neg"),2,"")</f>
        <v/>
      </c>
      <c r="AN1423" s="39" t="str">
        <f>IF(AM1423=2,2,IF(AND(AM1422=2,Table2[[#This Row],[Negatives]]&lt;&gt;"NEG"),2,""))</f>
        <v/>
      </c>
      <c r="AO1423" s="39">
        <f>IF(AND(Table2[[#This Row],[State]]="NSW",Table2[[#This Row],[Rated Order]]=3,AN1423=""),100,100)</f>
        <v>100</v>
      </c>
      <c r="AP1423" s="39" t="str">
        <f>IF(AC1423&lt;&gt;"Won","",AO1423*AD1423)</f>
        <v/>
      </c>
      <c r="AQ1423" s="39">
        <f>IF(AP1423="",AO1423*-1,AP1423-AO1423)</f>
        <v>-100</v>
      </c>
      <c r="AR1423" s="95">
        <f>IF(Table2[[#This Row],[Negatives]]="NEG","",IF(AND(Table2[[#This Row],[2 Pro Bets]]="",Table2[[#This Row],[State]]="NSW",Table2[[#This Row],[Rated Order]]=3),"",100))</f>
        <v>100</v>
      </c>
      <c r="AS1423" s="47" t="str">
        <f>IF(Table2[[#This Row],[Pro Bet]]="","",IF(Table2[[#This Row],[Lev Ret]]="","",AR1423*Table2[[#This Row],[Div]]))</f>
        <v/>
      </c>
      <c r="AT1423" s="96">
        <f>IF(Table2[[#This Row],[Pro Bet]]="","",IF(AS1423="",AR1423*-1,AS1423-AR1423))</f>
        <v>-100</v>
      </c>
    </row>
    <row r="1424" spans="1:46" x14ac:dyDescent="0.25">
      <c r="A1424" s="38">
        <v>45269</v>
      </c>
      <c r="B1424" s="39" t="s">
        <v>44</v>
      </c>
      <c r="C1424" s="40">
        <v>0.69444444444444453</v>
      </c>
      <c r="D1424" s="39">
        <v>4</v>
      </c>
      <c r="E1424" s="39">
        <v>0</v>
      </c>
      <c r="F1424" s="70">
        <v>8</v>
      </c>
      <c r="G1424" s="39">
        <v>1200</v>
      </c>
      <c r="H1424" s="39" t="s">
        <v>1398</v>
      </c>
      <c r="I1424" s="39"/>
      <c r="J1424" s="39">
        <v>200</v>
      </c>
      <c r="K1424" s="39">
        <v>5</v>
      </c>
      <c r="L1424" s="39" t="s">
        <v>73</v>
      </c>
      <c r="M1424" s="39" t="s">
        <v>995</v>
      </c>
      <c r="N1424" s="41">
        <v>6.1</v>
      </c>
      <c r="O1424" s="39" t="s">
        <v>1440</v>
      </c>
      <c r="P1424" s="39" t="s">
        <v>1403</v>
      </c>
      <c r="Q1424" s="48"/>
      <c r="R1424" s="39">
        <v>1</v>
      </c>
      <c r="S1424" s="39">
        <v>56</v>
      </c>
      <c r="T1424" s="39">
        <v>56</v>
      </c>
      <c r="U1424" s="48">
        <v>44.964871194379398</v>
      </c>
      <c r="V1424" s="39">
        <v>2</v>
      </c>
      <c r="W1424" s="39">
        <v>1</v>
      </c>
      <c r="X1424" s="39">
        <v>2</v>
      </c>
      <c r="Y1424" s="39">
        <v>6.9</v>
      </c>
      <c r="Z1424" s="39">
        <v>20</v>
      </c>
      <c r="AA1424" s="39"/>
      <c r="AB1424" s="52"/>
      <c r="AC1424" s="39" t="s">
        <v>471</v>
      </c>
      <c r="AD1424" s="41">
        <v>6.1</v>
      </c>
      <c r="AE1424" s="41">
        <v>2.1</v>
      </c>
      <c r="AF1424" s="68" t="s">
        <v>619</v>
      </c>
      <c r="AG1424" s="39" t="str">
        <f>VLOOKUP(B1424,$B$1703:$D$1743,2,FALSE)</f>
        <v>NSW</v>
      </c>
      <c r="AH1424" s="39" t="str">
        <f>VLOOKUP(B1424,$B$1703:$D$1743,3,FALSE)</f>
        <v>-</v>
      </c>
      <c r="AI1424" s="69" t="str">
        <f>TRIM(PROPER(L1424))</f>
        <v>Recommendation</v>
      </c>
      <c r="AJ1424" s="39" t="str">
        <f>TEXT(A1424, "ddd")</f>
        <v>Sat</v>
      </c>
      <c r="AK1424" s="39">
        <f>MONTH(Table2[[#This Row],[Date]])</f>
        <v>12</v>
      </c>
      <c r="AL1424" s="39"/>
      <c r="AM1424" s="39">
        <f>IF(AND(Table2[[#This Row],[Date]]=A1425,Table2[[#This Row],[Track]]=B1425,Table2[[#This Row],[Race]]=F1425,AL1424&lt;&gt;"Neg",AL1425&lt;&gt;"Neg"),2,"")</f>
        <v>2</v>
      </c>
      <c r="AN1424" s="39">
        <f>IF(AM1424=2,2,IF(AND(AM1423=2,Table2[[#This Row],[Negatives]]&lt;&gt;"NEG"),2,""))</f>
        <v>2</v>
      </c>
      <c r="AO1424" s="39">
        <f>IF(AND(Table2[[#This Row],[State]]="NSW",Table2[[#This Row],[Rated Order]]=3,AN1424=""),100,100)</f>
        <v>100</v>
      </c>
      <c r="AP1424" s="39">
        <f>IF(AC1424&lt;&gt;"Won","",AO1424*AD1424)</f>
        <v>610</v>
      </c>
      <c r="AQ1424" s="39">
        <f>IF(AP1424="",AO1424*-1,AP1424-AO1424)</f>
        <v>510</v>
      </c>
      <c r="AR1424" s="95">
        <f>IF(Table2[[#This Row],[Negatives]]="NEG","",IF(AND(Table2[[#This Row],[2 Pro Bets]]="",Table2[[#This Row],[State]]="NSW",Table2[[#This Row],[Rated Order]]=3),"",100))</f>
        <v>100</v>
      </c>
      <c r="AS1424" s="47">
        <f>IF(Table2[[#This Row],[Pro Bet]]="","",IF(Table2[[#This Row],[Lev Ret]]="","",AR1424*Table2[[#This Row],[Div]]))</f>
        <v>610</v>
      </c>
      <c r="AT1424" s="96">
        <f>IF(Table2[[#This Row],[Pro Bet]]="","",IF(AS1424="",AR1424*-1,AS1424-AR1424))</f>
        <v>510</v>
      </c>
    </row>
    <row r="1425" spans="1:46" x14ac:dyDescent="0.25">
      <c r="A1425" s="38">
        <v>45269</v>
      </c>
      <c r="B1425" s="39" t="s">
        <v>44</v>
      </c>
      <c r="C1425" s="40">
        <v>0.69444444444444453</v>
      </c>
      <c r="D1425" s="39">
        <v>4</v>
      </c>
      <c r="E1425" s="39">
        <v>0</v>
      </c>
      <c r="F1425" s="70">
        <v>8</v>
      </c>
      <c r="G1425" s="39">
        <v>1200</v>
      </c>
      <c r="H1425" s="39" t="s">
        <v>1398</v>
      </c>
      <c r="I1425" s="39"/>
      <c r="J1425" s="39">
        <v>200</v>
      </c>
      <c r="K1425" s="39">
        <v>3</v>
      </c>
      <c r="L1425" s="39" t="s">
        <v>153</v>
      </c>
      <c r="M1425" s="39" t="s">
        <v>999</v>
      </c>
      <c r="N1425" s="41">
        <v>3.7</v>
      </c>
      <c r="O1425" s="39" t="s">
        <v>1545</v>
      </c>
      <c r="P1425" s="39" t="s">
        <v>1509</v>
      </c>
      <c r="Q1425" s="48"/>
      <c r="R1425" s="39">
        <v>8</v>
      </c>
      <c r="S1425" s="39">
        <v>58.5</v>
      </c>
      <c r="T1425" s="39">
        <v>58.5</v>
      </c>
      <c r="U1425" s="48">
        <v>44.964871194379398</v>
      </c>
      <c r="V1425" s="39">
        <v>1</v>
      </c>
      <c r="W1425" s="39">
        <v>3</v>
      </c>
      <c r="X1425" s="39">
        <v>3</v>
      </c>
      <c r="Y1425" s="39">
        <v>7.6</v>
      </c>
      <c r="Z1425" s="39">
        <v>20</v>
      </c>
      <c r="AA1425" s="39"/>
      <c r="AB1425" s="52"/>
      <c r="AC1425" s="39" t="s">
        <v>2</v>
      </c>
      <c r="AD1425" s="41">
        <v>5</v>
      </c>
      <c r="AE1425" s="41">
        <v>1.6</v>
      </c>
      <c r="AF1425" s="68" t="s">
        <v>619</v>
      </c>
      <c r="AG1425" s="39" t="str">
        <f>VLOOKUP(B1425,$B$1703:$D$1743,2,FALSE)</f>
        <v>NSW</v>
      </c>
      <c r="AH1425" s="39" t="str">
        <f>VLOOKUP(B1425,$B$1703:$D$1743,3,FALSE)</f>
        <v>-</v>
      </c>
      <c r="AI1425" s="69" t="str">
        <f>TRIM(PROPER(L1425))</f>
        <v>Insurrection</v>
      </c>
      <c r="AJ1425" s="39" t="str">
        <f>TEXT(A1425, "ddd")</f>
        <v>Sat</v>
      </c>
      <c r="AK1425" s="39">
        <f>MONTH(Table2[[#This Row],[Date]])</f>
        <v>12</v>
      </c>
      <c r="AL1425" s="39"/>
      <c r="AM1425" s="39" t="str">
        <f>IF(AND(Table2[[#This Row],[Date]]=A1426,Table2[[#This Row],[Track]]=B1426,Table2[[#This Row],[Race]]=F1426,AL1425&lt;&gt;"Neg",AL1426&lt;&gt;"Neg"),2,"")</f>
        <v/>
      </c>
      <c r="AN1425" s="39">
        <f>IF(AM1425=2,2,IF(AND(AM1424=2,Table2[[#This Row],[Negatives]]&lt;&gt;"NEG"),2,""))</f>
        <v>2</v>
      </c>
      <c r="AO1425" s="39">
        <f>IF(AND(Table2[[#This Row],[State]]="NSW",Table2[[#This Row],[Rated Order]]=3,AN1425=""),100,100)</f>
        <v>100</v>
      </c>
      <c r="AP1425" s="39" t="str">
        <f>IF(AC1425&lt;&gt;"Won","",AO1425*AD1425)</f>
        <v/>
      </c>
      <c r="AQ1425" s="39">
        <f>IF(AP1425="",AO1425*-1,AP1425-AO1425)</f>
        <v>-100</v>
      </c>
      <c r="AR1425" s="95">
        <f>IF(Table2[[#This Row],[Negatives]]="NEG","",IF(AND(Table2[[#This Row],[2 Pro Bets]]="",Table2[[#This Row],[State]]="NSW",Table2[[#This Row],[Rated Order]]=3),"",100))</f>
        <v>100</v>
      </c>
      <c r="AS1425" s="47" t="str">
        <f>IF(Table2[[#This Row],[Pro Bet]]="","",IF(Table2[[#This Row],[Lev Ret]]="","",AR1425*Table2[[#This Row],[Div]]))</f>
        <v/>
      </c>
      <c r="AT1425" s="96">
        <f>IF(Table2[[#This Row],[Pro Bet]]="","",IF(AS1425="",AR1425*-1,AS1425-AR1425))</f>
        <v>-100</v>
      </c>
    </row>
    <row r="1426" spans="1:46" x14ac:dyDescent="0.25">
      <c r="A1426" s="38">
        <v>45269</v>
      </c>
      <c r="B1426" s="39" t="s">
        <v>44</v>
      </c>
      <c r="C1426" s="40">
        <v>0.74652777777777779</v>
      </c>
      <c r="D1426" s="39">
        <v>4</v>
      </c>
      <c r="E1426" s="39">
        <v>0</v>
      </c>
      <c r="F1426" s="70">
        <v>10</v>
      </c>
      <c r="G1426" s="39">
        <v>1100</v>
      </c>
      <c r="H1426" s="39" t="s">
        <v>1398</v>
      </c>
      <c r="I1426" s="39">
        <v>88</v>
      </c>
      <c r="J1426" s="39">
        <v>160</v>
      </c>
      <c r="K1426" s="39">
        <v>2</v>
      </c>
      <c r="L1426" s="39" t="s">
        <v>166</v>
      </c>
      <c r="M1426" s="39" t="s">
        <v>1030</v>
      </c>
      <c r="N1426" s="41">
        <v>7.2</v>
      </c>
      <c r="O1426" s="39" t="s">
        <v>1337</v>
      </c>
      <c r="P1426" s="39" t="s">
        <v>1525</v>
      </c>
      <c r="Q1426" s="48"/>
      <c r="R1426" s="39">
        <v>1</v>
      </c>
      <c r="S1426" s="39">
        <v>59.5</v>
      </c>
      <c r="T1426" s="39">
        <v>59.5</v>
      </c>
      <c r="U1426" s="48">
        <v>40.915915915915917</v>
      </c>
      <c r="V1426" s="39">
        <v>2</v>
      </c>
      <c r="W1426" s="39">
        <v>3</v>
      </c>
      <c r="X1426" s="39">
        <v>2</v>
      </c>
      <c r="Y1426" s="39">
        <v>4.3</v>
      </c>
      <c r="Z1426" s="39">
        <v>20</v>
      </c>
      <c r="AA1426" s="39"/>
      <c r="AB1426" s="52"/>
      <c r="AC1426" s="39" t="s">
        <v>471</v>
      </c>
      <c r="AD1426" s="41">
        <v>8.5</v>
      </c>
      <c r="AE1426" s="41">
        <v>2.1</v>
      </c>
      <c r="AF1426" s="68" t="s">
        <v>619</v>
      </c>
      <c r="AG1426" s="39" t="str">
        <f>VLOOKUP(B1426,$B$1703:$D$1743,2,FALSE)</f>
        <v>NSW</v>
      </c>
      <c r="AH1426" s="39" t="str">
        <f>VLOOKUP(B1426,$B$1703:$D$1743,3,FALSE)</f>
        <v>-</v>
      </c>
      <c r="AI1426" s="69" t="str">
        <f>TRIM(PROPER(L1426))</f>
        <v>Brudenell</v>
      </c>
      <c r="AJ1426" s="39" t="str">
        <f>TEXT(A1426, "ddd")</f>
        <v>Sat</v>
      </c>
      <c r="AK1426" s="39">
        <f>MONTH(Table2[[#This Row],[Date]])</f>
        <v>12</v>
      </c>
      <c r="AL1426" s="39"/>
      <c r="AM1426" s="39">
        <f>IF(AND(Table2[[#This Row],[Date]]=A1427,Table2[[#This Row],[Track]]=B1427,Table2[[#This Row],[Race]]=F1427,AL1426&lt;&gt;"Neg",AL1427&lt;&gt;"Neg"),2,"")</f>
        <v>2</v>
      </c>
      <c r="AN1426" s="39">
        <f>IF(AM1426=2,2,IF(AND(AM1425=2,Table2[[#This Row],[Negatives]]&lt;&gt;"NEG"),2,""))</f>
        <v>2</v>
      </c>
      <c r="AO1426" s="39">
        <f>IF(AND(Table2[[#This Row],[State]]="NSW",Table2[[#This Row],[Rated Order]]=3,AN1426=""),100,100)</f>
        <v>100</v>
      </c>
      <c r="AP1426" s="39">
        <f>IF(AC1426&lt;&gt;"Won","",AO1426*AD1426)</f>
        <v>850</v>
      </c>
      <c r="AQ1426" s="39">
        <f>IF(AP1426="",AO1426*-1,AP1426-AO1426)</f>
        <v>750</v>
      </c>
      <c r="AR1426" s="95">
        <f>IF(Table2[[#This Row],[Negatives]]="NEG","",IF(AND(Table2[[#This Row],[2 Pro Bets]]="",Table2[[#This Row],[State]]="NSW",Table2[[#This Row],[Rated Order]]=3),"",100))</f>
        <v>100</v>
      </c>
      <c r="AS1426" s="47">
        <f>IF(Table2[[#This Row],[Pro Bet]]="","",IF(Table2[[#This Row],[Lev Ret]]="","",AR1426*Table2[[#This Row],[Div]]))</f>
        <v>850</v>
      </c>
      <c r="AT1426" s="96">
        <f>IF(Table2[[#This Row],[Pro Bet]]="","",IF(AS1426="",AR1426*-1,AS1426-AR1426))</f>
        <v>750</v>
      </c>
    </row>
    <row r="1427" spans="1:46" x14ac:dyDescent="0.25">
      <c r="A1427" s="38">
        <v>45269</v>
      </c>
      <c r="B1427" s="39" t="s">
        <v>44</v>
      </c>
      <c r="C1427" s="40">
        <v>0.74652777777777779</v>
      </c>
      <c r="D1427" s="39">
        <v>4</v>
      </c>
      <c r="E1427" s="39">
        <v>0</v>
      </c>
      <c r="F1427" s="70">
        <v>10</v>
      </c>
      <c r="G1427" s="39">
        <v>1100</v>
      </c>
      <c r="H1427" s="39" t="s">
        <v>1398</v>
      </c>
      <c r="I1427" s="39">
        <v>88</v>
      </c>
      <c r="J1427" s="39">
        <v>160</v>
      </c>
      <c r="K1427" s="39">
        <v>7</v>
      </c>
      <c r="L1427" s="39" t="s">
        <v>148</v>
      </c>
      <c r="M1427" s="39" t="s">
        <v>995</v>
      </c>
      <c r="N1427" s="41">
        <v>3.4</v>
      </c>
      <c r="O1427" s="39" t="s">
        <v>1054</v>
      </c>
      <c r="P1427" s="39" t="s">
        <v>1182</v>
      </c>
      <c r="Q1427" s="48"/>
      <c r="R1427" s="39">
        <v>2</v>
      </c>
      <c r="S1427" s="39">
        <v>57.5</v>
      </c>
      <c r="T1427" s="39">
        <v>57.5</v>
      </c>
      <c r="U1427" s="48">
        <v>40.915915915915917</v>
      </c>
      <c r="V1427" s="39">
        <v>1</v>
      </c>
      <c r="W1427" s="39">
        <v>4</v>
      </c>
      <c r="X1427" s="39">
        <v>3</v>
      </c>
      <c r="Y1427" s="39">
        <v>5.8</v>
      </c>
      <c r="Z1427" s="39">
        <v>20</v>
      </c>
      <c r="AA1427" s="39"/>
      <c r="AB1427" s="52"/>
      <c r="AC1427" s="39"/>
      <c r="AD1427" s="41">
        <v>5</v>
      </c>
      <c r="AE1427" s="41"/>
      <c r="AF1427" s="68" t="s">
        <v>619</v>
      </c>
      <c r="AG1427" s="39" t="str">
        <f>VLOOKUP(B1427,$B$1703:$D$1743,2,FALSE)</f>
        <v>NSW</v>
      </c>
      <c r="AH1427" s="39" t="str">
        <f>VLOOKUP(B1427,$B$1703:$D$1743,3,FALSE)</f>
        <v>-</v>
      </c>
      <c r="AI1427" s="69" t="str">
        <f>TRIM(PROPER(L1427))</f>
        <v>Way To The Stars</v>
      </c>
      <c r="AJ1427" s="39" t="str">
        <f>TEXT(A1427, "ddd")</f>
        <v>Sat</v>
      </c>
      <c r="AK1427" s="39">
        <f>MONTH(Table2[[#This Row],[Date]])</f>
        <v>12</v>
      </c>
      <c r="AL1427" s="39"/>
      <c r="AM1427" s="39" t="str">
        <f>IF(AND(Table2[[#This Row],[Date]]=A1428,Table2[[#This Row],[Track]]=B1428,Table2[[#This Row],[Race]]=F1428,AL1427&lt;&gt;"Neg",AL1428&lt;&gt;"Neg"),2,"")</f>
        <v/>
      </c>
      <c r="AN1427" s="39">
        <f>IF(AM1427=2,2,IF(AND(AM1426=2,Table2[[#This Row],[Negatives]]&lt;&gt;"NEG"),2,""))</f>
        <v>2</v>
      </c>
      <c r="AO1427" s="39">
        <f>IF(AND(Table2[[#This Row],[State]]="NSW",Table2[[#This Row],[Rated Order]]=3,AN1427=""),100,100)</f>
        <v>100</v>
      </c>
      <c r="AP1427" s="39" t="str">
        <f>IF(AC1427&lt;&gt;"Won","",AO1427*AD1427)</f>
        <v/>
      </c>
      <c r="AQ1427" s="39">
        <f>IF(AP1427="",AO1427*-1,AP1427-AO1427)</f>
        <v>-100</v>
      </c>
      <c r="AR1427" s="95">
        <f>IF(Table2[[#This Row],[Negatives]]="NEG","",IF(AND(Table2[[#This Row],[2 Pro Bets]]="",Table2[[#This Row],[State]]="NSW",Table2[[#This Row],[Rated Order]]=3),"",100))</f>
        <v>100</v>
      </c>
      <c r="AS1427" s="47" t="str">
        <f>IF(Table2[[#This Row],[Pro Bet]]="","",IF(Table2[[#This Row],[Lev Ret]]="","",AR1427*Table2[[#This Row],[Div]]))</f>
        <v/>
      </c>
      <c r="AT1427" s="96">
        <f>IF(Table2[[#This Row],[Pro Bet]]="","",IF(AS1427="",AR1427*-1,AS1427-AR1427))</f>
        <v>-100</v>
      </c>
    </row>
    <row r="1428" spans="1:46" x14ac:dyDescent="0.25">
      <c r="A1428" s="38">
        <v>45276</v>
      </c>
      <c r="B1428" s="39" t="s">
        <v>107</v>
      </c>
      <c r="C1428" s="40">
        <v>0.53125</v>
      </c>
      <c r="D1428" s="39">
        <v>4</v>
      </c>
      <c r="E1428" s="39">
        <v>10</v>
      </c>
      <c r="F1428" s="70">
        <v>2</v>
      </c>
      <c r="G1428" s="39">
        <v>2400</v>
      </c>
      <c r="H1428" s="39" t="s">
        <v>988</v>
      </c>
      <c r="I1428" s="39">
        <v>100</v>
      </c>
      <c r="J1428" s="39">
        <v>150</v>
      </c>
      <c r="K1428" s="39">
        <v>3</v>
      </c>
      <c r="L1428" s="39" t="s">
        <v>110</v>
      </c>
      <c r="M1428" s="39" t="s">
        <v>1030</v>
      </c>
      <c r="N1428" s="41">
        <v>3.4</v>
      </c>
      <c r="O1428" s="39" t="s">
        <v>1160</v>
      </c>
      <c r="P1428" s="39" t="s">
        <v>1090</v>
      </c>
      <c r="Q1428" s="48"/>
      <c r="R1428" s="39">
        <v>4</v>
      </c>
      <c r="S1428" s="39">
        <v>55</v>
      </c>
      <c r="T1428" s="39">
        <v>55</v>
      </c>
      <c r="U1428" s="48">
        <v>54.411764705882355</v>
      </c>
      <c r="V1428" s="39">
        <v>3</v>
      </c>
      <c r="W1428" s="39">
        <v>3</v>
      </c>
      <c r="X1428" s="39">
        <v>2</v>
      </c>
      <c r="Y1428" s="39">
        <v>4.5999999999999996</v>
      </c>
      <c r="Z1428" s="39">
        <v>40</v>
      </c>
      <c r="AA1428" s="39">
        <v>7</v>
      </c>
      <c r="AB1428" s="52"/>
      <c r="AC1428" s="39" t="s">
        <v>2</v>
      </c>
      <c r="AD1428" s="41">
        <v>2.7</v>
      </c>
      <c r="AE1428" s="41">
        <v>1.5</v>
      </c>
      <c r="AF1428" s="68" t="s">
        <v>618</v>
      </c>
      <c r="AG1428" s="39" t="str">
        <f>VLOOKUP(B1428,$B$1703:$D$1743,2,FALSE)</f>
        <v>Vic</v>
      </c>
      <c r="AH1428" s="39" t="str">
        <f>VLOOKUP(B1428,$B$1703:$D$1743,3,FALSE)</f>
        <v>-</v>
      </c>
      <c r="AI1428" s="69" t="str">
        <f>TRIM(PROPER(L1428))</f>
        <v>Alhambra Lad</v>
      </c>
      <c r="AJ1428" s="39" t="str">
        <f>TEXT(A1428, "ddd")</f>
        <v>Sat</v>
      </c>
      <c r="AK1428" s="39">
        <f>MONTH(Table2[[#This Row],[Date]])</f>
        <v>12</v>
      </c>
      <c r="AL1428" s="39" t="s">
        <v>1361</v>
      </c>
      <c r="AM1428" s="39" t="str">
        <f>IF(AND(Table2[[#This Row],[Date]]=A1429,Table2[[#This Row],[Track]]=B1429,Table2[[#This Row],[Race]]=F1429,AL1428&lt;&gt;"Neg",AL1429&lt;&gt;"Neg"),2,"")</f>
        <v/>
      </c>
      <c r="AN1428" s="39" t="str">
        <f>IF(AM1428=2,2,IF(AND(AM1427=2,Table2[[#This Row],[Negatives]]&lt;&gt;"NEG"),2,""))</f>
        <v/>
      </c>
      <c r="AO1428" s="39">
        <f>IF(AND(Table2[[#This Row],[State]]="NSW",Table2[[#This Row],[Rated Order]]=3,AN1428=""),100,100)</f>
        <v>100</v>
      </c>
      <c r="AP1428" s="39" t="str">
        <f>IF(AC1428&lt;&gt;"Won","",AO1428*AD1428)</f>
        <v/>
      </c>
      <c r="AQ1428" s="39">
        <f>IF(AP1428="",AO1428*-1,AP1428-AO1428)</f>
        <v>-100</v>
      </c>
      <c r="AR1428" s="95" t="str">
        <f>IF(Table2[[#This Row],[Negatives]]="NEG","",IF(AND(Table2[[#This Row],[2 Pro Bets]]="",Table2[[#This Row],[State]]="NSW",Table2[[#This Row],[Rated Order]]=3),"",100))</f>
        <v/>
      </c>
      <c r="AS1428" s="47" t="str">
        <f>IF(Table2[[#This Row],[Pro Bet]]="","",IF(Table2[[#This Row],[Lev Ret]]="","",AR1428*Table2[[#This Row],[Div]]))</f>
        <v/>
      </c>
      <c r="AT1428" s="96" t="str">
        <f>IF(Table2[[#This Row],[Pro Bet]]="","",IF(AS1428="",AR1428*-1,AS1428-AR1428))</f>
        <v/>
      </c>
    </row>
    <row r="1429" spans="1:46" x14ac:dyDescent="0.25">
      <c r="A1429" s="38">
        <v>45276</v>
      </c>
      <c r="B1429" s="39" t="s">
        <v>107</v>
      </c>
      <c r="C1429" s="40">
        <v>0.53125</v>
      </c>
      <c r="D1429" s="39">
        <v>4</v>
      </c>
      <c r="E1429" s="39">
        <v>10</v>
      </c>
      <c r="F1429" s="70">
        <v>2</v>
      </c>
      <c r="G1429" s="39">
        <v>2400</v>
      </c>
      <c r="H1429" s="39" t="s">
        <v>988</v>
      </c>
      <c r="I1429" s="39">
        <v>100</v>
      </c>
      <c r="J1429" s="39">
        <v>150</v>
      </c>
      <c r="K1429" s="39">
        <v>1</v>
      </c>
      <c r="L1429" s="39" t="s">
        <v>285</v>
      </c>
      <c r="M1429" s="39" t="s">
        <v>999</v>
      </c>
      <c r="N1429" s="41">
        <v>4.5999999999999996</v>
      </c>
      <c r="O1429" s="39" t="s">
        <v>1328</v>
      </c>
      <c r="P1429" s="39" t="s">
        <v>1308</v>
      </c>
      <c r="Q1429" s="48">
        <v>2</v>
      </c>
      <c r="R1429" s="39">
        <v>7</v>
      </c>
      <c r="S1429" s="39">
        <v>60</v>
      </c>
      <c r="T1429" s="39">
        <v>58</v>
      </c>
      <c r="U1429" s="48">
        <v>54.411764705882355</v>
      </c>
      <c r="V1429" s="39">
        <v>2</v>
      </c>
      <c r="W1429" s="39">
        <v>2</v>
      </c>
      <c r="X1429" s="39">
        <v>3</v>
      </c>
      <c r="Y1429" s="39">
        <v>5.3</v>
      </c>
      <c r="Z1429" s="39">
        <v>30</v>
      </c>
      <c r="AA1429" s="39">
        <v>7</v>
      </c>
      <c r="AB1429" s="52"/>
      <c r="AC1429" s="39" t="s">
        <v>617</v>
      </c>
      <c r="AD1429" s="41">
        <v>5</v>
      </c>
      <c r="AE1429" s="41">
        <v>3</v>
      </c>
      <c r="AF1429" s="68" t="s">
        <v>618</v>
      </c>
      <c r="AG1429" s="39" t="str">
        <f>VLOOKUP(B1429,$B$1703:$D$1743,2,FALSE)</f>
        <v>Vic</v>
      </c>
      <c r="AH1429" s="39" t="str">
        <f>VLOOKUP(B1429,$B$1703:$D$1743,3,FALSE)</f>
        <v>-</v>
      </c>
      <c r="AI1429" s="69" t="str">
        <f>TRIM(PROPER(L1429))</f>
        <v>Regal Power</v>
      </c>
      <c r="AJ1429" s="39" t="str">
        <f>TEXT(A1429, "ddd")</f>
        <v>Sat</v>
      </c>
      <c r="AK1429" s="39">
        <f>MONTH(Table2[[#This Row],[Date]])</f>
        <v>12</v>
      </c>
      <c r="AL1429" s="39"/>
      <c r="AM1429" s="39" t="str">
        <f>IF(AND(Table2[[#This Row],[Date]]=A1430,Table2[[#This Row],[Track]]=B1430,Table2[[#This Row],[Race]]=F1430,AL1429&lt;&gt;"Neg",AL1430&lt;&gt;"Neg"),2,"")</f>
        <v/>
      </c>
      <c r="AN1429" s="39" t="str">
        <f>IF(AM1429=2,2,IF(AND(AM1428=2,Table2[[#This Row],[Negatives]]&lt;&gt;"NEG"),2,""))</f>
        <v/>
      </c>
      <c r="AO1429" s="39">
        <f>IF(AND(Table2[[#This Row],[State]]="NSW",Table2[[#This Row],[Rated Order]]=3,AN1429=""),100,100)</f>
        <v>100</v>
      </c>
      <c r="AP1429" s="39">
        <f>IF(AC1429&lt;&gt;"Won","",AO1429*AD1429)</f>
        <v>500</v>
      </c>
      <c r="AQ1429" s="39">
        <f>IF(AP1429="",AO1429*-1,AP1429-AO1429)</f>
        <v>400</v>
      </c>
      <c r="AR1429" s="95">
        <f>IF(Table2[[#This Row],[Negatives]]="NEG","",IF(AND(Table2[[#This Row],[2 Pro Bets]]="",Table2[[#This Row],[State]]="NSW",Table2[[#This Row],[Rated Order]]=3),"",100))</f>
        <v>100</v>
      </c>
      <c r="AS1429" s="47">
        <f>IF(Table2[[#This Row],[Pro Bet]]="","",IF(Table2[[#This Row],[Lev Ret]]="","",AR1429*Table2[[#This Row],[Div]]))</f>
        <v>500</v>
      </c>
      <c r="AT1429" s="96">
        <f>IF(Table2[[#This Row],[Pro Bet]]="","",IF(AS1429="",AR1429*-1,AS1429-AR1429))</f>
        <v>400</v>
      </c>
    </row>
    <row r="1430" spans="1:46" x14ac:dyDescent="0.25">
      <c r="A1430" s="38">
        <v>45276</v>
      </c>
      <c r="B1430" s="39" t="s">
        <v>44</v>
      </c>
      <c r="C1430" s="40">
        <v>0.54513888888888895</v>
      </c>
      <c r="D1430" s="39">
        <v>4</v>
      </c>
      <c r="E1430" s="39">
        <v>4</v>
      </c>
      <c r="F1430" s="70">
        <v>2</v>
      </c>
      <c r="G1430" s="39">
        <v>1600</v>
      </c>
      <c r="H1430" s="39" t="s">
        <v>1398</v>
      </c>
      <c r="I1430" s="39">
        <v>72</v>
      </c>
      <c r="J1430" s="39">
        <v>120</v>
      </c>
      <c r="K1430" s="39">
        <v>2</v>
      </c>
      <c r="L1430" s="39" t="s">
        <v>399</v>
      </c>
      <c r="M1430" s="39" t="s">
        <v>999</v>
      </c>
      <c r="N1430" s="41">
        <v>3.9</v>
      </c>
      <c r="O1430" s="39" t="s">
        <v>1540</v>
      </c>
      <c r="P1430" s="39" t="s">
        <v>1561</v>
      </c>
      <c r="Q1430" s="48"/>
      <c r="R1430" s="39">
        <v>5</v>
      </c>
      <c r="S1430" s="39">
        <v>59.5</v>
      </c>
      <c r="T1430" s="39">
        <v>59.5</v>
      </c>
      <c r="U1430" s="48">
        <v>52.668052668052667</v>
      </c>
      <c r="V1430" s="39">
        <v>1</v>
      </c>
      <c r="W1430" s="39">
        <v>5</v>
      </c>
      <c r="X1430" s="39">
        <v>2</v>
      </c>
      <c r="Y1430" s="39">
        <v>6.6</v>
      </c>
      <c r="Z1430" s="39">
        <v>20</v>
      </c>
      <c r="AA1430" s="39"/>
      <c r="AB1430" s="52"/>
      <c r="AC1430" s="39" t="s">
        <v>471</v>
      </c>
      <c r="AD1430" s="41">
        <v>5.3</v>
      </c>
      <c r="AE1430" s="41">
        <v>2.7</v>
      </c>
      <c r="AF1430" s="68" t="s">
        <v>619</v>
      </c>
      <c r="AG1430" s="39" t="str">
        <f>VLOOKUP(B1430,$B$1703:$D$1743,2,FALSE)</f>
        <v>NSW</v>
      </c>
      <c r="AH1430" s="39" t="str">
        <f>VLOOKUP(B1430,$B$1703:$D$1743,3,FALSE)</f>
        <v>-</v>
      </c>
      <c r="AI1430" s="69" t="str">
        <f>TRIM(PROPER(L1430))</f>
        <v>Vegas Outlaw</v>
      </c>
      <c r="AJ1430" s="39" t="str">
        <f>TEXT(A1430, "ddd")</f>
        <v>Sat</v>
      </c>
      <c r="AK1430" s="39">
        <f>MONTH(Table2[[#This Row],[Date]])</f>
        <v>12</v>
      </c>
      <c r="AL1430" s="39"/>
      <c r="AM1430" s="39" t="str">
        <f>IF(AND(Table2[[#This Row],[Date]]=A1431,Table2[[#This Row],[Track]]=B1431,Table2[[#This Row],[Race]]=F1431,AL1430&lt;&gt;"Neg",AL1431&lt;&gt;"Neg"),2,"")</f>
        <v/>
      </c>
      <c r="AN1430" s="39" t="str">
        <f>IF(AM1430=2,2,IF(AND(AM1429=2,Table2[[#This Row],[Negatives]]&lt;&gt;"NEG"),2,""))</f>
        <v/>
      </c>
      <c r="AO1430" s="39">
        <f>IF(AND(Table2[[#This Row],[State]]="NSW",Table2[[#This Row],[Rated Order]]=3,AN1430=""),100,100)</f>
        <v>100</v>
      </c>
      <c r="AP1430" s="39">
        <f>IF(AC1430&lt;&gt;"Won","",AO1430*AD1430)</f>
        <v>530</v>
      </c>
      <c r="AQ1430" s="39">
        <f>IF(AP1430="",AO1430*-1,AP1430-AO1430)</f>
        <v>430</v>
      </c>
      <c r="AR1430" s="95">
        <f>IF(Table2[[#This Row],[Negatives]]="NEG","",IF(AND(Table2[[#This Row],[2 Pro Bets]]="",Table2[[#This Row],[State]]="NSW",Table2[[#This Row],[Rated Order]]=3),"",100))</f>
        <v>100</v>
      </c>
      <c r="AS1430" s="47">
        <f>IF(Table2[[#This Row],[Pro Bet]]="","",IF(Table2[[#This Row],[Lev Ret]]="","",AR1430*Table2[[#This Row],[Div]]))</f>
        <v>530</v>
      </c>
      <c r="AT1430" s="96">
        <f>IF(Table2[[#This Row],[Pro Bet]]="","",IF(AS1430="",AR1430*-1,AS1430-AR1430))</f>
        <v>430</v>
      </c>
    </row>
    <row r="1431" spans="1:46" x14ac:dyDescent="0.25">
      <c r="A1431" s="38">
        <v>45276</v>
      </c>
      <c r="B1431" s="39" t="s">
        <v>44</v>
      </c>
      <c r="C1431" s="40">
        <v>0.56944444444444442</v>
      </c>
      <c r="D1431" s="39">
        <v>4</v>
      </c>
      <c r="E1431" s="39">
        <v>4</v>
      </c>
      <c r="F1431" s="70">
        <v>3</v>
      </c>
      <c r="G1431" s="39">
        <v>1400</v>
      </c>
      <c r="H1431" s="39" t="s">
        <v>1021</v>
      </c>
      <c r="I1431" s="39">
        <v>78</v>
      </c>
      <c r="J1431" s="39">
        <v>160</v>
      </c>
      <c r="K1431" s="39">
        <v>5</v>
      </c>
      <c r="L1431" s="39" t="s">
        <v>400</v>
      </c>
      <c r="M1431" s="39" t="s">
        <v>1018</v>
      </c>
      <c r="N1431" s="41">
        <v>4.8</v>
      </c>
      <c r="O1431" s="39" t="s">
        <v>1406</v>
      </c>
      <c r="P1431" s="39" t="s">
        <v>1266</v>
      </c>
      <c r="Q1431" s="48"/>
      <c r="R1431" s="39">
        <v>4</v>
      </c>
      <c r="S1431" s="39">
        <v>57.5</v>
      </c>
      <c r="T1431" s="39">
        <v>57.5</v>
      </c>
      <c r="U1431" s="48">
        <v>65.277777777777771</v>
      </c>
      <c r="V1431" s="39">
        <v>3</v>
      </c>
      <c r="W1431" s="39"/>
      <c r="X1431" s="39">
        <v>2</v>
      </c>
      <c r="Y1431" s="39">
        <v>4.7</v>
      </c>
      <c r="Z1431" s="39">
        <v>20</v>
      </c>
      <c r="AA1431" s="39"/>
      <c r="AB1431" s="52"/>
      <c r="AC1431" s="39" t="s">
        <v>2</v>
      </c>
      <c r="AD1431" s="41">
        <v>5</v>
      </c>
      <c r="AE1431" s="41">
        <v>2.4</v>
      </c>
      <c r="AF1431" s="68" t="s">
        <v>619</v>
      </c>
      <c r="AG1431" s="39" t="str">
        <f>VLOOKUP(B1431,$B$1703:$D$1743,2,FALSE)</f>
        <v>NSW</v>
      </c>
      <c r="AH1431" s="39" t="str">
        <f>VLOOKUP(B1431,$B$1703:$D$1743,3,FALSE)</f>
        <v>-</v>
      </c>
      <c r="AI1431" s="69" t="str">
        <f>TRIM(PROPER(L1431))</f>
        <v>Rocketeer Girl</v>
      </c>
      <c r="AJ1431" s="39" t="str">
        <f>TEXT(A1431, "ddd")</f>
        <v>Sat</v>
      </c>
      <c r="AK1431" s="39">
        <f>MONTH(Table2[[#This Row],[Date]])</f>
        <v>12</v>
      </c>
      <c r="AL1431" s="39" t="s">
        <v>1362</v>
      </c>
      <c r="AM1431" s="39" t="str">
        <f>IF(AND(Table2[[#This Row],[Date]]=A1432,Table2[[#This Row],[Track]]=B1432,Table2[[#This Row],[Race]]=F1432,AL1431&lt;&gt;"Neg",AL1432&lt;&gt;"Neg"),2,"")</f>
        <v/>
      </c>
      <c r="AN1431" s="39" t="str">
        <f>IF(AM1431=2,2,IF(AND(AM1430=2,Table2[[#This Row],[Negatives]]&lt;&gt;"NEG"),2,""))</f>
        <v/>
      </c>
      <c r="AO1431" s="39">
        <f>IF(AND(Table2[[#This Row],[State]]="NSW",Table2[[#This Row],[Rated Order]]=3,AN1431=""),100,100)</f>
        <v>100</v>
      </c>
      <c r="AP1431" s="39" t="str">
        <f>IF(AC1431&lt;&gt;"Won","",AO1431*AD1431)</f>
        <v/>
      </c>
      <c r="AQ1431" s="39">
        <f>IF(AP1431="",AO1431*-1,AP1431-AO1431)</f>
        <v>-100</v>
      </c>
      <c r="AR1431" s="95" t="str">
        <f>IF(Table2[[#This Row],[Negatives]]="NEG","",IF(AND(Table2[[#This Row],[2 Pro Bets]]="",Table2[[#This Row],[State]]="NSW",Table2[[#This Row],[Rated Order]]=3),"",100))</f>
        <v/>
      </c>
      <c r="AS1431" s="47" t="str">
        <f>IF(Table2[[#This Row],[Pro Bet]]="","",IF(Table2[[#This Row],[Lev Ret]]="","",AR1431*Table2[[#This Row],[Div]]))</f>
        <v/>
      </c>
      <c r="AT1431" s="96" t="str">
        <f>IF(Table2[[#This Row],[Pro Bet]]="","",IF(AS1431="",AR1431*-1,AS1431-AR1431))</f>
        <v/>
      </c>
    </row>
    <row r="1432" spans="1:46" x14ac:dyDescent="0.25">
      <c r="A1432" s="38">
        <v>45276</v>
      </c>
      <c r="B1432" s="39" t="s">
        <v>107</v>
      </c>
      <c r="C1432" s="40">
        <v>0.57986111111111105</v>
      </c>
      <c r="D1432" s="39">
        <v>4</v>
      </c>
      <c r="E1432" s="39">
        <v>10</v>
      </c>
      <c r="F1432" s="70">
        <v>4</v>
      </c>
      <c r="G1432" s="39">
        <v>1400</v>
      </c>
      <c r="H1432" s="39" t="s">
        <v>1021</v>
      </c>
      <c r="I1432" s="39">
        <v>78</v>
      </c>
      <c r="J1432" s="39">
        <v>130</v>
      </c>
      <c r="K1432" s="39">
        <v>5</v>
      </c>
      <c r="L1432" s="39" t="s">
        <v>286</v>
      </c>
      <c r="M1432" s="39" t="s">
        <v>1030</v>
      </c>
      <c r="N1432" s="41">
        <v>10</v>
      </c>
      <c r="O1432" s="39" t="s">
        <v>1339</v>
      </c>
      <c r="P1432" s="39" t="s">
        <v>1084</v>
      </c>
      <c r="Q1432" s="48"/>
      <c r="R1432" s="39">
        <v>4</v>
      </c>
      <c r="S1432" s="39">
        <v>57.5</v>
      </c>
      <c r="T1432" s="39">
        <v>57.5</v>
      </c>
      <c r="U1432" s="48">
        <v>51.666666666666671</v>
      </c>
      <c r="V1432" s="39">
        <v>2</v>
      </c>
      <c r="W1432" s="39"/>
      <c r="X1432" s="39">
        <v>2</v>
      </c>
      <c r="Y1432" s="39">
        <v>4.8</v>
      </c>
      <c r="Z1432" s="39">
        <v>35</v>
      </c>
      <c r="AA1432" s="39">
        <v>9</v>
      </c>
      <c r="AB1432" s="52"/>
      <c r="AC1432" s="39"/>
      <c r="AD1432" s="41">
        <v>12</v>
      </c>
      <c r="AE1432" s="41"/>
      <c r="AF1432" s="68" t="s">
        <v>618</v>
      </c>
      <c r="AG1432" s="39" t="str">
        <f>VLOOKUP(B1432,$B$1703:$D$1743,2,FALSE)</f>
        <v>Vic</v>
      </c>
      <c r="AH1432" s="39" t="str">
        <f>VLOOKUP(B1432,$B$1703:$D$1743,3,FALSE)</f>
        <v>-</v>
      </c>
      <c r="AI1432" s="69" t="str">
        <f>TRIM(PROPER(L1432))</f>
        <v>Nijiko</v>
      </c>
      <c r="AJ1432" s="39" t="str">
        <f>TEXT(A1432, "ddd")</f>
        <v>Sat</v>
      </c>
      <c r="AK1432" s="39">
        <f>MONTH(Table2[[#This Row],[Date]])</f>
        <v>12</v>
      </c>
      <c r="AL1432" s="39" t="s">
        <v>1361</v>
      </c>
      <c r="AM1432" s="39" t="str">
        <f>IF(AND(Table2[[#This Row],[Date]]=A1433,Table2[[#This Row],[Track]]=B1433,Table2[[#This Row],[Race]]=F1433,AL1432&lt;&gt;"Neg",AL1433&lt;&gt;"Neg"),2,"")</f>
        <v/>
      </c>
      <c r="AN1432" s="39" t="str">
        <f>IF(AM1432=2,2,IF(AND(AM1431=2,Table2[[#This Row],[Negatives]]&lt;&gt;"NEG"),2,""))</f>
        <v/>
      </c>
      <c r="AO1432" s="39">
        <f>IF(AND(Table2[[#This Row],[State]]="NSW",Table2[[#This Row],[Rated Order]]=3,AN1432=""),100,100)</f>
        <v>100</v>
      </c>
      <c r="AP1432" s="39" t="str">
        <f>IF(AC1432&lt;&gt;"Won","",AO1432*AD1432)</f>
        <v/>
      </c>
      <c r="AQ1432" s="39">
        <f>IF(AP1432="",AO1432*-1,AP1432-AO1432)</f>
        <v>-100</v>
      </c>
      <c r="AR1432" s="95" t="str">
        <f>IF(Table2[[#This Row],[Negatives]]="NEG","",IF(AND(Table2[[#This Row],[2 Pro Bets]]="",Table2[[#This Row],[State]]="NSW",Table2[[#This Row],[Rated Order]]=3),"",100))</f>
        <v/>
      </c>
      <c r="AS1432" s="47" t="str">
        <f>IF(Table2[[#This Row],[Pro Bet]]="","",IF(Table2[[#This Row],[Lev Ret]]="","",AR1432*Table2[[#This Row],[Div]]))</f>
        <v/>
      </c>
      <c r="AT1432" s="96" t="str">
        <f>IF(Table2[[#This Row],[Pro Bet]]="","",IF(AS1432="",AR1432*-1,AS1432-AR1432))</f>
        <v/>
      </c>
    </row>
    <row r="1433" spans="1:46" x14ac:dyDescent="0.25">
      <c r="A1433" s="38">
        <v>45276</v>
      </c>
      <c r="B1433" s="39" t="s">
        <v>44</v>
      </c>
      <c r="C1433" s="40">
        <v>0.64236111111111105</v>
      </c>
      <c r="D1433" s="39">
        <v>4</v>
      </c>
      <c r="E1433" s="39">
        <v>4</v>
      </c>
      <c r="F1433" s="70">
        <v>6</v>
      </c>
      <c r="G1433" s="39">
        <v>1100</v>
      </c>
      <c r="H1433" s="39" t="s">
        <v>1398</v>
      </c>
      <c r="I1433" s="39">
        <v>72</v>
      </c>
      <c r="J1433" s="39">
        <v>160</v>
      </c>
      <c r="K1433" s="39">
        <v>7</v>
      </c>
      <c r="L1433" s="39" t="s">
        <v>307</v>
      </c>
      <c r="M1433" s="39" t="s">
        <v>1006</v>
      </c>
      <c r="N1433" s="41">
        <v>8.3000000000000007</v>
      </c>
      <c r="O1433" s="39" t="s">
        <v>1427</v>
      </c>
      <c r="P1433" s="39" t="s">
        <v>1478</v>
      </c>
      <c r="Q1433" s="48"/>
      <c r="R1433" s="39">
        <v>10</v>
      </c>
      <c r="S1433" s="39">
        <v>55</v>
      </c>
      <c r="T1433" s="39">
        <v>55</v>
      </c>
      <c r="U1433" s="48">
        <v>53.714859437751009</v>
      </c>
      <c r="V1433" s="39">
        <v>3</v>
      </c>
      <c r="W1433" s="39">
        <v>2</v>
      </c>
      <c r="X1433" s="39">
        <v>2</v>
      </c>
      <c r="Y1433" s="39">
        <v>5.4</v>
      </c>
      <c r="Z1433" s="39">
        <v>20</v>
      </c>
      <c r="AA1433" s="39"/>
      <c r="AB1433" s="52"/>
      <c r="AC1433" s="39"/>
      <c r="AD1433" s="41">
        <v>11</v>
      </c>
      <c r="AE1433" s="41"/>
      <c r="AF1433" s="68" t="s">
        <v>619</v>
      </c>
      <c r="AG1433" s="39" t="str">
        <f>VLOOKUP(B1433,$B$1703:$D$1743,2,FALSE)</f>
        <v>NSW</v>
      </c>
      <c r="AH1433" s="39" t="str">
        <f>VLOOKUP(B1433,$B$1703:$D$1743,3,FALSE)</f>
        <v>-</v>
      </c>
      <c r="AI1433" s="69" t="str">
        <f>TRIM(PROPER(L1433))</f>
        <v>Accredited</v>
      </c>
      <c r="AJ1433" s="39" t="str">
        <f>TEXT(A1433, "ddd")</f>
        <v>Sat</v>
      </c>
      <c r="AK1433" s="39">
        <f>MONTH(Table2[[#This Row],[Date]])</f>
        <v>12</v>
      </c>
      <c r="AL1433" s="39"/>
      <c r="AM1433" s="39" t="str">
        <f>IF(AND(Table2[[#This Row],[Date]]=A1434,Table2[[#This Row],[Track]]=B1434,Table2[[#This Row],[Race]]=F1434,AL1433&lt;&gt;"Neg",AL1434&lt;&gt;"Neg"),2,"")</f>
        <v/>
      </c>
      <c r="AN1433" s="39" t="str">
        <f>IF(AM1433=2,2,IF(AND(AM1432=2,Table2[[#This Row],[Negatives]]&lt;&gt;"NEG"),2,""))</f>
        <v/>
      </c>
      <c r="AO1433" s="39">
        <f>IF(AND(Table2[[#This Row],[State]]="NSW",Table2[[#This Row],[Rated Order]]=3,AN1433=""),100,100)</f>
        <v>100</v>
      </c>
      <c r="AP1433" s="39" t="str">
        <f>IF(AC1433&lt;&gt;"Won","",AO1433*AD1433)</f>
        <v/>
      </c>
      <c r="AQ1433" s="39">
        <f>IF(AP1433="",AO1433*-1,AP1433-AO1433)</f>
        <v>-100</v>
      </c>
      <c r="AR1433" s="95">
        <f>IF(Table2[[#This Row],[Negatives]]="NEG","",IF(AND(Table2[[#This Row],[2 Pro Bets]]="",Table2[[#This Row],[State]]="NSW",Table2[[#This Row],[Rated Order]]=3),"",100))</f>
        <v>100</v>
      </c>
      <c r="AS1433" s="47" t="str">
        <f>IF(Table2[[#This Row],[Pro Bet]]="","",IF(Table2[[#This Row],[Lev Ret]]="","",AR1433*Table2[[#This Row],[Div]]))</f>
        <v/>
      </c>
      <c r="AT1433" s="96">
        <f>IF(Table2[[#This Row],[Pro Bet]]="","",IF(AS1433="",AR1433*-1,AS1433-AR1433))</f>
        <v>-100</v>
      </c>
    </row>
    <row r="1434" spans="1:46" x14ac:dyDescent="0.25">
      <c r="A1434" s="38">
        <v>45276</v>
      </c>
      <c r="B1434" s="39" t="s">
        <v>44</v>
      </c>
      <c r="C1434" s="40">
        <v>0.69444444444444453</v>
      </c>
      <c r="D1434" s="39">
        <v>4</v>
      </c>
      <c r="E1434" s="39">
        <v>4</v>
      </c>
      <c r="F1434" s="70">
        <v>8</v>
      </c>
      <c r="G1434" s="39">
        <v>1400</v>
      </c>
      <c r="H1434" s="39" t="s">
        <v>1398</v>
      </c>
      <c r="I1434" s="39">
        <v>78</v>
      </c>
      <c r="J1434" s="39">
        <v>160</v>
      </c>
      <c r="K1434" s="39">
        <v>8</v>
      </c>
      <c r="L1434" s="39" t="s">
        <v>380</v>
      </c>
      <c r="M1434" s="39" t="s">
        <v>999</v>
      </c>
      <c r="N1434" s="41">
        <v>11.4</v>
      </c>
      <c r="O1434" s="39" t="s">
        <v>1149</v>
      </c>
      <c r="P1434" s="39" t="s">
        <v>1562</v>
      </c>
      <c r="Q1434" s="48">
        <v>2</v>
      </c>
      <c r="R1434" s="39">
        <v>6</v>
      </c>
      <c r="S1434" s="39">
        <v>59</v>
      </c>
      <c r="T1434" s="39">
        <v>57</v>
      </c>
      <c r="U1434" s="48">
        <v>20.820122595645739</v>
      </c>
      <c r="V1434" s="39">
        <v>2</v>
      </c>
      <c r="W1434" s="39">
        <v>2</v>
      </c>
      <c r="X1434" s="39">
        <v>2</v>
      </c>
      <c r="Y1434" s="39">
        <v>7</v>
      </c>
      <c r="Z1434" s="39">
        <v>20</v>
      </c>
      <c r="AA1434" s="39"/>
      <c r="AB1434" s="52"/>
      <c r="AC1434" s="39" t="s">
        <v>1</v>
      </c>
      <c r="AD1434" s="41">
        <v>4.2</v>
      </c>
      <c r="AE1434" s="41">
        <v>1.8</v>
      </c>
      <c r="AF1434" s="68" t="s">
        <v>619</v>
      </c>
      <c r="AG1434" s="39" t="str">
        <f>VLOOKUP(B1434,$B$1703:$D$1743,2,FALSE)</f>
        <v>NSW</v>
      </c>
      <c r="AH1434" s="39" t="str">
        <f>VLOOKUP(B1434,$B$1703:$D$1743,3,FALSE)</f>
        <v>-</v>
      </c>
      <c r="AI1434" s="69" t="str">
        <f>TRIM(PROPER(L1434))</f>
        <v>Plundering</v>
      </c>
      <c r="AJ1434" s="39" t="str">
        <f>TEXT(A1434, "ddd")</f>
        <v>Sat</v>
      </c>
      <c r="AK1434" s="39">
        <f>MONTH(Table2[[#This Row],[Date]])</f>
        <v>12</v>
      </c>
      <c r="AL1434" s="39"/>
      <c r="AM1434" s="39">
        <f>IF(AND(Table2[[#This Row],[Date]]=A1435,Table2[[#This Row],[Track]]=B1435,Table2[[#This Row],[Race]]=F1435,AL1434&lt;&gt;"Neg",AL1435&lt;&gt;"Neg"),2,"")</f>
        <v>2</v>
      </c>
      <c r="AN1434" s="39">
        <f>IF(AM1434=2,2,IF(AND(AM1433=2,Table2[[#This Row],[Negatives]]&lt;&gt;"NEG"),2,""))</f>
        <v>2</v>
      </c>
      <c r="AO1434" s="39">
        <f>IF(AND(Table2[[#This Row],[State]]="NSW",Table2[[#This Row],[Rated Order]]=3,AN1434=""),100,100)</f>
        <v>100</v>
      </c>
      <c r="AP1434" s="39" t="str">
        <f>IF(AC1434&lt;&gt;"Won","",AO1434*AD1434)</f>
        <v/>
      </c>
      <c r="AQ1434" s="39">
        <f>IF(AP1434="",AO1434*-1,AP1434-AO1434)</f>
        <v>-100</v>
      </c>
      <c r="AR1434" s="95">
        <f>IF(Table2[[#This Row],[Negatives]]="NEG","",IF(AND(Table2[[#This Row],[2 Pro Bets]]="",Table2[[#This Row],[State]]="NSW",Table2[[#This Row],[Rated Order]]=3),"",100))</f>
        <v>100</v>
      </c>
      <c r="AS1434" s="47" t="str">
        <f>IF(Table2[[#This Row],[Pro Bet]]="","",IF(Table2[[#This Row],[Lev Ret]]="","",AR1434*Table2[[#This Row],[Div]]))</f>
        <v/>
      </c>
      <c r="AT1434" s="96">
        <f>IF(Table2[[#This Row],[Pro Bet]]="","",IF(AS1434="",AR1434*-1,AS1434-AR1434))</f>
        <v>-100</v>
      </c>
    </row>
    <row r="1435" spans="1:46" x14ac:dyDescent="0.25">
      <c r="A1435" s="38">
        <v>45276</v>
      </c>
      <c r="B1435" s="39" t="s">
        <v>44</v>
      </c>
      <c r="C1435" s="40">
        <v>0.69444444444444453</v>
      </c>
      <c r="D1435" s="39">
        <v>4</v>
      </c>
      <c r="E1435" s="39">
        <v>4</v>
      </c>
      <c r="F1435" s="70">
        <v>8</v>
      </c>
      <c r="G1435" s="39">
        <v>1400</v>
      </c>
      <c r="H1435" s="39" t="s">
        <v>1398</v>
      </c>
      <c r="I1435" s="39">
        <v>78</v>
      </c>
      <c r="J1435" s="39">
        <v>160</v>
      </c>
      <c r="K1435" s="39">
        <v>3</v>
      </c>
      <c r="L1435" s="39" t="s">
        <v>93</v>
      </c>
      <c r="M1435" s="39" t="s">
        <v>999</v>
      </c>
      <c r="N1435" s="41">
        <v>6.7</v>
      </c>
      <c r="O1435" s="39" t="s">
        <v>1539</v>
      </c>
      <c r="P1435" s="39" t="s">
        <v>1563</v>
      </c>
      <c r="Q1435" s="48">
        <v>3</v>
      </c>
      <c r="R1435" s="39">
        <v>8</v>
      </c>
      <c r="S1435" s="39">
        <v>61</v>
      </c>
      <c r="T1435" s="39">
        <v>58</v>
      </c>
      <c r="U1435" s="48">
        <v>20.820122595645739</v>
      </c>
      <c r="V1435" s="39">
        <v>1</v>
      </c>
      <c r="W1435" s="39">
        <v>1</v>
      </c>
      <c r="X1435" s="39">
        <v>3</v>
      </c>
      <c r="Y1435" s="39">
        <v>7.1</v>
      </c>
      <c r="Z1435" s="39">
        <v>20</v>
      </c>
      <c r="AA1435" s="39"/>
      <c r="AB1435" s="52"/>
      <c r="AC1435" s="39" t="s">
        <v>471</v>
      </c>
      <c r="AD1435" s="41">
        <v>14.3</v>
      </c>
      <c r="AE1435" s="41">
        <v>4.2</v>
      </c>
      <c r="AF1435" s="68" t="s">
        <v>619</v>
      </c>
      <c r="AG1435" s="39" t="str">
        <f>VLOOKUP(B1435,$B$1703:$D$1743,2,FALSE)</f>
        <v>NSW</v>
      </c>
      <c r="AH1435" s="39" t="str">
        <f>VLOOKUP(B1435,$B$1703:$D$1743,3,FALSE)</f>
        <v>-</v>
      </c>
      <c r="AI1435" s="69" t="str">
        <f>TRIM(PROPER(L1435))</f>
        <v>Felix Majestic</v>
      </c>
      <c r="AJ1435" s="39" t="str">
        <f>TEXT(A1435, "ddd")</f>
        <v>Sat</v>
      </c>
      <c r="AK1435" s="39">
        <f>MONTH(Table2[[#This Row],[Date]])</f>
        <v>12</v>
      </c>
      <c r="AL1435" s="39"/>
      <c r="AM1435" s="39" t="str">
        <f>IF(AND(Table2[[#This Row],[Date]]=A1436,Table2[[#This Row],[Track]]=B1436,Table2[[#This Row],[Race]]=F1436,AL1435&lt;&gt;"Neg",AL1436&lt;&gt;"Neg"),2,"")</f>
        <v/>
      </c>
      <c r="AN1435" s="39">
        <f>IF(AM1435=2,2,IF(AND(AM1434=2,Table2[[#This Row],[Negatives]]&lt;&gt;"NEG"),2,""))</f>
        <v>2</v>
      </c>
      <c r="AO1435" s="39">
        <f>IF(AND(Table2[[#This Row],[State]]="NSW",Table2[[#This Row],[Rated Order]]=3,AN1435=""),100,100)</f>
        <v>100</v>
      </c>
      <c r="AP1435" s="39">
        <f>IF(AC1435&lt;&gt;"Won","",AO1435*AD1435)</f>
        <v>1430</v>
      </c>
      <c r="AQ1435" s="39">
        <f>IF(AP1435="",AO1435*-1,AP1435-AO1435)</f>
        <v>1330</v>
      </c>
      <c r="AR1435" s="95">
        <f>IF(Table2[[#This Row],[Negatives]]="NEG","",IF(AND(Table2[[#This Row],[2 Pro Bets]]="",Table2[[#This Row],[State]]="NSW",Table2[[#This Row],[Rated Order]]=3),"",100))</f>
        <v>100</v>
      </c>
      <c r="AS1435" s="47">
        <f>IF(Table2[[#This Row],[Pro Bet]]="","",IF(Table2[[#This Row],[Lev Ret]]="","",AR1435*Table2[[#This Row],[Div]]))</f>
        <v>1430</v>
      </c>
      <c r="AT1435" s="96">
        <f>IF(Table2[[#This Row],[Pro Bet]]="","",IF(AS1435="",AR1435*-1,AS1435-AR1435))</f>
        <v>1330</v>
      </c>
    </row>
    <row r="1436" spans="1:46" x14ac:dyDescent="0.25">
      <c r="A1436" s="38">
        <v>45276</v>
      </c>
      <c r="B1436" s="39" t="s">
        <v>107</v>
      </c>
      <c r="C1436" s="40">
        <v>0.70833333333333337</v>
      </c>
      <c r="D1436" s="39">
        <v>4</v>
      </c>
      <c r="E1436" s="39">
        <v>10</v>
      </c>
      <c r="F1436" s="70">
        <v>9</v>
      </c>
      <c r="G1436" s="39">
        <v>1400</v>
      </c>
      <c r="H1436" s="39" t="s">
        <v>988</v>
      </c>
      <c r="I1436" s="39" t="s">
        <v>989</v>
      </c>
      <c r="J1436" s="39">
        <v>150</v>
      </c>
      <c r="K1436" s="39">
        <v>9</v>
      </c>
      <c r="L1436" s="39" t="s">
        <v>323</v>
      </c>
      <c r="M1436" s="39" t="s">
        <v>1030</v>
      </c>
      <c r="N1436" s="41">
        <v>3.4</v>
      </c>
      <c r="O1436" s="39" t="s">
        <v>1035</v>
      </c>
      <c r="P1436" s="39" t="s">
        <v>997</v>
      </c>
      <c r="Q1436" s="48"/>
      <c r="R1436" s="39">
        <v>2</v>
      </c>
      <c r="S1436" s="39">
        <v>54</v>
      </c>
      <c r="T1436" s="39">
        <v>54</v>
      </c>
      <c r="U1436" s="48">
        <v>18.181818181818183</v>
      </c>
      <c r="V1436" s="39">
        <v>4</v>
      </c>
      <c r="W1436" s="39"/>
      <c r="X1436" s="39">
        <v>3</v>
      </c>
      <c r="Y1436" s="39">
        <v>5.6</v>
      </c>
      <c r="Z1436" s="39">
        <v>30</v>
      </c>
      <c r="AA1436" s="39">
        <v>9</v>
      </c>
      <c r="AB1436" s="52"/>
      <c r="AC1436" s="39" t="s">
        <v>1</v>
      </c>
      <c r="AD1436" s="41">
        <v>3.8</v>
      </c>
      <c r="AE1436" s="41">
        <v>1.5</v>
      </c>
      <c r="AF1436" s="68" t="s">
        <v>618</v>
      </c>
      <c r="AG1436" s="39" t="str">
        <f>VLOOKUP(B1436,$B$1703:$D$1743,2,FALSE)</f>
        <v>Vic</v>
      </c>
      <c r="AH1436" s="39" t="str">
        <f>VLOOKUP(B1436,$B$1703:$D$1743,3,FALSE)</f>
        <v>-</v>
      </c>
      <c r="AI1436" s="69" t="str">
        <f>TRIM(PROPER(L1436))</f>
        <v>Dubai Poet</v>
      </c>
      <c r="AJ1436" s="39" t="str">
        <f>TEXT(A1436, "ddd")</f>
        <v>Sat</v>
      </c>
      <c r="AK1436" s="39">
        <f>MONTH(Table2[[#This Row],[Date]])</f>
        <v>12</v>
      </c>
      <c r="AL1436" s="39" t="s">
        <v>1361</v>
      </c>
      <c r="AM1436" s="39" t="str">
        <f>IF(AND(Table2[[#This Row],[Date]]=A1437,Table2[[#This Row],[Track]]=B1437,Table2[[#This Row],[Race]]=F1437,AL1436&lt;&gt;"Neg",AL1437&lt;&gt;"Neg"),2,"")</f>
        <v/>
      </c>
      <c r="AN1436" s="39" t="str">
        <f>IF(AM1436=2,2,IF(AND(AM1435=2,Table2[[#This Row],[Negatives]]&lt;&gt;"NEG"),2,""))</f>
        <v/>
      </c>
      <c r="AO1436" s="39">
        <f>IF(AND(Table2[[#This Row],[State]]="NSW",Table2[[#This Row],[Rated Order]]=3,AN1436=""),100,100)</f>
        <v>100</v>
      </c>
      <c r="AP1436" s="39" t="str">
        <f>IF(AC1436&lt;&gt;"Won","",AO1436*AD1436)</f>
        <v/>
      </c>
      <c r="AQ1436" s="39">
        <f>IF(AP1436="",AO1436*-1,AP1436-AO1436)</f>
        <v>-100</v>
      </c>
      <c r="AR1436" s="95" t="str">
        <f>IF(Table2[[#This Row],[Negatives]]="NEG","",IF(AND(Table2[[#This Row],[2 Pro Bets]]="",Table2[[#This Row],[State]]="NSW",Table2[[#This Row],[Rated Order]]=3),"",100))</f>
        <v/>
      </c>
      <c r="AS1436" s="47" t="str">
        <f>IF(Table2[[#This Row],[Pro Bet]]="","",IF(Table2[[#This Row],[Lev Ret]]="","",AR1436*Table2[[#This Row],[Div]]))</f>
        <v/>
      </c>
      <c r="AT1436" s="96" t="str">
        <f>IF(Table2[[#This Row],[Pro Bet]]="","",IF(AS1436="",AR1436*-1,AS1436-AR1436))</f>
        <v/>
      </c>
    </row>
    <row r="1437" spans="1:46" x14ac:dyDescent="0.25">
      <c r="A1437" s="38">
        <v>45276</v>
      </c>
      <c r="B1437" s="39" t="s">
        <v>44</v>
      </c>
      <c r="C1437" s="40">
        <v>0.72222222222222221</v>
      </c>
      <c r="D1437" s="39">
        <v>4</v>
      </c>
      <c r="E1437" s="39">
        <v>4</v>
      </c>
      <c r="F1437" s="70">
        <v>9</v>
      </c>
      <c r="G1437" s="39">
        <v>1000</v>
      </c>
      <c r="H1437" s="39" t="s">
        <v>1398</v>
      </c>
      <c r="I1437" s="39">
        <v>78</v>
      </c>
      <c r="J1437" s="39">
        <v>160</v>
      </c>
      <c r="K1437" s="39">
        <v>4</v>
      </c>
      <c r="L1437" s="39" t="s">
        <v>66</v>
      </c>
      <c r="M1437" s="39" t="s">
        <v>999</v>
      </c>
      <c r="N1437" s="41">
        <v>5</v>
      </c>
      <c r="O1437" s="39" t="s">
        <v>1142</v>
      </c>
      <c r="P1437" s="39" t="s">
        <v>1547</v>
      </c>
      <c r="Q1437" s="48"/>
      <c r="R1437" s="39">
        <v>8</v>
      </c>
      <c r="S1437" s="39">
        <v>57.5</v>
      </c>
      <c r="T1437" s="39">
        <v>57.5</v>
      </c>
      <c r="U1437" s="48">
        <v>28.333333333333336</v>
      </c>
      <c r="V1437" s="39"/>
      <c r="W1437" s="39">
        <v>1</v>
      </c>
      <c r="X1437" s="39">
        <v>2</v>
      </c>
      <c r="Y1437" s="39">
        <v>5.9</v>
      </c>
      <c r="Z1437" s="39">
        <v>20</v>
      </c>
      <c r="AA1437" s="39"/>
      <c r="AB1437" s="52"/>
      <c r="AC1437" s="39"/>
      <c r="AD1437" s="41">
        <v>6.5</v>
      </c>
      <c r="AE1437" s="41"/>
      <c r="AF1437" s="68" t="s">
        <v>619</v>
      </c>
      <c r="AG1437" s="39" t="str">
        <f>VLOOKUP(B1437,$B$1703:$D$1743,2,FALSE)</f>
        <v>NSW</v>
      </c>
      <c r="AH1437" s="39" t="str">
        <f>VLOOKUP(B1437,$B$1703:$D$1743,3,FALSE)</f>
        <v>-</v>
      </c>
      <c r="AI1437" s="69" t="str">
        <f>TRIM(PROPER(L1437))</f>
        <v>Squad</v>
      </c>
      <c r="AJ1437" s="39" t="str">
        <f>TEXT(A1437, "ddd")</f>
        <v>Sat</v>
      </c>
      <c r="AK1437" s="39">
        <f>MONTH(Table2[[#This Row],[Date]])</f>
        <v>12</v>
      </c>
      <c r="AL1437" s="39"/>
      <c r="AM1437" s="39">
        <f>IF(AND(Table2[[#This Row],[Date]]=A1438,Table2[[#This Row],[Track]]=B1438,Table2[[#This Row],[Race]]=F1438,AL1437&lt;&gt;"Neg",AL1438&lt;&gt;"Neg"),2,"")</f>
        <v>2</v>
      </c>
      <c r="AN1437" s="39">
        <f>IF(AM1437=2,2,IF(AND(AM1436=2,Table2[[#This Row],[Negatives]]&lt;&gt;"NEG"),2,""))</f>
        <v>2</v>
      </c>
      <c r="AO1437" s="39">
        <f>IF(AND(Table2[[#This Row],[State]]="NSW",Table2[[#This Row],[Rated Order]]=3,AN1437=""),100,100)</f>
        <v>100</v>
      </c>
      <c r="AP1437" s="39" t="str">
        <f>IF(AC1437&lt;&gt;"Won","",AO1437*AD1437)</f>
        <v/>
      </c>
      <c r="AQ1437" s="39">
        <f>IF(AP1437="",AO1437*-1,AP1437-AO1437)</f>
        <v>-100</v>
      </c>
      <c r="AR1437" s="95">
        <f>IF(Table2[[#This Row],[Negatives]]="NEG","",IF(AND(Table2[[#This Row],[2 Pro Bets]]="",Table2[[#This Row],[State]]="NSW",Table2[[#This Row],[Rated Order]]=3),"",100))</f>
        <v>100</v>
      </c>
      <c r="AS1437" s="47" t="str">
        <f>IF(Table2[[#This Row],[Pro Bet]]="","",IF(Table2[[#This Row],[Lev Ret]]="","",AR1437*Table2[[#This Row],[Div]]))</f>
        <v/>
      </c>
      <c r="AT1437" s="96">
        <f>IF(Table2[[#This Row],[Pro Bet]]="","",IF(AS1437="",AR1437*-1,AS1437-AR1437))</f>
        <v>-100</v>
      </c>
    </row>
    <row r="1438" spans="1:46" x14ac:dyDescent="0.25">
      <c r="A1438" s="38">
        <v>45276</v>
      </c>
      <c r="B1438" s="39" t="s">
        <v>44</v>
      </c>
      <c r="C1438" s="40">
        <v>0.72222222222222221</v>
      </c>
      <c r="D1438" s="39">
        <v>4</v>
      </c>
      <c r="E1438" s="39">
        <v>4</v>
      </c>
      <c r="F1438" s="70">
        <v>9</v>
      </c>
      <c r="G1438" s="39">
        <v>1000</v>
      </c>
      <c r="H1438" s="39" t="s">
        <v>1398</v>
      </c>
      <c r="I1438" s="39">
        <v>78</v>
      </c>
      <c r="J1438" s="39">
        <v>160</v>
      </c>
      <c r="K1438" s="39">
        <v>3</v>
      </c>
      <c r="L1438" s="39" t="s">
        <v>123</v>
      </c>
      <c r="M1438" s="39" t="s">
        <v>995</v>
      </c>
      <c r="N1438" s="41">
        <v>2.7</v>
      </c>
      <c r="O1438" s="39" t="s">
        <v>1545</v>
      </c>
      <c r="P1438" s="39" t="s">
        <v>1175</v>
      </c>
      <c r="Q1438" s="48"/>
      <c r="R1438" s="39">
        <v>6</v>
      </c>
      <c r="S1438" s="39">
        <v>59</v>
      </c>
      <c r="T1438" s="39">
        <v>59</v>
      </c>
      <c r="U1438" s="48">
        <v>28.333333333333336</v>
      </c>
      <c r="V1438" s="39">
        <v>1</v>
      </c>
      <c r="W1438" s="39">
        <v>5</v>
      </c>
      <c r="X1438" s="39">
        <v>3</v>
      </c>
      <c r="Y1438" s="39">
        <v>6.9</v>
      </c>
      <c r="Z1438" s="39">
        <v>20</v>
      </c>
      <c r="AA1438" s="39"/>
      <c r="AB1438" s="52"/>
      <c r="AC1438" s="39" t="s">
        <v>471</v>
      </c>
      <c r="AD1438" s="41">
        <v>2.8</v>
      </c>
      <c r="AE1438" s="41">
        <v>1.4</v>
      </c>
      <c r="AF1438" s="68" t="s">
        <v>619</v>
      </c>
      <c r="AG1438" s="39" t="str">
        <f>VLOOKUP(B1438,$B$1703:$D$1743,2,FALSE)</f>
        <v>NSW</v>
      </c>
      <c r="AH1438" s="39" t="str">
        <f>VLOOKUP(B1438,$B$1703:$D$1743,3,FALSE)</f>
        <v>-</v>
      </c>
      <c r="AI1438" s="69" t="str">
        <f>TRIM(PROPER(L1438))</f>
        <v>Time To Boogie</v>
      </c>
      <c r="AJ1438" s="39" t="str">
        <f>TEXT(A1438, "ddd")</f>
        <v>Sat</v>
      </c>
      <c r="AK1438" s="39">
        <f>MONTH(Table2[[#This Row],[Date]])</f>
        <v>12</v>
      </c>
      <c r="AL1438" s="39"/>
      <c r="AM1438" s="39" t="str">
        <f>IF(AND(Table2[[#This Row],[Date]]=A1439,Table2[[#This Row],[Track]]=B1439,Table2[[#This Row],[Race]]=F1439,AL1438&lt;&gt;"Neg",AL1439&lt;&gt;"Neg"),2,"")</f>
        <v/>
      </c>
      <c r="AN1438" s="39">
        <f>IF(AM1438=2,2,IF(AND(AM1437=2,Table2[[#This Row],[Negatives]]&lt;&gt;"NEG"),2,""))</f>
        <v>2</v>
      </c>
      <c r="AO1438" s="39">
        <f>IF(AND(Table2[[#This Row],[State]]="NSW",Table2[[#This Row],[Rated Order]]=3,AN1438=""),100,100)</f>
        <v>100</v>
      </c>
      <c r="AP1438" s="39">
        <f>IF(AC1438&lt;&gt;"Won","",AO1438*AD1438)</f>
        <v>280</v>
      </c>
      <c r="AQ1438" s="39">
        <f>IF(AP1438="",AO1438*-1,AP1438-AO1438)</f>
        <v>180</v>
      </c>
      <c r="AR1438" s="95">
        <f>IF(Table2[[#This Row],[Negatives]]="NEG","",IF(AND(Table2[[#This Row],[2 Pro Bets]]="",Table2[[#This Row],[State]]="NSW",Table2[[#This Row],[Rated Order]]=3),"",100))</f>
        <v>100</v>
      </c>
      <c r="AS1438" s="47">
        <f>IF(Table2[[#This Row],[Pro Bet]]="","",IF(Table2[[#This Row],[Lev Ret]]="","",AR1438*Table2[[#This Row],[Div]]))</f>
        <v>280</v>
      </c>
      <c r="AT1438" s="96">
        <f>IF(Table2[[#This Row],[Pro Bet]]="","",IF(AS1438="",AR1438*-1,AS1438-AR1438))</f>
        <v>180</v>
      </c>
    </row>
    <row r="1439" spans="1:46" x14ac:dyDescent="0.25">
      <c r="A1439" s="38">
        <v>45276</v>
      </c>
      <c r="B1439" s="39" t="s">
        <v>44</v>
      </c>
      <c r="C1439" s="40">
        <v>0.74652777777777779</v>
      </c>
      <c r="D1439" s="39">
        <v>4</v>
      </c>
      <c r="E1439" s="39">
        <v>4</v>
      </c>
      <c r="F1439" s="70">
        <v>10</v>
      </c>
      <c r="G1439" s="39">
        <v>1200</v>
      </c>
      <c r="H1439" s="39" t="s">
        <v>1398</v>
      </c>
      <c r="I1439" s="39">
        <v>78</v>
      </c>
      <c r="J1439" s="39">
        <v>160</v>
      </c>
      <c r="K1439" s="39">
        <v>11</v>
      </c>
      <c r="L1439" s="39" t="s">
        <v>372</v>
      </c>
      <c r="M1439" s="39" t="s">
        <v>1018</v>
      </c>
      <c r="N1439" s="41">
        <v>4.4000000000000004</v>
      </c>
      <c r="O1439" s="39" t="s">
        <v>1142</v>
      </c>
      <c r="P1439" s="39" t="s">
        <v>1266</v>
      </c>
      <c r="Q1439" s="48"/>
      <c r="R1439" s="39">
        <v>5</v>
      </c>
      <c r="S1439" s="39">
        <v>55.5</v>
      </c>
      <c r="T1439" s="39">
        <v>55.5</v>
      </c>
      <c r="U1439" s="48">
        <v>43.560606060606062</v>
      </c>
      <c r="V1439" s="39"/>
      <c r="W1439" s="39"/>
      <c r="X1439" s="39">
        <v>2</v>
      </c>
      <c r="Y1439" s="39">
        <v>5.6</v>
      </c>
      <c r="Z1439" s="39">
        <v>20</v>
      </c>
      <c r="AA1439" s="39"/>
      <c r="AB1439" s="52"/>
      <c r="AC1439" s="39" t="s">
        <v>1</v>
      </c>
      <c r="AD1439" s="41">
        <v>3.9</v>
      </c>
      <c r="AE1439" s="41">
        <v>1.4</v>
      </c>
      <c r="AF1439" s="68" t="s">
        <v>619</v>
      </c>
      <c r="AG1439" s="39" t="str">
        <f>VLOOKUP(B1439,$B$1703:$D$1743,2,FALSE)</f>
        <v>NSW</v>
      </c>
      <c r="AH1439" s="39" t="str">
        <f>VLOOKUP(B1439,$B$1703:$D$1743,3,FALSE)</f>
        <v>-</v>
      </c>
      <c r="AI1439" s="69" t="str">
        <f>TRIM(PROPER(L1439))</f>
        <v>Shohei</v>
      </c>
      <c r="AJ1439" s="39" t="str">
        <f>TEXT(A1439, "ddd")</f>
        <v>Sat</v>
      </c>
      <c r="AK1439" s="39">
        <f>MONTH(Table2[[#This Row],[Date]])</f>
        <v>12</v>
      </c>
      <c r="AL1439" s="39" t="s">
        <v>1362</v>
      </c>
      <c r="AM1439" s="39" t="str">
        <f>IF(AND(Table2[[#This Row],[Date]]=A1440,Table2[[#This Row],[Track]]=B1440,Table2[[#This Row],[Race]]=F1440,AL1439&lt;&gt;"Neg",AL1440&lt;&gt;"Neg"),2,"")</f>
        <v/>
      </c>
      <c r="AN1439" s="39" t="str">
        <f>IF(AM1439=2,2,IF(AND(AM1438=2,Table2[[#This Row],[Negatives]]&lt;&gt;"NEG"),2,""))</f>
        <v/>
      </c>
      <c r="AO1439" s="39">
        <f>IF(AND(Table2[[#This Row],[State]]="NSW",Table2[[#This Row],[Rated Order]]=3,AN1439=""),100,100)</f>
        <v>100</v>
      </c>
      <c r="AP1439" s="39" t="str">
        <f>IF(AC1439&lt;&gt;"Won","",AO1439*AD1439)</f>
        <v/>
      </c>
      <c r="AQ1439" s="39">
        <f>IF(AP1439="",AO1439*-1,AP1439-AO1439)</f>
        <v>-100</v>
      </c>
      <c r="AR1439" s="95" t="str">
        <f>IF(Table2[[#This Row],[Negatives]]="NEG","",IF(AND(Table2[[#This Row],[2 Pro Bets]]="",Table2[[#This Row],[State]]="NSW",Table2[[#This Row],[Rated Order]]=3),"",100))</f>
        <v/>
      </c>
      <c r="AS1439" s="47" t="str">
        <f>IF(Table2[[#This Row],[Pro Bet]]="","",IF(Table2[[#This Row],[Lev Ret]]="","",AR1439*Table2[[#This Row],[Div]]))</f>
        <v/>
      </c>
      <c r="AT1439" s="96" t="str">
        <f>IF(Table2[[#This Row],[Pro Bet]]="","",IF(AS1439="",AR1439*-1,AS1439-AR1439))</f>
        <v/>
      </c>
    </row>
    <row r="1440" spans="1:46" x14ac:dyDescent="0.25">
      <c r="A1440" s="38">
        <v>45276</v>
      </c>
      <c r="B1440" s="39" t="s">
        <v>44</v>
      </c>
      <c r="C1440" s="40">
        <v>0.74652777777777779</v>
      </c>
      <c r="D1440" s="39">
        <v>4</v>
      </c>
      <c r="E1440" s="39">
        <v>4</v>
      </c>
      <c r="F1440" s="70">
        <v>10</v>
      </c>
      <c r="G1440" s="39">
        <v>1200</v>
      </c>
      <c r="H1440" s="39" t="s">
        <v>1398</v>
      </c>
      <c r="I1440" s="39">
        <v>78</v>
      </c>
      <c r="J1440" s="39">
        <v>160</v>
      </c>
      <c r="K1440" s="39">
        <v>10</v>
      </c>
      <c r="L1440" s="39" t="s">
        <v>383</v>
      </c>
      <c r="M1440" s="39" t="s">
        <v>1006</v>
      </c>
      <c r="N1440" s="41">
        <v>4.4000000000000004</v>
      </c>
      <c r="O1440" s="39" t="s">
        <v>1068</v>
      </c>
      <c r="P1440" s="39" t="s">
        <v>1547</v>
      </c>
      <c r="Q1440" s="48"/>
      <c r="R1440" s="39">
        <v>7</v>
      </c>
      <c r="S1440" s="39">
        <v>57</v>
      </c>
      <c r="T1440" s="39">
        <v>57</v>
      </c>
      <c r="U1440" s="48">
        <v>43.560606060606062</v>
      </c>
      <c r="V1440" s="39">
        <v>4</v>
      </c>
      <c r="W1440" s="39">
        <v>3</v>
      </c>
      <c r="X1440" s="39">
        <v>3</v>
      </c>
      <c r="Y1440" s="39">
        <v>6.7</v>
      </c>
      <c r="Z1440" s="39">
        <v>20</v>
      </c>
      <c r="AA1440" s="39"/>
      <c r="AB1440" s="52"/>
      <c r="AC1440" s="39"/>
      <c r="AD1440" s="41">
        <v>4.4000000000000004</v>
      </c>
      <c r="AE1440" s="41"/>
      <c r="AF1440" s="68" t="s">
        <v>619</v>
      </c>
      <c r="AG1440" s="39" t="str">
        <f>VLOOKUP(B1440,$B$1703:$D$1743,2,FALSE)</f>
        <v>NSW</v>
      </c>
      <c r="AH1440" s="39" t="str">
        <f>VLOOKUP(B1440,$B$1703:$D$1743,3,FALSE)</f>
        <v>-</v>
      </c>
      <c r="AI1440" s="69" t="str">
        <f>TRIM(PROPER(L1440))</f>
        <v>Contemporary</v>
      </c>
      <c r="AJ1440" s="39" t="str">
        <f>TEXT(A1440, "ddd")</f>
        <v>Sat</v>
      </c>
      <c r="AK1440" s="39">
        <f>MONTH(Table2[[#This Row],[Date]])</f>
        <v>12</v>
      </c>
      <c r="AL1440" s="79" t="s">
        <v>1362</v>
      </c>
      <c r="AM1440" s="39" t="str">
        <f>IF(AND(Table2[[#This Row],[Date]]=A1441,Table2[[#This Row],[Track]]=B1441,Table2[[#This Row],[Race]]=F1441,AL1440&lt;&gt;"Neg",AL1441&lt;&gt;"Neg"),2,"")</f>
        <v/>
      </c>
      <c r="AN1440" s="39" t="str">
        <f>IF(AM1440=2,2,IF(AND(AM1439=2,Table2[[#This Row],[Negatives]]&lt;&gt;"NEG"),2,""))</f>
        <v/>
      </c>
      <c r="AO1440" s="39">
        <f>IF(AND(Table2[[#This Row],[State]]="NSW",Table2[[#This Row],[Rated Order]]=3,AN1440=""),100,100)</f>
        <v>100</v>
      </c>
      <c r="AP1440" s="39" t="str">
        <f>IF(AC1440&lt;&gt;"Won","",AO1440*AD1440)</f>
        <v/>
      </c>
      <c r="AQ1440" s="39">
        <f>IF(AP1440="",AO1440*-1,AP1440-AO1440)</f>
        <v>-100</v>
      </c>
      <c r="AR1440" s="95" t="str">
        <f>IF(Table2[[#This Row],[Negatives]]="NEG","",IF(AND(Table2[[#This Row],[2 Pro Bets]]="",Table2[[#This Row],[State]]="NSW",Table2[[#This Row],[Rated Order]]=3),"",100))</f>
        <v/>
      </c>
      <c r="AS1440" s="47" t="str">
        <f>IF(Table2[[#This Row],[Pro Bet]]="","",IF(Table2[[#This Row],[Lev Ret]]="","",AR1440*Table2[[#This Row],[Div]]))</f>
        <v/>
      </c>
      <c r="AT1440" s="96" t="str">
        <f>IF(Table2[[#This Row],[Pro Bet]]="","",IF(AS1440="",AR1440*-1,AS1440-AR1440))</f>
        <v/>
      </c>
    </row>
    <row r="1441" spans="1:46" x14ac:dyDescent="0.25">
      <c r="A1441" s="38">
        <v>45283</v>
      </c>
      <c r="B1441" s="39" t="s">
        <v>44</v>
      </c>
      <c r="C1441" s="40">
        <v>0.59375</v>
      </c>
      <c r="D1441" s="39">
        <v>5</v>
      </c>
      <c r="E1441" s="39">
        <v>8</v>
      </c>
      <c r="F1441" s="70">
        <v>4</v>
      </c>
      <c r="G1441" s="39">
        <v>1200</v>
      </c>
      <c r="H1441" s="39" t="s">
        <v>1398</v>
      </c>
      <c r="I1441" s="39">
        <v>72</v>
      </c>
      <c r="J1441" s="39">
        <v>120</v>
      </c>
      <c r="K1441" s="39">
        <v>7</v>
      </c>
      <c r="L1441" s="39" t="s">
        <v>401</v>
      </c>
      <c r="M1441" s="39" t="s">
        <v>990</v>
      </c>
      <c r="N1441" s="41">
        <v>3.7</v>
      </c>
      <c r="O1441" s="39" t="s">
        <v>1276</v>
      </c>
      <c r="P1441" s="39" t="s">
        <v>992</v>
      </c>
      <c r="Q1441" s="48"/>
      <c r="R1441" s="39">
        <v>7</v>
      </c>
      <c r="S1441" s="39">
        <v>57.5</v>
      </c>
      <c r="T1441" s="39">
        <v>57.5</v>
      </c>
      <c r="U1441" s="48">
        <v>39.075219798111362</v>
      </c>
      <c r="V1441" s="39">
        <v>1</v>
      </c>
      <c r="W1441" s="39">
        <v>1</v>
      </c>
      <c r="X1441" s="39">
        <v>2</v>
      </c>
      <c r="Y1441" s="39">
        <v>7</v>
      </c>
      <c r="Z1441" s="39">
        <v>20</v>
      </c>
      <c r="AA1441" s="39"/>
      <c r="AB1441" s="52"/>
      <c r="AC1441" s="39"/>
      <c r="AD1441" s="41">
        <v>4.2</v>
      </c>
      <c r="AE1441" s="41"/>
      <c r="AF1441" s="68" t="s">
        <v>619</v>
      </c>
      <c r="AG1441" s="39" t="str">
        <f>VLOOKUP(B1441,$B$1703:$D$1743,2,FALSE)</f>
        <v>NSW</v>
      </c>
      <c r="AH1441" s="39" t="str">
        <f>VLOOKUP(B1441,$B$1703:$D$1743,3,FALSE)</f>
        <v>-</v>
      </c>
      <c r="AI1441" s="69" t="str">
        <f>TRIM(PROPER(L1441))</f>
        <v>Ningaloo Star</v>
      </c>
      <c r="AJ1441" s="39" t="str">
        <f>TEXT(A1441, "ddd")</f>
        <v>Sat</v>
      </c>
      <c r="AK1441" s="39">
        <f>MONTH(Table2[[#This Row],[Date]])</f>
        <v>12</v>
      </c>
      <c r="AL1441" s="39"/>
      <c r="AM1441" s="39" t="str">
        <f>IF(AND(Table2[[#This Row],[Date]]=A1442,Table2[[#This Row],[Track]]=B1442,Table2[[#This Row],[Race]]=F1442,AL1441&lt;&gt;"Neg",AL1442&lt;&gt;"Neg"),2,"")</f>
        <v/>
      </c>
      <c r="AN1441" s="39" t="str">
        <f>IF(AM1441=2,2,IF(AND(AM1440=2,Table2[[#This Row],[Negatives]]&lt;&gt;"NEG"),2,""))</f>
        <v/>
      </c>
      <c r="AO1441" s="39">
        <f>IF(AND(Table2[[#This Row],[State]]="NSW",Table2[[#This Row],[Rated Order]]=3,AN1441=""),100,100)</f>
        <v>100</v>
      </c>
      <c r="AP1441" s="39" t="str">
        <f>IF(AC1441&lt;&gt;"Won","",AO1441*AD1441)</f>
        <v/>
      </c>
      <c r="AQ1441" s="39">
        <f>IF(AP1441="",AO1441*-1,AP1441-AO1441)</f>
        <v>-100</v>
      </c>
      <c r="AR1441" s="95">
        <f>IF(Table2[[#This Row],[Negatives]]="NEG","",IF(AND(Table2[[#This Row],[2 Pro Bets]]="",Table2[[#This Row],[State]]="NSW",Table2[[#This Row],[Rated Order]]=3),"",100))</f>
        <v>100</v>
      </c>
      <c r="AS1441" s="47" t="str">
        <f>IF(Table2[[#This Row],[Pro Bet]]="","",IF(Table2[[#This Row],[Lev Ret]]="","",AR1441*Table2[[#This Row],[Div]]))</f>
        <v/>
      </c>
      <c r="AT1441" s="96">
        <f>IF(Table2[[#This Row],[Pro Bet]]="","",IF(AS1441="",AR1441*-1,AS1441-AR1441))</f>
        <v>-100</v>
      </c>
    </row>
    <row r="1442" spans="1:46" x14ac:dyDescent="0.25">
      <c r="A1442" s="38">
        <v>45283</v>
      </c>
      <c r="B1442" s="39" t="s">
        <v>44</v>
      </c>
      <c r="C1442" s="40">
        <v>0.59375</v>
      </c>
      <c r="D1442" s="39">
        <v>5</v>
      </c>
      <c r="E1442" s="39">
        <v>8</v>
      </c>
      <c r="F1442" s="70">
        <v>4</v>
      </c>
      <c r="G1442" s="39">
        <v>1200</v>
      </c>
      <c r="H1442" s="39" t="s">
        <v>1398</v>
      </c>
      <c r="I1442" s="39">
        <v>72</v>
      </c>
      <c r="J1442" s="39">
        <v>120</v>
      </c>
      <c r="K1442" s="39">
        <v>5</v>
      </c>
      <c r="L1442" s="39" t="s">
        <v>402</v>
      </c>
      <c r="M1442" s="39" t="s">
        <v>1018</v>
      </c>
      <c r="N1442" s="41">
        <v>8.3000000000000007</v>
      </c>
      <c r="O1442" s="39" t="s">
        <v>1445</v>
      </c>
      <c r="P1442" s="39" t="s">
        <v>1262</v>
      </c>
      <c r="Q1442" s="48"/>
      <c r="R1442" s="39">
        <v>1</v>
      </c>
      <c r="S1442" s="39">
        <v>58</v>
      </c>
      <c r="T1442" s="39">
        <v>58</v>
      </c>
      <c r="U1442" s="48">
        <v>39.075219798111362</v>
      </c>
      <c r="V1442" s="39">
        <v>3</v>
      </c>
      <c r="W1442" s="39"/>
      <c r="X1442" s="39">
        <v>3</v>
      </c>
      <c r="Y1442" s="39">
        <v>7.7</v>
      </c>
      <c r="Z1442" s="39">
        <v>20</v>
      </c>
      <c r="AA1442" s="39"/>
      <c r="AB1442" s="52"/>
      <c r="AC1442" s="39" t="s">
        <v>471</v>
      </c>
      <c r="AD1442" s="41">
        <v>9</v>
      </c>
      <c r="AE1442" s="41">
        <v>2.9</v>
      </c>
      <c r="AF1442" s="68" t="s">
        <v>619</v>
      </c>
      <c r="AG1442" s="39" t="str">
        <f>VLOOKUP(B1442,$B$1703:$D$1743,2,FALSE)</f>
        <v>NSW</v>
      </c>
      <c r="AH1442" s="39" t="str">
        <f>VLOOKUP(B1442,$B$1703:$D$1743,3,FALSE)</f>
        <v>-</v>
      </c>
      <c r="AI1442" s="69" t="str">
        <f>TRIM(PROPER(L1442))</f>
        <v>Cripps Tonite</v>
      </c>
      <c r="AJ1442" s="39" t="str">
        <f>TEXT(A1442, "ddd")</f>
        <v>Sat</v>
      </c>
      <c r="AK1442" s="39">
        <f>MONTH(Table2[[#This Row],[Date]])</f>
        <v>12</v>
      </c>
      <c r="AL1442" s="39" t="s">
        <v>1362</v>
      </c>
      <c r="AM1442" s="39" t="str">
        <f>IF(AND(Table2[[#This Row],[Date]]=A1443,Table2[[#This Row],[Track]]=B1443,Table2[[#This Row],[Race]]=F1443,AL1442&lt;&gt;"Neg",AL1443&lt;&gt;"Neg"),2,"")</f>
        <v/>
      </c>
      <c r="AN1442" s="39" t="str">
        <f>IF(AM1442=2,2,IF(AND(AM1441=2,Table2[[#This Row],[Negatives]]&lt;&gt;"NEG"),2,""))</f>
        <v/>
      </c>
      <c r="AO1442" s="39">
        <f>IF(AND(Table2[[#This Row],[State]]="NSW",Table2[[#This Row],[Rated Order]]=3,AN1442=""),100,100)</f>
        <v>100</v>
      </c>
      <c r="AP1442" s="39">
        <f>IF(AC1442&lt;&gt;"Won","",AO1442*AD1442)</f>
        <v>900</v>
      </c>
      <c r="AQ1442" s="39">
        <f>IF(AP1442="",AO1442*-1,AP1442-AO1442)</f>
        <v>800</v>
      </c>
      <c r="AR1442" s="95" t="str">
        <f>IF(Table2[[#This Row],[Negatives]]="NEG","",IF(AND(Table2[[#This Row],[2 Pro Bets]]="",Table2[[#This Row],[State]]="NSW",Table2[[#This Row],[Rated Order]]=3),"",100))</f>
        <v/>
      </c>
      <c r="AS1442" s="47" t="str">
        <f>IF(Table2[[#This Row],[Pro Bet]]="","",IF(Table2[[#This Row],[Lev Ret]]="","",AR1442*Table2[[#This Row],[Div]]))</f>
        <v/>
      </c>
      <c r="AT1442" s="96" t="str">
        <f>IF(Table2[[#This Row],[Pro Bet]]="","",IF(AS1442="",AR1442*-1,AS1442-AR1442))</f>
        <v/>
      </c>
    </row>
    <row r="1443" spans="1:46" x14ac:dyDescent="0.25">
      <c r="A1443" s="38">
        <v>45283</v>
      </c>
      <c r="B1443" s="39" t="s">
        <v>44</v>
      </c>
      <c r="C1443" s="40">
        <v>0.61805555555555558</v>
      </c>
      <c r="D1443" s="39">
        <v>5</v>
      </c>
      <c r="E1443" s="39">
        <v>8</v>
      </c>
      <c r="F1443" s="70">
        <v>5</v>
      </c>
      <c r="G1443" s="39">
        <v>1600</v>
      </c>
      <c r="H1443" s="39" t="s">
        <v>1398</v>
      </c>
      <c r="I1443" s="39">
        <v>74</v>
      </c>
      <c r="J1443" s="39">
        <v>160</v>
      </c>
      <c r="K1443" s="39">
        <v>12</v>
      </c>
      <c r="L1443" s="39" t="s">
        <v>114</v>
      </c>
      <c r="M1443" s="39" t="s">
        <v>999</v>
      </c>
      <c r="N1443" s="41">
        <v>4.5999999999999996</v>
      </c>
      <c r="O1443" s="39" t="s">
        <v>1091</v>
      </c>
      <c r="P1443" s="39" t="s">
        <v>1547</v>
      </c>
      <c r="Q1443" s="48"/>
      <c r="R1443" s="39">
        <v>5</v>
      </c>
      <c r="S1443" s="39">
        <v>53.5</v>
      </c>
      <c r="T1443" s="39">
        <v>53.5</v>
      </c>
      <c r="U1443" s="48">
        <v>48.054919908466822</v>
      </c>
      <c r="V1443" s="39"/>
      <c r="W1443" s="39">
        <v>1</v>
      </c>
      <c r="X1443" s="39">
        <v>2</v>
      </c>
      <c r="Y1443" s="39">
        <v>5.3</v>
      </c>
      <c r="Z1443" s="39">
        <v>20</v>
      </c>
      <c r="AA1443" s="39"/>
      <c r="AB1443" s="52"/>
      <c r="AC1443" s="39"/>
      <c r="AD1443" s="41">
        <v>4.2</v>
      </c>
      <c r="AE1443" s="41"/>
      <c r="AF1443" s="68" t="s">
        <v>619</v>
      </c>
      <c r="AG1443" s="39" t="str">
        <f>VLOOKUP(B1443,$B$1703:$D$1743,2,FALSE)</f>
        <v>NSW</v>
      </c>
      <c r="AH1443" s="39" t="str">
        <f>VLOOKUP(B1443,$B$1703:$D$1743,3,FALSE)</f>
        <v>-</v>
      </c>
      <c r="AI1443" s="69" t="str">
        <f>TRIM(PROPER(L1443))</f>
        <v>Matusalem</v>
      </c>
      <c r="AJ1443" s="39" t="str">
        <f>TEXT(A1443, "ddd")</f>
        <v>Sat</v>
      </c>
      <c r="AK1443" s="39">
        <f>MONTH(Table2[[#This Row],[Date]])</f>
        <v>12</v>
      </c>
      <c r="AL1443" s="39"/>
      <c r="AM1443" s="39">
        <f>IF(AND(Table2[[#This Row],[Date]]=A1444,Table2[[#This Row],[Track]]=B1444,Table2[[#This Row],[Race]]=F1444,AL1443&lt;&gt;"Neg",AL1444&lt;&gt;"Neg"),2,"")</f>
        <v>2</v>
      </c>
      <c r="AN1443" s="39">
        <f>IF(AM1443=2,2,IF(AND(AM1442=2,Table2[[#This Row],[Negatives]]&lt;&gt;"NEG"),2,""))</f>
        <v>2</v>
      </c>
      <c r="AO1443" s="39">
        <f>IF(AND(Table2[[#This Row],[State]]="NSW",Table2[[#This Row],[Rated Order]]=3,AN1443=""),100,100)</f>
        <v>100</v>
      </c>
      <c r="AP1443" s="39" t="str">
        <f>IF(AC1443&lt;&gt;"Won","",AO1443*AD1443)</f>
        <v/>
      </c>
      <c r="AQ1443" s="39">
        <f>IF(AP1443="",AO1443*-1,AP1443-AO1443)</f>
        <v>-100</v>
      </c>
      <c r="AR1443" s="95">
        <f>IF(Table2[[#This Row],[Negatives]]="NEG","",IF(AND(Table2[[#This Row],[2 Pro Bets]]="",Table2[[#This Row],[State]]="NSW",Table2[[#This Row],[Rated Order]]=3),"",100))</f>
        <v>100</v>
      </c>
      <c r="AS1443" s="47" t="str">
        <f>IF(Table2[[#This Row],[Pro Bet]]="","",IF(Table2[[#This Row],[Lev Ret]]="","",AR1443*Table2[[#This Row],[Div]]))</f>
        <v/>
      </c>
      <c r="AT1443" s="96">
        <f>IF(Table2[[#This Row],[Pro Bet]]="","",IF(AS1443="",AR1443*-1,AS1443-AR1443))</f>
        <v>-100</v>
      </c>
    </row>
    <row r="1444" spans="1:46" x14ac:dyDescent="0.25">
      <c r="A1444" s="38">
        <v>45283</v>
      </c>
      <c r="B1444" s="39" t="s">
        <v>44</v>
      </c>
      <c r="C1444" s="40">
        <v>0.61805555555555558</v>
      </c>
      <c r="D1444" s="39">
        <v>5</v>
      </c>
      <c r="E1444" s="39">
        <v>8</v>
      </c>
      <c r="F1444" s="70">
        <v>5</v>
      </c>
      <c r="G1444" s="39">
        <v>1600</v>
      </c>
      <c r="H1444" s="39" t="s">
        <v>1398</v>
      </c>
      <c r="I1444" s="39">
        <v>74</v>
      </c>
      <c r="J1444" s="39">
        <v>160</v>
      </c>
      <c r="K1444" s="39">
        <v>7</v>
      </c>
      <c r="L1444" s="39" t="s">
        <v>403</v>
      </c>
      <c r="M1444" s="39" t="s">
        <v>1006</v>
      </c>
      <c r="N1444" s="41">
        <v>12.5</v>
      </c>
      <c r="O1444" s="39" t="s">
        <v>1564</v>
      </c>
      <c r="P1444" s="39" t="s">
        <v>1486</v>
      </c>
      <c r="Q1444" s="48"/>
      <c r="R1444" s="39">
        <v>7</v>
      </c>
      <c r="S1444" s="39">
        <v>56</v>
      </c>
      <c r="T1444" s="39">
        <v>56</v>
      </c>
      <c r="U1444" s="48">
        <v>48.054919908466822</v>
      </c>
      <c r="V1444" s="39"/>
      <c r="W1444" s="39">
        <v>5</v>
      </c>
      <c r="X1444" s="39">
        <v>3</v>
      </c>
      <c r="Y1444" s="39">
        <v>6.2</v>
      </c>
      <c r="Z1444" s="39">
        <v>20</v>
      </c>
      <c r="AA1444" s="39"/>
      <c r="AB1444" s="52"/>
      <c r="AC1444" s="39"/>
      <c r="AD1444" s="41">
        <v>14</v>
      </c>
      <c r="AE1444" s="41"/>
      <c r="AF1444" s="68" t="s">
        <v>619</v>
      </c>
      <c r="AG1444" s="39" t="str">
        <f>VLOOKUP(B1444,$B$1703:$D$1743,2,FALSE)</f>
        <v>NSW</v>
      </c>
      <c r="AH1444" s="39" t="str">
        <f>VLOOKUP(B1444,$B$1703:$D$1743,3,FALSE)</f>
        <v>-</v>
      </c>
      <c r="AI1444" s="69" t="str">
        <f>TRIM(PROPER(L1444))</f>
        <v>Whisky Wisdom</v>
      </c>
      <c r="AJ1444" s="39" t="str">
        <f>TEXT(A1444, "ddd")</f>
        <v>Sat</v>
      </c>
      <c r="AK1444" s="39">
        <f>MONTH(Table2[[#This Row],[Date]])</f>
        <v>12</v>
      </c>
      <c r="AL1444" s="39"/>
      <c r="AM1444" s="39" t="str">
        <f>IF(AND(Table2[[#This Row],[Date]]=A1445,Table2[[#This Row],[Track]]=B1445,Table2[[#This Row],[Race]]=F1445,AL1444&lt;&gt;"Neg",AL1445&lt;&gt;"Neg"),2,"")</f>
        <v/>
      </c>
      <c r="AN1444" s="39">
        <f>IF(AM1444=2,2,IF(AND(AM1443=2,Table2[[#This Row],[Negatives]]&lt;&gt;"NEG"),2,""))</f>
        <v>2</v>
      </c>
      <c r="AO1444" s="39">
        <f>IF(AND(Table2[[#This Row],[State]]="NSW",Table2[[#This Row],[Rated Order]]=3,AN1444=""),100,100)</f>
        <v>100</v>
      </c>
      <c r="AP1444" s="39" t="str">
        <f>IF(AC1444&lt;&gt;"Won","",AO1444*AD1444)</f>
        <v/>
      </c>
      <c r="AQ1444" s="39">
        <f>IF(AP1444="",AO1444*-1,AP1444-AO1444)</f>
        <v>-100</v>
      </c>
      <c r="AR1444" s="95">
        <f>IF(Table2[[#This Row],[Negatives]]="NEG","",IF(AND(Table2[[#This Row],[2 Pro Bets]]="",Table2[[#This Row],[State]]="NSW",Table2[[#This Row],[Rated Order]]=3),"",100))</f>
        <v>100</v>
      </c>
      <c r="AS1444" s="47" t="str">
        <f>IF(Table2[[#This Row],[Pro Bet]]="","",IF(Table2[[#This Row],[Lev Ret]]="","",AR1444*Table2[[#This Row],[Div]]))</f>
        <v/>
      </c>
      <c r="AT1444" s="96">
        <f>IF(Table2[[#This Row],[Pro Bet]]="","",IF(AS1444="",AR1444*-1,AS1444-AR1444))</f>
        <v>-100</v>
      </c>
    </row>
    <row r="1445" spans="1:46" x14ac:dyDescent="0.25">
      <c r="A1445" s="38">
        <v>45283</v>
      </c>
      <c r="B1445" s="39" t="s">
        <v>125</v>
      </c>
      <c r="C1445" s="40">
        <v>0.62847222222222221</v>
      </c>
      <c r="D1445" s="39">
        <v>4</v>
      </c>
      <c r="E1445" s="39">
        <v>0</v>
      </c>
      <c r="F1445" s="70">
        <v>6</v>
      </c>
      <c r="G1445" s="39">
        <v>1200</v>
      </c>
      <c r="H1445" s="39" t="s">
        <v>1021</v>
      </c>
      <c r="I1445" s="39">
        <v>78</v>
      </c>
      <c r="J1445" s="39">
        <v>130</v>
      </c>
      <c r="K1445" s="39">
        <v>6</v>
      </c>
      <c r="L1445" s="39" t="s">
        <v>287</v>
      </c>
      <c r="M1445" s="39" t="s">
        <v>1030</v>
      </c>
      <c r="N1445" s="41">
        <v>3.3</v>
      </c>
      <c r="O1445" s="39" t="s">
        <v>1145</v>
      </c>
      <c r="P1445" s="39" t="s">
        <v>1308</v>
      </c>
      <c r="Q1445" s="48">
        <v>2</v>
      </c>
      <c r="R1445" s="39">
        <v>4</v>
      </c>
      <c r="S1445" s="39">
        <v>59.5</v>
      </c>
      <c r="T1445" s="39">
        <v>57.5</v>
      </c>
      <c r="U1445" s="48">
        <v>57.330057330057329</v>
      </c>
      <c r="V1445" s="39">
        <v>2</v>
      </c>
      <c r="W1445" s="39">
        <v>1</v>
      </c>
      <c r="X1445" s="39">
        <v>2</v>
      </c>
      <c r="Y1445" s="39">
        <v>4.4000000000000004</v>
      </c>
      <c r="Z1445" s="39">
        <v>40</v>
      </c>
      <c r="AA1445" s="39">
        <v>8</v>
      </c>
      <c r="AB1445" s="52"/>
      <c r="AC1445" s="39"/>
      <c r="AD1445" s="41">
        <v>3.2</v>
      </c>
      <c r="AE1445" s="41"/>
      <c r="AF1445" s="68" t="s">
        <v>618</v>
      </c>
      <c r="AG1445" s="39" t="str">
        <f>VLOOKUP(B1445,$B$1703:$D$1743,2,FALSE)</f>
        <v>Vic</v>
      </c>
      <c r="AH1445" s="39" t="str">
        <f>VLOOKUP(B1445,$B$1703:$D$1743,3,FALSE)</f>
        <v>-</v>
      </c>
      <c r="AI1445" s="69" t="str">
        <f>TRIM(PROPER(L1445))</f>
        <v>South Of Houston</v>
      </c>
      <c r="AJ1445" s="39" t="str">
        <f>TEXT(A1445, "ddd")</f>
        <v>Sat</v>
      </c>
      <c r="AK1445" s="39">
        <f>MONTH(Table2[[#This Row],[Date]])</f>
        <v>12</v>
      </c>
      <c r="AL1445" s="39" t="s">
        <v>1361</v>
      </c>
      <c r="AM1445" s="39" t="str">
        <f>IF(AND(Table2[[#This Row],[Date]]=A1446,Table2[[#This Row],[Track]]=B1446,Table2[[#This Row],[Race]]=F1446,AL1445&lt;&gt;"Neg",AL1446&lt;&gt;"Neg"),2,"")</f>
        <v/>
      </c>
      <c r="AN1445" s="39" t="str">
        <f>IF(AM1445=2,2,IF(AND(AM1444=2,Table2[[#This Row],[Negatives]]&lt;&gt;"NEG"),2,""))</f>
        <v/>
      </c>
      <c r="AO1445" s="39">
        <f>IF(AND(Table2[[#This Row],[State]]="NSW",Table2[[#This Row],[Rated Order]]=3,AN1445=""),100,100)</f>
        <v>100</v>
      </c>
      <c r="AP1445" s="39" t="str">
        <f>IF(AC1445&lt;&gt;"Won","",AO1445*AD1445)</f>
        <v/>
      </c>
      <c r="AQ1445" s="39">
        <f>IF(AP1445="",AO1445*-1,AP1445-AO1445)</f>
        <v>-100</v>
      </c>
      <c r="AR1445" s="95" t="str">
        <f>IF(Table2[[#This Row],[Negatives]]="NEG","",IF(AND(Table2[[#This Row],[2 Pro Bets]]="",Table2[[#This Row],[State]]="NSW",Table2[[#This Row],[Rated Order]]=3),"",100))</f>
        <v/>
      </c>
      <c r="AS1445" s="47" t="str">
        <f>IF(Table2[[#This Row],[Pro Bet]]="","",IF(Table2[[#This Row],[Lev Ret]]="","",AR1445*Table2[[#This Row],[Div]]))</f>
        <v/>
      </c>
      <c r="AT1445" s="96" t="str">
        <f>IF(Table2[[#This Row],[Pro Bet]]="","",IF(AS1445="",AR1445*-1,AS1445-AR1445))</f>
        <v/>
      </c>
    </row>
    <row r="1446" spans="1:46" x14ac:dyDescent="0.25">
      <c r="A1446" s="38">
        <v>45283</v>
      </c>
      <c r="B1446" s="39" t="s">
        <v>44</v>
      </c>
      <c r="C1446" s="40">
        <v>0.64236111111111105</v>
      </c>
      <c r="D1446" s="39">
        <v>5</v>
      </c>
      <c r="E1446" s="39">
        <v>8</v>
      </c>
      <c r="F1446" s="70">
        <v>6</v>
      </c>
      <c r="G1446" s="39">
        <v>1200</v>
      </c>
      <c r="H1446" s="39" t="s">
        <v>1021</v>
      </c>
      <c r="I1446" s="39">
        <v>78</v>
      </c>
      <c r="J1446" s="39">
        <v>160</v>
      </c>
      <c r="K1446" s="39">
        <v>10</v>
      </c>
      <c r="L1446" s="39" t="s">
        <v>404</v>
      </c>
      <c r="M1446" s="39" t="s">
        <v>1006</v>
      </c>
      <c r="N1446" s="41">
        <v>5.0999999999999996</v>
      </c>
      <c r="O1446" s="39" t="s">
        <v>1411</v>
      </c>
      <c r="P1446" s="39" t="s">
        <v>1525</v>
      </c>
      <c r="Q1446" s="48"/>
      <c r="R1446" s="39">
        <v>3</v>
      </c>
      <c r="S1446" s="39">
        <v>55</v>
      </c>
      <c r="T1446" s="39">
        <v>55</v>
      </c>
      <c r="U1446" s="48">
        <v>28.457400659378798</v>
      </c>
      <c r="V1446" s="39">
        <v>2</v>
      </c>
      <c r="W1446" s="39">
        <v>5</v>
      </c>
      <c r="X1446" s="39">
        <v>2</v>
      </c>
      <c r="Y1446" s="39">
        <v>6</v>
      </c>
      <c r="Z1446" s="39">
        <v>20</v>
      </c>
      <c r="AA1446" s="39"/>
      <c r="AB1446" s="52"/>
      <c r="AC1446" s="39" t="s">
        <v>1</v>
      </c>
      <c r="AD1446" s="41">
        <v>6</v>
      </c>
      <c r="AE1446" s="41">
        <v>2.1</v>
      </c>
      <c r="AF1446" s="68" t="s">
        <v>619</v>
      </c>
      <c r="AG1446" s="39" t="str">
        <f>VLOOKUP(B1446,$B$1703:$D$1743,2,FALSE)</f>
        <v>NSW</v>
      </c>
      <c r="AH1446" s="39" t="str">
        <f>VLOOKUP(B1446,$B$1703:$D$1743,3,FALSE)</f>
        <v>-</v>
      </c>
      <c r="AI1446" s="69" t="str">
        <f>TRIM(PROPER(L1446))</f>
        <v>Tsarina Sophia</v>
      </c>
      <c r="AJ1446" s="39" t="str">
        <f>TEXT(A1446, "ddd")</f>
        <v>Sat</v>
      </c>
      <c r="AK1446" s="39">
        <f>MONTH(Table2[[#This Row],[Date]])</f>
        <v>12</v>
      </c>
      <c r="AL1446" s="39"/>
      <c r="AM1446" s="39">
        <f>IF(AND(Table2[[#This Row],[Date]]=A1447,Table2[[#This Row],[Track]]=B1447,Table2[[#This Row],[Race]]=F1447,AL1446&lt;&gt;"Neg",AL1447&lt;&gt;"Neg"),2,"")</f>
        <v>2</v>
      </c>
      <c r="AN1446" s="39">
        <f>IF(AM1446=2,2,IF(AND(AM1445=2,Table2[[#This Row],[Negatives]]&lt;&gt;"NEG"),2,""))</f>
        <v>2</v>
      </c>
      <c r="AO1446" s="39">
        <f>IF(AND(Table2[[#This Row],[State]]="NSW",Table2[[#This Row],[Rated Order]]=3,AN1446=""),100,100)</f>
        <v>100</v>
      </c>
      <c r="AP1446" s="39" t="str">
        <f>IF(AC1446&lt;&gt;"Won","",AO1446*AD1446)</f>
        <v/>
      </c>
      <c r="AQ1446" s="39">
        <f>IF(AP1446="",AO1446*-1,AP1446-AO1446)</f>
        <v>-100</v>
      </c>
      <c r="AR1446" s="95">
        <f>IF(Table2[[#This Row],[Negatives]]="NEG","",IF(AND(Table2[[#This Row],[2 Pro Bets]]="",Table2[[#This Row],[State]]="NSW",Table2[[#This Row],[Rated Order]]=3),"",100))</f>
        <v>100</v>
      </c>
      <c r="AS1446" s="47" t="str">
        <f>IF(Table2[[#This Row],[Pro Bet]]="","",IF(Table2[[#This Row],[Lev Ret]]="","",AR1446*Table2[[#This Row],[Div]]))</f>
        <v/>
      </c>
      <c r="AT1446" s="96">
        <f>IF(Table2[[#This Row],[Pro Bet]]="","",IF(AS1446="",AR1446*-1,AS1446-AR1446))</f>
        <v>-100</v>
      </c>
    </row>
    <row r="1447" spans="1:46" x14ac:dyDescent="0.25">
      <c r="A1447" s="38">
        <v>45283</v>
      </c>
      <c r="B1447" s="39" t="s">
        <v>44</v>
      </c>
      <c r="C1447" s="40">
        <v>0.64236111111111105</v>
      </c>
      <c r="D1447" s="39">
        <v>5</v>
      </c>
      <c r="E1447" s="39">
        <v>8</v>
      </c>
      <c r="F1447" s="70">
        <v>6</v>
      </c>
      <c r="G1447" s="39">
        <v>1200</v>
      </c>
      <c r="H1447" s="39" t="s">
        <v>1021</v>
      </c>
      <c r="I1447" s="39">
        <v>78</v>
      </c>
      <c r="J1447" s="39">
        <v>160</v>
      </c>
      <c r="K1447" s="39">
        <v>8</v>
      </c>
      <c r="L1447" s="39" t="s">
        <v>395</v>
      </c>
      <c r="M1447" s="39" t="s">
        <v>990</v>
      </c>
      <c r="N1447" s="41">
        <v>4.7</v>
      </c>
      <c r="O1447" s="39" t="s">
        <v>1440</v>
      </c>
      <c r="P1447" s="39" t="s">
        <v>992</v>
      </c>
      <c r="Q1447" s="48"/>
      <c r="R1447" s="39">
        <v>2</v>
      </c>
      <c r="S1447" s="39">
        <v>56</v>
      </c>
      <c r="T1447" s="39">
        <v>56</v>
      </c>
      <c r="U1447" s="48">
        <v>28.457400659378798</v>
      </c>
      <c r="V1447" s="39"/>
      <c r="W1447" s="39"/>
      <c r="X1447" s="39">
        <v>3</v>
      </c>
      <c r="Y1447" s="39">
        <v>6.7</v>
      </c>
      <c r="Z1447" s="39">
        <v>20</v>
      </c>
      <c r="AA1447" s="39"/>
      <c r="AB1447" s="52"/>
      <c r="AC1447" s="39"/>
      <c r="AD1447" s="41">
        <v>6</v>
      </c>
      <c r="AE1447" s="41"/>
      <c r="AF1447" s="68" t="s">
        <v>619</v>
      </c>
      <c r="AG1447" s="39" t="str">
        <f>VLOOKUP(B1447,$B$1703:$D$1743,2,FALSE)</f>
        <v>NSW</v>
      </c>
      <c r="AH1447" s="39" t="str">
        <f>VLOOKUP(B1447,$B$1703:$D$1743,3,FALSE)</f>
        <v>-</v>
      </c>
      <c r="AI1447" s="69" t="str">
        <f>TRIM(PROPER(L1447))</f>
        <v>Valiancy</v>
      </c>
      <c r="AJ1447" s="39" t="str">
        <f>TEXT(A1447, "ddd")</f>
        <v>Sat</v>
      </c>
      <c r="AK1447" s="39">
        <f>MONTH(Table2[[#This Row],[Date]])</f>
        <v>12</v>
      </c>
      <c r="AL1447" s="39"/>
      <c r="AM1447" s="39" t="str">
        <f>IF(AND(Table2[[#This Row],[Date]]=A1448,Table2[[#This Row],[Track]]=B1448,Table2[[#This Row],[Race]]=F1448,AL1447&lt;&gt;"Neg",AL1448&lt;&gt;"Neg"),2,"")</f>
        <v/>
      </c>
      <c r="AN1447" s="39">
        <f>IF(AM1447=2,2,IF(AND(AM1446=2,Table2[[#This Row],[Negatives]]&lt;&gt;"NEG"),2,""))</f>
        <v>2</v>
      </c>
      <c r="AO1447" s="39">
        <f>IF(AND(Table2[[#This Row],[State]]="NSW",Table2[[#This Row],[Rated Order]]=3,AN1447=""),100,100)</f>
        <v>100</v>
      </c>
      <c r="AP1447" s="39" t="str">
        <f>IF(AC1447&lt;&gt;"Won","",AO1447*AD1447)</f>
        <v/>
      </c>
      <c r="AQ1447" s="39">
        <f>IF(AP1447="",AO1447*-1,AP1447-AO1447)</f>
        <v>-100</v>
      </c>
      <c r="AR1447" s="95">
        <f>IF(Table2[[#This Row],[Negatives]]="NEG","",IF(AND(Table2[[#This Row],[2 Pro Bets]]="",Table2[[#This Row],[State]]="NSW",Table2[[#This Row],[Rated Order]]=3),"",100))</f>
        <v>100</v>
      </c>
      <c r="AS1447" s="47" t="str">
        <f>IF(Table2[[#This Row],[Pro Bet]]="","",IF(Table2[[#This Row],[Lev Ret]]="","",AR1447*Table2[[#This Row],[Div]]))</f>
        <v/>
      </c>
      <c r="AT1447" s="96">
        <f>IF(Table2[[#This Row],[Pro Bet]]="","",IF(AS1447="",AR1447*-1,AS1447-AR1447))</f>
        <v>-100</v>
      </c>
    </row>
    <row r="1448" spans="1:46" x14ac:dyDescent="0.25">
      <c r="A1448" s="38">
        <v>45283</v>
      </c>
      <c r="B1448" s="39" t="s">
        <v>125</v>
      </c>
      <c r="C1448" s="40">
        <v>0.65277777777777779</v>
      </c>
      <c r="D1448" s="39">
        <v>4</v>
      </c>
      <c r="E1448" s="39">
        <v>0</v>
      </c>
      <c r="F1448" s="70">
        <v>7</v>
      </c>
      <c r="G1448" s="39">
        <v>2040</v>
      </c>
      <c r="H1448" s="39" t="s">
        <v>988</v>
      </c>
      <c r="I1448" s="39">
        <v>78</v>
      </c>
      <c r="J1448" s="39">
        <v>130</v>
      </c>
      <c r="K1448" s="39">
        <v>3</v>
      </c>
      <c r="L1448" s="39" t="s">
        <v>288</v>
      </c>
      <c r="M1448" s="39" t="s">
        <v>1018</v>
      </c>
      <c r="N1448" s="41">
        <v>9</v>
      </c>
      <c r="O1448" s="39" t="s">
        <v>1340</v>
      </c>
      <c r="P1448" s="39" t="s">
        <v>1025</v>
      </c>
      <c r="Q1448" s="48"/>
      <c r="R1448" s="39">
        <v>1</v>
      </c>
      <c r="S1448" s="39">
        <v>58</v>
      </c>
      <c r="T1448" s="39">
        <v>58</v>
      </c>
      <c r="U1448" s="48">
        <v>33.838383838383834</v>
      </c>
      <c r="V1448" s="39">
        <v>3</v>
      </c>
      <c r="W1448" s="39">
        <v>2</v>
      </c>
      <c r="X1448" s="39">
        <v>2</v>
      </c>
      <c r="Y1448" s="39">
        <v>5.6</v>
      </c>
      <c r="Z1448" s="39">
        <v>30</v>
      </c>
      <c r="AA1448" s="39">
        <v>9</v>
      </c>
      <c r="AB1448" s="52"/>
      <c r="AC1448" s="39" t="s">
        <v>1</v>
      </c>
      <c r="AD1448" s="41">
        <v>10</v>
      </c>
      <c r="AE1448" s="41">
        <v>2.2000000000000002</v>
      </c>
      <c r="AF1448" s="68" t="s">
        <v>618</v>
      </c>
      <c r="AG1448" s="39" t="str">
        <f>VLOOKUP(B1448,$B$1703:$D$1743,2,FALSE)</f>
        <v>Vic</v>
      </c>
      <c r="AH1448" s="39" t="str">
        <f>VLOOKUP(B1448,$B$1703:$D$1743,3,FALSE)</f>
        <v>-</v>
      </c>
      <c r="AI1448" s="69" t="str">
        <f>TRIM(PROPER(L1448))</f>
        <v>Samedi</v>
      </c>
      <c r="AJ1448" s="39" t="str">
        <f>TEXT(A1448, "ddd")</f>
        <v>Sat</v>
      </c>
      <c r="AK1448" s="39">
        <f>MONTH(Table2[[#This Row],[Date]])</f>
        <v>12</v>
      </c>
      <c r="AL1448" s="39" t="s">
        <v>1361</v>
      </c>
      <c r="AM1448" s="39" t="str">
        <f>IF(AND(Table2[[#This Row],[Date]]=A1449,Table2[[#This Row],[Track]]=B1449,Table2[[#This Row],[Race]]=F1449,AL1448&lt;&gt;"Neg",AL1449&lt;&gt;"Neg"),2,"")</f>
        <v/>
      </c>
      <c r="AN1448" s="39" t="str">
        <f>IF(AM1448=2,2,IF(AND(AM1447=2,Table2[[#This Row],[Negatives]]&lt;&gt;"NEG"),2,""))</f>
        <v/>
      </c>
      <c r="AO1448" s="39">
        <f>IF(AND(Table2[[#This Row],[State]]="NSW",Table2[[#This Row],[Rated Order]]=3,AN1448=""),100,100)</f>
        <v>100</v>
      </c>
      <c r="AP1448" s="39" t="str">
        <f>IF(AC1448&lt;&gt;"Won","",AO1448*AD1448)</f>
        <v/>
      </c>
      <c r="AQ1448" s="39">
        <f>IF(AP1448="",AO1448*-1,AP1448-AO1448)</f>
        <v>-100</v>
      </c>
      <c r="AR1448" s="95" t="str">
        <f>IF(Table2[[#This Row],[Negatives]]="NEG","",IF(AND(Table2[[#This Row],[2 Pro Bets]]="",Table2[[#This Row],[State]]="NSW",Table2[[#This Row],[Rated Order]]=3),"",100))</f>
        <v/>
      </c>
      <c r="AS1448" s="47" t="str">
        <f>IF(Table2[[#This Row],[Pro Bet]]="","",IF(Table2[[#This Row],[Lev Ret]]="","",AR1448*Table2[[#This Row],[Div]]))</f>
        <v/>
      </c>
      <c r="AT1448" s="96" t="str">
        <f>IF(Table2[[#This Row],[Pro Bet]]="","",IF(AS1448="",AR1448*-1,AS1448-AR1448))</f>
        <v/>
      </c>
    </row>
    <row r="1449" spans="1:46" x14ac:dyDescent="0.25">
      <c r="A1449" s="38">
        <v>45283</v>
      </c>
      <c r="B1449" s="39" t="s">
        <v>44</v>
      </c>
      <c r="C1449" s="40">
        <v>0.66666666666666663</v>
      </c>
      <c r="D1449" s="39">
        <v>5</v>
      </c>
      <c r="E1449" s="39">
        <v>8</v>
      </c>
      <c r="F1449" s="70">
        <v>7</v>
      </c>
      <c r="G1449" s="39">
        <v>1100</v>
      </c>
      <c r="H1449" s="39" t="s">
        <v>1398</v>
      </c>
      <c r="I1449" s="39">
        <v>88</v>
      </c>
      <c r="J1449" s="39">
        <v>160</v>
      </c>
      <c r="K1449" s="39">
        <v>10</v>
      </c>
      <c r="L1449" s="39" t="s">
        <v>214</v>
      </c>
      <c r="M1449" s="39" t="s">
        <v>1006</v>
      </c>
      <c r="N1449" s="41">
        <v>4.2</v>
      </c>
      <c r="O1449" s="39" t="s">
        <v>1091</v>
      </c>
      <c r="P1449" s="39" t="s">
        <v>1416</v>
      </c>
      <c r="Q1449" s="48"/>
      <c r="R1449" s="39">
        <v>12</v>
      </c>
      <c r="S1449" s="39">
        <v>55</v>
      </c>
      <c r="T1449" s="39">
        <v>55</v>
      </c>
      <c r="U1449" s="48">
        <v>37.508153946510113</v>
      </c>
      <c r="V1449" s="39">
        <v>1</v>
      </c>
      <c r="W1449" s="39">
        <v>2</v>
      </c>
      <c r="X1449" s="39">
        <v>2</v>
      </c>
      <c r="Y1449" s="39">
        <v>5.9</v>
      </c>
      <c r="Z1449" s="39">
        <v>20</v>
      </c>
      <c r="AA1449" s="39"/>
      <c r="AB1449" s="52"/>
      <c r="AC1449" s="39"/>
      <c r="AD1449" s="41">
        <v>4.8</v>
      </c>
      <c r="AE1449" s="41"/>
      <c r="AF1449" s="68" t="s">
        <v>619</v>
      </c>
      <c r="AG1449" s="39" t="str">
        <f>VLOOKUP(B1449,$B$1703:$D$1743,2,FALSE)</f>
        <v>NSW</v>
      </c>
      <c r="AH1449" s="39" t="str">
        <f>VLOOKUP(B1449,$B$1703:$D$1743,3,FALSE)</f>
        <v>-</v>
      </c>
      <c r="AI1449" s="69" t="str">
        <f>TRIM(PROPER(L1449))</f>
        <v>Waverider Buoy</v>
      </c>
      <c r="AJ1449" s="39" t="str">
        <f>TEXT(A1449, "ddd")</f>
        <v>Sat</v>
      </c>
      <c r="AK1449" s="39">
        <f>MONTH(Table2[[#This Row],[Date]])</f>
        <v>12</v>
      </c>
      <c r="AL1449" s="39"/>
      <c r="AM1449" s="39">
        <f>IF(AND(Table2[[#This Row],[Date]]=A1450,Table2[[#This Row],[Track]]=B1450,Table2[[#This Row],[Race]]=F1450,AL1449&lt;&gt;"Neg",AL1450&lt;&gt;"Neg"),2,"")</f>
        <v>2</v>
      </c>
      <c r="AN1449" s="39">
        <f>IF(AM1449=2,2,IF(AND(AM1448=2,Table2[[#This Row],[Negatives]]&lt;&gt;"NEG"),2,""))</f>
        <v>2</v>
      </c>
      <c r="AO1449" s="39">
        <f>IF(AND(Table2[[#This Row],[State]]="NSW",Table2[[#This Row],[Rated Order]]=3,AN1449=""),100,100)</f>
        <v>100</v>
      </c>
      <c r="AP1449" s="39" t="str">
        <f>IF(AC1449&lt;&gt;"Won","",AO1449*AD1449)</f>
        <v/>
      </c>
      <c r="AQ1449" s="39">
        <f>IF(AP1449="",AO1449*-1,AP1449-AO1449)</f>
        <v>-100</v>
      </c>
      <c r="AR1449" s="95">
        <f>IF(Table2[[#This Row],[Negatives]]="NEG","",IF(AND(Table2[[#This Row],[2 Pro Bets]]="",Table2[[#This Row],[State]]="NSW",Table2[[#This Row],[Rated Order]]=3),"",100))</f>
        <v>100</v>
      </c>
      <c r="AS1449" s="47" t="str">
        <f>IF(Table2[[#This Row],[Pro Bet]]="","",IF(Table2[[#This Row],[Lev Ret]]="","",AR1449*Table2[[#This Row],[Div]]))</f>
        <v/>
      </c>
      <c r="AT1449" s="96">
        <f>IF(Table2[[#This Row],[Pro Bet]]="","",IF(AS1449="",AR1449*-1,AS1449-AR1449))</f>
        <v>-100</v>
      </c>
    </row>
    <row r="1450" spans="1:46" x14ac:dyDescent="0.25">
      <c r="A1450" s="38">
        <v>45283</v>
      </c>
      <c r="B1450" s="39" t="s">
        <v>44</v>
      </c>
      <c r="C1450" s="40">
        <v>0.66666666666666663</v>
      </c>
      <c r="D1450" s="39">
        <v>5</v>
      </c>
      <c r="E1450" s="39">
        <v>8</v>
      </c>
      <c r="F1450" s="70">
        <v>7</v>
      </c>
      <c r="G1450" s="39">
        <v>1100</v>
      </c>
      <c r="H1450" s="39" t="s">
        <v>1398</v>
      </c>
      <c r="I1450" s="39">
        <v>88</v>
      </c>
      <c r="J1450" s="39">
        <v>160</v>
      </c>
      <c r="K1450" s="39">
        <v>5</v>
      </c>
      <c r="L1450" s="39" t="s">
        <v>185</v>
      </c>
      <c r="M1450" s="39" t="s">
        <v>990</v>
      </c>
      <c r="N1450" s="41">
        <v>5.2</v>
      </c>
      <c r="O1450" s="39" t="s">
        <v>1425</v>
      </c>
      <c r="P1450" s="39" t="s">
        <v>1266</v>
      </c>
      <c r="Q1450" s="48"/>
      <c r="R1450" s="39">
        <v>9</v>
      </c>
      <c r="S1450" s="39">
        <v>57.5</v>
      </c>
      <c r="T1450" s="39">
        <v>57.5</v>
      </c>
      <c r="U1450" s="48">
        <v>37.508153946510113</v>
      </c>
      <c r="V1450" s="39">
        <v>3</v>
      </c>
      <c r="W1450" s="39"/>
      <c r="X1450" s="39">
        <v>3</v>
      </c>
      <c r="Y1450" s="39">
        <v>7.1</v>
      </c>
      <c r="Z1450" s="39">
        <v>20</v>
      </c>
      <c r="AA1450" s="39"/>
      <c r="AB1450" s="52"/>
      <c r="AC1450" s="39" t="s">
        <v>2</v>
      </c>
      <c r="AD1450" s="41">
        <v>5.5</v>
      </c>
      <c r="AE1450" s="41">
        <v>2</v>
      </c>
      <c r="AF1450" s="68" t="s">
        <v>619</v>
      </c>
      <c r="AG1450" s="39" t="str">
        <f>VLOOKUP(B1450,$B$1703:$D$1743,2,FALSE)</f>
        <v>NSW</v>
      </c>
      <c r="AH1450" s="39" t="str">
        <f>VLOOKUP(B1450,$B$1703:$D$1743,3,FALSE)</f>
        <v>-</v>
      </c>
      <c r="AI1450" s="69" t="str">
        <f>TRIM(PROPER(L1450))</f>
        <v>With Your Blessing</v>
      </c>
      <c r="AJ1450" s="39" t="str">
        <f>TEXT(A1450, "ddd")</f>
        <v>Sat</v>
      </c>
      <c r="AK1450" s="39">
        <f>MONTH(Table2[[#This Row],[Date]])</f>
        <v>12</v>
      </c>
      <c r="AL1450" s="39"/>
      <c r="AM1450" s="39" t="str">
        <f>IF(AND(Table2[[#This Row],[Date]]=A1451,Table2[[#This Row],[Track]]=B1451,Table2[[#This Row],[Race]]=F1451,AL1450&lt;&gt;"Neg",AL1451&lt;&gt;"Neg"),2,"")</f>
        <v/>
      </c>
      <c r="AN1450" s="39">
        <f>IF(AM1450=2,2,IF(AND(AM1449=2,Table2[[#This Row],[Negatives]]&lt;&gt;"NEG"),2,""))</f>
        <v>2</v>
      </c>
      <c r="AO1450" s="39">
        <f>IF(AND(Table2[[#This Row],[State]]="NSW",Table2[[#This Row],[Rated Order]]=3,AN1450=""),100,100)</f>
        <v>100</v>
      </c>
      <c r="AP1450" s="39" t="str">
        <f>IF(AC1450&lt;&gt;"Won","",AO1450*AD1450)</f>
        <v/>
      </c>
      <c r="AQ1450" s="39">
        <f>IF(AP1450="",AO1450*-1,AP1450-AO1450)</f>
        <v>-100</v>
      </c>
      <c r="AR1450" s="95">
        <f>IF(Table2[[#This Row],[Negatives]]="NEG","",IF(AND(Table2[[#This Row],[2 Pro Bets]]="",Table2[[#This Row],[State]]="NSW",Table2[[#This Row],[Rated Order]]=3),"",100))</f>
        <v>100</v>
      </c>
      <c r="AS1450" s="47" t="str">
        <f>IF(Table2[[#This Row],[Pro Bet]]="","",IF(Table2[[#This Row],[Lev Ret]]="","",AR1450*Table2[[#This Row],[Div]]))</f>
        <v/>
      </c>
      <c r="AT1450" s="96">
        <f>IF(Table2[[#This Row],[Pro Bet]]="","",IF(AS1450="",AR1450*-1,AS1450-AR1450))</f>
        <v>-100</v>
      </c>
    </row>
    <row r="1451" spans="1:46" x14ac:dyDescent="0.25">
      <c r="A1451" s="38">
        <v>45283</v>
      </c>
      <c r="B1451" s="39" t="s">
        <v>125</v>
      </c>
      <c r="C1451" s="40">
        <v>0.68055555555555547</v>
      </c>
      <c r="D1451" s="39">
        <v>4</v>
      </c>
      <c r="E1451" s="39">
        <v>0</v>
      </c>
      <c r="F1451" s="70">
        <v>8</v>
      </c>
      <c r="G1451" s="39">
        <v>2500</v>
      </c>
      <c r="H1451" s="39" t="s">
        <v>988</v>
      </c>
      <c r="I1451" s="39">
        <v>78</v>
      </c>
      <c r="J1451" s="39">
        <v>130</v>
      </c>
      <c r="K1451" s="39">
        <v>5</v>
      </c>
      <c r="L1451" s="39" t="s">
        <v>138</v>
      </c>
      <c r="M1451" s="39" t="s">
        <v>999</v>
      </c>
      <c r="N1451" s="41">
        <v>5.5</v>
      </c>
      <c r="O1451" s="39" t="s">
        <v>1000</v>
      </c>
      <c r="P1451" s="39" t="s">
        <v>1049</v>
      </c>
      <c r="Q1451" s="48"/>
      <c r="R1451" s="39">
        <v>1</v>
      </c>
      <c r="S1451" s="39">
        <v>58.5</v>
      </c>
      <c r="T1451" s="39">
        <v>58.5</v>
      </c>
      <c r="U1451" s="48">
        <v>46.634615384615387</v>
      </c>
      <c r="V1451" s="39">
        <v>3</v>
      </c>
      <c r="W1451" s="39">
        <v>4</v>
      </c>
      <c r="X1451" s="39">
        <v>3</v>
      </c>
      <c r="Y1451" s="39">
        <v>5.5</v>
      </c>
      <c r="Z1451" s="39">
        <v>30</v>
      </c>
      <c r="AA1451" s="39">
        <v>11</v>
      </c>
      <c r="AB1451" s="52"/>
      <c r="AC1451" s="39"/>
      <c r="AD1451" s="41">
        <v>5.5</v>
      </c>
      <c r="AE1451" s="41"/>
      <c r="AF1451" s="68" t="s">
        <v>618</v>
      </c>
      <c r="AG1451" s="39" t="str">
        <f>VLOOKUP(B1451,$B$1703:$D$1743,2,FALSE)</f>
        <v>Vic</v>
      </c>
      <c r="AH1451" s="39" t="str">
        <f>VLOOKUP(B1451,$B$1703:$D$1743,3,FALSE)</f>
        <v>-</v>
      </c>
      <c r="AI1451" s="69" t="str">
        <f>TRIM(PROPER(L1451))</f>
        <v>Fire Glo Too</v>
      </c>
      <c r="AJ1451" s="39" t="str">
        <f>TEXT(A1451, "ddd")</f>
        <v>Sat</v>
      </c>
      <c r="AK1451" s="39">
        <f>MONTH(Table2[[#This Row],[Date]])</f>
        <v>12</v>
      </c>
      <c r="AL1451" s="39"/>
      <c r="AM1451" s="39" t="str">
        <f>IF(AND(Table2[[#This Row],[Date]]=A1452,Table2[[#This Row],[Track]]=B1452,Table2[[#This Row],[Race]]=F1452,AL1451&lt;&gt;"Neg",AL1452&lt;&gt;"Neg"),2,"")</f>
        <v/>
      </c>
      <c r="AN1451" s="39" t="str">
        <f>IF(AM1451=2,2,IF(AND(AM1450=2,Table2[[#This Row],[Negatives]]&lt;&gt;"NEG"),2,""))</f>
        <v/>
      </c>
      <c r="AO1451" s="39">
        <f>IF(AND(Table2[[#This Row],[State]]="NSW",Table2[[#This Row],[Rated Order]]=3,AN1451=""),100,100)</f>
        <v>100</v>
      </c>
      <c r="AP1451" s="39" t="str">
        <f>IF(AC1451&lt;&gt;"Won","",AO1451*AD1451)</f>
        <v/>
      </c>
      <c r="AQ1451" s="39">
        <f>IF(AP1451="",AO1451*-1,AP1451-AO1451)</f>
        <v>-100</v>
      </c>
      <c r="AR1451" s="95">
        <f>IF(Table2[[#This Row],[Negatives]]="NEG","",IF(AND(Table2[[#This Row],[2 Pro Bets]]="",Table2[[#This Row],[State]]="NSW",Table2[[#This Row],[Rated Order]]=3),"",100))</f>
        <v>100</v>
      </c>
      <c r="AS1451" s="47" t="str">
        <f>IF(Table2[[#This Row],[Pro Bet]]="","",IF(Table2[[#This Row],[Lev Ret]]="","",AR1451*Table2[[#This Row],[Div]]))</f>
        <v/>
      </c>
      <c r="AT1451" s="96">
        <f>IF(Table2[[#This Row],[Pro Bet]]="","",IF(AS1451="",AR1451*-1,AS1451-AR1451))</f>
        <v>-100</v>
      </c>
    </row>
    <row r="1452" spans="1:46" x14ac:dyDescent="0.25">
      <c r="A1452" s="38">
        <v>45283</v>
      </c>
      <c r="B1452" s="39" t="s">
        <v>44</v>
      </c>
      <c r="C1452" s="40">
        <v>0.69444444444444453</v>
      </c>
      <c r="D1452" s="39">
        <v>5</v>
      </c>
      <c r="E1452" s="39">
        <v>8</v>
      </c>
      <c r="F1452" s="70">
        <v>8</v>
      </c>
      <c r="G1452" s="39">
        <v>1400</v>
      </c>
      <c r="H1452" s="39" t="s">
        <v>1398</v>
      </c>
      <c r="I1452" s="39">
        <v>100</v>
      </c>
      <c r="J1452" s="39">
        <v>160</v>
      </c>
      <c r="K1452" s="39">
        <v>10</v>
      </c>
      <c r="L1452" s="39" t="s">
        <v>206</v>
      </c>
      <c r="M1452" s="39" t="s">
        <v>1006</v>
      </c>
      <c r="N1452" s="41">
        <v>4.5999999999999996</v>
      </c>
      <c r="O1452" s="39" t="s">
        <v>1170</v>
      </c>
      <c r="P1452" s="39" t="s">
        <v>1525</v>
      </c>
      <c r="Q1452" s="48"/>
      <c r="R1452" s="39">
        <v>7</v>
      </c>
      <c r="S1452" s="39">
        <v>53</v>
      </c>
      <c r="T1452" s="39">
        <v>53</v>
      </c>
      <c r="U1452" s="48">
        <v>39.282990083905418</v>
      </c>
      <c r="V1452" s="39">
        <v>1</v>
      </c>
      <c r="W1452" s="39">
        <v>1</v>
      </c>
      <c r="X1452" s="39">
        <v>2</v>
      </c>
      <c r="Y1452" s="39">
        <v>4.9000000000000004</v>
      </c>
      <c r="Z1452" s="39">
        <v>20</v>
      </c>
      <c r="AA1452" s="39"/>
      <c r="AB1452" s="52"/>
      <c r="AC1452" s="39"/>
      <c r="AD1452" s="41">
        <v>5</v>
      </c>
      <c r="AE1452" s="41"/>
      <c r="AF1452" s="68" t="s">
        <v>619</v>
      </c>
      <c r="AG1452" s="39" t="str">
        <f>VLOOKUP(B1452,$B$1703:$D$1743,2,FALSE)</f>
        <v>NSW</v>
      </c>
      <c r="AH1452" s="39" t="str">
        <f>VLOOKUP(B1452,$B$1703:$D$1743,3,FALSE)</f>
        <v>-</v>
      </c>
      <c r="AI1452" s="69" t="str">
        <f>TRIM(PROPER(L1452))</f>
        <v>Cavalier Charles</v>
      </c>
      <c r="AJ1452" s="39" t="str">
        <f>TEXT(A1452, "ddd")</f>
        <v>Sat</v>
      </c>
      <c r="AK1452" s="39">
        <f>MONTH(Table2[[#This Row],[Date]])</f>
        <v>12</v>
      </c>
      <c r="AL1452" s="39"/>
      <c r="AM1452" s="39" t="str">
        <f>IF(AND(Table2[[#This Row],[Date]]=A1453,Table2[[#This Row],[Track]]=B1453,Table2[[#This Row],[Race]]=F1453,AL1452&lt;&gt;"Neg",AL1453&lt;&gt;"Neg"),2,"")</f>
        <v/>
      </c>
      <c r="AN1452" s="39" t="str">
        <f>IF(AM1452=2,2,IF(AND(AM1451=2,Table2[[#This Row],[Negatives]]&lt;&gt;"NEG"),2,""))</f>
        <v/>
      </c>
      <c r="AO1452" s="39">
        <f>IF(AND(Table2[[#This Row],[State]]="NSW",Table2[[#This Row],[Rated Order]]=3,AN1452=""),100,100)</f>
        <v>100</v>
      </c>
      <c r="AP1452" s="39" t="str">
        <f>IF(AC1452&lt;&gt;"Won","",AO1452*AD1452)</f>
        <v/>
      </c>
      <c r="AQ1452" s="39">
        <f>IF(AP1452="",AO1452*-1,AP1452-AO1452)</f>
        <v>-100</v>
      </c>
      <c r="AR1452" s="95">
        <f>IF(Table2[[#This Row],[Negatives]]="NEG","",IF(AND(Table2[[#This Row],[2 Pro Bets]]="",Table2[[#This Row],[State]]="NSW",Table2[[#This Row],[Rated Order]]=3),"",100))</f>
        <v>100</v>
      </c>
      <c r="AS1452" s="47" t="str">
        <f>IF(Table2[[#This Row],[Pro Bet]]="","",IF(Table2[[#This Row],[Lev Ret]]="","",AR1452*Table2[[#This Row],[Div]]))</f>
        <v/>
      </c>
      <c r="AT1452" s="96">
        <f>IF(Table2[[#This Row],[Pro Bet]]="","",IF(AS1452="",AR1452*-1,AS1452-AR1452))</f>
        <v>-100</v>
      </c>
    </row>
    <row r="1453" spans="1:46" x14ac:dyDescent="0.25">
      <c r="A1453" s="38">
        <v>45290</v>
      </c>
      <c r="B1453" s="39" t="s">
        <v>125</v>
      </c>
      <c r="C1453" s="40">
        <v>0.60416666666666663</v>
      </c>
      <c r="D1453" s="39">
        <v>4</v>
      </c>
      <c r="E1453" s="39">
        <v>0</v>
      </c>
      <c r="F1453" s="70">
        <v>5</v>
      </c>
      <c r="G1453" s="39">
        <v>2040</v>
      </c>
      <c r="H1453" s="39" t="s">
        <v>988</v>
      </c>
      <c r="I1453" s="39">
        <v>100</v>
      </c>
      <c r="J1453" s="39">
        <v>130</v>
      </c>
      <c r="K1453" s="39">
        <v>7</v>
      </c>
      <c r="L1453" s="39" t="s">
        <v>32</v>
      </c>
      <c r="M1453" s="39" t="s">
        <v>995</v>
      </c>
      <c r="N1453" s="41">
        <v>5</v>
      </c>
      <c r="O1453" s="39" t="s">
        <v>1043</v>
      </c>
      <c r="P1453" s="39" t="s">
        <v>1321</v>
      </c>
      <c r="Q1453" s="48">
        <v>1.5</v>
      </c>
      <c r="R1453" s="39">
        <v>2</v>
      </c>
      <c r="S1453" s="39">
        <v>53</v>
      </c>
      <c r="T1453" s="39">
        <v>51.5</v>
      </c>
      <c r="U1453" s="48">
        <v>54.482758620689658</v>
      </c>
      <c r="V1453" s="39">
        <v>2</v>
      </c>
      <c r="W1453" s="39">
        <v>3</v>
      </c>
      <c r="X1453" s="39">
        <v>2</v>
      </c>
      <c r="Y1453" s="39">
        <v>4.4000000000000004</v>
      </c>
      <c r="Z1453" s="39">
        <v>40</v>
      </c>
      <c r="AA1453" s="39">
        <v>7</v>
      </c>
      <c r="AB1453" s="52"/>
      <c r="AC1453" s="39"/>
      <c r="AD1453" s="41">
        <v>4.8</v>
      </c>
      <c r="AE1453" s="41"/>
      <c r="AF1453" s="68" t="s">
        <v>618</v>
      </c>
      <c r="AG1453" s="39" t="str">
        <f>VLOOKUP(B1453,$B$1703:$D$1743,2,FALSE)</f>
        <v>Vic</v>
      </c>
      <c r="AH1453" s="39" t="str">
        <f>VLOOKUP(B1453,$B$1703:$D$1743,3,FALSE)</f>
        <v>-</v>
      </c>
      <c r="AI1453" s="69" t="str">
        <f>TRIM(PROPER(L1453))</f>
        <v>Tycoon Bec</v>
      </c>
      <c r="AJ1453" s="39" t="str">
        <f>TEXT(A1453, "ddd")</f>
        <v>Sat</v>
      </c>
      <c r="AK1453" s="39">
        <f>MONTH(Table2[[#This Row],[Date]])</f>
        <v>12</v>
      </c>
      <c r="AL1453" s="39" t="s">
        <v>1361</v>
      </c>
      <c r="AM1453" s="39" t="str">
        <f>IF(AND(Table2[[#This Row],[Date]]=A1454,Table2[[#This Row],[Track]]=B1454,Table2[[#This Row],[Race]]=F1454,AL1453&lt;&gt;"Neg",AL1454&lt;&gt;"Neg"),2,"")</f>
        <v/>
      </c>
      <c r="AN1453" s="39" t="str">
        <f>IF(AM1453=2,2,IF(AND(AM1452=2,Table2[[#This Row],[Negatives]]&lt;&gt;"NEG"),2,""))</f>
        <v/>
      </c>
      <c r="AO1453" s="39">
        <f>IF(AND(Table2[[#This Row],[State]]="NSW",Table2[[#This Row],[Rated Order]]=3,AN1453=""),100,100)</f>
        <v>100</v>
      </c>
      <c r="AP1453" s="39" t="str">
        <f>IF(AC1453&lt;&gt;"Won","",AO1453*AD1453)</f>
        <v/>
      </c>
      <c r="AQ1453" s="39">
        <f>IF(AP1453="",AO1453*-1,AP1453-AO1453)</f>
        <v>-100</v>
      </c>
      <c r="AR1453" s="95" t="str">
        <f>IF(Table2[[#This Row],[Negatives]]="NEG","",IF(AND(Table2[[#This Row],[2 Pro Bets]]="",Table2[[#This Row],[State]]="NSW",Table2[[#This Row],[Rated Order]]=3),"",100))</f>
        <v/>
      </c>
      <c r="AS1453" s="47" t="str">
        <f>IF(Table2[[#This Row],[Pro Bet]]="","",IF(Table2[[#This Row],[Lev Ret]]="","",AR1453*Table2[[#This Row],[Div]]))</f>
        <v/>
      </c>
      <c r="AT1453" s="96" t="str">
        <f>IF(Table2[[#This Row],[Pro Bet]]="","",IF(AS1453="",AR1453*-1,AS1453-AR1453))</f>
        <v/>
      </c>
    </row>
    <row r="1454" spans="1:46" x14ac:dyDescent="0.25">
      <c r="A1454" s="38">
        <v>45290</v>
      </c>
      <c r="B1454" s="39" t="s">
        <v>44</v>
      </c>
      <c r="C1454" s="40">
        <v>0.61805555555555558</v>
      </c>
      <c r="D1454" s="39">
        <v>5</v>
      </c>
      <c r="E1454" s="39">
        <v>3</v>
      </c>
      <c r="F1454" s="70">
        <v>5</v>
      </c>
      <c r="G1454" s="39">
        <v>2000</v>
      </c>
      <c r="H1454" s="39" t="s">
        <v>1398</v>
      </c>
      <c r="I1454" s="39">
        <v>88</v>
      </c>
      <c r="J1454" s="39">
        <v>160</v>
      </c>
      <c r="K1454" s="39">
        <v>5</v>
      </c>
      <c r="L1454" s="39" t="s">
        <v>405</v>
      </c>
      <c r="M1454" s="39" t="s">
        <v>1006</v>
      </c>
      <c r="N1454" s="41">
        <v>4.3</v>
      </c>
      <c r="O1454" s="39" t="s">
        <v>1417</v>
      </c>
      <c r="P1454" s="39" t="s">
        <v>1416</v>
      </c>
      <c r="Q1454" s="48"/>
      <c r="R1454" s="39">
        <v>8</v>
      </c>
      <c r="S1454" s="39">
        <v>56.5</v>
      </c>
      <c r="T1454" s="39">
        <v>56.5</v>
      </c>
      <c r="U1454" s="48">
        <v>50.282840980515402</v>
      </c>
      <c r="V1454" s="39">
        <v>4</v>
      </c>
      <c r="W1454" s="39">
        <v>4</v>
      </c>
      <c r="X1454" s="39">
        <v>2</v>
      </c>
      <c r="Y1454" s="39">
        <v>5.0999999999999996</v>
      </c>
      <c r="Z1454" s="39">
        <v>20</v>
      </c>
      <c r="AA1454" s="39"/>
      <c r="AB1454" s="52"/>
      <c r="AC1454" s="39" t="s">
        <v>2</v>
      </c>
      <c r="AD1454" s="41">
        <v>5.5</v>
      </c>
      <c r="AE1454" s="41">
        <v>1.7</v>
      </c>
      <c r="AF1454" s="68" t="s">
        <v>619</v>
      </c>
      <c r="AG1454" s="39" t="str">
        <f>VLOOKUP(B1454,$B$1703:$D$1743,2,FALSE)</f>
        <v>NSW</v>
      </c>
      <c r="AH1454" s="39" t="str">
        <f>VLOOKUP(B1454,$B$1703:$D$1743,3,FALSE)</f>
        <v>-</v>
      </c>
      <c r="AI1454" s="69" t="str">
        <f>TRIM(PROPER(L1454))</f>
        <v>Touristic</v>
      </c>
      <c r="AJ1454" s="39" t="str">
        <f>TEXT(A1454, "ddd")</f>
        <v>Sat</v>
      </c>
      <c r="AK1454" s="39">
        <f>MONTH(Table2[[#This Row],[Date]])</f>
        <v>12</v>
      </c>
      <c r="AL1454" s="39"/>
      <c r="AM1454" s="39">
        <f>IF(AND(Table2[[#This Row],[Date]]=A1455,Table2[[#This Row],[Track]]=B1455,Table2[[#This Row],[Race]]=F1455,AL1454&lt;&gt;"Neg",AL1455&lt;&gt;"Neg"),2,"")</f>
        <v>2</v>
      </c>
      <c r="AN1454" s="39">
        <f>IF(AM1454=2,2,IF(AND(AM1453=2,Table2[[#This Row],[Negatives]]&lt;&gt;"NEG"),2,""))</f>
        <v>2</v>
      </c>
      <c r="AO1454" s="39">
        <f>IF(AND(Table2[[#This Row],[State]]="NSW",Table2[[#This Row],[Rated Order]]=3,AN1454=""),100,100)</f>
        <v>100</v>
      </c>
      <c r="AP1454" s="39" t="str">
        <f>IF(AC1454&lt;&gt;"Won","",AO1454*AD1454)</f>
        <v/>
      </c>
      <c r="AQ1454" s="39">
        <f>IF(AP1454="",AO1454*-1,AP1454-AO1454)</f>
        <v>-100</v>
      </c>
      <c r="AR1454" s="95">
        <f>IF(Table2[[#This Row],[Negatives]]="NEG","",IF(AND(Table2[[#This Row],[2 Pro Bets]]="",Table2[[#This Row],[State]]="NSW",Table2[[#This Row],[Rated Order]]=3),"",100))</f>
        <v>100</v>
      </c>
      <c r="AS1454" s="47" t="str">
        <f>IF(Table2[[#This Row],[Pro Bet]]="","",IF(Table2[[#This Row],[Lev Ret]]="","",AR1454*Table2[[#This Row],[Div]]))</f>
        <v/>
      </c>
      <c r="AT1454" s="96">
        <f>IF(Table2[[#This Row],[Pro Bet]]="","",IF(AS1454="",AR1454*-1,AS1454-AR1454))</f>
        <v>-100</v>
      </c>
    </row>
    <row r="1455" spans="1:46" x14ac:dyDescent="0.25">
      <c r="A1455" s="38">
        <v>45290</v>
      </c>
      <c r="B1455" s="39" t="s">
        <v>44</v>
      </c>
      <c r="C1455" s="40">
        <v>0.61805555555555558</v>
      </c>
      <c r="D1455" s="39">
        <v>5</v>
      </c>
      <c r="E1455" s="39">
        <v>3</v>
      </c>
      <c r="F1455" s="70">
        <v>5</v>
      </c>
      <c r="G1455" s="39">
        <v>2000</v>
      </c>
      <c r="H1455" s="39" t="s">
        <v>1398</v>
      </c>
      <c r="I1455" s="39">
        <v>88</v>
      </c>
      <c r="J1455" s="39">
        <v>160</v>
      </c>
      <c r="K1455" s="39">
        <v>6</v>
      </c>
      <c r="L1455" s="39" t="s">
        <v>203</v>
      </c>
      <c r="M1455" s="39" t="s">
        <v>999</v>
      </c>
      <c r="N1455" s="41">
        <v>6.6</v>
      </c>
      <c r="O1455" s="39" t="s">
        <v>1091</v>
      </c>
      <c r="P1455" s="39" t="s">
        <v>1509</v>
      </c>
      <c r="Q1455" s="48"/>
      <c r="R1455" s="39">
        <v>1</v>
      </c>
      <c r="S1455" s="39">
        <v>56</v>
      </c>
      <c r="T1455" s="39">
        <v>56</v>
      </c>
      <c r="U1455" s="48">
        <v>50.282840980515402</v>
      </c>
      <c r="V1455" s="39"/>
      <c r="W1455" s="39">
        <v>2</v>
      </c>
      <c r="X1455" s="39">
        <v>3</v>
      </c>
      <c r="Y1455" s="39">
        <v>8.6999999999999993</v>
      </c>
      <c r="Z1455" s="39">
        <v>20</v>
      </c>
      <c r="AA1455" s="39"/>
      <c r="AB1455" s="52"/>
      <c r="AC1455" s="39" t="s">
        <v>1</v>
      </c>
      <c r="AD1455" s="41">
        <v>8.8000000000000007</v>
      </c>
      <c r="AE1455" s="41">
        <v>2.2999999999999998</v>
      </c>
      <c r="AF1455" s="68" t="s">
        <v>619</v>
      </c>
      <c r="AG1455" s="39" t="str">
        <f>VLOOKUP(B1455,$B$1703:$D$1743,2,FALSE)</f>
        <v>NSW</v>
      </c>
      <c r="AH1455" s="39" t="str">
        <f>VLOOKUP(B1455,$B$1703:$D$1743,3,FALSE)</f>
        <v>-</v>
      </c>
      <c r="AI1455" s="69" t="str">
        <f>TRIM(PROPER(L1455))</f>
        <v>Caboche</v>
      </c>
      <c r="AJ1455" s="39" t="str">
        <f>TEXT(A1455, "ddd")</f>
        <v>Sat</v>
      </c>
      <c r="AK1455" s="39">
        <f>MONTH(Table2[[#This Row],[Date]])</f>
        <v>12</v>
      </c>
      <c r="AL1455" s="39"/>
      <c r="AM1455" s="39" t="str">
        <f>IF(AND(Table2[[#This Row],[Date]]=A1456,Table2[[#This Row],[Track]]=B1456,Table2[[#This Row],[Race]]=F1456,AL1455&lt;&gt;"Neg",AL1456&lt;&gt;"Neg"),2,"")</f>
        <v/>
      </c>
      <c r="AN1455" s="39">
        <f>IF(AM1455=2,2,IF(AND(AM1454=2,Table2[[#This Row],[Negatives]]&lt;&gt;"NEG"),2,""))</f>
        <v>2</v>
      </c>
      <c r="AO1455" s="39">
        <f>IF(AND(Table2[[#This Row],[State]]="NSW",Table2[[#This Row],[Rated Order]]=3,AN1455=""),100,100)</f>
        <v>100</v>
      </c>
      <c r="AP1455" s="39" t="str">
        <f>IF(AC1455&lt;&gt;"Won","",AO1455*AD1455)</f>
        <v/>
      </c>
      <c r="AQ1455" s="39">
        <f>IF(AP1455="",AO1455*-1,AP1455-AO1455)</f>
        <v>-100</v>
      </c>
      <c r="AR1455" s="95">
        <f>IF(Table2[[#This Row],[Negatives]]="NEG","",IF(AND(Table2[[#This Row],[2 Pro Bets]]="",Table2[[#This Row],[State]]="NSW",Table2[[#This Row],[Rated Order]]=3),"",100))</f>
        <v>100</v>
      </c>
      <c r="AS1455" s="47" t="str">
        <f>IF(Table2[[#This Row],[Pro Bet]]="","",IF(Table2[[#This Row],[Lev Ret]]="","",AR1455*Table2[[#This Row],[Div]]))</f>
        <v/>
      </c>
      <c r="AT1455" s="96">
        <f>IF(Table2[[#This Row],[Pro Bet]]="","",IF(AS1455="",AR1455*-1,AS1455-AR1455))</f>
        <v>-100</v>
      </c>
    </row>
    <row r="1456" spans="1:46" x14ac:dyDescent="0.25">
      <c r="A1456" s="38">
        <v>45290</v>
      </c>
      <c r="B1456" s="39" t="s">
        <v>125</v>
      </c>
      <c r="C1456" s="40">
        <v>0.62847222222222221</v>
      </c>
      <c r="D1456" s="39">
        <v>4</v>
      </c>
      <c r="E1456" s="39">
        <v>0</v>
      </c>
      <c r="F1456" s="70">
        <v>6</v>
      </c>
      <c r="G1456" s="39">
        <v>1600</v>
      </c>
      <c r="H1456" s="39" t="s">
        <v>988</v>
      </c>
      <c r="I1456" s="39">
        <v>78</v>
      </c>
      <c r="J1456" s="39">
        <v>130</v>
      </c>
      <c r="K1456" s="39">
        <v>7</v>
      </c>
      <c r="L1456" s="39" t="s">
        <v>289</v>
      </c>
      <c r="M1456" s="39" t="s">
        <v>990</v>
      </c>
      <c r="N1456" s="41">
        <v>8.1999999999999993</v>
      </c>
      <c r="O1456" s="39" t="s">
        <v>1329</v>
      </c>
      <c r="P1456" s="39" t="s">
        <v>1084</v>
      </c>
      <c r="Q1456" s="48"/>
      <c r="R1456" s="39">
        <v>9</v>
      </c>
      <c r="S1456" s="39">
        <v>55.5</v>
      </c>
      <c r="T1456" s="39">
        <v>55.5</v>
      </c>
      <c r="U1456" s="48">
        <v>18.64673485444532</v>
      </c>
      <c r="V1456" s="39">
        <v>1</v>
      </c>
      <c r="W1456" s="39">
        <v>5</v>
      </c>
      <c r="X1456" s="39">
        <v>2</v>
      </c>
      <c r="Y1456" s="39">
        <v>5.5</v>
      </c>
      <c r="Z1456" s="39">
        <v>30</v>
      </c>
      <c r="AA1456" s="39">
        <v>9</v>
      </c>
      <c r="AB1456" s="52"/>
      <c r="AC1456" s="39" t="s">
        <v>2</v>
      </c>
      <c r="AD1456" s="41">
        <v>10</v>
      </c>
      <c r="AE1456" s="41">
        <v>2.9</v>
      </c>
      <c r="AF1456" s="68" t="s">
        <v>618</v>
      </c>
      <c r="AG1456" s="39" t="str">
        <f>VLOOKUP(B1456,$B$1703:$D$1743,2,FALSE)</f>
        <v>Vic</v>
      </c>
      <c r="AH1456" s="39" t="str">
        <f>VLOOKUP(B1456,$B$1703:$D$1743,3,FALSE)</f>
        <v>-</v>
      </c>
      <c r="AI1456" s="69" t="str">
        <f>TRIM(PROPER(L1456))</f>
        <v>Soaring Eagle</v>
      </c>
      <c r="AJ1456" s="39" t="str">
        <f>TEXT(A1456, "ddd")</f>
        <v>Sat</v>
      </c>
      <c r="AK1456" s="39">
        <f>MONTH(Table2[[#This Row],[Date]])</f>
        <v>12</v>
      </c>
      <c r="AL1456" s="39"/>
      <c r="AM1456" s="39" t="str">
        <f>IF(AND(Table2[[#This Row],[Date]]=A1457,Table2[[#This Row],[Track]]=B1457,Table2[[#This Row],[Race]]=F1457,AL1456&lt;&gt;"Neg",AL1457&lt;&gt;"Neg"),2,"")</f>
        <v/>
      </c>
      <c r="AN1456" s="39" t="str">
        <f>IF(AM1456=2,2,IF(AND(AM1455=2,Table2[[#This Row],[Negatives]]&lt;&gt;"NEG"),2,""))</f>
        <v/>
      </c>
      <c r="AO1456" s="39">
        <f>IF(AND(Table2[[#This Row],[State]]="NSW",Table2[[#This Row],[Rated Order]]=3,AN1456=""),100,100)</f>
        <v>100</v>
      </c>
      <c r="AP1456" s="39" t="str">
        <f>IF(AC1456&lt;&gt;"Won","",AO1456*AD1456)</f>
        <v/>
      </c>
      <c r="AQ1456" s="39">
        <f>IF(AP1456="",AO1456*-1,AP1456-AO1456)</f>
        <v>-100</v>
      </c>
      <c r="AR1456" s="95">
        <f>IF(Table2[[#This Row],[Negatives]]="NEG","",IF(AND(Table2[[#This Row],[2 Pro Bets]]="",Table2[[#This Row],[State]]="NSW",Table2[[#This Row],[Rated Order]]=3),"",100))</f>
        <v>100</v>
      </c>
      <c r="AS1456" s="47" t="str">
        <f>IF(Table2[[#This Row],[Pro Bet]]="","",IF(Table2[[#This Row],[Lev Ret]]="","",AR1456*Table2[[#This Row],[Div]]))</f>
        <v/>
      </c>
      <c r="AT1456" s="96">
        <f>IF(Table2[[#This Row],[Pro Bet]]="","",IF(AS1456="",AR1456*-1,AS1456-AR1456))</f>
        <v>-100</v>
      </c>
    </row>
    <row r="1457" spans="1:46" x14ac:dyDescent="0.25">
      <c r="A1457" s="38">
        <v>45290</v>
      </c>
      <c r="B1457" s="39" t="s">
        <v>125</v>
      </c>
      <c r="C1457" s="40">
        <v>0.62847222222222221</v>
      </c>
      <c r="D1457" s="39">
        <v>4</v>
      </c>
      <c r="E1457" s="39">
        <v>0</v>
      </c>
      <c r="F1457" s="70">
        <v>6</v>
      </c>
      <c r="G1457" s="39">
        <v>1600</v>
      </c>
      <c r="H1457" s="39" t="s">
        <v>988</v>
      </c>
      <c r="I1457" s="39">
        <v>78</v>
      </c>
      <c r="J1457" s="39">
        <v>130</v>
      </c>
      <c r="K1457" s="39">
        <v>6</v>
      </c>
      <c r="L1457" s="39" t="s">
        <v>112</v>
      </c>
      <c r="M1457" s="39" t="s">
        <v>1024</v>
      </c>
      <c r="N1457" s="41">
        <v>3.8</v>
      </c>
      <c r="O1457" s="39" t="s">
        <v>1048</v>
      </c>
      <c r="P1457" s="39" t="s">
        <v>1341</v>
      </c>
      <c r="Q1457" s="48">
        <v>1.5</v>
      </c>
      <c r="R1457" s="39">
        <v>6</v>
      </c>
      <c r="S1457" s="39">
        <v>55.5</v>
      </c>
      <c r="T1457" s="39">
        <v>54</v>
      </c>
      <c r="U1457" s="48">
        <v>18.64673485444532</v>
      </c>
      <c r="V1457" s="39">
        <v>2</v>
      </c>
      <c r="W1457" s="39">
        <v>4</v>
      </c>
      <c r="X1457" s="39">
        <v>3</v>
      </c>
      <c r="Y1457" s="39">
        <v>5.8</v>
      </c>
      <c r="Z1457" s="39">
        <v>30</v>
      </c>
      <c r="AA1457" s="39">
        <v>9</v>
      </c>
      <c r="AB1457" s="52"/>
      <c r="AC1457" s="39"/>
      <c r="AD1457" s="41">
        <v>3.8</v>
      </c>
      <c r="AE1457" s="41"/>
      <c r="AF1457" s="68" t="s">
        <v>618</v>
      </c>
      <c r="AG1457" s="39" t="str">
        <f>VLOOKUP(B1457,$B$1703:$D$1743,2,FALSE)</f>
        <v>Vic</v>
      </c>
      <c r="AH1457" s="39" t="str">
        <f>VLOOKUP(B1457,$B$1703:$D$1743,3,FALSE)</f>
        <v>-</v>
      </c>
      <c r="AI1457" s="69" t="str">
        <f>TRIM(PROPER(L1457))</f>
        <v>Piaggio</v>
      </c>
      <c r="AJ1457" s="39" t="str">
        <f>TEXT(A1457, "ddd")</f>
        <v>Sat</v>
      </c>
      <c r="AK1457" s="39">
        <f>MONTH(Table2[[#This Row],[Date]])</f>
        <v>12</v>
      </c>
      <c r="AL1457" s="39" t="s">
        <v>1361</v>
      </c>
      <c r="AM1457" s="39" t="str">
        <f>IF(AND(Table2[[#This Row],[Date]]=A1458,Table2[[#This Row],[Track]]=B1458,Table2[[#This Row],[Race]]=F1458,AL1457&lt;&gt;"Neg",AL1458&lt;&gt;"Neg"),2,"")</f>
        <v/>
      </c>
      <c r="AN1457" s="39" t="str">
        <f>IF(AM1457=2,2,IF(AND(AM1456=2,Table2[[#This Row],[Negatives]]&lt;&gt;"NEG"),2,""))</f>
        <v/>
      </c>
      <c r="AO1457" s="39">
        <f>IF(AND(Table2[[#This Row],[State]]="NSW",Table2[[#This Row],[Rated Order]]=3,AN1457=""),100,100)</f>
        <v>100</v>
      </c>
      <c r="AP1457" s="39" t="str">
        <f>IF(AC1457&lt;&gt;"Won","",AO1457*AD1457)</f>
        <v/>
      </c>
      <c r="AQ1457" s="39">
        <f>IF(AP1457="",AO1457*-1,AP1457-AO1457)</f>
        <v>-100</v>
      </c>
      <c r="AR1457" s="95" t="str">
        <f>IF(Table2[[#This Row],[Negatives]]="NEG","",IF(AND(Table2[[#This Row],[2 Pro Bets]]="",Table2[[#This Row],[State]]="NSW",Table2[[#This Row],[Rated Order]]=3),"",100))</f>
        <v/>
      </c>
      <c r="AS1457" s="47" t="str">
        <f>IF(Table2[[#This Row],[Pro Bet]]="","",IF(Table2[[#This Row],[Lev Ret]]="","",AR1457*Table2[[#This Row],[Div]]))</f>
        <v/>
      </c>
      <c r="AT1457" s="96" t="str">
        <f>IF(Table2[[#This Row],[Pro Bet]]="","",IF(AS1457="",AR1457*-1,AS1457-AR1457))</f>
        <v/>
      </c>
    </row>
    <row r="1458" spans="1:46" x14ac:dyDescent="0.25">
      <c r="A1458" s="38">
        <v>45290</v>
      </c>
      <c r="B1458" s="39" t="s">
        <v>44</v>
      </c>
      <c r="C1458" s="40">
        <v>0.64236111111111105</v>
      </c>
      <c r="D1458" s="39">
        <v>5</v>
      </c>
      <c r="E1458" s="39">
        <v>3</v>
      </c>
      <c r="F1458" s="70">
        <v>6</v>
      </c>
      <c r="G1458" s="39">
        <v>1600</v>
      </c>
      <c r="H1458" s="39" t="s">
        <v>1398</v>
      </c>
      <c r="I1458" s="39">
        <v>78</v>
      </c>
      <c r="J1458" s="39">
        <v>160</v>
      </c>
      <c r="K1458" s="39">
        <v>3</v>
      </c>
      <c r="L1458" s="39" t="s">
        <v>209</v>
      </c>
      <c r="M1458" s="39" t="s">
        <v>1006</v>
      </c>
      <c r="N1458" s="41">
        <v>5.2</v>
      </c>
      <c r="O1458" s="39" t="s">
        <v>1425</v>
      </c>
      <c r="P1458" s="39" t="s">
        <v>1509</v>
      </c>
      <c r="Q1458" s="48"/>
      <c r="R1458" s="39">
        <v>7</v>
      </c>
      <c r="S1458" s="39">
        <v>58.5</v>
      </c>
      <c r="T1458" s="39">
        <v>58.5</v>
      </c>
      <c r="U1458" s="48">
        <v>51.488833746898266</v>
      </c>
      <c r="V1458" s="39">
        <v>5</v>
      </c>
      <c r="W1458" s="39">
        <v>1</v>
      </c>
      <c r="X1458" s="39">
        <v>2</v>
      </c>
      <c r="Y1458" s="39">
        <v>5.2</v>
      </c>
      <c r="Z1458" s="39">
        <v>20</v>
      </c>
      <c r="AA1458" s="39"/>
      <c r="AB1458" s="52"/>
      <c r="AC1458" s="39"/>
      <c r="AD1458" s="41">
        <v>6</v>
      </c>
      <c r="AE1458" s="41"/>
      <c r="AF1458" s="68" t="s">
        <v>619</v>
      </c>
      <c r="AG1458" s="39" t="str">
        <f>VLOOKUP(B1458,$B$1703:$D$1743,2,FALSE)</f>
        <v>NSW</v>
      </c>
      <c r="AH1458" s="39" t="str">
        <f>VLOOKUP(B1458,$B$1703:$D$1743,3,FALSE)</f>
        <v>-</v>
      </c>
      <c r="AI1458" s="69" t="str">
        <f>TRIM(PROPER(L1458))</f>
        <v>Crafty Eagle</v>
      </c>
      <c r="AJ1458" s="39" t="str">
        <f>TEXT(A1458, "ddd")</f>
        <v>Sat</v>
      </c>
      <c r="AK1458" s="39">
        <f>MONTH(Table2[[#This Row],[Date]])</f>
        <v>12</v>
      </c>
      <c r="AL1458" s="39"/>
      <c r="AM1458" s="39" t="str">
        <f>IF(AND(Table2[[#This Row],[Date]]=A1459,Table2[[#This Row],[Track]]=B1459,Table2[[#This Row],[Race]]=F1459,AL1458&lt;&gt;"Neg",AL1459&lt;&gt;"Neg"),2,"")</f>
        <v/>
      </c>
      <c r="AN1458" s="39" t="str">
        <f>IF(AM1458=2,2,IF(AND(AM1457=2,Table2[[#This Row],[Negatives]]&lt;&gt;"NEG"),2,""))</f>
        <v/>
      </c>
      <c r="AO1458" s="39">
        <f>IF(AND(Table2[[#This Row],[State]]="NSW",Table2[[#This Row],[Rated Order]]=3,AN1458=""),100,100)</f>
        <v>100</v>
      </c>
      <c r="AP1458" s="39" t="str">
        <f>IF(AC1458&lt;&gt;"Won","",AO1458*AD1458)</f>
        <v/>
      </c>
      <c r="AQ1458" s="39">
        <f>IF(AP1458="",AO1458*-1,AP1458-AO1458)</f>
        <v>-100</v>
      </c>
      <c r="AR1458" s="95">
        <f>IF(Table2[[#This Row],[Negatives]]="NEG","",IF(AND(Table2[[#This Row],[2 Pro Bets]]="",Table2[[#This Row],[State]]="NSW",Table2[[#This Row],[Rated Order]]=3),"",100))</f>
        <v>100</v>
      </c>
      <c r="AS1458" s="47" t="str">
        <f>IF(Table2[[#This Row],[Pro Bet]]="","",IF(Table2[[#This Row],[Lev Ret]]="","",AR1458*Table2[[#This Row],[Div]]))</f>
        <v/>
      </c>
      <c r="AT1458" s="96">
        <f>IF(Table2[[#This Row],[Pro Bet]]="","",IF(AS1458="",AR1458*-1,AS1458-AR1458))</f>
        <v>-100</v>
      </c>
    </row>
    <row r="1459" spans="1:46" x14ac:dyDescent="0.25">
      <c r="A1459" s="38">
        <v>45290</v>
      </c>
      <c r="B1459" s="39" t="s">
        <v>44</v>
      </c>
      <c r="C1459" s="40">
        <v>0.64236111111111105</v>
      </c>
      <c r="D1459" s="39">
        <v>5</v>
      </c>
      <c r="E1459" s="39">
        <v>3</v>
      </c>
      <c r="F1459" s="70">
        <v>6</v>
      </c>
      <c r="G1459" s="39">
        <v>1600</v>
      </c>
      <c r="H1459" s="39" t="s">
        <v>1398</v>
      </c>
      <c r="I1459" s="39">
        <v>78</v>
      </c>
      <c r="J1459" s="39">
        <v>160</v>
      </c>
      <c r="K1459" s="39">
        <v>1</v>
      </c>
      <c r="L1459" s="39" t="s">
        <v>406</v>
      </c>
      <c r="M1459" s="39" t="s">
        <v>1018</v>
      </c>
      <c r="N1459" s="41">
        <v>5.7</v>
      </c>
      <c r="O1459" s="39" t="s">
        <v>1406</v>
      </c>
      <c r="P1459" s="39" t="s">
        <v>1544</v>
      </c>
      <c r="Q1459" s="48"/>
      <c r="R1459" s="39">
        <v>1</v>
      </c>
      <c r="S1459" s="39">
        <v>61.5</v>
      </c>
      <c r="T1459" s="39">
        <v>61.5</v>
      </c>
      <c r="U1459" s="48">
        <v>51.488833746898266</v>
      </c>
      <c r="V1459" s="39">
        <v>4</v>
      </c>
      <c r="W1459" s="39">
        <v>2</v>
      </c>
      <c r="X1459" s="39">
        <v>3</v>
      </c>
      <c r="Y1459" s="39">
        <v>8.1999999999999993</v>
      </c>
      <c r="Z1459" s="39">
        <v>20</v>
      </c>
      <c r="AA1459" s="39"/>
      <c r="AB1459" s="52"/>
      <c r="AC1459" s="39"/>
      <c r="AD1459" s="41">
        <v>6</v>
      </c>
      <c r="AE1459" s="41"/>
      <c r="AF1459" s="68" t="s">
        <v>619</v>
      </c>
      <c r="AG1459" s="39" t="str">
        <f>VLOOKUP(B1459,$B$1703:$D$1743,2,FALSE)</f>
        <v>NSW</v>
      </c>
      <c r="AH1459" s="39" t="str">
        <f>VLOOKUP(B1459,$B$1703:$D$1743,3,FALSE)</f>
        <v>-</v>
      </c>
      <c r="AI1459" s="69" t="str">
        <f>TRIM(PROPER(L1459))</f>
        <v>Stonecoat</v>
      </c>
      <c r="AJ1459" s="39" t="str">
        <f>TEXT(A1459, "ddd")</f>
        <v>Sat</v>
      </c>
      <c r="AK1459" s="39">
        <f>MONTH(Table2[[#This Row],[Date]])</f>
        <v>12</v>
      </c>
      <c r="AL1459" s="39" t="s">
        <v>1362</v>
      </c>
      <c r="AM1459" s="39" t="str">
        <f>IF(AND(Table2[[#This Row],[Date]]=A1460,Table2[[#This Row],[Track]]=B1460,Table2[[#This Row],[Race]]=F1460,AL1459&lt;&gt;"Neg",AL1460&lt;&gt;"Neg"),2,"")</f>
        <v/>
      </c>
      <c r="AN1459" s="39" t="str">
        <f>IF(AM1459=2,2,IF(AND(AM1458=2,Table2[[#This Row],[Negatives]]&lt;&gt;"NEG"),2,""))</f>
        <v/>
      </c>
      <c r="AO1459" s="39">
        <f>IF(AND(Table2[[#This Row],[State]]="NSW",Table2[[#This Row],[Rated Order]]=3,AN1459=""),100,100)</f>
        <v>100</v>
      </c>
      <c r="AP1459" s="39" t="str">
        <f>IF(AC1459&lt;&gt;"Won","",AO1459*AD1459)</f>
        <v/>
      </c>
      <c r="AQ1459" s="39">
        <f>IF(AP1459="",AO1459*-1,AP1459-AO1459)</f>
        <v>-100</v>
      </c>
      <c r="AR1459" s="95" t="str">
        <f>IF(Table2[[#This Row],[Negatives]]="NEG","",IF(AND(Table2[[#This Row],[2 Pro Bets]]="",Table2[[#This Row],[State]]="NSW",Table2[[#This Row],[Rated Order]]=3),"",100))</f>
        <v/>
      </c>
      <c r="AS1459" s="47" t="str">
        <f>IF(Table2[[#This Row],[Pro Bet]]="","",IF(Table2[[#This Row],[Lev Ret]]="","",AR1459*Table2[[#This Row],[Div]]))</f>
        <v/>
      </c>
      <c r="AT1459" s="96" t="str">
        <f>IF(Table2[[#This Row],[Pro Bet]]="","",IF(AS1459="",AR1459*-1,AS1459-AR1459))</f>
        <v/>
      </c>
    </row>
    <row r="1460" spans="1:46" x14ac:dyDescent="0.25">
      <c r="A1460" s="38">
        <v>45290</v>
      </c>
      <c r="B1460" s="39" t="s">
        <v>44</v>
      </c>
      <c r="C1460" s="40">
        <v>0.69444444444444453</v>
      </c>
      <c r="D1460" s="39">
        <v>5</v>
      </c>
      <c r="E1460" s="39">
        <v>3</v>
      </c>
      <c r="F1460" s="70">
        <v>8</v>
      </c>
      <c r="G1460" s="39">
        <v>1100</v>
      </c>
      <c r="H1460" s="39" t="s">
        <v>1021</v>
      </c>
      <c r="I1460" s="39">
        <v>78</v>
      </c>
      <c r="J1460" s="39">
        <v>160</v>
      </c>
      <c r="K1460" s="39">
        <v>1</v>
      </c>
      <c r="L1460" s="39" t="s">
        <v>407</v>
      </c>
      <c r="M1460" s="39" t="s">
        <v>1018</v>
      </c>
      <c r="N1460" s="41">
        <v>8.1999999999999993</v>
      </c>
      <c r="O1460" s="39" t="s">
        <v>1337</v>
      </c>
      <c r="P1460" s="39" t="s">
        <v>1525</v>
      </c>
      <c r="Q1460" s="48"/>
      <c r="R1460" s="39">
        <v>8</v>
      </c>
      <c r="S1460" s="39">
        <v>59.5</v>
      </c>
      <c r="T1460" s="39">
        <v>59.5</v>
      </c>
      <c r="U1460" s="48">
        <v>31.802965088474416</v>
      </c>
      <c r="V1460" s="39">
        <v>2</v>
      </c>
      <c r="W1460" s="39">
        <v>2</v>
      </c>
      <c r="X1460" s="39">
        <v>2</v>
      </c>
      <c r="Y1460" s="39">
        <v>4.5999999999999996</v>
      </c>
      <c r="Z1460" s="39">
        <v>20</v>
      </c>
      <c r="AA1460" s="39"/>
      <c r="AB1460" s="52"/>
      <c r="AC1460" s="39"/>
      <c r="AD1460" s="41">
        <v>9.5</v>
      </c>
      <c r="AE1460" s="41"/>
      <c r="AF1460" s="68" t="s">
        <v>619</v>
      </c>
      <c r="AG1460" s="39" t="str">
        <f>VLOOKUP(B1460,$B$1703:$D$1743,2,FALSE)</f>
        <v>NSW</v>
      </c>
      <c r="AH1460" s="39" t="str">
        <f>VLOOKUP(B1460,$B$1703:$D$1743,3,FALSE)</f>
        <v>-</v>
      </c>
      <c r="AI1460" s="69" t="str">
        <f>TRIM(PROPER(L1460))</f>
        <v>Bubba'S Bay</v>
      </c>
      <c r="AJ1460" s="39" t="str">
        <f>TEXT(A1460, "ddd")</f>
        <v>Sat</v>
      </c>
      <c r="AK1460" s="39">
        <f>MONTH(Table2[[#This Row],[Date]])</f>
        <v>12</v>
      </c>
      <c r="AL1460" s="39" t="s">
        <v>1362</v>
      </c>
      <c r="AM1460" s="39" t="str">
        <f>IF(AND(Table2[[#This Row],[Date]]=A1461,Table2[[#This Row],[Track]]=B1461,Table2[[#This Row],[Race]]=F1461,AL1460&lt;&gt;"Neg",AL1461&lt;&gt;"Neg"),2,"")</f>
        <v/>
      </c>
      <c r="AN1460" s="39" t="str">
        <f>IF(AM1460=2,2,IF(AND(AM1459=2,Table2[[#This Row],[Negatives]]&lt;&gt;"NEG"),2,""))</f>
        <v/>
      </c>
      <c r="AO1460" s="39">
        <f>IF(AND(Table2[[#This Row],[State]]="NSW",Table2[[#This Row],[Rated Order]]=3,AN1460=""),100,100)</f>
        <v>100</v>
      </c>
      <c r="AP1460" s="39" t="str">
        <f>IF(AC1460&lt;&gt;"Won","",AO1460*AD1460)</f>
        <v/>
      </c>
      <c r="AQ1460" s="39">
        <f>IF(AP1460="",AO1460*-1,AP1460-AO1460)</f>
        <v>-100</v>
      </c>
      <c r="AR1460" s="95" t="str">
        <f>IF(Table2[[#This Row],[Negatives]]="NEG","",IF(AND(Table2[[#This Row],[2 Pro Bets]]="",Table2[[#This Row],[State]]="NSW",Table2[[#This Row],[Rated Order]]=3),"",100))</f>
        <v/>
      </c>
      <c r="AS1460" s="47" t="str">
        <f>IF(Table2[[#This Row],[Pro Bet]]="","",IF(Table2[[#This Row],[Lev Ret]]="","",AR1460*Table2[[#This Row],[Div]]))</f>
        <v/>
      </c>
      <c r="AT1460" s="96" t="str">
        <f>IF(Table2[[#This Row],[Pro Bet]]="","",IF(AS1460="",AR1460*-1,AS1460-AR1460))</f>
        <v/>
      </c>
    </row>
    <row r="1461" spans="1:46" x14ac:dyDescent="0.25">
      <c r="A1461" s="38">
        <v>45290</v>
      </c>
      <c r="B1461" s="39" t="s">
        <v>44</v>
      </c>
      <c r="C1461" s="40">
        <v>0.69444444444444453</v>
      </c>
      <c r="D1461" s="39">
        <v>5</v>
      </c>
      <c r="E1461" s="39">
        <v>3</v>
      </c>
      <c r="F1461" s="70">
        <v>8</v>
      </c>
      <c r="G1461" s="39">
        <v>1100</v>
      </c>
      <c r="H1461" s="39" t="s">
        <v>1021</v>
      </c>
      <c r="I1461" s="39">
        <v>78</v>
      </c>
      <c r="J1461" s="39">
        <v>160</v>
      </c>
      <c r="K1461" s="39">
        <v>2</v>
      </c>
      <c r="L1461" s="39" t="s">
        <v>408</v>
      </c>
      <c r="M1461" s="39" t="s">
        <v>999</v>
      </c>
      <c r="N1461" s="41">
        <v>4.3</v>
      </c>
      <c r="O1461" s="39" t="s">
        <v>1400</v>
      </c>
      <c r="P1461" s="39" t="s">
        <v>1565</v>
      </c>
      <c r="Q1461" s="48"/>
      <c r="R1461" s="39">
        <v>3</v>
      </c>
      <c r="S1461" s="39">
        <v>58.5</v>
      </c>
      <c r="T1461" s="39">
        <v>58.5</v>
      </c>
      <c r="U1461" s="48">
        <v>31.802965088474416</v>
      </c>
      <c r="V1461" s="39">
        <v>4</v>
      </c>
      <c r="W1461" s="39">
        <v>1</v>
      </c>
      <c r="X1461" s="39">
        <v>3</v>
      </c>
      <c r="Y1461" s="39">
        <v>7.7</v>
      </c>
      <c r="Z1461" s="39">
        <v>20</v>
      </c>
      <c r="AA1461" s="39"/>
      <c r="AB1461" s="52"/>
      <c r="AC1461" s="39" t="s">
        <v>2</v>
      </c>
      <c r="AD1461" s="41">
        <v>5</v>
      </c>
      <c r="AE1461" s="41">
        <v>1.8</v>
      </c>
      <c r="AF1461" s="68" t="s">
        <v>619</v>
      </c>
      <c r="AG1461" s="39" t="str">
        <f>VLOOKUP(B1461,$B$1703:$D$1743,2,FALSE)</f>
        <v>NSW</v>
      </c>
      <c r="AH1461" s="39" t="str">
        <f>VLOOKUP(B1461,$B$1703:$D$1743,3,FALSE)</f>
        <v>-</v>
      </c>
      <c r="AI1461" s="69" t="str">
        <f>TRIM(PROPER(L1461))</f>
        <v>Dollar Magic</v>
      </c>
      <c r="AJ1461" s="39" t="str">
        <f>TEXT(A1461, "ddd")</f>
        <v>Sat</v>
      </c>
      <c r="AK1461" s="39">
        <f>MONTH(Table2[[#This Row],[Date]])</f>
        <v>12</v>
      </c>
      <c r="AL1461" s="79" t="s">
        <v>1362</v>
      </c>
      <c r="AM1461" s="39" t="str">
        <f>IF(AND(Table2[[#This Row],[Date]]=A1462,Table2[[#This Row],[Track]]=B1462,Table2[[#This Row],[Race]]=F1462,AL1461&lt;&gt;"Neg",AL1462&lt;&gt;"Neg"),2,"")</f>
        <v/>
      </c>
      <c r="AN1461" s="39" t="str">
        <f>IF(AM1461=2,2,IF(AND(AM1460=2,Table2[[#This Row],[Negatives]]&lt;&gt;"NEG"),2,""))</f>
        <v/>
      </c>
      <c r="AO1461" s="39">
        <f>IF(AND(Table2[[#This Row],[State]]="NSW",Table2[[#This Row],[Rated Order]]=3,AN1461=""),100,100)</f>
        <v>100</v>
      </c>
      <c r="AP1461" s="39" t="str">
        <f>IF(AC1461&lt;&gt;"Won","",AO1461*AD1461)</f>
        <v/>
      </c>
      <c r="AQ1461" s="39">
        <f>IF(AP1461="",AO1461*-1,AP1461-AO1461)</f>
        <v>-100</v>
      </c>
      <c r="AR1461" s="95" t="str">
        <f>IF(Table2[[#This Row],[Negatives]]="NEG","",IF(AND(Table2[[#This Row],[2 Pro Bets]]="",Table2[[#This Row],[State]]="NSW",Table2[[#This Row],[Rated Order]]=3),"",100))</f>
        <v/>
      </c>
      <c r="AS1461" s="47" t="str">
        <f>IF(Table2[[#This Row],[Pro Bet]]="","",IF(Table2[[#This Row],[Lev Ret]]="","",AR1461*Table2[[#This Row],[Div]]))</f>
        <v/>
      </c>
      <c r="AT1461" s="96" t="str">
        <f>IF(Table2[[#This Row],[Pro Bet]]="","",IF(AS1461="",AR1461*-1,AS1461-AR1461))</f>
        <v/>
      </c>
    </row>
    <row r="1462" spans="1:46" x14ac:dyDescent="0.25">
      <c r="A1462" s="38">
        <v>45290</v>
      </c>
      <c r="B1462" s="39" t="s">
        <v>44</v>
      </c>
      <c r="C1462" s="40">
        <v>0.72222222222222221</v>
      </c>
      <c r="D1462" s="39">
        <v>5</v>
      </c>
      <c r="E1462" s="39">
        <v>3</v>
      </c>
      <c r="F1462" s="70">
        <v>9</v>
      </c>
      <c r="G1462" s="39">
        <v>1400</v>
      </c>
      <c r="H1462" s="39" t="s">
        <v>1398</v>
      </c>
      <c r="I1462" s="39">
        <v>78</v>
      </c>
      <c r="J1462" s="39">
        <v>160</v>
      </c>
      <c r="K1462" s="39">
        <v>9</v>
      </c>
      <c r="L1462" s="39" t="s">
        <v>86</v>
      </c>
      <c r="M1462" s="39" t="s">
        <v>999</v>
      </c>
      <c r="N1462" s="41">
        <v>4.4000000000000004</v>
      </c>
      <c r="O1462" s="39" t="s">
        <v>1427</v>
      </c>
      <c r="P1462" s="39" t="s">
        <v>1565</v>
      </c>
      <c r="Q1462" s="48"/>
      <c r="R1462" s="39">
        <v>6</v>
      </c>
      <c r="S1462" s="39">
        <v>58.5</v>
      </c>
      <c r="T1462" s="39">
        <v>58.5</v>
      </c>
      <c r="U1462" s="48">
        <v>61.188811188811187</v>
      </c>
      <c r="V1462" s="39">
        <v>5</v>
      </c>
      <c r="W1462" s="39">
        <v>4</v>
      </c>
      <c r="X1462" s="39">
        <v>2</v>
      </c>
      <c r="Y1462" s="39">
        <v>8</v>
      </c>
      <c r="Z1462" s="39">
        <v>20</v>
      </c>
      <c r="AA1462" s="39"/>
      <c r="AB1462" s="52"/>
      <c r="AC1462" s="39" t="s">
        <v>2</v>
      </c>
      <c r="AD1462" s="41">
        <v>4.5999999999999996</v>
      </c>
      <c r="AE1462" s="41">
        <v>1.8</v>
      </c>
      <c r="AF1462" s="68" t="s">
        <v>619</v>
      </c>
      <c r="AG1462" s="39" t="str">
        <f>VLOOKUP(B1462,$B$1703:$D$1743,2,FALSE)</f>
        <v>NSW</v>
      </c>
      <c r="AH1462" s="39" t="str">
        <f>VLOOKUP(B1462,$B$1703:$D$1743,3,FALSE)</f>
        <v>-</v>
      </c>
      <c r="AI1462" s="69" t="str">
        <f>TRIM(PROPER(L1462))</f>
        <v>Testator Silens</v>
      </c>
      <c r="AJ1462" s="39" t="str">
        <f>TEXT(A1462, "ddd")</f>
        <v>Sat</v>
      </c>
      <c r="AK1462" s="39">
        <f>MONTH(Table2[[#This Row],[Date]])</f>
        <v>12</v>
      </c>
      <c r="AL1462" s="39"/>
      <c r="AM1462" s="39" t="str">
        <f>IF(AND(Table2[[#This Row],[Date]]=A1463,Table2[[#This Row],[Track]]=B1463,Table2[[#This Row],[Race]]=F1463,AL1462&lt;&gt;"Neg",AL1463&lt;&gt;"Neg"),2,"")</f>
        <v/>
      </c>
      <c r="AN1462" s="39" t="str">
        <f>IF(AM1462=2,2,IF(AND(AM1461=2,Table2[[#This Row],[Negatives]]&lt;&gt;"NEG"),2,""))</f>
        <v/>
      </c>
      <c r="AO1462" s="39">
        <f>IF(AND(Table2[[#This Row],[State]]="NSW",Table2[[#This Row],[Rated Order]]=3,AN1462=""),100,100)</f>
        <v>100</v>
      </c>
      <c r="AP1462" s="39" t="str">
        <f>IF(AC1462&lt;&gt;"Won","",AO1462*AD1462)</f>
        <v/>
      </c>
      <c r="AQ1462" s="39">
        <f>IF(AP1462="",AO1462*-1,AP1462-AO1462)</f>
        <v>-100</v>
      </c>
      <c r="AR1462" s="95">
        <f>IF(Table2[[#This Row],[Negatives]]="NEG","",IF(AND(Table2[[#This Row],[2 Pro Bets]]="",Table2[[#This Row],[State]]="NSW",Table2[[#This Row],[Rated Order]]=3),"",100))</f>
        <v>100</v>
      </c>
      <c r="AS1462" s="47" t="str">
        <f>IF(Table2[[#This Row],[Pro Bet]]="","",IF(Table2[[#This Row],[Lev Ret]]="","",AR1462*Table2[[#This Row],[Div]]))</f>
        <v/>
      </c>
      <c r="AT1462" s="96">
        <f>IF(Table2[[#This Row],[Pro Bet]]="","",IF(AS1462="",AR1462*-1,AS1462-AR1462))</f>
        <v>-100</v>
      </c>
    </row>
    <row r="1463" spans="1:46" x14ac:dyDescent="0.25">
      <c r="A1463" s="38">
        <v>45290</v>
      </c>
      <c r="B1463" s="39" t="s">
        <v>44</v>
      </c>
      <c r="C1463" s="40">
        <v>0.74652777777777779</v>
      </c>
      <c r="D1463" s="39">
        <v>5</v>
      </c>
      <c r="E1463" s="39">
        <v>3</v>
      </c>
      <c r="F1463" s="70">
        <v>10</v>
      </c>
      <c r="G1463" s="39">
        <v>1200</v>
      </c>
      <c r="H1463" s="39" t="s">
        <v>1398</v>
      </c>
      <c r="I1463" s="39">
        <v>78</v>
      </c>
      <c r="J1463" s="39">
        <v>160</v>
      </c>
      <c r="K1463" s="39">
        <v>8</v>
      </c>
      <c r="L1463" s="39" t="s">
        <v>372</v>
      </c>
      <c r="M1463" s="39" t="s">
        <v>1018</v>
      </c>
      <c r="N1463" s="41">
        <v>5.2</v>
      </c>
      <c r="O1463" s="39" t="s">
        <v>1142</v>
      </c>
      <c r="P1463" s="39" t="s">
        <v>1509</v>
      </c>
      <c r="Q1463" s="48"/>
      <c r="R1463" s="39">
        <v>5</v>
      </c>
      <c r="S1463" s="39">
        <v>55.5</v>
      </c>
      <c r="T1463" s="39">
        <v>55.5</v>
      </c>
      <c r="U1463" s="48">
        <v>43.040293040293037</v>
      </c>
      <c r="V1463" s="39"/>
      <c r="W1463" s="39">
        <v>3</v>
      </c>
      <c r="X1463" s="39">
        <v>2</v>
      </c>
      <c r="Y1463" s="39">
        <v>7.8</v>
      </c>
      <c r="Z1463" s="39">
        <v>20</v>
      </c>
      <c r="AA1463" s="39"/>
      <c r="AB1463" s="52"/>
      <c r="AC1463" s="39"/>
      <c r="AD1463" s="41">
        <v>4.8</v>
      </c>
      <c r="AE1463" s="41"/>
      <c r="AF1463" s="68" t="s">
        <v>619</v>
      </c>
      <c r="AG1463" s="39" t="str">
        <f>VLOOKUP(B1463,$B$1703:$D$1743,2,FALSE)</f>
        <v>NSW</v>
      </c>
      <c r="AH1463" s="39" t="str">
        <f>VLOOKUP(B1463,$B$1703:$D$1743,3,FALSE)</f>
        <v>-</v>
      </c>
      <c r="AI1463" s="69" t="str">
        <f>TRIM(PROPER(L1463))</f>
        <v>Shohei</v>
      </c>
      <c r="AJ1463" s="39" t="str">
        <f>TEXT(A1463, "ddd")</f>
        <v>Sat</v>
      </c>
      <c r="AK1463" s="39">
        <f>MONTH(Table2[[#This Row],[Date]])</f>
        <v>12</v>
      </c>
      <c r="AL1463" s="39" t="s">
        <v>1362</v>
      </c>
      <c r="AM1463" s="39" t="str">
        <f>IF(AND(Table2[[#This Row],[Date]]=A1464,Table2[[#This Row],[Track]]=B1464,Table2[[#This Row],[Race]]=F1464,AL1463&lt;&gt;"Neg",AL1464&lt;&gt;"Neg"),2,"")</f>
        <v/>
      </c>
      <c r="AN1463" s="39" t="str">
        <f>IF(AM1463=2,2,IF(AND(AM1462=2,Table2[[#This Row],[Negatives]]&lt;&gt;"NEG"),2,""))</f>
        <v/>
      </c>
      <c r="AO1463" s="39">
        <f>IF(AND(Table2[[#This Row],[State]]="NSW",Table2[[#This Row],[Rated Order]]=3,AN1463=""),100,100)</f>
        <v>100</v>
      </c>
      <c r="AP1463" s="39" t="str">
        <f>IF(AC1463&lt;&gt;"Won","",AO1463*AD1463)</f>
        <v/>
      </c>
      <c r="AQ1463" s="39">
        <f>IF(AP1463="",AO1463*-1,AP1463-AO1463)</f>
        <v>-100</v>
      </c>
      <c r="AR1463" s="95" t="str">
        <f>IF(Table2[[#This Row],[Negatives]]="NEG","",IF(AND(Table2[[#This Row],[2 Pro Bets]]="",Table2[[#This Row],[State]]="NSW",Table2[[#This Row],[Rated Order]]=3),"",100))</f>
        <v/>
      </c>
      <c r="AS1463" s="47" t="str">
        <f>IF(Table2[[#This Row],[Pro Bet]]="","",IF(Table2[[#This Row],[Lev Ret]]="","",AR1463*Table2[[#This Row],[Div]]))</f>
        <v/>
      </c>
      <c r="AT1463" s="96" t="str">
        <f>IF(Table2[[#This Row],[Pro Bet]]="","",IF(AS1463="",AR1463*-1,AS1463-AR1463))</f>
        <v/>
      </c>
    </row>
    <row r="1464" spans="1:46" x14ac:dyDescent="0.25">
      <c r="A1464" s="38">
        <v>45290</v>
      </c>
      <c r="B1464" s="39" t="s">
        <v>44</v>
      </c>
      <c r="C1464" s="40">
        <v>0.74652777777777779</v>
      </c>
      <c r="D1464" s="39">
        <v>5</v>
      </c>
      <c r="E1464" s="39">
        <v>3</v>
      </c>
      <c r="F1464" s="70">
        <v>10</v>
      </c>
      <c r="G1464" s="39">
        <v>1200</v>
      </c>
      <c r="H1464" s="39" t="s">
        <v>1398</v>
      </c>
      <c r="I1464" s="39">
        <v>78</v>
      </c>
      <c r="J1464" s="39">
        <v>160</v>
      </c>
      <c r="K1464" s="39">
        <v>4</v>
      </c>
      <c r="L1464" s="39" t="s">
        <v>380</v>
      </c>
      <c r="M1464" s="39" t="s">
        <v>1024</v>
      </c>
      <c r="N1464" s="41">
        <v>8.8000000000000007</v>
      </c>
      <c r="O1464" s="39" t="s">
        <v>1149</v>
      </c>
      <c r="P1464" s="39" t="s">
        <v>1262</v>
      </c>
      <c r="Q1464" s="48"/>
      <c r="R1464" s="39">
        <v>3</v>
      </c>
      <c r="S1464" s="39">
        <v>59</v>
      </c>
      <c r="T1464" s="39">
        <v>59</v>
      </c>
      <c r="U1464" s="48">
        <v>43.040293040293037</v>
      </c>
      <c r="V1464" s="39">
        <v>4</v>
      </c>
      <c r="W1464" s="39">
        <v>1</v>
      </c>
      <c r="X1464" s="39">
        <v>3</v>
      </c>
      <c r="Y1464" s="39">
        <v>9.9</v>
      </c>
      <c r="Z1464" s="39">
        <v>20</v>
      </c>
      <c r="AA1464" s="39"/>
      <c r="AB1464" s="52"/>
      <c r="AC1464" s="39" t="s">
        <v>1</v>
      </c>
      <c r="AD1464" s="41">
        <v>9.5</v>
      </c>
      <c r="AE1464" s="41">
        <v>2.5</v>
      </c>
      <c r="AF1464" s="68" t="s">
        <v>619</v>
      </c>
      <c r="AG1464" s="39" t="str">
        <f>VLOOKUP(B1464,$B$1703:$D$1743,2,FALSE)</f>
        <v>NSW</v>
      </c>
      <c r="AH1464" s="39" t="str">
        <f>VLOOKUP(B1464,$B$1703:$D$1743,3,FALSE)</f>
        <v>-</v>
      </c>
      <c r="AI1464" s="69" t="str">
        <f>TRIM(PROPER(L1464))</f>
        <v>Plundering</v>
      </c>
      <c r="AJ1464" s="39" t="str">
        <f>TEXT(A1464, "ddd")</f>
        <v>Sat</v>
      </c>
      <c r="AK1464" s="39">
        <f>MONTH(Table2[[#This Row],[Date]])</f>
        <v>12</v>
      </c>
      <c r="AL1464" s="79" t="s">
        <v>1362</v>
      </c>
      <c r="AM1464" s="39" t="str">
        <f>IF(AND(Table2[[#This Row],[Date]]=A1465,Table2[[#This Row],[Track]]=B1465,Table2[[#This Row],[Race]]=F1465,AL1464&lt;&gt;"Neg",AL1465&lt;&gt;"Neg"),2,"")</f>
        <v/>
      </c>
      <c r="AN1464" s="39" t="str">
        <f>IF(AM1464=2,2,IF(AND(AM1463=2,Table2[[#This Row],[Negatives]]&lt;&gt;"NEG"),2,""))</f>
        <v/>
      </c>
      <c r="AO1464" s="39">
        <f>IF(AND(Table2[[#This Row],[State]]="NSW",Table2[[#This Row],[Rated Order]]=3,AN1464=""),100,100)</f>
        <v>100</v>
      </c>
      <c r="AP1464" s="39" t="str">
        <f>IF(AC1464&lt;&gt;"Won","",AO1464*AD1464)</f>
        <v/>
      </c>
      <c r="AQ1464" s="39">
        <f>IF(AP1464="",AO1464*-1,AP1464-AO1464)</f>
        <v>-100</v>
      </c>
      <c r="AR1464" s="95" t="str">
        <f>IF(Table2[[#This Row],[Negatives]]="NEG","",IF(AND(Table2[[#This Row],[2 Pro Bets]]="",Table2[[#This Row],[State]]="NSW",Table2[[#This Row],[Rated Order]]=3),"",100))</f>
        <v/>
      </c>
      <c r="AS1464" s="47" t="str">
        <f>IF(Table2[[#This Row],[Pro Bet]]="","",IF(Table2[[#This Row],[Lev Ret]]="","",AR1464*Table2[[#This Row],[Div]]))</f>
        <v/>
      </c>
      <c r="AT1464" s="96" t="str">
        <f>IF(Table2[[#This Row],[Pro Bet]]="","",IF(AS1464="",AR1464*-1,AS1464-AR1464))</f>
        <v/>
      </c>
    </row>
    <row r="1465" spans="1:46" x14ac:dyDescent="0.25">
      <c r="A1465" s="38">
        <v>45292</v>
      </c>
      <c r="B1465" s="39" t="s">
        <v>225</v>
      </c>
      <c r="C1465" s="40">
        <v>0.68055555555555547</v>
      </c>
      <c r="D1465" s="39">
        <v>4</v>
      </c>
      <c r="E1465" s="39">
        <v>0</v>
      </c>
      <c r="F1465" s="70">
        <v>6</v>
      </c>
      <c r="G1465" s="39">
        <v>2800</v>
      </c>
      <c r="H1465" s="39" t="s">
        <v>988</v>
      </c>
      <c r="I1465" s="39" t="s">
        <v>989</v>
      </c>
      <c r="J1465" s="39">
        <v>200</v>
      </c>
      <c r="K1465" s="39">
        <v>6</v>
      </c>
      <c r="L1465" s="39" t="s">
        <v>324</v>
      </c>
      <c r="M1465" s="39" t="s">
        <v>1006</v>
      </c>
      <c r="N1465" s="41">
        <v>4.3</v>
      </c>
      <c r="O1465" s="39" t="s">
        <v>1003</v>
      </c>
      <c r="P1465" s="39" t="s">
        <v>997</v>
      </c>
      <c r="Q1465" s="48"/>
      <c r="R1465" s="39">
        <v>6</v>
      </c>
      <c r="S1465" s="39">
        <v>54</v>
      </c>
      <c r="T1465" s="39">
        <v>54</v>
      </c>
      <c r="U1465" s="48">
        <v>37.144702842377264</v>
      </c>
      <c r="V1465" s="39">
        <v>2</v>
      </c>
      <c r="W1465" s="39">
        <v>1</v>
      </c>
      <c r="X1465" s="39">
        <v>2</v>
      </c>
      <c r="Y1465" s="39">
        <v>5.4</v>
      </c>
      <c r="Z1465" s="39">
        <v>30</v>
      </c>
      <c r="AA1465" s="39">
        <v>12</v>
      </c>
      <c r="AB1465" s="52"/>
      <c r="AC1465" s="39"/>
      <c r="AD1465" s="41">
        <v>4.5999999999999996</v>
      </c>
      <c r="AE1465" s="41"/>
      <c r="AF1465" s="68" t="s">
        <v>618</v>
      </c>
      <c r="AG1465" s="39" t="str">
        <f>VLOOKUP(B1465,$B$1703:$D$1743,2,FALSE)</f>
        <v>Vic</v>
      </c>
      <c r="AH1465" s="39" t="str">
        <f>VLOOKUP(B1465,$B$1703:$D$1743,3,FALSE)</f>
        <v>-</v>
      </c>
      <c r="AI1465" s="69" t="str">
        <f>TRIM(PROPER(L1465))</f>
        <v>Ruling</v>
      </c>
      <c r="AJ1465" s="39" t="str">
        <f>TEXT(A1465, "ddd")</f>
        <v>Mon</v>
      </c>
      <c r="AK1465" s="39">
        <f>MONTH(Table2[[#This Row],[Date]])</f>
        <v>1</v>
      </c>
      <c r="AL1465" s="39"/>
      <c r="AM1465" s="39" t="str">
        <f>IF(AND(Table2[[#This Row],[Date]]=A1466,Table2[[#This Row],[Track]]=B1466,Table2[[#This Row],[Race]]=F1466,AL1465&lt;&gt;"Neg",AL1466&lt;&gt;"Neg"),2,"")</f>
        <v/>
      </c>
      <c r="AN1465" s="39" t="str">
        <f>IF(AM1465=2,2,IF(AND(AM1464=2,Table2[[#This Row],[Negatives]]&lt;&gt;"NEG"),2,""))</f>
        <v/>
      </c>
      <c r="AO1465" s="39">
        <f>IF(AND(Table2[[#This Row],[State]]="NSW",Table2[[#This Row],[Rated Order]]=3,AN1465=""),100,100)</f>
        <v>100</v>
      </c>
      <c r="AP1465" s="39" t="str">
        <f>IF(AC1465&lt;&gt;"Won","",AO1465*AD1465)</f>
        <v/>
      </c>
      <c r="AQ1465" s="39">
        <f>IF(AP1465="",AO1465*-1,AP1465-AO1465)</f>
        <v>-100</v>
      </c>
      <c r="AR1465" s="95">
        <f>IF(Table2[[#This Row],[Negatives]]="NEG","",IF(AND(Table2[[#This Row],[2 Pro Bets]]="",Table2[[#This Row],[State]]="NSW",Table2[[#This Row],[Rated Order]]=3),"",100))</f>
        <v>100</v>
      </c>
      <c r="AS1465" s="47" t="str">
        <f>IF(Table2[[#This Row],[Pro Bet]]="","",IF(Table2[[#This Row],[Lev Ret]]="","",AR1465*Table2[[#This Row],[Div]]))</f>
        <v/>
      </c>
      <c r="AT1465" s="96">
        <f>IF(Table2[[#This Row],[Pro Bet]]="","",IF(AS1465="",AR1465*-1,AS1465-AR1465))</f>
        <v>-100</v>
      </c>
    </row>
    <row r="1466" spans="1:46" x14ac:dyDescent="0.25">
      <c r="A1466" s="38">
        <v>45292</v>
      </c>
      <c r="B1466" s="39" t="s">
        <v>225</v>
      </c>
      <c r="C1466" s="40">
        <v>0.70833333333333337</v>
      </c>
      <c r="D1466" s="39">
        <v>4</v>
      </c>
      <c r="E1466" s="39">
        <v>0</v>
      </c>
      <c r="F1466" s="70">
        <v>7</v>
      </c>
      <c r="G1466" s="39">
        <v>1400</v>
      </c>
      <c r="H1466" s="39" t="s">
        <v>988</v>
      </c>
      <c r="I1466" s="39" t="s">
        <v>989</v>
      </c>
      <c r="J1466" s="39">
        <v>175</v>
      </c>
      <c r="K1466" s="39">
        <v>3</v>
      </c>
      <c r="L1466" s="39" t="s">
        <v>290</v>
      </c>
      <c r="M1466" s="39" t="s">
        <v>1024</v>
      </c>
      <c r="N1466" s="41">
        <v>4.2</v>
      </c>
      <c r="O1466" s="39" t="s">
        <v>1003</v>
      </c>
      <c r="P1466" s="39" t="s">
        <v>992</v>
      </c>
      <c r="Q1466" s="48"/>
      <c r="R1466" s="39">
        <v>7</v>
      </c>
      <c r="S1466" s="39">
        <v>56.5</v>
      </c>
      <c r="T1466" s="39">
        <v>56.5</v>
      </c>
      <c r="U1466" s="48">
        <v>42.677448337825695</v>
      </c>
      <c r="V1466" s="39">
        <v>2</v>
      </c>
      <c r="W1466" s="39"/>
      <c r="X1466" s="39">
        <v>2</v>
      </c>
      <c r="Y1466" s="39">
        <v>5.6</v>
      </c>
      <c r="Z1466" s="39">
        <v>30</v>
      </c>
      <c r="AA1466" s="39">
        <v>11</v>
      </c>
      <c r="AB1466" s="52"/>
      <c r="AC1466" s="39"/>
      <c r="AD1466" s="41">
        <v>3.5</v>
      </c>
      <c r="AE1466" s="41"/>
      <c r="AF1466" s="68" t="s">
        <v>618</v>
      </c>
      <c r="AG1466" s="39" t="str">
        <f>VLOOKUP(B1466,$B$1703:$D$1743,2,FALSE)</f>
        <v>Vic</v>
      </c>
      <c r="AH1466" s="39" t="str">
        <f>VLOOKUP(B1466,$B$1703:$D$1743,3,FALSE)</f>
        <v>-</v>
      </c>
      <c r="AI1466" s="69" t="str">
        <f>TRIM(PROPER(L1466))</f>
        <v>Unusual Culture</v>
      </c>
      <c r="AJ1466" s="39" t="str">
        <f>TEXT(A1466, "ddd")</f>
        <v>Mon</v>
      </c>
      <c r="AK1466" s="39">
        <f>MONTH(Table2[[#This Row],[Date]])</f>
        <v>1</v>
      </c>
      <c r="AL1466" s="39"/>
      <c r="AM1466" s="39" t="str">
        <f>IF(AND(Table2[[#This Row],[Date]]=A1467,Table2[[#This Row],[Track]]=B1467,Table2[[#This Row],[Race]]=F1467,AL1466&lt;&gt;"Neg",AL1467&lt;&gt;"Neg"),2,"")</f>
        <v/>
      </c>
      <c r="AN1466" s="39" t="str">
        <f>IF(AM1466=2,2,IF(AND(AM1465=2,Table2[[#This Row],[Negatives]]&lt;&gt;"NEG"),2,""))</f>
        <v/>
      </c>
      <c r="AO1466" s="39">
        <f>IF(AND(Table2[[#This Row],[State]]="NSW",Table2[[#This Row],[Rated Order]]=3,AN1466=""),100,100)</f>
        <v>100</v>
      </c>
      <c r="AP1466" s="39" t="str">
        <f>IF(AC1466&lt;&gt;"Won","",AO1466*AD1466)</f>
        <v/>
      </c>
      <c r="AQ1466" s="39">
        <f>IF(AP1466="",AO1466*-1,AP1466-AO1466)</f>
        <v>-100</v>
      </c>
      <c r="AR1466" s="95">
        <f>IF(Table2[[#This Row],[Negatives]]="NEG","",IF(AND(Table2[[#This Row],[2 Pro Bets]]="",Table2[[#This Row],[State]]="NSW",Table2[[#This Row],[Rated Order]]=3),"",100))</f>
        <v>100</v>
      </c>
      <c r="AS1466" s="47" t="str">
        <f>IF(Table2[[#This Row],[Pro Bet]]="","",IF(Table2[[#This Row],[Lev Ret]]="","",AR1466*Table2[[#This Row],[Div]]))</f>
        <v/>
      </c>
      <c r="AT1466" s="96">
        <f>IF(Table2[[#This Row],[Pro Bet]]="","",IF(AS1466="",AR1466*-1,AS1466-AR1466))</f>
        <v>-100</v>
      </c>
    </row>
    <row r="1467" spans="1:46" x14ac:dyDescent="0.25">
      <c r="A1467" s="38">
        <v>45297</v>
      </c>
      <c r="B1467" s="39" t="s">
        <v>44</v>
      </c>
      <c r="C1467" s="40">
        <v>0.56944444444444442</v>
      </c>
      <c r="D1467" s="39">
        <v>4</v>
      </c>
      <c r="E1467" s="39">
        <v>6</v>
      </c>
      <c r="F1467" s="70">
        <v>3</v>
      </c>
      <c r="G1467" s="39">
        <v>1100</v>
      </c>
      <c r="H1467" s="39" t="s">
        <v>1398</v>
      </c>
      <c r="I1467" s="39">
        <v>72</v>
      </c>
      <c r="J1467" s="39">
        <v>120</v>
      </c>
      <c r="K1467" s="39">
        <v>8</v>
      </c>
      <c r="L1467" s="39" t="s">
        <v>409</v>
      </c>
      <c r="M1467" s="39" t="s">
        <v>999</v>
      </c>
      <c r="N1467" s="41">
        <v>5.7</v>
      </c>
      <c r="O1467" s="39" t="s">
        <v>1445</v>
      </c>
      <c r="P1467" s="39" t="s">
        <v>1421</v>
      </c>
      <c r="Q1467" s="48"/>
      <c r="R1467" s="39">
        <v>1</v>
      </c>
      <c r="S1467" s="39">
        <v>55</v>
      </c>
      <c r="T1467" s="39">
        <v>55</v>
      </c>
      <c r="U1467" s="48">
        <v>32.469232783451162</v>
      </c>
      <c r="V1467" s="39">
        <v>1</v>
      </c>
      <c r="W1467" s="39">
        <v>2</v>
      </c>
      <c r="X1467" s="39">
        <v>2</v>
      </c>
      <c r="Y1467" s="39">
        <v>7.2</v>
      </c>
      <c r="Z1467" s="39">
        <v>20</v>
      </c>
      <c r="AA1467" s="39"/>
      <c r="AB1467" s="52"/>
      <c r="AC1467" s="39"/>
      <c r="AD1467" s="41">
        <v>5</v>
      </c>
      <c r="AE1467" s="41"/>
      <c r="AF1467" s="68" t="s">
        <v>619</v>
      </c>
      <c r="AG1467" s="39" t="str">
        <f>VLOOKUP(B1467,$B$1703:$D$1743,2,FALSE)</f>
        <v>NSW</v>
      </c>
      <c r="AH1467" s="39" t="str">
        <f>VLOOKUP(B1467,$B$1703:$D$1743,3,FALSE)</f>
        <v>-</v>
      </c>
      <c r="AI1467" s="69" t="str">
        <f>TRIM(PROPER(L1467))</f>
        <v>Hellova Nature</v>
      </c>
      <c r="AJ1467" s="39" t="str">
        <f>TEXT(A1467, "ddd")</f>
        <v>Sat</v>
      </c>
      <c r="AK1467" s="39">
        <f>MONTH(Table2[[#This Row],[Date]])</f>
        <v>1</v>
      </c>
      <c r="AL1467" s="39"/>
      <c r="AM1467" s="39">
        <f>IF(AND(Table2[[#This Row],[Date]]=A1468,Table2[[#This Row],[Track]]=B1468,Table2[[#This Row],[Race]]=F1468,AL1467&lt;&gt;"Neg",AL1468&lt;&gt;"Neg"),2,"")</f>
        <v>2</v>
      </c>
      <c r="AN1467" s="39">
        <f>IF(AM1467=2,2,IF(AND(AM1466=2,Table2[[#This Row],[Negatives]]&lt;&gt;"NEG"),2,""))</f>
        <v>2</v>
      </c>
      <c r="AO1467" s="39">
        <f>IF(AND(Table2[[#This Row],[State]]="NSW",Table2[[#This Row],[Rated Order]]=3,AN1467=""),100,100)</f>
        <v>100</v>
      </c>
      <c r="AP1467" s="39" t="str">
        <f>IF(AC1467&lt;&gt;"Won","",AO1467*AD1467)</f>
        <v/>
      </c>
      <c r="AQ1467" s="39">
        <f>IF(AP1467="",AO1467*-1,AP1467-AO1467)</f>
        <v>-100</v>
      </c>
      <c r="AR1467" s="95">
        <f>IF(Table2[[#This Row],[Negatives]]="NEG","",IF(AND(Table2[[#This Row],[2 Pro Bets]]="",Table2[[#This Row],[State]]="NSW",Table2[[#This Row],[Rated Order]]=3),"",100))</f>
        <v>100</v>
      </c>
      <c r="AS1467" s="47" t="str">
        <f>IF(Table2[[#This Row],[Pro Bet]]="","",IF(Table2[[#This Row],[Lev Ret]]="","",AR1467*Table2[[#This Row],[Div]]))</f>
        <v/>
      </c>
      <c r="AT1467" s="96">
        <f>IF(Table2[[#This Row],[Pro Bet]]="","",IF(AS1467="",AR1467*-1,AS1467-AR1467))</f>
        <v>-100</v>
      </c>
    </row>
    <row r="1468" spans="1:46" x14ac:dyDescent="0.25">
      <c r="A1468" s="38">
        <v>45297</v>
      </c>
      <c r="B1468" s="39" t="s">
        <v>44</v>
      </c>
      <c r="C1468" s="40">
        <v>0.56944444444444442</v>
      </c>
      <c r="D1468" s="39">
        <v>4</v>
      </c>
      <c r="E1468" s="39">
        <v>6</v>
      </c>
      <c r="F1468" s="70">
        <v>3</v>
      </c>
      <c r="G1468" s="39">
        <v>1100</v>
      </c>
      <c r="H1468" s="39" t="s">
        <v>1398</v>
      </c>
      <c r="I1468" s="39">
        <v>72</v>
      </c>
      <c r="J1468" s="39">
        <v>120</v>
      </c>
      <c r="K1468" s="39">
        <v>10</v>
      </c>
      <c r="L1468" s="39" t="s">
        <v>410</v>
      </c>
      <c r="M1468" s="39" t="s">
        <v>999</v>
      </c>
      <c r="N1468" s="41">
        <v>13.4</v>
      </c>
      <c r="O1468" s="39" t="s">
        <v>1566</v>
      </c>
      <c r="P1468" s="39" t="s">
        <v>1562</v>
      </c>
      <c r="Q1468" s="48">
        <v>2</v>
      </c>
      <c r="R1468" s="39">
        <v>8</v>
      </c>
      <c r="S1468" s="39">
        <v>54</v>
      </c>
      <c r="T1468" s="39">
        <v>52</v>
      </c>
      <c r="U1468" s="48">
        <v>32.469232783451162</v>
      </c>
      <c r="V1468" s="39"/>
      <c r="W1468" s="39"/>
      <c r="X1468" s="39">
        <v>3</v>
      </c>
      <c r="Y1468" s="39">
        <v>7.3</v>
      </c>
      <c r="Z1468" s="39">
        <v>20</v>
      </c>
      <c r="AA1468" s="39"/>
      <c r="AB1468" s="52"/>
      <c r="AC1468" s="39"/>
      <c r="AD1468" s="41">
        <v>19</v>
      </c>
      <c r="AE1468" s="41"/>
      <c r="AF1468" s="68" t="s">
        <v>619</v>
      </c>
      <c r="AG1468" s="39" t="str">
        <f>VLOOKUP(B1468,$B$1703:$D$1743,2,FALSE)</f>
        <v>NSW</v>
      </c>
      <c r="AH1468" s="39" t="str">
        <f>VLOOKUP(B1468,$B$1703:$D$1743,3,FALSE)</f>
        <v>-</v>
      </c>
      <c r="AI1468" s="69" t="str">
        <f>TRIM(PROPER(L1468))</f>
        <v>Lady Shenanigans</v>
      </c>
      <c r="AJ1468" s="39" t="str">
        <f>TEXT(A1468, "ddd")</f>
        <v>Sat</v>
      </c>
      <c r="AK1468" s="39">
        <f>MONTH(Table2[[#This Row],[Date]])</f>
        <v>1</v>
      </c>
      <c r="AL1468" s="39"/>
      <c r="AM1468" s="39" t="str">
        <f>IF(AND(Table2[[#This Row],[Date]]=A1469,Table2[[#This Row],[Track]]=B1469,Table2[[#This Row],[Race]]=F1469,AL1468&lt;&gt;"Neg",AL1469&lt;&gt;"Neg"),2,"")</f>
        <v/>
      </c>
      <c r="AN1468" s="39">
        <f>IF(AM1468=2,2,IF(AND(AM1467=2,Table2[[#This Row],[Negatives]]&lt;&gt;"NEG"),2,""))</f>
        <v>2</v>
      </c>
      <c r="AO1468" s="39">
        <f>IF(AND(Table2[[#This Row],[State]]="NSW",Table2[[#This Row],[Rated Order]]=3,AN1468=""),100,100)</f>
        <v>100</v>
      </c>
      <c r="AP1468" s="39" t="str">
        <f>IF(AC1468&lt;&gt;"Won","",AO1468*AD1468)</f>
        <v/>
      </c>
      <c r="AQ1468" s="39">
        <f>IF(AP1468="",AO1468*-1,AP1468-AO1468)</f>
        <v>-100</v>
      </c>
      <c r="AR1468" s="95">
        <f>IF(Table2[[#This Row],[Negatives]]="NEG","",IF(AND(Table2[[#This Row],[2 Pro Bets]]="",Table2[[#This Row],[State]]="NSW",Table2[[#This Row],[Rated Order]]=3),"",100))</f>
        <v>100</v>
      </c>
      <c r="AS1468" s="47" t="str">
        <f>IF(Table2[[#This Row],[Pro Bet]]="","",IF(Table2[[#This Row],[Lev Ret]]="","",AR1468*Table2[[#This Row],[Div]]))</f>
        <v/>
      </c>
      <c r="AT1468" s="96">
        <f>IF(Table2[[#This Row],[Pro Bet]]="","",IF(AS1468="",AR1468*-1,AS1468-AR1468))</f>
        <v>-100</v>
      </c>
    </row>
    <row r="1469" spans="1:46" x14ac:dyDescent="0.25">
      <c r="A1469" s="38">
        <v>45297</v>
      </c>
      <c r="B1469" s="39" t="s">
        <v>44</v>
      </c>
      <c r="C1469" s="40">
        <v>0.59375</v>
      </c>
      <c r="D1469" s="39">
        <v>4</v>
      </c>
      <c r="E1469" s="39">
        <v>6</v>
      </c>
      <c r="F1469" s="70">
        <v>4</v>
      </c>
      <c r="G1469" s="39">
        <v>1300</v>
      </c>
      <c r="H1469" s="39" t="s">
        <v>1021</v>
      </c>
      <c r="I1469" s="39">
        <v>78</v>
      </c>
      <c r="J1469" s="39">
        <v>160</v>
      </c>
      <c r="K1469" s="39">
        <v>8</v>
      </c>
      <c r="L1469" s="39" t="s">
        <v>411</v>
      </c>
      <c r="M1469" s="39" t="s">
        <v>999</v>
      </c>
      <c r="N1469" s="41">
        <v>4.5999999999999996</v>
      </c>
      <c r="O1469" s="39" t="s">
        <v>1427</v>
      </c>
      <c r="P1469" s="39" t="s">
        <v>1498</v>
      </c>
      <c r="Q1469" s="48"/>
      <c r="R1469" s="39">
        <v>6</v>
      </c>
      <c r="S1469" s="39">
        <v>54.5</v>
      </c>
      <c r="T1469" s="39">
        <v>54.5</v>
      </c>
      <c r="U1469" s="48">
        <v>77.294685990338166</v>
      </c>
      <c r="V1469" s="39">
        <v>4</v>
      </c>
      <c r="W1469" s="39">
        <v>3</v>
      </c>
      <c r="X1469" s="39">
        <v>2</v>
      </c>
      <c r="Y1469" s="39">
        <v>3.3</v>
      </c>
      <c r="Z1469" s="39">
        <v>20</v>
      </c>
      <c r="AA1469" s="39"/>
      <c r="AB1469" s="52"/>
      <c r="AC1469" s="39"/>
      <c r="AD1469" s="41">
        <v>4.5999999999999996</v>
      </c>
      <c r="AE1469" s="41"/>
      <c r="AF1469" s="68" t="s">
        <v>619</v>
      </c>
      <c r="AG1469" s="39" t="str">
        <f>VLOOKUP(B1469,$B$1703:$D$1743,2,FALSE)</f>
        <v>NSW</v>
      </c>
      <c r="AH1469" s="39" t="str">
        <f>VLOOKUP(B1469,$B$1703:$D$1743,3,FALSE)</f>
        <v>-</v>
      </c>
      <c r="AI1469" s="69" t="str">
        <f>TRIM(PROPER(L1469))</f>
        <v>Euros</v>
      </c>
      <c r="AJ1469" s="39" t="str">
        <f>TEXT(A1469, "ddd")</f>
        <v>Sat</v>
      </c>
      <c r="AK1469" s="39">
        <f>MONTH(Table2[[#This Row],[Date]])</f>
        <v>1</v>
      </c>
      <c r="AL1469" s="39"/>
      <c r="AM1469" s="39" t="str">
        <f>IF(AND(Table2[[#This Row],[Date]]=A1470,Table2[[#This Row],[Track]]=B1470,Table2[[#This Row],[Race]]=F1470,AL1469&lt;&gt;"Neg",AL1470&lt;&gt;"Neg"),2,"")</f>
        <v/>
      </c>
      <c r="AN1469" s="39" t="str">
        <f>IF(AM1469=2,2,IF(AND(AM1468=2,Table2[[#This Row],[Negatives]]&lt;&gt;"NEG"),2,""))</f>
        <v/>
      </c>
      <c r="AO1469" s="39">
        <f>IF(AND(Table2[[#This Row],[State]]="NSW",Table2[[#This Row],[Rated Order]]=3,AN1469=""),100,100)</f>
        <v>100</v>
      </c>
      <c r="AP1469" s="39" t="str">
        <f>IF(AC1469&lt;&gt;"Won","",AO1469*AD1469)</f>
        <v/>
      </c>
      <c r="AQ1469" s="39">
        <f>IF(AP1469="",AO1469*-1,AP1469-AO1469)</f>
        <v>-100</v>
      </c>
      <c r="AR1469" s="95">
        <f>IF(Table2[[#This Row],[Negatives]]="NEG","",IF(AND(Table2[[#This Row],[2 Pro Bets]]="",Table2[[#This Row],[State]]="NSW",Table2[[#This Row],[Rated Order]]=3),"",100))</f>
        <v>100</v>
      </c>
      <c r="AS1469" s="47" t="str">
        <f>IF(Table2[[#This Row],[Pro Bet]]="","",IF(Table2[[#This Row],[Lev Ret]]="","",AR1469*Table2[[#This Row],[Div]]))</f>
        <v/>
      </c>
      <c r="AT1469" s="96">
        <f>IF(Table2[[#This Row],[Pro Bet]]="","",IF(AS1469="",AR1469*-1,AS1469-AR1469))</f>
        <v>-100</v>
      </c>
    </row>
    <row r="1470" spans="1:46" x14ac:dyDescent="0.25">
      <c r="A1470" s="38">
        <v>45297</v>
      </c>
      <c r="B1470" s="39" t="s">
        <v>113</v>
      </c>
      <c r="C1470" s="40">
        <v>0.62847222222222221</v>
      </c>
      <c r="D1470" s="39">
        <v>4</v>
      </c>
      <c r="E1470" s="39">
        <v>0</v>
      </c>
      <c r="F1470" s="70">
        <v>6</v>
      </c>
      <c r="G1470" s="39">
        <v>1100</v>
      </c>
      <c r="H1470" s="39" t="s">
        <v>988</v>
      </c>
      <c r="I1470" s="39">
        <v>84</v>
      </c>
      <c r="J1470" s="39">
        <v>100</v>
      </c>
      <c r="K1470" s="39">
        <v>9</v>
      </c>
      <c r="L1470" s="39" t="s">
        <v>291</v>
      </c>
      <c r="M1470" s="39" t="s">
        <v>999</v>
      </c>
      <c r="N1470" s="41">
        <v>2.7</v>
      </c>
      <c r="O1470" s="39" t="s">
        <v>998</v>
      </c>
      <c r="P1470" s="39" t="s">
        <v>1049</v>
      </c>
      <c r="Q1470" s="48"/>
      <c r="R1470" s="39">
        <v>6</v>
      </c>
      <c r="S1470" s="39">
        <v>56.5</v>
      </c>
      <c r="T1470" s="39">
        <v>56.5</v>
      </c>
      <c r="U1470" s="48">
        <v>60.292850990525409</v>
      </c>
      <c r="V1470" s="39">
        <v>1</v>
      </c>
      <c r="W1470" s="39">
        <v>2</v>
      </c>
      <c r="X1470" s="39">
        <v>2</v>
      </c>
      <c r="Y1470" s="39">
        <v>4.8</v>
      </c>
      <c r="Z1470" s="39">
        <v>35</v>
      </c>
      <c r="AA1470" s="39">
        <v>12</v>
      </c>
      <c r="AB1470" s="52"/>
      <c r="AC1470" s="39" t="s">
        <v>617</v>
      </c>
      <c r="AD1470" s="41">
        <v>2.2999999999999998</v>
      </c>
      <c r="AE1470" s="41">
        <v>1.2</v>
      </c>
      <c r="AF1470" s="68" t="s">
        <v>618</v>
      </c>
      <c r="AG1470" s="39" t="str">
        <f>VLOOKUP(B1470,$B$1703:$D$1743,2,FALSE)</f>
        <v>Vic</v>
      </c>
      <c r="AH1470" s="39" t="str">
        <f>VLOOKUP(B1470,$B$1703:$D$1743,3,FALSE)</f>
        <v>Bush</v>
      </c>
      <c r="AI1470" s="69" t="str">
        <f>TRIM(PROPER(L1470))</f>
        <v>Rey Magnerio</v>
      </c>
      <c r="AJ1470" s="39" t="str">
        <f>TEXT(A1470, "ddd")</f>
        <v>Sat</v>
      </c>
      <c r="AK1470" s="39">
        <f>MONTH(Table2[[#This Row],[Date]])</f>
        <v>1</v>
      </c>
      <c r="AL1470" s="39"/>
      <c r="AM1470" s="39" t="str">
        <f>IF(AND(Table2[[#This Row],[Date]]=A1471,Table2[[#This Row],[Track]]=B1471,Table2[[#This Row],[Race]]=F1471,AL1470&lt;&gt;"Neg",AL1471&lt;&gt;"Neg"),2,"")</f>
        <v/>
      </c>
      <c r="AN1470" s="39" t="str">
        <f>IF(AM1470=2,2,IF(AND(AM1469=2,Table2[[#This Row],[Negatives]]&lt;&gt;"NEG"),2,""))</f>
        <v/>
      </c>
      <c r="AO1470" s="39">
        <f>IF(AND(Table2[[#This Row],[State]]="NSW",Table2[[#This Row],[Rated Order]]=3,AN1470=""),100,100)</f>
        <v>100</v>
      </c>
      <c r="AP1470" s="39">
        <f>IF(AC1470&lt;&gt;"Won","",AO1470*AD1470)</f>
        <v>229.99999999999997</v>
      </c>
      <c r="AQ1470" s="39">
        <f>IF(AP1470="",AO1470*-1,AP1470-AO1470)</f>
        <v>129.99999999999997</v>
      </c>
      <c r="AR1470" s="95">
        <f>IF(Table2[[#This Row],[Negatives]]="NEG","",IF(AND(Table2[[#This Row],[2 Pro Bets]]="",Table2[[#This Row],[State]]="NSW",Table2[[#This Row],[Rated Order]]=3),"",100))</f>
        <v>100</v>
      </c>
      <c r="AS1470" s="47">
        <f>IF(Table2[[#This Row],[Pro Bet]]="","",IF(Table2[[#This Row],[Lev Ret]]="","",AR1470*Table2[[#This Row],[Div]]))</f>
        <v>229.99999999999997</v>
      </c>
      <c r="AT1470" s="96">
        <f>IF(Table2[[#This Row],[Pro Bet]]="","",IF(AS1470="",AR1470*-1,AS1470-AR1470))</f>
        <v>129.99999999999997</v>
      </c>
    </row>
    <row r="1471" spans="1:46" x14ac:dyDescent="0.25">
      <c r="A1471" s="38">
        <v>45297</v>
      </c>
      <c r="B1471" s="39" t="s">
        <v>44</v>
      </c>
      <c r="C1471" s="40">
        <v>0.64236111111111105</v>
      </c>
      <c r="D1471" s="39">
        <v>4</v>
      </c>
      <c r="E1471" s="39">
        <v>6</v>
      </c>
      <c r="F1471" s="70">
        <v>6</v>
      </c>
      <c r="G1471" s="39">
        <v>1600</v>
      </c>
      <c r="H1471" s="39" t="s">
        <v>1398</v>
      </c>
      <c r="I1471" s="39">
        <v>72</v>
      </c>
      <c r="J1471" s="39">
        <v>160</v>
      </c>
      <c r="K1471" s="39">
        <v>2</v>
      </c>
      <c r="L1471" s="39" t="s">
        <v>412</v>
      </c>
      <c r="M1471" s="39" t="s">
        <v>1006</v>
      </c>
      <c r="N1471" s="41">
        <v>2.8</v>
      </c>
      <c r="O1471" s="39" t="s">
        <v>1091</v>
      </c>
      <c r="P1471" s="39" t="s">
        <v>1211</v>
      </c>
      <c r="Q1471" s="48"/>
      <c r="R1471" s="39">
        <v>4</v>
      </c>
      <c r="S1471" s="39">
        <v>58</v>
      </c>
      <c r="T1471" s="39">
        <v>58</v>
      </c>
      <c r="U1471" s="48">
        <v>57.453416149068325</v>
      </c>
      <c r="V1471" s="39">
        <v>1</v>
      </c>
      <c r="W1471" s="39">
        <v>1</v>
      </c>
      <c r="X1471" s="39">
        <v>2</v>
      </c>
      <c r="Y1471" s="39">
        <v>5.3</v>
      </c>
      <c r="Z1471" s="39">
        <v>30</v>
      </c>
      <c r="AA1471" s="39"/>
      <c r="AB1471" s="52"/>
      <c r="AC1471" s="39" t="s">
        <v>471</v>
      </c>
      <c r="AD1471" s="41">
        <v>3</v>
      </c>
      <c r="AE1471" s="41">
        <v>1.4</v>
      </c>
      <c r="AF1471" s="68" t="s">
        <v>619</v>
      </c>
      <c r="AG1471" s="39" t="str">
        <f>VLOOKUP(B1471,$B$1703:$D$1743,2,FALSE)</f>
        <v>NSW</v>
      </c>
      <c r="AH1471" s="39" t="str">
        <f>VLOOKUP(B1471,$B$1703:$D$1743,3,FALSE)</f>
        <v>-</v>
      </c>
      <c r="AI1471" s="69" t="str">
        <f>TRIM(PROPER(L1471))</f>
        <v>Buillt</v>
      </c>
      <c r="AJ1471" s="39" t="str">
        <f>TEXT(A1471, "ddd")</f>
        <v>Sat</v>
      </c>
      <c r="AK1471" s="39">
        <f>MONTH(Table2[[#This Row],[Date]])</f>
        <v>1</v>
      </c>
      <c r="AL1471" s="39"/>
      <c r="AM1471" s="39" t="str">
        <f>IF(AND(Table2[[#This Row],[Date]]=A1472,Table2[[#This Row],[Track]]=B1472,Table2[[#This Row],[Race]]=F1472,AL1471&lt;&gt;"Neg",AL1472&lt;&gt;"Neg"),2,"")</f>
        <v/>
      </c>
      <c r="AN1471" s="39" t="str">
        <f>IF(AM1471=2,2,IF(AND(AM1470=2,Table2[[#This Row],[Negatives]]&lt;&gt;"NEG"),2,""))</f>
        <v/>
      </c>
      <c r="AO1471" s="39">
        <f>IF(AND(Table2[[#This Row],[State]]="NSW",Table2[[#This Row],[Rated Order]]=3,AN1471=""),100,100)</f>
        <v>100</v>
      </c>
      <c r="AP1471" s="39">
        <f>IF(AC1471&lt;&gt;"Won","",AO1471*AD1471)</f>
        <v>300</v>
      </c>
      <c r="AQ1471" s="39">
        <f>IF(AP1471="",AO1471*-1,AP1471-AO1471)</f>
        <v>200</v>
      </c>
      <c r="AR1471" s="95">
        <f>IF(Table2[[#This Row],[Negatives]]="NEG","",IF(AND(Table2[[#This Row],[2 Pro Bets]]="",Table2[[#This Row],[State]]="NSW",Table2[[#This Row],[Rated Order]]=3),"",100))</f>
        <v>100</v>
      </c>
      <c r="AS1471" s="47">
        <f>IF(Table2[[#This Row],[Pro Bet]]="","",IF(Table2[[#This Row],[Lev Ret]]="","",AR1471*Table2[[#This Row],[Div]]))</f>
        <v>300</v>
      </c>
      <c r="AT1471" s="96">
        <f>IF(Table2[[#This Row],[Pro Bet]]="","",IF(AS1471="",AR1471*-1,AS1471-AR1471))</f>
        <v>200</v>
      </c>
    </row>
    <row r="1472" spans="1:46" x14ac:dyDescent="0.25">
      <c r="A1472" s="38">
        <v>45297</v>
      </c>
      <c r="B1472" s="39" t="s">
        <v>113</v>
      </c>
      <c r="C1472" s="40">
        <v>0.65277777777777779</v>
      </c>
      <c r="D1472" s="39">
        <v>4</v>
      </c>
      <c r="E1472" s="39">
        <v>0</v>
      </c>
      <c r="F1472" s="70">
        <v>7</v>
      </c>
      <c r="G1472" s="39">
        <v>1400</v>
      </c>
      <c r="H1472" s="39" t="s">
        <v>988</v>
      </c>
      <c r="I1472" s="39">
        <v>84</v>
      </c>
      <c r="J1472" s="39">
        <v>100</v>
      </c>
      <c r="K1472" s="39">
        <v>2</v>
      </c>
      <c r="L1472" s="39" t="s">
        <v>115</v>
      </c>
      <c r="M1472" s="39" t="s">
        <v>995</v>
      </c>
      <c r="N1472" s="41">
        <v>4.2</v>
      </c>
      <c r="O1472" s="39" t="s">
        <v>1003</v>
      </c>
      <c r="P1472" s="39" t="s">
        <v>1255</v>
      </c>
      <c r="Q1472" s="48">
        <v>3</v>
      </c>
      <c r="R1472" s="39">
        <v>8</v>
      </c>
      <c r="S1472" s="39">
        <v>61</v>
      </c>
      <c r="T1472" s="39">
        <v>58</v>
      </c>
      <c r="U1472" s="48">
        <v>38.515406162464984</v>
      </c>
      <c r="V1472" s="39">
        <v>2</v>
      </c>
      <c r="W1472" s="39">
        <v>1</v>
      </c>
      <c r="X1472" s="39">
        <v>2</v>
      </c>
      <c r="Y1472" s="39">
        <v>5.4</v>
      </c>
      <c r="Z1472" s="39">
        <v>30</v>
      </c>
      <c r="AA1472" s="39">
        <v>11</v>
      </c>
      <c r="AB1472" s="52"/>
      <c r="AC1472" s="39"/>
      <c r="AD1472" s="41">
        <v>4</v>
      </c>
      <c r="AE1472" s="41"/>
      <c r="AF1472" s="68" t="s">
        <v>618</v>
      </c>
      <c r="AG1472" s="39" t="str">
        <f>VLOOKUP(B1472,$B$1703:$D$1743,2,FALSE)</f>
        <v>Vic</v>
      </c>
      <c r="AH1472" s="39" t="str">
        <f>VLOOKUP(B1472,$B$1703:$D$1743,3,FALSE)</f>
        <v>Bush</v>
      </c>
      <c r="AI1472" s="69" t="str">
        <f>TRIM(PROPER(L1472))</f>
        <v>Boldinho</v>
      </c>
      <c r="AJ1472" s="39" t="str">
        <f>TEXT(A1472, "ddd")</f>
        <v>Sat</v>
      </c>
      <c r="AK1472" s="39">
        <f>MONTH(Table2[[#This Row],[Date]])</f>
        <v>1</v>
      </c>
      <c r="AL1472" s="39"/>
      <c r="AM1472" s="39" t="str">
        <f>IF(AND(Table2[[#This Row],[Date]]=A1473,Table2[[#This Row],[Track]]=B1473,Table2[[#This Row],[Race]]=F1473,AL1472&lt;&gt;"Neg",AL1473&lt;&gt;"Neg"),2,"")</f>
        <v/>
      </c>
      <c r="AN1472" s="39" t="str">
        <f>IF(AM1472=2,2,IF(AND(AM1471=2,Table2[[#This Row],[Negatives]]&lt;&gt;"NEG"),2,""))</f>
        <v/>
      </c>
      <c r="AO1472" s="39">
        <f>IF(AND(Table2[[#This Row],[State]]="NSW",Table2[[#This Row],[Rated Order]]=3,AN1472=""),100,100)</f>
        <v>100</v>
      </c>
      <c r="AP1472" s="39" t="str">
        <f>IF(AC1472&lt;&gt;"Won","",AO1472*AD1472)</f>
        <v/>
      </c>
      <c r="AQ1472" s="39">
        <f>IF(AP1472="",AO1472*-1,AP1472-AO1472)</f>
        <v>-100</v>
      </c>
      <c r="AR1472" s="95">
        <f>IF(Table2[[#This Row],[Negatives]]="NEG","",IF(AND(Table2[[#This Row],[2 Pro Bets]]="",Table2[[#This Row],[State]]="NSW",Table2[[#This Row],[Rated Order]]=3),"",100))</f>
        <v>100</v>
      </c>
      <c r="AS1472" s="47" t="str">
        <f>IF(Table2[[#This Row],[Pro Bet]]="","",IF(Table2[[#This Row],[Lev Ret]]="","",AR1472*Table2[[#This Row],[Div]]))</f>
        <v/>
      </c>
      <c r="AT1472" s="96">
        <f>IF(Table2[[#This Row],[Pro Bet]]="","",IF(AS1472="",AR1472*-1,AS1472-AR1472))</f>
        <v>-100</v>
      </c>
    </row>
    <row r="1473" spans="1:46" x14ac:dyDescent="0.25">
      <c r="A1473" s="38">
        <v>45297</v>
      </c>
      <c r="B1473" s="39" t="s">
        <v>44</v>
      </c>
      <c r="C1473" s="40">
        <v>0.66666666666666663</v>
      </c>
      <c r="D1473" s="39">
        <v>4</v>
      </c>
      <c r="E1473" s="39">
        <v>6</v>
      </c>
      <c r="F1473" s="70">
        <v>7</v>
      </c>
      <c r="G1473" s="39">
        <v>1400</v>
      </c>
      <c r="H1473" s="39" t="s">
        <v>1398</v>
      </c>
      <c r="I1473" s="39">
        <v>88</v>
      </c>
      <c r="J1473" s="39">
        <v>160</v>
      </c>
      <c r="K1473" s="39">
        <v>2</v>
      </c>
      <c r="L1473" s="39" t="s">
        <v>93</v>
      </c>
      <c r="M1473" s="39" t="s">
        <v>999</v>
      </c>
      <c r="N1473" s="41">
        <v>6.1</v>
      </c>
      <c r="O1473" s="39" t="s">
        <v>1539</v>
      </c>
      <c r="P1473" s="39" t="s">
        <v>1563</v>
      </c>
      <c r="Q1473" s="48">
        <v>3</v>
      </c>
      <c r="R1473" s="39">
        <v>9</v>
      </c>
      <c r="S1473" s="39">
        <v>58.5</v>
      </c>
      <c r="T1473" s="39">
        <v>55.5</v>
      </c>
      <c r="U1473" s="48">
        <v>49.726775956284158</v>
      </c>
      <c r="V1473" s="39">
        <v>1</v>
      </c>
      <c r="W1473" s="39">
        <v>1</v>
      </c>
      <c r="X1473" s="39">
        <v>2</v>
      </c>
      <c r="Y1473" s="39">
        <v>6.7</v>
      </c>
      <c r="Z1473" s="39">
        <v>20</v>
      </c>
      <c r="AA1473" s="39"/>
      <c r="AB1473" s="52"/>
      <c r="AC1473" s="39" t="s">
        <v>2</v>
      </c>
      <c r="AD1473" s="41">
        <v>5.5</v>
      </c>
      <c r="AE1473" s="41">
        <v>1.9</v>
      </c>
      <c r="AF1473" s="68" t="s">
        <v>619</v>
      </c>
      <c r="AG1473" s="39" t="str">
        <f>VLOOKUP(B1473,$B$1703:$D$1743,2,FALSE)</f>
        <v>NSW</v>
      </c>
      <c r="AH1473" s="39" t="str">
        <f>VLOOKUP(B1473,$B$1703:$D$1743,3,FALSE)</f>
        <v>-</v>
      </c>
      <c r="AI1473" s="69" t="str">
        <f>TRIM(PROPER(L1473))</f>
        <v>Felix Majestic</v>
      </c>
      <c r="AJ1473" s="39" t="str">
        <f>TEXT(A1473, "ddd")</f>
        <v>Sat</v>
      </c>
      <c r="AK1473" s="39">
        <f>MONTH(Table2[[#This Row],[Date]])</f>
        <v>1</v>
      </c>
      <c r="AL1473" s="39"/>
      <c r="AM1473" s="39" t="str">
        <f>IF(AND(Table2[[#This Row],[Date]]=A1474,Table2[[#This Row],[Track]]=B1474,Table2[[#This Row],[Race]]=F1474,AL1473&lt;&gt;"Neg",AL1474&lt;&gt;"Neg"),2,"")</f>
        <v/>
      </c>
      <c r="AN1473" s="39" t="str">
        <f>IF(AM1473=2,2,IF(AND(AM1472=2,Table2[[#This Row],[Negatives]]&lt;&gt;"NEG"),2,""))</f>
        <v/>
      </c>
      <c r="AO1473" s="39">
        <f>IF(AND(Table2[[#This Row],[State]]="NSW",Table2[[#This Row],[Rated Order]]=3,AN1473=""),100,100)</f>
        <v>100</v>
      </c>
      <c r="AP1473" s="39" t="str">
        <f>IF(AC1473&lt;&gt;"Won","",AO1473*AD1473)</f>
        <v/>
      </c>
      <c r="AQ1473" s="39">
        <f>IF(AP1473="",AO1473*-1,AP1473-AO1473)</f>
        <v>-100</v>
      </c>
      <c r="AR1473" s="95">
        <f>IF(Table2[[#This Row],[Negatives]]="NEG","",IF(AND(Table2[[#This Row],[2 Pro Bets]]="",Table2[[#This Row],[State]]="NSW",Table2[[#This Row],[Rated Order]]=3),"",100))</f>
        <v>100</v>
      </c>
      <c r="AS1473" s="47" t="str">
        <f>IF(Table2[[#This Row],[Pro Bet]]="","",IF(Table2[[#This Row],[Lev Ret]]="","",AR1473*Table2[[#This Row],[Div]]))</f>
        <v/>
      </c>
      <c r="AT1473" s="96">
        <f>IF(Table2[[#This Row],[Pro Bet]]="","",IF(AS1473="",AR1473*-1,AS1473-AR1473))</f>
        <v>-100</v>
      </c>
    </row>
    <row r="1474" spans="1:46" x14ac:dyDescent="0.25">
      <c r="A1474" s="38">
        <v>45297</v>
      </c>
      <c r="B1474" s="39" t="s">
        <v>113</v>
      </c>
      <c r="C1474" s="40">
        <v>0.68055555555555547</v>
      </c>
      <c r="D1474" s="39">
        <v>4</v>
      </c>
      <c r="E1474" s="39">
        <v>0</v>
      </c>
      <c r="F1474" s="70">
        <v>8</v>
      </c>
      <c r="G1474" s="39">
        <v>1700</v>
      </c>
      <c r="H1474" s="39" t="s">
        <v>988</v>
      </c>
      <c r="I1474" s="39" t="s">
        <v>989</v>
      </c>
      <c r="J1474" s="39">
        <v>300</v>
      </c>
      <c r="K1474" s="39">
        <v>7</v>
      </c>
      <c r="L1474" s="39" t="s">
        <v>198</v>
      </c>
      <c r="M1474" s="39" t="s">
        <v>1030</v>
      </c>
      <c r="N1474" s="41">
        <v>4.5</v>
      </c>
      <c r="O1474" s="39" t="s">
        <v>1003</v>
      </c>
      <c r="P1474" s="39" t="s">
        <v>1084</v>
      </c>
      <c r="Q1474" s="48"/>
      <c r="R1474" s="39">
        <v>2</v>
      </c>
      <c r="S1474" s="39">
        <v>53</v>
      </c>
      <c r="T1474" s="39">
        <v>53</v>
      </c>
      <c r="U1474" s="48">
        <v>41.830065359477125</v>
      </c>
      <c r="V1474" s="39">
        <v>3</v>
      </c>
      <c r="W1474" s="39">
        <v>2</v>
      </c>
      <c r="X1474" s="39">
        <v>2</v>
      </c>
      <c r="Y1474" s="39">
        <v>5.5</v>
      </c>
      <c r="Z1474" s="39">
        <v>30</v>
      </c>
      <c r="AA1474" s="39">
        <v>10</v>
      </c>
      <c r="AB1474" s="52"/>
      <c r="AC1474" s="39" t="s">
        <v>617</v>
      </c>
      <c r="AD1474" s="41">
        <v>4.2</v>
      </c>
      <c r="AE1474" s="41">
        <v>1.4</v>
      </c>
      <c r="AF1474" s="68" t="s">
        <v>618</v>
      </c>
      <c r="AG1474" s="39" t="str">
        <f>VLOOKUP(B1474,$B$1703:$D$1743,2,FALSE)</f>
        <v>Vic</v>
      </c>
      <c r="AH1474" s="39" t="str">
        <f>VLOOKUP(B1474,$B$1703:$D$1743,3,FALSE)</f>
        <v>Bush</v>
      </c>
      <c r="AI1474" s="69" t="str">
        <f>TRIM(PROPER(L1474))</f>
        <v>Holymanz</v>
      </c>
      <c r="AJ1474" s="39" t="str">
        <f>TEXT(A1474, "ddd")</f>
        <v>Sat</v>
      </c>
      <c r="AK1474" s="39">
        <f>MONTH(Table2[[#This Row],[Date]])</f>
        <v>1</v>
      </c>
      <c r="AL1474" s="39"/>
      <c r="AM1474" s="39" t="str">
        <f>IF(AND(Table2[[#This Row],[Date]]=A1475,Table2[[#This Row],[Track]]=B1475,Table2[[#This Row],[Race]]=F1475,AL1474&lt;&gt;"Neg",AL1475&lt;&gt;"Neg"),2,"")</f>
        <v/>
      </c>
      <c r="AN1474" s="39" t="str">
        <f>IF(AM1474=2,2,IF(AND(AM1473=2,Table2[[#This Row],[Negatives]]&lt;&gt;"NEG"),2,""))</f>
        <v/>
      </c>
      <c r="AO1474" s="39">
        <f>IF(AND(Table2[[#This Row],[State]]="NSW",Table2[[#This Row],[Rated Order]]=3,AN1474=""),100,100)</f>
        <v>100</v>
      </c>
      <c r="AP1474" s="39">
        <f>IF(AC1474&lt;&gt;"Won","",AO1474*AD1474)</f>
        <v>420</v>
      </c>
      <c r="AQ1474" s="39">
        <f>IF(AP1474="",AO1474*-1,AP1474-AO1474)</f>
        <v>320</v>
      </c>
      <c r="AR1474" s="95">
        <f>IF(Table2[[#This Row],[Negatives]]="NEG","",IF(AND(Table2[[#This Row],[2 Pro Bets]]="",Table2[[#This Row],[State]]="NSW",Table2[[#This Row],[Rated Order]]=3),"",100))</f>
        <v>100</v>
      </c>
      <c r="AS1474" s="47">
        <f>IF(Table2[[#This Row],[Pro Bet]]="","",IF(Table2[[#This Row],[Lev Ret]]="","",AR1474*Table2[[#This Row],[Div]]))</f>
        <v>420</v>
      </c>
      <c r="AT1474" s="96">
        <f>IF(Table2[[#This Row],[Pro Bet]]="","",IF(AS1474="",AR1474*-1,AS1474-AR1474))</f>
        <v>320</v>
      </c>
    </row>
    <row r="1475" spans="1:46" x14ac:dyDescent="0.25">
      <c r="A1475" s="38">
        <v>45297</v>
      </c>
      <c r="B1475" s="39" t="s">
        <v>44</v>
      </c>
      <c r="C1475" s="40">
        <v>0.72222222222222221</v>
      </c>
      <c r="D1475" s="39">
        <v>4</v>
      </c>
      <c r="E1475" s="39">
        <v>6</v>
      </c>
      <c r="F1475" s="70">
        <v>9</v>
      </c>
      <c r="G1475" s="39">
        <v>2000</v>
      </c>
      <c r="H1475" s="39" t="s">
        <v>1398</v>
      </c>
      <c r="I1475" s="39">
        <v>78</v>
      </c>
      <c r="J1475" s="39">
        <v>160</v>
      </c>
      <c r="K1475" s="39">
        <v>8</v>
      </c>
      <c r="L1475" s="39" t="s">
        <v>413</v>
      </c>
      <c r="M1475" s="39" t="s">
        <v>999</v>
      </c>
      <c r="N1475" s="41">
        <v>3.8</v>
      </c>
      <c r="O1475" s="39" t="s">
        <v>1091</v>
      </c>
      <c r="P1475" s="39" t="s">
        <v>1416</v>
      </c>
      <c r="Q1475" s="48"/>
      <c r="R1475" s="39">
        <v>7</v>
      </c>
      <c r="S1475" s="39">
        <v>56.5</v>
      </c>
      <c r="T1475" s="39">
        <v>56.5</v>
      </c>
      <c r="U1475" s="48">
        <v>27.912386121341346</v>
      </c>
      <c r="V1475" s="39">
        <v>4</v>
      </c>
      <c r="W1475" s="39">
        <v>1</v>
      </c>
      <c r="X1475" s="39">
        <v>3</v>
      </c>
      <c r="Y1475" s="39">
        <v>5.3</v>
      </c>
      <c r="Z1475" s="39">
        <v>20</v>
      </c>
      <c r="AA1475" s="39"/>
      <c r="AB1475" s="52"/>
      <c r="AC1475" s="39" t="s">
        <v>1</v>
      </c>
      <c r="AD1475" s="41">
        <v>5</v>
      </c>
      <c r="AE1475" s="41">
        <v>1.8</v>
      </c>
      <c r="AF1475" s="68" t="s">
        <v>619</v>
      </c>
      <c r="AG1475" s="39" t="str">
        <f>VLOOKUP(B1475,$B$1703:$D$1743,2,FALSE)</f>
        <v>NSW</v>
      </c>
      <c r="AH1475" s="39" t="str">
        <f>VLOOKUP(B1475,$B$1703:$D$1743,3,FALSE)</f>
        <v>-</v>
      </c>
      <c r="AI1475" s="69" t="str">
        <f>TRIM(PROPER(L1475))</f>
        <v>Kapakiri</v>
      </c>
      <c r="AJ1475" s="39" t="str">
        <f>TEXT(A1475, "ddd")</f>
        <v>Sat</v>
      </c>
      <c r="AK1475" s="39">
        <f>MONTH(Table2[[#This Row],[Date]])</f>
        <v>1</v>
      </c>
      <c r="AL1475" s="79" t="s">
        <v>1361</v>
      </c>
      <c r="AM1475" s="39" t="str">
        <f>IF(AND(Table2[[#This Row],[Date]]=A1476,Table2[[#This Row],[Track]]=B1476,Table2[[#This Row],[Race]]=F1476,AL1475&lt;&gt;"Neg",AL1476&lt;&gt;"Neg"),2,"")</f>
        <v/>
      </c>
      <c r="AN1475" s="39" t="str">
        <f>IF(AM1475=2,2,IF(AND(AM1474=2,Table2[[#This Row],[Negatives]]&lt;&gt;"NEG"),2,""))</f>
        <v/>
      </c>
      <c r="AO1475" s="39">
        <f>IF(AND(Table2[[#This Row],[State]]="NSW",Table2[[#This Row],[Rated Order]]=3,AN1475=""),100,100)</f>
        <v>100</v>
      </c>
      <c r="AP1475" s="39" t="str">
        <f>IF(AC1475&lt;&gt;"Won","",AO1475*AD1475)</f>
        <v/>
      </c>
      <c r="AQ1475" s="39">
        <f>IF(AP1475="",AO1475*-1,AP1475-AO1475)</f>
        <v>-100</v>
      </c>
      <c r="AR1475" s="95" t="str">
        <f>IF(Table2[[#This Row],[Negatives]]="NEG","",IF(AND(Table2[[#This Row],[2 Pro Bets]]="",Table2[[#This Row],[State]]="NSW",Table2[[#This Row],[Rated Order]]=3),"",100))</f>
        <v/>
      </c>
      <c r="AS1475" s="47" t="str">
        <f>IF(Table2[[#This Row],[Pro Bet]]="","",IF(Table2[[#This Row],[Lev Ret]]="","",AR1475*Table2[[#This Row],[Div]]))</f>
        <v/>
      </c>
      <c r="AT1475" s="96" t="str">
        <f>IF(Table2[[#This Row],[Pro Bet]]="","",IF(AS1475="",AR1475*-1,AS1475-AR1475))</f>
        <v/>
      </c>
    </row>
    <row r="1476" spans="1:46" x14ac:dyDescent="0.25">
      <c r="A1476" s="38">
        <v>45297</v>
      </c>
      <c r="B1476" s="39" t="s">
        <v>44</v>
      </c>
      <c r="C1476" s="40">
        <v>0.74652777777777779</v>
      </c>
      <c r="D1476" s="39">
        <v>4</v>
      </c>
      <c r="E1476" s="39">
        <v>6</v>
      </c>
      <c r="F1476" s="70">
        <v>10</v>
      </c>
      <c r="G1476" s="39">
        <v>1100</v>
      </c>
      <c r="H1476" s="39" t="s">
        <v>1398</v>
      </c>
      <c r="I1476" s="39">
        <v>72</v>
      </c>
      <c r="J1476" s="39">
        <v>160</v>
      </c>
      <c r="K1476" s="39">
        <v>13</v>
      </c>
      <c r="L1476" s="39" t="s">
        <v>254</v>
      </c>
      <c r="M1476" s="39" t="s">
        <v>999</v>
      </c>
      <c r="N1476" s="41">
        <v>3.2</v>
      </c>
      <c r="O1476" s="39" t="s">
        <v>1166</v>
      </c>
      <c r="P1476" s="39" t="s">
        <v>1433</v>
      </c>
      <c r="Q1476" s="48"/>
      <c r="R1476" s="39">
        <v>6</v>
      </c>
      <c r="S1476" s="39">
        <v>52.5</v>
      </c>
      <c r="T1476" s="39">
        <v>52.5</v>
      </c>
      <c r="U1476" s="48">
        <v>78.86904761904762</v>
      </c>
      <c r="V1476" s="39">
        <v>2</v>
      </c>
      <c r="W1476" s="39">
        <v>2</v>
      </c>
      <c r="X1476" s="39">
        <v>2</v>
      </c>
      <c r="Y1476" s="39">
        <v>4</v>
      </c>
      <c r="Z1476" s="39">
        <v>20</v>
      </c>
      <c r="AA1476" s="39"/>
      <c r="AB1476" s="52"/>
      <c r="AC1476" s="39" t="s">
        <v>1</v>
      </c>
      <c r="AD1476" s="41">
        <v>3.3</v>
      </c>
      <c r="AE1476" s="41">
        <v>1.4</v>
      </c>
      <c r="AF1476" s="68" t="s">
        <v>619</v>
      </c>
      <c r="AG1476" s="39" t="str">
        <f>VLOOKUP(B1476,$B$1703:$D$1743,2,FALSE)</f>
        <v>NSW</v>
      </c>
      <c r="AH1476" s="39" t="str">
        <f>VLOOKUP(B1476,$B$1703:$D$1743,3,FALSE)</f>
        <v>-</v>
      </c>
      <c r="AI1476" s="69" t="str">
        <f>TRIM(PROPER(L1476))</f>
        <v>Spring Lee</v>
      </c>
      <c r="AJ1476" s="39" t="str">
        <f>TEXT(A1476, "ddd")</f>
        <v>Sat</v>
      </c>
      <c r="AK1476" s="39">
        <f>MONTH(Table2[[#This Row],[Date]])</f>
        <v>1</v>
      </c>
      <c r="AL1476" s="39"/>
      <c r="AM1476" s="39" t="str">
        <f>IF(AND(Table2[[#This Row],[Date]]=A1477,Table2[[#This Row],[Track]]=B1477,Table2[[#This Row],[Race]]=F1477,AL1476&lt;&gt;"Neg",AL1477&lt;&gt;"Neg"),2,"")</f>
        <v/>
      </c>
      <c r="AN1476" s="39" t="str">
        <f>IF(AM1476=2,2,IF(AND(AM1475=2,Table2[[#This Row],[Negatives]]&lt;&gt;"NEG"),2,""))</f>
        <v/>
      </c>
      <c r="AO1476" s="39">
        <f>IF(AND(Table2[[#This Row],[State]]="NSW",Table2[[#This Row],[Rated Order]]=3,AN1476=""),100,100)</f>
        <v>100</v>
      </c>
      <c r="AP1476" s="39" t="str">
        <f>IF(AC1476&lt;&gt;"Won","",AO1476*AD1476)</f>
        <v/>
      </c>
      <c r="AQ1476" s="39">
        <f>IF(AP1476="",AO1476*-1,AP1476-AO1476)</f>
        <v>-100</v>
      </c>
      <c r="AR1476" s="95">
        <f>IF(Table2[[#This Row],[Negatives]]="NEG","",IF(AND(Table2[[#This Row],[2 Pro Bets]]="",Table2[[#This Row],[State]]="NSW",Table2[[#This Row],[Rated Order]]=3),"",100))</f>
        <v>100</v>
      </c>
      <c r="AS1476" s="47" t="str">
        <f>IF(Table2[[#This Row],[Pro Bet]]="","",IF(Table2[[#This Row],[Lev Ret]]="","",AR1476*Table2[[#This Row],[Div]]))</f>
        <v/>
      </c>
      <c r="AT1476" s="96">
        <f>IF(Table2[[#This Row],[Pro Bet]]="","",IF(AS1476="",AR1476*-1,AS1476-AR1476))</f>
        <v>-100</v>
      </c>
    </row>
    <row r="1477" spans="1:46" x14ac:dyDescent="0.25">
      <c r="A1477" s="38">
        <v>45304</v>
      </c>
      <c r="B1477" s="39" t="s">
        <v>225</v>
      </c>
      <c r="C1477" s="40">
        <v>0.53333333333333333</v>
      </c>
      <c r="D1477" s="39">
        <v>4</v>
      </c>
      <c r="E1477" s="39">
        <v>4</v>
      </c>
      <c r="F1477" s="70">
        <v>2</v>
      </c>
      <c r="G1477" s="39">
        <v>2000</v>
      </c>
      <c r="H1477" s="39" t="s">
        <v>988</v>
      </c>
      <c r="I1477" s="39">
        <v>100</v>
      </c>
      <c r="J1477" s="39">
        <v>150</v>
      </c>
      <c r="K1477" s="39">
        <v>7</v>
      </c>
      <c r="L1477" s="39" t="s">
        <v>105</v>
      </c>
      <c r="M1477" s="39" t="s">
        <v>990</v>
      </c>
      <c r="N1477" s="41">
        <v>2.15</v>
      </c>
      <c r="O1477" s="39" t="s">
        <v>1342</v>
      </c>
      <c r="P1477" s="39" t="s">
        <v>1049</v>
      </c>
      <c r="Q1477" s="48"/>
      <c r="R1477" s="39">
        <v>7</v>
      </c>
      <c r="S1477" s="39">
        <v>53</v>
      </c>
      <c r="T1477" s="39">
        <v>53</v>
      </c>
      <c r="U1477" s="48">
        <v>72.152653548002391</v>
      </c>
      <c r="V1477" s="39">
        <v>1</v>
      </c>
      <c r="W1477" s="39">
        <v>2</v>
      </c>
      <c r="X1477" s="39">
        <v>2</v>
      </c>
      <c r="Y1477" s="39">
        <v>4.5999999999999996</v>
      </c>
      <c r="Z1477" s="39">
        <v>40</v>
      </c>
      <c r="AA1477" s="39">
        <v>8</v>
      </c>
      <c r="AB1477" s="52"/>
      <c r="AC1477" s="39" t="s">
        <v>1</v>
      </c>
      <c r="AD1477" s="41">
        <v>2.8</v>
      </c>
      <c r="AE1477" s="41">
        <v>1.2</v>
      </c>
      <c r="AF1477" s="68" t="s">
        <v>618</v>
      </c>
      <c r="AG1477" s="39" t="str">
        <f>VLOOKUP(B1477,$B$1703:$D$1743,2,FALSE)</f>
        <v>Vic</v>
      </c>
      <c r="AH1477" s="39" t="str">
        <f>VLOOKUP(B1477,$B$1703:$D$1743,3,FALSE)</f>
        <v>-</v>
      </c>
      <c r="AI1477" s="69" t="str">
        <f>TRIM(PROPER(L1477))</f>
        <v>Arugamama</v>
      </c>
      <c r="AJ1477" s="39" t="str">
        <f>TEXT(A1477, "ddd")</f>
        <v>Sat</v>
      </c>
      <c r="AK1477" s="39">
        <f>MONTH(Table2[[#This Row],[Date]])</f>
        <v>1</v>
      </c>
      <c r="AL1477" s="39"/>
      <c r="AM1477" s="39">
        <f>IF(AND(Table2[[#This Row],[Date]]=A1478,Table2[[#This Row],[Track]]=B1478,Table2[[#This Row],[Race]]=F1478,AL1477&lt;&gt;"Neg",AL1478&lt;&gt;"Neg"),2,"")</f>
        <v>2</v>
      </c>
      <c r="AN1477" s="39">
        <f>IF(AM1477=2,2,IF(AND(AM1476=2,Table2[[#This Row],[Negatives]]&lt;&gt;"NEG"),2,""))</f>
        <v>2</v>
      </c>
      <c r="AO1477" s="39">
        <f>IF(AND(Table2[[#This Row],[State]]="NSW",Table2[[#This Row],[Rated Order]]=3,AN1477=""),100,100)</f>
        <v>100</v>
      </c>
      <c r="AP1477" s="39" t="str">
        <f>IF(AC1477&lt;&gt;"Won","",AO1477*AD1477)</f>
        <v/>
      </c>
      <c r="AQ1477" s="39">
        <f>IF(AP1477="",AO1477*-1,AP1477-AO1477)</f>
        <v>-100</v>
      </c>
      <c r="AR1477" s="95">
        <f>IF(Table2[[#This Row],[Negatives]]="NEG","",IF(AND(Table2[[#This Row],[2 Pro Bets]]="",Table2[[#This Row],[State]]="NSW",Table2[[#This Row],[Rated Order]]=3),"",100))</f>
        <v>100</v>
      </c>
      <c r="AS1477" s="47" t="str">
        <f>IF(Table2[[#This Row],[Pro Bet]]="","",IF(Table2[[#This Row],[Lev Ret]]="","",AR1477*Table2[[#This Row],[Div]]))</f>
        <v/>
      </c>
      <c r="AT1477" s="96">
        <f>IF(Table2[[#This Row],[Pro Bet]]="","",IF(AS1477="",AR1477*-1,AS1477-AR1477))</f>
        <v>-100</v>
      </c>
    </row>
    <row r="1478" spans="1:46" x14ac:dyDescent="0.25">
      <c r="A1478" s="38">
        <v>45304</v>
      </c>
      <c r="B1478" s="39" t="s">
        <v>225</v>
      </c>
      <c r="C1478" s="40">
        <v>0.53333333333333333</v>
      </c>
      <c r="D1478" s="39">
        <v>4</v>
      </c>
      <c r="E1478" s="39">
        <v>4</v>
      </c>
      <c r="F1478" s="70">
        <v>2</v>
      </c>
      <c r="G1478" s="39">
        <v>2000</v>
      </c>
      <c r="H1478" s="39" t="s">
        <v>988</v>
      </c>
      <c r="I1478" s="39">
        <v>100</v>
      </c>
      <c r="J1478" s="39">
        <v>150</v>
      </c>
      <c r="K1478" s="39">
        <v>4</v>
      </c>
      <c r="L1478" s="39" t="s">
        <v>63</v>
      </c>
      <c r="M1478" s="39" t="s">
        <v>990</v>
      </c>
      <c r="N1478" s="41">
        <v>4.4000000000000004</v>
      </c>
      <c r="O1478" s="39" t="s">
        <v>1003</v>
      </c>
      <c r="P1478" s="39" t="s">
        <v>1056</v>
      </c>
      <c r="Q1478" s="48"/>
      <c r="R1478" s="39">
        <v>5</v>
      </c>
      <c r="S1478" s="39">
        <v>53</v>
      </c>
      <c r="T1478" s="39">
        <v>53</v>
      </c>
      <c r="U1478" s="48">
        <v>72.152653548002391</v>
      </c>
      <c r="V1478" s="39">
        <v>3</v>
      </c>
      <c r="W1478" s="39">
        <v>4</v>
      </c>
      <c r="X1478" s="39">
        <v>3</v>
      </c>
      <c r="Y1478" s="39">
        <v>5.4</v>
      </c>
      <c r="Z1478" s="39">
        <v>30</v>
      </c>
      <c r="AA1478" s="39">
        <v>8</v>
      </c>
      <c r="AB1478" s="52"/>
      <c r="AC1478" s="39" t="s">
        <v>2</v>
      </c>
      <c r="AD1478" s="41">
        <v>5</v>
      </c>
      <c r="AE1478" s="41">
        <v>1.6</v>
      </c>
      <c r="AF1478" s="68" t="s">
        <v>618</v>
      </c>
      <c r="AG1478" s="39" t="str">
        <f>VLOOKUP(B1478,$B$1703:$D$1743,2,FALSE)</f>
        <v>Vic</v>
      </c>
      <c r="AH1478" s="39" t="str">
        <f>VLOOKUP(B1478,$B$1703:$D$1743,3,FALSE)</f>
        <v>-</v>
      </c>
      <c r="AI1478" s="69" t="str">
        <f>TRIM(PROPER(L1478))</f>
        <v>Herman Hesse</v>
      </c>
      <c r="AJ1478" s="39" t="str">
        <f>TEXT(A1478, "ddd")</f>
        <v>Sat</v>
      </c>
      <c r="AK1478" s="39">
        <f>MONTH(Table2[[#This Row],[Date]])</f>
        <v>1</v>
      </c>
      <c r="AL1478" s="39"/>
      <c r="AM1478" s="39" t="str">
        <f>IF(AND(Table2[[#This Row],[Date]]=A1479,Table2[[#This Row],[Track]]=B1479,Table2[[#This Row],[Race]]=F1479,AL1478&lt;&gt;"Neg",AL1479&lt;&gt;"Neg"),2,"")</f>
        <v/>
      </c>
      <c r="AN1478" s="39">
        <f>IF(AM1478=2,2,IF(AND(AM1477=2,Table2[[#This Row],[Negatives]]&lt;&gt;"NEG"),2,""))</f>
        <v>2</v>
      </c>
      <c r="AO1478" s="39">
        <f>IF(AND(Table2[[#This Row],[State]]="NSW",Table2[[#This Row],[Rated Order]]=3,AN1478=""),100,100)</f>
        <v>100</v>
      </c>
      <c r="AP1478" s="39" t="str">
        <f>IF(AC1478&lt;&gt;"Won","",AO1478*AD1478)</f>
        <v/>
      </c>
      <c r="AQ1478" s="39">
        <f>IF(AP1478="",AO1478*-1,AP1478-AO1478)</f>
        <v>-100</v>
      </c>
      <c r="AR1478" s="95">
        <f>IF(Table2[[#This Row],[Negatives]]="NEG","",IF(AND(Table2[[#This Row],[2 Pro Bets]]="",Table2[[#This Row],[State]]="NSW",Table2[[#This Row],[Rated Order]]=3),"",100))</f>
        <v>100</v>
      </c>
      <c r="AS1478" s="47" t="str">
        <f>IF(Table2[[#This Row],[Pro Bet]]="","",IF(Table2[[#This Row],[Lev Ret]]="","",AR1478*Table2[[#This Row],[Div]]))</f>
        <v/>
      </c>
      <c r="AT1478" s="96">
        <f>IF(Table2[[#This Row],[Pro Bet]]="","",IF(AS1478="",AR1478*-1,AS1478-AR1478))</f>
        <v>-100</v>
      </c>
    </row>
    <row r="1479" spans="1:46" x14ac:dyDescent="0.25">
      <c r="A1479" s="38">
        <v>45304</v>
      </c>
      <c r="B1479" s="39" t="s">
        <v>45</v>
      </c>
      <c r="C1479" s="40">
        <v>0.59722222222222221</v>
      </c>
      <c r="D1479" s="39">
        <v>5</v>
      </c>
      <c r="E1479" s="39">
        <v>2</v>
      </c>
      <c r="F1479" s="70">
        <v>4</v>
      </c>
      <c r="G1479" s="39">
        <v>1300</v>
      </c>
      <c r="H1479" s="39" t="s">
        <v>1398</v>
      </c>
      <c r="I1479" s="39">
        <v>72</v>
      </c>
      <c r="J1479" s="39">
        <v>160</v>
      </c>
      <c r="K1479" s="39">
        <v>11</v>
      </c>
      <c r="L1479" s="39" t="s">
        <v>167</v>
      </c>
      <c r="M1479" s="39" t="s">
        <v>1018</v>
      </c>
      <c r="N1479" s="41">
        <v>3.8</v>
      </c>
      <c r="O1479" s="39" t="s">
        <v>1337</v>
      </c>
      <c r="P1479" s="39" t="s">
        <v>1064</v>
      </c>
      <c r="Q1479" s="48"/>
      <c r="R1479" s="39">
        <v>7</v>
      </c>
      <c r="S1479" s="39">
        <v>53.5</v>
      </c>
      <c r="T1479" s="39">
        <v>53.5</v>
      </c>
      <c r="U1479" s="48">
        <v>40.204678362573105</v>
      </c>
      <c r="V1479" s="39"/>
      <c r="W1479" s="39">
        <v>4</v>
      </c>
      <c r="X1479" s="39">
        <v>2</v>
      </c>
      <c r="Y1479" s="39">
        <v>6.5</v>
      </c>
      <c r="Z1479" s="39">
        <v>20</v>
      </c>
      <c r="AA1479" s="39"/>
      <c r="AB1479" s="52"/>
      <c r="AC1479" s="39"/>
      <c r="AD1479" s="41">
        <v>4</v>
      </c>
      <c r="AE1479" s="41"/>
      <c r="AF1479" s="68" t="s">
        <v>619</v>
      </c>
      <c r="AG1479" s="39" t="str">
        <f>VLOOKUP(B1479,$B$1703:$D$1743,2,FALSE)</f>
        <v>NSW</v>
      </c>
      <c r="AH1479" s="39" t="str">
        <f>VLOOKUP(B1479,$B$1703:$D$1743,3,FALSE)</f>
        <v>-</v>
      </c>
      <c r="AI1479" s="69" t="str">
        <f>TRIM(PROPER(L1479))</f>
        <v>Infancy</v>
      </c>
      <c r="AJ1479" s="39" t="str">
        <f>TEXT(A1479, "ddd")</f>
        <v>Sat</v>
      </c>
      <c r="AK1479" s="39">
        <f>MONTH(Table2[[#This Row],[Date]])</f>
        <v>1</v>
      </c>
      <c r="AL1479" s="39" t="s">
        <v>1362</v>
      </c>
      <c r="AM1479" s="39" t="str">
        <f>IF(AND(Table2[[#This Row],[Date]]=A1480,Table2[[#This Row],[Track]]=B1480,Table2[[#This Row],[Race]]=F1480,AL1479&lt;&gt;"Neg",AL1480&lt;&gt;"Neg"),2,"")</f>
        <v/>
      </c>
      <c r="AN1479" s="39" t="str">
        <f>IF(AM1479=2,2,IF(AND(AM1478=2,Table2[[#This Row],[Negatives]]&lt;&gt;"NEG"),2,""))</f>
        <v/>
      </c>
      <c r="AO1479" s="39">
        <f>IF(AND(Table2[[#This Row],[State]]="NSW",Table2[[#This Row],[Rated Order]]=3,AN1479=""),100,100)</f>
        <v>100</v>
      </c>
      <c r="AP1479" s="39" t="str">
        <f>IF(AC1479&lt;&gt;"Won","",AO1479*AD1479)</f>
        <v/>
      </c>
      <c r="AQ1479" s="39">
        <f>IF(AP1479="",AO1479*-1,AP1479-AO1479)</f>
        <v>-100</v>
      </c>
      <c r="AR1479" s="95" t="str">
        <f>IF(Table2[[#This Row],[Negatives]]="NEG","",IF(AND(Table2[[#This Row],[2 Pro Bets]]="",Table2[[#This Row],[State]]="NSW",Table2[[#This Row],[Rated Order]]=3),"",100))</f>
        <v/>
      </c>
      <c r="AS1479" s="47" t="str">
        <f>IF(Table2[[#This Row],[Pro Bet]]="","",IF(Table2[[#This Row],[Lev Ret]]="","",AR1479*Table2[[#This Row],[Div]]))</f>
        <v/>
      </c>
      <c r="AT1479" s="96" t="str">
        <f>IF(Table2[[#This Row],[Pro Bet]]="","",IF(AS1479="",AR1479*-1,AS1479-AR1479))</f>
        <v/>
      </c>
    </row>
    <row r="1480" spans="1:46" x14ac:dyDescent="0.25">
      <c r="A1480" s="38">
        <v>45304</v>
      </c>
      <c r="B1480" s="39" t="s">
        <v>225</v>
      </c>
      <c r="C1480" s="40">
        <v>0.63055555555555554</v>
      </c>
      <c r="D1480" s="39">
        <v>4</v>
      </c>
      <c r="E1480" s="39">
        <v>4</v>
      </c>
      <c r="F1480" s="70">
        <v>6</v>
      </c>
      <c r="G1480" s="39">
        <v>1600</v>
      </c>
      <c r="H1480" s="39" t="s">
        <v>1021</v>
      </c>
      <c r="I1480" s="39">
        <v>78</v>
      </c>
      <c r="J1480" s="39">
        <v>130</v>
      </c>
      <c r="K1480" s="39">
        <v>5</v>
      </c>
      <c r="L1480" s="39" t="s">
        <v>11</v>
      </c>
      <c r="M1480" s="39" t="s">
        <v>999</v>
      </c>
      <c r="N1480" s="41">
        <v>4.8</v>
      </c>
      <c r="O1480" s="39" t="s">
        <v>1343</v>
      </c>
      <c r="P1480" s="39" t="s">
        <v>1341</v>
      </c>
      <c r="Q1480" s="48">
        <v>1.5</v>
      </c>
      <c r="R1480" s="39">
        <v>4</v>
      </c>
      <c r="S1480" s="39">
        <v>56</v>
      </c>
      <c r="T1480" s="39">
        <v>54.5</v>
      </c>
      <c r="U1480" s="48">
        <v>37.5</v>
      </c>
      <c r="V1480" s="39">
        <v>2</v>
      </c>
      <c r="W1480" s="39">
        <v>2</v>
      </c>
      <c r="X1480" s="39">
        <v>2</v>
      </c>
      <c r="Y1480" s="39">
        <v>4.8</v>
      </c>
      <c r="Z1480" s="39">
        <v>35</v>
      </c>
      <c r="AA1480" s="39">
        <v>8</v>
      </c>
      <c r="AB1480" s="52"/>
      <c r="AC1480" s="39"/>
      <c r="AD1480" s="41">
        <v>5</v>
      </c>
      <c r="AE1480" s="41"/>
      <c r="AF1480" s="68" t="s">
        <v>618</v>
      </c>
      <c r="AG1480" s="39" t="str">
        <f>VLOOKUP(B1480,$B$1703:$D$1743,2,FALSE)</f>
        <v>Vic</v>
      </c>
      <c r="AH1480" s="39" t="str">
        <f>VLOOKUP(B1480,$B$1703:$D$1743,3,FALSE)</f>
        <v>-</v>
      </c>
      <c r="AI1480" s="69" t="str">
        <f>TRIM(PROPER(L1480))</f>
        <v>Dane On Tour</v>
      </c>
      <c r="AJ1480" s="39" t="str">
        <f>TEXT(A1480, "ddd")</f>
        <v>Sat</v>
      </c>
      <c r="AK1480" s="39">
        <f>MONTH(Table2[[#This Row],[Date]])</f>
        <v>1</v>
      </c>
      <c r="AL1480" s="39"/>
      <c r="AM1480" s="39">
        <f>IF(AND(Table2[[#This Row],[Date]]=A1481,Table2[[#This Row],[Track]]=B1481,Table2[[#This Row],[Race]]=F1481,AL1480&lt;&gt;"Neg",AL1481&lt;&gt;"Neg"),2,"")</f>
        <v>2</v>
      </c>
      <c r="AN1480" s="39">
        <f>IF(AM1480=2,2,IF(AND(AM1479=2,Table2[[#This Row],[Negatives]]&lt;&gt;"NEG"),2,""))</f>
        <v>2</v>
      </c>
      <c r="AO1480" s="39">
        <f>IF(AND(Table2[[#This Row],[State]]="NSW",Table2[[#This Row],[Rated Order]]=3,AN1480=""),100,100)</f>
        <v>100</v>
      </c>
      <c r="AP1480" s="39" t="str">
        <f>IF(AC1480&lt;&gt;"Won","",AO1480*AD1480)</f>
        <v/>
      </c>
      <c r="AQ1480" s="39">
        <f>IF(AP1480="",AO1480*-1,AP1480-AO1480)</f>
        <v>-100</v>
      </c>
      <c r="AR1480" s="95">
        <f>IF(Table2[[#This Row],[Negatives]]="NEG","",IF(AND(Table2[[#This Row],[2 Pro Bets]]="",Table2[[#This Row],[State]]="NSW",Table2[[#This Row],[Rated Order]]=3),"",100))</f>
        <v>100</v>
      </c>
      <c r="AS1480" s="47" t="str">
        <f>IF(Table2[[#This Row],[Pro Bet]]="","",IF(Table2[[#This Row],[Lev Ret]]="","",AR1480*Table2[[#This Row],[Div]]))</f>
        <v/>
      </c>
      <c r="AT1480" s="96">
        <f>IF(Table2[[#This Row],[Pro Bet]]="","",IF(AS1480="",AR1480*-1,AS1480-AR1480))</f>
        <v>-100</v>
      </c>
    </row>
    <row r="1481" spans="1:46" x14ac:dyDescent="0.25">
      <c r="A1481" s="38">
        <v>45304</v>
      </c>
      <c r="B1481" s="39" t="s">
        <v>225</v>
      </c>
      <c r="C1481" s="40">
        <v>0.63055555555555554</v>
      </c>
      <c r="D1481" s="39">
        <v>4</v>
      </c>
      <c r="E1481" s="39">
        <v>4</v>
      </c>
      <c r="F1481" s="70">
        <v>6</v>
      </c>
      <c r="G1481" s="39">
        <v>1600</v>
      </c>
      <c r="H1481" s="39" t="s">
        <v>1021</v>
      </c>
      <c r="I1481" s="39">
        <v>78</v>
      </c>
      <c r="J1481" s="39">
        <v>130</v>
      </c>
      <c r="K1481" s="39">
        <v>9</v>
      </c>
      <c r="L1481" s="39" t="s">
        <v>292</v>
      </c>
      <c r="M1481" s="39" t="s">
        <v>990</v>
      </c>
      <c r="N1481" s="41">
        <v>3</v>
      </c>
      <c r="O1481" s="39" t="s">
        <v>1035</v>
      </c>
      <c r="P1481" s="39" t="s">
        <v>1056</v>
      </c>
      <c r="Q1481" s="48"/>
      <c r="R1481" s="39">
        <v>2</v>
      </c>
      <c r="S1481" s="39">
        <v>54</v>
      </c>
      <c r="T1481" s="39">
        <v>54</v>
      </c>
      <c r="U1481" s="48">
        <v>37.5</v>
      </c>
      <c r="V1481" s="39">
        <v>4</v>
      </c>
      <c r="W1481" s="39"/>
      <c r="X1481" s="39">
        <v>3</v>
      </c>
      <c r="Y1481" s="39">
        <v>5.5</v>
      </c>
      <c r="Z1481" s="39">
        <v>30</v>
      </c>
      <c r="AA1481" s="39">
        <v>8</v>
      </c>
      <c r="AB1481" s="52"/>
      <c r="AC1481" s="39"/>
      <c r="AD1481" s="41">
        <v>3.1</v>
      </c>
      <c r="AE1481" s="41"/>
      <c r="AF1481" s="68" t="s">
        <v>618</v>
      </c>
      <c r="AG1481" s="39" t="str">
        <f>VLOOKUP(B1481,$B$1703:$D$1743,2,FALSE)</f>
        <v>Vic</v>
      </c>
      <c r="AH1481" s="39" t="str">
        <f>VLOOKUP(B1481,$B$1703:$D$1743,3,FALSE)</f>
        <v>-</v>
      </c>
      <c r="AI1481" s="69" t="str">
        <f>TRIM(PROPER(L1481))</f>
        <v>Fire Of Etna</v>
      </c>
      <c r="AJ1481" s="39" t="str">
        <f>TEXT(A1481, "ddd")</f>
        <v>Sat</v>
      </c>
      <c r="AK1481" s="39">
        <f>MONTH(Table2[[#This Row],[Date]])</f>
        <v>1</v>
      </c>
      <c r="AL1481" s="39"/>
      <c r="AM1481" s="39" t="str">
        <f>IF(AND(Table2[[#This Row],[Date]]=A1482,Table2[[#This Row],[Track]]=B1482,Table2[[#This Row],[Race]]=F1482,AL1481&lt;&gt;"Neg",AL1482&lt;&gt;"Neg"),2,"")</f>
        <v/>
      </c>
      <c r="AN1481" s="39">
        <f>IF(AM1481=2,2,IF(AND(AM1480=2,Table2[[#This Row],[Negatives]]&lt;&gt;"NEG"),2,""))</f>
        <v>2</v>
      </c>
      <c r="AO1481" s="39">
        <f>IF(AND(Table2[[#This Row],[State]]="NSW",Table2[[#This Row],[Rated Order]]=3,AN1481=""),100,100)</f>
        <v>100</v>
      </c>
      <c r="AP1481" s="39" t="str">
        <f>IF(AC1481&lt;&gt;"Won","",AO1481*AD1481)</f>
        <v/>
      </c>
      <c r="AQ1481" s="39">
        <f>IF(AP1481="",AO1481*-1,AP1481-AO1481)</f>
        <v>-100</v>
      </c>
      <c r="AR1481" s="95">
        <f>IF(Table2[[#This Row],[Negatives]]="NEG","",IF(AND(Table2[[#This Row],[2 Pro Bets]]="",Table2[[#This Row],[State]]="NSW",Table2[[#This Row],[Rated Order]]=3),"",100))</f>
        <v>100</v>
      </c>
      <c r="AS1481" s="47" t="str">
        <f>IF(Table2[[#This Row],[Pro Bet]]="","",IF(Table2[[#This Row],[Lev Ret]]="","",AR1481*Table2[[#This Row],[Div]]))</f>
        <v/>
      </c>
      <c r="AT1481" s="96">
        <f>IF(Table2[[#This Row],[Pro Bet]]="","",IF(AS1481="",AR1481*-1,AS1481-AR1481))</f>
        <v>-100</v>
      </c>
    </row>
    <row r="1482" spans="1:46" x14ac:dyDescent="0.25">
      <c r="A1482" s="38">
        <v>45304</v>
      </c>
      <c r="B1482" s="39" t="s">
        <v>45</v>
      </c>
      <c r="C1482" s="40">
        <v>0.64583333333333337</v>
      </c>
      <c r="D1482" s="39">
        <v>5</v>
      </c>
      <c r="E1482" s="39">
        <v>2</v>
      </c>
      <c r="F1482" s="70">
        <v>6</v>
      </c>
      <c r="G1482" s="39">
        <v>1800</v>
      </c>
      <c r="H1482" s="39" t="s">
        <v>1398</v>
      </c>
      <c r="I1482" s="39">
        <v>78</v>
      </c>
      <c r="J1482" s="39">
        <v>160</v>
      </c>
      <c r="K1482" s="39">
        <v>6</v>
      </c>
      <c r="L1482" s="39" t="s">
        <v>217</v>
      </c>
      <c r="M1482" s="39" t="s">
        <v>1018</v>
      </c>
      <c r="N1482" s="41">
        <v>7.8</v>
      </c>
      <c r="O1482" s="39" t="s">
        <v>1406</v>
      </c>
      <c r="P1482" s="39" t="s">
        <v>1403</v>
      </c>
      <c r="Q1482" s="48"/>
      <c r="R1482" s="39">
        <v>7</v>
      </c>
      <c r="S1482" s="39">
        <v>59</v>
      </c>
      <c r="T1482" s="39">
        <v>59</v>
      </c>
      <c r="U1482" s="48">
        <v>26.51914295749912</v>
      </c>
      <c r="V1482" s="39">
        <v>4</v>
      </c>
      <c r="W1482" s="39">
        <v>1</v>
      </c>
      <c r="X1482" s="39">
        <v>2</v>
      </c>
      <c r="Y1482" s="39">
        <v>5.0999999999999996</v>
      </c>
      <c r="Z1482" s="39">
        <v>20</v>
      </c>
      <c r="AA1482" s="39"/>
      <c r="AB1482" s="52"/>
      <c r="AC1482" s="39"/>
      <c r="AD1482" s="41">
        <v>7.5</v>
      </c>
      <c r="AE1482" s="41"/>
      <c r="AF1482" s="68" t="s">
        <v>619</v>
      </c>
      <c r="AG1482" s="39" t="str">
        <f>VLOOKUP(B1482,$B$1703:$D$1743,2,FALSE)</f>
        <v>NSW</v>
      </c>
      <c r="AH1482" s="39" t="str">
        <f>VLOOKUP(B1482,$B$1703:$D$1743,3,FALSE)</f>
        <v>-</v>
      </c>
      <c r="AI1482" s="69" t="str">
        <f>TRIM(PROPER(L1482))</f>
        <v>Too Much Caviar</v>
      </c>
      <c r="AJ1482" s="39" t="str">
        <f>TEXT(A1482, "ddd")</f>
        <v>Sat</v>
      </c>
      <c r="AK1482" s="39">
        <f>MONTH(Table2[[#This Row],[Date]])</f>
        <v>1</v>
      </c>
      <c r="AL1482" s="39" t="s">
        <v>1362</v>
      </c>
      <c r="AM1482" s="39" t="str">
        <f>IF(AND(Table2[[#This Row],[Date]]=A1483,Table2[[#This Row],[Track]]=B1483,Table2[[#This Row],[Race]]=F1483,AL1482&lt;&gt;"Neg",AL1483&lt;&gt;"Neg"),2,"")</f>
        <v/>
      </c>
      <c r="AN1482" s="39" t="str">
        <f>IF(AM1482=2,2,IF(AND(AM1481=2,Table2[[#This Row],[Negatives]]&lt;&gt;"NEG"),2,""))</f>
        <v/>
      </c>
      <c r="AO1482" s="39">
        <f>IF(AND(Table2[[#This Row],[State]]="NSW",Table2[[#This Row],[Rated Order]]=3,AN1482=""),100,100)</f>
        <v>100</v>
      </c>
      <c r="AP1482" s="39" t="str">
        <f>IF(AC1482&lt;&gt;"Won","",AO1482*AD1482)</f>
        <v/>
      </c>
      <c r="AQ1482" s="39">
        <f>IF(AP1482="",AO1482*-1,AP1482-AO1482)</f>
        <v>-100</v>
      </c>
      <c r="AR1482" s="95" t="str">
        <f>IF(Table2[[#This Row],[Negatives]]="NEG","",IF(AND(Table2[[#This Row],[2 Pro Bets]]="",Table2[[#This Row],[State]]="NSW",Table2[[#This Row],[Rated Order]]=3),"",100))</f>
        <v/>
      </c>
      <c r="AS1482" s="47" t="str">
        <f>IF(Table2[[#This Row],[Pro Bet]]="","",IF(Table2[[#This Row],[Lev Ret]]="","",AR1482*Table2[[#This Row],[Div]]))</f>
        <v/>
      </c>
      <c r="AT1482" s="96" t="str">
        <f>IF(Table2[[#This Row],[Pro Bet]]="","",IF(AS1482="",AR1482*-1,AS1482-AR1482))</f>
        <v/>
      </c>
    </row>
    <row r="1483" spans="1:46" x14ac:dyDescent="0.25">
      <c r="A1483" s="38">
        <v>45304</v>
      </c>
      <c r="B1483" s="39" t="s">
        <v>45</v>
      </c>
      <c r="C1483" s="40">
        <v>0.67708333333333337</v>
      </c>
      <c r="D1483" s="39">
        <v>5</v>
      </c>
      <c r="E1483" s="39">
        <v>2</v>
      </c>
      <c r="F1483" s="70">
        <v>7</v>
      </c>
      <c r="G1483" s="39">
        <v>2000</v>
      </c>
      <c r="H1483" s="39" t="s">
        <v>1398</v>
      </c>
      <c r="I1483" s="39"/>
      <c r="J1483" s="39">
        <v>200</v>
      </c>
      <c r="K1483" s="39">
        <v>12</v>
      </c>
      <c r="L1483" s="39" t="s">
        <v>68</v>
      </c>
      <c r="M1483" s="39" t="s">
        <v>999</v>
      </c>
      <c r="N1483" s="41">
        <v>2.9</v>
      </c>
      <c r="O1483" s="39" t="s">
        <v>1149</v>
      </c>
      <c r="P1483" s="39" t="s">
        <v>1567</v>
      </c>
      <c r="Q1483" s="48"/>
      <c r="R1483" s="39">
        <v>4</v>
      </c>
      <c r="S1483" s="39">
        <v>53</v>
      </c>
      <c r="T1483" s="39">
        <v>53</v>
      </c>
      <c r="U1483" s="48">
        <v>54.090601757944562</v>
      </c>
      <c r="V1483" s="39">
        <v>1</v>
      </c>
      <c r="W1483" s="39">
        <v>5</v>
      </c>
      <c r="X1483" s="39">
        <v>2</v>
      </c>
      <c r="Y1483" s="39">
        <v>3.8</v>
      </c>
      <c r="Z1483" s="39">
        <v>30</v>
      </c>
      <c r="AA1483" s="39"/>
      <c r="AB1483" s="52"/>
      <c r="AC1483" s="39" t="s">
        <v>471</v>
      </c>
      <c r="AD1483" s="41">
        <v>3.1</v>
      </c>
      <c r="AE1483" s="41">
        <v>1.3</v>
      </c>
      <c r="AF1483" s="68" t="s">
        <v>619</v>
      </c>
      <c r="AG1483" s="39" t="str">
        <f>VLOOKUP(B1483,$B$1703:$D$1743,2,FALSE)</f>
        <v>NSW</v>
      </c>
      <c r="AH1483" s="39" t="str">
        <f>VLOOKUP(B1483,$B$1703:$D$1743,3,FALSE)</f>
        <v>-</v>
      </c>
      <c r="AI1483" s="69" t="str">
        <f>TRIM(PROPER(L1483))</f>
        <v>Naval College</v>
      </c>
      <c r="AJ1483" s="39" t="str">
        <f>TEXT(A1483, "ddd")</f>
        <v>Sat</v>
      </c>
      <c r="AK1483" s="39">
        <f>MONTH(Table2[[#This Row],[Date]])</f>
        <v>1</v>
      </c>
      <c r="AL1483" s="39"/>
      <c r="AM1483" s="39" t="str">
        <f>IF(AND(Table2[[#This Row],[Date]]=A1484,Table2[[#This Row],[Track]]=B1484,Table2[[#This Row],[Race]]=F1484,AL1483&lt;&gt;"Neg",AL1484&lt;&gt;"Neg"),2,"")</f>
        <v/>
      </c>
      <c r="AN1483" s="39" t="str">
        <f>IF(AM1483=2,2,IF(AND(AM1482=2,Table2[[#This Row],[Negatives]]&lt;&gt;"NEG"),2,""))</f>
        <v/>
      </c>
      <c r="AO1483" s="39">
        <f>IF(AND(Table2[[#This Row],[State]]="NSW",Table2[[#This Row],[Rated Order]]=3,AN1483=""),100,100)</f>
        <v>100</v>
      </c>
      <c r="AP1483" s="39">
        <f>IF(AC1483&lt;&gt;"Won","",AO1483*AD1483)</f>
        <v>310</v>
      </c>
      <c r="AQ1483" s="39">
        <f>IF(AP1483="",AO1483*-1,AP1483-AO1483)</f>
        <v>210</v>
      </c>
      <c r="AR1483" s="95">
        <f>IF(Table2[[#This Row],[Negatives]]="NEG","",IF(AND(Table2[[#This Row],[2 Pro Bets]]="",Table2[[#This Row],[State]]="NSW",Table2[[#This Row],[Rated Order]]=3),"",100))</f>
        <v>100</v>
      </c>
      <c r="AS1483" s="47">
        <f>IF(Table2[[#This Row],[Pro Bet]]="","",IF(Table2[[#This Row],[Lev Ret]]="","",AR1483*Table2[[#This Row],[Div]]))</f>
        <v>310</v>
      </c>
      <c r="AT1483" s="96">
        <f>IF(Table2[[#This Row],[Pro Bet]]="","",IF(AS1483="",AR1483*-1,AS1483-AR1483))</f>
        <v>210</v>
      </c>
    </row>
    <row r="1484" spans="1:46" x14ac:dyDescent="0.25">
      <c r="A1484" s="38">
        <v>45304</v>
      </c>
      <c r="B1484" s="39" t="s">
        <v>225</v>
      </c>
      <c r="C1484" s="40">
        <v>0.68611111111111101</v>
      </c>
      <c r="D1484" s="39">
        <v>4</v>
      </c>
      <c r="E1484" s="39">
        <v>4</v>
      </c>
      <c r="F1484" s="70">
        <v>8</v>
      </c>
      <c r="G1484" s="39">
        <v>1200</v>
      </c>
      <c r="H1484" s="39" t="s">
        <v>988</v>
      </c>
      <c r="I1484" s="39" t="s">
        <v>989</v>
      </c>
      <c r="J1484" s="39">
        <v>250</v>
      </c>
      <c r="K1484" s="39">
        <v>2</v>
      </c>
      <c r="L1484" s="39" t="s">
        <v>102</v>
      </c>
      <c r="M1484" s="39" t="s">
        <v>999</v>
      </c>
      <c r="N1484" s="41">
        <v>2</v>
      </c>
      <c r="O1484" s="39" t="s">
        <v>1344</v>
      </c>
      <c r="P1484" s="39" t="s">
        <v>1038</v>
      </c>
      <c r="Q1484" s="48"/>
      <c r="R1484" s="39">
        <v>1</v>
      </c>
      <c r="S1484" s="39">
        <v>54.5</v>
      </c>
      <c r="T1484" s="39">
        <v>54.5</v>
      </c>
      <c r="U1484" s="48">
        <v>61.764705882352942</v>
      </c>
      <c r="V1484" s="39">
        <v>1</v>
      </c>
      <c r="W1484" s="39">
        <v>2</v>
      </c>
      <c r="X1484" s="39">
        <v>2</v>
      </c>
      <c r="Y1484" s="39">
        <v>4.5</v>
      </c>
      <c r="Z1484" s="39">
        <v>40</v>
      </c>
      <c r="AA1484" s="39">
        <v>7</v>
      </c>
      <c r="AB1484" s="52"/>
      <c r="AC1484" s="39" t="s">
        <v>617</v>
      </c>
      <c r="AD1484" s="41">
        <v>2.2000000000000002</v>
      </c>
      <c r="AE1484" s="41">
        <v>1.4</v>
      </c>
      <c r="AF1484" s="68" t="s">
        <v>618</v>
      </c>
      <c r="AG1484" s="39" t="str">
        <f>VLOOKUP(B1484,$B$1703:$D$1743,2,FALSE)</f>
        <v>Vic</v>
      </c>
      <c r="AH1484" s="39" t="str">
        <f>VLOOKUP(B1484,$B$1703:$D$1743,3,FALSE)</f>
        <v>-</v>
      </c>
      <c r="AI1484" s="69" t="str">
        <f>TRIM(PROPER(L1484))</f>
        <v>Sghirripa</v>
      </c>
      <c r="AJ1484" s="39" t="str">
        <f>TEXT(A1484, "ddd")</f>
        <v>Sat</v>
      </c>
      <c r="AK1484" s="39">
        <f>MONTH(Table2[[#This Row],[Date]])</f>
        <v>1</v>
      </c>
      <c r="AL1484" s="39"/>
      <c r="AM1484" s="39" t="str">
        <f>IF(AND(Table2[[#This Row],[Date]]=A1485,Table2[[#This Row],[Track]]=B1485,Table2[[#This Row],[Race]]=F1485,AL1484&lt;&gt;"Neg",AL1485&lt;&gt;"Neg"),2,"")</f>
        <v/>
      </c>
      <c r="AN1484" s="39" t="str">
        <f>IF(AM1484=2,2,IF(AND(AM1483=2,Table2[[#This Row],[Negatives]]&lt;&gt;"NEG"),2,""))</f>
        <v/>
      </c>
      <c r="AO1484" s="39">
        <f>IF(AND(Table2[[#This Row],[State]]="NSW",Table2[[#This Row],[Rated Order]]=3,AN1484=""),100,100)</f>
        <v>100</v>
      </c>
      <c r="AP1484" s="39">
        <f>IF(AC1484&lt;&gt;"Won","",AO1484*AD1484)</f>
        <v>220.00000000000003</v>
      </c>
      <c r="AQ1484" s="39">
        <f>IF(AP1484="",AO1484*-1,AP1484-AO1484)</f>
        <v>120.00000000000003</v>
      </c>
      <c r="AR1484" s="95">
        <f>IF(Table2[[#This Row],[Negatives]]="NEG","",IF(AND(Table2[[#This Row],[2 Pro Bets]]="",Table2[[#This Row],[State]]="NSW",Table2[[#This Row],[Rated Order]]=3),"",100))</f>
        <v>100</v>
      </c>
      <c r="AS1484" s="47">
        <f>IF(Table2[[#This Row],[Pro Bet]]="","",IF(Table2[[#This Row],[Lev Ret]]="","",AR1484*Table2[[#This Row],[Div]]))</f>
        <v>220.00000000000003</v>
      </c>
      <c r="AT1484" s="96">
        <f>IF(Table2[[#This Row],[Pro Bet]]="","",IF(AS1484="",AR1484*-1,AS1484-AR1484))</f>
        <v>120.00000000000003</v>
      </c>
    </row>
    <row r="1485" spans="1:46" x14ac:dyDescent="0.25">
      <c r="A1485" s="38">
        <v>45304</v>
      </c>
      <c r="B1485" s="39" t="s">
        <v>45</v>
      </c>
      <c r="C1485" s="40">
        <v>0.73263888888888884</v>
      </c>
      <c r="D1485" s="39">
        <v>5</v>
      </c>
      <c r="E1485" s="39">
        <v>2</v>
      </c>
      <c r="F1485" s="70">
        <v>9</v>
      </c>
      <c r="G1485" s="39">
        <v>1200</v>
      </c>
      <c r="H1485" s="39" t="s">
        <v>1398</v>
      </c>
      <c r="I1485" s="39">
        <v>78</v>
      </c>
      <c r="J1485" s="39">
        <v>160</v>
      </c>
      <c r="K1485" s="39">
        <v>2</v>
      </c>
      <c r="L1485" s="39" t="s">
        <v>414</v>
      </c>
      <c r="M1485" s="39" t="s">
        <v>1030</v>
      </c>
      <c r="N1485" s="41">
        <v>11.3</v>
      </c>
      <c r="O1485" s="39" t="s">
        <v>1568</v>
      </c>
      <c r="P1485" s="39" t="s">
        <v>1532</v>
      </c>
      <c r="Q1485" s="48">
        <v>3</v>
      </c>
      <c r="R1485" s="39">
        <v>1</v>
      </c>
      <c r="S1485" s="39">
        <v>60.5</v>
      </c>
      <c r="T1485" s="39">
        <v>57.5</v>
      </c>
      <c r="U1485" s="48">
        <v>44.56384323640961</v>
      </c>
      <c r="V1485" s="39">
        <v>3</v>
      </c>
      <c r="W1485" s="39"/>
      <c r="X1485" s="39">
        <v>2</v>
      </c>
      <c r="Y1485" s="39">
        <v>3.6</v>
      </c>
      <c r="Z1485" s="39">
        <v>20</v>
      </c>
      <c r="AA1485" s="39"/>
      <c r="AB1485" s="52"/>
      <c r="AC1485" s="39"/>
      <c r="AD1485" s="41">
        <v>18</v>
      </c>
      <c r="AE1485" s="41"/>
      <c r="AF1485" s="68" t="s">
        <v>619</v>
      </c>
      <c r="AG1485" s="39" t="str">
        <f>VLOOKUP(B1485,$B$1703:$D$1743,2,FALSE)</f>
        <v>NSW</v>
      </c>
      <c r="AH1485" s="39" t="str">
        <f>VLOOKUP(B1485,$B$1703:$D$1743,3,FALSE)</f>
        <v>-</v>
      </c>
      <c r="AI1485" s="69" t="str">
        <f>TRIM(PROPER(L1485))</f>
        <v>Richon</v>
      </c>
      <c r="AJ1485" s="39" t="str">
        <f>TEXT(A1485, "ddd")</f>
        <v>Sat</v>
      </c>
      <c r="AK1485" s="39">
        <f>MONTH(Table2[[#This Row],[Date]])</f>
        <v>1</v>
      </c>
      <c r="AL1485" s="39"/>
      <c r="AM1485" s="39" t="str">
        <f>IF(AND(Table2[[#This Row],[Date]]=A1486,Table2[[#This Row],[Track]]=B1486,Table2[[#This Row],[Race]]=F1486,AL1485&lt;&gt;"Neg",AL1486&lt;&gt;"Neg"),2,"")</f>
        <v/>
      </c>
      <c r="AN1485" s="39" t="str">
        <f>IF(AM1485=2,2,IF(AND(AM1484=2,Table2[[#This Row],[Negatives]]&lt;&gt;"NEG"),2,""))</f>
        <v/>
      </c>
      <c r="AO1485" s="39">
        <f>IF(AND(Table2[[#This Row],[State]]="NSW",Table2[[#This Row],[Rated Order]]=3,AN1485=""),100,100)</f>
        <v>100</v>
      </c>
      <c r="AP1485" s="39" t="str">
        <f>IF(AC1485&lt;&gt;"Won","",AO1485*AD1485)</f>
        <v/>
      </c>
      <c r="AQ1485" s="39">
        <f>IF(AP1485="",AO1485*-1,AP1485-AO1485)</f>
        <v>-100</v>
      </c>
      <c r="AR1485" s="95">
        <f>IF(Table2[[#This Row],[Negatives]]="NEG","",IF(AND(Table2[[#This Row],[2 Pro Bets]]="",Table2[[#This Row],[State]]="NSW",Table2[[#This Row],[Rated Order]]=3),"",100))</f>
        <v>100</v>
      </c>
      <c r="AS1485" s="47" t="str">
        <f>IF(Table2[[#This Row],[Pro Bet]]="","",IF(Table2[[#This Row],[Lev Ret]]="","",AR1485*Table2[[#This Row],[Div]]))</f>
        <v/>
      </c>
      <c r="AT1485" s="96">
        <f>IF(Table2[[#This Row],[Pro Bet]]="","",IF(AS1485="",AR1485*-1,AS1485-AR1485))</f>
        <v>-100</v>
      </c>
    </row>
    <row r="1486" spans="1:46" x14ac:dyDescent="0.25">
      <c r="A1486" s="38">
        <v>45304</v>
      </c>
      <c r="B1486" s="39" t="s">
        <v>225</v>
      </c>
      <c r="C1486" s="40">
        <v>0.7416666666666667</v>
      </c>
      <c r="D1486" s="39">
        <v>4</v>
      </c>
      <c r="E1486" s="39">
        <v>4</v>
      </c>
      <c r="F1486" s="70">
        <v>10</v>
      </c>
      <c r="G1486" s="39">
        <v>1200</v>
      </c>
      <c r="H1486" s="39" t="s">
        <v>988</v>
      </c>
      <c r="I1486" s="39">
        <v>78</v>
      </c>
      <c r="J1486" s="39">
        <v>130</v>
      </c>
      <c r="K1486" s="39">
        <v>8</v>
      </c>
      <c r="L1486" s="39" t="s">
        <v>248</v>
      </c>
      <c r="M1486" s="39" t="s">
        <v>999</v>
      </c>
      <c r="N1486" s="41">
        <v>5.7</v>
      </c>
      <c r="O1486" s="39" t="s">
        <v>1055</v>
      </c>
      <c r="P1486" s="39" t="s">
        <v>1345</v>
      </c>
      <c r="Q1486" s="48">
        <v>3</v>
      </c>
      <c r="R1486" s="39">
        <v>10</v>
      </c>
      <c r="S1486" s="39">
        <v>57.5</v>
      </c>
      <c r="T1486" s="39">
        <v>54.5</v>
      </c>
      <c r="U1486" s="48">
        <v>46.115288220551378</v>
      </c>
      <c r="V1486" s="39">
        <v>3</v>
      </c>
      <c r="W1486" s="39">
        <v>3</v>
      </c>
      <c r="X1486" s="39">
        <v>2</v>
      </c>
      <c r="Y1486" s="39">
        <v>5</v>
      </c>
      <c r="Z1486" s="39">
        <v>35</v>
      </c>
      <c r="AA1486" s="39">
        <v>12</v>
      </c>
      <c r="AB1486" s="52"/>
      <c r="AC1486" s="39"/>
      <c r="AD1486" s="41">
        <v>8</v>
      </c>
      <c r="AE1486" s="41"/>
      <c r="AF1486" s="68" t="s">
        <v>618</v>
      </c>
      <c r="AG1486" s="39" t="str">
        <f>VLOOKUP(B1486,$B$1703:$D$1743,2,FALSE)</f>
        <v>Vic</v>
      </c>
      <c r="AH1486" s="39" t="str">
        <f>VLOOKUP(B1486,$B$1703:$D$1743,3,FALSE)</f>
        <v>-</v>
      </c>
      <c r="AI1486" s="69" t="str">
        <f>TRIM(PROPER(L1486))</f>
        <v>Ebony King</v>
      </c>
      <c r="AJ1486" s="39" t="str">
        <f>TEXT(A1486, "ddd")</f>
        <v>Sat</v>
      </c>
      <c r="AK1486" s="39">
        <f>MONTH(Table2[[#This Row],[Date]])</f>
        <v>1</v>
      </c>
      <c r="AL1486" s="39" t="s">
        <v>1361</v>
      </c>
      <c r="AM1486" s="39" t="str">
        <f>IF(AND(Table2[[#This Row],[Date]]=A1487,Table2[[#This Row],[Track]]=B1487,Table2[[#This Row],[Race]]=F1487,AL1486&lt;&gt;"Neg",AL1487&lt;&gt;"Neg"),2,"")</f>
        <v/>
      </c>
      <c r="AN1486" s="39" t="str">
        <f>IF(AM1486=2,2,IF(AND(AM1485=2,Table2[[#This Row],[Negatives]]&lt;&gt;"NEG"),2,""))</f>
        <v/>
      </c>
      <c r="AO1486" s="39">
        <f>IF(AND(Table2[[#This Row],[State]]="NSW",Table2[[#This Row],[Rated Order]]=3,AN1486=""),100,100)</f>
        <v>100</v>
      </c>
      <c r="AP1486" s="39" t="str">
        <f>IF(AC1486&lt;&gt;"Won","",AO1486*AD1486)</f>
        <v/>
      </c>
      <c r="AQ1486" s="39">
        <f>IF(AP1486="",AO1486*-1,AP1486-AO1486)</f>
        <v>-100</v>
      </c>
      <c r="AR1486" s="95" t="str">
        <f>IF(Table2[[#This Row],[Negatives]]="NEG","",IF(AND(Table2[[#This Row],[2 Pro Bets]]="",Table2[[#This Row],[State]]="NSW",Table2[[#This Row],[Rated Order]]=3),"",100))</f>
        <v/>
      </c>
      <c r="AS1486" s="47" t="str">
        <f>IF(Table2[[#This Row],[Pro Bet]]="","",IF(Table2[[#This Row],[Lev Ret]]="","",AR1486*Table2[[#This Row],[Div]]))</f>
        <v/>
      </c>
      <c r="AT1486" s="96" t="str">
        <f>IF(Table2[[#This Row],[Pro Bet]]="","",IF(AS1486="",AR1486*-1,AS1486-AR1486))</f>
        <v/>
      </c>
    </row>
    <row r="1487" spans="1:46" x14ac:dyDescent="0.25">
      <c r="A1487" s="38">
        <v>45311</v>
      </c>
      <c r="B1487" s="39" t="s">
        <v>225</v>
      </c>
      <c r="C1487" s="40">
        <v>0.53125</v>
      </c>
      <c r="D1487" s="39">
        <v>4</v>
      </c>
      <c r="E1487" s="39">
        <v>9</v>
      </c>
      <c r="F1487" s="70">
        <v>2</v>
      </c>
      <c r="G1487" s="39">
        <v>2520</v>
      </c>
      <c r="H1487" s="39" t="s">
        <v>988</v>
      </c>
      <c r="I1487" s="39">
        <v>78</v>
      </c>
      <c r="J1487" s="39">
        <v>130</v>
      </c>
      <c r="K1487" s="39">
        <v>9</v>
      </c>
      <c r="L1487" s="39" t="s">
        <v>293</v>
      </c>
      <c r="M1487" s="39" t="s">
        <v>1006</v>
      </c>
      <c r="N1487" s="41">
        <v>5.2</v>
      </c>
      <c r="O1487" s="39" t="s">
        <v>1333</v>
      </c>
      <c r="P1487" s="39" t="s">
        <v>1047</v>
      </c>
      <c r="Q1487" s="48"/>
      <c r="R1487" s="39">
        <v>3</v>
      </c>
      <c r="S1487" s="39">
        <v>54</v>
      </c>
      <c r="T1487" s="39">
        <v>54</v>
      </c>
      <c r="U1487" s="48">
        <v>62.709030100334445</v>
      </c>
      <c r="V1487" s="39">
        <v>2</v>
      </c>
      <c r="W1487" s="39">
        <v>4</v>
      </c>
      <c r="X1487" s="39">
        <v>2</v>
      </c>
      <c r="Y1487" s="39">
        <v>4</v>
      </c>
      <c r="Z1487" s="39">
        <v>40</v>
      </c>
      <c r="AA1487" s="39">
        <v>11</v>
      </c>
      <c r="AB1487" s="52"/>
      <c r="AC1487" s="39" t="s">
        <v>617</v>
      </c>
      <c r="AD1487" s="41">
        <v>6</v>
      </c>
      <c r="AE1487" s="41">
        <v>1.8</v>
      </c>
      <c r="AF1487" s="68" t="s">
        <v>618</v>
      </c>
      <c r="AG1487" s="39" t="str">
        <f>VLOOKUP(B1487,$B$1703:$D$1743,2,FALSE)</f>
        <v>Vic</v>
      </c>
      <c r="AH1487" s="39" t="str">
        <f>VLOOKUP(B1487,$B$1703:$D$1743,3,FALSE)</f>
        <v>-</v>
      </c>
      <c r="AI1487" s="69" t="str">
        <f>TRIM(PROPER(L1487))</f>
        <v>One Last Kiss</v>
      </c>
      <c r="AJ1487" s="39" t="str">
        <f>TEXT(A1487, "ddd")</f>
        <v>Sat</v>
      </c>
      <c r="AK1487" s="39">
        <f>MONTH(Table2[[#This Row],[Date]])</f>
        <v>1</v>
      </c>
      <c r="AL1487" s="39"/>
      <c r="AM1487" s="39" t="str">
        <f>IF(AND(Table2[[#This Row],[Date]]=A1488,Table2[[#This Row],[Track]]=B1488,Table2[[#This Row],[Race]]=F1488,AL1487&lt;&gt;"Neg",AL1488&lt;&gt;"Neg"),2,"")</f>
        <v/>
      </c>
      <c r="AN1487" s="39" t="str">
        <f>IF(AM1487=2,2,IF(AND(AM1486=2,Table2[[#This Row],[Negatives]]&lt;&gt;"NEG"),2,""))</f>
        <v/>
      </c>
      <c r="AO1487" s="39">
        <f>IF(AND(Table2[[#This Row],[State]]="NSW",Table2[[#This Row],[Rated Order]]=3,AN1487=""),100,100)</f>
        <v>100</v>
      </c>
      <c r="AP1487" s="39">
        <f>IF(AC1487&lt;&gt;"Won","",AO1487*AD1487)</f>
        <v>600</v>
      </c>
      <c r="AQ1487" s="39">
        <f>IF(AP1487="",AO1487*-1,AP1487-AO1487)</f>
        <v>500</v>
      </c>
      <c r="AR1487" s="95">
        <f>IF(Table2[[#This Row],[Negatives]]="NEG","",IF(AND(Table2[[#This Row],[2 Pro Bets]]="",Table2[[#This Row],[State]]="NSW",Table2[[#This Row],[Rated Order]]=3),"",100))</f>
        <v>100</v>
      </c>
      <c r="AS1487" s="47">
        <f>IF(Table2[[#This Row],[Pro Bet]]="","",IF(Table2[[#This Row],[Lev Ret]]="","",AR1487*Table2[[#This Row],[Div]]))</f>
        <v>600</v>
      </c>
      <c r="AT1487" s="96">
        <f>IF(Table2[[#This Row],[Pro Bet]]="","",IF(AS1487="",AR1487*-1,AS1487-AR1487))</f>
        <v>500</v>
      </c>
    </row>
    <row r="1488" spans="1:46" x14ac:dyDescent="0.25">
      <c r="A1488" s="38">
        <v>45311</v>
      </c>
      <c r="B1488" s="39" t="s">
        <v>45</v>
      </c>
      <c r="C1488" s="40">
        <v>0.56944444444444442</v>
      </c>
      <c r="D1488" s="39">
        <v>5</v>
      </c>
      <c r="E1488" s="39">
        <v>3</v>
      </c>
      <c r="F1488" s="70">
        <v>3</v>
      </c>
      <c r="G1488" s="39">
        <v>1200</v>
      </c>
      <c r="H1488" s="39" t="s">
        <v>1398</v>
      </c>
      <c r="I1488" s="39">
        <v>72</v>
      </c>
      <c r="J1488" s="39">
        <v>120</v>
      </c>
      <c r="K1488" s="39">
        <v>5</v>
      </c>
      <c r="L1488" s="39" t="s">
        <v>246</v>
      </c>
      <c r="M1488" s="39" t="s">
        <v>1018</v>
      </c>
      <c r="N1488" s="41">
        <v>3.9</v>
      </c>
      <c r="O1488" s="39" t="s">
        <v>1325</v>
      </c>
      <c r="P1488" s="39" t="s">
        <v>1569</v>
      </c>
      <c r="Q1488" s="48"/>
      <c r="R1488" s="39">
        <v>9</v>
      </c>
      <c r="S1488" s="39">
        <v>58</v>
      </c>
      <c r="T1488" s="39">
        <v>58</v>
      </c>
      <c r="U1488" s="48">
        <v>52.668052668052667</v>
      </c>
      <c r="V1488" s="39">
        <v>1</v>
      </c>
      <c r="W1488" s="39"/>
      <c r="X1488" s="39">
        <v>2</v>
      </c>
      <c r="Y1488" s="39">
        <v>6.3</v>
      </c>
      <c r="Z1488" s="39">
        <v>20</v>
      </c>
      <c r="AA1488" s="39"/>
      <c r="AB1488" s="52"/>
      <c r="AC1488" s="39" t="s">
        <v>471</v>
      </c>
      <c r="AD1488" s="41">
        <v>3.9</v>
      </c>
      <c r="AE1488" s="41">
        <v>1.7</v>
      </c>
      <c r="AF1488" s="68" t="s">
        <v>619</v>
      </c>
      <c r="AG1488" s="39" t="str">
        <f>VLOOKUP(B1488,$B$1703:$D$1743,2,FALSE)</f>
        <v>NSW</v>
      </c>
      <c r="AH1488" s="39" t="str">
        <f>VLOOKUP(B1488,$B$1703:$D$1743,3,FALSE)</f>
        <v>-</v>
      </c>
      <c r="AI1488" s="69" t="str">
        <f>TRIM(PROPER(L1488))</f>
        <v>Willaidow</v>
      </c>
      <c r="AJ1488" s="39" t="str">
        <f>TEXT(A1488, "ddd")</f>
        <v>Sat</v>
      </c>
      <c r="AK1488" s="39">
        <f>MONTH(Table2[[#This Row],[Date]])</f>
        <v>1</v>
      </c>
      <c r="AL1488" s="39" t="s">
        <v>1362</v>
      </c>
      <c r="AM1488" s="39" t="str">
        <f>IF(AND(Table2[[#This Row],[Date]]=A1489,Table2[[#This Row],[Track]]=B1489,Table2[[#This Row],[Race]]=F1489,AL1488&lt;&gt;"Neg",AL1489&lt;&gt;"Neg"),2,"")</f>
        <v/>
      </c>
      <c r="AN1488" s="39" t="str">
        <f>IF(AM1488=2,2,IF(AND(AM1487=2,Table2[[#This Row],[Negatives]]&lt;&gt;"NEG"),2,""))</f>
        <v/>
      </c>
      <c r="AO1488" s="39">
        <f>IF(AND(Table2[[#This Row],[State]]="NSW",Table2[[#This Row],[Rated Order]]=3,AN1488=""),100,100)</f>
        <v>100</v>
      </c>
      <c r="AP1488" s="39">
        <f>IF(AC1488&lt;&gt;"Won","",AO1488*AD1488)</f>
        <v>390</v>
      </c>
      <c r="AQ1488" s="39">
        <f>IF(AP1488="",AO1488*-1,AP1488-AO1488)</f>
        <v>290</v>
      </c>
      <c r="AR1488" s="95" t="str">
        <f>IF(Table2[[#This Row],[Negatives]]="NEG","",IF(AND(Table2[[#This Row],[2 Pro Bets]]="",Table2[[#This Row],[State]]="NSW",Table2[[#This Row],[Rated Order]]=3),"",100))</f>
        <v/>
      </c>
      <c r="AS1488" s="47" t="str">
        <f>IF(Table2[[#This Row],[Pro Bet]]="","",IF(Table2[[#This Row],[Lev Ret]]="","",AR1488*Table2[[#This Row],[Div]]))</f>
        <v/>
      </c>
      <c r="AT1488" s="96" t="str">
        <f>IF(Table2[[#This Row],[Pro Bet]]="","",IF(AS1488="",AR1488*-1,AS1488-AR1488))</f>
        <v/>
      </c>
    </row>
    <row r="1489" spans="1:46" x14ac:dyDescent="0.25">
      <c r="A1489" s="38">
        <v>45311</v>
      </c>
      <c r="B1489" s="39" t="s">
        <v>45</v>
      </c>
      <c r="C1489" s="40">
        <v>0.56944444444444442</v>
      </c>
      <c r="D1489" s="39">
        <v>5</v>
      </c>
      <c r="E1489" s="39">
        <v>3</v>
      </c>
      <c r="F1489" s="70">
        <v>3</v>
      </c>
      <c r="G1489" s="39">
        <v>1200</v>
      </c>
      <c r="H1489" s="39" t="s">
        <v>1398</v>
      </c>
      <c r="I1489" s="39">
        <v>72</v>
      </c>
      <c r="J1489" s="39">
        <v>120</v>
      </c>
      <c r="K1489" s="39">
        <v>7</v>
      </c>
      <c r="L1489" s="39" t="s">
        <v>415</v>
      </c>
      <c r="M1489" s="39" t="s">
        <v>1006</v>
      </c>
      <c r="N1489" s="41">
        <v>5.6</v>
      </c>
      <c r="O1489" s="39" t="s">
        <v>1445</v>
      </c>
      <c r="P1489" s="39" t="s">
        <v>1498</v>
      </c>
      <c r="Q1489" s="48"/>
      <c r="R1489" s="39">
        <v>7</v>
      </c>
      <c r="S1489" s="39">
        <v>56.5</v>
      </c>
      <c r="T1489" s="39">
        <v>56.5</v>
      </c>
      <c r="U1489" s="48">
        <v>52.668052668052667</v>
      </c>
      <c r="V1489" s="39">
        <v>3</v>
      </c>
      <c r="W1489" s="39">
        <v>5</v>
      </c>
      <c r="X1489" s="39">
        <v>3</v>
      </c>
      <c r="Y1489" s="39">
        <v>7.6</v>
      </c>
      <c r="Z1489" s="39">
        <v>20</v>
      </c>
      <c r="AA1489" s="39"/>
      <c r="AB1489" s="52"/>
      <c r="AC1489" s="39"/>
      <c r="AD1489" s="41">
        <v>8.5</v>
      </c>
      <c r="AE1489" s="41"/>
      <c r="AF1489" s="68" t="s">
        <v>619</v>
      </c>
      <c r="AG1489" s="39" t="str">
        <f>VLOOKUP(B1489,$B$1703:$D$1743,2,FALSE)</f>
        <v>NSW</v>
      </c>
      <c r="AH1489" s="39" t="str">
        <f>VLOOKUP(B1489,$B$1703:$D$1743,3,FALSE)</f>
        <v>-</v>
      </c>
      <c r="AI1489" s="69" t="str">
        <f>TRIM(PROPER(L1489))</f>
        <v>Super Bright</v>
      </c>
      <c r="AJ1489" s="39" t="str">
        <f>TEXT(A1489, "ddd")</f>
        <v>Sat</v>
      </c>
      <c r="AK1489" s="39">
        <f>MONTH(Table2[[#This Row],[Date]])</f>
        <v>1</v>
      </c>
      <c r="AL1489" s="79" t="s">
        <v>1362</v>
      </c>
      <c r="AM1489" s="39" t="str">
        <f>IF(AND(Table2[[#This Row],[Date]]=A1490,Table2[[#This Row],[Track]]=B1490,Table2[[#This Row],[Race]]=F1490,AL1489&lt;&gt;"Neg",AL1490&lt;&gt;"Neg"),2,"")</f>
        <v/>
      </c>
      <c r="AN1489" s="39" t="str">
        <f>IF(AM1489=2,2,IF(AND(AM1488=2,Table2[[#This Row],[Negatives]]&lt;&gt;"NEG"),2,""))</f>
        <v/>
      </c>
      <c r="AO1489" s="39">
        <f>IF(AND(Table2[[#This Row],[State]]="NSW",Table2[[#This Row],[Rated Order]]=3,AN1489=""),100,100)</f>
        <v>100</v>
      </c>
      <c r="AP1489" s="39" t="str">
        <f>IF(AC1489&lt;&gt;"Won","",AO1489*AD1489)</f>
        <v/>
      </c>
      <c r="AQ1489" s="39">
        <f>IF(AP1489="",AO1489*-1,AP1489-AO1489)</f>
        <v>-100</v>
      </c>
      <c r="AR1489" s="95" t="str">
        <f>IF(Table2[[#This Row],[Negatives]]="NEG","",IF(AND(Table2[[#This Row],[2 Pro Bets]]="",Table2[[#This Row],[State]]="NSW",Table2[[#This Row],[Rated Order]]=3),"",100))</f>
        <v/>
      </c>
      <c r="AS1489" s="47" t="str">
        <f>IF(Table2[[#This Row],[Pro Bet]]="","",IF(Table2[[#This Row],[Lev Ret]]="","",AR1489*Table2[[#This Row],[Div]]))</f>
        <v/>
      </c>
      <c r="AT1489" s="96" t="str">
        <f>IF(Table2[[#This Row],[Pro Bet]]="","",IF(AS1489="",AR1489*-1,AS1489-AR1489))</f>
        <v/>
      </c>
    </row>
    <row r="1490" spans="1:46" x14ac:dyDescent="0.25">
      <c r="A1490" s="38">
        <v>45311</v>
      </c>
      <c r="B1490" s="39" t="s">
        <v>45</v>
      </c>
      <c r="C1490" s="40">
        <v>0.64236111111111105</v>
      </c>
      <c r="D1490" s="39">
        <v>5</v>
      </c>
      <c r="E1490" s="39">
        <v>3</v>
      </c>
      <c r="F1490" s="70">
        <v>6</v>
      </c>
      <c r="G1490" s="39">
        <v>2400</v>
      </c>
      <c r="H1490" s="39" t="s">
        <v>1398</v>
      </c>
      <c r="I1490" s="39">
        <v>78</v>
      </c>
      <c r="J1490" s="39">
        <v>160</v>
      </c>
      <c r="K1490" s="39">
        <v>8</v>
      </c>
      <c r="L1490" s="39" t="s">
        <v>91</v>
      </c>
      <c r="M1490" s="39" t="s">
        <v>1018</v>
      </c>
      <c r="N1490" s="41">
        <v>5.7</v>
      </c>
      <c r="O1490" s="39" t="s">
        <v>1406</v>
      </c>
      <c r="P1490" s="39" t="s">
        <v>1570</v>
      </c>
      <c r="Q1490" s="48"/>
      <c r="R1490" s="39">
        <v>1</v>
      </c>
      <c r="S1490" s="39">
        <v>54</v>
      </c>
      <c r="T1490" s="39">
        <v>54</v>
      </c>
      <c r="U1490" s="48">
        <v>36.774628879892035</v>
      </c>
      <c r="V1490" s="39">
        <v>5</v>
      </c>
      <c r="W1490" s="39"/>
      <c r="X1490" s="39">
        <v>2</v>
      </c>
      <c r="Y1490" s="39">
        <v>6</v>
      </c>
      <c r="Z1490" s="39">
        <v>20</v>
      </c>
      <c r="AA1490" s="39"/>
      <c r="AB1490" s="52"/>
      <c r="AC1490" s="39" t="s">
        <v>1</v>
      </c>
      <c r="AD1490" s="41">
        <v>6</v>
      </c>
      <c r="AE1490" s="41">
        <v>2.1</v>
      </c>
      <c r="AF1490" s="68" t="s">
        <v>619</v>
      </c>
      <c r="AG1490" s="39" t="str">
        <f>VLOOKUP(B1490,$B$1703:$D$1743,2,FALSE)</f>
        <v>NSW</v>
      </c>
      <c r="AH1490" s="39" t="str">
        <f>VLOOKUP(B1490,$B$1703:$D$1743,3,FALSE)</f>
        <v>-</v>
      </c>
      <c r="AI1490" s="69" t="str">
        <f>TRIM(PROPER(L1490))</f>
        <v>Yarrawonga</v>
      </c>
      <c r="AJ1490" s="39" t="str">
        <f>TEXT(A1490, "ddd")</f>
        <v>Sat</v>
      </c>
      <c r="AK1490" s="39">
        <f>MONTH(Table2[[#This Row],[Date]])</f>
        <v>1</v>
      </c>
      <c r="AL1490" s="39" t="s">
        <v>1362</v>
      </c>
      <c r="AM1490" s="39" t="str">
        <f>IF(AND(Table2[[#This Row],[Date]]=A1491,Table2[[#This Row],[Track]]=B1491,Table2[[#This Row],[Race]]=F1491,AL1490&lt;&gt;"Neg",AL1491&lt;&gt;"Neg"),2,"")</f>
        <v/>
      </c>
      <c r="AN1490" s="39" t="str">
        <f>IF(AM1490=2,2,IF(AND(AM1489=2,Table2[[#This Row],[Negatives]]&lt;&gt;"NEG"),2,""))</f>
        <v/>
      </c>
      <c r="AO1490" s="39">
        <f>IF(AND(Table2[[#This Row],[State]]="NSW",Table2[[#This Row],[Rated Order]]=3,AN1490=""),100,100)</f>
        <v>100</v>
      </c>
      <c r="AP1490" s="39" t="str">
        <f>IF(AC1490&lt;&gt;"Won","",AO1490*AD1490)</f>
        <v/>
      </c>
      <c r="AQ1490" s="39">
        <f>IF(AP1490="",AO1490*-1,AP1490-AO1490)</f>
        <v>-100</v>
      </c>
      <c r="AR1490" s="95" t="str">
        <f>IF(Table2[[#This Row],[Negatives]]="NEG","",IF(AND(Table2[[#This Row],[2 Pro Bets]]="",Table2[[#This Row],[State]]="NSW",Table2[[#This Row],[Rated Order]]=3),"",100))</f>
        <v/>
      </c>
      <c r="AS1490" s="47" t="str">
        <f>IF(Table2[[#This Row],[Pro Bet]]="","",IF(Table2[[#This Row],[Lev Ret]]="","",AR1490*Table2[[#This Row],[Div]]))</f>
        <v/>
      </c>
      <c r="AT1490" s="96" t="str">
        <f>IF(Table2[[#This Row],[Pro Bet]]="","",IF(AS1490="",AR1490*-1,AS1490-AR1490))</f>
        <v/>
      </c>
    </row>
    <row r="1491" spans="1:46" x14ac:dyDescent="0.25">
      <c r="A1491" s="38">
        <v>45311</v>
      </c>
      <c r="B1491" s="39" t="s">
        <v>225</v>
      </c>
      <c r="C1491" s="40">
        <v>0.65277777777777779</v>
      </c>
      <c r="D1491" s="39">
        <v>4</v>
      </c>
      <c r="E1491" s="39">
        <v>9</v>
      </c>
      <c r="F1491" s="70">
        <v>7</v>
      </c>
      <c r="G1491" s="39">
        <v>1200</v>
      </c>
      <c r="H1491" s="39" t="s">
        <v>988</v>
      </c>
      <c r="I1491" s="39">
        <v>84</v>
      </c>
      <c r="J1491" s="39">
        <v>130</v>
      </c>
      <c r="K1491" s="39">
        <v>9</v>
      </c>
      <c r="L1491" s="39" t="s">
        <v>294</v>
      </c>
      <c r="M1491" s="39" t="s">
        <v>990</v>
      </c>
      <c r="N1491" s="41">
        <v>8</v>
      </c>
      <c r="O1491" s="39" t="s">
        <v>1310</v>
      </c>
      <c r="P1491" s="39" t="s">
        <v>1346</v>
      </c>
      <c r="Q1491" s="48"/>
      <c r="R1491" s="39">
        <v>5</v>
      </c>
      <c r="S1491" s="39">
        <v>55</v>
      </c>
      <c r="T1491" s="39">
        <v>55</v>
      </c>
      <c r="U1491" s="48">
        <v>49.537037037037038</v>
      </c>
      <c r="V1491" s="39">
        <v>2</v>
      </c>
      <c r="W1491" s="39">
        <v>5</v>
      </c>
      <c r="X1491" s="39">
        <v>2</v>
      </c>
      <c r="Y1491" s="39">
        <v>4.4000000000000004</v>
      </c>
      <c r="Z1491" s="39">
        <v>40</v>
      </c>
      <c r="AA1491" s="39">
        <v>8</v>
      </c>
      <c r="AB1491" s="52"/>
      <c r="AC1491" s="39"/>
      <c r="AD1491" s="41">
        <v>7.5</v>
      </c>
      <c r="AE1491" s="41"/>
      <c r="AF1491" s="68" t="s">
        <v>618</v>
      </c>
      <c r="AG1491" s="39" t="str">
        <f>VLOOKUP(B1491,$B$1703:$D$1743,2,FALSE)</f>
        <v>Vic</v>
      </c>
      <c r="AH1491" s="39" t="str">
        <f>VLOOKUP(B1491,$B$1703:$D$1743,3,FALSE)</f>
        <v>-</v>
      </c>
      <c r="AI1491" s="69" t="str">
        <f>TRIM(PROPER(L1491))</f>
        <v>Pink Beau Ty</v>
      </c>
      <c r="AJ1491" s="39" t="str">
        <f>TEXT(A1491, "ddd")</f>
        <v>Sat</v>
      </c>
      <c r="AK1491" s="39">
        <f>MONTH(Table2[[#This Row],[Date]])</f>
        <v>1</v>
      </c>
      <c r="AL1491" s="39"/>
      <c r="AM1491" s="39" t="str">
        <f>IF(AND(Table2[[#This Row],[Date]]=A1492,Table2[[#This Row],[Track]]=B1492,Table2[[#This Row],[Race]]=F1492,AL1491&lt;&gt;"Neg",AL1492&lt;&gt;"Neg"),2,"")</f>
        <v/>
      </c>
      <c r="AN1491" s="39" t="str">
        <f>IF(AM1491=2,2,IF(AND(AM1490=2,Table2[[#This Row],[Negatives]]&lt;&gt;"NEG"),2,""))</f>
        <v/>
      </c>
      <c r="AO1491" s="39">
        <f>IF(AND(Table2[[#This Row],[State]]="NSW",Table2[[#This Row],[Rated Order]]=3,AN1491=""),100,100)</f>
        <v>100</v>
      </c>
      <c r="AP1491" s="39" t="str">
        <f>IF(AC1491&lt;&gt;"Won","",AO1491*AD1491)</f>
        <v/>
      </c>
      <c r="AQ1491" s="39">
        <f>IF(AP1491="",AO1491*-1,AP1491-AO1491)</f>
        <v>-100</v>
      </c>
      <c r="AR1491" s="95">
        <f>IF(Table2[[#This Row],[Negatives]]="NEG","",IF(AND(Table2[[#This Row],[2 Pro Bets]]="",Table2[[#This Row],[State]]="NSW",Table2[[#This Row],[Rated Order]]=3),"",100))</f>
        <v>100</v>
      </c>
      <c r="AS1491" s="47" t="str">
        <f>IF(Table2[[#This Row],[Pro Bet]]="","",IF(Table2[[#This Row],[Lev Ret]]="","",AR1491*Table2[[#This Row],[Div]]))</f>
        <v/>
      </c>
      <c r="AT1491" s="96">
        <f>IF(Table2[[#This Row],[Pro Bet]]="","",IF(AS1491="",AR1491*-1,AS1491-AR1491))</f>
        <v>-100</v>
      </c>
    </row>
    <row r="1492" spans="1:46" x14ac:dyDescent="0.25">
      <c r="A1492" s="38">
        <v>45311</v>
      </c>
      <c r="B1492" s="39" t="s">
        <v>225</v>
      </c>
      <c r="C1492" s="40">
        <v>0.65277777777777779</v>
      </c>
      <c r="D1492" s="39">
        <v>4</v>
      </c>
      <c r="E1492" s="39">
        <v>9</v>
      </c>
      <c r="F1492" s="70">
        <v>7</v>
      </c>
      <c r="G1492" s="39">
        <v>1200</v>
      </c>
      <c r="H1492" s="39" t="s">
        <v>988</v>
      </c>
      <c r="I1492" s="39">
        <v>84</v>
      </c>
      <c r="J1492" s="39">
        <v>130</v>
      </c>
      <c r="K1492" s="39">
        <v>1</v>
      </c>
      <c r="L1492" s="39" t="s">
        <v>14</v>
      </c>
      <c r="M1492" s="39" t="s">
        <v>1018</v>
      </c>
      <c r="N1492" s="41">
        <v>3.4</v>
      </c>
      <c r="O1492" s="39" t="s">
        <v>1161</v>
      </c>
      <c r="P1492" s="39" t="s">
        <v>1255</v>
      </c>
      <c r="Q1492" s="48">
        <v>3</v>
      </c>
      <c r="R1492" s="39">
        <v>4</v>
      </c>
      <c r="S1492" s="39">
        <v>60.5</v>
      </c>
      <c r="T1492" s="39">
        <v>57.5</v>
      </c>
      <c r="U1492" s="48">
        <v>49.537037037037038</v>
      </c>
      <c r="V1492" s="39">
        <v>3</v>
      </c>
      <c r="W1492" s="39">
        <v>2</v>
      </c>
      <c r="X1492" s="39">
        <v>3</v>
      </c>
      <c r="Y1492" s="39">
        <v>5.4</v>
      </c>
      <c r="Z1492" s="39">
        <v>30</v>
      </c>
      <c r="AA1492" s="39">
        <v>8</v>
      </c>
      <c r="AB1492" s="52"/>
      <c r="AC1492" s="39" t="s">
        <v>617</v>
      </c>
      <c r="AD1492" s="41">
        <v>3.8</v>
      </c>
      <c r="AE1492" s="41">
        <v>1.5</v>
      </c>
      <c r="AF1492" s="68" t="s">
        <v>618</v>
      </c>
      <c r="AG1492" s="39" t="str">
        <f>VLOOKUP(B1492,$B$1703:$D$1743,2,FALSE)</f>
        <v>Vic</v>
      </c>
      <c r="AH1492" s="39" t="str">
        <f>VLOOKUP(B1492,$B$1703:$D$1743,3,FALSE)</f>
        <v>-</v>
      </c>
      <c r="AI1492" s="69" t="str">
        <f>TRIM(PROPER(L1492))</f>
        <v>Jungle Jim</v>
      </c>
      <c r="AJ1492" s="39" t="str">
        <f>TEXT(A1492, "ddd")</f>
        <v>Sat</v>
      </c>
      <c r="AK1492" s="39">
        <f>MONTH(Table2[[#This Row],[Date]])</f>
        <v>1</v>
      </c>
      <c r="AL1492" s="39" t="s">
        <v>1361</v>
      </c>
      <c r="AM1492" s="39" t="str">
        <f>IF(AND(Table2[[#This Row],[Date]]=A1493,Table2[[#This Row],[Track]]=B1493,Table2[[#This Row],[Race]]=F1493,AL1492&lt;&gt;"Neg",AL1493&lt;&gt;"Neg"),2,"")</f>
        <v/>
      </c>
      <c r="AN1492" s="39" t="str">
        <f>IF(AM1492=2,2,IF(AND(AM1491=2,Table2[[#This Row],[Negatives]]&lt;&gt;"NEG"),2,""))</f>
        <v/>
      </c>
      <c r="AO1492" s="39">
        <f>IF(AND(Table2[[#This Row],[State]]="NSW",Table2[[#This Row],[Rated Order]]=3,AN1492=""),100,100)</f>
        <v>100</v>
      </c>
      <c r="AP1492" s="39">
        <f>IF(AC1492&lt;&gt;"Won","",AO1492*AD1492)</f>
        <v>380</v>
      </c>
      <c r="AQ1492" s="39">
        <f>IF(AP1492="",AO1492*-1,AP1492-AO1492)</f>
        <v>280</v>
      </c>
      <c r="AR1492" s="95" t="str">
        <f>IF(Table2[[#This Row],[Negatives]]="NEG","",IF(AND(Table2[[#This Row],[2 Pro Bets]]="",Table2[[#This Row],[State]]="NSW",Table2[[#This Row],[Rated Order]]=3),"",100))</f>
        <v/>
      </c>
      <c r="AS1492" s="47" t="str">
        <f>IF(Table2[[#This Row],[Pro Bet]]="","",IF(Table2[[#This Row],[Lev Ret]]="","",AR1492*Table2[[#This Row],[Div]]))</f>
        <v/>
      </c>
      <c r="AT1492" s="96" t="str">
        <f>IF(Table2[[#This Row],[Pro Bet]]="","",IF(AS1492="",AR1492*-1,AS1492-AR1492))</f>
        <v/>
      </c>
    </row>
    <row r="1493" spans="1:46" x14ac:dyDescent="0.25">
      <c r="A1493" s="38">
        <v>45311</v>
      </c>
      <c r="B1493" s="39" t="s">
        <v>45</v>
      </c>
      <c r="C1493" s="40">
        <v>0.66666666666666663</v>
      </c>
      <c r="D1493" s="39">
        <v>5</v>
      </c>
      <c r="E1493" s="39">
        <v>3</v>
      </c>
      <c r="F1493" s="70">
        <v>7</v>
      </c>
      <c r="G1493" s="39">
        <v>1400</v>
      </c>
      <c r="H1493" s="39" t="s">
        <v>1398</v>
      </c>
      <c r="I1493" s="39">
        <v>88</v>
      </c>
      <c r="J1493" s="39">
        <v>160</v>
      </c>
      <c r="K1493" s="39">
        <v>2</v>
      </c>
      <c r="L1493" s="39" t="s">
        <v>416</v>
      </c>
      <c r="M1493" s="39" t="s">
        <v>999</v>
      </c>
      <c r="N1493" s="41">
        <v>4.0999999999999996</v>
      </c>
      <c r="O1493" s="39" t="s">
        <v>1427</v>
      </c>
      <c r="P1493" s="39" t="s">
        <v>1407</v>
      </c>
      <c r="Q1493" s="48"/>
      <c r="R1493" s="39">
        <v>4</v>
      </c>
      <c r="S1493" s="39">
        <v>58</v>
      </c>
      <c r="T1493" s="39">
        <v>58</v>
      </c>
      <c r="U1493" s="48">
        <v>52.961672473867594</v>
      </c>
      <c r="V1493" s="39">
        <v>4</v>
      </c>
      <c r="W1493" s="39">
        <v>2</v>
      </c>
      <c r="X1493" s="39">
        <v>2</v>
      </c>
      <c r="Y1493" s="39">
        <v>4.8</v>
      </c>
      <c r="Z1493" s="39">
        <v>20</v>
      </c>
      <c r="AA1493" s="39"/>
      <c r="AB1493" s="52"/>
      <c r="AC1493" s="39" t="s">
        <v>2</v>
      </c>
      <c r="AD1493" s="41">
        <v>4.4000000000000004</v>
      </c>
      <c r="AE1493" s="41">
        <v>1.5</v>
      </c>
      <c r="AF1493" s="68" t="s">
        <v>619</v>
      </c>
      <c r="AG1493" s="39" t="str">
        <f>VLOOKUP(B1493,$B$1703:$D$1743,2,FALSE)</f>
        <v>NSW</v>
      </c>
      <c r="AH1493" s="39" t="str">
        <f>VLOOKUP(B1493,$B$1703:$D$1743,3,FALSE)</f>
        <v>-</v>
      </c>
      <c r="AI1493" s="69" t="str">
        <f>TRIM(PROPER(L1493))</f>
        <v>Excelladus</v>
      </c>
      <c r="AJ1493" s="39" t="str">
        <f>TEXT(A1493, "ddd")</f>
        <v>Sat</v>
      </c>
      <c r="AK1493" s="39">
        <f>MONTH(Table2[[#This Row],[Date]])</f>
        <v>1</v>
      </c>
      <c r="AL1493" s="39"/>
      <c r="AM1493" s="39" t="str">
        <f>IF(AND(Table2[[#This Row],[Date]]=A1494,Table2[[#This Row],[Track]]=B1494,Table2[[#This Row],[Race]]=F1494,AL1493&lt;&gt;"Neg",AL1494&lt;&gt;"Neg"),2,"")</f>
        <v/>
      </c>
      <c r="AN1493" s="39" t="str">
        <f>IF(AM1493=2,2,IF(AND(AM1492=2,Table2[[#This Row],[Negatives]]&lt;&gt;"NEG"),2,""))</f>
        <v/>
      </c>
      <c r="AO1493" s="39">
        <f>IF(AND(Table2[[#This Row],[State]]="NSW",Table2[[#This Row],[Rated Order]]=3,AN1493=""),100,100)</f>
        <v>100</v>
      </c>
      <c r="AP1493" s="39" t="str">
        <f>IF(AC1493&lt;&gt;"Won","",AO1493*AD1493)</f>
        <v/>
      </c>
      <c r="AQ1493" s="39">
        <f>IF(AP1493="",AO1493*-1,AP1493-AO1493)</f>
        <v>-100</v>
      </c>
      <c r="AR1493" s="95">
        <f>IF(Table2[[#This Row],[Negatives]]="NEG","",IF(AND(Table2[[#This Row],[2 Pro Bets]]="",Table2[[#This Row],[State]]="NSW",Table2[[#This Row],[Rated Order]]=3),"",100))</f>
        <v>100</v>
      </c>
      <c r="AS1493" s="47" t="str">
        <f>IF(Table2[[#This Row],[Pro Bet]]="","",IF(Table2[[#This Row],[Lev Ret]]="","",AR1493*Table2[[#This Row],[Div]]))</f>
        <v/>
      </c>
      <c r="AT1493" s="96">
        <f>IF(Table2[[#This Row],[Pro Bet]]="","",IF(AS1493="",AR1493*-1,AS1493-AR1493))</f>
        <v>-100</v>
      </c>
    </row>
    <row r="1494" spans="1:46" x14ac:dyDescent="0.25">
      <c r="A1494" s="38">
        <v>45311</v>
      </c>
      <c r="B1494" s="39" t="s">
        <v>45</v>
      </c>
      <c r="C1494" s="40">
        <v>0.69444444444444453</v>
      </c>
      <c r="D1494" s="39">
        <v>5</v>
      </c>
      <c r="E1494" s="39">
        <v>3</v>
      </c>
      <c r="F1494" s="70">
        <v>8</v>
      </c>
      <c r="G1494" s="39">
        <v>1500</v>
      </c>
      <c r="H1494" s="39" t="s">
        <v>1398</v>
      </c>
      <c r="I1494" s="39">
        <v>78</v>
      </c>
      <c r="J1494" s="39">
        <v>160</v>
      </c>
      <c r="K1494" s="39">
        <v>7</v>
      </c>
      <c r="L1494" s="39" t="s">
        <v>412</v>
      </c>
      <c r="M1494" s="39" t="s">
        <v>1006</v>
      </c>
      <c r="N1494" s="41">
        <v>3.7</v>
      </c>
      <c r="O1494" s="39" t="s">
        <v>1091</v>
      </c>
      <c r="P1494" s="39" t="s">
        <v>1211</v>
      </c>
      <c r="Q1494" s="48"/>
      <c r="R1494" s="39">
        <v>2</v>
      </c>
      <c r="S1494" s="39">
        <v>57</v>
      </c>
      <c r="T1494" s="39">
        <v>57</v>
      </c>
      <c r="U1494" s="48">
        <v>67.027027027027032</v>
      </c>
      <c r="V1494" s="39">
        <v>2</v>
      </c>
      <c r="W1494" s="39">
        <v>1</v>
      </c>
      <c r="X1494" s="39">
        <v>2</v>
      </c>
      <c r="Y1494" s="39">
        <v>5.5</v>
      </c>
      <c r="Z1494" s="39">
        <v>20</v>
      </c>
      <c r="AA1494" s="39"/>
      <c r="AB1494" s="52"/>
      <c r="AC1494" s="39" t="s">
        <v>471</v>
      </c>
      <c r="AD1494" s="41">
        <v>4</v>
      </c>
      <c r="AE1494" s="41">
        <v>1.8</v>
      </c>
      <c r="AF1494" s="68" t="s">
        <v>619</v>
      </c>
      <c r="AG1494" s="39" t="str">
        <f>VLOOKUP(B1494,$B$1703:$D$1743,2,FALSE)</f>
        <v>NSW</v>
      </c>
      <c r="AH1494" s="39" t="str">
        <f>VLOOKUP(B1494,$B$1703:$D$1743,3,FALSE)</f>
        <v>-</v>
      </c>
      <c r="AI1494" s="69" t="str">
        <f>TRIM(PROPER(L1494))</f>
        <v>Buillt</v>
      </c>
      <c r="AJ1494" s="39" t="str">
        <f>TEXT(A1494, "ddd")</f>
        <v>Sat</v>
      </c>
      <c r="AK1494" s="39">
        <f>MONTH(Table2[[#This Row],[Date]])</f>
        <v>1</v>
      </c>
      <c r="AL1494" s="39"/>
      <c r="AM1494" s="39">
        <f>IF(AND(Table2[[#This Row],[Date]]=A1495,Table2[[#This Row],[Track]]=B1495,Table2[[#This Row],[Race]]=F1495,AL1494&lt;&gt;"Neg",AL1495&lt;&gt;"Neg"),2,"")</f>
        <v>2</v>
      </c>
      <c r="AN1494" s="39">
        <f>IF(AM1494=2,2,IF(AND(AM1493=2,Table2[[#This Row],[Negatives]]&lt;&gt;"NEG"),2,""))</f>
        <v>2</v>
      </c>
      <c r="AO1494" s="39">
        <f>IF(AND(Table2[[#This Row],[State]]="NSW",Table2[[#This Row],[Rated Order]]=3,AN1494=""),100,100)</f>
        <v>100</v>
      </c>
      <c r="AP1494" s="39">
        <f>IF(AC1494&lt;&gt;"Won","",AO1494*AD1494)</f>
        <v>400</v>
      </c>
      <c r="AQ1494" s="39">
        <f>IF(AP1494="",AO1494*-1,AP1494-AO1494)</f>
        <v>300</v>
      </c>
      <c r="AR1494" s="95">
        <f>IF(Table2[[#This Row],[Negatives]]="NEG","",IF(AND(Table2[[#This Row],[2 Pro Bets]]="",Table2[[#This Row],[State]]="NSW",Table2[[#This Row],[Rated Order]]=3),"",100))</f>
        <v>100</v>
      </c>
      <c r="AS1494" s="47">
        <f>IF(Table2[[#This Row],[Pro Bet]]="","",IF(Table2[[#This Row],[Lev Ret]]="","",AR1494*Table2[[#This Row],[Div]]))</f>
        <v>400</v>
      </c>
      <c r="AT1494" s="96">
        <f>IF(Table2[[#This Row],[Pro Bet]]="","",IF(AS1494="",AR1494*-1,AS1494-AR1494))</f>
        <v>300</v>
      </c>
    </row>
    <row r="1495" spans="1:46" x14ac:dyDescent="0.25">
      <c r="A1495" s="38">
        <v>45311</v>
      </c>
      <c r="B1495" s="39" t="s">
        <v>45</v>
      </c>
      <c r="C1495" s="40">
        <v>0.69444444444444453</v>
      </c>
      <c r="D1495" s="39">
        <v>5</v>
      </c>
      <c r="E1495" s="39">
        <v>3</v>
      </c>
      <c r="F1495" s="70">
        <v>8</v>
      </c>
      <c r="G1495" s="39">
        <v>1500</v>
      </c>
      <c r="H1495" s="39" t="s">
        <v>1398</v>
      </c>
      <c r="I1495" s="39">
        <v>78</v>
      </c>
      <c r="J1495" s="39">
        <v>160</v>
      </c>
      <c r="K1495" s="39">
        <v>8</v>
      </c>
      <c r="L1495" s="39" t="s">
        <v>417</v>
      </c>
      <c r="M1495" s="39" t="s">
        <v>999</v>
      </c>
      <c r="N1495" s="41">
        <v>6.1</v>
      </c>
      <c r="O1495" s="39" t="s">
        <v>1054</v>
      </c>
      <c r="P1495" s="39" t="s">
        <v>1547</v>
      </c>
      <c r="Q1495" s="48"/>
      <c r="R1495" s="39">
        <v>3</v>
      </c>
      <c r="S1495" s="39">
        <v>56.5</v>
      </c>
      <c r="T1495" s="39">
        <v>56.5</v>
      </c>
      <c r="U1495" s="48">
        <v>67.027027027027032</v>
      </c>
      <c r="V1495" s="39">
        <v>5</v>
      </c>
      <c r="W1495" s="39">
        <v>4</v>
      </c>
      <c r="X1495" s="39">
        <v>3</v>
      </c>
      <c r="Y1495" s="39">
        <v>11</v>
      </c>
      <c r="Z1495" s="39">
        <v>20</v>
      </c>
      <c r="AA1495" s="39"/>
      <c r="AB1495" s="52"/>
      <c r="AC1495" s="39" t="s">
        <v>2</v>
      </c>
      <c r="AD1495" s="41">
        <v>5</v>
      </c>
      <c r="AE1495" s="41">
        <v>2</v>
      </c>
      <c r="AF1495" s="68" t="s">
        <v>619</v>
      </c>
      <c r="AG1495" s="39" t="str">
        <f>VLOOKUP(B1495,$B$1703:$D$1743,2,FALSE)</f>
        <v>NSW</v>
      </c>
      <c r="AH1495" s="39" t="str">
        <f>VLOOKUP(B1495,$B$1703:$D$1743,3,FALSE)</f>
        <v>-</v>
      </c>
      <c r="AI1495" s="69" t="str">
        <f>TRIM(PROPER(L1495))</f>
        <v>Anythink Goes</v>
      </c>
      <c r="AJ1495" s="39" t="str">
        <f>TEXT(A1495, "ddd")</f>
        <v>Sat</v>
      </c>
      <c r="AK1495" s="39">
        <f>MONTH(Table2[[#This Row],[Date]])</f>
        <v>1</v>
      </c>
      <c r="AL1495" s="39"/>
      <c r="AM1495" s="39" t="str">
        <f>IF(AND(Table2[[#This Row],[Date]]=A1496,Table2[[#This Row],[Track]]=B1496,Table2[[#This Row],[Race]]=F1496,AL1495&lt;&gt;"Neg",AL1496&lt;&gt;"Neg"),2,"")</f>
        <v/>
      </c>
      <c r="AN1495" s="39">
        <f>IF(AM1495=2,2,IF(AND(AM1494=2,Table2[[#This Row],[Negatives]]&lt;&gt;"NEG"),2,""))</f>
        <v>2</v>
      </c>
      <c r="AO1495" s="39">
        <f>IF(AND(Table2[[#This Row],[State]]="NSW",Table2[[#This Row],[Rated Order]]=3,AN1495=""),100,100)</f>
        <v>100</v>
      </c>
      <c r="AP1495" s="39" t="str">
        <f>IF(AC1495&lt;&gt;"Won","",AO1495*AD1495)</f>
        <v/>
      </c>
      <c r="AQ1495" s="39">
        <f>IF(AP1495="",AO1495*-1,AP1495-AO1495)</f>
        <v>-100</v>
      </c>
      <c r="AR1495" s="95">
        <f>IF(Table2[[#This Row],[Negatives]]="NEG","",IF(AND(Table2[[#This Row],[2 Pro Bets]]="",Table2[[#This Row],[State]]="NSW",Table2[[#This Row],[Rated Order]]=3),"",100))</f>
        <v>100</v>
      </c>
      <c r="AS1495" s="47" t="str">
        <f>IF(Table2[[#This Row],[Pro Bet]]="","",IF(Table2[[#This Row],[Lev Ret]]="","",AR1495*Table2[[#This Row],[Div]]))</f>
        <v/>
      </c>
      <c r="AT1495" s="96">
        <f>IF(Table2[[#This Row],[Pro Bet]]="","",IF(AS1495="",AR1495*-1,AS1495-AR1495))</f>
        <v>-100</v>
      </c>
    </row>
    <row r="1496" spans="1:46" x14ac:dyDescent="0.25">
      <c r="A1496" s="38">
        <v>45311</v>
      </c>
      <c r="B1496" s="39" t="s">
        <v>225</v>
      </c>
      <c r="C1496" s="40">
        <v>0.70833333333333337</v>
      </c>
      <c r="D1496" s="39">
        <v>4</v>
      </c>
      <c r="E1496" s="39">
        <v>9</v>
      </c>
      <c r="F1496" s="70">
        <v>9</v>
      </c>
      <c r="G1496" s="39">
        <v>1400</v>
      </c>
      <c r="H1496" s="39" t="s">
        <v>988</v>
      </c>
      <c r="I1496" s="39">
        <v>84</v>
      </c>
      <c r="J1496" s="39">
        <v>130</v>
      </c>
      <c r="K1496" s="39">
        <v>10</v>
      </c>
      <c r="L1496" s="39" t="s">
        <v>295</v>
      </c>
      <c r="M1496" s="39" t="s">
        <v>1006</v>
      </c>
      <c r="N1496" s="41">
        <v>4</v>
      </c>
      <c r="O1496" s="39" t="s">
        <v>1035</v>
      </c>
      <c r="P1496" s="39" t="s">
        <v>1025</v>
      </c>
      <c r="Q1496" s="48"/>
      <c r="R1496" s="39">
        <v>5</v>
      </c>
      <c r="S1496" s="39">
        <v>57.5</v>
      </c>
      <c r="T1496" s="39">
        <v>57.5</v>
      </c>
      <c r="U1496" s="48">
        <v>32.518796992481199</v>
      </c>
      <c r="V1496" s="39">
        <v>2</v>
      </c>
      <c r="W1496" s="39">
        <v>5</v>
      </c>
      <c r="X1496" s="39">
        <v>2</v>
      </c>
      <c r="Y1496" s="39">
        <v>5.6</v>
      </c>
      <c r="Z1496" s="39">
        <v>30</v>
      </c>
      <c r="AA1496" s="39">
        <v>15</v>
      </c>
      <c r="AB1496" s="52"/>
      <c r="AC1496" s="39"/>
      <c r="AD1496" s="41">
        <v>3.3</v>
      </c>
      <c r="AE1496" s="41"/>
      <c r="AF1496" s="68" t="s">
        <v>618</v>
      </c>
      <c r="AG1496" s="39" t="str">
        <f>VLOOKUP(B1496,$B$1703:$D$1743,2,FALSE)</f>
        <v>Vic</v>
      </c>
      <c r="AH1496" s="39" t="str">
        <f>VLOOKUP(B1496,$B$1703:$D$1743,3,FALSE)</f>
        <v>-</v>
      </c>
      <c r="AI1496" s="69" t="str">
        <f>TRIM(PROPER(L1496))</f>
        <v>Bel Air</v>
      </c>
      <c r="AJ1496" s="39" t="str">
        <f>TEXT(A1496, "ddd")</f>
        <v>Sat</v>
      </c>
      <c r="AK1496" s="39">
        <f>MONTH(Table2[[#This Row],[Date]])</f>
        <v>1</v>
      </c>
      <c r="AL1496" s="39"/>
      <c r="AM1496" s="39" t="str">
        <f>IF(AND(Table2[[#This Row],[Date]]=A1497,Table2[[#This Row],[Track]]=B1497,Table2[[#This Row],[Race]]=F1497,AL1496&lt;&gt;"Neg",AL1497&lt;&gt;"Neg"),2,"")</f>
        <v/>
      </c>
      <c r="AN1496" s="39" t="str">
        <f>IF(AM1496=2,2,IF(AND(AM1495=2,Table2[[#This Row],[Negatives]]&lt;&gt;"NEG"),2,""))</f>
        <v/>
      </c>
      <c r="AO1496" s="39">
        <f>IF(AND(Table2[[#This Row],[State]]="NSW",Table2[[#This Row],[Rated Order]]=3,AN1496=""),100,100)</f>
        <v>100</v>
      </c>
      <c r="AP1496" s="39" t="str">
        <f>IF(AC1496&lt;&gt;"Won","",AO1496*AD1496)</f>
        <v/>
      </c>
      <c r="AQ1496" s="39">
        <f>IF(AP1496="",AO1496*-1,AP1496-AO1496)</f>
        <v>-100</v>
      </c>
      <c r="AR1496" s="95">
        <f>IF(Table2[[#This Row],[Negatives]]="NEG","",IF(AND(Table2[[#This Row],[2 Pro Bets]]="",Table2[[#This Row],[State]]="NSW",Table2[[#This Row],[Rated Order]]=3),"",100))</f>
        <v>100</v>
      </c>
      <c r="AS1496" s="47" t="str">
        <f>IF(Table2[[#This Row],[Pro Bet]]="","",IF(Table2[[#This Row],[Lev Ret]]="","",AR1496*Table2[[#This Row],[Div]]))</f>
        <v/>
      </c>
      <c r="AT1496" s="96">
        <f>IF(Table2[[#This Row],[Pro Bet]]="","",IF(AS1496="",AR1496*-1,AS1496-AR1496))</f>
        <v>-100</v>
      </c>
    </row>
    <row r="1497" spans="1:46" x14ac:dyDescent="0.25">
      <c r="A1497" s="38">
        <v>45311</v>
      </c>
      <c r="B1497" s="39" t="s">
        <v>45</v>
      </c>
      <c r="C1497" s="40">
        <v>0.74652777777777779</v>
      </c>
      <c r="D1497" s="39">
        <v>5</v>
      </c>
      <c r="E1497" s="39">
        <v>3</v>
      </c>
      <c r="F1497" s="70">
        <v>10</v>
      </c>
      <c r="G1497" s="39">
        <v>1500</v>
      </c>
      <c r="H1497" s="39" t="s">
        <v>1021</v>
      </c>
      <c r="I1497" s="39">
        <v>78</v>
      </c>
      <c r="J1497" s="39">
        <v>160</v>
      </c>
      <c r="K1497" s="39">
        <v>10</v>
      </c>
      <c r="L1497" s="39" t="s">
        <v>418</v>
      </c>
      <c r="M1497" s="39" t="s">
        <v>1006</v>
      </c>
      <c r="N1497" s="41">
        <v>10</v>
      </c>
      <c r="O1497" s="39" t="s">
        <v>1571</v>
      </c>
      <c r="P1497" s="39" t="s">
        <v>1562</v>
      </c>
      <c r="Q1497" s="48">
        <v>2</v>
      </c>
      <c r="R1497" s="39">
        <v>8</v>
      </c>
      <c r="S1497" s="39">
        <v>54</v>
      </c>
      <c r="T1497" s="39">
        <v>52</v>
      </c>
      <c r="U1497" s="48">
        <v>37.777777777777779</v>
      </c>
      <c r="V1497" s="39"/>
      <c r="W1497" s="39">
        <v>2</v>
      </c>
      <c r="X1497" s="39">
        <v>2</v>
      </c>
      <c r="Y1497" s="39">
        <v>5.9</v>
      </c>
      <c r="Z1497" s="39">
        <v>20</v>
      </c>
      <c r="AA1497" s="39"/>
      <c r="AB1497" s="52"/>
      <c r="AC1497" s="39" t="s">
        <v>471</v>
      </c>
      <c r="AD1497" s="41">
        <v>10.199999999999999</v>
      </c>
      <c r="AE1497" s="41">
        <v>2.2999999999999998</v>
      </c>
      <c r="AF1497" s="68" t="s">
        <v>619</v>
      </c>
      <c r="AG1497" s="39" t="str">
        <f>VLOOKUP(B1497,$B$1703:$D$1743,2,FALSE)</f>
        <v>NSW</v>
      </c>
      <c r="AH1497" s="39" t="str">
        <f>VLOOKUP(B1497,$B$1703:$D$1743,3,FALSE)</f>
        <v>-</v>
      </c>
      <c r="AI1497" s="69" t="str">
        <f>TRIM(PROPER(L1497))</f>
        <v>Bootscooter</v>
      </c>
      <c r="AJ1497" s="39" t="str">
        <f>TEXT(A1497, "ddd")</f>
        <v>Sat</v>
      </c>
      <c r="AK1497" s="39">
        <f>MONTH(Table2[[#This Row],[Date]])</f>
        <v>1</v>
      </c>
      <c r="AL1497" s="39"/>
      <c r="AM1497" s="39" t="str">
        <f>IF(AND(Table2[[#This Row],[Date]]=A1498,Table2[[#This Row],[Track]]=B1498,Table2[[#This Row],[Race]]=F1498,AL1497&lt;&gt;"Neg",AL1498&lt;&gt;"Neg"),2,"")</f>
        <v/>
      </c>
      <c r="AN1497" s="39" t="str">
        <f>IF(AM1497=2,2,IF(AND(AM1496=2,Table2[[#This Row],[Negatives]]&lt;&gt;"NEG"),2,""))</f>
        <v/>
      </c>
      <c r="AO1497" s="39">
        <f>IF(AND(Table2[[#This Row],[State]]="NSW",Table2[[#This Row],[Rated Order]]=3,AN1497=""),100,100)</f>
        <v>100</v>
      </c>
      <c r="AP1497" s="39">
        <f>IF(AC1497&lt;&gt;"Won","",AO1497*AD1497)</f>
        <v>1019.9999999999999</v>
      </c>
      <c r="AQ1497" s="39">
        <f>IF(AP1497="",AO1497*-1,AP1497-AO1497)</f>
        <v>919.99999999999989</v>
      </c>
      <c r="AR1497" s="95">
        <f>IF(Table2[[#This Row],[Negatives]]="NEG","",IF(AND(Table2[[#This Row],[2 Pro Bets]]="",Table2[[#This Row],[State]]="NSW",Table2[[#This Row],[Rated Order]]=3),"",100))</f>
        <v>100</v>
      </c>
      <c r="AS1497" s="47">
        <f>IF(Table2[[#This Row],[Pro Bet]]="","",IF(Table2[[#This Row],[Lev Ret]]="","",AR1497*Table2[[#This Row],[Div]]))</f>
        <v>1019.9999999999999</v>
      </c>
      <c r="AT1497" s="96">
        <f>IF(Table2[[#This Row],[Pro Bet]]="","",IF(AS1497="",AR1497*-1,AS1497-AR1497))</f>
        <v>919.99999999999989</v>
      </c>
    </row>
    <row r="1498" spans="1:46" x14ac:dyDescent="0.25">
      <c r="A1498" s="38">
        <v>45311</v>
      </c>
      <c r="B1498" s="39" t="s">
        <v>45</v>
      </c>
      <c r="C1498" s="40">
        <v>0.74652777777777779</v>
      </c>
      <c r="D1498" s="39">
        <v>5</v>
      </c>
      <c r="E1498" s="39">
        <v>3</v>
      </c>
      <c r="F1498" s="70">
        <v>10</v>
      </c>
      <c r="G1498" s="39">
        <v>1500</v>
      </c>
      <c r="H1498" s="39" t="s">
        <v>1021</v>
      </c>
      <c r="I1498" s="39">
        <v>78</v>
      </c>
      <c r="J1498" s="39">
        <v>160</v>
      </c>
      <c r="K1498" s="39">
        <v>11</v>
      </c>
      <c r="L1498" s="39" t="s">
        <v>419</v>
      </c>
      <c r="M1498" s="39" t="s">
        <v>1018</v>
      </c>
      <c r="N1498" s="41">
        <v>4.5999999999999996</v>
      </c>
      <c r="O1498" s="39" t="s">
        <v>1572</v>
      </c>
      <c r="P1498" s="39" t="s">
        <v>1573</v>
      </c>
      <c r="Q1498" s="48">
        <v>3</v>
      </c>
      <c r="R1498" s="39">
        <v>9</v>
      </c>
      <c r="S1498" s="39">
        <v>54</v>
      </c>
      <c r="T1498" s="39">
        <v>51</v>
      </c>
      <c r="U1498" s="48">
        <v>37.777777777777779</v>
      </c>
      <c r="V1498" s="39">
        <v>5</v>
      </c>
      <c r="W1498" s="39"/>
      <c r="X1498" s="39">
        <v>3</v>
      </c>
      <c r="Y1498" s="39">
        <v>6</v>
      </c>
      <c r="Z1498" s="39">
        <v>20</v>
      </c>
      <c r="AA1498" s="39"/>
      <c r="AB1498" s="52"/>
      <c r="AC1498" s="39"/>
      <c r="AD1498" s="41">
        <v>5.5</v>
      </c>
      <c r="AE1498" s="41"/>
      <c r="AF1498" s="68" t="s">
        <v>619</v>
      </c>
      <c r="AG1498" s="39" t="str">
        <f>VLOOKUP(B1498,$B$1703:$D$1743,2,FALSE)</f>
        <v>NSW</v>
      </c>
      <c r="AH1498" s="39" t="str">
        <f>VLOOKUP(B1498,$B$1703:$D$1743,3,FALSE)</f>
        <v>-</v>
      </c>
      <c r="AI1498" s="69" t="str">
        <f>TRIM(PROPER(L1498))</f>
        <v>Give Me Joy</v>
      </c>
      <c r="AJ1498" s="39" t="str">
        <f>TEXT(A1498, "ddd")</f>
        <v>Sat</v>
      </c>
      <c r="AK1498" s="39">
        <f>MONTH(Table2[[#This Row],[Date]])</f>
        <v>1</v>
      </c>
      <c r="AL1498" s="39" t="s">
        <v>1362</v>
      </c>
      <c r="AM1498" s="39" t="str">
        <f>IF(AND(Table2[[#This Row],[Date]]=A1499,Table2[[#This Row],[Track]]=B1499,Table2[[#This Row],[Race]]=F1499,AL1498&lt;&gt;"Neg",AL1499&lt;&gt;"Neg"),2,"")</f>
        <v/>
      </c>
      <c r="AN1498" s="39" t="str">
        <f>IF(AM1498=2,2,IF(AND(AM1497=2,Table2[[#This Row],[Negatives]]&lt;&gt;"NEG"),2,""))</f>
        <v/>
      </c>
      <c r="AO1498" s="39">
        <f>IF(AND(Table2[[#This Row],[State]]="NSW",Table2[[#This Row],[Rated Order]]=3,AN1498=""),100,100)</f>
        <v>100</v>
      </c>
      <c r="AP1498" s="39" t="str">
        <f>IF(AC1498&lt;&gt;"Won","",AO1498*AD1498)</f>
        <v/>
      </c>
      <c r="AQ1498" s="39">
        <f>IF(AP1498="",AO1498*-1,AP1498-AO1498)</f>
        <v>-100</v>
      </c>
      <c r="AR1498" s="95" t="str">
        <f>IF(Table2[[#This Row],[Negatives]]="NEG","",IF(AND(Table2[[#This Row],[2 Pro Bets]]="",Table2[[#This Row],[State]]="NSW",Table2[[#This Row],[Rated Order]]=3),"",100))</f>
        <v/>
      </c>
      <c r="AS1498" s="47" t="str">
        <f>IF(Table2[[#This Row],[Pro Bet]]="","",IF(Table2[[#This Row],[Lev Ret]]="","",AR1498*Table2[[#This Row],[Div]]))</f>
        <v/>
      </c>
      <c r="AT1498" s="96" t="str">
        <f>IF(Table2[[#This Row],[Pro Bet]]="","",IF(AS1498="",AR1498*-1,AS1498-AR1498))</f>
        <v/>
      </c>
    </row>
    <row r="1499" spans="1:46" x14ac:dyDescent="0.25">
      <c r="A1499" s="38">
        <v>45317</v>
      </c>
      <c r="B1499" s="39" t="s">
        <v>107</v>
      </c>
      <c r="C1499" s="40">
        <v>0.65277777777777779</v>
      </c>
      <c r="D1499" s="39">
        <v>4</v>
      </c>
      <c r="E1499" s="39">
        <v>0</v>
      </c>
      <c r="F1499" s="70">
        <v>5</v>
      </c>
      <c r="G1499" s="39">
        <v>1000</v>
      </c>
      <c r="H1499" s="39" t="s">
        <v>988</v>
      </c>
      <c r="I1499" s="39" t="s">
        <v>989</v>
      </c>
      <c r="J1499" s="39">
        <v>175</v>
      </c>
      <c r="K1499" s="39">
        <v>1</v>
      </c>
      <c r="L1499" s="39" t="s">
        <v>21</v>
      </c>
      <c r="M1499" s="39" t="s">
        <v>1030</v>
      </c>
      <c r="N1499" s="41">
        <v>5.5</v>
      </c>
      <c r="O1499" s="39" t="s">
        <v>1146</v>
      </c>
      <c r="P1499" s="39" t="s">
        <v>1278</v>
      </c>
      <c r="Q1499" s="48"/>
      <c r="R1499" s="39">
        <v>4</v>
      </c>
      <c r="S1499" s="39">
        <v>60</v>
      </c>
      <c r="T1499" s="39">
        <v>60</v>
      </c>
      <c r="U1499" s="48">
        <v>51.515151515151516</v>
      </c>
      <c r="V1499" s="39">
        <v>3</v>
      </c>
      <c r="W1499" s="39">
        <v>2</v>
      </c>
      <c r="X1499" s="39">
        <v>2</v>
      </c>
      <c r="Y1499" s="39">
        <v>4.8</v>
      </c>
      <c r="Z1499" s="39">
        <v>35</v>
      </c>
      <c r="AA1499" s="39">
        <v>8</v>
      </c>
      <c r="AB1499" s="52"/>
      <c r="AC1499" s="39" t="s">
        <v>2</v>
      </c>
      <c r="AD1499" s="41">
        <v>6</v>
      </c>
      <c r="AE1499" s="41">
        <v>1.9</v>
      </c>
      <c r="AF1499" s="68" t="s">
        <v>618</v>
      </c>
      <c r="AG1499" s="39" t="str">
        <f>VLOOKUP(B1499,$B$1703:$D$1743,2,FALSE)</f>
        <v>Vic</v>
      </c>
      <c r="AH1499" s="39" t="str">
        <f>VLOOKUP(B1499,$B$1703:$D$1743,3,FALSE)</f>
        <v>-</v>
      </c>
      <c r="AI1499" s="69" t="str">
        <f>TRIM(PROPER(L1499))</f>
        <v>Najem Suhail</v>
      </c>
      <c r="AJ1499" s="39" t="str">
        <f>TEXT(A1499, "ddd")</f>
        <v>Fri</v>
      </c>
      <c r="AK1499" s="39">
        <f>MONTH(Table2[[#This Row],[Date]])</f>
        <v>1</v>
      </c>
      <c r="AL1499" s="39" t="s">
        <v>1361</v>
      </c>
      <c r="AM1499" s="39" t="str">
        <f>IF(AND(Table2[[#This Row],[Date]]=A1500,Table2[[#This Row],[Track]]=B1500,Table2[[#This Row],[Race]]=F1500,AL1499&lt;&gt;"Neg",AL1500&lt;&gt;"Neg"),2,"")</f>
        <v/>
      </c>
      <c r="AN1499" s="39" t="str">
        <f>IF(AM1499=2,2,IF(AND(AM1498=2,Table2[[#This Row],[Negatives]]&lt;&gt;"NEG"),2,""))</f>
        <v/>
      </c>
      <c r="AO1499" s="39">
        <f>IF(AND(Table2[[#This Row],[State]]="NSW",Table2[[#This Row],[Rated Order]]=3,AN1499=""),100,100)</f>
        <v>100</v>
      </c>
      <c r="AP1499" s="39" t="str">
        <f>IF(AC1499&lt;&gt;"Won","",AO1499*AD1499)</f>
        <v/>
      </c>
      <c r="AQ1499" s="39">
        <f>IF(AP1499="",AO1499*-1,AP1499-AO1499)</f>
        <v>-100</v>
      </c>
      <c r="AR1499" s="95" t="str">
        <f>IF(Table2[[#This Row],[Negatives]]="NEG","",IF(AND(Table2[[#This Row],[2 Pro Bets]]="",Table2[[#This Row],[State]]="NSW",Table2[[#This Row],[Rated Order]]=3),"",100))</f>
        <v/>
      </c>
      <c r="AS1499" s="47" t="str">
        <f>IF(Table2[[#This Row],[Pro Bet]]="","",IF(Table2[[#This Row],[Lev Ret]]="","",AR1499*Table2[[#This Row],[Div]]))</f>
        <v/>
      </c>
      <c r="AT1499" s="96" t="str">
        <f>IF(Table2[[#This Row],[Pro Bet]]="","",IF(AS1499="",AR1499*-1,AS1499-AR1499))</f>
        <v/>
      </c>
    </row>
    <row r="1500" spans="1:46" x14ac:dyDescent="0.25">
      <c r="A1500" s="38">
        <v>45317</v>
      </c>
      <c r="B1500" s="39" t="s">
        <v>107</v>
      </c>
      <c r="C1500" s="40">
        <v>0.65277777777777779</v>
      </c>
      <c r="D1500" s="39">
        <v>4</v>
      </c>
      <c r="E1500" s="39">
        <v>0</v>
      </c>
      <c r="F1500" s="70">
        <v>5</v>
      </c>
      <c r="G1500" s="39">
        <v>1000</v>
      </c>
      <c r="H1500" s="39" t="s">
        <v>988</v>
      </c>
      <c r="I1500" s="39" t="s">
        <v>989</v>
      </c>
      <c r="J1500" s="39">
        <v>175</v>
      </c>
      <c r="K1500" s="39">
        <v>2</v>
      </c>
      <c r="L1500" s="39" t="s">
        <v>188</v>
      </c>
      <c r="M1500" s="39" t="s">
        <v>1030</v>
      </c>
      <c r="N1500" s="41">
        <v>4.5999999999999996</v>
      </c>
      <c r="O1500" s="39" t="s">
        <v>1055</v>
      </c>
      <c r="P1500" s="39" t="s">
        <v>1045</v>
      </c>
      <c r="Q1500" s="48"/>
      <c r="R1500" s="39">
        <v>1</v>
      </c>
      <c r="S1500" s="39">
        <v>58.5</v>
      </c>
      <c r="T1500" s="39">
        <v>58.5</v>
      </c>
      <c r="U1500" s="48">
        <v>51.515151515151516</v>
      </c>
      <c r="V1500" s="39">
        <v>2</v>
      </c>
      <c r="W1500" s="39">
        <v>1</v>
      </c>
      <c r="X1500" s="39">
        <v>3</v>
      </c>
      <c r="Y1500" s="39">
        <v>5.3</v>
      </c>
      <c r="Z1500" s="39">
        <v>30</v>
      </c>
      <c r="AA1500" s="39">
        <v>8</v>
      </c>
      <c r="AB1500" s="52"/>
      <c r="AC1500" s="39"/>
      <c r="AD1500" s="41">
        <v>4.2</v>
      </c>
      <c r="AE1500" s="41"/>
      <c r="AF1500" s="68" t="s">
        <v>618</v>
      </c>
      <c r="AG1500" s="39" t="str">
        <f>VLOOKUP(B1500,$B$1703:$D$1743,2,FALSE)</f>
        <v>Vic</v>
      </c>
      <c r="AH1500" s="39" t="str">
        <f>VLOOKUP(B1500,$B$1703:$D$1743,3,FALSE)</f>
        <v>-</v>
      </c>
      <c r="AI1500" s="69" t="str">
        <f>TRIM(PROPER(L1500))</f>
        <v>Katsu</v>
      </c>
      <c r="AJ1500" s="39" t="str">
        <f>TEXT(A1500, "ddd")</f>
        <v>Fri</v>
      </c>
      <c r="AK1500" s="39">
        <f>MONTH(Table2[[#This Row],[Date]])</f>
        <v>1</v>
      </c>
      <c r="AL1500" s="39" t="s">
        <v>1361</v>
      </c>
      <c r="AM1500" s="39" t="str">
        <f>IF(AND(Table2[[#This Row],[Date]]=A1501,Table2[[#This Row],[Track]]=B1501,Table2[[#This Row],[Race]]=F1501,AL1500&lt;&gt;"Neg",AL1501&lt;&gt;"Neg"),2,"")</f>
        <v/>
      </c>
      <c r="AN1500" s="39" t="str">
        <f>IF(AM1500=2,2,IF(AND(AM1499=2,Table2[[#This Row],[Negatives]]&lt;&gt;"NEG"),2,""))</f>
        <v/>
      </c>
      <c r="AO1500" s="39">
        <f>IF(AND(Table2[[#This Row],[State]]="NSW",Table2[[#This Row],[Rated Order]]=3,AN1500=""),100,100)</f>
        <v>100</v>
      </c>
      <c r="AP1500" s="39" t="str">
        <f>IF(AC1500&lt;&gt;"Won","",AO1500*AD1500)</f>
        <v/>
      </c>
      <c r="AQ1500" s="39">
        <f>IF(AP1500="",AO1500*-1,AP1500-AO1500)</f>
        <v>-100</v>
      </c>
      <c r="AR1500" s="95" t="str">
        <f>IF(Table2[[#This Row],[Negatives]]="NEG","",IF(AND(Table2[[#This Row],[2 Pro Bets]]="",Table2[[#This Row],[State]]="NSW",Table2[[#This Row],[Rated Order]]=3),"",100))</f>
        <v/>
      </c>
      <c r="AS1500" s="47" t="str">
        <f>IF(Table2[[#This Row],[Pro Bet]]="","",IF(Table2[[#This Row],[Lev Ret]]="","",AR1500*Table2[[#This Row],[Div]]))</f>
        <v/>
      </c>
      <c r="AT1500" s="96" t="str">
        <f>IF(Table2[[#This Row],[Pro Bet]]="","",IF(AS1500="",AR1500*-1,AS1500-AR1500))</f>
        <v/>
      </c>
    </row>
    <row r="1501" spans="1:46" x14ac:dyDescent="0.25">
      <c r="A1501" s="38">
        <v>45317</v>
      </c>
      <c r="B1501" s="39" t="s">
        <v>107</v>
      </c>
      <c r="C1501" s="40">
        <v>0.70833333333333337</v>
      </c>
      <c r="D1501" s="39">
        <v>4</v>
      </c>
      <c r="E1501" s="39">
        <v>0</v>
      </c>
      <c r="F1501" s="70">
        <v>7</v>
      </c>
      <c r="G1501" s="39">
        <v>1400</v>
      </c>
      <c r="H1501" s="39" t="s">
        <v>988</v>
      </c>
      <c r="I1501" s="39" t="s">
        <v>989</v>
      </c>
      <c r="J1501" s="39">
        <v>175</v>
      </c>
      <c r="K1501" s="39">
        <v>1</v>
      </c>
      <c r="L1501" s="39" t="s">
        <v>169</v>
      </c>
      <c r="M1501" s="39" t="s">
        <v>1024</v>
      </c>
      <c r="N1501" s="41">
        <v>4</v>
      </c>
      <c r="O1501" s="39" t="s">
        <v>1347</v>
      </c>
      <c r="P1501" s="39" t="s">
        <v>997</v>
      </c>
      <c r="Q1501" s="48"/>
      <c r="R1501" s="39">
        <v>6</v>
      </c>
      <c r="S1501" s="39">
        <v>58</v>
      </c>
      <c r="T1501" s="39">
        <v>58</v>
      </c>
      <c r="U1501" s="48">
        <v>45.833333333333336</v>
      </c>
      <c r="V1501" s="39">
        <v>3</v>
      </c>
      <c r="W1501" s="39">
        <v>2</v>
      </c>
      <c r="X1501" s="39">
        <v>2</v>
      </c>
      <c r="Y1501" s="39">
        <v>5</v>
      </c>
      <c r="Z1501" s="39">
        <v>35</v>
      </c>
      <c r="AA1501" s="39">
        <v>8</v>
      </c>
      <c r="AB1501" s="52"/>
      <c r="AC1501" s="39" t="s">
        <v>617</v>
      </c>
      <c r="AD1501" s="41">
        <v>3.9</v>
      </c>
      <c r="AE1501" s="41">
        <v>1.6</v>
      </c>
      <c r="AF1501" s="68" t="s">
        <v>618</v>
      </c>
      <c r="AG1501" s="39" t="str">
        <f>VLOOKUP(B1501,$B$1703:$D$1743,2,FALSE)</f>
        <v>Vic</v>
      </c>
      <c r="AH1501" s="39" t="str">
        <f>VLOOKUP(B1501,$B$1703:$D$1743,3,FALSE)</f>
        <v>-</v>
      </c>
      <c r="AI1501" s="69" t="str">
        <f>TRIM(PROPER(L1501))</f>
        <v>Ayrton</v>
      </c>
      <c r="AJ1501" s="39" t="str">
        <f>TEXT(A1501, "ddd")</f>
        <v>Fri</v>
      </c>
      <c r="AK1501" s="39">
        <f>MONTH(Table2[[#This Row],[Date]])</f>
        <v>1</v>
      </c>
      <c r="AL1501" s="39"/>
      <c r="AM1501" s="39" t="str">
        <f>IF(AND(Table2[[#This Row],[Date]]=A1502,Table2[[#This Row],[Track]]=B1502,Table2[[#This Row],[Race]]=F1502,AL1501&lt;&gt;"Neg",AL1502&lt;&gt;"Neg"),2,"")</f>
        <v/>
      </c>
      <c r="AN1501" s="39" t="str">
        <f>IF(AM1501=2,2,IF(AND(AM1500=2,Table2[[#This Row],[Negatives]]&lt;&gt;"NEG"),2,""))</f>
        <v/>
      </c>
      <c r="AO1501" s="39">
        <f>IF(AND(Table2[[#This Row],[State]]="NSW",Table2[[#This Row],[Rated Order]]=3,AN1501=""),100,100)</f>
        <v>100</v>
      </c>
      <c r="AP1501" s="39">
        <f>IF(AC1501&lt;&gt;"Won","",AO1501*AD1501)</f>
        <v>390</v>
      </c>
      <c r="AQ1501" s="39">
        <f>IF(AP1501="",AO1501*-1,AP1501-AO1501)</f>
        <v>290</v>
      </c>
      <c r="AR1501" s="95">
        <f>IF(Table2[[#This Row],[Negatives]]="NEG","",IF(AND(Table2[[#This Row],[2 Pro Bets]]="",Table2[[#This Row],[State]]="NSW",Table2[[#This Row],[Rated Order]]=3),"",100))</f>
        <v>100</v>
      </c>
      <c r="AS1501" s="47">
        <f>IF(Table2[[#This Row],[Pro Bet]]="","",IF(Table2[[#This Row],[Lev Ret]]="","",AR1501*Table2[[#This Row],[Div]]))</f>
        <v>390</v>
      </c>
      <c r="AT1501" s="96">
        <f>IF(Table2[[#This Row],[Pro Bet]]="","",IF(AS1501="",AR1501*-1,AS1501-AR1501))</f>
        <v>290</v>
      </c>
    </row>
    <row r="1502" spans="1:46" x14ac:dyDescent="0.25">
      <c r="A1502" s="38">
        <v>45318</v>
      </c>
      <c r="B1502" s="39" t="s">
        <v>44</v>
      </c>
      <c r="C1502" s="40">
        <v>0.54513888888888895</v>
      </c>
      <c r="D1502" s="39">
        <v>4</v>
      </c>
      <c r="E1502" s="39">
        <v>9</v>
      </c>
      <c r="F1502" s="70">
        <v>2</v>
      </c>
      <c r="G1502" s="39">
        <v>1600</v>
      </c>
      <c r="H1502" s="39" t="s">
        <v>1398</v>
      </c>
      <c r="I1502" s="39">
        <v>72</v>
      </c>
      <c r="J1502" s="39">
        <v>120</v>
      </c>
      <c r="K1502" s="39">
        <v>5</v>
      </c>
      <c r="L1502" s="39" t="s">
        <v>420</v>
      </c>
      <c r="M1502" s="39" t="s">
        <v>999</v>
      </c>
      <c r="N1502" s="41">
        <v>8.1999999999999993</v>
      </c>
      <c r="O1502" s="39" t="s">
        <v>1531</v>
      </c>
      <c r="P1502" s="39" t="s">
        <v>1563</v>
      </c>
      <c r="Q1502" s="48">
        <v>3</v>
      </c>
      <c r="R1502" s="39">
        <v>10</v>
      </c>
      <c r="S1502" s="39">
        <v>58.5</v>
      </c>
      <c r="T1502" s="39">
        <v>55.5</v>
      </c>
      <c r="U1502" s="48">
        <v>30.05226480836237</v>
      </c>
      <c r="V1502" s="39"/>
      <c r="W1502" s="39"/>
      <c r="X1502" s="39">
        <v>2</v>
      </c>
      <c r="Y1502" s="39">
        <v>4.5</v>
      </c>
      <c r="Z1502" s="39">
        <v>20</v>
      </c>
      <c r="AA1502" s="39"/>
      <c r="AB1502" s="52"/>
      <c r="AC1502" s="39" t="s">
        <v>471</v>
      </c>
      <c r="AD1502" s="41">
        <v>15.3</v>
      </c>
      <c r="AE1502" s="41">
        <v>4.5999999999999996</v>
      </c>
      <c r="AF1502" s="68" t="s">
        <v>619</v>
      </c>
      <c r="AG1502" s="39" t="str">
        <f>VLOOKUP(B1502,$B$1703:$D$1743,2,FALSE)</f>
        <v>NSW</v>
      </c>
      <c r="AH1502" s="39" t="str">
        <f>VLOOKUP(B1502,$B$1703:$D$1743,3,FALSE)</f>
        <v>-</v>
      </c>
      <c r="AI1502" s="69" t="str">
        <f>TRIM(PROPER(L1502))</f>
        <v>Uzziah</v>
      </c>
      <c r="AJ1502" s="39" t="str">
        <f>TEXT(A1502, "ddd")</f>
        <v>Sat</v>
      </c>
      <c r="AK1502" s="39">
        <f>MONTH(Table2[[#This Row],[Date]])</f>
        <v>1</v>
      </c>
      <c r="AL1502" s="39"/>
      <c r="AM1502" s="39">
        <f>IF(AND(Table2[[#This Row],[Date]]=A1503,Table2[[#This Row],[Track]]=B1503,Table2[[#This Row],[Race]]=F1503,AL1502&lt;&gt;"Neg",AL1503&lt;&gt;"Neg"),2,"")</f>
        <v>2</v>
      </c>
      <c r="AN1502" s="39">
        <f>IF(AM1502=2,2,IF(AND(AM1501=2,Table2[[#This Row],[Negatives]]&lt;&gt;"NEG"),2,""))</f>
        <v>2</v>
      </c>
      <c r="AO1502" s="39">
        <f>IF(AND(Table2[[#This Row],[State]]="NSW",Table2[[#This Row],[Rated Order]]=3,AN1502=""),100,100)</f>
        <v>100</v>
      </c>
      <c r="AP1502" s="39">
        <f>IF(AC1502&lt;&gt;"Won","",AO1502*AD1502)</f>
        <v>1530</v>
      </c>
      <c r="AQ1502" s="39">
        <f>IF(AP1502="",AO1502*-1,AP1502-AO1502)</f>
        <v>1430</v>
      </c>
      <c r="AR1502" s="95">
        <f>IF(Table2[[#This Row],[Negatives]]="NEG","",IF(AND(Table2[[#This Row],[2 Pro Bets]]="",Table2[[#This Row],[State]]="NSW",Table2[[#This Row],[Rated Order]]=3),"",100))</f>
        <v>100</v>
      </c>
      <c r="AS1502" s="47">
        <f>IF(Table2[[#This Row],[Pro Bet]]="","",IF(Table2[[#This Row],[Lev Ret]]="","",AR1502*Table2[[#This Row],[Div]]))</f>
        <v>1530</v>
      </c>
      <c r="AT1502" s="96">
        <f>IF(Table2[[#This Row],[Pro Bet]]="","",IF(AS1502="",AR1502*-1,AS1502-AR1502))</f>
        <v>1430</v>
      </c>
    </row>
    <row r="1503" spans="1:46" x14ac:dyDescent="0.25">
      <c r="A1503" s="38">
        <v>45318</v>
      </c>
      <c r="B1503" s="39" t="s">
        <v>44</v>
      </c>
      <c r="C1503" s="40">
        <v>0.54513888888888895</v>
      </c>
      <c r="D1503" s="39">
        <v>4</v>
      </c>
      <c r="E1503" s="39">
        <v>9</v>
      </c>
      <c r="F1503" s="70">
        <v>2</v>
      </c>
      <c r="G1503" s="39">
        <v>1600</v>
      </c>
      <c r="H1503" s="39" t="s">
        <v>1398</v>
      </c>
      <c r="I1503" s="39">
        <v>72</v>
      </c>
      <c r="J1503" s="39">
        <v>120</v>
      </c>
      <c r="K1503" s="39">
        <v>2</v>
      </c>
      <c r="L1503" s="39" t="s">
        <v>119</v>
      </c>
      <c r="M1503" s="39" t="s">
        <v>999</v>
      </c>
      <c r="N1503" s="41">
        <v>7.2</v>
      </c>
      <c r="O1503" s="39" t="s">
        <v>1543</v>
      </c>
      <c r="P1503" s="39" t="s">
        <v>1547</v>
      </c>
      <c r="Q1503" s="48"/>
      <c r="R1503" s="39">
        <v>7</v>
      </c>
      <c r="S1503" s="39">
        <v>59</v>
      </c>
      <c r="T1503" s="39">
        <v>59</v>
      </c>
      <c r="U1503" s="48">
        <v>30.05226480836237</v>
      </c>
      <c r="V1503" s="39">
        <v>2</v>
      </c>
      <c r="W1503" s="39">
        <v>3</v>
      </c>
      <c r="X1503" s="39">
        <v>3</v>
      </c>
      <c r="Y1503" s="39">
        <v>7.2</v>
      </c>
      <c r="Z1503" s="39">
        <v>20</v>
      </c>
      <c r="AA1503" s="39"/>
      <c r="AB1503" s="52"/>
      <c r="AC1503" s="39"/>
      <c r="AD1503" s="41">
        <v>8</v>
      </c>
      <c r="AE1503" s="41"/>
      <c r="AF1503" s="68" t="s">
        <v>619</v>
      </c>
      <c r="AG1503" s="39" t="str">
        <f>VLOOKUP(B1503,$B$1703:$D$1743,2,FALSE)</f>
        <v>NSW</v>
      </c>
      <c r="AH1503" s="39" t="str">
        <f>VLOOKUP(B1503,$B$1703:$D$1743,3,FALSE)</f>
        <v>-</v>
      </c>
      <c r="AI1503" s="69" t="str">
        <f>TRIM(PROPER(L1503))</f>
        <v>Jumeirah Beach</v>
      </c>
      <c r="AJ1503" s="39" t="str">
        <f>TEXT(A1503, "ddd")</f>
        <v>Sat</v>
      </c>
      <c r="AK1503" s="39">
        <f>MONTH(Table2[[#This Row],[Date]])</f>
        <v>1</v>
      </c>
      <c r="AL1503" s="39"/>
      <c r="AM1503" s="39" t="str">
        <f>IF(AND(Table2[[#This Row],[Date]]=A1504,Table2[[#This Row],[Track]]=B1504,Table2[[#This Row],[Race]]=F1504,AL1503&lt;&gt;"Neg",AL1504&lt;&gt;"Neg"),2,"")</f>
        <v/>
      </c>
      <c r="AN1503" s="39">
        <f>IF(AM1503=2,2,IF(AND(AM1502=2,Table2[[#This Row],[Negatives]]&lt;&gt;"NEG"),2,""))</f>
        <v>2</v>
      </c>
      <c r="AO1503" s="39">
        <f>IF(AND(Table2[[#This Row],[State]]="NSW",Table2[[#This Row],[Rated Order]]=3,AN1503=""),100,100)</f>
        <v>100</v>
      </c>
      <c r="AP1503" s="39" t="str">
        <f>IF(AC1503&lt;&gt;"Won","",AO1503*AD1503)</f>
        <v/>
      </c>
      <c r="AQ1503" s="39">
        <f>IF(AP1503="",AO1503*-1,AP1503-AO1503)</f>
        <v>-100</v>
      </c>
      <c r="AR1503" s="95">
        <f>IF(Table2[[#This Row],[Negatives]]="NEG","",IF(AND(Table2[[#This Row],[2 Pro Bets]]="",Table2[[#This Row],[State]]="NSW",Table2[[#This Row],[Rated Order]]=3),"",100))</f>
        <v>100</v>
      </c>
      <c r="AS1503" s="47" t="str">
        <f>IF(Table2[[#This Row],[Pro Bet]]="","",IF(Table2[[#This Row],[Lev Ret]]="","",AR1503*Table2[[#This Row],[Div]]))</f>
        <v/>
      </c>
      <c r="AT1503" s="96">
        <f>IF(Table2[[#This Row],[Pro Bet]]="","",IF(AS1503="",AR1503*-1,AS1503-AR1503))</f>
        <v>-100</v>
      </c>
    </row>
    <row r="1504" spans="1:46" x14ac:dyDescent="0.25">
      <c r="A1504" s="38">
        <v>45318</v>
      </c>
      <c r="B1504" s="39" t="s">
        <v>125</v>
      </c>
      <c r="C1504" s="40">
        <v>0.57986111111111105</v>
      </c>
      <c r="D1504" s="39">
        <v>4</v>
      </c>
      <c r="E1504" s="39">
        <v>0</v>
      </c>
      <c r="F1504" s="70">
        <v>4</v>
      </c>
      <c r="G1504" s="39">
        <v>1600</v>
      </c>
      <c r="H1504" s="39" t="s">
        <v>988</v>
      </c>
      <c r="I1504" s="39">
        <v>84</v>
      </c>
      <c r="J1504" s="39">
        <v>130</v>
      </c>
      <c r="K1504" s="39">
        <v>3</v>
      </c>
      <c r="L1504" s="39" t="s">
        <v>296</v>
      </c>
      <c r="M1504" s="39" t="s">
        <v>999</v>
      </c>
      <c r="N1504" s="41">
        <v>4.2</v>
      </c>
      <c r="O1504" s="39" t="s">
        <v>1161</v>
      </c>
      <c r="P1504" s="39" t="s">
        <v>1049</v>
      </c>
      <c r="Q1504" s="48"/>
      <c r="R1504" s="39">
        <v>3</v>
      </c>
      <c r="S1504" s="39">
        <v>57.5</v>
      </c>
      <c r="T1504" s="39">
        <v>57.5</v>
      </c>
      <c r="U1504" s="48">
        <v>65.476190476190482</v>
      </c>
      <c r="V1504" s="39">
        <v>2</v>
      </c>
      <c r="W1504" s="39">
        <v>2</v>
      </c>
      <c r="X1504" s="39">
        <v>2</v>
      </c>
      <c r="Y1504" s="39">
        <v>4.8</v>
      </c>
      <c r="Z1504" s="39">
        <v>35</v>
      </c>
      <c r="AA1504" s="39">
        <v>9</v>
      </c>
      <c r="AB1504" s="52"/>
      <c r="AC1504" s="39" t="s">
        <v>2</v>
      </c>
      <c r="AD1504" s="41">
        <v>5.5</v>
      </c>
      <c r="AE1504" s="41">
        <v>1.6</v>
      </c>
      <c r="AF1504" s="68" t="s">
        <v>618</v>
      </c>
      <c r="AG1504" s="39" t="str">
        <f>VLOOKUP(B1504,$B$1703:$D$1743,2,FALSE)</f>
        <v>Vic</v>
      </c>
      <c r="AH1504" s="39" t="str">
        <f>VLOOKUP(B1504,$B$1703:$D$1743,3,FALSE)</f>
        <v>-</v>
      </c>
      <c r="AI1504" s="69" t="str">
        <f>TRIM(PROPER(L1504))</f>
        <v>Toronto Terrier</v>
      </c>
      <c r="AJ1504" s="39" t="str">
        <f>TEXT(A1504, "ddd")</f>
        <v>Sat</v>
      </c>
      <c r="AK1504" s="39">
        <f>MONTH(Table2[[#This Row],[Date]])</f>
        <v>1</v>
      </c>
      <c r="AL1504" s="39"/>
      <c r="AM1504" s="39" t="str">
        <f>IF(AND(Table2[[#This Row],[Date]]=A1505,Table2[[#This Row],[Track]]=B1505,Table2[[#This Row],[Race]]=F1505,AL1504&lt;&gt;"Neg",AL1505&lt;&gt;"Neg"),2,"")</f>
        <v/>
      </c>
      <c r="AN1504" s="39" t="str">
        <f>IF(AM1504=2,2,IF(AND(AM1503=2,Table2[[#This Row],[Negatives]]&lt;&gt;"NEG"),2,""))</f>
        <v/>
      </c>
      <c r="AO1504" s="39">
        <f>IF(AND(Table2[[#This Row],[State]]="NSW",Table2[[#This Row],[Rated Order]]=3,AN1504=""),100,100)</f>
        <v>100</v>
      </c>
      <c r="AP1504" s="39" t="str">
        <f>IF(AC1504&lt;&gt;"Won","",AO1504*AD1504)</f>
        <v/>
      </c>
      <c r="AQ1504" s="39">
        <f>IF(AP1504="",AO1504*-1,AP1504-AO1504)</f>
        <v>-100</v>
      </c>
      <c r="AR1504" s="95">
        <f>IF(Table2[[#This Row],[Negatives]]="NEG","",IF(AND(Table2[[#This Row],[2 Pro Bets]]="",Table2[[#This Row],[State]]="NSW",Table2[[#This Row],[Rated Order]]=3),"",100))</f>
        <v>100</v>
      </c>
      <c r="AS1504" s="47" t="str">
        <f>IF(Table2[[#This Row],[Pro Bet]]="","",IF(Table2[[#This Row],[Lev Ret]]="","",AR1504*Table2[[#This Row],[Div]]))</f>
        <v/>
      </c>
      <c r="AT1504" s="96">
        <f>IF(Table2[[#This Row],[Pro Bet]]="","",IF(AS1504="",AR1504*-1,AS1504-AR1504))</f>
        <v>-100</v>
      </c>
    </row>
    <row r="1505" spans="1:46" x14ac:dyDescent="0.25">
      <c r="A1505" s="38">
        <v>45318</v>
      </c>
      <c r="B1505" s="39" t="s">
        <v>125</v>
      </c>
      <c r="C1505" s="40">
        <v>0.62847222222222221</v>
      </c>
      <c r="D1505" s="39">
        <v>4</v>
      </c>
      <c r="E1505" s="39">
        <v>0</v>
      </c>
      <c r="F1505" s="70">
        <v>6</v>
      </c>
      <c r="G1505" s="39">
        <v>2040</v>
      </c>
      <c r="H1505" s="39" t="s">
        <v>988</v>
      </c>
      <c r="I1505" s="39">
        <v>100</v>
      </c>
      <c r="J1505" s="39">
        <v>150</v>
      </c>
      <c r="K1505" s="39">
        <v>3</v>
      </c>
      <c r="L1505" s="39" t="s">
        <v>31</v>
      </c>
      <c r="M1505" s="39" t="s">
        <v>995</v>
      </c>
      <c r="N1505" s="41">
        <v>4.5</v>
      </c>
      <c r="O1505" s="39" t="s">
        <v>1000</v>
      </c>
      <c r="P1505" s="39" t="s">
        <v>1049</v>
      </c>
      <c r="Q1505" s="48"/>
      <c r="R1505" s="39">
        <v>4</v>
      </c>
      <c r="S1505" s="39">
        <v>53.5</v>
      </c>
      <c r="T1505" s="39">
        <v>53.5</v>
      </c>
      <c r="U1505" s="48">
        <v>37.606837606837608</v>
      </c>
      <c r="V1505" s="39">
        <v>1</v>
      </c>
      <c r="W1505" s="39">
        <v>5</v>
      </c>
      <c r="X1505" s="39">
        <v>2</v>
      </c>
      <c r="Y1505" s="39">
        <v>5.0999999999999996</v>
      </c>
      <c r="Z1505" s="39">
        <v>35</v>
      </c>
      <c r="AA1505" s="39">
        <v>7</v>
      </c>
      <c r="AB1505" s="52"/>
      <c r="AC1505" s="39" t="s">
        <v>617</v>
      </c>
      <c r="AD1505" s="41">
        <v>4.3</v>
      </c>
      <c r="AE1505" s="41">
        <v>2.4</v>
      </c>
      <c r="AF1505" s="68" t="s">
        <v>618</v>
      </c>
      <c r="AG1505" s="39" t="str">
        <f>VLOOKUP(B1505,$B$1703:$D$1743,2,FALSE)</f>
        <v>Vic</v>
      </c>
      <c r="AH1505" s="39" t="str">
        <f>VLOOKUP(B1505,$B$1703:$D$1743,3,FALSE)</f>
        <v>-</v>
      </c>
      <c r="AI1505" s="69" t="str">
        <f>TRIM(PROPER(L1505))</f>
        <v>Independent Road</v>
      </c>
      <c r="AJ1505" s="39" t="str">
        <f>TEXT(A1505, "ddd")</f>
        <v>Sat</v>
      </c>
      <c r="AK1505" s="39">
        <f>MONTH(Table2[[#This Row],[Date]])</f>
        <v>1</v>
      </c>
      <c r="AL1505" s="39" t="s">
        <v>1361</v>
      </c>
      <c r="AM1505" s="39" t="str">
        <f>IF(AND(Table2[[#This Row],[Date]]=A1506,Table2[[#This Row],[Track]]=B1506,Table2[[#This Row],[Race]]=F1506,AL1505&lt;&gt;"Neg",AL1506&lt;&gt;"Neg"),2,"")</f>
        <v/>
      </c>
      <c r="AN1505" s="39" t="str">
        <f>IF(AM1505=2,2,IF(AND(AM1504=2,Table2[[#This Row],[Negatives]]&lt;&gt;"NEG"),2,""))</f>
        <v/>
      </c>
      <c r="AO1505" s="39">
        <f>IF(AND(Table2[[#This Row],[State]]="NSW",Table2[[#This Row],[Rated Order]]=3,AN1505=""),100,100)</f>
        <v>100</v>
      </c>
      <c r="AP1505" s="39">
        <f>IF(AC1505&lt;&gt;"Won","",AO1505*AD1505)</f>
        <v>430</v>
      </c>
      <c r="AQ1505" s="39">
        <f>IF(AP1505="",AO1505*-1,AP1505-AO1505)</f>
        <v>330</v>
      </c>
      <c r="AR1505" s="95" t="str">
        <f>IF(Table2[[#This Row],[Negatives]]="NEG","",IF(AND(Table2[[#This Row],[2 Pro Bets]]="",Table2[[#This Row],[State]]="NSW",Table2[[#This Row],[Rated Order]]=3),"",100))</f>
        <v/>
      </c>
      <c r="AS1505" s="47" t="str">
        <f>IF(Table2[[#This Row],[Pro Bet]]="","",IF(Table2[[#This Row],[Lev Ret]]="","",AR1505*Table2[[#This Row],[Div]]))</f>
        <v/>
      </c>
      <c r="AT1505" s="96" t="str">
        <f>IF(Table2[[#This Row],[Pro Bet]]="","",IF(AS1505="",AR1505*-1,AS1505-AR1505))</f>
        <v/>
      </c>
    </row>
    <row r="1506" spans="1:46" x14ac:dyDescent="0.25">
      <c r="A1506" s="38">
        <v>45318</v>
      </c>
      <c r="B1506" s="39" t="s">
        <v>44</v>
      </c>
      <c r="C1506" s="40">
        <v>0.64236111111111105</v>
      </c>
      <c r="D1506" s="39">
        <v>4</v>
      </c>
      <c r="E1506" s="39">
        <v>9</v>
      </c>
      <c r="F1506" s="70">
        <v>6</v>
      </c>
      <c r="G1506" s="39">
        <v>2000</v>
      </c>
      <c r="H1506" s="39" t="s">
        <v>1398</v>
      </c>
      <c r="I1506" s="39">
        <v>88</v>
      </c>
      <c r="J1506" s="39">
        <v>160</v>
      </c>
      <c r="K1506" s="39">
        <v>3</v>
      </c>
      <c r="L1506" s="39" t="s">
        <v>421</v>
      </c>
      <c r="M1506" s="39" t="s">
        <v>1018</v>
      </c>
      <c r="N1506" s="41">
        <v>3.8</v>
      </c>
      <c r="O1506" s="39" t="s">
        <v>1149</v>
      </c>
      <c r="P1506" s="39" t="s">
        <v>1416</v>
      </c>
      <c r="Q1506" s="48"/>
      <c r="R1506" s="39">
        <v>6</v>
      </c>
      <c r="S1506" s="39">
        <v>57</v>
      </c>
      <c r="T1506" s="39">
        <v>57</v>
      </c>
      <c r="U1506" s="48">
        <v>47.417840375586856</v>
      </c>
      <c r="V1506" s="39"/>
      <c r="W1506" s="39">
        <v>4</v>
      </c>
      <c r="X1506" s="39">
        <v>3</v>
      </c>
      <c r="Y1506" s="39">
        <v>5.6</v>
      </c>
      <c r="Z1506" s="39">
        <v>20</v>
      </c>
      <c r="AA1506" s="39"/>
      <c r="AB1506" s="52"/>
      <c r="AC1506" s="39"/>
      <c r="AD1506" s="41">
        <v>3.9</v>
      </c>
      <c r="AE1506" s="41"/>
      <c r="AF1506" s="68" t="s">
        <v>619</v>
      </c>
      <c r="AG1506" s="39" t="str">
        <f>VLOOKUP(B1506,$B$1703:$D$1743,2,FALSE)</f>
        <v>NSW</v>
      </c>
      <c r="AH1506" s="39" t="str">
        <f>VLOOKUP(B1506,$B$1703:$D$1743,3,FALSE)</f>
        <v>-</v>
      </c>
      <c r="AI1506" s="69" t="str">
        <f>TRIM(PROPER(L1506))</f>
        <v>Manbehindthemoney</v>
      </c>
      <c r="AJ1506" s="39" t="str">
        <f>TEXT(A1506, "ddd")</f>
        <v>Sat</v>
      </c>
      <c r="AK1506" s="39">
        <f>MONTH(Table2[[#This Row],[Date]])</f>
        <v>1</v>
      </c>
      <c r="AL1506" s="39" t="s">
        <v>1362</v>
      </c>
      <c r="AM1506" s="39" t="str">
        <f>IF(AND(Table2[[#This Row],[Date]]=A1507,Table2[[#This Row],[Track]]=B1507,Table2[[#This Row],[Race]]=F1507,AL1506&lt;&gt;"Neg",AL1507&lt;&gt;"Neg"),2,"")</f>
        <v/>
      </c>
      <c r="AN1506" s="39" t="str">
        <f>IF(AM1506=2,2,IF(AND(AM1505=2,Table2[[#This Row],[Negatives]]&lt;&gt;"NEG"),2,""))</f>
        <v/>
      </c>
      <c r="AO1506" s="39">
        <f>IF(AND(Table2[[#This Row],[State]]="NSW",Table2[[#This Row],[Rated Order]]=3,AN1506=""),100,100)</f>
        <v>100</v>
      </c>
      <c r="AP1506" s="39" t="str">
        <f>IF(AC1506&lt;&gt;"Won","",AO1506*AD1506)</f>
        <v/>
      </c>
      <c r="AQ1506" s="39">
        <f>IF(AP1506="",AO1506*-1,AP1506-AO1506)</f>
        <v>-100</v>
      </c>
      <c r="AR1506" s="95" t="str">
        <f>IF(Table2[[#This Row],[Negatives]]="NEG","",IF(AND(Table2[[#This Row],[2 Pro Bets]]="",Table2[[#This Row],[State]]="NSW",Table2[[#This Row],[Rated Order]]=3),"",100))</f>
        <v/>
      </c>
      <c r="AS1506" s="47" t="str">
        <f>IF(Table2[[#This Row],[Pro Bet]]="","",IF(Table2[[#This Row],[Lev Ret]]="","",AR1506*Table2[[#This Row],[Div]]))</f>
        <v/>
      </c>
      <c r="AT1506" s="96" t="str">
        <f>IF(Table2[[#This Row],[Pro Bet]]="","",IF(AS1506="",AR1506*-1,AS1506-AR1506))</f>
        <v/>
      </c>
    </row>
    <row r="1507" spans="1:46" x14ac:dyDescent="0.25">
      <c r="A1507" s="38">
        <v>45318</v>
      </c>
      <c r="B1507" s="39" t="s">
        <v>125</v>
      </c>
      <c r="C1507" s="40">
        <v>0.68055555555555547</v>
      </c>
      <c r="D1507" s="39">
        <v>4</v>
      </c>
      <c r="E1507" s="39">
        <v>0</v>
      </c>
      <c r="F1507" s="70">
        <v>8</v>
      </c>
      <c r="G1507" s="39">
        <v>1000</v>
      </c>
      <c r="H1507" s="39" t="s">
        <v>988</v>
      </c>
      <c r="I1507" s="39">
        <v>78</v>
      </c>
      <c r="J1507" s="39">
        <v>130</v>
      </c>
      <c r="K1507" s="39">
        <v>2</v>
      </c>
      <c r="L1507" s="39" t="s">
        <v>274</v>
      </c>
      <c r="M1507" s="39" t="s">
        <v>999</v>
      </c>
      <c r="N1507" s="41">
        <v>6</v>
      </c>
      <c r="O1507" s="39" t="s">
        <v>1240</v>
      </c>
      <c r="P1507" s="39" t="s">
        <v>1348</v>
      </c>
      <c r="Q1507" s="48"/>
      <c r="R1507" s="39">
        <v>6</v>
      </c>
      <c r="S1507" s="39">
        <v>60.5</v>
      </c>
      <c r="T1507" s="39">
        <v>60.5</v>
      </c>
      <c r="U1507" s="48">
        <v>52.38095238095238</v>
      </c>
      <c r="V1507" s="39">
        <v>2</v>
      </c>
      <c r="W1507" s="39">
        <v>1</v>
      </c>
      <c r="X1507" s="39">
        <v>2</v>
      </c>
      <c r="Y1507" s="39">
        <v>4.5999999999999996</v>
      </c>
      <c r="Z1507" s="39">
        <v>40</v>
      </c>
      <c r="AA1507" s="39">
        <v>6</v>
      </c>
      <c r="AB1507" s="52"/>
      <c r="AC1507" s="39"/>
      <c r="AD1507" s="41">
        <v>8</v>
      </c>
      <c r="AE1507" s="41"/>
      <c r="AF1507" s="68" t="s">
        <v>618</v>
      </c>
      <c r="AG1507" s="39" t="str">
        <f>VLOOKUP(B1507,$B$1703:$D$1743,2,FALSE)</f>
        <v>Vic</v>
      </c>
      <c r="AH1507" s="39" t="str">
        <f>VLOOKUP(B1507,$B$1703:$D$1743,3,FALSE)</f>
        <v>-</v>
      </c>
      <c r="AI1507" s="69" t="str">
        <f>TRIM(PROPER(L1507))</f>
        <v>Shirshov</v>
      </c>
      <c r="AJ1507" s="39" t="str">
        <f>TEXT(A1507, "ddd")</f>
        <v>Sat</v>
      </c>
      <c r="AK1507" s="39">
        <f>MONTH(Table2[[#This Row],[Date]])</f>
        <v>1</v>
      </c>
      <c r="AL1507" s="39"/>
      <c r="AM1507" s="39">
        <f>IF(AND(Table2[[#This Row],[Date]]=A1508,Table2[[#This Row],[Track]]=B1508,Table2[[#This Row],[Race]]=F1508,AL1507&lt;&gt;"Neg",AL1508&lt;&gt;"Neg"),2,"")</f>
        <v>2</v>
      </c>
      <c r="AN1507" s="39">
        <f>IF(AM1507=2,2,IF(AND(AM1506=2,Table2[[#This Row],[Negatives]]&lt;&gt;"NEG"),2,""))</f>
        <v>2</v>
      </c>
      <c r="AO1507" s="39">
        <f>IF(AND(Table2[[#This Row],[State]]="NSW",Table2[[#This Row],[Rated Order]]=3,AN1507=""),100,100)</f>
        <v>100</v>
      </c>
      <c r="AP1507" s="39" t="str">
        <f>IF(AC1507&lt;&gt;"Won","",AO1507*AD1507)</f>
        <v/>
      </c>
      <c r="AQ1507" s="39">
        <f>IF(AP1507="",AO1507*-1,AP1507-AO1507)</f>
        <v>-100</v>
      </c>
      <c r="AR1507" s="95">
        <f>IF(Table2[[#This Row],[Negatives]]="NEG","",IF(AND(Table2[[#This Row],[2 Pro Bets]]="",Table2[[#This Row],[State]]="NSW",Table2[[#This Row],[Rated Order]]=3),"",100))</f>
        <v>100</v>
      </c>
      <c r="AS1507" s="47" t="str">
        <f>IF(Table2[[#This Row],[Pro Bet]]="","",IF(Table2[[#This Row],[Lev Ret]]="","",AR1507*Table2[[#This Row],[Div]]))</f>
        <v/>
      </c>
      <c r="AT1507" s="96">
        <f>IF(Table2[[#This Row],[Pro Bet]]="","",IF(AS1507="",AR1507*-1,AS1507-AR1507))</f>
        <v>-100</v>
      </c>
    </row>
    <row r="1508" spans="1:46" x14ac:dyDescent="0.25">
      <c r="A1508" s="38">
        <v>45318</v>
      </c>
      <c r="B1508" s="39" t="s">
        <v>125</v>
      </c>
      <c r="C1508" s="40">
        <v>0.68055555555555547</v>
      </c>
      <c r="D1508" s="39">
        <v>4</v>
      </c>
      <c r="E1508" s="39">
        <v>0</v>
      </c>
      <c r="F1508" s="70">
        <v>8</v>
      </c>
      <c r="G1508" s="39">
        <v>1000</v>
      </c>
      <c r="H1508" s="39" t="s">
        <v>988</v>
      </c>
      <c r="I1508" s="39">
        <v>78</v>
      </c>
      <c r="J1508" s="39">
        <v>130</v>
      </c>
      <c r="K1508" s="39">
        <v>5</v>
      </c>
      <c r="L1508" s="39" t="s">
        <v>104</v>
      </c>
      <c r="M1508" s="39" t="s">
        <v>1006</v>
      </c>
      <c r="N1508" s="41">
        <v>2.2000000000000002</v>
      </c>
      <c r="O1508" s="39" t="s">
        <v>1131</v>
      </c>
      <c r="P1508" s="39" t="s">
        <v>1231</v>
      </c>
      <c r="Q1508" s="48"/>
      <c r="R1508" s="39">
        <v>5</v>
      </c>
      <c r="S1508" s="39">
        <v>58</v>
      </c>
      <c r="T1508" s="39">
        <v>58</v>
      </c>
      <c r="U1508" s="48">
        <v>52.38095238095238</v>
      </c>
      <c r="V1508" s="39">
        <v>3</v>
      </c>
      <c r="W1508" s="39">
        <v>3</v>
      </c>
      <c r="X1508" s="39">
        <v>3</v>
      </c>
      <c r="Y1508" s="39">
        <v>5.3</v>
      </c>
      <c r="Z1508" s="39">
        <v>30</v>
      </c>
      <c r="AA1508" s="39">
        <v>6</v>
      </c>
      <c r="AB1508" s="52"/>
      <c r="AC1508" s="39" t="s">
        <v>617</v>
      </c>
      <c r="AD1508" s="41">
        <v>2.8</v>
      </c>
      <c r="AE1508" s="41">
        <v>1.4</v>
      </c>
      <c r="AF1508" s="68" t="s">
        <v>618</v>
      </c>
      <c r="AG1508" s="39" t="str">
        <f>VLOOKUP(B1508,$B$1703:$D$1743,2,FALSE)</f>
        <v>Vic</v>
      </c>
      <c r="AH1508" s="39" t="str">
        <f>VLOOKUP(B1508,$B$1703:$D$1743,3,FALSE)</f>
        <v>-</v>
      </c>
      <c r="AI1508" s="69" t="str">
        <f>TRIM(PROPER(L1508))</f>
        <v>Mornington Glory</v>
      </c>
      <c r="AJ1508" s="39" t="str">
        <f>TEXT(A1508, "ddd")</f>
        <v>Sat</v>
      </c>
      <c r="AK1508" s="39">
        <f>MONTH(Table2[[#This Row],[Date]])</f>
        <v>1</v>
      </c>
      <c r="AL1508" s="39"/>
      <c r="AM1508" s="39" t="str">
        <f>IF(AND(Table2[[#This Row],[Date]]=A1509,Table2[[#This Row],[Track]]=B1509,Table2[[#This Row],[Race]]=F1509,AL1508&lt;&gt;"Neg",AL1509&lt;&gt;"Neg"),2,"")</f>
        <v/>
      </c>
      <c r="AN1508" s="39">
        <f>IF(AM1508=2,2,IF(AND(AM1507=2,Table2[[#This Row],[Negatives]]&lt;&gt;"NEG"),2,""))</f>
        <v>2</v>
      </c>
      <c r="AO1508" s="39">
        <f>IF(AND(Table2[[#This Row],[State]]="NSW",Table2[[#This Row],[Rated Order]]=3,AN1508=""),100,100)</f>
        <v>100</v>
      </c>
      <c r="AP1508" s="39">
        <f>IF(AC1508&lt;&gt;"Won","",AO1508*AD1508)</f>
        <v>280</v>
      </c>
      <c r="AQ1508" s="39">
        <f>IF(AP1508="",AO1508*-1,AP1508-AO1508)</f>
        <v>180</v>
      </c>
      <c r="AR1508" s="95">
        <f>IF(Table2[[#This Row],[Negatives]]="NEG","",IF(AND(Table2[[#This Row],[2 Pro Bets]]="",Table2[[#This Row],[State]]="NSW",Table2[[#This Row],[Rated Order]]=3),"",100))</f>
        <v>100</v>
      </c>
      <c r="AS1508" s="47">
        <f>IF(Table2[[#This Row],[Pro Bet]]="","",IF(Table2[[#This Row],[Lev Ret]]="","",AR1508*Table2[[#This Row],[Div]]))</f>
        <v>280</v>
      </c>
      <c r="AT1508" s="96">
        <f>IF(Table2[[#This Row],[Pro Bet]]="","",IF(AS1508="",AR1508*-1,AS1508-AR1508))</f>
        <v>180</v>
      </c>
    </row>
    <row r="1509" spans="1:46" x14ac:dyDescent="0.25">
      <c r="A1509" s="38">
        <v>45318</v>
      </c>
      <c r="B1509" s="39" t="s">
        <v>44</v>
      </c>
      <c r="C1509" s="40">
        <v>0.69444444444444453</v>
      </c>
      <c r="D1509" s="39">
        <v>4</v>
      </c>
      <c r="E1509" s="39">
        <v>9</v>
      </c>
      <c r="F1509" s="70">
        <v>8</v>
      </c>
      <c r="G1509" s="39">
        <v>1200</v>
      </c>
      <c r="H1509" s="39" t="s">
        <v>1398</v>
      </c>
      <c r="I1509" s="39">
        <v>78</v>
      </c>
      <c r="J1509" s="39">
        <v>160</v>
      </c>
      <c r="K1509" s="39">
        <v>11</v>
      </c>
      <c r="L1509" s="39" t="s">
        <v>120</v>
      </c>
      <c r="M1509" s="39" t="s">
        <v>1018</v>
      </c>
      <c r="N1509" s="41">
        <v>3.7</v>
      </c>
      <c r="O1509" s="39" t="s">
        <v>1445</v>
      </c>
      <c r="P1509" s="39" t="s">
        <v>1266</v>
      </c>
      <c r="Q1509" s="48"/>
      <c r="R1509" s="39">
        <v>1</v>
      </c>
      <c r="S1509" s="39">
        <v>54.5</v>
      </c>
      <c r="T1509" s="39">
        <v>54.5</v>
      </c>
      <c r="U1509" s="48">
        <v>70.50528789659225</v>
      </c>
      <c r="V1509" s="39">
        <v>4</v>
      </c>
      <c r="W1509" s="39">
        <v>4</v>
      </c>
      <c r="X1509" s="39">
        <v>2</v>
      </c>
      <c r="Y1509" s="39">
        <v>3.7</v>
      </c>
      <c r="Z1509" s="39">
        <v>30</v>
      </c>
      <c r="AA1509" s="39"/>
      <c r="AB1509" s="52"/>
      <c r="AC1509" s="39"/>
      <c r="AD1509" s="41">
        <v>4</v>
      </c>
      <c r="AE1509" s="41"/>
      <c r="AF1509" s="68" t="s">
        <v>619</v>
      </c>
      <c r="AG1509" s="39" t="str">
        <f>VLOOKUP(B1509,$B$1703:$D$1743,2,FALSE)</f>
        <v>NSW</v>
      </c>
      <c r="AH1509" s="39" t="str">
        <f>VLOOKUP(B1509,$B$1703:$D$1743,3,FALSE)</f>
        <v>-</v>
      </c>
      <c r="AI1509" s="69" t="str">
        <f>TRIM(PROPER(L1509))</f>
        <v>Boston Rocks</v>
      </c>
      <c r="AJ1509" s="39" t="str">
        <f>TEXT(A1509, "ddd")</f>
        <v>Sat</v>
      </c>
      <c r="AK1509" s="39">
        <f>MONTH(Table2[[#This Row],[Date]])</f>
        <v>1</v>
      </c>
      <c r="AL1509" s="39" t="s">
        <v>1362</v>
      </c>
      <c r="AM1509" s="39" t="str">
        <f>IF(AND(Table2[[#This Row],[Date]]=A1510,Table2[[#This Row],[Track]]=B1510,Table2[[#This Row],[Race]]=F1510,AL1509&lt;&gt;"Neg",AL1510&lt;&gt;"Neg"),2,"")</f>
        <v/>
      </c>
      <c r="AN1509" s="39" t="str">
        <f>IF(AM1509=2,2,IF(AND(AM1508=2,Table2[[#This Row],[Negatives]]&lt;&gt;"NEG"),2,""))</f>
        <v/>
      </c>
      <c r="AO1509" s="39">
        <f>IF(AND(Table2[[#This Row],[State]]="NSW",Table2[[#This Row],[Rated Order]]=3,AN1509=""),100,100)</f>
        <v>100</v>
      </c>
      <c r="AP1509" s="39" t="str">
        <f>IF(AC1509&lt;&gt;"Won","",AO1509*AD1509)</f>
        <v/>
      </c>
      <c r="AQ1509" s="39">
        <f>IF(AP1509="",AO1509*-1,AP1509-AO1509)</f>
        <v>-100</v>
      </c>
      <c r="AR1509" s="95" t="str">
        <f>IF(Table2[[#This Row],[Negatives]]="NEG","",IF(AND(Table2[[#This Row],[2 Pro Bets]]="",Table2[[#This Row],[State]]="NSW",Table2[[#This Row],[Rated Order]]=3),"",100))</f>
        <v/>
      </c>
      <c r="AS1509" s="47" t="str">
        <f>IF(Table2[[#This Row],[Pro Bet]]="","",IF(Table2[[#This Row],[Lev Ret]]="","",AR1509*Table2[[#This Row],[Div]]))</f>
        <v/>
      </c>
      <c r="AT1509" s="96" t="str">
        <f>IF(Table2[[#This Row],[Pro Bet]]="","",IF(AS1509="",AR1509*-1,AS1509-AR1509))</f>
        <v/>
      </c>
    </row>
    <row r="1510" spans="1:46" x14ac:dyDescent="0.25">
      <c r="A1510" s="38">
        <v>45318</v>
      </c>
      <c r="B1510" s="39" t="s">
        <v>44</v>
      </c>
      <c r="C1510" s="40">
        <v>0.72222222222222221</v>
      </c>
      <c r="D1510" s="39">
        <v>4</v>
      </c>
      <c r="E1510" s="39">
        <v>9</v>
      </c>
      <c r="F1510" s="70">
        <v>9</v>
      </c>
      <c r="G1510" s="39">
        <v>1400</v>
      </c>
      <c r="H1510" s="39" t="s">
        <v>1398</v>
      </c>
      <c r="I1510" s="39">
        <v>78</v>
      </c>
      <c r="J1510" s="39">
        <v>160</v>
      </c>
      <c r="K1510" s="39">
        <v>6</v>
      </c>
      <c r="L1510" s="39" t="s">
        <v>72</v>
      </c>
      <c r="M1510" s="39" t="s">
        <v>1018</v>
      </c>
      <c r="N1510" s="41">
        <v>5.5</v>
      </c>
      <c r="O1510" s="39" t="s">
        <v>1166</v>
      </c>
      <c r="P1510" s="39" t="s">
        <v>1273</v>
      </c>
      <c r="Q1510" s="48"/>
      <c r="R1510" s="39">
        <v>3</v>
      </c>
      <c r="S1510" s="39">
        <v>57.5</v>
      </c>
      <c r="T1510" s="39">
        <v>57.5</v>
      </c>
      <c r="U1510" s="48">
        <v>62.62626262626263</v>
      </c>
      <c r="V1510" s="39">
        <v>2</v>
      </c>
      <c r="W1510" s="39">
        <v>3</v>
      </c>
      <c r="X1510" s="39">
        <v>2</v>
      </c>
      <c r="Y1510" s="39">
        <v>5.7</v>
      </c>
      <c r="Z1510" s="39">
        <v>20</v>
      </c>
      <c r="AA1510" s="39"/>
      <c r="AB1510" s="52"/>
      <c r="AC1510" s="39" t="s">
        <v>471</v>
      </c>
      <c r="AD1510" s="41">
        <v>4.8</v>
      </c>
      <c r="AE1510" s="41">
        <v>1.6</v>
      </c>
      <c r="AF1510" s="68" t="s">
        <v>619</v>
      </c>
      <c r="AG1510" s="39" t="str">
        <f>VLOOKUP(B1510,$B$1703:$D$1743,2,FALSE)</f>
        <v>NSW</v>
      </c>
      <c r="AH1510" s="39" t="str">
        <f>VLOOKUP(B1510,$B$1703:$D$1743,3,FALSE)</f>
        <v>-</v>
      </c>
      <c r="AI1510" s="69" t="str">
        <f>TRIM(PROPER(L1510))</f>
        <v>Amor Victorious</v>
      </c>
      <c r="AJ1510" s="39" t="str">
        <f>TEXT(A1510, "ddd")</f>
        <v>Sat</v>
      </c>
      <c r="AK1510" s="39">
        <f>MONTH(Table2[[#This Row],[Date]])</f>
        <v>1</v>
      </c>
      <c r="AL1510" s="39" t="s">
        <v>1362</v>
      </c>
      <c r="AM1510" s="39" t="str">
        <f>IF(AND(Table2[[#This Row],[Date]]=A1511,Table2[[#This Row],[Track]]=B1511,Table2[[#This Row],[Race]]=F1511,AL1510&lt;&gt;"Neg",AL1511&lt;&gt;"Neg"),2,"")</f>
        <v/>
      </c>
      <c r="AN1510" s="39" t="str">
        <f>IF(AM1510=2,2,IF(AND(AM1509=2,Table2[[#This Row],[Negatives]]&lt;&gt;"NEG"),2,""))</f>
        <v/>
      </c>
      <c r="AO1510" s="39">
        <f>IF(AND(Table2[[#This Row],[State]]="NSW",Table2[[#This Row],[Rated Order]]=3,AN1510=""),100,100)</f>
        <v>100</v>
      </c>
      <c r="AP1510" s="39">
        <f>IF(AC1510&lt;&gt;"Won","",AO1510*AD1510)</f>
        <v>480</v>
      </c>
      <c r="AQ1510" s="39">
        <f>IF(AP1510="",AO1510*-1,AP1510-AO1510)</f>
        <v>380</v>
      </c>
      <c r="AR1510" s="95" t="str">
        <f>IF(Table2[[#This Row],[Negatives]]="NEG","",IF(AND(Table2[[#This Row],[2 Pro Bets]]="",Table2[[#This Row],[State]]="NSW",Table2[[#This Row],[Rated Order]]=3),"",100))</f>
        <v/>
      </c>
      <c r="AS1510" s="47" t="str">
        <f>IF(Table2[[#This Row],[Pro Bet]]="","",IF(Table2[[#This Row],[Lev Ret]]="","",AR1510*Table2[[#This Row],[Div]]))</f>
        <v/>
      </c>
      <c r="AT1510" s="96" t="str">
        <f>IF(Table2[[#This Row],[Pro Bet]]="","",IF(AS1510="",AR1510*-1,AS1510-AR1510))</f>
        <v/>
      </c>
    </row>
    <row r="1511" spans="1:46" x14ac:dyDescent="0.25">
      <c r="A1511" s="38">
        <v>45318</v>
      </c>
      <c r="B1511" s="39" t="s">
        <v>125</v>
      </c>
      <c r="C1511" s="40">
        <v>0.73611111111111116</v>
      </c>
      <c r="D1511" s="39">
        <v>4</v>
      </c>
      <c r="E1511" s="39">
        <v>0</v>
      </c>
      <c r="F1511" s="70">
        <v>10</v>
      </c>
      <c r="G1511" s="39">
        <v>1200</v>
      </c>
      <c r="H1511" s="39" t="s">
        <v>988</v>
      </c>
      <c r="I1511" s="39">
        <v>78</v>
      </c>
      <c r="J1511" s="39">
        <v>130</v>
      </c>
      <c r="K1511" s="39">
        <v>8</v>
      </c>
      <c r="L1511" s="39" t="s">
        <v>297</v>
      </c>
      <c r="M1511" s="39" t="s">
        <v>999</v>
      </c>
      <c r="N1511" s="41">
        <v>5.5</v>
      </c>
      <c r="O1511" s="39" t="s">
        <v>1125</v>
      </c>
      <c r="P1511" s="39" t="s">
        <v>1215</v>
      </c>
      <c r="Q1511" s="48"/>
      <c r="R1511" s="39">
        <v>5</v>
      </c>
      <c r="S1511" s="39">
        <v>58</v>
      </c>
      <c r="T1511" s="39">
        <v>58</v>
      </c>
      <c r="U1511" s="48">
        <v>28.708133971291868</v>
      </c>
      <c r="V1511" s="39">
        <v>2</v>
      </c>
      <c r="W1511" s="39">
        <v>2</v>
      </c>
      <c r="X1511" s="39">
        <v>2</v>
      </c>
      <c r="Y1511" s="39">
        <v>4.8</v>
      </c>
      <c r="Z1511" s="39">
        <v>35</v>
      </c>
      <c r="AA1511" s="39">
        <v>10</v>
      </c>
      <c r="AB1511" s="52"/>
      <c r="AC1511" s="39"/>
      <c r="AD1511" s="41">
        <v>7</v>
      </c>
      <c r="AE1511" s="41"/>
      <c r="AF1511" s="68" t="s">
        <v>618</v>
      </c>
      <c r="AG1511" s="39" t="str">
        <f>VLOOKUP(B1511,$B$1703:$D$1743,2,FALSE)</f>
        <v>Vic</v>
      </c>
      <c r="AH1511" s="39" t="str">
        <f>VLOOKUP(B1511,$B$1703:$D$1743,3,FALSE)</f>
        <v>-</v>
      </c>
      <c r="AI1511" s="69" t="str">
        <f>TRIM(PROPER(L1511))</f>
        <v>Zou Sensation</v>
      </c>
      <c r="AJ1511" s="39" t="str">
        <f>TEXT(A1511, "ddd")</f>
        <v>Sat</v>
      </c>
      <c r="AK1511" s="39">
        <f>MONTH(Table2[[#This Row],[Date]])</f>
        <v>1</v>
      </c>
      <c r="AL1511" s="39"/>
      <c r="AM1511" s="39" t="str">
        <f>IF(AND(Table2[[#This Row],[Date]]=A1512,Table2[[#This Row],[Track]]=B1512,Table2[[#This Row],[Race]]=F1512,AL1511&lt;&gt;"Neg",AL1512&lt;&gt;"Neg"),2,"")</f>
        <v/>
      </c>
      <c r="AN1511" s="39" t="str">
        <f>IF(AM1511=2,2,IF(AND(AM1510=2,Table2[[#This Row],[Negatives]]&lt;&gt;"NEG"),2,""))</f>
        <v/>
      </c>
      <c r="AO1511" s="39">
        <f>IF(AND(Table2[[#This Row],[State]]="NSW",Table2[[#This Row],[Rated Order]]=3,AN1511=""),100,100)</f>
        <v>100</v>
      </c>
      <c r="AP1511" s="39" t="str">
        <f>IF(AC1511&lt;&gt;"Won","",AO1511*AD1511)</f>
        <v/>
      </c>
      <c r="AQ1511" s="39">
        <f>IF(AP1511="",AO1511*-1,AP1511-AO1511)</f>
        <v>-100</v>
      </c>
      <c r="AR1511" s="95">
        <f>IF(Table2[[#This Row],[Negatives]]="NEG","",IF(AND(Table2[[#This Row],[2 Pro Bets]]="",Table2[[#This Row],[State]]="NSW",Table2[[#This Row],[Rated Order]]=3),"",100))</f>
        <v>100</v>
      </c>
      <c r="AS1511" s="47" t="str">
        <f>IF(Table2[[#This Row],[Pro Bet]]="","",IF(Table2[[#This Row],[Lev Ret]]="","",AR1511*Table2[[#This Row],[Div]]))</f>
        <v/>
      </c>
      <c r="AT1511" s="96">
        <f>IF(Table2[[#This Row],[Pro Bet]]="","",IF(AS1511="",AR1511*-1,AS1511-AR1511))</f>
        <v>-100</v>
      </c>
    </row>
    <row r="1512" spans="1:46" x14ac:dyDescent="0.25">
      <c r="A1512" s="38">
        <v>45318</v>
      </c>
      <c r="B1512" s="39" t="s">
        <v>44</v>
      </c>
      <c r="C1512" s="40">
        <v>0.74652777777777779</v>
      </c>
      <c r="D1512" s="39">
        <v>4</v>
      </c>
      <c r="E1512" s="39">
        <v>9</v>
      </c>
      <c r="F1512" s="70">
        <v>10</v>
      </c>
      <c r="G1512" s="39">
        <v>1200</v>
      </c>
      <c r="H1512" s="39" t="s">
        <v>1021</v>
      </c>
      <c r="I1512" s="39">
        <v>78</v>
      </c>
      <c r="J1512" s="39">
        <v>160</v>
      </c>
      <c r="K1512" s="39">
        <v>7</v>
      </c>
      <c r="L1512" s="39" t="s">
        <v>149</v>
      </c>
      <c r="M1512" s="39" t="s">
        <v>1006</v>
      </c>
      <c r="N1512" s="41">
        <v>3.5</v>
      </c>
      <c r="O1512" s="39" t="s">
        <v>1417</v>
      </c>
      <c r="P1512" s="39" t="s">
        <v>1262</v>
      </c>
      <c r="Q1512" s="48"/>
      <c r="R1512" s="39">
        <v>3</v>
      </c>
      <c r="S1512" s="39">
        <v>58</v>
      </c>
      <c r="T1512" s="39">
        <v>58</v>
      </c>
      <c r="U1512" s="48">
        <v>50.310559006211179</v>
      </c>
      <c r="V1512" s="39">
        <v>5</v>
      </c>
      <c r="W1512" s="39"/>
      <c r="X1512" s="39">
        <v>2</v>
      </c>
      <c r="Y1512" s="39">
        <v>4.4000000000000004</v>
      </c>
      <c r="Z1512" s="39">
        <v>20</v>
      </c>
      <c r="AA1512" s="39"/>
      <c r="AB1512" s="52"/>
      <c r="AC1512" s="39" t="s">
        <v>471</v>
      </c>
      <c r="AD1512" s="41">
        <v>3.8</v>
      </c>
      <c r="AE1512" s="41">
        <v>2.2000000000000002</v>
      </c>
      <c r="AF1512" s="68" t="s">
        <v>619</v>
      </c>
      <c r="AG1512" s="39" t="str">
        <f>VLOOKUP(B1512,$B$1703:$D$1743,2,FALSE)</f>
        <v>NSW</v>
      </c>
      <c r="AH1512" s="39" t="str">
        <f>VLOOKUP(B1512,$B$1703:$D$1743,3,FALSE)</f>
        <v>-</v>
      </c>
      <c r="AI1512" s="69" t="str">
        <f>TRIM(PROPER(L1512))</f>
        <v>Tashi</v>
      </c>
      <c r="AJ1512" s="39" t="str">
        <f>TEXT(A1512, "ddd")</f>
        <v>Sat</v>
      </c>
      <c r="AK1512" s="39">
        <f>MONTH(Table2[[#This Row],[Date]])</f>
        <v>1</v>
      </c>
      <c r="AL1512" s="39"/>
      <c r="AM1512" s="39" t="str">
        <f>IF(AND(Table2[[#This Row],[Date]]=A1513,Table2[[#This Row],[Track]]=B1513,Table2[[#This Row],[Race]]=F1513,AL1512&lt;&gt;"Neg",AL1513&lt;&gt;"Neg"),2,"")</f>
        <v/>
      </c>
      <c r="AN1512" s="39" t="str">
        <f>IF(AM1512=2,2,IF(AND(AM1511=2,Table2[[#This Row],[Negatives]]&lt;&gt;"NEG"),2,""))</f>
        <v/>
      </c>
      <c r="AO1512" s="39">
        <f>IF(AND(Table2[[#This Row],[State]]="NSW",Table2[[#This Row],[Rated Order]]=3,AN1512=""),100,100)</f>
        <v>100</v>
      </c>
      <c r="AP1512" s="39">
        <f>IF(AC1512&lt;&gt;"Won","",AO1512*AD1512)</f>
        <v>380</v>
      </c>
      <c r="AQ1512" s="39">
        <f>IF(AP1512="",AO1512*-1,AP1512-AO1512)</f>
        <v>280</v>
      </c>
      <c r="AR1512" s="95">
        <f>IF(Table2[[#This Row],[Negatives]]="NEG","",IF(AND(Table2[[#This Row],[2 Pro Bets]]="",Table2[[#This Row],[State]]="NSW",Table2[[#This Row],[Rated Order]]=3),"",100))</f>
        <v>100</v>
      </c>
      <c r="AS1512" s="47">
        <f>IF(Table2[[#This Row],[Pro Bet]]="","",IF(Table2[[#This Row],[Lev Ret]]="","",AR1512*Table2[[#This Row],[Div]]))</f>
        <v>380</v>
      </c>
      <c r="AT1512" s="96">
        <f>IF(Table2[[#This Row],[Pro Bet]]="","",IF(AS1512="",AR1512*-1,AS1512-AR1512))</f>
        <v>280</v>
      </c>
    </row>
    <row r="1513" spans="1:46" x14ac:dyDescent="0.25">
      <c r="A1513" s="38">
        <v>45318</v>
      </c>
      <c r="B1513" s="39" t="s">
        <v>44</v>
      </c>
      <c r="C1513" s="40">
        <v>0.74652777777777779</v>
      </c>
      <c r="D1513" s="39">
        <v>4</v>
      </c>
      <c r="E1513" s="39">
        <v>9</v>
      </c>
      <c r="F1513" s="70">
        <v>10</v>
      </c>
      <c r="G1513" s="39">
        <v>1200</v>
      </c>
      <c r="H1513" s="39" t="s">
        <v>1021</v>
      </c>
      <c r="I1513" s="39">
        <v>78</v>
      </c>
      <c r="J1513" s="39">
        <v>160</v>
      </c>
      <c r="K1513" s="39">
        <v>1</v>
      </c>
      <c r="L1513" s="39" t="s">
        <v>422</v>
      </c>
      <c r="M1513" s="39" t="s">
        <v>1006</v>
      </c>
      <c r="N1513" s="41">
        <v>3</v>
      </c>
      <c r="O1513" s="39" t="s">
        <v>1096</v>
      </c>
      <c r="P1513" s="39" t="s">
        <v>1182</v>
      </c>
      <c r="Q1513" s="48"/>
      <c r="R1513" s="39">
        <v>4</v>
      </c>
      <c r="S1513" s="39">
        <v>61</v>
      </c>
      <c r="T1513" s="39">
        <v>61</v>
      </c>
      <c r="U1513" s="48">
        <v>50.310559006211179</v>
      </c>
      <c r="V1513" s="39">
        <v>2</v>
      </c>
      <c r="W1513" s="39">
        <v>1</v>
      </c>
      <c r="X1513" s="39">
        <v>3</v>
      </c>
      <c r="Y1513" s="39">
        <v>7</v>
      </c>
      <c r="Z1513" s="39">
        <v>20</v>
      </c>
      <c r="AA1513" s="39"/>
      <c r="AB1513" s="52"/>
      <c r="AC1513" s="39"/>
      <c r="AD1513" s="41">
        <v>3.6</v>
      </c>
      <c r="AE1513" s="41"/>
      <c r="AF1513" s="68" t="s">
        <v>619</v>
      </c>
      <c r="AG1513" s="39" t="str">
        <f>VLOOKUP(B1513,$B$1703:$D$1743,2,FALSE)</f>
        <v>NSW</v>
      </c>
      <c r="AH1513" s="39" t="str">
        <f>VLOOKUP(B1513,$B$1703:$D$1743,3,FALSE)</f>
        <v>-</v>
      </c>
      <c r="AI1513" s="69" t="str">
        <f>TRIM(PROPER(L1513))</f>
        <v>Junqueira</v>
      </c>
      <c r="AJ1513" s="39" t="str">
        <f>TEXT(A1513, "ddd")</f>
        <v>Sat</v>
      </c>
      <c r="AK1513" s="39">
        <f>MONTH(Table2[[#This Row],[Date]])</f>
        <v>1</v>
      </c>
      <c r="AL1513" s="39" t="s">
        <v>1362</v>
      </c>
      <c r="AM1513" s="39" t="str">
        <f>IF(AND(Table2[[#This Row],[Date]]=A1514,Table2[[#This Row],[Track]]=B1514,Table2[[#This Row],[Race]]=F1514,AL1513&lt;&gt;"Neg",AL1514&lt;&gt;"Neg"),2,"")</f>
        <v/>
      </c>
      <c r="AN1513" s="39" t="str">
        <f>IF(AM1513=2,2,IF(AND(AM1512=2,Table2[[#This Row],[Negatives]]&lt;&gt;"NEG"),2,""))</f>
        <v/>
      </c>
      <c r="AO1513" s="39">
        <f>IF(AND(Table2[[#This Row],[State]]="NSW",Table2[[#This Row],[Rated Order]]=3,AN1513=""),100,100)</f>
        <v>100</v>
      </c>
      <c r="AP1513" s="39" t="str">
        <f>IF(AC1513&lt;&gt;"Won","",AO1513*AD1513)</f>
        <v/>
      </c>
      <c r="AQ1513" s="39">
        <f>IF(AP1513="",AO1513*-1,AP1513-AO1513)</f>
        <v>-100</v>
      </c>
      <c r="AR1513" s="95" t="str">
        <f>IF(Table2[[#This Row],[Negatives]]="NEG","",IF(AND(Table2[[#This Row],[2 Pro Bets]]="",Table2[[#This Row],[State]]="NSW",Table2[[#This Row],[Rated Order]]=3),"",100))</f>
        <v/>
      </c>
      <c r="AS1513" s="47" t="str">
        <f>IF(Table2[[#This Row],[Pro Bet]]="","",IF(Table2[[#This Row],[Lev Ret]]="","",AR1513*Table2[[#This Row],[Div]]))</f>
        <v/>
      </c>
      <c r="AT1513" s="96" t="str">
        <f>IF(Table2[[#This Row],[Pro Bet]]="","",IF(AS1513="",AR1513*-1,AS1513-AR1513))</f>
        <v/>
      </c>
    </row>
    <row r="1514" spans="1:46" x14ac:dyDescent="0.25">
      <c r="A1514" s="38">
        <v>45325</v>
      </c>
      <c r="B1514" s="39" t="s">
        <v>45</v>
      </c>
      <c r="C1514" s="40">
        <v>0.64236111111111105</v>
      </c>
      <c r="D1514" s="39">
        <v>4</v>
      </c>
      <c r="E1514" s="39">
        <v>6</v>
      </c>
      <c r="F1514" s="70">
        <v>6</v>
      </c>
      <c r="G1514" s="39">
        <v>2000</v>
      </c>
      <c r="H1514" s="39" t="s">
        <v>1398</v>
      </c>
      <c r="I1514" s="39">
        <v>78</v>
      </c>
      <c r="J1514" s="39">
        <v>160</v>
      </c>
      <c r="K1514" s="39">
        <v>10</v>
      </c>
      <c r="L1514" s="39" t="s">
        <v>118</v>
      </c>
      <c r="M1514" s="39" t="s">
        <v>1006</v>
      </c>
      <c r="N1514" s="41">
        <v>7.1</v>
      </c>
      <c r="O1514" s="39" t="s">
        <v>1142</v>
      </c>
      <c r="P1514" s="39" t="s">
        <v>1433</v>
      </c>
      <c r="Q1514" s="48"/>
      <c r="R1514" s="39">
        <v>8</v>
      </c>
      <c r="S1514" s="39">
        <v>52.5</v>
      </c>
      <c r="T1514" s="39">
        <v>52.5</v>
      </c>
      <c r="U1514" s="48">
        <v>25.712414018997709</v>
      </c>
      <c r="V1514" s="39">
        <v>4</v>
      </c>
      <c r="W1514" s="39">
        <v>5</v>
      </c>
      <c r="X1514" s="39">
        <v>2</v>
      </c>
      <c r="Y1514" s="39">
        <v>6.2</v>
      </c>
      <c r="Z1514" s="39">
        <v>20</v>
      </c>
      <c r="AA1514" s="39"/>
      <c r="AB1514" s="52"/>
      <c r="AC1514" s="39"/>
      <c r="AD1514" s="41">
        <v>7.5</v>
      </c>
      <c r="AE1514" s="41"/>
      <c r="AF1514" s="68" t="s">
        <v>619</v>
      </c>
      <c r="AG1514" s="39" t="str">
        <f>VLOOKUP(B1514,$B$1703:$D$1743,2,FALSE)</f>
        <v>NSW</v>
      </c>
      <c r="AH1514" s="39" t="str">
        <f>VLOOKUP(B1514,$B$1703:$D$1743,3,FALSE)</f>
        <v>-</v>
      </c>
      <c r="AI1514" s="69" t="str">
        <f>TRIM(PROPER(L1514))</f>
        <v>Angel Of Light</v>
      </c>
      <c r="AJ1514" s="39" t="str">
        <f>TEXT(A1514, "ddd")</f>
        <v>Sat</v>
      </c>
      <c r="AK1514" s="39">
        <f>MONTH(Table2[[#This Row],[Date]])</f>
        <v>2</v>
      </c>
      <c r="AL1514" s="39"/>
      <c r="AM1514" s="39">
        <f>IF(AND(Table2[[#This Row],[Date]]=A1515,Table2[[#This Row],[Track]]=B1515,Table2[[#This Row],[Race]]=F1515,AL1514&lt;&gt;"Neg",AL1515&lt;&gt;"Neg"),2,"")</f>
        <v>2</v>
      </c>
      <c r="AN1514" s="39">
        <f>IF(AM1514=2,2,IF(AND(AM1513=2,Table2[[#This Row],[Negatives]]&lt;&gt;"NEG"),2,""))</f>
        <v>2</v>
      </c>
      <c r="AO1514" s="39">
        <f>IF(AND(Table2[[#This Row],[State]]="NSW",Table2[[#This Row],[Rated Order]]=3,AN1514=""),100,100)</f>
        <v>100</v>
      </c>
      <c r="AP1514" s="39" t="str">
        <f>IF(AC1514&lt;&gt;"Won","",AO1514*AD1514)</f>
        <v/>
      </c>
      <c r="AQ1514" s="39">
        <f>IF(AP1514="",AO1514*-1,AP1514-AO1514)</f>
        <v>-100</v>
      </c>
      <c r="AR1514" s="95">
        <f>IF(Table2[[#This Row],[Negatives]]="NEG","",IF(AND(Table2[[#This Row],[2 Pro Bets]]="",Table2[[#This Row],[State]]="NSW",Table2[[#This Row],[Rated Order]]=3),"",100))</f>
        <v>100</v>
      </c>
      <c r="AS1514" s="47" t="str">
        <f>IF(Table2[[#This Row],[Pro Bet]]="","",IF(Table2[[#This Row],[Lev Ret]]="","",AR1514*Table2[[#This Row],[Div]]))</f>
        <v/>
      </c>
      <c r="AT1514" s="96">
        <f>IF(Table2[[#This Row],[Pro Bet]]="","",IF(AS1514="",AR1514*-1,AS1514-AR1514))</f>
        <v>-100</v>
      </c>
    </row>
    <row r="1515" spans="1:46" x14ac:dyDescent="0.25">
      <c r="A1515" s="38">
        <v>45325</v>
      </c>
      <c r="B1515" s="39" t="s">
        <v>45</v>
      </c>
      <c r="C1515" s="40">
        <v>0.64236111111111105</v>
      </c>
      <c r="D1515" s="39">
        <v>4</v>
      </c>
      <c r="E1515" s="39">
        <v>6</v>
      </c>
      <c r="F1515" s="70">
        <v>6</v>
      </c>
      <c r="G1515" s="39">
        <v>2000</v>
      </c>
      <c r="H1515" s="39" t="s">
        <v>1398</v>
      </c>
      <c r="I1515" s="39">
        <v>78</v>
      </c>
      <c r="J1515" s="39">
        <v>160</v>
      </c>
      <c r="K1515" s="39">
        <v>4</v>
      </c>
      <c r="L1515" s="39" t="s">
        <v>423</v>
      </c>
      <c r="M1515" s="39" t="s">
        <v>999</v>
      </c>
      <c r="N1515" s="41">
        <v>3.1</v>
      </c>
      <c r="O1515" s="39" t="s">
        <v>1149</v>
      </c>
      <c r="P1515" s="39" t="s">
        <v>1211</v>
      </c>
      <c r="Q1515" s="48"/>
      <c r="R1515" s="39">
        <v>2</v>
      </c>
      <c r="S1515" s="39">
        <v>58</v>
      </c>
      <c r="T1515" s="39">
        <v>58</v>
      </c>
      <c r="U1515" s="48">
        <v>25.712414018997709</v>
      </c>
      <c r="V1515" s="39">
        <v>3</v>
      </c>
      <c r="W1515" s="39"/>
      <c r="X1515" s="39">
        <v>3</v>
      </c>
      <c r="Y1515" s="39">
        <v>6.9</v>
      </c>
      <c r="Z1515" s="39">
        <v>20</v>
      </c>
      <c r="AA1515" s="39"/>
      <c r="AB1515" s="52"/>
      <c r="AC1515" s="39" t="s">
        <v>1</v>
      </c>
      <c r="AD1515" s="41">
        <v>1.5</v>
      </c>
      <c r="AE1515" s="41"/>
      <c r="AF1515" s="68" t="s">
        <v>619</v>
      </c>
      <c r="AG1515" s="39" t="str">
        <f>VLOOKUP(B1515,$B$1703:$D$1743,2,FALSE)</f>
        <v>NSW</v>
      </c>
      <c r="AH1515" s="39" t="str">
        <f>VLOOKUP(B1515,$B$1703:$D$1743,3,FALSE)</f>
        <v>-</v>
      </c>
      <c r="AI1515" s="69" t="str">
        <f>TRIM(PROPER(L1515))</f>
        <v>Morning Sun</v>
      </c>
      <c r="AJ1515" s="39" t="str">
        <f>TEXT(A1515, "ddd")</f>
        <v>Sat</v>
      </c>
      <c r="AK1515" s="39">
        <f>MONTH(Table2[[#This Row],[Date]])</f>
        <v>2</v>
      </c>
      <c r="AL1515" s="39"/>
      <c r="AM1515" s="39" t="str">
        <f>IF(AND(Table2[[#This Row],[Date]]=A1516,Table2[[#This Row],[Track]]=B1516,Table2[[#This Row],[Race]]=F1516,AL1515&lt;&gt;"Neg",AL1516&lt;&gt;"Neg"),2,"")</f>
        <v/>
      </c>
      <c r="AN1515" s="39">
        <f>IF(AM1515=2,2,IF(AND(AM1514=2,Table2[[#This Row],[Negatives]]&lt;&gt;"NEG"),2,""))</f>
        <v>2</v>
      </c>
      <c r="AO1515" s="39">
        <f>IF(AND(Table2[[#This Row],[State]]="NSW",Table2[[#This Row],[Rated Order]]=3,AN1515=""),100,100)</f>
        <v>100</v>
      </c>
      <c r="AP1515" s="39" t="str">
        <f>IF(AC1515&lt;&gt;"Won","",AO1515*AD1515)</f>
        <v/>
      </c>
      <c r="AQ1515" s="39">
        <f>IF(AP1515="",AO1515*-1,AP1515-AO1515)</f>
        <v>-100</v>
      </c>
      <c r="AR1515" s="95">
        <f>IF(Table2[[#This Row],[Negatives]]="NEG","",IF(AND(Table2[[#This Row],[2 Pro Bets]]="",Table2[[#This Row],[State]]="NSW",Table2[[#This Row],[Rated Order]]=3),"",100))</f>
        <v>100</v>
      </c>
      <c r="AS1515" s="47" t="str">
        <f>IF(Table2[[#This Row],[Pro Bet]]="","",IF(Table2[[#This Row],[Lev Ret]]="","",AR1515*Table2[[#This Row],[Div]]))</f>
        <v/>
      </c>
      <c r="AT1515" s="96">
        <f>IF(Table2[[#This Row],[Pro Bet]]="","",IF(AS1515="",AR1515*-1,AS1515-AR1515))</f>
        <v>-100</v>
      </c>
    </row>
    <row r="1516" spans="1:46" x14ac:dyDescent="0.25">
      <c r="A1516" s="38">
        <v>45325</v>
      </c>
      <c r="B1516" s="39" t="s">
        <v>45</v>
      </c>
      <c r="C1516" s="40">
        <v>0.66666666666666663</v>
      </c>
      <c r="D1516" s="39">
        <v>4</v>
      </c>
      <c r="E1516" s="39">
        <v>6</v>
      </c>
      <c r="F1516" s="70">
        <v>7</v>
      </c>
      <c r="G1516" s="39">
        <v>1500</v>
      </c>
      <c r="H1516" s="39" t="s">
        <v>1398</v>
      </c>
      <c r="I1516" s="39">
        <v>88</v>
      </c>
      <c r="J1516" s="39">
        <v>160</v>
      </c>
      <c r="K1516" s="39">
        <v>2</v>
      </c>
      <c r="L1516" s="39" t="s">
        <v>424</v>
      </c>
      <c r="M1516" s="39" t="s">
        <v>1006</v>
      </c>
      <c r="N1516" s="41">
        <v>2.9</v>
      </c>
      <c r="O1516" s="39" t="s">
        <v>1091</v>
      </c>
      <c r="P1516" s="39" t="s">
        <v>1211</v>
      </c>
      <c r="Q1516" s="48"/>
      <c r="R1516" s="39">
        <v>1</v>
      </c>
      <c r="S1516" s="39">
        <v>60</v>
      </c>
      <c r="T1516" s="39">
        <v>60</v>
      </c>
      <c r="U1516" s="48">
        <v>59.482758620689658</v>
      </c>
      <c r="V1516" s="39">
        <v>1</v>
      </c>
      <c r="W1516" s="39">
        <v>2</v>
      </c>
      <c r="X1516" s="39">
        <v>2</v>
      </c>
      <c r="Y1516" s="39">
        <v>4.5</v>
      </c>
      <c r="Z1516" s="39">
        <v>20</v>
      </c>
      <c r="AA1516" s="39"/>
      <c r="AB1516" s="52"/>
      <c r="AC1516" s="39" t="s">
        <v>2</v>
      </c>
      <c r="AD1516" s="41">
        <v>3.4</v>
      </c>
      <c r="AE1516" s="41">
        <v>1.3</v>
      </c>
      <c r="AF1516" s="68" t="s">
        <v>619</v>
      </c>
      <c r="AG1516" s="39" t="str">
        <f>VLOOKUP(B1516,$B$1703:$D$1743,2,FALSE)</f>
        <v>NSW</v>
      </c>
      <c r="AH1516" s="39" t="str">
        <f>VLOOKUP(B1516,$B$1703:$D$1743,3,FALSE)</f>
        <v>-</v>
      </c>
      <c r="AI1516" s="69" t="str">
        <f>TRIM(PROPER(L1516))</f>
        <v>Robusto</v>
      </c>
      <c r="AJ1516" s="39" t="str">
        <f>TEXT(A1516, "ddd")</f>
        <v>Sat</v>
      </c>
      <c r="AK1516" s="39">
        <f>MONTH(Table2[[#This Row],[Date]])</f>
        <v>2</v>
      </c>
      <c r="AL1516" s="39"/>
      <c r="AM1516" s="39" t="str">
        <f>IF(AND(Table2[[#This Row],[Date]]=A1517,Table2[[#This Row],[Track]]=B1517,Table2[[#This Row],[Race]]=F1517,AL1516&lt;&gt;"Neg",AL1517&lt;&gt;"Neg"),2,"")</f>
        <v/>
      </c>
      <c r="AN1516" s="39" t="str">
        <f>IF(AM1516=2,2,IF(AND(AM1515=2,Table2[[#This Row],[Negatives]]&lt;&gt;"NEG"),2,""))</f>
        <v/>
      </c>
      <c r="AO1516" s="39">
        <f>IF(AND(Table2[[#This Row],[State]]="NSW",Table2[[#This Row],[Rated Order]]=3,AN1516=""),100,100)</f>
        <v>100</v>
      </c>
      <c r="AP1516" s="39" t="str">
        <f>IF(AC1516&lt;&gt;"Won","",AO1516*AD1516)</f>
        <v/>
      </c>
      <c r="AQ1516" s="39">
        <f>IF(AP1516="",AO1516*-1,AP1516-AO1516)</f>
        <v>-100</v>
      </c>
      <c r="AR1516" s="95">
        <f>IF(Table2[[#This Row],[Negatives]]="NEG","",IF(AND(Table2[[#This Row],[2 Pro Bets]]="",Table2[[#This Row],[State]]="NSW",Table2[[#This Row],[Rated Order]]=3),"",100))</f>
        <v>100</v>
      </c>
      <c r="AS1516" s="47" t="str">
        <f>IF(Table2[[#This Row],[Pro Bet]]="","",IF(Table2[[#This Row],[Lev Ret]]="","",AR1516*Table2[[#This Row],[Div]]))</f>
        <v/>
      </c>
      <c r="AT1516" s="96">
        <f>IF(Table2[[#This Row],[Pro Bet]]="","",IF(AS1516="",AR1516*-1,AS1516-AR1516))</f>
        <v>-100</v>
      </c>
    </row>
    <row r="1517" spans="1:46" x14ac:dyDescent="0.25">
      <c r="A1517" s="38">
        <v>45325</v>
      </c>
      <c r="B1517" s="39" t="s">
        <v>107</v>
      </c>
      <c r="C1517" s="40">
        <v>0.68055555555555547</v>
      </c>
      <c r="D1517" s="39">
        <v>4</v>
      </c>
      <c r="E1517" s="39">
        <v>9</v>
      </c>
      <c r="F1517" s="70">
        <v>8</v>
      </c>
      <c r="G1517" s="39">
        <v>1200</v>
      </c>
      <c r="H1517" s="39" t="s">
        <v>1021</v>
      </c>
      <c r="I1517" s="39" t="s">
        <v>1061</v>
      </c>
      <c r="J1517" s="39">
        <v>200</v>
      </c>
      <c r="K1517" s="39">
        <v>7</v>
      </c>
      <c r="L1517" s="39" t="s">
        <v>298</v>
      </c>
      <c r="M1517" s="39" t="s">
        <v>995</v>
      </c>
      <c r="N1517" s="41">
        <v>5.0999999999999996</v>
      </c>
      <c r="O1517" s="39" t="s">
        <v>1349</v>
      </c>
      <c r="P1517" s="39" t="s">
        <v>1013</v>
      </c>
      <c r="Q1517" s="48"/>
      <c r="R1517" s="39">
        <v>3</v>
      </c>
      <c r="S1517" s="39">
        <v>56</v>
      </c>
      <c r="T1517" s="39">
        <v>56</v>
      </c>
      <c r="U1517" s="48">
        <v>29.316581001332572</v>
      </c>
      <c r="V1517" s="39">
        <v>1</v>
      </c>
      <c r="W1517" s="39">
        <v>3</v>
      </c>
      <c r="X1517" s="39">
        <v>2</v>
      </c>
      <c r="Y1517" s="39">
        <v>5.2</v>
      </c>
      <c r="Z1517" s="39">
        <v>35</v>
      </c>
      <c r="AA1517" s="39">
        <v>9</v>
      </c>
      <c r="AB1517" s="52"/>
      <c r="AC1517" s="39"/>
      <c r="AD1517" s="41">
        <v>4.5999999999999996</v>
      </c>
      <c r="AE1517" s="41"/>
      <c r="AF1517" s="68" t="s">
        <v>618</v>
      </c>
      <c r="AG1517" s="39" t="str">
        <f>VLOOKUP(B1517,$B$1703:$D$1743,2,FALSE)</f>
        <v>Vic</v>
      </c>
      <c r="AH1517" s="39" t="str">
        <f>VLOOKUP(B1517,$B$1703:$D$1743,3,FALSE)</f>
        <v>-</v>
      </c>
      <c r="AI1517" s="69" t="str">
        <f>TRIM(PROPER(L1517))</f>
        <v>A Little Deep</v>
      </c>
      <c r="AJ1517" s="39" t="str">
        <f>TEXT(A1517, "ddd")</f>
        <v>Sat</v>
      </c>
      <c r="AK1517" s="39">
        <f>MONTH(Table2[[#This Row],[Date]])</f>
        <v>2</v>
      </c>
      <c r="AL1517" s="39" t="s">
        <v>1361</v>
      </c>
      <c r="AM1517" s="39" t="str">
        <f>IF(AND(Table2[[#This Row],[Date]]=A1518,Table2[[#This Row],[Track]]=B1518,Table2[[#This Row],[Race]]=F1518,AL1517&lt;&gt;"Neg",AL1518&lt;&gt;"Neg"),2,"")</f>
        <v/>
      </c>
      <c r="AN1517" s="39" t="str">
        <f>IF(AM1517=2,2,IF(AND(AM1516=2,Table2[[#This Row],[Negatives]]&lt;&gt;"NEG"),2,""))</f>
        <v/>
      </c>
      <c r="AO1517" s="39">
        <f>IF(AND(Table2[[#This Row],[State]]="NSW",Table2[[#This Row],[Rated Order]]=3,AN1517=""),100,100)</f>
        <v>100</v>
      </c>
      <c r="AP1517" s="39" t="str">
        <f>IF(AC1517&lt;&gt;"Won","",AO1517*AD1517)</f>
        <v/>
      </c>
      <c r="AQ1517" s="39">
        <f>IF(AP1517="",AO1517*-1,AP1517-AO1517)</f>
        <v>-100</v>
      </c>
      <c r="AR1517" s="95" t="str">
        <f>IF(Table2[[#This Row],[Negatives]]="NEG","",IF(AND(Table2[[#This Row],[2 Pro Bets]]="",Table2[[#This Row],[State]]="NSW",Table2[[#This Row],[Rated Order]]=3),"",100))</f>
        <v/>
      </c>
      <c r="AS1517" s="47" t="str">
        <f>IF(Table2[[#This Row],[Pro Bet]]="","",IF(Table2[[#This Row],[Lev Ret]]="","",AR1517*Table2[[#This Row],[Div]]))</f>
        <v/>
      </c>
      <c r="AT1517" s="96" t="str">
        <f>IF(Table2[[#This Row],[Pro Bet]]="","",IF(AS1517="",AR1517*-1,AS1517-AR1517))</f>
        <v/>
      </c>
    </row>
    <row r="1518" spans="1:46" x14ac:dyDescent="0.25">
      <c r="A1518" s="38">
        <v>45325</v>
      </c>
      <c r="B1518" s="39" t="s">
        <v>45</v>
      </c>
      <c r="C1518" s="40">
        <v>0.69444444444444453</v>
      </c>
      <c r="D1518" s="39">
        <v>4</v>
      </c>
      <c r="E1518" s="39">
        <v>6</v>
      </c>
      <c r="F1518" s="70">
        <v>8</v>
      </c>
      <c r="G1518" s="39">
        <v>1350</v>
      </c>
      <c r="H1518" s="39" t="s">
        <v>1398</v>
      </c>
      <c r="I1518" s="39">
        <v>78</v>
      </c>
      <c r="J1518" s="39">
        <v>160</v>
      </c>
      <c r="K1518" s="39">
        <v>9</v>
      </c>
      <c r="L1518" s="39" t="s">
        <v>132</v>
      </c>
      <c r="M1518" s="39" t="s">
        <v>1018</v>
      </c>
      <c r="N1518" s="41">
        <v>2.7</v>
      </c>
      <c r="O1518" s="39" t="s">
        <v>1166</v>
      </c>
      <c r="P1518" s="39" t="s">
        <v>1509</v>
      </c>
      <c r="Q1518" s="48"/>
      <c r="R1518" s="39">
        <v>5</v>
      </c>
      <c r="S1518" s="39">
        <v>54</v>
      </c>
      <c r="T1518" s="39">
        <v>54</v>
      </c>
      <c r="U1518" s="48">
        <v>56.267806267806264</v>
      </c>
      <c r="V1518" s="39">
        <v>4</v>
      </c>
      <c r="W1518" s="39">
        <v>1</v>
      </c>
      <c r="X1518" s="39">
        <v>2</v>
      </c>
      <c r="Y1518" s="39">
        <v>5.5</v>
      </c>
      <c r="Z1518" s="39">
        <v>20</v>
      </c>
      <c r="AA1518" s="39"/>
      <c r="AB1518" s="52"/>
      <c r="AC1518" s="39" t="s">
        <v>471</v>
      </c>
      <c r="AD1518" s="41">
        <v>2.9</v>
      </c>
      <c r="AE1518" s="41">
        <v>1.3</v>
      </c>
      <c r="AF1518" s="68" t="s">
        <v>619</v>
      </c>
      <c r="AG1518" s="39" t="str">
        <f>VLOOKUP(B1518,$B$1703:$D$1743,2,FALSE)</f>
        <v>NSW</v>
      </c>
      <c r="AH1518" s="39" t="str">
        <f>VLOOKUP(B1518,$B$1703:$D$1743,3,FALSE)</f>
        <v>-</v>
      </c>
      <c r="AI1518" s="69" t="str">
        <f>TRIM(PROPER(L1518))</f>
        <v>Infatuation</v>
      </c>
      <c r="AJ1518" s="39" t="str">
        <f>TEXT(A1518, "ddd")</f>
        <v>Sat</v>
      </c>
      <c r="AK1518" s="39">
        <f>MONTH(Table2[[#This Row],[Date]])</f>
        <v>2</v>
      </c>
      <c r="AL1518" s="39" t="s">
        <v>1362</v>
      </c>
      <c r="AM1518" s="39" t="str">
        <f>IF(AND(Table2[[#This Row],[Date]]=A1519,Table2[[#This Row],[Track]]=B1519,Table2[[#This Row],[Race]]=F1519,AL1518&lt;&gt;"Neg",AL1519&lt;&gt;"Neg"),2,"")</f>
        <v/>
      </c>
      <c r="AN1518" s="39" t="str">
        <f>IF(AM1518=2,2,IF(AND(AM1517=2,Table2[[#This Row],[Negatives]]&lt;&gt;"NEG"),2,""))</f>
        <v/>
      </c>
      <c r="AO1518" s="39">
        <f>IF(AND(Table2[[#This Row],[State]]="NSW",Table2[[#This Row],[Rated Order]]=3,AN1518=""),100,100)</f>
        <v>100</v>
      </c>
      <c r="AP1518" s="39">
        <f>IF(AC1518&lt;&gt;"Won","",AO1518*AD1518)</f>
        <v>290</v>
      </c>
      <c r="AQ1518" s="39">
        <f>IF(AP1518="",AO1518*-1,AP1518-AO1518)</f>
        <v>190</v>
      </c>
      <c r="AR1518" s="95" t="str">
        <f>IF(Table2[[#This Row],[Negatives]]="NEG","",IF(AND(Table2[[#This Row],[2 Pro Bets]]="",Table2[[#This Row],[State]]="NSW",Table2[[#This Row],[Rated Order]]=3),"",100))</f>
        <v/>
      </c>
      <c r="AS1518" s="47" t="str">
        <f>IF(Table2[[#This Row],[Pro Bet]]="","",IF(Table2[[#This Row],[Lev Ret]]="","",AR1518*Table2[[#This Row],[Div]]))</f>
        <v/>
      </c>
      <c r="AT1518" s="96" t="str">
        <f>IF(Table2[[#This Row],[Pro Bet]]="","",IF(AS1518="",AR1518*-1,AS1518-AR1518))</f>
        <v/>
      </c>
    </row>
    <row r="1519" spans="1:46" x14ac:dyDescent="0.25">
      <c r="A1519" s="38">
        <v>45325</v>
      </c>
      <c r="B1519" s="39" t="s">
        <v>45</v>
      </c>
      <c r="C1519" s="40">
        <v>0.69444444444444453</v>
      </c>
      <c r="D1519" s="39">
        <v>4</v>
      </c>
      <c r="E1519" s="39">
        <v>6</v>
      </c>
      <c r="F1519" s="70">
        <v>8</v>
      </c>
      <c r="G1519" s="39">
        <v>1350</v>
      </c>
      <c r="H1519" s="39" t="s">
        <v>1398</v>
      </c>
      <c r="I1519" s="39">
        <v>78</v>
      </c>
      <c r="J1519" s="39">
        <v>160</v>
      </c>
      <c r="K1519" s="39">
        <v>1</v>
      </c>
      <c r="L1519" s="39" t="s">
        <v>412</v>
      </c>
      <c r="M1519" s="39" t="s">
        <v>1006</v>
      </c>
      <c r="N1519" s="41">
        <v>5.2</v>
      </c>
      <c r="O1519" s="39" t="s">
        <v>1091</v>
      </c>
      <c r="P1519" s="39" t="s">
        <v>1211</v>
      </c>
      <c r="Q1519" s="48"/>
      <c r="R1519" s="39">
        <v>4</v>
      </c>
      <c r="S1519" s="39">
        <v>60</v>
      </c>
      <c r="T1519" s="39">
        <v>60</v>
      </c>
      <c r="U1519" s="48">
        <v>56.267806267806264</v>
      </c>
      <c r="V1519" s="39">
        <v>2</v>
      </c>
      <c r="W1519" s="39"/>
      <c r="X1519" s="39">
        <v>3</v>
      </c>
      <c r="Y1519" s="39">
        <v>5.9</v>
      </c>
      <c r="Z1519" s="39">
        <v>20</v>
      </c>
      <c r="AA1519" s="39"/>
      <c r="AB1519" s="52"/>
      <c r="AC1519" s="39"/>
      <c r="AD1519" s="41">
        <v>9.5</v>
      </c>
      <c r="AE1519" s="41"/>
      <c r="AF1519" s="68" t="s">
        <v>619</v>
      </c>
      <c r="AG1519" s="39" t="str">
        <f>VLOOKUP(B1519,$B$1703:$D$1743,2,FALSE)</f>
        <v>NSW</v>
      </c>
      <c r="AH1519" s="39" t="str">
        <f>VLOOKUP(B1519,$B$1703:$D$1743,3,FALSE)</f>
        <v>-</v>
      </c>
      <c r="AI1519" s="69" t="str">
        <f>TRIM(PROPER(L1519))</f>
        <v>Buillt</v>
      </c>
      <c r="AJ1519" s="39" t="str">
        <f>TEXT(A1519, "ddd")</f>
        <v>Sat</v>
      </c>
      <c r="AK1519" s="39">
        <f>MONTH(Table2[[#This Row],[Date]])</f>
        <v>2</v>
      </c>
      <c r="AL1519" s="79" t="s">
        <v>1361</v>
      </c>
      <c r="AM1519" s="39" t="str">
        <f>IF(AND(Table2[[#This Row],[Date]]=A1520,Table2[[#This Row],[Track]]=B1520,Table2[[#This Row],[Race]]=F1520,AL1519&lt;&gt;"Neg",AL1520&lt;&gt;"Neg"),2,"")</f>
        <v/>
      </c>
      <c r="AN1519" s="39" t="str">
        <f>IF(AM1519=2,2,IF(AND(AM1518=2,Table2[[#This Row],[Negatives]]&lt;&gt;"NEG"),2,""))</f>
        <v/>
      </c>
      <c r="AO1519" s="39">
        <f>IF(AND(Table2[[#This Row],[State]]="NSW",Table2[[#This Row],[Rated Order]]=3,AN1519=""),100,100)</f>
        <v>100</v>
      </c>
      <c r="AP1519" s="39" t="str">
        <f>IF(AC1519&lt;&gt;"Won","",AO1519*AD1519)</f>
        <v/>
      </c>
      <c r="AQ1519" s="39">
        <f>IF(AP1519="",AO1519*-1,AP1519-AO1519)</f>
        <v>-100</v>
      </c>
      <c r="AR1519" s="95" t="str">
        <f>IF(Table2[[#This Row],[Negatives]]="NEG","",IF(AND(Table2[[#This Row],[2 Pro Bets]]="",Table2[[#This Row],[State]]="NSW",Table2[[#This Row],[Rated Order]]=3),"",100))</f>
        <v/>
      </c>
      <c r="AS1519" s="47" t="str">
        <f>IF(Table2[[#This Row],[Pro Bet]]="","",IF(Table2[[#This Row],[Lev Ret]]="","",AR1519*Table2[[#This Row],[Div]]))</f>
        <v/>
      </c>
      <c r="AT1519" s="96" t="str">
        <f>IF(Table2[[#This Row],[Pro Bet]]="","",IF(AS1519="",AR1519*-1,AS1519-AR1519))</f>
        <v/>
      </c>
    </row>
    <row r="1520" spans="1:46" x14ac:dyDescent="0.25">
      <c r="A1520" s="38">
        <v>45325</v>
      </c>
      <c r="B1520" s="39" t="s">
        <v>107</v>
      </c>
      <c r="C1520" s="40">
        <v>0.70833333333333337</v>
      </c>
      <c r="D1520" s="39">
        <v>4</v>
      </c>
      <c r="E1520" s="39">
        <v>9</v>
      </c>
      <c r="F1520" s="70">
        <v>9</v>
      </c>
      <c r="G1520" s="39">
        <v>1100</v>
      </c>
      <c r="H1520" s="39" t="s">
        <v>988</v>
      </c>
      <c r="I1520" s="39">
        <v>84</v>
      </c>
      <c r="J1520" s="39">
        <v>130</v>
      </c>
      <c r="K1520" s="39">
        <v>3</v>
      </c>
      <c r="L1520" s="39" t="s">
        <v>291</v>
      </c>
      <c r="M1520" s="39" t="s">
        <v>999</v>
      </c>
      <c r="N1520" s="41">
        <v>7.7</v>
      </c>
      <c r="O1520" s="39" t="s">
        <v>998</v>
      </c>
      <c r="P1520" s="39" t="s">
        <v>1049</v>
      </c>
      <c r="Q1520" s="48"/>
      <c r="R1520" s="39">
        <v>6</v>
      </c>
      <c r="S1520" s="39">
        <v>59.5</v>
      </c>
      <c r="T1520" s="39">
        <v>59.5</v>
      </c>
      <c r="U1520" s="48">
        <v>61.507936507936506</v>
      </c>
      <c r="V1520" s="39">
        <v>2</v>
      </c>
      <c r="W1520" s="39">
        <v>3</v>
      </c>
      <c r="X1520" s="39">
        <v>3</v>
      </c>
      <c r="Y1520" s="39">
        <v>5.4</v>
      </c>
      <c r="Z1520" s="39">
        <v>30</v>
      </c>
      <c r="AA1520" s="39">
        <v>10</v>
      </c>
      <c r="AB1520" s="52"/>
      <c r="AC1520" s="39" t="s">
        <v>617</v>
      </c>
      <c r="AD1520" s="41">
        <v>8</v>
      </c>
      <c r="AE1520" s="41">
        <v>1.8</v>
      </c>
      <c r="AF1520" s="68" t="s">
        <v>618</v>
      </c>
      <c r="AG1520" s="39" t="str">
        <f>VLOOKUP(B1520,$B$1703:$D$1743,2,FALSE)</f>
        <v>Vic</v>
      </c>
      <c r="AH1520" s="39" t="str">
        <f>VLOOKUP(B1520,$B$1703:$D$1743,3,FALSE)</f>
        <v>-</v>
      </c>
      <c r="AI1520" s="69" t="str">
        <f>TRIM(PROPER(L1520))</f>
        <v>Rey Magnerio</v>
      </c>
      <c r="AJ1520" s="39" t="str">
        <f>TEXT(A1520, "ddd")</f>
        <v>Sat</v>
      </c>
      <c r="AK1520" s="39">
        <f>MONTH(Table2[[#This Row],[Date]])</f>
        <v>2</v>
      </c>
      <c r="AL1520" s="39"/>
      <c r="AM1520" s="39" t="str">
        <f>IF(AND(Table2[[#This Row],[Date]]=A1521,Table2[[#This Row],[Track]]=B1521,Table2[[#This Row],[Race]]=F1521,AL1520&lt;&gt;"Neg",AL1521&lt;&gt;"Neg"),2,"")</f>
        <v/>
      </c>
      <c r="AN1520" s="39" t="str">
        <f>IF(AM1520=2,2,IF(AND(AM1519=2,Table2[[#This Row],[Negatives]]&lt;&gt;"NEG"),2,""))</f>
        <v/>
      </c>
      <c r="AO1520" s="39">
        <f>IF(AND(Table2[[#This Row],[State]]="NSW",Table2[[#This Row],[Rated Order]]=3,AN1520=""),100,100)</f>
        <v>100</v>
      </c>
      <c r="AP1520" s="39">
        <f>IF(AC1520&lt;&gt;"Won","",AO1520*AD1520)</f>
        <v>800</v>
      </c>
      <c r="AQ1520" s="39">
        <f>IF(AP1520="",AO1520*-1,AP1520-AO1520)</f>
        <v>700</v>
      </c>
      <c r="AR1520" s="95">
        <f>IF(Table2[[#This Row],[Negatives]]="NEG","",IF(AND(Table2[[#This Row],[2 Pro Bets]]="",Table2[[#This Row],[State]]="NSW",Table2[[#This Row],[Rated Order]]=3),"",100))</f>
        <v>100</v>
      </c>
      <c r="AS1520" s="47">
        <f>IF(Table2[[#This Row],[Pro Bet]]="","",IF(Table2[[#This Row],[Lev Ret]]="","",AR1520*Table2[[#This Row],[Div]]))</f>
        <v>800</v>
      </c>
      <c r="AT1520" s="96">
        <f>IF(Table2[[#This Row],[Pro Bet]]="","",IF(AS1520="",AR1520*-1,AS1520-AR1520))</f>
        <v>700</v>
      </c>
    </row>
    <row r="1521" spans="1:46" x14ac:dyDescent="0.25">
      <c r="A1521" s="38">
        <v>45325</v>
      </c>
      <c r="B1521" s="39" t="s">
        <v>107</v>
      </c>
      <c r="C1521" s="40">
        <v>0.73611111111111116</v>
      </c>
      <c r="D1521" s="39">
        <v>4</v>
      </c>
      <c r="E1521" s="39">
        <v>9</v>
      </c>
      <c r="F1521" s="70">
        <v>10</v>
      </c>
      <c r="G1521" s="39">
        <v>1400</v>
      </c>
      <c r="H1521" s="39" t="s">
        <v>988</v>
      </c>
      <c r="I1521" s="39">
        <v>84</v>
      </c>
      <c r="J1521" s="39">
        <v>130</v>
      </c>
      <c r="K1521" s="39">
        <v>13</v>
      </c>
      <c r="L1521" s="39" t="s">
        <v>197</v>
      </c>
      <c r="M1521" s="39" t="s">
        <v>999</v>
      </c>
      <c r="N1521" s="41">
        <v>2</v>
      </c>
      <c r="O1521" s="39" t="s">
        <v>1349</v>
      </c>
      <c r="P1521" s="39" t="s">
        <v>1278</v>
      </c>
      <c r="Q1521" s="48"/>
      <c r="R1521" s="39">
        <v>3</v>
      </c>
      <c r="S1521" s="39">
        <v>56.5</v>
      </c>
      <c r="T1521" s="39">
        <v>56.5</v>
      </c>
      <c r="U1521" s="48">
        <v>71.739130434782609</v>
      </c>
      <c r="V1521" s="39">
        <v>1</v>
      </c>
      <c r="W1521" s="39">
        <v>1</v>
      </c>
      <c r="X1521" s="39">
        <v>2</v>
      </c>
      <c r="Y1521" s="39">
        <v>4.4000000000000004</v>
      </c>
      <c r="Z1521" s="39">
        <v>35</v>
      </c>
      <c r="AA1521" s="39">
        <v>11</v>
      </c>
      <c r="AB1521" s="52"/>
      <c r="AC1521" s="39" t="s">
        <v>617</v>
      </c>
      <c r="AD1521" s="41">
        <v>1.8</v>
      </c>
      <c r="AE1521" s="41">
        <v>1.2</v>
      </c>
      <c r="AF1521" s="68" t="s">
        <v>618</v>
      </c>
      <c r="AG1521" s="39" t="str">
        <f>VLOOKUP(B1521,$B$1703:$D$1743,2,FALSE)</f>
        <v>Vic</v>
      </c>
      <c r="AH1521" s="39" t="str">
        <f>VLOOKUP(B1521,$B$1703:$D$1743,3,FALSE)</f>
        <v>-</v>
      </c>
      <c r="AI1521" s="69" t="str">
        <f>TRIM(PROPER(L1521))</f>
        <v>Jimmysstar</v>
      </c>
      <c r="AJ1521" s="39" t="str">
        <f>TEXT(A1521, "ddd")</f>
        <v>Sat</v>
      </c>
      <c r="AK1521" s="39">
        <f>MONTH(Table2[[#This Row],[Date]])</f>
        <v>2</v>
      </c>
      <c r="AL1521" s="39"/>
      <c r="AM1521" s="39" t="str">
        <f>IF(AND(Table2[[#This Row],[Date]]=A1522,Table2[[#This Row],[Track]]=B1522,Table2[[#This Row],[Race]]=F1522,AL1521&lt;&gt;"Neg",AL1522&lt;&gt;"Neg"),2,"")</f>
        <v/>
      </c>
      <c r="AN1521" s="39" t="str">
        <f>IF(AM1521=2,2,IF(AND(AM1520=2,Table2[[#This Row],[Negatives]]&lt;&gt;"NEG"),2,""))</f>
        <v/>
      </c>
      <c r="AO1521" s="39">
        <f>IF(AND(Table2[[#This Row],[State]]="NSW",Table2[[#This Row],[Rated Order]]=3,AN1521=""),100,100)</f>
        <v>100</v>
      </c>
      <c r="AP1521" s="39">
        <f>IF(AC1521&lt;&gt;"Won","",AO1521*AD1521)</f>
        <v>180</v>
      </c>
      <c r="AQ1521" s="39">
        <f>IF(AP1521="",AO1521*-1,AP1521-AO1521)</f>
        <v>80</v>
      </c>
      <c r="AR1521" s="95">
        <f>IF(Table2[[#This Row],[Negatives]]="NEG","",IF(AND(Table2[[#This Row],[2 Pro Bets]]="",Table2[[#This Row],[State]]="NSW",Table2[[#This Row],[Rated Order]]=3),"",100))</f>
        <v>100</v>
      </c>
      <c r="AS1521" s="47">
        <f>IF(Table2[[#This Row],[Pro Bet]]="","",IF(Table2[[#This Row],[Lev Ret]]="","",AR1521*Table2[[#This Row],[Div]]))</f>
        <v>180</v>
      </c>
      <c r="AT1521" s="96">
        <f>IF(Table2[[#This Row],[Pro Bet]]="","",IF(AS1521="",AR1521*-1,AS1521-AR1521))</f>
        <v>80</v>
      </c>
    </row>
    <row r="1522" spans="1:46" x14ac:dyDescent="0.25">
      <c r="A1522" s="38">
        <v>45332</v>
      </c>
      <c r="B1522" s="39" t="s">
        <v>107</v>
      </c>
      <c r="C1522" s="40">
        <v>0.51041666666666663</v>
      </c>
      <c r="D1522" s="39">
        <v>4</v>
      </c>
      <c r="E1522" s="39">
        <v>0</v>
      </c>
      <c r="F1522" s="70">
        <v>1</v>
      </c>
      <c r="G1522" s="39">
        <v>2000</v>
      </c>
      <c r="H1522" s="39" t="s">
        <v>988</v>
      </c>
      <c r="I1522" s="39">
        <v>100</v>
      </c>
      <c r="J1522" s="39">
        <v>150</v>
      </c>
      <c r="K1522" s="39">
        <v>1</v>
      </c>
      <c r="L1522" s="39" t="s">
        <v>81</v>
      </c>
      <c r="M1522" s="39" t="s">
        <v>990</v>
      </c>
      <c r="N1522" s="41">
        <v>3.8</v>
      </c>
      <c r="O1522" s="39" t="s">
        <v>1161</v>
      </c>
      <c r="P1522" s="39" t="s">
        <v>1060</v>
      </c>
      <c r="Q1522" s="48"/>
      <c r="R1522" s="39">
        <v>5</v>
      </c>
      <c r="S1522" s="39">
        <v>59</v>
      </c>
      <c r="T1522" s="39">
        <v>59</v>
      </c>
      <c r="U1522" s="48">
        <v>59.649122807017548</v>
      </c>
      <c r="V1522" s="39">
        <v>1</v>
      </c>
      <c r="W1522" s="39"/>
      <c r="X1522" s="39">
        <v>2</v>
      </c>
      <c r="Y1522" s="39">
        <v>4.5999999999999996</v>
      </c>
      <c r="Z1522" s="39">
        <v>40</v>
      </c>
      <c r="AA1522" s="39">
        <v>8</v>
      </c>
      <c r="AB1522" s="52"/>
      <c r="AC1522" s="39" t="s">
        <v>1</v>
      </c>
      <c r="AD1522" s="41">
        <v>4.8</v>
      </c>
      <c r="AE1522" s="41">
        <v>1.2</v>
      </c>
      <c r="AF1522" s="68" t="s">
        <v>618</v>
      </c>
      <c r="AG1522" s="39" t="str">
        <f>VLOOKUP(B1522,$B$1703:$D$1743,2,FALSE)</f>
        <v>Vic</v>
      </c>
      <c r="AH1522" s="39" t="str">
        <f>VLOOKUP(B1522,$B$1703:$D$1743,3,FALSE)</f>
        <v>-</v>
      </c>
      <c r="AI1522" s="69" t="str">
        <f>TRIM(PROPER(L1522))</f>
        <v>Bermadez</v>
      </c>
      <c r="AJ1522" s="39" t="str">
        <f>TEXT(A1522, "ddd")</f>
        <v>Sat</v>
      </c>
      <c r="AK1522" s="39">
        <f>MONTH(Table2[[#This Row],[Date]])</f>
        <v>2</v>
      </c>
      <c r="AL1522" s="39"/>
      <c r="AM1522" s="39" t="str">
        <f>IF(AND(Table2[[#This Row],[Date]]=A1523,Table2[[#This Row],[Track]]=B1523,Table2[[#This Row],[Race]]=F1523,AL1522&lt;&gt;"Neg",AL1523&lt;&gt;"Neg"),2,"")</f>
        <v/>
      </c>
      <c r="AN1522" s="39" t="str">
        <f>IF(AM1522=2,2,IF(AND(AM1521=2,Table2[[#This Row],[Negatives]]&lt;&gt;"NEG"),2,""))</f>
        <v/>
      </c>
      <c r="AO1522" s="39">
        <f>IF(AND(Table2[[#This Row],[State]]="NSW",Table2[[#This Row],[Rated Order]]=3,AN1522=""),100,100)</f>
        <v>100</v>
      </c>
      <c r="AP1522" s="39" t="str">
        <f>IF(AC1522&lt;&gt;"Won","",AO1522*AD1522)</f>
        <v/>
      </c>
      <c r="AQ1522" s="39">
        <f>IF(AP1522="",AO1522*-1,AP1522-AO1522)</f>
        <v>-100</v>
      </c>
      <c r="AR1522" s="95">
        <f>IF(Table2[[#This Row],[Negatives]]="NEG","",IF(AND(Table2[[#This Row],[2 Pro Bets]]="",Table2[[#This Row],[State]]="NSW",Table2[[#This Row],[Rated Order]]=3),"",100))</f>
        <v>100</v>
      </c>
      <c r="AS1522" s="47" t="str">
        <f>IF(Table2[[#This Row],[Pro Bet]]="","",IF(Table2[[#This Row],[Lev Ret]]="","",AR1522*Table2[[#This Row],[Div]]))</f>
        <v/>
      </c>
      <c r="AT1522" s="96">
        <f>IF(Table2[[#This Row],[Pro Bet]]="","",IF(AS1522="",AR1522*-1,AS1522-AR1522))</f>
        <v>-100</v>
      </c>
    </row>
    <row r="1523" spans="1:46" x14ac:dyDescent="0.25">
      <c r="A1523" s="38">
        <v>45332</v>
      </c>
      <c r="B1523" s="39" t="s">
        <v>107</v>
      </c>
      <c r="C1523" s="40">
        <v>0.51041666666666663</v>
      </c>
      <c r="D1523" s="39">
        <v>4</v>
      </c>
      <c r="E1523" s="39">
        <v>0</v>
      </c>
      <c r="F1523" s="70">
        <v>1</v>
      </c>
      <c r="G1523" s="39">
        <v>2000</v>
      </c>
      <c r="H1523" s="39" t="s">
        <v>988</v>
      </c>
      <c r="I1523" s="39">
        <v>100</v>
      </c>
      <c r="J1523" s="39">
        <v>150</v>
      </c>
      <c r="K1523" s="39">
        <v>2</v>
      </c>
      <c r="L1523" s="39" t="s">
        <v>31</v>
      </c>
      <c r="M1523" s="39" t="s">
        <v>1030</v>
      </c>
      <c r="N1523" s="41">
        <v>5</v>
      </c>
      <c r="O1523" s="39" t="s">
        <v>1000</v>
      </c>
      <c r="P1523" s="39" t="s">
        <v>1049</v>
      </c>
      <c r="Q1523" s="48"/>
      <c r="R1523" s="39">
        <v>2</v>
      </c>
      <c r="S1523" s="39">
        <v>58.5</v>
      </c>
      <c r="T1523" s="39">
        <v>58.5</v>
      </c>
      <c r="U1523" s="48">
        <v>59.649122807017548</v>
      </c>
      <c r="V1523" s="39">
        <v>2</v>
      </c>
      <c r="W1523" s="39">
        <v>2</v>
      </c>
      <c r="X1523" s="39">
        <v>3</v>
      </c>
      <c r="Y1523" s="39">
        <v>5.3</v>
      </c>
      <c r="Z1523" s="39">
        <v>30</v>
      </c>
      <c r="AA1523" s="39">
        <v>8</v>
      </c>
      <c r="AB1523" s="52"/>
      <c r="AC1523" s="39"/>
      <c r="AD1523" s="41">
        <v>5</v>
      </c>
      <c r="AE1523" s="41"/>
      <c r="AF1523" s="68" t="s">
        <v>618</v>
      </c>
      <c r="AG1523" s="39" t="str">
        <f>VLOOKUP(B1523,$B$1703:$D$1743,2,FALSE)</f>
        <v>Vic</v>
      </c>
      <c r="AH1523" s="39" t="str">
        <f>VLOOKUP(B1523,$B$1703:$D$1743,3,FALSE)</f>
        <v>-</v>
      </c>
      <c r="AI1523" s="69" t="str">
        <f>TRIM(PROPER(L1523))</f>
        <v>Independent Road</v>
      </c>
      <c r="AJ1523" s="39" t="str">
        <f>TEXT(A1523, "ddd")</f>
        <v>Sat</v>
      </c>
      <c r="AK1523" s="39">
        <f>MONTH(Table2[[#This Row],[Date]])</f>
        <v>2</v>
      </c>
      <c r="AL1523" s="39" t="s">
        <v>1361</v>
      </c>
      <c r="AM1523" s="39" t="str">
        <f>IF(AND(Table2[[#This Row],[Date]]=A1524,Table2[[#This Row],[Track]]=B1524,Table2[[#This Row],[Race]]=F1524,AL1523&lt;&gt;"Neg",AL1524&lt;&gt;"Neg"),2,"")</f>
        <v/>
      </c>
      <c r="AN1523" s="39" t="str">
        <f>IF(AM1523=2,2,IF(AND(AM1522=2,Table2[[#This Row],[Negatives]]&lt;&gt;"NEG"),2,""))</f>
        <v/>
      </c>
      <c r="AO1523" s="39">
        <f>IF(AND(Table2[[#This Row],[State]]="NSW",Table2[[#This Row],[Rated Order]]=3,AN1523=""),100,100)</f>
        <v>100</v>
      </c>
      <c r="AP1523" s="39" t="str">
        <f>IF(AC1523&lt;&gt;"Won","",AO1523*AD1523)</f>
        <v/>
      </c>
      <c r="AQ1523" s="39">
        <f>IF(AP1523="",AO1523*-1,AP1523-AO1523)</f>
        <v>-100</v>
      </c>
      <c r="AR1523" s="95" t="str">
        <f>IF(Table2[[#This Row],[Negatives]]="NEG","",IF(AND(Table2[[#This Row],[2 Pro Bets]]="",Table2[[#This Row],[State]]="NSW",Table2[[#This Row],[Rated Order]]=3),"",100))</f>
        <v/>
      </c>
      <c r="AS1523" s="47" t="str">
        <f>IF(Table2[[#This Row],[Pro Bet]]="","",IF(Table2[[#This Row],[Lev Ret]]="","",AR1523*Table2[[#This Row],[Div]]))</f>
        <v/>
      </c>
      <c r="AT1523" s="96" t="str">
        <f>IF(Table2[[#This Row],[Pro Bet]]="","",IF(AS1523="",AR1523*-1,AS1523-AR1523))</f>
        <v/>
      </c>
    </row>
    <row r="1524" spans="1:46" x14ac:dyDescent="0.25">
      <c r="A1524" s="38">
        <v>45332</v>
      </c>
      <c r="B1524" s="39" t="s">
        <v>44</v>
      </c>
      <c r="C1524" s="40">
        <v>0.52083333333333337</v>
      </c>
      <c r="D1524" s="39">
        <v>5</v>
      </c>
      <c r="E1524" s="39">
        <v>0</v>
      </c>
      <c r="F1524" s="70">
        <v>1</v>
      </c>
      <c r="G1524" s="39">
        <v>1800</v>
      </c>
      <c r="H1524" s="39" t="s">
        <v>1398</v>
      </c>
      <c r="I1524" s="39">
        <v>72</v>
      </c>
      <c r="J1524" s="39">
        <v>120</v>
      </c>
      <c r="K1524" s="39">
        <v>8</v>
      </c>
      <c r="L1524" s="39" t="s">
        <v>425</v>
      </c>
      <c r="M1524" s="39" t="s">
        <v>995</v>
      </c>
      <c r="N1524" s="41">
        <v>3.6</v>
      </c>
      <c r="O1524" s="39" t="s">
        <v>1540</v>
      </c>
      <c r="P1524" s="39" t="s">
        <v>1565</v>
      </c>
      <c r="Q1524" s="48"/>
      <c r="R1524" s="39">
        <v>7</v>
      </c>
      <c r="S1524" s="39">
        <v>56.5</v>
      </c>
      <c r="T1524" s="39">
        <v>56.5</v>
      </c>
      <c r="U1524" s="48">
        <v>45.32163742690058</v>
      </c>
      <c r="V1524" s="39">
        <v>4</v>
      </c>
      <c r="W1524" s="39"/>
      <c r="X1524" s="39">
        <v>2</v>
      </c>
      <c r="Y1524" s="39">
        <v>5.4</v>
      </c>
      <c r="Z1524" s="39">
        <v>20</v>
      </c>
      <c r="AA1524" s="39"/>
      <c r="AB1524" s="52"/>
      <c r="AC1524" s="39"/>
      <c r="AD1524" s="41">
        <v>5</v>
      </c>
      <c r="AE1524" s="41"/>
      <c r="AF1524" s="68" t="s">
        <v>619</v>
      </c>
      <c r="AG1524" s="39" t="str">
        <f>VLOOKUP(B1524,$B$1703:$D$1743,2,FALSE)</f>
        <v>NSW</v>
      </c>
      <c r="AH1524" s="39" t="str">
        <f>VLOOKUP(B1524,$B$1703:$D$1743,3,FALSE)</f>
        <v>-</v>
      </c>
      <c r="AI1524" s="69" t="str">
        <f>TRIM(PROPER(L1524))</f>
        <v>Cirebon</v>
      </c>
      <c r="AJ1524" s="39" t="str">
        <f>TEXT(A1524, "ddd")</f>
        <v>Sat</v>
      </c>
      <c r="AK1524" s="39">
        <f>MONTH(Table2[[#This Row],[Date]])</f>
        <v>2</v>
      </c>
      <c r="AL1524" s="39"/>
      <c r="AM1524" s="39" t="str">
        <f>IF(AND(Table2[[#This Row],[Date]]=A1525,Table2[[#This Row],[Track]]=B1525,Table2[[#This Row],[Race]]=F1525,AL1524&lt;&gt;"Neg",AL1525&lt;&gt;"Neg"),2,"")</f>
        <v/>
      </c>
      <c r="AN1524" s="39" t="str">
        <f>IF(AM1524=2,2,IF(AND(AM1523=2,Table2[[#This Row],[Negatives]]&lt;&gt;"NEG"),2,""))</f>
        <v/>
      </c>
      <c r="AO1524" s="39">
        <f>IF(AND(Table2[[#This Row],[State]]="NSW",Table2[[#This Row],[Rated Order]]=3,AN1524=""),100,100)</f>
        <v>100</v>
      </c>
      <c r="AP1524" s="39" t="str">
        <f>IF(AC1524&lt;&gt;"Won","",AO1524*AD1524)</f>
        <v/>
      </c>
      <c r="AQ1524" s="39">
        <f>IF(AP1524="",AO1524*-1,AP1524-AO1524)</f>
        <v>-100</v>
      </c>
      <c r="AR1524" s="95">
        <f>IF(Table2[[#This Row],[Negatives]]="NEG","",IF(AND(Table2[[#This Row],[2 Pro Bets]]="",Table2[[#This Row],[State]]="NSW",Table2[[#This Row],[Rated Order]]=3),"",100))</f>
        <v>100</v>
      </c>
      <c r="AS1524" s="47" t="str">
        <f>IF(Table2[[#This Row],[Pro Bet]]="","",IF(Table2[[#This Row],[Lev Ret]]="","",AR1524*Table2[[#This Row],[Div]]))</f>
        <v/>
      </c>
      <c r="AT1524" s="96">
        <f>IF(Table2[[#This Row],[Pro Bet]]="","",IF(AS1524="",AR1524*-1,AS1524-AR1524))</f>
        <v>-100</v>
      </c>
    </row>
    <row r="1525" spans="1:46" x14ac:dyDescent="0.25">
      <c r="A1525" s="38">
        <v>45332</v>
      </c>
      <c r="B1525" s="39" t="s">
        <v>107</v>
      </c>
      <c r="C1525" s="40">
        <v>0.53125</v>
      </c>
      <c r="D1525" s="39">
        <v>4</v>
      </c>
      <c r="E1525" s="39">
        <v>0</v>
      </c>
      <c r="F1525" s="70">
        <v>2</v>
      </c>
      <c r="G1525" s="39">
        <v>2400</v>
      </c>
      <c r="H1525" s="39" t="s">
        <v>988</v>
      </c>
      <c r="I1525" s="39">
        <v>78</v>
      </c>
      <c r="J1525" s="39">
        <v>130</v>
      </c>
      <c r="K1525" s="39">
        <v>9</v>
      </c>
      <c r="L1525" s="39" t="s">
        <v>129</v>
      </c>
      <c r="M1525" s="39" t="s">
        <v>1006</v>
      </c>
      <c r="N1525" s="41">
        <v>3.4</v>
      </c>
      <c r="O1525" s="39" t="s">
        <v>1327</v>
      </c>
      <c r="P1525" s="39" t="s">
        <v>1348</v>
      </c>
      <c r="Q1525" s="48"/>
      <c r="R1525" s="39">
        <v>10</v>
      </c>
      <c r="S1525" s="39">
        <v>54</v>
      </c>
      <c r="T1525" s="39">
        <v>54</v>
      </c>
      <c r="U1525" s="48">
        <v>49.411764705882355</v>
      </c>
      <c r="V1525" s="39">
        <v>2</v>
      </c>
      <c r="W1525" s="39"/>
      <c r="X1525" s="39">
        <v>2</v>
      </c>
      <c r="Y1525" s="39">
        <v>5.0999999999999996</v>
      </c>
      <c r="Z1525" s="39">
        <v>35</v>
      </c>
      <c r="AA1525" s="39">
        <v>9</v>
      </c>
      <c r="AB1525" s="52"/>
      <c r="AC1525" s="39" t="s">
        <v>1</v>
      </c>
      <c r="AD1525" s="41">
        <v>4.5999999999999996</v>
      </c>
      <c r="AE1525" s="41">
        <v>1.9</v>
      </c>
      <c r="AF1525" s="68" t="s">
        <v>618</v>
      </c>
      <c r="AG1525" s="39" t="str">
        <f>VLOOKUP(B1525,$B$1703:$D$1743,2,FALSE)</f>
        <v>Vic</v>
      </c>
      <c r="AH1525" s="39" t="str">
        <f>VLOOKUP(B1525,$B$1703:$D$1743,3,FALSE)</f>
        <v>-</v>
      </c>
      <c r="AI1525" s="69" t="str">
        <f>TRIM(PROPER(L1525))</f>
        <v>Divine Purpose</v>
      </c>
      <c r="AJ1525" s="39" t="str">
        <f>TEXT(A1525, "ddd")</f>
        <v>Sat</v>
      </c>
      <c r="AK1525" s="39">
        <f>MONTH(Table2[[#This Row],[Date]])</f>
        <v>2</v>
      </c>
      <c r="AL1525" s="39"/>
      <c r="AM1525" s="39" t="str">
        <f>IF(AND(Table2[[#This Row],[Date]]=A1526,Table2[[#This Row],[Track]]=B1526,Table2[[#This Row],[Race]]=F1526,AL1525&lt;&gt;"Neg",AL1526&lt;&gt;"Neg"),2,"")</f>
        <v/>
      </c>
      <c r="AN1525" s="39" t="str">
        <f>IF(AM1525=2,2,IF(AND(AM1524=2,Table2[[#This Row],[Negatives]]&lt;&gt;"NEG"),2,""))</f>
        <v/>
      </c>
      <c r="AO1525" s="39">
        <f>IF(AND(Table2[[#This Row],[State]]="NSW",Table2[[#This Row],[Rated Order]]=3,AN1525=""),100,100)</f>
        <v>100</v>
      </c>
      <c r="AP1525" s="39" t="str">
        <f>IF(AC1525&lt;&gt;"Won","",AO1525*AD1525)</f>
        <v/>
      </c>
      <c r="AQ1525" s="39">
        <f>IF(AP1525="",AO1525*-1,AP1525-AO1525)</f>
        <v>-100</v>
      </c>
      <c r="AR1525" s="95">
        <f>IF(Table2[[#This Row],[Negatives]]="NEG","",IF(AND(Table2[[#This Row],[2 Pro Bets]]="",Table2[[#This Row],[State]]="NSW",Table2[[#This Row],[Rated Order]]=3),"",100))</f>
        <v>100</v>
      </c>
      <c r="AS1525" s="47" t="str">
        <f>IF(Table2[[#This Row],[Pro Bet]]="","",IF(Table2[[#This Row],[Lev Ret]]="","",AR1525*Table2[[#This Row],[Div]]))</f>
        <v/>
      </c>
      <c r="AT1525" s="96">
        <f>IF(Table2[[#This Row],[Pro Bet]]="","",IF(AS1525="",AR1525*-1,AS1525-AR1525))</f>
        <v>-100</v>
      </c>
    </row>
    <row r="1526" spans="1:46" x14ac:dyDescent="0.25">
      <c r="A1526" s="38">
        <v>45332</v>
      </c>
      <c r="B1526" s="39" t="s">
        <v>44</v>
      </c>
      <c r="C1526" s="40">
        <v>0.56944444444444442</v>
      </c>
      <c r="D1526" s="39">
        <v>5</v>
      </c>
      <c r="E1526" s="39">
        <v>0</v>
      </c>
      <c r="F1526" s="70">
        <v>3</v>
      </c>
      <c r="G1526" s="39">
        <v>1600</v>
      </c>
      <c r="H1526" s="39" t="s">
        <v>1398</v>
      </c>
      <c r="I1526" s="39">
        <v>78</v>
      </c>
      <c r="J1526" s="39">
        <v>160</v>
      </c>
      <c r="K1526" s="39">
        <v>8</v>
      </c>
      <c r="L1526" s="39" t="s">
        <v>426</v>
      </c>
      <c r="M1526" s="39" t="s">
        <v>999</v>
      </c>
      <c r="N1526" s="41">
        <v>3.1</v>
      </c>
      <c r="O1526" s="39" t="s">
        <v>1349</v>
      </c>
      <c r="P1526" s="39" t="s">
        <v>1525</v>
      </c>
      <c r="Q1526" s="48"/>
      <c r="R1526" s="39">
        <v>4</v>
      </c>
      <c r="S1526" s="39">
        <v>54</v>
      </c>
      <c r="T1526" s="39">
        <v>54</v>
      </c>
      <c r="U1526" s="48">
        <v>58.573853989813244</v>
      </c>
      <c r="V1526" s="39">
        <v>2</v>
      </c>
      <c r="W1526" s="39"/>
      <c r="X1526" s="39">
        <v>2</v>
      </c>
      <c r="Y1526" s="39">
        <v>3.8</v>
      </c>
      <c r="Z1526" s="39">
        <v>20</v>
      </c>
      <c r="AA1526" s="39"/>
      <c r="AB1526" s="52"/>
      <c r="AC1526" s="39"/>
      <c r="AD1526" s="41">
        <v>3.2</v>
      </c>
      <c r="AE1526" s="41"/>
      <c r="AF1526" s="68" t="s">
        <v>619</v>
      </c>
      <c r="AG1526" s="39" t="str">
        <f>VLOOKUP(B1526,$B$1703:$D$1743,2,FALSE)</f>
        <v>NSW</v>
      </c>
      <c r="AH1526" s="39" t="str">
        <f>VLOOKUP(B1526,$B$1703:$D$1743,3,FALSE)</f>
        <v>-</v>
      </c>
      <c r="AI1526" s="69" t="str">
        <f>TRIM(PROPER(L1526))</f>
        <v>Nana'S Wish</v>
      </c>
      <c r="AJ1526" s="39" t="str">
        <f>TEXT(A1526, "ddd")</f>
        <v>Sat</v>
      </c>
      <c r="AK1526" s="39">
        <f>MONTH(Table2[[#This Row],[Date]])</f>
        <v>2</v>
      </c>
      <c r="AL1526" s="39"/>
      <c r="AM1526" s="39" t="str">
        <f>IF(AND(Table2[[#This Row],[Date]]=A1527,Table2[[#This Row],[Track]]=B1527,Table2[[#This Row],[Race]]=F1527,AL1526&lt;&gt;"Neg",AL1527&lt;&gt;"Neg"),2,"")</f>
        <v/>
      </c>
      <c r="AN1526" s="39" t="str">
        <f>IF(AM1526=2,2,IF(AND(AM1525=2,Table2[[#This Row],[Negatives]]&lt;&gt;"NEG"),2,""))</f>
        <v/>
      </c>
      <c r="AO1526" s="39">
        <f>IF(AND(Table2[[#This Row],[State]]="NSW",Table2[[#This Row],[Rated Order]]=3,AN1526=""),100,100)</f>
        <v>100</v>
      </c>
      <c r="AP1526" s="39" t="str">
        <f>IF(AC1526&lt;&gt;"Won","",AO1526*AD1526)</f>
        <v/>
      </c>
      <c r="AQ1526" s="39">
        <f>IF(AP1526="",AO1526*-1,AP1526-AO1526)</f>
        <v>-100</v>
      </c>
      <c r="AR1526" s="95">
        <f>IF(Table2[[#This Row],[Negatives]]="NEG","",IF(AND(Table2[[#This Row],[2 Pro Bets]]="",Table2[[#This Row],[State]]="NSW",Table2[[#This Row],[Rated Order]]=3),"",100))</f>
        <v>100</v>
      </c>
      <c r="AS1526" s="47" t="str">
        <f>IF(Table2[[#This Row],[Pro Bet]]="","",IF(Table2[[#This Row],[Lev Ret]]="","",AR1526*Table2[[#This Row],[Div]]))</f>
        <v/>
      </c>
      <c r="AT1526" s="96">
        <f>IF(Table2[[#This Row],[Pro Bet]]="","",IF(AS1526="",AR1526*-1,AS1526-AR1526))</f>
        <v>-100</v>
      </c>
    </row>
    <row r="1527" spans="1:46" x14ac:dyDescent="0.25">
      <c r="A1527" s="38">
        <v>45332</v>
      </c>
      <c r="B1527" s="39" t="s">
        <v>107</v>
      </c>
      <c r="C1527" s="40">
        <v>0.60416666666666663</v>
      </c>
      <c r="D1527" s="39">
        <v>4</v>
      </c>
      <c r="E1527" s="39">
        <v>0</v>
      </c>
      <c r="F1527" s="70">
        <v>5</v>
      </c>
      <c r="G1527" s="39">
        <v>1600</v>
      </c>
      <c r="H1527" s="39" t="s">
        <v>988</v>
      </c>
      <c r="I1527" s="39" t="s">
        <v>1052</v>
      </c>
      <c r="J1527" s="39">
        <v>200</v>
      </c>
      <c r="K1527" s="39">
        <v>6</v>
      </c>
      <c r="L1527" s="39" t="s">
        <v>299</v>
      </c>
      <c r="M1527" s="39" t="s">
        <v>1006</v>
      </c>
      <c r="N1527" s="41">
        <v>3.9</v>
      </c>
      <c r="O1527" s="39" t="s">
        <v>1100</v>
      </c>
      <c r="P1527" s="39" t="s">
        <v>1278</v>
      </c>
      <c r="Q1527" s="48"/>
      <c r="R1527" s="39">
        <v>1</v>
      </c>
      <c r="S1527" s="39">
        <v>55</v>
      </c>
      <c r="T1527" s="39">
        <v>55</v>
      </c>
      <c r="U1527" s="48">
        <v>42.307692307692307</v>
      </c>
      <c r="V1527" s="39">
        <v>1</v>
      </c>
      <c r="W1527" s="39">
        <v>2</v>
      </c>
      <c r="X1527" s="39">
        <v>2</v>
      </c>
      <c r="Y1527" s="39">
        <v>4.5999999999999996</v>
      </c>
      <c r="Z1527" s="39">
        <v>35</v>
      </c>
      <c r="AA1527" s="39">
        <v>7</v>
      </c>
      <c r="AB1527" s="52"/>
      <c r="AC1527" s="39" t="s">
        <v>2</v>
      </c>
      <c r="AD1527" s="41">
        <v>4.2</v>
      </c>
      <c r="AE1527" s="41">
        <v>2.2000000000000002</v>
      </c>
      <c r="AF1527" s="68" t="s">
        <v>618</v>
      </c>
      <c r="AG1527" s="39" t="str">
        <f>VLOOKUP(B1527,$B$1703:$D$1743,2,FALSE)</f>
        <v>Vic</v>
      </c>
      <c r="AH1527" s="39" t="str">
        <f>VLOOKUP(B1527,$B$1703:$D$1743,3,FALSE)</f>
        <v>-</v>
      </c>
      <c r="AI1527" s="69" t="str">
        <f>TRIM(PROPER(L1527))</f>
        <v>Foxy Cleopatra</v>
      </c>
      <c r="AJ1527" s="39" t="str">
        <f>TEXT(A1527, "ddd")</f>
        <v>Sat</v>
      </c>
      <c r="AK1527" s="39">
        <f>MONTH(Table2[[#This Row],[Date]])</f>
        <v>2</v>
      </c>
      <c r="AL1527" s="39"/>
      <c r="AM1527" s="39">
        <f>IF(AND(Table2[[#This Row],[Date]]=A1528,Table2[[#This Row],[Track]]=B1528,Table2[[#This Row],[Race]]=F1528,AL1527&lt;&gt;"Neg",AL1528&lt;&gt;"Neg"),2,"")</f>
        <v>2</v>
      </c>
      <c r="AN1527" s="39">
        <f>IF(AM1527=2,2,IF(AND(AM1526=2,Table2[[#This Row],[Negatives]]&lt;&gt;"NEG"),2,""))</f>
        <v>2</v>
      </c>
      <c r="AO1527" s="39">
        <f>IF(AND(Table2[[#This Row],[State]]="NSW",Table2[[#This Row],[Rated Order]]=3,AN1527=""),100,100)</f>
        <v>100</v>
      </c>
      <c r="AP1527" s="39" t="str">
        <f>IF(AC1527&lt;&gt;"Won","",AO1527*AD1527)</f>
        <v/>
      </c>
      <c r="AQ1527" s="39">
        <f>IF(AP1527="",AO1527*-1,AP1527-AO1527)</f>
        <v>-100</v>
      </c>
      <c r="AR1527" s="95">
        <f>IF(Table2[[#This Row],[Negatives]]="NEG","",IF(AND(Table2[[#This Row],[2 Pro Bets]]="",Table2[[#This Row],[State]]="NSW",Table2[[#This Row],[Rated Order]]=3),"",100))</f>
        <v>100</v>
      </c>
      <c r="AS1527" s="47" t="str">
        <f>IF(Table2[[#This Row],[Pro Bet]]="","",IF(Table2[[#This Row],[Lev Ret]]="","",AR1527*Table2[[#This Row],[Div]]))</f>
        <v/>
      </c>
      <c r="AT1527" s="96">
        <f>IF(Table2[[#This Row],[Pro Bet]]="","",IF(AS1527="",AR1527*-1,AS1527-AR1527))</f>
        <v>-100</v>
      </c>
    </row>
    <row r="1528" spans="1:46" x14ac:dyDescent="0.25">
      <c r="A1528" s="38">
        <v>45332</v>
      </c>
      <c r="B1528" s="39" t="s">
        <v>107</v>
      </c>
      <c r="C1528" s="40">
        <v>0.60416666666666663</v>
      </c>
      <c r="D1528" s="39">
        <v>4</v>
      </c>
      <c r="E1528" s="39">
        <v>0</v>
      </c>
      <c r="F1528" s="70">
        <v>5</v>
      </c>
      <c r="G1528" s="39">
        <v>1600</v>
      </c>
      <c r="H1528" s="39" t="s">
        <v>988</v>
      </c>
      <c r="I1528" s="39" t="s">
        <v>1052</v>
      </c>
      <c r="J1528" s="39">
        <v>200</v>
      </c>
      <c r="K1528" s="39">
        <v>4</v>
      </c>
      <c r="L1528" s="39" t="s">
        <v>83</v>
      </c>
      <c r="M1528" s="39" t="s">
        <v>999</v>
      </c>
      <c r="N1528" s="41">
        <v>3.1</v>
      </c>
      <c r="O1528" s="39" t="s">
        <v>1349</v>
      </c>
      <c r="P1528" s="39" t="s">
        <v>1013</v>
      </c>
      <c r="Q1528" s="48"/>
      <c r="R1528" s="39">
        <v>5</v>
      </c>
      <c r="S1528" s="39">
        <v>55</v>
      </c>
      <c r="T1528" s="39">
        <v>55</v>
      </c>
      <c r="U1528" s="48">
        <v>42.307692307692307</v>
      </c>
      <c r="V1528" s="39">
        <v>3</v>
      </c>
      <c r="W1528" s="39">
        <v>1</v>
      </c>
      <c r="X1528" s="39">
        <v>3</v>
      </c>
      <c r="Y1528" s="39">
        <v>5.3</v>
      </c>
      <c r="Z1528" s="39">
        <v>30</v>
      </c>
      <c r="AA1528" s="39">
        <v>7</v>
      </c>
      <c r="AB1528" s="52"/>
      <c r="AC1528" s="39" t="s">
        <v>617</v>
      </c>
      <c r="AD1528" s="41">
        <v>3.6</v>
      </c>
      <c r="AE1528" s="41">
        <v>2.1</v>
      </c>
      <c r="AF1528" s="68" t="s">
        <v>618</v>
      </c>
      <c r="AG1528" s="39" t="str">
        <f>VLOOKUP(B1528,$B$1703:$D$1743,2,FALSE)</f>
        <v>Vic</v>
      </c>
      <c r="AH1528" s="39" t="str">
        <f>VLOOKUP(B1528,$B$1703:$D$1743,3,FALSE)</f>
        <v>-</v>
      </c>
      <c r="AI1528" s="69" t="str">
        <f>TRIM(PROPER(L1528))</f>
        <v>Yonce</v>
      </c>
      <c r="AJ1528" s="39" t="str">
        <f>TEXT(A1528, "ddd")</f>
        <v>Sat</v>
      </c>
      <c r="AK1528" s="39">
        <f>MONTH(Table2[[#This Row],[Date]])</f>
        <v>2</v>
      </c>
      <c r="AL1528" s="39"/>
      <c r="AM1528" s="39" t="str">
        <f>IF(AND(Table2[[#This Row],[Date]]=A1529,Table2[[#This Row],[Track]]=B1529,Table2[[#This Row],[Race]]=F1529,AL1528&lt;&gt;"Neg",AL1529&lt;&gt;"Neg"),2,"")</f>
        <v/>
      </c>
      <c r="AN1528" s="39">
        <f>IF(AM1528=2,2,IF(AND(AM1527=2,Table2[[#This Row],[Negatives]]&lt;&gt;"NEG"),2,""))</f>
        <v>2</v>
      </c>
      <c r="AO1528" s="39">
        <f>IF(AND(Table2[[#This Row],[State]]="NSW",Table2[[#This Row],[Rated Order]]=3,AN1528=""),100,100)</f>
        <v>100</v>
      </c>
      <c r="AP1528" s="39">
        <f>IF(AC1528&lt;&gt;"Won","",AO1528*AD1528)</f>
        <v>360</v>
      </c>
      <c r="AQ1528" s="39">
        <f>IF(AP1528="",AO1528*-1,AP1528-AO1528)</f>
        <v>260</v>
      </c>
      <c r="AR1528" s="95">
        <f>IF(Table2[[#This Row],[Negatives]]="NEG","",IF(AND(Table2[[#This Row],[2 Pro Bets]]="",Table2[[#This Row],[State]]="NSW",Table2[[#This Row],[Rated Order]]=3),"",100))</f>
        <v>100</v>
      </c>
      <c r="AS1528" s="47">
        <f>IF(Table2[[#This Row],[Pro Bet]]="","",IF(Table2[[#This Row],[Lev Ret]]="","",AR1528*Table2[[#This Row],[Div]]))</f>
        <v>360</v>
      </c>
      <c r="AT1528" s="96">
        <f>IF(Table2[[#This Row],[Pro Bet]]="","",IF(AS1528="",AR1528*-1,AS1528-AR1528))</f>
        <v>260</v>
      </c>
    </row>
    <row r="1529" spans="1:46" x14ac:dyDescent="0.25">
      <c r="A1529" s="38">
        <v>45332</v>
      </c>
      <c r="B1529" s="39" t="s">
        <v>44</v>
      </c>
      <c r="C1529" s="40">
        <v>0.61805555555555558</v>
      </c>
      <c r="D1529" s="39">
        <v>5</v>
      </c>
      <c r="E1529" s="39">
        <v>0</v>
      </c>
      <c r="F1529" s="70">
        <v>5</v>
      </c>
      <c r="G1529" s="39">
        <v>1300</v>
      </c>
      <c r="H1529" s="39" t="s">
        <v>1021</v>
      </c>
      <c r="I1529" s="39">
        <v>78</v>
      </c>
      <c r="J1529" s="39">
        <v>160</v>
      </c>
      <c r="K1529" s="39">
        <v>4</v>
      </c>
      <c r="L1529" s="39" t="s">
        <v>427</v>
      </c>
      <c r="M1529" s="39" t="s">
        <v>1006</v>
      </c>
      <c r="N1529" s="41">
        <v>3.8</v>
      </c>
      <c r="O1529" s="39" t="s">
        <v>1091</v>
      </c>
      <c r="P1529" s="39" t="s">
        <v>1416</v>
      </c>
      <c r="Q1529" s="48"/>
      <c r="R1529" s="39">
        <v>9</v>
      </c>
      <c r="S1529" s="39">
        <v>58.5</v>
      </c>
      <c r="T1529" s="39">
        <v>58.5</v>
      </c>
      <c r="U1529" s="48">
        <v>71.770334928229659</v>
      </c>
      <c r="V1529" s="39">
        <v>2</v>
      </c>
      <c r="W1529" s="39">
        <v>3</v>
      </c>
      <c r="X1529" s="39">
        <v>2</v>
      </c>
      <c r="Y1529" s="39">
        <v>3.2</v>
      </c>
      <c r="Z1529" s="39">
        <v>20</v>
      </c>
      <c r="AA1529" s="39"/>
      <c r="AB1529" s="52"/>
      <c r="AC1529" s="39" t="s">
        <v>2</v>
      </c>
      <c r="AD1529" s="41">
        <v>3.3</v>
      </c>
      <c r="AE1529" s="41">
        <v>1.9</v>
      </c>
      <c r="AF1529" s="68" t="s">
        <v>619</v>
      </c>
      <c r="AG1529" s="39" t="str">
        <f>VLOOKUP(B1529,$B$1703:$D$1743,2,FALSE)</f>
        <v>NSW</v>
      </c>
      <c r="AH1529" s="39" t="str">
        <f>VLOOKUP(B1529,$B$1703:$D$1743,3,FALSE)</f>
        <v>-</v>
      </c>
      <c r="AI1529" s="69" t="str">
        <f>TRIM(PROPER(L1529))</f>
        <v>Dakota Vroom</v>
      </c>
      <c r="AJ1529" s="39" t="str">
        <f>TEXT(A1529, "ddd")</f>
        <v>Sat</v>
      </c>
      <c r="AK1529" s="39">
        <f>MONTH(Table2[[#This Row],[Date]])</f>
        <v>2</v>
      </c>
      <c r="AL1529" s="39"/>
      <c r="AM1529" s="39" t="str">
        <f>IF(AND(Table2[[#This Row],[Date]]=A1530,Table2[[#This Row],[Track]]=B1530,Table2[[#This Row],[Race]]=F1530,AL1529&lt;&gt;"Neg",AL1530&lt;&gt;"Neg"),2,"")</f>
        <v/>
      </c>
      <c r="AN1529" s="39" t="str">
        <f>IF(AM1529=2,2,IF(AND(AM1528=2,Table2[[#This Row],[Negatives]]&lt;&gt;"NEG"),2,""))</f>
        <v/>
      </c>
      <c r="AO1529" s="39">
        <f>IF(AND(Table2[[#This Row],[State]]="NSW",Table2[[#This Row],[Rated Order]]=3,AN1529=""),100,100)</f>
        <v>100</v>
      </c>
      <c r="AP1529" s="39" t="str">
        <f>IF(AC1529&lt;&gt;"Won","",AO1529*AD1529)</f>
        <v/>
      </c>
      <c r="AQ1529" s="39">
        <f>IF(AP1529="",AO1529*-1,AP1529-AO1529)</f>
        <v>-100</v>
      </c>
      <c r="AR1529" s="95">
        <f>IF(Table2[[#This Row],[Negatives]]="NEG","",IF(AND(Table2[[#This Row],[2 Pro Bets]]="",Table2[[#This Row],[State]]="NSW",Table2[[#This Row],[Rated Order]]=3),"",100))</f>
        <v>100</v>
      </c>
      <c r="AS1529" s="47" t="str">
        <f>IF(Table2[[#This Row],[Pro Bet]]="","",IF(Table2[[#This Row],[Lev Ret]]="","",AR1529*Table2[[#This Row],[Div]]))</f>
        <v/>
      </c>
      <c r="AT1529" s="96">
        <f>IF(Table2[[#This Row],[Pro Bet]]="","",IF(AS1529="",AR1529*-1,AS1529-AR1529))</f>
        <v>-100</v>
      </c>
    </row>
    <row r="1530" spans="1:46" x14ac:dyDescent="0.25">
      <c r="A1530" s="38">
        <v>45332</v>
      </c>
      <c r="B1530" s="39" t="s">
        <v>44</v>
      </c>
      <c r="C1530" s="40">
        <v>0.71875</v>
      </c>
      <c r="D1530" s="39">
        <v>5</v>
      </c>
      <c r="E1530" s="39">
        <v>0</v>
      </c>
      <c r="F1530" s="70">
        <v>9</v>
      </c>
      <c r="G1530" s="39">
        <v>1600</v>
      </c>
      <c r="H1530" s="39" t="s">
        <v>1398</v>
      </c>
      <c r="I1530" s="39"/>
      <c r="J1530" s="39">
        <v>160</v>
      </c>
      <c r="K1530" s="39">
        <v>7</v>
      </c>
      <c r="L1530" s="39" t="s">
        <v>97</v>
      </c>
      <c r="M1530" s="39" t="s">
        <v>999</v>
      </c>
      <c r="N1530" s="41">
        <v>3.2</v>
      </c>
      <c r="O1530" s="39" t="s">
        <v>1068</v>
      </c>
      <c r="P1530" s="39" t="s">
        <v>1509</v>
      </c>
      <c r="Q1530" s="48"/>
      <c r="R1530" s="39">
        <v>3</v>
      </c>
      <c r="S1530" s="39">
        <v>52</v>
      </c>
      <c r="T1530" s="39">
        <v>52</v>
      </c>
      <c r="U1530" s="48">
        <v>55.673382820784731</v>
      </c>
      <c r="V1530" s="39">
        <v>1</v>
      </c>
      <c r="W1530" s="39">
        <v>1</v>
      </c>
      <c r="X1530" s="39">
        <v>3</v>
      </c>
      <c r="Y1530" s="39">
        <v>5.5</v>
      </c>
      <c r="Z1530" s="39">
        <v>20</v>
      </c>
      <c r="AA1530" s="39"/>
      <c r="AB1530" s="52"/>
      <c r="AC1530" s="39" t="s">
        <v>2</v>
      </c>
      <c r="AD1530" s="41">
        <v>3.4</v>
      </c>
      <c r="AE1530" s="41">
        <v>1.3</v>
      </c>
      <c r="AF1530" s="68" t="s">
        <v>619</v>
      </c>
      <c r="AG1530" s="39" t="str">
        <f>VLOOKUP(B1530,$B$1703:$D$1743,2,FALSE)</f>
        <v>NSW</v>
      </c>
      <c r="AH1530" s="39" t="str">
        <f>VLOOKUP(B1530,$B$1703:$D$1743,3,FALSE)</f>
        <v>-</v>
      </c>
      <c r="AI1530" s="69" t="str">
        <f>TRIM(PROPER(L1530))</f>
        <v>Marquess</v>
      </c>
      <c r="AJ1530" s="39" t="str">
        <f>TEXT(A1530, "ddd")</f>
        <v>Sat</v>
      </c>
      <c r="AK1530" s="39">
        <f>MONTH(Table2[[#This Row],[Date]])</f>
        <v>2</v>
      </c>
      <c r="AL1530" s="79" t="s">
        <v>1362</v>
      </c>
      <c r="AM1530" s="39" t="str">
        <f>IF(AND(Table2[[#This Row],[Date]]=A1531,Table2[[#This Row],[Track]]=B1531,Table2[[#This Row],[Race]]=F1531,AL1530&lt;&gt;"Neg",AL1531&lt;&gt;"Neg"),2,"")</f>
        <v/>
      </c>
      <c r="AN1530" s="39" t="str">
        <f>IF(AM1530=2,2,IF(AND(AM1529=2,Table2[[#This Row],[Negatives]]&lt;&gt;"NEG"),2,""))</f>
        <v/>
      </c>
      <c r="AO1530" s="39">
        <f>IF(AND(Table2[[#This Row],[State]]="NSW",Table2[[#This Row],[Rated Order]]=3,AN1530=""),100,100)</f>
        <v>100</v>
      </c>
      <c r="AP1530" s="39" t="str">
        <f>IF(AC1530&lt;&gt;"Won","",AO1530*AD1530)</f>
        <v/>
      </c>
      <c r="AQ1530" s="39">
        <f>IF(AP1530="",AO1530*-1,AP1530-AO1530)</f>
        <v>-100</v>
      </c>
      <c r="AR1530" s="95" t="str">
        <f>IF(Table2[[#This Row],[Negatives]]="NEG","",IF(AND(Table2[[#This Row],[2 Pro Bets]]="",Table2[[#This Row],[State]]="NSW",Table2[[#This Row],[Rated Order]]=3),"",100))</f>
        <v/>
      </c>
      <c r="AS1530" s="47" t="str">
        <f>IF(Table2[[#This Row],[Pro Bet]]="","",IF(Table2[[#This Row],[Lev Ret]]="","",AR1530*Table2[[#This Row],[Div]]))</f>
        <v/>
      </c>
      <c r="AT1530" s="96" t="str">
        <f>IF(Table2[[#This Row],[Pro Bet]]="","",IF(AS1530="",AR1530*-1,AS1530-AR1530))</f>
        <v/>
      </c>
    </row>
    <row r="1531" spans="1:46" x14ac:dyDescent="0.25">
      <c r="A1531" s="38">
        <v>45332</v>
      </c>
      <c r="B1531" s="39" t="s">
        <v>44</v>
      </c>
      <c r="C1531" s="40">
        <v>0.74652777777777779</v>
      </c>
      <c r="D1531" s="39">
        <v>5</v>
      </c>
      <c r="E1531" s="39">
        <v>0</v>
      </c>
      <c r="F1531" s="70">
        <v>10</v>
      </c>
      <c r="G1531" s="39">
        <v>1200</v>
      </c>
      <c r="H1531" s="39" t="s">
        <v>1398</v>
      </c>
      <c r="I1531" s="39">
        <v>78</v>
      </c>
      <c r="J1531" s="39">
        <v>160</v>
      </c>
      <c r="K1531" s="39">
        <v>3</v>
      </c>
      <c r="L1531" s="39" t="s">
        <v>428</v>
      </c>
      <c r="M1531" s="39" t="s">
        <v>1006</v>
      </c>
      <c r="N1531" s="41">
        <v>3.3</v>
      </c>
      <c r="O1531" s="39" t="s">
        <v>1089</v>
      </c>
      <c r="P1531" s="39" t="s">
        <v>1064</v>
      </c>
      <c r="Q1531" s="48"/>
      <c r="R1531" s="39">
        <v>4</v>
      </c>
      <c r="S1531" s="39">
        <v>59.5</v>
      </c>
      <c r="T1531" s="39">
        <v>59.5</v>
      </c>
      <c r="U1531" s="48">
        <v>57.330057330057329</v>
      </c>
      <c r="V1531" s="39">
        <v>1</v>
      </c>
      <c r="W1531" s="39"/>
      <c r="X1531" s="39">
        <v>2</v>
      </c>
      <c r="Y1531" s="39">
        <v>4.9000000000000004</v>
      </c>
      <c r="Z1531" s="39">
        <v>20</v>
      </c>
      <c r="AA1531" s="39"/>
      <c r="AB1531" s="52"/>
      <c r="AC1531" s="39" t="s">
        <v>2</v>
      </c>
      <c r="AD1531" s="41">
        <v>1.6</v>
      </c>
      <c r="AE1531" s="41">
        <v>1.6</v>
      </c>
      <c r="AF1531" s="68" t="s">
        <v>619</v>
      </c>
      <c r="AG1531" s="39" t="str">
        <f>VLOOKUP(B1531,$B$1703:$D$1743,2,FALSE)</f>
        <v>NSW</v>
      </c>
      <c r="AH1531" s="39" t="str">
        <f>VLOOKUP(B1531,$B$1703:$D$1743,3,FALSE)</f>
        <v>-</v>
      </c>
      <c r="AI1531" s="69" t="str">
        <f>TRIM(PROPER(L1531))</f>
        <v>Tintookie</v>
      </c>
      <c r="AJ1531" s="39" t="str">
        <f>TEXT(A1531, "ddd")</f>
        <v>Sat</v>
      </c>
      <c r="AK1531" s="39">
        <f>MONTH(Table2[[#This Row],[Date]])</f>
        <v>2</v>
      </c>
      <c r="AL1531" s="39"/>
      <c r="AM1531" s="39" t="str">
        <f>IF(AND(Table2[[#This Row],[Date]]=A1532,Table2[[#This Row],[Track]]=B1532,Table2[[#This Row],[Race]]=F1532,AL1531&lt;&gt;"Neg",AL1532&lt;&gt;"Neg"),2,"")</f>
        <v/>
      </c>
      <c r="AN1531" s="39" t="str">
        <f>IF(AM1531=2,2,IF(AND(AM1530=2,Table2[[#This Row],[Negatives]]&lt;&gt;"NEG"),2,""))</f>
        <v/>
      </c>
      <c r="AO1531" s="39">
        <f>IF(AND(Table2[[#This Row],[State]]="NSW",Table2[[#This Row],[Rated Order]]=3,AN1531=""),100,100)</f>
        <v>100</v>
      </c>
      <c r="AP1531" s="39" t="str">
        <f>IF(AC1531&lt;&gt;"Won","",AO1531*AD1531)</f>
        <v/>
      </c>
      <c r="AQ1531" s="39">
        <f>IF(AP1531="",AO1531*-1,AP1531-AO1531)</f>
        <v>-100</v>
      </c>
      <c r="AR1531" s="95">
        <f>IF(Table2[[#This Row],[Negatives]]="NEG","",IF(AND(Table2[[#This Row],[2 Pro Bets]]="",Table2[[#This Row],[State]]="NSW",Table2[[#This Row],[Rated Order]]=3),"",100))</f>
        <v>100</v>
      </c>
      <c r="AS1531" s="47" t="str">
        <f>IF(Table2[[#This Row],[Pro Bet]]="","",IF(Table2[[#This Row],[Lev Ret]]="","",AR1531*Table2[[#This Row],[Div]]))</f>
        <v/>
      </c>
      <c r="AT1531" s="96">
        <f>IF(Table2[[#This Row],[Pro Bet]]="","",IF(AS1531="",AR1531*-1,AS1531-AR1531))</f>
        <v>-100</v>
      </c>
    </row>
    <row r="1532" spans="1:46" x14ac:dyDescent="0.25">
      <c r="A1532" s="38">
        <v>45332</v>
      </c>
      <c r="B1532" s="39" t="s">
        <v>44</v>
      </c>
      <c r="C1532" s="40">
        <v>0.74652777777777779</v>
      </c>
      <c r="D1532" s="39">
        <v>5</v>
      </c>
      <c r="E1532" s="39">
        <v>0</v>
      </c>
      <c r="F1532" s="70">
        <v>10</v>
      </c>
      <c r="G1532" s="39">
        <v>1200</v>
      </c>
      <c r="H1532" s="39" t="s">
        <v>1398</v>
      </c>
      <c r="I1532" s="39">
        <v>78</v>
      </c>
      <c r="J1532" s="39">
        <v>160</v>
      </c>
      <c r="K1532" s="39">
        <v>8</v>
      </c>
      <c r="L1532" s="39" t="s">
        <v>111</v>
      </c>
      <c r="M1532" s="39" t="s">
        <v>1018</v>
      </c>
      <c r="N1532" s="41">
        <v>6.3</v>
      </c>
      <c r="O1532" s="39" t="s">
        <v>1349</v>
      </c>
      <c r="P1532" s="39" t="s">
        <v>1421</v>
      </c>
      <c r="Q1532" s="48"/>
      <c r="R1532" s="39">
        <v>6</v>
      </c>
      <c r="S1532" s="39">
        <v>56.5</v>
      </c>
      <c r="T1532" s="39">
        <v>56.5</v>
      </c>
      <c r="U1532" s="48">
        <v>57.330057330057329</v>
      </c>
      <c r="V1532" s="39">
        <v>2</v>
      </c>
      <c r="W1532" s="39">
        <v>2</v>
      </c>
      <c r="X1532" s="39">
        <v>3</v>
      </c>
      <c r="Y1532" s="39">
        <v>5.5</v>
      </c>
      <c r="Z1532" s="39">
        <v>20</v>
      </c>
      <c r="AA1532" s="39"/>
      <c r="AB1532" s="52"/>
      <c r="AC1532" s="39"/>
      <c r="AD1532" s="41">
        <v>4.5999999999999996</v>
      </c>
      <c r="AE1532" s="41"/>
      <c r="AF1532" s="68" t="s">
        <v>619</v>
      </c>
      <c r="AG1532" s="39" t="str">
        <f>VLOOKUP(B1532,$B$1703:$D$1743,2,FALSE)</f>
        <v>NSW</v>
      </c>
      <c r="AH1532" s="39" t="str">
        <f>VLOOKUP(B1532,$B$1703:$D$1743,3,FALSE)</f>
        <v>-</v>
      </c>
      <c r="AI1532" s="69" t="str">
        <f>TRIM(PROPER(L1532))</f>
        <v>Mrs Chrissie</v>
      </c>
      <c r="AJ1532" s="39" t="str">
        <f>TEXT(A1532, "ddd")</f>
        <v>Sat</v>
      </c>
      <c r="AK1532" s="39">
        <f>MONTH(Table2[[#This Row],[Date]])</f>
        <v>2</v>
      </c>
      <c r="AL1532" s="39" t="s">
        <v>1362</v>
      </c>
      <c r="AM1532" s="39" t="str">
        <f>IF(AND(Table2[[#This Row],[Date]]=A1533,Table2[[#This Row],[Track]]=B1533,Table2[[#This Row],[Race]]=F1533,AL1532&lt;&gt;"Neg",AL1533&lt;&gt;"Neg"),2,"")</f>
        <v/>
      </c>
      <c r="AN1532" s="39" t="str">
        <f>IF(AM1532=2,2,IF(AND(AM1531=2,Table2[[#This Row],[Negatives]]&lt;&gt;"NEG"),2,""))</f>
        <v/>
      </c>
      <c r="AO1532" s="39">
        <f>IF(AND(Table2[[#This Row],[State]]="NSW",Table2[[#This Row],[Rated Order]]=3,AN1532=""),100,100)</f>
        <v>100</v>
      </c>
      <c r="AP1532" s="39" t="str">
        <f>IF(AC1532&lt;&gt;"Won","",AO1532*AD1532)</f>
        <v/>
      </c>
      <c r="AQ1532" s="39">
        <f>IF(AP1532="",AO1532*-1,AP1532-AO1532)</f>
        <v>-100</v>
      </c>
      <c r="AR1532" s="95" t="str">
        <f>IF(Table2[[#This Row],[Negatives]]="NEG","",IF(AND(Table2[[#This Row],[2 Pro Bets]]="",Table2[[#This Row],[State]]="NSW",Table2[[#This Row],[Rated Order]]=3),"",100))</f>
        <v/>
      </c>
      <c r="AS1532" s="47" t="str">
        <f>IF(Table2[[#This Row],[Pro Bet]]="","",IF(Table2[[#This Row],[Lev Ret]]="","",AR1532*Table2[[#This Row],[Div]]))</f>
        <v/>
      </c>
      <c r="AT1532" s="96" t="str">
        <f>IF(Table2[[#This Row],[Pro Bet]]="","",IF(AS1532="",AR1532*-1,AS1532-AR1532))</f>
        <v/>
      </c>
    </row>
    <row r="1533" spans="1:46" x14ac:dyDescent="0.25">
      <c r="A1533" s="38">
        <v>45339</v>
      </c>
      <c r="B1533" s="39" t="s">
        <v>44</v>
      </c>
      <c r="C1533" s="40">
        <v>0.54513888888888895</v>
      </c>
      <c r="D1533" s="39">
        <v>5</v>
      </c>
      <c r="E1533" s="39">
        <v>4</v>
      </c>
      <c r="F1533" s="70">
        <v>2</v>
      </c>
      <c r="G1533" s="39">
        <v>1000</v>
      </c>
      <c r="H1533" s="39" t="s">
        <v>1398</v>
      </c>
      <c r="I1533" s="39">
        <v>72</v>
      </c>
      <c r="J1533" s="39">
        <v>120</v>
      </c>
      <c r="K1533" s="39">
        <v>4</v>
      </c>
      <c r="L1533" s="39" t="s">
        <v>429</v>
      </c>
      <c r="M1533" s="39" t="s">
        <v>1006</v>
      </c>
      <c r="N1533" s="41">
        <v>4.5999999999999996</v>
      </c>
      <c r="O1533" s="39" t="s">
        <v>1409</v>
      </c>
      <c r="P1533" s="39" t="s">
        <v>1416</v>
      </c>
      <c r="Q1533" s="48"/>
      <c r="R1533" s="39">
        <v>1</v>
      </c>
      <c r="S1533" s="39">
        <v>56</v>
      </c>
      <c r="T1533" s="39">
        <v>56</v>
      </c>
      <c r="U1533" s="48">
        <v>26.412027631044293</v>
      </c>
      <c r="V1533" s="39">
        <v>2</v>
      </c>
      <c r="W1533" s="39"/>
      <c r="X1533" s="39">
        <v>2</v>
      </c>
      <c r="Y1533" s="39">
        <v>4.8</v>
      </c>
      <c r="Z1533" s="39">
        <v>20</v>
      </c>
      <c r="AA1533" s="39"/>
      <c r="AB1533" s="52"/>
      <c r="AC1533" s="39" t="s">
        <v>1</v>
      </c>
      <c r="AD1533" s="41">
        <v>4.4000000000000004</v>
      </c>
      <c r="AE1533" s="41">
        <v>1.6</v>
      </c>
      <c r="AF1533" s="68" t="s">
        <v>619</v>
      </c>
      <c r="AG1533" s="39" t="str">
        <f>VLOOKUP(B1533,$B$1703:$D$1743,2,FALSE)</f>
        <v>NSW</v>
      </c>
      <c r="AH1533" s="39" t="str">
        <f>VLOOKUP(B1533,$B$1703:$D$1743,3,FALSE)</f>
        <v>-</v>
      </c>
      <c r="AI1533" s="69" t="str">
        <f>TRIM(PROPER(L1533))</f>
        <v>Rebel Dean</v>
      </c>
      <c r="AJ1533" s="39" t="str">
        <f>TEXT(A1533, "ddd")</f>
        <v>Sat</v>
      </c>
      <c r="AK1533" s="39">
        <f>MONTH(Table2[[#This Row],[Date]])</f>
        <v>2</v>
      </c>
      <c r="AL1533" s="39"/>
      <c r="AM1533" s="39">
        <f>IF(AND(Table2[[#This Row],[Date]]=A1534,Table2[[#This Row],[Track]]=B1534,Table2[[#This Row],[Race]]=F1534,AL1533&lt;&gt;"Neg",AL1534&lt;&gt;"Neg"),2,"")</f>
        <v>2</v>
      </c>
      <c r="AN1533" s="39">
        <f>IF(AM1533=2,2,IF(AND(AM1532=2,Table2[[#This Row],[Negatives]]&lt;&gt;"NEG"),2,""))</f>
        <v>2</v>
      </c>
      <c r="AO1533" s="39">
        <f>IF(AND(Table2[[#This Row],[State]]="NSW",Table2[[#This Row],[Rated Order]]=3,AN1533=""),100,100)</f>
        <v>100</v>
      </c>
      <c r="AP1533" s="39" t="str">
        <f>IF(AC1533&lt;&gt;"Won","",AO1533*AD1533)</f>
        <v/>
      </c>
      <c r="AQ1533" s="39">
        <f>IF(AP1533="",AO1533*-1,AP1533-AO1533)</f>
        <v>-100</v>
      </c>
      <c r="AR1533" s="95">
        <f>IF(Table2[[#This Row],[Negatives]]="NEG","",IF(AND(Table2[[#This Row],[2 Pro Bets]]="",Table2[[#This Row],[State]]="NSW",Table2[[#This Row],[Rated Order]]=3),"",100))</f>
        <v>100</v>
      </c>
      <c r="AS1533" s="47" t="str">
        <f>IF(Table2[[#This Row],[Pro Bet]]="","",IF(Table2[[#This Row],[Lev Ret]]="","",AR1533*Table2[[#This Row],[Div]]))</f>
        <v/>
      </c>
      <c r="AT1533" s="96">
        <f>IF(Table2[[#This Row],[Pro Bet]]="","",IF(AS1533="",AR1533*-1,AS1533-AR1533))</f>
        <v>-100</v>
      </c>
    </row>
    <row r="1534" spans="1:46" x14ac:dyDescent="0.25">
      <c r="A1534" s="38">
        <v>45339</v>
      </c>
      <c r="B1534" s="39" t="s">
        <v>44</v>
      </c>
      <c r="C1534" s="40">
        <v>0.54513888888888895</v>
      </c>
      <c r="D1534" s="39">
        <v>5</v>
      </c>
      <c r="E1534" s="39">
        <v>4</v>
      </c>
      <c r="F1534" s="70">
        <v>2</v>
      </c>
      <c r="G1534" s="39">
        <v>1000</v>
      </c>
      <c r="H1534" s="39" t="s">
        <v>1398</v>
      </c>
      <c r="I1534" s="39">
        <v>72</v>
      </c>
      <c r="J1534" s="39">
        <v>120</v>
      </c>
      <c r="K1534" s="39">
        <v>8</v>
      </c>
      <c r="L1534" s="39" t="s">
        <v>430</v>
      </c>
      <c r="M1534" s="39" t="s">
        <v>999</v>
      </c>
      <c r="N1534" s="41">
        <v>4.7</v>
      </c>
      <c r="O1534" s="39" t="s">
        <v>1450</v>
      </c>
      <c r="P1534" s="39" t="s">
        <v>1262</v>
      </c>
      <c r="Q1534" s="48"/>
      <c r="R1534" s="39">
        <v>8</v>
      </c>
      <c r="S1534" s="39">
        <v>54.5</v>
      </c>
      <c r="T1534" s="39">
        <v>54.5</v>
      </c>
      <c r="U1534" s="48">
        <v>26.412027631044293</v>
      </c>
      <c r="V1534" s="39">
        <v>4</v>
      </c>
      <c r="W1534" s="39">
        <v>3</v>
      </c>
      <c r="X1534" s="39">
        <v>3</v>
      </c>
      <c r="Y1534" s="39">
        <v>5.9</v>
      </c>
      <c r="Z1534" s="39">
        <v>20</v>
      </c>
      <c r="AA1534" s="39"/>
      <c r="AB1534" s="52"/>
      <c r="AC1534" s="39" t="s">
        <v>471</v>
      </c>
      <c r="AD1534" s="41">
        <v>5</v>
      </c>
      <c r="AE1534" s="41">
        <v>1.9</v>
      </c>
      <c r="AF1534" s="68" t="s">
        <v>619</v>
      </c>
      <c r="AG1534" s="39" t="str">
        <f>VLOOKUP(B1534,$B$1703:$D$1743,2,FALSE)</f>
        <v>NSW</v>
      </c>
      <c r="AH1534" s="39" t="str">
        <f>VLOOKUP(B1534,$B$1703:$D$1743,3,FALSE)</f>
        <v>-</v>
      </c>
      <c r="AI1534" s="69" t="str">
        <f>TRIM(PROPER(L1534))</f>
        <v>Martial Music</v>
      </c>
      <c r="AJ1534" s="39" t="str">
        <f>TEXT(A1534, "ddd")</f>
        <v>Sat</v>
      </c>
      <c r="AK1534" s="39">
        <f>MONTH(Table2[[#This Row],[Date]])</f>
        <v>2</v>
      </c>
      <c r="AL1534" s="39"/>
      <c r="AM1534" s="39" t="str">
        <f>IF(AND(Table2[[#This Row],[Date]]=A1535,Table2[[#This Row],[Track]]=B1535,Table2[[#This Row],[Race]]=F1535,AL1534&lt;&gt;"Neg",AL1535&lt;&gt;"Neg"),2,"")</f>
        <v/>
      </c>
      <c r="AN1534" s="39">
        <f>IF(AM1534=2,2,IF(AND(AM1533=2,Table2[[#This Row],[Negatives]]&lt;&gt;"NEG"),2,""))</f>
        <v>2</v>
      </c>
      <c r="AO1534" s="39">
        <f>IF(AND(Table2[[#This Row],[State]]="NSW",Table2[[#This Row],[Rated Order]]=3,AN1534=""),100,100)</f>
        <v>100</v>
      </c>
      <c r="AP1534" s="39">
        <f>IF(AC1534&lt;&gt;"Won","",AO1534*AD1534)</f>
        <v>500</v>
      </c>
      <c r="AQ1534" s="39">
        <f>IF(AP1534="",AO1534*-1,AP1534-AO1534)</f>
        <v>400</v>
      </c>
      <c r="AR1534" s="95">
        <f>IF(Table2[[#This Row],[Negatives]]="NEG","",IF(AND(Table2[[#This Row],[2 Pro Bets]]="",Table2[[#This Row],[State]]="NSW",Table2[[#This Row],[Rated Order]]=3),"",100))</f>
        <v>100</v>
      </c>
      <c r="AS1534" s="47">
        <f>IF(Table2[[#This Row],[Pro Bet]]="","",IF(Table2[[#This Row],[Lev Ret]]="","",AR1534*Table2[[#This Row],[Div]]))</f>
        <v>500</v>
      </c>
      <c r="AT1534" s="96">
        <f>IF(Table2[[#This Row],[Pro Bet]]="","",IF(AS1534="",AR1534*-1,AS1534-AR1534))</f>
        <v>400</v>
      </c>
    </row>
    <row r="1535" spans="1:46" x14ac:dyDescent="0.25">
      <c r="A1535" s="38">
        <v>45339</v>
      </c>
      <c r="B1535" s="39" t="s">
        <v>225</v>
      </c>
      <c r="C1535" s="40">
        <v>0.60416666666666663</v>
      </c>
      <c r="D1535" s="39">
        <v>4</v>
      </c>
      <c r="E1535" s="39">
        <v>0</v>
      </c>
      <c r="F1535" s="70">
        <v>5</v>
      </c>
      <c r="G1535" s="39">
        <v>1400</v>
      </c>
      <c r="H1535" s="39" t="s">
        <v>1021</v>
      </c>
      <c r="I1535" s="39" t="s">
        <v>1061</v>
      </c>
      <c r="J1535" s="39">
        <v>200</v>
      </c>
      <c r="K1535" s="39">
        <v>1</v>
      </c>
      <c r="L1535" s="39" t="s">
        <v>137</v>
      </c>
      <c r="M1535" s="39" t="s">
        <v>1030</v>
      </c>
      <c r="N1535" s="41">
        <v>4.5999999999999996</v>
      </c>
      <c r="O1535" s="39" t="s">
        <v>1216</v>
      </c>
      <c r="P1535" s="39" t="s">
        <v>1084</v>
      </c>
      <c r="Q1535" s="48"/>
      <c r="R1535" s="39">
        <v>1</v>
      </c>
      <c r="S1535" s="39">
        <v>58.5</v>
      </c>
      <c r="T1535" s="39">
        <v>58.5</v>
      </c>
      <c r="U1535" s="48">
        <v>62.500000000000007</v>
      </c>
      <c r="V1535" s="39">
        <v>2</v>
      </c>
      <c r="W1535" s="39"/>
      <c r="X1535" s="39">
        <v>3</v>
      </c>
      <c r="Y1535" s="39">
        <v>5.3</v>
      </c>
      <c r="Z1535" s="39">
        <v>30</v>
      </c>
      <c r="AA1535" s="39">
        <v>10</v>
      </c>
      <c r="AB1535" s="52"/>
      <c r="AC1535" s="39" t="s">
        <v>617</v>
      </c>
      <c r="AD1535" s="41">
        <v>5.5</v>
      </c>
      <c r="AE1535" s="41">
        <v>1.8</v>
      </c>
      <c r="AF1535" s="68" t="s">
        <v>618</v>
      </c>
      <c r="AG1535" s="39" t="str">
        <f>VLOOKUP(B1535,$B$1703:$D$1743,2,FALSE)</f>
        <v>Vic</v>
      </c>
      <c r="AH1535" s="39" t="str">
        <f>VLOOKUP(B1535,$B$1703:$D$1743,3,FALSE)</f>
        <v>-</v>
      </c>
      <c r="AI1535" s="69" t="str">
        <f>TRIM(PROPER(L1535))</f>
        <v>Revolutionary Miss</v>
      </c>
      <c r="AJ1535" s="39" t="str">
        <f>TEXT(A1535, "ddd")</f>
        <v>Sat</v>
      </c>
      <c r="AK1535" s="39">
        <f>MONTH(Table2[[#This Row],[Date]])</f>
        <v>2</v>
      </c>
      <c r="AL1535" s="39" t="s">
        <v>1361</v>
      </c>
      <c r="AM1535" s="39" t="str">
        <f>IF(AND(Table2[[#This Row],[Date]]=A1536,Table2[[#This Row],[Track]]=B1536,Table2[[#This Row],[Race]]=F1536,AL1535&lt;&gt;"Neg",AL1536&lt;&gt;"Neg"),2,"")</f>
        <v/>
      </c>
      <c r="AN1535" s="39" t="str">
        <f>IF(AM1535=2,2,IF(AND(AM1534=2,Table2[[#This Row],[Negatives]]&lt;&gt;"NEG"),2,""))</f>
        <v/>
      </c>
      <c r="AO1535" s="39">
        <f>IF(AND(Table2[[#This Row],[State]]="NSW",Table2[[#This Row],[Rated Order]]=3,AN1535=""),100,100)</f>
        <v>100</v>
      </c>
      <c r="AP1535" s="39">
        <f>IF(AC1535&lt;&gt;"Won","",AO1535*AD1535)</f>
        <v>550</v>
      </c>
      <c r="AQ1535" s="39">
        <f>IF(AP1535="",AO1535*-1,AP1535-AO1535)</f>
        <v>450</v>
      </c>
      <c r="AR1535" s="95" t="str">
        <f>IF(Table2[[#This Row],[Negatives]]="NEG","",IF(AND(Table2[[#This Row],[2 Pro Bets]]="",Table2[[#This Row],[State]]="NSW",Table2[[#This Row],[Rated Order]]=3),"",100))</f>
        <v/>
      </c>
      <c r="AS1535" s="47" t="str">
        <f>IF(Table2[[#This Row],[Pro Bet]]="","",IF(Table2[[#This Row],[Lev Ret]]="","",AR1535*Table2[[#This Row],[Div]]))</f>
        <v/>
      </c>
      <c r="AT1535" s="96" t="str">
        <f>IF(Table2[[#This Row],[Pro Bet]]="","",IF(AS1535="",AR1535*-1,AS1535-AR1535))</f>
        <v/>
      </c>
    </row>
    <row r="1536" spans="1:46" x14ac:dyDescent="0.25">
      <c r="A1536" s="38">
        <v>45339</v>
      </c>
      <c r="B1536" s="39" t="s">
        <v>225</v>
      </c>
      <c r="C1536" s="40">
        <v>0.70486111111111116</v>
      </c>
      <c r="D1536" s="39">
        <v>4</v>
      </c>
      <c r="E1536" s="39">
        <v>0</v>
      </c>
      <c r="F1536" s="70">
        <v>9</v>
      </c>
      <c r="G1536" s="39">
        <v>1400</v>
      </c>
      <c r="H1536" s="39" t="s">
        <v>988</v>
      </c>
      <c r="I1536" s="39" t="s">
        <v>989</v>
      </c>
      <c r="J1536" s="39">
        <v>175</v>
      </c>
      <c r="K1536" s="39">
        <v>6</v>
      </c>
      <c r="L1536" s="39" t="s">
        <v>78</v>
      </c>
      <c r="M1536" s="39" t="s">
        <v>999</v>
      </c>
      <c r="N1536" s="41">
        <v>13</v>
      </c>
      <c r="O1536" s="39" t="s">
        <v>1000</v>
      </c>
      <c r="P1536" s="39" t="s">
        <v>1215</v>
      </c>
      <c r="Q1536" s="48"/>
      <c r="R1536" s="39">
        <v>1</v>
      </c>
      <c r="S1536" s="39">
        <v>55.5</v>
      </c>
      <c r="T1536" s="39">
        <v>55.5</v>
      </c>
      <c r="U1536" s="48">
        <v>76.65782493368701</v>
      </c>
      <c r="V1536" s="39">
        <v>2</v>
      </c>
      <c r="W1536" s="39"/>
      <c r="X1536" s="39">
        <v>2</v>
      </c>
      <c r="Y1536" s="39">
        <v>5.2</v>
      </c>
      <c r="Z1536" s="39">
        <v>35</v>
      </c>
      <c r="AA1536" s="39">
        <v>11</v>
      </c>
      <c r="AB1536" s="52"/>
      <c r="AC1536" s="39"/>
      <c r="AD1536" s="41">
        <v>20</v>
      </c>
      <c r="AE1536" s="41"/>
      <c r="AF1536" s="68" t="s">
        <v>618</v>
      </c>
      <c r="AG1536" s="39" t="str">
        <f>VLOOKUP(B1536,$B$1703:$D$1743,2,FALSE)</f>
        <v>Vic</v>
      </c>
      <c r="AH1536" s="39" t="str">
        <f>VLOOKUP(B1536,$B$1703:$D$1743,3,FALSE)</f>
        <v>-</v>
      </c>
      <c r="AI1536" s="69" t="str">
        <f>TRIM(PROPER(L1536))</f>
        <v>Crosshaven</v>
      </c>
      <c r="AJ1536" s="39" t="str">
        <f>TEXT(A1536, "ddd")</f>
        <v>Sat</v>
      </c>
      <c r="AK1536" s="39">
        <f>MONTH(Table2[[#This Row],[Date]])</f>
        <v>2</v>
      </c>
      <c r="AL1536" s="39"/>
      <c r="AM1536" s="39" t="str">
        <f>IF(AND(Table2[[#This Row],[Date]]=A1537,Table2[[#This Row],[Track]]=B1537,Table2[[#This Row],[Race]]=F1537,AL1536&lt;&gt;"Neg",AL1537&lt;&gt;"Neg"),2,"")</f>
        <v/>
      </c>
      <c r="AN1536" s="39" t="str">
        <f>IF(AM1536=2,2,IF(AND(AM1535=2,Table2[[#This Row],[Negatives]]&lt;&gt;"NEG"),2,""))</f>
        <v/>
      </c>
      <c r="AO1536" s="39">
        <f>IF(AND(Table2[[#This Row],[State]]="NSW",Table2[[#This Row],[Rated Order]]=3,AN1536=""),100,100)</f>
        <v>100</v>
      </c>
      <c r="AP1536" s="39" t="str">
        <f>IF(AC1536&lt;&gt;"Won","",AO1536*AD1536)</f>
        <v/>
      </c>
      <c r="AQ1536" s="39">
        <f>IF(AP1536="",AO1536*-1,AP1536-AO1536)</f>
        <v>-100</v>
      </c>
      <c r="AR1536" s="95">
        <f>IF(Table2[[#This Row],[Negatives]]="NEG","",IF(AND(Table2[[#This Row],[2 Pro Bets]]="",Table2[[#This Row],[State]]="NSW",Table2[[#This Row],[Rated Order]]=3),"",100))</f>
        <v>100</v>
      </c>
      <c r="AS1536" s="47" t="str">
        <f>IF(Table2[[#This Row],[Pro Bet]]="","",IF(Table2[[#This Row],[Lev Ret]]="","",AR1536*Table2[[#This Row],[Div]]))</f>
        <v/>
      </c>
      <c r="AT1536" s="96">
        <f>IF(Table2[[#This Row],[Pro Bet]]="","",IF(AS1536="",AR1536*-1,AS1536-AR1536))</f>
        <v>-100</v>
      </c>
    </row>
    <row r="1537" spans="1:46" x14ac:dyDescent="0.25">
      <c r="A1537" s="38">
        <v>45339</v>
      </c>
      <c r="B1537" s="39" t="s">
        <v>44</v>
      </c>
      <c r="C1537" s="40">
        <v>0.71875</v>
      </c>
      <c r="D1537" s="39">
        <v>5</v>
      </c>
      <c r="E1537" s="39">
        <v>4</v>
      </c>
      <c r="F1537" s="70">
        <v>9</v>
      </c>
      <c r="G1537" s="39">
        <v>1600</v>
      </c>
      <c r="H1537" s="39" t="s">
        <v>1398</v>
      </c>
      <c r="I1537" s="39">
        <v>88</v>
      </c>
      <c r="J1537" s="39">
        <v>160</v>
      </c>
      <c r="K1537" s="39">
        <v>5</v>
      </c>
      <c r="L1537" s="39" t="s">
        <v>210</v>
      </c>
      <c r="M1537" s="39" t="s">
        <v>1006</v>
      </c>
      <c r="N1537" s="41">
        <v>3.9</v>
      </c>
      <c r="O1537" s="39" t="s">
        <v>1427</v>
      </c>
      <c r="P1537" s="39" t="s">
        <v>1421</v>
      </c>
      <c r="Q1537" s="48"/>
      <c r="R1537" s="39">
        <v>2</v>
      </c>
      <c r="S1537" s="39">
        <v>58</v>
      </c>
      <c r="T1537" s="39">
        <v>58</v>
      </c>
      <c r="U1537" s="48">
        <v>40.346907993966823</v>
      </c>
      <c r="V1537" s="39">
        <v>1</v>
      </c>
      <c r="W1537" s="39"/>
      <c r="X1537" s="39">
        <v>2</v>
      </c>
      <c r="Y1537" s="39">
        <v>7.2</v>
      </c>
      <c r="Z1537" s="39">
        <v>20</v>
      </c>
      <c r="AA1537" s="39"/>
      <c r="AB1537" s="52"/>
      <c r="AC1537" s="39" t="s">
        <v>2</v>
      </c>
      <c r="AD1537" s="41">
        <v>4.5999999999999996</v>
      </c>
      <c r="AE1537" s="41">
        <v>1.8</v>
      </c>
      <c r="AF1537" s="68" t="s">
        <v>619</v>
      </c>
      <c r="AG1537" s="39" t="str">
        <f>VLOOKUP(B1537,$B$1703:$D$1743,2,FALSE)</f>
        <v>NSW</v>
      </c>
      <c r="AH1537" s="39" t="str">
        <f>VLOOKUP(B1537,$B$1703:$D$1743,3,FALSE)</f>
        <v>-</v>
      </c>
      <c r="AI1537" s="69" t="str">
        <f>TRIM(PROPER(L1537))</f>
        <v>Estadio Mestalla</v>
      </c>
      <c r="AJ1537" s="39" t="str">
        <f>TEXT(A1537, "ddd")</f>
        <v>Sat</v>
      </c>
      <c r="AK1537" s="39">
        <f>MONTH(Table2[[#This Row],[Date]])</f>
        <v>2</v>
      </c>
      <c r="AL1537" s="39"/>
      <c r="AM1537" s="39" t="str">
        <f>IF(AND(Table2[[#This Row],[Date]]=A1538,Table2[[#This Row],[Track]]=B1538,Table2[[#This Row],[Race]]=F1538,AL1537&lt;&gt;"Neg",AL1538&lt;&gt;"Neg"),2,"")</f>
        <v/>
      </c>
      <c r="AN1537" s="39" t="str">
        <f>IF(AM1537=2,2,IF(AND(AM1536=2,Table2[[#This Row],[Negatives]]&lt;&gt;"NEG"),2,""))</f>
        <v/>
      </c>
      <c r="AO1537" s="39">
        <f>IF(AND(Table2[[#This Row],[State]]="NSW",Table2[[#This Row],[Rated Order]]=3,AN1537=""),100,100)</f>
        <v>100</v>
      </c>
      <c r="AP1537" s="39" t="str">
        <f>IF(AC1537&lt;&gt;"Won","",AO1537*AD1537)</f>
        <v/>
      </c>
      <c r="AQ1537" s="39">
        <f>IF(AP1537="",AO1537*-1,AP1537-AO1537)</f>
        <v>-100</v>
      </c>
      <c r="AR1537" s="95">
        <f>IF(Table2[[#This Row],[Negatives]]="NEG","",IF(AND(Table2[[#This Row],[2 Pro Bets]]="",Table2[[#This Row],[State]]="NSW",Table2[[#This Row],[Rated Order]]=3),"",100))</f>
        <v>100</v>
      </c>
      <c r="AS1537" s="47" t="str">
        <f>IF(Table2[[#This Row],[Pro Bet]]="","",IF(Table2[[#This Row],[Lev Ret]]="","",AR1537*Table2[[#This Row],[Div]]))</f>
        <v/>
      </c>
      <c r="AT1537" s="96">
        <f>IF(Table2[[#This Row],[Pro Bet]]="","",IF(AS1537="",AR1537*-1,AS1537-AR1537))</f>
        <v>-100</v>
      </c>
    </row>
    <row r="1538" spans="1:46" x14ac:dyDescent="0.25">
      <c r="A1538" s="38">
        <v>45339</v>
      </c>
      <c r="B1538" s="39" t="s">
        <v>225</v>
      </c>
      <c r="C1538" s="40">
        <v>0.73263888888888884</v>
      </c>
      <c r="D1538" s="39">
        <v>4</v>
      </c>
      <c r="E1538" s="39">
        <v>0</v>
      </c>
      <c r="F1538" s="70">
        <v>10</v>
      </c>
      <c r="G1538" s="39">
        <v>1400</v>
      </c>
      <c r="H1538" s="39" t="s">
        <v>988</v>
      </c>
      <c r="I1538" s="39">
        <v>84</v>
      </c>
      <c r="J1538" s="39">
        <v>130</v>
      </c>
      <c r="K1538" s="39">
        <v>15</v>
      </c>
      <c r="L1538" s="39" t="s">
        <v>300</v>
      </c>
      <c r="M1538" s="39" t="s">
        <v>1030</v>
      </c>
      <c r="N1538" s="41">
        <v>5.3</v>
      </c>
      <c r="O1538" s="39" t="s">
        <v>1022</v>
      </c>
      <c r="P1538" s="39" t="s">
        <v>1049</v>
      </c>
      <c r="Q1538" s="48"/>
      <c r="R1538" s="39">
        <v>4</v>
      </c>
      <c r="S1538" s="39">
        <v>54</v>
      </c>
      <c r="T1538" s="39">
        <v>54</v>
      </c>
      <c r="U1538" s="48">
        <v>55.904961565338922</v>
      </c>
      <c r="V1538" s="39">
        <v>2</v>
      </c>
      <c r="W1538" s="39">
        <v>4</v>
      </c>
      <c r="X1538" s="39">
        <v>2</v>
      </c>
      <c r="Y1538" s="39">
        <v>4.4000000000000004</v>
      </c>
      <c r="Z1538" s="39">
        <v>40</v>
      </c>
      <c r="AA1538" s="39">
        <v>14</v>
      </c>
      <c r="AB1538" s="52"/>
      <c r="AC1538" s="39"/>
      <c r="AD1538" s="41">
        <v>6</v>
      </c>
      <c r="AE1538" s="41"/>
      <c r="AF1538" s="68" t="s">
        <v>618</v>
      </c>
      <c r="AG1538" s="39" t="str">
        <f>VLOOKUP(B1538,$B$1703:$D$1743,2,FALSE)</f>
        <v>Vic</v>
      </c>
      <c r="AH1538" s="39" t="str">
        <f>VLOOKUP(B1538,$B$1703:$D$1743,3,FALSE)</f>
        <v>-</v>
      </c>
      <c r="AI1538" s="69" t="str">
        <f>TRIM(PROPER(L1538))</f>
        <v>Helix</v>
      </c>
      <c r="AJ1538" s="39" t="str">
        <f>TEXT(A1538, "ddd")</f>
        <v>Sat</v>
      </c>
      <c r="AK1538" s="39">
        <f>MONTH(Table2[[#This Row],[Date]])</f>
        <v>2</v>
      </c>
      <c r="AL1538" s="39" t="s">
        <v>1361</v>
      </c>
      <c r="AM1538" s="39" t="str">
        <f>IF(AND(Table2[[#This Row],[Date]]=A1539,Table2[[#This Row],[Track]]=B1539,Table2[[#This Row],[Race]]=F1539,AL1538&lt;&gt;"Neg",AL1539&lt;&gt;"Neg"),2,"")</f>
        <v/>
      </c>
      <c r="AN1538" s="39" t="str">
        <f>IF(AM1538=2,2,IF(AND(AM1537=2,Table2[[#This Row],[Negatives]]&lt;&gt;"NEG"),2,""))</f>
        <v/>
      </c>
      <c r="AO1538" s="39">
        <f>IF(AND(Table2[[#This Row],[State]]="NSW",Table2[[#This Row],[Rated Order]]=3,AN1538=""),100,100)</f>
        <v>100</v>
      </c>
      <c r="AP1538" s="39" t="str">
        <f>IF(AC1538&lt;&gt;"Won","",AO1538*AD1538)</f>
        <v/>
      </c>
      <c r="AQ1538" s="39">
        <f>IF(AP1538="",AO1538*-1,AP1538-AO1538)</f>
        <v>-100</v>
      </c>
      <c r="AR1538" s="95" t="str">
        <f>IF(Table2[[#This Row],[Negatives]]="NEG","",IF(AND(Table2[[#This Row],[2 Pro Bets]]="",Table2[[#This Row],[State]]="NSW",Table2[[#This Row],[Rated Order]]=3),"",100))</f>
        <v/>
      </c>
      <c r="AS1538" s="47" t="str">
        <f>IF(Table2[[#This Row],[Pro Bet]]="","",IF(Table2[[#This Row],[Lev Ret]]="","",AR1538*Table2[[#This Row],[Div]]))</f>
        <v/>
      </c>
      <c r="AT1538" s="96" t="str">
        <f>IF(Table2[[#This Row],[Pro Bet]]="","",IF(AS1538="",AR1538*-1,AS1538-AR1538))</f>
        <v/>
      </c>
    </row>
    <row r="1539" spans="1:46" x14ac:dyDescent="0.25">
      <c r="A1539" s="38">
        <v>45339</v>
      </c>
      <c r="B1539" s="39" t="s">
        <v>44</v>
      </c>
      <c r="C1539" s="40">
        <v>0.74652777777777779</v>
      </c>
      <c r="D1539" s="39">
        <v>5</v>
      </c>
      <c r="E1539" s="39">
        <v>4</v>
      </c>
      <c r="F1539" s="70">
        <v>10</v>
      </c>
      <c r="G1539" s="39">
        <v>1400</v>
      </c>
      <c r="H1539" s="39" t="s">
        <v>1398</v>
      </c>
      <c r="I1539" s="39">
        <v>78</v>
      </c>
      <c r="J1539" s="39">
        <v>160</v>
      </c>
      <c r="K1539" s="39">
        <v>7</v>
      </c>
      <c r="L1539" s="39" t="s">
        <v>308</v>
      </c>
      <c r="M1539" s="39" t="s">
        <v>999</v>
      </c>
      <c r="N1539" s="41">
        <v>18</v>
      </c>
      <c r="O1539" s="39" t="s">
        <v>1574</v>
      </c>
      <c r="P1539" s="39" t="s">
        <v>1563</v>
      </c>
      <c r="Q1539" s="48">
        <v>3</v>
      </c>
      <c r="R1539" s="39">
        <v>5</v>
      </c>
      <c r="S1539" s="39">
        <v>55.5</v>
      </c>
      <c r="T1539" s="39">
        <v>52.5</v>
      </c>
      <c r="U1539" s="48">
        <v>54.336043360433607</v>
      </c>
      <c r="V1539" s="39">
        <v>2</v>
      </c>
      <c r="W1539" s="39"/>
      <c r="X1539" s="39">
        <v>2</v>
      </c>
      <c r="Y1539" s="39">
        <v>3.3</v>
      </c>
      <c r="Z1539" s="39">
        <v>20</v>
      </c>
      <c r="AA1539" s="39"/>
      <c r="AB1539" s="52"/>
      <c r="AC1539" s="39"/>
      <c r="AD1539" s="41">
        <v>20</v>
      </c>
      <c r="AE1539" s="41"/>
      <c r="AF1539" s="68" t="s">
        <v>619</v>
      </c>
      <c r="AG1539" s="39" t="str">
        <f>VLOOKUP(B1539,$B$1703:$D$1743,2,FALSE)</f>
        <v>NSW</v>
      </c>
      <c r="AH1539" s="39" t="str">
        <f>VLOOKUP(B1539,$B$1703:$D$1743,3,FALSE)</f>
        <v>-</v>
      </c>
      <c r="AI1539" s="69" t="str">
        <f>TRIM(PROPER(L1539))</f>
        <v>Miss Checkoni</v>
      </c>
      <c r="AJ1539" s="39" t="str">
        <f>TEXT(A1539, "ddd")</f>
        <v>Sat</v>
      </c>
      <c r="AK1539" s="39">
        <f>MONTH(Table2[[#This Row],[Date]])</f>
        <v>2</v>
      </c>
      <c r="AL1539" s="39"/>
      <c r="AM1539" s="39" t="str">
        <f>IF(AND(Table2[[#This Row],[Date]]=A1540,Table2[[#This Row],[Track]]=B1540,Table2[[#This Row],[Race]]=F1540,AL1539&lt;&gt;"Neg",AL1540&lt;&gt;"Neg"),2,"")</f>
        <v/>
      </c>
      <c r="AN1539" s="39" t="str">
        <f>IF(AM1539=2,2,IF(AND(AM1538=2,Table2[[#This Row],[Negatives]]&lt;&gt;"NEG"),2,""))</f>
        <v/>
      </c>
      <c r="AO1539" s="39">
        <f>IF(AND(Table2[[#This Row],[State]]="NSW",Table2[[#This Row],[Rated Order]]=3,AN1539=""),100,100)</f>
        <v>100</v>
      </c>
      <c r="AP1539" s="39" t="str">
        <f>IF(AC1539&lt;&gt;"Won","",AO1539*AD1539)</f>
        <v/>
      </c>
      <c r="AQ1539" s="39">
        <f>IF(AP1539="",AO1539*-1,AP1539-AO1539)</f>
        <v>-100</v>
      </c>
      <c r="AR1539" s="95">
        <f>IF(Table2[[#This Row],[Negatives]]="NEG","",IF(AND(Table2[[#This Row],[2 Pro Bets]]="",Table2[[#This Row],[State]]="NSW",Table2[[#This Row],[Rated Order]]=3),"",100))</f>
        <v>100</v>
      </c>
      <c r="AS1539" s="47" t="str">
        <f>IF(Table2[[#This Row],[Pro Bet]]="","",IF(Table2[[#This Row],[Lev Ret]]="","",AR1539*Table2[[#This Row],[Div]]))</f>
        <v/>
      </c>
      <c r="AT1539" s="96">
        <f>IF(Table2[[#This Row],[Pro Bet]]="","",IF(AS1539="",AR1539*-1,AS1539-AR1539))</f>
        <v>-100</v>
      </c>
    </row>
    <row r="1540" spans="1:46" x14ac:dyDescent="0.25">
      <c r="A1540" s="38">
        <v>45346</v>
      </c>
      <c r="B1540" s="39" t="s">
        <v>107</v>
      </c>
      <c r="C1540" s="40">
        <v>0.51041666666666663</v>
      </c>
      <c r="D1540" s="39">
        <v>4</v>
      </c>
      <c r="E1540" s="39">
        <v>4</v>
      </c>
      <c r="F1540" s="70">
        <v>1</v>
      </c>
      <c r="G1540" s="39">
        <v>2000</v>
      </c>
      <c r="H1540" s="39" t="s">
        <v>988</v>
      </c>
      <c r="I1540" s="39" t="s">
        <v>989</v>
      </c>
      <c r="J1540" s="39">
        <v>150</v>
      </c>
      <c r="K1540" s="39">
        <v>7</v>
      </c>
      <c r="L1540" s="39" t="s">
        <v>85</v>
      </c>
      <c r="M1540" s="39" t="s">
        <v>990</v>
      </c>
      <c r="N1540" s="41">
        <v>3.5</v>
      </c>
      <c r="O1540" s="39" t="s">
        <v>1079</v>
      </c>
      <c r="P1540" s="39" t="s">
        <v>997</v>
      </c>
      <c r="Q1540" s="48"/>
      <c r="R1540" s="39">
        <v>2</v>
      </c>
      <c r="S1540" s="39">
        <v>54</v>
      </c>
      <c r="T1540" s="39">
        <v>54</v>
      </c>
      <c r="U1540" s="48">
        <v>60.829493087557609</v>
      </c>
      <c r="V1540" s="39">
        <v>3</v>
      </c>
      <c r="W1540" s="39">
        <v>2</v>
      </c>
      <c r="X1540" s="39">
        <v>2</v>
      </c>
      <c r="Y1540" s="39">
        <v>4.5999999999999996</v>
      </c>
      <c r="Z1540" s="39">
        <v>40</v>
      </c>
      <c r="AA1540" s="39">
        <v>8</v>
      </c>
      <c r="AB1540" s="52"/>
      <c r="AC1540" s="39"/>
      <c r="AD1540" s="41">
        <v>3.6</v>
      </c>
      <c r="AE1540" s="41"/>
      <c r="AF1540" s="68" t="s">
        <v>618</v>
      </c>
      <c r="AG1540" s="39" t="str">
        <f>VLOOKUP(B1540,$B$1703:$D$1743,2,FALSE)</f>
        <v>Vic</v>
      </c>
      <c r="AH1540" s="39" t="str">
        <f>VLOOKUP(B1540,$B$1703:$D$1743,3,FALSE)</f>
        <v>-</v>
      </c>
      <c r="AI1540" s="69" t="str">
        <f>TRIM(PROPER(L1540))</f>
        <v>Flash Feeling</v>
      </c>
      <c r="AJ1540" s="39" t="str">
        <f>TEXT(A1540, "ddd")</f>
        <v>Sat</v>
      </c>
      <c r="AK1540" s="39">
        <f>MONTH(Table2[[#This Row],[Date]])</f>
        <v>2</v>
      </c>
      <c r="AL1540" s="39"/>
      <c r="AM1540" s="39" t="str">
        <f>IF(AND(Table2[[#This Row],[Date]]=A1541,Table2[[#This Row],[Track]]=B1541,Table2[[#This Row],[Race]]=F1541,AL1540&lt;&gt;"Neg",AL1541&lt;&gt;"Neg"),2,"")</f>
        <v/>
      </c>
      <c r="AN1540" s="39" t="str">
        <f>IF(AM1540=2,2,IF(AND(AM1539=2,Table2[[#This Row],[Negatives]]&lt;&gt;"NEG"),2,""))</f>
        <v/>
      </c>
      <c r="AO1540" s="39">
        <f>IF(AND(Table2[[#This Row],[State]]="NSW",Table2[[#This Row],[Rated Order]]=3,AN1540=""),100,100)</f>
        <v>100</v>
      </c>
      <c r="AP1540" s="39" t="str">
        <f>IF(AC1540&lt;&gt;"Won","",AO1540*AD1540)</f>
        <v/>
      </c>
      <c r="AQ1540" s="39">
        <f>IF(AP1540="",AO1540*-1,AP1540-AO1540)</f>
        <v>-100</v>
      </c>
      <c r="AR1540" s="95">
        <f>IF(Table2[[#This Row],[Negatives]]="NEG","",IF(AND(Table2[[#This Row],[2 Pro Bets]]="",Table2[[#This Row],[State]]="NSW",Table2[[#This Row],[Rated Order]]=3),"",100))</f>
        <v>100</v>
      </c>
      <c r="AS1540" s="47" t="str">
        <f>IF(Table2[[#This Row],[Pro Bet]]="","",IF(Table2[[#This Row],[Lev Ret]]="","",AR1540*Table2[[#This Row],[Div]]))</f>
        <v/>
      </c>
      <c r="AT1540" s="96">
        <f>IF(Table2[[#This Row],[Pro Bet]]="","",IF(AS1540="",AR1540*-1,AS1540-AR1540))</f>
        <v>-100</v>
      </c>
    </row>
    <row r="1541" spans="1:46" x14ac:dyDescent="0.25">
      <c r="A1541" s="38">
        <v>45346</v>
      </c>
      <c r="B1541" s="39" t="s">
        <v>45</v>
      </c>
      <c r="C1541" s="40">
        <v>0.56944444444444442</v>
      </c>
      <c r="D1541" s="39">
        <v>6</v>
      </c>
      <c r="E1541" s="39">
        <v>0</v>
      </c>
      <c r="F1541" s="70">
        <v>3</v>
      </c>
      <c r="G1541" s="39">
        <v>1100</v>
      </c>
      <c r="H1541" s="39" t="s">
        <v>1398</v>
      </c>
      <c r="I1541" s="39">
        <v>78</v>
      </c>
      <c r="J1541" s="39">
        <v>160</v>
      </c>
      <c r="K1541" s="39">
        <v>8</v>
      </c>
      <c r="L1541" s="39" t="s">
        <v>431</v>
      </c>
      <c r="M1541" s="39" t="s">
        <v>999</v>
      </c>
      <c r="N1541" s="41">
        <v>3.5</v>
      </c>
      <c r="O1541" s="39" t="s">
        <v>1068</v>
      </c>
      <c r="P1541" s="39" t="s">
        <v>1211</v>
      </c>
      <c r="Q1541" s="48"/>
      <c r="R1541" s="39">
        <v>7</v>
      </c>
      <c r="S1541" s="39">
        <v>55</v>
      </c>
      <c r="T1541" s="39">
        <v>55</v>
      </c>
      <c r="U1541" s="48">
        <v>48.571428571428569</v>
      </c>
      <c r="V1541" s="39">
        <v>5</v>
      </c>
      <c r="W1541" s="39"/>
      <c r="X1541" s="39">
        <v>2</v>
      </c>
      <c r="Y1541" s="39">
        <v>4.5</v>
      </c>
      <c r="Z1541" s="39">
        <v>20</v>
      </c>
      <c r="AA1541" s="39"/>
      <c r="AB1541" s="52"/>
      <c r="AC1541" s="39"/>
      <c r="AD1541" s="41">
        <v>3.5</v>
      </c>
      <c r="AE1541" s="41"/>
      <c r="AF1541" s="68" t="s">
        <v>619</v>
      </c>
      <c r="AG1541" s="39" t="str">
        <f>VLOOKUP(B1541,$B$1703:$D$1743,2,FALSE)</f>
        <v>NSW</v>
      </c>
      <c r="AH1541" s="39" t="str">
        <f>VLOOKUP(B1541,$B$1703:$D$1743,3,FALSE)</f>
        <v>-</v>
      </c>
      <c r="AI1541" s="69" t="str">
        <f>TRIM(PROPER(L1541))</f>
        <v>Dipsy Doodle</v>
      </c>
      <c r="AJ1541" s="39" t="str">
        <f>TEXT(A1541, "ddd")</f>
        <v>Sat</v>
      </c>
      <c r="AK1541" s="39">
        <f>MONTH(Table2[[#This Row],[Date]])</f>
        <v>2</v>
      </c>
      <c r="AL1541" s="39"/>
      <c r="AM1541" s="39" t="str">
        <f>IF(AND(Table2[[#This Row],[Date]]=A1542,Table2[[#This Row],[Track]]=B1542,Table2[[#This Row],[Race]]=F1542,AL1541&lt;&gt;"Neg",AL1542&lt;&gt;"Neg"),2,"")</f>
        <v/>
      </c>
      <c r="AN1541" s="39" t="str">
        <f>IF(AM1541=2,2,IF(AND(AM1540=2,Table2[[#This Row],[Negatives]]&lt;&gt;"NEG"),2,""))</f>
        <v/>
      </c>
      <c r="AO1541" s="39">
        <f>IF(AND(Table2[[#This Row],[State]]="NSW",Table2[[#This Row],[Rated Order]]=3,AN1541=""),100,100)</f>
        <v>100</v>
      </c>
      <c r="AP1541" s="39" t="str">
        <f>IF(AC1541&lt;&gt;"Won","",AO1541*AD1541)</f>
        <v/>
      </c>
      <c r="AQ1541" s="39">
        <f>IF(AP1541="",AO1541*-1,AP1541-AO1541)</f>
        <v>-100</v>
      </c>
      <c r="AR1541" s="95">
        <f>IF(Table2[[#This Row],[Negatives]]="NEG","",IF(AND(Table2[[#This Row],[2 Pro Bets]]="",Table2[[#This Row],[State]]="NSW",Table2[[#This Row],[Rated Order]]=3),"",100))</f>
        <v>100</v>
      </c>
      <c r="AS1541" s="47" t="str">
        <f>IF(Table2[[#This Row],[Pro Bet]]="","",IF(Table2[[#This Row],[Lev Ret]]="","",AR1541*Table2[[#This Row],[Div]]))</f>
        <v/>
      </c>
      <c r="AT1541" s="96">
        <f>IF(Table2[[#This Row],[Pro Bet]]="","",IF(AS1541="",AR1541*-1,AS1541-AR1541))</f>
        <v>-100</v>
      </c>
    </row>
    <row r="1542" spans="1:46" x14ac:dyDescent="0.25">
      <c r="A1542" s="38">
        <v>45346</v>
      </c>
      <c r="B1542" s="39" t="s">
        <v>45</v>
      </c>
      <c r="C1542" s="40">
        <v>0.61805555555555558</v>
      </c>
      <c r="D1542" s="39">
        <v>6</v>
      </c>
      <c r="E1542" s="39">
        <v>0</v>
      </c>
      <c r="F1542" s="70">
        <v>5</v>
      </c>
      <c r="G1542" s="39">
        <v>1900</v>
      </c>
      <c r="H1542" s="39" t="s">
        <v>1398</v>
      </c>
      <c r="I1542" s="39"/>
      <c r="J1542" s="39">
        <v>200</v>
      </c>
      <c r="K1542" s="39">
        <v>12</v>
      </c>
      <c r="L1542" s="39" t="s">
        <v>200</v>
      </c>
      <c r="M1542" s="39" t="s">
        <v>1024</v>
      </c>
      <c r="N1542" s="41">
        <v>27</v>
      </c>
      <c r="O1542" s="39" t="s">
        <v>1543</v>
      </c>
      <c r="P1542" s="39" t="s">
        <v>1575</v>
      </c>
      <c r="Q1542" s="48"/>
      <c r="R1542" s="39">
        <v>8</v>
      </c>
      <c r="S1542" s="39">
        <v>54</v>
      </c>
      <c r="T1542" s="39">
        <v>54</v>
      </c>
      <c r="U1542" s="48">
        <v>27.513227513227513</v>
      </c>
      <c r="V1542" s="39"/>
      <c r="W1542" s="39"/>
      <c r="X1542" s="39">
        <v>2</v>
      </c>
      <c r="Y1542" s="39">
        <v>4.9000000000000004</v>
      </c>
      <c r="Z1542" s="39">
        <v>20</v>
      </c>
      <c r="AA1542" s="39"/>
      <c r="AB1542" s="52"/>
      <c r="AC1542" s="39"/>
      <c r="AD1542" s="41">
        <v>31</v>
      </c>
      <c r="AE1542" s="41"/>
      <c r="AF1542" s="68" t="s">
        <v>619</v>
      </c>
      <c r="AG1542" s="39" t="str">
        <f>VLOOKUP(B1542,$B$1703:$D$1743,2,FALSE)</f>
        <v>NSW</v>
      </c>
      <c r="AH1542" s="39" t="str">
        <f>VLOOKUP(B1542,$B$1703:$D$1743,3,FALSE)</f>
        <v>-</v>
      </c>
      <c r="AI1542" s="69" t="str">
        <f>TRIM(PROPER(L1542))</f>
        <v>Love Tap</v>
      </c>
      <c r="AJ1542" s="39" t="str">
        <f>TEXT(A1542, "ddd")</f>
        <v>Sat</v>
      </c>
      <c r="AK1542" s="39">
        <f>MONTH(Table2[[#This Row],[Date]])</f>
        <v>2</v>
      </c>
      <c r="AL1542" s="39"/>
      <c r="AM1542" s="39" t="str">
        <f>IF(AND(Table2[[#This Row],[Date]]=A1543,Table2[[#This Row],[Track]]=B1543,Table2[[#This Row],[Race]]=F1543,AL1542&lt;&gt;"Neg",AL1543&lt;&gt;"Neg"),2,"")</f>
        <v/>
      </c>
      <c r="AN1542" s="39" t="str">
        <f>IF(AM1542=2,2,IF(AND(AM1541=2,Table2[[#This Row],[Negatives]]&lt;&gt;"NEG"),2,""))</f>
        <v/>
      </c>
      <c r="AO1542" s="39">
        <f>IF(AND(Table2[[#This Row],[State]]="NSW",Table2[[#This Row],[Rated Order]]=3,AN1542=""),100,100)</f>
        <v>100</v>
      </c>
      <c r="AP1542" s="39" t="str">
        <f>IF(AC1542&lt;&gt;"Won","",AO1542*AD1542)</f>
        <v/>
      </c>
      <c r="AQ1542" s="39">
        <f>IF(AP1542="",AO1542*-1,AP1542-AO1542)</f>
        <v>-100</v>
      </c>
      <c r="AR1542" s="95">
        <f>IF(Table2[[#This Row],[Negatives]]="NEG","",IF(AND(Table2[[#This Row],[2 Pro Bets]]="",Table2[[#This Row],[State]]="NSW",Table2[[#This Row],[Rated Order]]=3),"",100))</f>
        <v>100</v>
      </c>
      <c r="AS1542" s="47" t="str">
        <f>IF(Table2[[#This Row],[Pro Bet]]="","",IF(Table2[[#This Row],[Lev Ret]]="","",AR1542*Table2[[#This Row],[Div]]))</f>
        <v/>
      </c>
      <c r="AT1542" s="96">
        <f>IF(Table2[[#This Row],[Pro Bet]]="","",IF(AS1542="",AR1542*-1,AS1542-AR1542))</f>
        <v>-100</v>
      </c>
    </row>
    <row r="1543" spans="1:46" x14ac:dyDescent="0.25">
      <c r="A1543" s="38">
        <v>45346</v>
      </c>
      <c r="B1543" s="39" t="s">
        <v>45</v>
      </c>
      <c r="C1543" s="40">
        <v>0.66666666666666663</v>
      </c>
      <c r="D1543" s="39">
        <v>6</v>
      </c>
      <c r="E1543" s="39">
        <v>0</v>
      </c>
      <c r="F1543" s="70">
        <v>7</v>
      </c>
      <c r="G1543" s="39">
        <v>1300</v>
      </c>
      <c r="H1543" s="39" t="s">
        <v>1021</v>
      </c>
      <c r="I1543" s="39" t="s">
        <v>1052</v>
      </c>
      <c r="J1543" s="39">
        <v>300</v>
      </c>
      <c r="K1543" s="39">
        <v>1</v>
      </c>
      <c r="L1543" s="39" t="s">
        <v>144</v>
      </c>
      <c r="M1543" s="39" t="s">
        <v>999</v>
      </c>
      <c r="N1543" s="41">
        <v>5</v>
      </c>
      <c r="O1543" s="39" t="s">
        <v>1091</v>
      </c>
      <c r="P1543" s="39" t="s">
        <v>1211</v>
      </c>
      <c r="Q1543" s="48"/>
      <c r="R1543" s="39">
        <v>2</v>
      </c>
      <c r="S1543" s="39">
        <v>58</v>
      </c>
      <c r="T1543" s="39">
        <v>58</v>
      </c>
      <c r="U1543" s="48">
        <v>65.454545454545453</v>
      </c>
      <c r="V1543" s="39"/>
      <c r="W1543" s="39">
        <v>1</v>
      </c>
      <c r="X1543" s="39">
        <v>2</v>
      </c>
      <c r="Y1543" s="39">
        <v>3.9</v>
      </c>
      <c r="Z1543" s="39">
        <v>20</v>
      </c>
      <c r="AA1543" s="39"/>
      <c r="AB1543" s="52"/>
      <c r="AC1543" s="39" t="s">
        <v>471</v>
      </c>
      <c r="AD1543" s="41">
        <v>4.4000000000000004</v>
      </c>
      <c r="AE1543" s="41">
        <v>1.6</v>
      </c>
      <c r="AF1543" s="68" t="s">
        <v>619</v>
      </c>
      <c r="AG1543" s="39" t="str">
        <f>VLOOKUP(B1543,$B$1703:$D$1743,2,FALSE)</f>
        <v>NSW</v>
      </c>
      <c r="AH1543" s="39" t="str">
        <f>VLOOKUP(B1543,$B$1703:$D$1743,3,FALSE)</f>
        <v>-</v>
      </c>
      <c r="AI1543" s="69" t="str">
        <f>TRIM(PROPER(L1543))</f>
        <v>Zougotcha</v>
      </c>
      <c r="AJ1543" s="39" t="str">
        <f>TEXT(A1543, "ddd")</f>
        <v>Sat</v>
      </c>
      <c r="AK1543" s="39">
        <f>MONTH(Table2[[#This Row],[Date]])</f>
        <v>2</v>
      </c>
      <c r="AL1543" s="39"/>
      <c r="AM1543" s="39" t="str">
        <f>IF(AND(Table2[[#This Row],[Date]]=A1544,Table2[[#This Row],[Track]]=B1544,Table2[[#This Row],[Race]]=F1544,AL1543&lt;&gt;"Neg",AL1544&lt;&gt;"Neg"),2,"")</f>
        <v/>
      </c>
      <c r="AN1543" s="39" t="str">
        <f>IF(AM1543=2,2,IF(AND(AM1542=2,Table2[[#This Row],[Negatives]]&lt;&gt;"NEG"),2,""))</f>
        <v/>
      </c>
      <c r="AO1543" s="39">
        <f>IF(AND(Table2[[#This Row],[State]]="NSW",Table2[[#This Row],[Rated Order]]=3,AN1543=""),100,100)</f>
        <v>100</v>
      </c>
      <c r="AP1543" s="39">
        <f>IF(AC1543&lt;&gt;"Won","",AO1543*AD1543)</f>
        <v>440.00000000000006</v>
      </c>
      <c r="AQ1543" s="39">
        <f>IF(AP1543="",AO1543*-1,AP1543-AO1543)</f>
        <v>340.00000000000006</v>
      </c>
      <c r="AR1543" s="95">
        <f>IF(Table2[[#This Row],[Negatives]]="NEG","",IF(AND(Table2[[#This Row],[2 Pro Bets]]="",Table2[[#This Row],[State]]="NSW",Table2[[#This Row],[Rated Order]]=3),"",100))</f>
        <v>100</v>
      </c>
      <c r="AS1543" s="47">
        <f>IF(Table2[[#This Row],[Pro Bet]]="","",IF(Table2[[#This Row],[Lev Ret]]="","",AR1543*Table2[[#This Row],[Div]]))</f>
        <v>440.00000000000006</v>
      </c>
      <c r="AT1543" s="96">
        <f>IF(Table2[[#This Row],[Pro Bet]]="","",IF(AS1543="",AR1543*-1,AS1543-AR1543))</f>
        <v>340.00000000000006</v>
      </c>
    </row>
    <row r="1544" spans="1:46" x14ac:dyDescent="0.25">
      <c r="A1544" s="38">
        <v>45346</v>
      </c>
      <c r="B1544" s="39" t="s">
        <v>107</v>
      </c>
      <c r="C1544" s="40">
        <v>0.70486111111111116</v>
      </c>
      <c r="D1544" s="39">
        <v>4</v>
      </c>
      <c r="E1544" s="39">
        <v>4</v>
      </c>
      <c r="F1544" s="70">
        <v>9</v>
      </c>
      <c r="G1544" s="39">
        <v>1100</v>
      </c>
      <c r="H1544" s="39" t="s">
        <v>988</v>
      </c>
      <c r="I1544" s="39" t="s">
        <v>989</v>
      </c>
      <c r="J1544" s="39">
        <v>750</v>
      </c>
      <c r="K1544" s="39">
        <v>9</v>
      </c>
      <c r="L1544" s="39" t="s">
        <v>166</v>
      </c>
      <c r="M1544" s="39" t="s">
        <v>1030</v>
      </c>
      <c r="N1544" s="41">
        <v>26</v>
      </c>
      <c r="O1544" s="39" t="s">
        <v>1337</v>
      </c>
      <c r="P1544" s="39" t="s">
        <v>1056</v>
      </c>
      <c r="Q1544" s="48"/>
      <c r="R1544" s="39">
        <v>6</v>
      </c>
      <c r="S1544" s="39">
        <v>52</v>
      </c>
      <c r="T1544" s="39">
        <v>52</v>
      </c>
      <c r="U1544" s="48">
        <v>12.179487179487181</v>
      </c>
      <c r="V1544" s="39">
        <v>3</v>
      </c>
      <c r="W1544" s="39">
        <v>3</v>
      </c>
      <c r="X1544" s="39">
        <v>2</v>
      </c>
      <c r="Y1544" s="39">
        <v>5.0999999999999996</v>
      </c>
      <c r="Z1544" s="39">
        <v>35</v>
      </c>
      <c r="AA1544" s="39">
        <v>15</v>
      </c>
      <c r="AB1544" s="52"/>
      <c r="AC1544" s="39"/>
      <c r="AD1544" s="41">
        <v>26</v>
      </c>
      <c r="AE1544" s="41"/>
      <c r="AF1544" s="68" t="s">
        <v>618</v>
      </c>
      <c r="AG1544" s="39" t="str">
        <f>VLOOKUP(B1544,$B$1703:$D$1743,2,FALSE)</f>
        <v>Vic</v>
      </c>
      <c r="AH1544" s="39" t="str">
        <f>VLOOKUP(B1544,$B$1703:$D$1743,3,FALSE)</f>
        <v>-</v>
      </c>
      <c r="AI1544" s="69" t="str">
        <f>TRIM(PROPER(L1544))</f>
        <v>Brudenell</v>
      </c>
      <c r="AJ1544" s="39" t="str">
        <f>TEXT(A1544, "ddd")</f>
        <v>Sat</v>
      </c>
      <c r="AK1544" s="39">
        <f>MONTH(Table2[[#This Row],[Date]])</f>
        <v>2</v>
      </c>
      <c r="AL1544" s="39" t="s">
        <v>1361</v>
      </c>
      <c r="AM1544" s="39" t="str">
        <f>IF(AND(Table2[[#This Row],[Date]]=A1545,Table2[[#This Row],[Track]]=B1545,Table2[[#This Row],[Race]]=F1545,AL1544&lt;&gt;"Neg",AL1545&lt;&gt;"Neg"),2,"")</f>
        <v/>
      </c>
      <c r="AN1544" s="39" t="str">
        <f>IF(AM1544=2,2,IF(AND(AM1543=2,Table2[[#This Row],[Negatives]]&lt;&gt;"NEG"),2,""))</f>
        <v/>
      </c>
      <c r="AO1544" s="39">
        <f>IF(AND(Table2[[#This Row],[State]]="NSW",Table2[[#This Row],[Rated Order]]=3,AN1544=""),100,100)</f>
        <v>100</v>
      </c>
      <c r="AP1544" s="39" t="str">
        <f>IF(AC1544&lt;&gt;"Won","",AO1544*AD1544)</f>
        <v/>
      </c>
      <c r="AQ1544" s="39">
        <f>IF(AP1544="",AO1544*-1,AP1544-AO1544)</f>
        <v>-100</v>
      </c>
      <c r="AR1544" s="95" t="str">
        <f>IF(Table2[[#This Row],[Negatives]]="NEG","",IF(AND(Table2[[#This Row],[2 Pro Bets]]="",Table2[[#This Row],[State]]="NSW",Table2[[#This Row],[Rated Order]]=3),"",100))</f>
        <v/>
      </c>
      <c r="AS1544" s="47" t="str">
        <f>IF(Table2[[#This Row],[Pro Bet]]="","",IF(Table2[[#This Row],[Lev Ret]]="","",AR1544*Table2[[#This Row],[Div]]))</f>
        <v/>
      </c>
      <c r="AT1544" s="96" t="str">
        <f>IF(Table2[[#This Row],[Pro Bet]]="","",IF(AS1544="",AR1544*-1,AS1544-AR1544))</f>
        <v/>
      </c>
    </row>
    <row r="1545" spans="1:46" x14ac:dyDescent="0.25">
      <c r="A1545" s="38">
        <v>45346</v>
      </c>
      <c r="B1545" s="39" t="s">
        <v>107</v>
      </c>
      <c r="C1545" s="40">
        <v>0.73263888888888884</v>
      </c>
      <c r="D1545" s="39">
        <v>4</v>
      </c>
      <c r="E1545" s="39">
        <v>4</v>
      </c>
      <c r="F1545" s="70">
        <v>10</v>
      </c>
      <c r="G1545" s="39">
        <v>1400</v>
      </c>
      <c r="H1545" s="39" t="s">
        <v>1021</v>
      </c>
      <c r="I1545" s="39" t="s">
        <v>1061</v>
      </c>
      <c r="J1545" s="39">
        <v>200</v>
      </c>
      <c r="K1545" s="39">
        <v>1</v>
      </c>
      <c r="L1545" s="39" t="s">
        <v>137</v>
      </c>
      <c r="M1545" s="39" t="s">
        <v>999</v>
      </c>
      <c r="N1545" s="41">
        <v>4.2</v>
      </c>
      <c r="O1545" s="39" t="s">
        <v>1216</v>
      </c>
      <c r="P1545" s="39" t="s">
        <v>1084</v>
      </c>
      <c r="Q1545" s="48"/>
      <c r="R1545" s="39">
        <v>8</v>
      </c>
      <c r="S1545" s="39">
        <v>59</v>
      </c>
      <c r="T1545" s="39">
        <v>59</v>
      </c>
      <c r="U1545" s="48">
        <v>46.031746031746032</v>
      </c>
      <c r="V1545" s="39">
        <v>1</v>
      </c>
      <c r="W1545" s="39">
        <v>4</v>
      </c>
      <c r="X1545" s="39">
        <v>3</v>
      </c>
      <c r="Y1545" s="39">
        <v>5.4</v>
      </c>
      <c r="Z1545" s="39">
        <v>30</v>
      </c>
      <c r="AA1545" s="39">
        <v>9</v>
      </c>
      <c r="AB1545" s="52"/>
      <c r="AC1545" s="39" t="s">
        <v>617</v>
      </c>
      <c r="AD1545" s="41">
        <v>6</v>
      </c>
      <c r="AE1545" s="41">
        <v>1.9</v>
      </c>
      <c r="AF1545" s="68" t="s">
        <v>618</v>
      </c>
      <c r="AG1545" s="39" t="str">
        <f>VLOOKUP(B1545,$B$1703:$D$1743,2,FALSE)</f>
        <v>Vic</v>
      </c>
      <c r="AH1545" s="39" t="str">
        <f>VLOOKUP(B1545,$B$1703:$D$1743,3,FALSE)</f>
        <v>-</v>
      </c>
      <c r="AI1545" s="69" t="str">
        <f>TRIM(PROPER(L1545))</f>
        <v>Revolutionary Miss</v>
      </c>
      <c r="AJ1545" s="39" t="str">
        <f>TEXT(A1545, "ddd")</f>
        <v>Sat</v>
      </c>
      <c r="AK1545" s="39">
        <f>MONTH(Table2[[#This Row],[Date]])</f>
        <v>2</v>
      </c>
      <c r="AL1545" s="39"/>
      <c r="AM1545" s="39" t="str">
        <f>IF(AND(Table2[[#This Row],[Date]]=A1546,Table2[[#This Row],[Track]]=B1546,Table2[[#This Row],[Race]]=F1546,AL1545&lt;&gt;"Neg",AL1546&lt;&gt;"Neg"),2,"")</f>
        <v/>
      </c>
      <c r="AN1545" s="39" t="str">
        <f>IF(AM1545=2,2,IF(AND(AM1544=2,Table2[[#This Row],[Negatives]]&lt;&gt;"NEG"),2,""))</f>
        <v/>
      </c>
      <c r="AO1545" s="39">
        <f>IF(AND(Table2[[#This Row],[State]]="NSW",Table2[[#This Row],[Rated Order]]=3,AN1545=""),100,100)</f>
        <v>100</v>
      </c>
      <c r="AP1545" s="39">
        <f>IF(AC1545&lt;&gt;"Won","",AO1545*AD1545)</f>
        <v>600</v>
      </c>
      <c r="AQ1545" s="39">
        <f>IF(AP1545="",AO1545*-1,AP1545-AO1545)</f>
        <v>500</v>
      </c>
      <c r="AR1545" s="95">
        <f>IF(Table2[[#This Row],[Negatives]]="NEG","",IF(AND(Table2[[#This Row],[2 Pro Bets]]="",Table2[[#This Row],[State]]="NSW",Table2[[#This Row],[Rated Order]]=3),"",100))</f>
        <v>100</v>
      </c>
      <c r="AS1545" s="47">
        <f>IF(Table2[[#This Row],[Pro Bet]]="","",IF(Table2[[#This Row],[Lev Ret]]="","",AR1545*Table2[[#This Row],[Div]]))</f>
        <v>600</v>
      </c>
      <c r="AT1545" s="96">
        <f>IF(Table2[[#This Row],[Pro Bet]]="","",IF(AS1545="",AR1545*-1,AS1545-AR1545))</f>
        <v>500</v>
      </c>
    </row>
    <row r="1546" spans="1:46" x14ac:dyDescent="0.25">
      <c r="A1546" s="38">
        <v>45346</v>
      </c>
      <c r="B1546" s="39" t="s">
        <v>45</v>
      </c>
      <c r="C1546" s="40">
        <v>0.74652777777777779</v>
      </c>
      <c r="D1546" s="39">
        <v>6</v>
      </c>
      <c r="E1546" s="39">
        <v>0</v>
      </c>
      <c r="F1546" s="70">
        <v>10</v>
      </c>
      <c r="G1546" s="39">
        <v>1300</v>
      </c>
      <c r="H1546" s="39" t="s">
        <v>1398</v>
      </c>
      <c r="I1546" s="39">
        <v>78</v>
      </c>
      <c r="J1546" s="39">
        <v>160</v>
      </c>
      <c r="K1546" s="39">
        <v>19</v>
      </c>
      <c r="L1546" s="39" t="s">
        <v>121</v>
      </c>
      <c r="M1546" s="39" t="s">
        <v>1006</v>
      </c>
      <c r="N1546" s="41">
        <v>3.5</v>
      </c>
      <c r="O1546" s="39" t="s">
        <v>1576</v>
      </c>
      <c r="P1546" s="39" t="s">
        <v>1509</v>
      </c>
      <c r="Q1546" s="48"/>
      <c r="R1546" s="39">
        <v>3</v>
      </c>
      <c r="S1546" s="39">
        <v>56.5</v>
      </c>
      <c r="T1546" s="39">
        <v>56.5</v>
      </c>
      <c r="U1546" s="48">
        <v>42.460317460317462</v>
      </c>
      <c r="V1546" s="39">
        <v>1</v>
      </c>
      <c r="W1546" s="39">
        <v>1</v>
      </c>
      <c r="X1546" s="39">
        <v>2</v>
      </c>
      <c r="Y1546" s="39">
        <v>6.2</v>
      </c>
      <c r="Z1546" s="39">
        <v>20</v>
      </c>
      <c r="AA1546" s="39"/>
      <c r="AB1546" s="52"/>
      <c r="AC1546" s="39" t="s">
        <v>471</v>
      </c>
      <c r="AD1546" s="41">
        <v>4</v>
      </c>
      <c r="AE1546" s="41">
        <v>1.9</v>
      </c>
      <c r="AF1546" s="68" t="s">
        <v>619</v>
      </c>
      <c r="AG1546" s="39" t="str">
        <f>VLOOKUP(B1546,$B$1703:$D$1743,2,FALSE)</f>
        <v>NSW</v>
      </c>
      <c r="AH1546" s="39" t="str">
        <f>VLOOKUP(B1546,$B$1703:$D$1743,3,FALSE)</f>
        <v>-</v>
      </c>
      <c r="AI1546" s="69" t="str">
        <f>TRIM(PROPER(L1546))</f>
        <v>Gently Rolled</v>
      </c>
      <c r="AJ1546" s="39" t="str">
        <f>TEXT(A1546, "ddd")</f>
        <v>Sat</v>
      </c>
      <c r="AK1546" s="39">
        <f>MONTH(Table2[[#This Row],[Date]])</f>
        <v>2</v>
      </c>
      <c r="AL1546" s="39"/>
      <c r="AM1546" s="39" t="str">
        <f>IF(AND(Table2[[#This Row],[Date]]=A1547,Table2[[#This Row],[Track]]=B1547,Table2[[#This Row],[Race]]=F1547,AL1546&lt;&gt;"Neg",AL1547&lt;&gt;"Neg"),2,"")</f>
        <v/>
      </c>
      <c r="AN1546" s="39" t="str">
        <f>IF(AM1546=2,2,IF(AND(AM1545=2,Table2[[#This Row],[Negatives]]&lt;&gt;"NEG"),2,""))</f>
        <v/>
      </c>
      <c r="AO1546" s="39">
        <f>IF(AND(Table2[[#This Row],[State]]="NSW",Table2[[#This Row],[Rated Order]]=3,AN1546=""),100,100)</f>
        <v>100</v>
      </c>
      <c r="AP1546" s="39">
        <f>IF(AC1546&lt;&gt;"Won","",AO1546*AD1546)</f>
        <v>400</v>
      </c>
      <c r="AQ1546" s="39">
        <f>IF(AP1546="",AO1546*-1,AP1546-AO1546)</f>
        <v>300</v>
      </c>
      <c r="AR1546" s="95">
        <f>IF(Table2[[#This Row],[Negatives]]="NEG","",IF(AND(Table2[[#This Row],[2 Pro Bets]]="",Table2[[#This Row],[State]]="NSW",Table2[[#This Row],[Rated Order]]=3),"",100))</f>
        <v>100</v>
      </c>
      <c r="AS1546" s="47">
        <f>IF(Table2[[#This Row],[Pro Bet]]="","",IF(Table2[[#This Row],[Lev Ret]]="","",AR1546*Table2[[#This Row],[Div]]))</f>
        <v>400</v>
      </c>
      <c r="AT1546" s="96">
        <f>IF(Table2[[#This Row],[Pro Bet]]="","",IF(AS1546="",AR1546*-1,AS1546-AR1546))</f>
        <v>300</v>
      </c>
    </row>
    <row r="1547" spans="1:46" x14ac:dyDescent="0.25">
      <c r="A1547" s="38">
        <v>45353</v>
      </c>
      <c r="B1547" s="39" t="s">
        <v>44</v>
      </c>
      <c r="C1547" s="40">
        <v>0.52083333333333337</v>
      </c>
      <c r="D1547" s="39">
        <v>4</v>
      </c>
      <c r="E1547" s="39">
        <v>0</v>
      </c>
      <c r="F1547" s="70">
        <v>1</v>
      </c>
      <c r="G1547" s="39">
        <v>1100</v>
      </c>
      <c r="H1547" s="39" t="s">
        <v>1398</v>
      </c>
      <c r="I1547" s="39">
        <v>72</v>
      </c>
      <c r="J1547" s="39">
        <v>120</v>
      </c>
      <c r="K1547" s="39">
        <v>8</v>
      </c>
      <c r="L1547" s="39" t="s">
        <v>223</v>
      </c>
      <c r="M1547" s="39" t="s">
        <v>1024</v>
      </c>
      <c r="N1547" s="41">
        <v>7.3</v>
      </c>
      <c r="O1547" s="39" t="s">
        <v>1474</v>
      </c>
      <c r="P1547" s="39" t="s">
        <v>1403</v>
      </c>
      <c r="Q1547" s="48"/>
      <c r="R1547" s="39">
        <v>6</v>
      </c>
      <c r="S1547" s="39">
        <v>56.5</v>
      </c>
      <c r="T1547" s="39">
        <v>56.5</v>
      </c>
      <c r="U1547" s="48">
        <v>38.088874039425328</v>
      </c>
      <c r="V1547" s="39"/>
      <c r="W1547" s="39">
        <v>1</v>
      </c>
      <c r="X1547" s="39">
        <v>2</v>
      </c>
      <c r="Y1547" s="39">
        <v>5.4</v>
      </c>
      <c r="Z1547" s="39">
        <v>20</v>
      </c>
      <c r="AA1547" s="39"/>
      <c r="AB1547" s="52"/>
      <c r="AC1547" s="39"/>
      <c r="AD1547" s="41">
        <v>7</v>
      </c>
      <c r="AE1547" s="41"/>
      <c r="AF1547" s="68" t="s">
        <v>619</v>
      </c>
      <c r="AG1547" s="39" t="str">
        <f>VLOOKUP(B1547,$B$1703:$D$1743,2,FALSE)</f>
        <v>NSW</v>
      </c>
      <c r="AH1547" s="39" t="str">
        <f>VLOOKUP(B1547,$B$1703:$D$1743,3,FALSE)</f>
        <v>-</v>
      </c>
      <c r="AI1547" s="69" t="str">
        <f>TRIM(PROPER(L1547))</f>
        <v>Vindication</v>
      </c>
      <c r="AJ1547" s="39" t="str">
        <f>TEXT(A1547, "ddd")</f>
        <v>Sat</v>
      </c>
      <c r="AK1547" s="39">
        <f>MONTH(Table2[[#This Row],[Date]])</f>
        <v>3</v>
      </c>
      <c r="AL1547" s="39"/>
      <c r="AM1547" s="39" t="str">
        <f>IF(AND(Table2[[#This Row],[Date]]=A1548,Table2[[#This Row],[Track]]=B1548,Table2[[#This Row],[Race]]=F1548,AL1547&lt;&gt;"Neg",AL1548&lt;&gt;"Neg"),2,"")</f>
        <v/>
      </c>
      <c r="AN1547" s="39" t="str">
        <f>IF(AM1547=2,2,IF(AND(AM1546=2,Table2[[#This Row],[Negatives]]&lt;&gt;"NEG"),2,""))</f>
        <v/>
      </c>
      <c r="AO1547" s="39">
        <f>IF(AND(Table2[[#This Row],[State]]="NSW",Table2[[#This Row],[Rated Order]]=3,AN1547=""),100,100)</f>
        <v>100</v>
      </c>
      <c r="AP1547" s="39" t="str">
        <f>IF(AC1547&lt;&gt;"Won","",AO1547*AD1547)</f>
        <v/>
      </c>
      <c r="AQ1547" s="39">
        <f>IF(AP1547="",AO1547*-1,AP1547-AO1547)</f>
        <v>-100</v>
      </c>
      <c r="AR1547" s="95">
        <f>IF(Table2[[#This Row],[Negatives]]="NEG","",IF(AND(Table2[[#This Row],[2 Pro Bets]]="",Table2[[#This Row],[State]]="NSW",Table2[[#This Row],[Rated Order]]=3),"",100))</f>
        <v>100</v>
      </c>
      <c r="AS1547" s="47" t="str">
        <f>IF(Table2[[#This Row],[Pro Bet]]="","",IF(Table2[[#This Row],[Lev Ret]]="","",AR1547*Table2[[#This Row],[Div]]))</f>
        <v/>
      </c>
      <c r="AT1547" s="96">
        <f>IF(Table2[[#This Row],[Pro Bet]]="","",IF(AS1547="",AR1547*-1,AS1547-AR1547))</f>
        <v>-100</v>
      </c>
    </row>
    <row r="1548" spans="1:46" x14ac:dyDescent="0.25">
      <c r="A1548" s="38">
        <v>45353</v>
      </c>
      <c r="B1548" s="39" t="s">
        <v>225</v>
      </c>
      <c r="C1548" s="40">
        <v>0.53125</v>
      </c>
      <c r="D1548" s="39">
        <v>4</v>
      </c>
      <c r="E1548" s="39">
        <v>2</v>
      </c>
      <c r="F1548" s="70">
        <v>2</v>
      </c>
      <c r="G1548" s="39">
        <v>2000</v>
      </c>
      <c r="H1548" s="39" t="s">
        <v>988</v>
      </c>
      <c r="I1548" s="39">
        <v>84</v>
      </c>
      <c r="J1548" s="39">
        <v>130</v>
      </c>
      <c r="K1548" s="39">
        <v>7</v>
      </c>
      <c r="L1548" s="39" t="s">
        <v>131</v>
      </c>
      <c r="M1548" s="39" t="s">
        <v>1030</v>
      </c>
      <c r="N1548" s="41">
        <v>2.35</v>
      </c>
      <c r="O1548" s="39" t="s">
        <v>1145</v>
      </c>
      <c r="P1548" s="39" t="s">
        <v>1025</v>
      </c>
      <c r="Q1548" s="48"/>
      <c r="R1548" s="39">
        <v>2</v>
      </c>
      <c r="S1548" s="39">
        <v>55</v>
      </c>
      <c r="T1548" s="39">
        <v>55</v>
      </c>
      <c r="U1548" s="48">
        <v>63.386524822695037</v>
      </c>
      <c r="V1548" s="39">
        <v>2</v>
      </c>
      <c r="W1548" s="39">
        <v>1</v>
      </c>
      <c r="X1548" s="39">
        <v>2</v>
      </c>
      <c r="Y1548" s="39">
        <v>5</v>
      </c>
      <c r="Z1548" s="39">
        <v>35</v>
      </c>
      <c r="AA1548" s="39">
        <v>9</v>
      </c>
      <c r="AB1548" s="52"/>
      <c r="AC1548" s="39" t="s">
        <v>617</v>
      </c>
      <c r="AD1548" s="41">
        <v>2.5</v>
      </c>
      <c r="AE1548" s="41">
        <v>1.2</v>
      </c>
      <c r="AF1548" s="68" t="s">
        <v>618</v>
      </c>
      <c r="AG1548" s="39" t="str">
        <f>VLOOKUP(B1548,$B$1703:$D$1743,2,FALSE)</f>
        <v>Vic</v>
      </c>
      <c r="AH1548" s="39" t="str">
        <f>VLOOKUP(B1548,$B$1703:$D$1743,3,FALSE)</f>
        <v>-</v>
      </c>
      <c r="AI1548" s="69" t="str">
        <f>TRIM(PROPER(L1548))</f>
        <v>Aramco</v>
      </c>
      <c r="AJ1548" s="39" t="str">
        <f>TEXT(A1548, "ddd")</f>
        <v>Sat</v>
      </c>
      <c r="AK1548" s="39">
        <f>MONTH(Table2[[#This Row],[Date]])</f>
        <v>3</v>
      </c>
      <c r="AL1548" s="39" t="s">
        <v>1361</v>
      </c>
      <c r="AM1548" s="39" t="str">
        <f>IF(AND(Table2[[#This Row],[Date]]=A1549,Table2[[#This Row],[Track]]=B1549,Table2[[#This Row],[Race]]=F1549,AL1548&lt;&gt;"Neg",AL1549&lt;&gt;"Neg"),2,"")</f>
        <v/>
      </c>
      <c r="AN1548" s="39" t="str">
        <f>IF(AM1548=2,2,IF(AND(AM1547=2,Table2[[#This Row],[Negatives]]&lt;&gt;"NEG"),2,""))</f>
        <v/>
      </c>
      <c r="AO1548" s="39">
        <f>IF(AND(Table2[[#This Row],[State]]="NSW",Table2[[#This Row],[Rated Order]]=3,AN1548=""),100,100)</f>
        <v>100</v>
      </c>
      <c r="AP1548" s="39">
        <f>IF(AC1548&lt;&gt;"Won","",AO1548*AD1548)</f>
        <v>250</v>
      </c>
      <c r="AQ1548" s="39">
        <f>IF(AP1548="",AO1548*-1,AP1548-AO1548)</f>
        <v>150</v>
      </c>
      <c r="AR1548" s="95" t="str">
        <f>IF(Table2[[#This Row],[Negatives]]="NEG","",IF(AND(Table2[[#This Row],[2 Pro Bets]]="",Table2[[#This Row],[State]]="NSW",Table2[[#This Row],[Rated Order]]=3),"",100))</f>
        <v/>
      </c>
      <c r="AS1548" s="47" t="str">
        <f>IF(Table2[[#This Row],[Pro Bet]]="","",IF(Table2[[#This Row],[Lev Ret]]="","",AR1548*Table2[[#This Row],[Div]]))</f>
        <v/>
      </c>
      <c r="AT1548" s="96" t="str">
        <f>IF(Table2[[#This Row],[Pro Bet]]="","",IF(AS1548="",AR1548*-1,AS1548-AR1548))</f>
        <v/>
      </c>
    </row>
    <row r="1549" spans="1:46" x14ac:dyDescent="0.25">
      <c r="A1549" s="38">
        <v>45353</v>
      </c>
      <c r="B1549" s="39" t="s">
        <v>44</v>
      </c>
      <c r="C1549" s="40">
        <v>0.61805555555555558</v>
      </c>
      <c r="D1549" s="39">
        <v>4</v>
      </c>
      <c r="E1549" s="39">
        <v>0</v>
      </c>
      <c r="F1549" s="70">
        <v>5</v>
      </c>
      <c r="G1549" s="39">
        <v>2000</v>
      </c>
      <c r="H1549" s="39" t="s">
        <v>1398</v>
      </c>
      <c r="I1549" s="39">
        <v>88</v>
      </c>
      <c r="J1549" s="39">
        <v>160</v>
      </c>
      <c r="K1549" s="39">
        <v>7</v>
      </c>
      <c r="L1549" s="39" t="s">
        <v>432</v>
      </c>
      <c r="M1549" s="39" t="s">
        <v>1006</v>
      </c>
      <c r="N1549" s="41">
        <v>8.6999999999999993</v>
      </c>
      <c r="O1549" s="39" t="s">
        <v>1054</v>
      </c>
      <c r="P1549" s="39" t="s">
        <v>1509</v>
      </c>
      <c r="Q1549" s="48"/>
      <c r="R1549" s="39">
        <v>4</v>
      </c>
      <c r="S1549" s="39">
        <v>56</v>
      </c>
      <c r="T1549" s="39">
        <v>56</v>
      </c>
      <c r="U1549" s="48">
        <v>27.623285131627735</v>
      </c>
      <c r="V1549" s="39">
        <v>4</v>
      </c>
      <c r="W1549" s="39">
        <v>1</v>
      </c>
      <c r="X1549" s="39">
        <v>2</v>
      </c>
      <c r="Y1549" s="39">
        <v>4</v>
      </c>
      <c r="Z1549" s="39">
        <v>20</v>
      </c>
      <c r="AA1549" s="39"/>
      <c r="AB1549" s="52"/>
      <c r="AC1549" s="39" t="s">
        <v>471</v>
      </c>
      <c r="AD1549" s="41">
        <v>8.5</v>
      </c>
      <c r="AE1549" s="41">
        <v>1.9</v>
      </c>
      <c r="AF1549" s="68" t="s">
        <v>619</v>
      </c>
      <c r="AG1549" s="39" t="str">
        <f>VLOOKUP(B1549,$B$1703:$D$1743,2,FALSE)</f>
        <v>NSW</v>
      </c>
      <c r="AH1549" s="39" t="str">
        <f>VLOOKUP(B1549,$B$1703:$D$1743,3,FALSE)</f>
        <v>-</v>
      </c>
      <c r="AI1549" s="69" t="str">
        <f>TRIM(PROPER(L1549))</f>
        <v>Floating</v>
      </c>
      <c r="AJ1549" s="39" t="str">
        <f>TEXT(A1549, "ddd")</f>
        <v>Sat</v>
      </c>
      <c r="AK1549" s="39">
        <f>MONTH(Table2[[#This Row],[Date]])</f>
        <v>3</v>
      </c>
      <c r="AL1549" s="39"/>
      <c r="AM1549" s="39">
        <f>IF(AND(Table2[[#This Row],[Date]]=A1550,Table2[[#This Row],[Track]]=B1550,Table2[[#This Row],[Race]]=F1550,AL1549&lt;&gt;"Neg",AL1550&lt;&gt;"Neg"),2,"")</f>
        <v>2</v>
      </c>
      <c r="AN1549" s="39">
        <f>IF(AM1549=2,2,IF(AND(AM1548=2,Table2[[#This Row],[Negatives]]&lt;&gt;"NEG"),2,""))</f>
        <v>2</v>
      </c>
      <c r="AO1549" s="39">
        <f>IF(AND(Table2[[#This Row],[State]]="NSW",Table2[[#This Row],[Rated Order]]=3,AN1549=""),100,100)</f>
        <v>100</v>
      </c>
      <c r="AP1549" s="39">
        <f>IF(AC1549&lt;&gt;"Won","",AO1549*AD1549)</f>
        <v>850</v>
      </c>
      <c r="AQ1549" s="39">
        <f>IF(AP1549="",AO1549*-1,AP1549-AO1549)</f>
        <v>750</v>
      </c>
      <c r="AR1549" s="95">
        <f>IF(Table2[[#This Row],[Negatives]]="NEG","",IF(AND(Table2[[#This Row],[2 Pro Bets]]="",Table2[[#This Row],[State]]="NSW",Table2[[#This Row],[Rated Order]]=3),"",100))</f>
        <v>100</v>
      </c>
      <c r="AS1549" s="47">
        <f>IF(Table2[[#This Row],[Pro Bet]]="","",IF(Table2[[#This Row],[Lev Ret]]="","",AR1549*Table2[[#This Row],[Div]]))</f>
        <v>850</v>
      </c>
      <c r="AT1549" s="96">
        <f>IF(Table2[[#This Row],[Pro Bet]]="","",IF(AS1549="",AR1549*-1,AS1549-AR1549))</f>
        <v>750</v>
      </c>
    </row>
    <row r="1550" spans="1:46" x14ac:dyDescent="0.25">
      <c r="A1550" s="38">
        <v>45353</v>
      </c>
      <c r="B1550" s="39" t="s">
        <v>44</v>
      </c>
      <c r="C1550" s="40">
        <v>0.61805555555555558</v>
      </c>
      <c r="D1550" s="39">
        <v>4</v>
      </c>
      <c r="E1550" s="39">
        <v>0</v>
      </c>
      <c r="F1550" s="70">
        <v>5</v>
      </c>
      <c r="G1550" s="39">
        <v>2000</v>
      </c>
      <c r="H1550" s="39" t="s">
        <v>1398</v>
      </c>
      <c r="I1550" s="39">
        <v>88</v>
      </c>
      <c r="J1550" s="39">
        <v>160</v>
      </c>
      <c r="K1550" s="39">
        <v>1</v>
      </c>
      <c r="L1550" s="39" t="s">
        <v>433</v>
      </c>
      <c r="M1550" s="39" t="s">
        <v>1006</v>
      </c>
      <c r="N1550" s="41">
        <v>2.7</v>
      </c>
      <c r="O1550" s="39" t="s">
        <v>1149</v>
      </c>
      <c r="P1550" s="39" t="s">
        <v>1211</v>
      </c>
      <c r="Q1550" s="48"/>
      <c r="R1550" s="39">
        <v>2</v>
      </c>
      <c r="S1550" s="39">
        <v>59.5</v>
      </c>
      <c r="T1550" s="39">
        <v>59.5</v>
      </c>
      <c r="U1550" s="48">
        <v>27.623285131627735</v>
      </c>
      <c r="V1550" s="39">
        <v>1</v>
      </c>
      <c r="W1550" s="39"/>
      <c r="X1550" s="39">
        <v>3</v>
      </c>
      <c r="Y1550" s="39">
        <v>6.1</v>
      </c>
      <c r="Z1550" s="39">
        <v>20</v>
      </c>
      <c r="AA1550" s="39"/>
      <c r="AB1550" s="52"/>
      <c r="AC1550" s="39"/>
      <c r="AD1550" s="41">
        <v>3.6</v>
      </c>
      <c r="AE1550" s="41"/>
      <c r="AF1550" s="68" t="s">
        <v>619</v>
      </c>
      <c r="AG1550" s="39" t="str">
        <f>VLOOKUP(B1550,$B$1703:$D$1743,2,FALSE)</f>
        <v>NSW</v>
      </c>
      <c r="AH1550" s="39" t="str">
        <f>VLOOKUP(B1550,$B$1703:$D$1743,3,FALSE)</f>
        <v>-</v>
      </c>
      <c r="AI1550" s="69" t="str">
        <f>TRIM(PROPER(L1550))</f>
        <v>Redstone Well</v>
      </c>
      <c r="AJ1550" s="39" t="str">
        <f>TEXT(A1550, "ddd")</f>
        <v>Sat</v>
      </c>
      <c r="AK1550" s="39">
        <f>MONTH(Table2[[#This Row],[Date]])</f>
        <v>3</v>
      </c>
      <c r="AL1550" s="39"/>
      <c r="AM1550" s="39" t="str">
        <f>IF(AND(Table2[[#This Row],[Date]]=A1551,Table2[[#This Row],[Track]]=B1551,Table2[[#This Row],[Race]]=F1551,AL1550&lt;&gt;"Neg",AL1551&lt;&gt;"Neg"),2,"")</f>
        <v/>
      </c>
      <c r="AN1550" s="39">
        <f>IF(AM1550=2,2,IF(AND(AM1549=2,Table2[[#This Row],[Negatives]]&lt;&gt;"NEG"),2,""))</f>
        <v>2</v>
      </c>
      <c r="AO1550" s="39">
        <f>IF(AND(Table2[[#This Row],[State]]="NSW",Table2[[#This Row],[Rated Order]]=3,AN1550=""),100,100)</f>
        <v>100</v>
      </c>
      <c r="AP1550" s="39" t="str">
        <f>IF(AC1550&lt;&gt;"Won","",AO1550*AD1550)</f>
        <v/>
      </c>
      <c r="AQ1550" s="39">
        <f>IF(AP1550="",AO1550*-1,AP1550-AO1550)</f>
        <v>-100</v>
      </c>
      <c r="AR1550" s="95">
        <f>IF(Table2[[#This Row],[Negatives]]="NEG","",IF(AND(Table2[[#This Row],[2 Pro Bets]]="",Table2[[#This Row],[State]]="NSW",Table2[[#This Row],[Rated Order]]=3),"",100))</f>
        <v>100</v>
      </c>
      <c r="AS1550" s="47" t="str">
        <f>IF(Table2[[#This Row],[Pro Bet]]="","",IF(Table2[[#This Row],[Lev Ret]]="","",AR1550*Table2[[#This Row],[Div]]))</f>
        <v/>
      </c>
      <c r="AT1550" s="96">
        <f>IF(Table2[[#This Row],[Pro Bet]]="","",IF(AS1550="",AR1550*-1,AS1550-AR1550))</f>
        <v>-100</v>
      </c>
    </row>
    <row r="1551" spans="1:46" x14ac:dyDescent="0.25">
      <c r="A1551" s="38">
        <v>45353</v>
      </c>
      <c r="B1551" s="39" t="s">
        <v>225</v>
      </c>
      <c r="C1551" s="40">
        <v>0.62847222222222221</v>
      </c>
      <c r="D1551" s="39">
        <v>4</v>
      </c>
      <c r="E1551" s="39">
        <v>2</v>
      </c>
      <c r="F1551" s="70">
        <v>6</v>
      </c>
      <c r="G1551" s="39">
        <v>1600</v>
      </c>
      <c r="H1551" s="39" t="s">
        <v>988</v>
      </c>
      <c r="I1551" s="39">
        <v>84</v>
      </c>
      <c r="J1551" s="39">
        <v>130</v>
      </c>
      <c r="K1551" s="39">
        <v>2</v>
      </c>
      <c r="L1551" s="39" t="s">
        <v>112</v>
      </c>
      <c r="M1551" s="39" t="s">
        <v>1024</v>
      </c>
      <c r="N1551" s="41">
        <v>20</v>
      </c>
      <c r="O1551" s="39" t="s">
        <v>1048</v>
      </c>
      <c r="P1551" s="39" t="s">
        <v>1341</v>
      </c>
      <c r="Q1551" s="48">
        <v>1.5</v>
      </c>
      <c r="R1551" s="39">
        <v>8</v>
      </c>
      <c r="S1551" s="39">
        <v>58</v>
      </c>
      <c r="T1551" s="39">
        <v>56.5</v>
      </c>
      <c r="U1551" s="48">
        <v>60.555555555555557</v>
      </c>
      <c r="V1551" s="39">
        <v>1</v>
      </c>
      <c r="W1551" s="39">
        <v>4</v>
      </c>
      <c r="X1551" s="39">
        <v>2</v>
      </c>
      <c r="Y1551" s="39">
        <v>4</v>
      </c>
      <c r="Z1551" s="39">
        <v>40</v>
      </c>
      <c r="AA1551" s="39">
        <v>12</v>
      </c>
      <c r="AB1551" s="52"/>
      <c r="AC1551" s="39"/>
      <c r="AD1551" s="41">
        <v>31</v>
      </c>
      <c r="AE1551" s="41"/>
      <c r="AF1551" s="68" t="s">
        <v>618</v>
      </c>
      <c r="AG1551" s="39" t="str">
        <f>VLOOKUP(B1551,$B$1703:$D$1743,2,FALSE)</f>
        <v>Vic</v>
      </c>
      <c r="AH1551" s="39" t="str">
        <f>VLOOKUP(B1551,$B$1703:$D$1743,3,FALSE)</f>
        <v>-</v>
      </c>
      <c r="AI1551" s="69" t="str">
        <f>TRIM(PROPER(L1551))</f>
        <v>Piaggio</v>
      </c>
      <c r="AJ1551" s="39" t="str">
        <f>TEXT(A1551, "ddd")</f>
        <v>Sat</v>
      </c>
      <c r="AK1551" s="39">
        <f>MONTH(Table2[[#This Row],[Date]])</f>
        <v>3</v>
      </c>
      <c r="AL1551" s="39"/>
      <c r="AM1551" s="39" t="str">
        <f>IF(AND(Table2[[#This Row],[Date]]=A1552,Table2[[#This Row],[Track]]=B1552,Table2[[#This Row],[Race]]=F1552,AL1551&lt;&gt;"Neg",AL1552&lt;&gt;"Neg"),2,"")</f>
        <v/>
      </c>
      <c r="AN1551" s="39" t="str">
        <f>IF(AM1551=2,2,IF(AND(AM1550=2,Table2[[#This Row],[Negatives]]&lt;&gt;"NEG"),2,""))</f>
        <v/>
      </c>
      <c r="AO1551" s="39">
        <f>IF(AND(Table2[[#This Row],[State]]="NSW",Table2[[#This Row],[Rated Order]]=3,AN1551=""),100,100)</f>
        <v>100</v>
      </c>
      <c r="AP1551" s="39" t="str">
        <f>IF(AC1551&lt;&gt;"Won","",AO1551*AD1551)</f>
        <v/>
      </c>
      <c r="AQ1551" s="39">
        <f>IF(AP1551="",AO1551*-1,AP1551-AO1551)</f>
        <v>-100</v>
      </c>
      <c r="AR1551" s="95">
        <f>IF(Table2[[#This Row],[Negatives]]="NEG","",IF(AND(Table2[[#This Row],[2 Pro Bets]]="",Table2[[#This Row],[State]]="NSW",Table2[[#This Row],[Rated Order]]=3),"",100))</f>
        <v>100</v>
      </c>
      <c r="AS1551" s="47" t="str">
        <f>IF(Table2[[#This Row],[Pro Bet]]="","",IF(Table2[[#This Row],[Lev Ret]]="","",AR1551*Table2[[#This Row],[Div]]))</f>
        <v/>
      </c>
      <c r="AT1551" s="96">
        <f>IF(Table2[[#This Row],[Pro Bet]]="","",IF(AS1551="",AR1551*-1,AS1551-AR1551))</f>
        <v>-100</v>
      </c>
    </row>
    <row r="1552" spans="1:46" x14ac:dyDescent="0.25">
      <c r="A1552" s="38">
        <v>45353</v>
      </c>
      <c r="B1552" s="39" t="s">
        <v>44</v>
      </c>
      <c r="C1552" s="40">
        <v>0.71875</v>
      </c>
      <c r="D1552" s="39">
        <v>4</v>
      </c>
      <c r="E1552" s="39">
        <v>0</v>
      </c>
      <c r="F1552" s="70">
        <v>9</v>
      </c>
      <c r="G1552" s="39">
        <v>1400</v>
      </c>
      <c r="H1552" s="39" t="s">
        <v>1577</v>
      </c>
      <c r="I1552" s="39" t="s">
        <v>1052</v>
      </c>
      <c r="J1552" s="39">
        <v>300</v>
      </c>
      <c r="K1552" s="39">
        <v>2</v>
      </c>
      <c r="L1552" s="39" t="s">
        <v>434</v>
      </c>
      <c r="M1552" s="39" t="s">
        <v>1018</v>
      </c>
      <c r="N1552" s="41">
        <v>2.5</v>
      </c>
      <c r="O1552" s="39" t="s">
        <v>1091</v>
      </c>
      <c r="P1552" s="39" t="s">
        <v>1211</v>
      </c>
      <c r="Q1552" s="48"/>
      <c r="R1552" s="39">
        <v>5</v>
      </c>
      <c r="S1552" s="39">
        <v>58</v>
      </c>
      <c r="T1552" s="39">
        <v>58</v>
      </c>
      <c r="U1552" s="48">
        <v>62.222222222222221</v>
      </c>
      <c r="V1552" s="39"/>
      <c r="W1552" s="39">
        <v>1</v>
      </c>
      <c r="X1552" s="39">
        <v>2</v>
      </c>
      <c r="Y1552" s="39">
        <v>5.9</v>
      </c>
      <c r="Z1552" s="39">
        <v>20</v>
      </c>
      <c r="AA1552" s="39"/>
      <c r="AB1552" s="52"/>
      <c r="AC1552" s="39" t="s">
        <v>2</v>
      </c>
      <c r="AD1552" s="41">
        <v>3.1</v>
      </c>
      <c r="AE1552" s="41">
        <v>1.5</v>
      </c>
      <c r="AF1552" s="68" t="s">
        <v>619</v>
      </c>
      <c r="AG1552" s="39" t="str">
        <f>VLOOKUP(B1552,$B$1703:$D$1743,2,FALSE)</f>
        <v>NSW</v>
      </c>
      <c r="AH1552" s="39" t="str">
        <f>VLOOKUP(B1552,$B$1703:$D$1743,3,FALSE)</f>
        <v>-</v>
      </c>
      <c r="AI1552" s="69" t="str">
        <f>TRIM(PROPER(L1552))</f>
        <v>Hinged</v>
      </c>
      <c r="AJ1552" s="39" t="str">
        <f>TEXT(A1552, "ddd")</f>
        <v>Sat</v>
      </c>
      <c r="AK1552" s="39">
        <f>MONTH(Table2[[#This Row],[Date]])</f>
        <v>3</v>
      </c>
      <c r="AL1552" s="39" t="s">
        <v>1362</v>
      </c>
      <c r="AM1552" s="39" t="str">
        <f>IF(AND(Table2[[#This Row],[Date]]=A1553,Table2[[#This Row],[Track]]=B1553,Table2[[#This Row],[Race]]=F1553,AL1552&lt;&gt;"Neg",AL1553&lt;&gt;"Neg"),2,"")</f>
        <v/>
      </c>
      <c r="AN1552" s="39" t="str">
        <f>IF(AM1552=2,2,IF(AND(AM1551=2,Table2[[#This Row],[Negatives]]&lt;&gt;"NEG"),2,""))</f>
        <v/>
      </c>
      <c r="AO1552" s="39">
        <f>IF(AND(Table2[[#This Row],[State]]="NSW",Table2[[#This Row],[Rated Order]]=3,AN1552=""),100,100)</f>
        <v>100</v>
      </c>
      <c r="AP1552" s="39" t="str">
        <f>IF(AC1552&lt;&gt;"Won","",AO1552*AD1552)</f>
        <v/>
      </c>
      <c r="AQ1552" s="39">
        <f>IF(AP1552="",AO1552*-1,AP1552-AO1552)</f>
        <v>-100</v>
      </c>
      <c r="AR1552" s="95" t="str">
        <f>IF(Table2[[#This Row],[Negatives]]="NEG","",IF(AND(Table2[[#This Row],[2 Pro Bets]]="",Table2[[#This Row],[State]]="NSW",Table2[[#This Row],[Rated Order]]=3),"",100))</f>
        <v/>
      </c>
      <c r="AS1552" s="47" t="str">
        <f>IF(Table2[[#This Row],[Pro Bet]]="","",IF(Table2[[#This Row],[Lev Ret]]="","",AR1552*Table2[[#This Row],[Div]]))</f>
        <v/>
      </c>
      <c r="AT1552" s="96" t="str">
        <f>IF(Table2[[#This Row],[Pro Bet]]="","",IF(AS1552="",AR1552*-1,AS1552-AR1552))</f>
        <v/>
      </c>
    </row>
    <row r="1553" spans="1:46" x14ac:dyDescent="0.25">
      <c r="A1553" s="38">
        <v>45353</v>
      </c>
      <c r="B1553" s="39" t="s">
        <v>225</v>
      </c>
      <c r="C1553" s="40">
        <v>0.73263888888888884</v>
      </c>
      <c r="D1553" s="39">
        <v>4</v>
      </c>
      <c r="E1553" s="39">
        <v>2</v>
      </c>
      <c r="F1553" s="70">
        <v>10</v>
      </c>
      <c r="G1553" s="39">
        <v>1400</v>
      </c>
      <c r="H1553" s="39" t="s">
        <v>988</v>
      </c>
      <c r="I1553" s="39">
        <v>84</v>
      </c>
      <c r="J1553" s="39">
        <v>130</v>
      </c>
      <c r="K1553" s="39">
        <v>4</v>
      </c>
      <c r="L1553" s="39" t="s">
        <v>18</v>
      </c>
      <c r="M1553" s="39" t="s">
        <v>1006</v>
      </c>
      <c r="N1553" s="41">
        <v>8</v>
      </c>
      <c r="O1553" s="39" t="s">
        <v>1009</v>
      </c>
      <c r="P1553" s="39" t="s">
        <v>1077</v>
      </c>
      <c r="Q1553" s="48"/>
      <c r="R1553" s="39">
        <v>5</v>
      </c>
      <c r="S1553" s="39">
        <v>60.5</v>
      </c>
      <c r="T1553" s="39">
        <v>60.5</v>
      </c>
      <c r="U1553" s="48">
        <v>30.681818181818183</v>
      </c>
      <c r="V1553" s="39">
        <v>4</v>
      </c>
      <c r="W1553" s="39"/>
      <c r="X1553" s="39">
        <v>2</v>
      </c>
      <c r="Y1553" s="39">
        <v>5.2</v>
      </c>
      <c r="Z1553" s="39">
        <v>35</v>
      </c>
      <c r="AA1553" s="39">
        <v>13</v>
      </c>
      <c r="AB1553" s="52"/>
      <c r="AC1553" s="39" t="s">
        <v>617</v>
      </c>
      <c r="AD1553" s="41">
        <v>7</v>
      </c>
      <c r="AE1553" s="41">
        <v>1.8</v>
      </c>
      <c r="AF1553" s="68" t="s">
        <v>618</v>
      </c>
      <c r="AG1553" s="39" t="str">
        <f>VLOOKUP(B1553,$B$1703:$D$1743,2,FALSE)</f>
        <v>Vic</v>
      </c>
      <c r="AH1553" s="39" t="str">
        <f>VLOOKUP(B1553,$B$1703:$D$1743,3,FALSE)</f>
        <v>-</v>
      </c>
      <c r="AI1553" s="69" t="str">
        <f>TRIM(PROPER(L1553))</f>
        <v>Arran Bay</v>
      </c>
      <c r="AJ1553" s="39" t="str">
        <f>TEXT(A1553, "ddd")</f>
        <v>Sat</v>
      </c>
      <c r="AK1553" s="39">
        <f>MONTH(Table2[[#This Row],[Date]])</f>
        <v>3</v>
      </c>
      <c r="AL1553" s="39"/>
      <c r="AM1553" s="39" t="str">
        <f>IF(AND(Table2[[#This Row],[Date]]=A1554,Table2[[#This Row],[Track]]=B1554,Table2[[#This Row],[Race]]=F1554,AL1553&lt;&gt;"Neg",AL1554&lt;&gt;"Neg"),2,"")</f>
        <v/>
      </c>
      <c r="AN1553" s="39" t="str">
        <f>IF(AM1553=2,2,IF(AND(AM1552=2,Table2[[#This Row],[Negatives]]&lt;&gt;"NEG"),2,""))</f>
        <v/>
      </c>
      <c r="AO1553" s="39">
        <f>IF(AND(Table2[[#This Row],[State]]="NSW",Table2[[#This Row],[Rated Order]]=3,AN1553=""),100,100)</f>
        <v>100</v>
      </c>
      <c r="AP1553" s="39">
        <f>IF(AC1553&lt;&gt;"Won","",AO1553*AD1553)</f>
        <v>700</v>
      </c>
      <c r="AQ1553" s="39">
        <f>IF(AP1553="",AO1553*-1,AP1553-AO1553)</f>
        <v>600</v>
      </c>
      <c r="AR1553" s="95">
        <f>IF(Table2[[#This Row],[Negatives]]="NEG","",IF(AND(Table2[[#This Row],[2 Pro Bets]]="",Table2[[#This Row],[State]]="NSW",Table2[[#This Row],[Rated Order]]=3),"",100))</f>
        <v>100</v>
      </c>
      <c r="AS1553" s="47">
        <f>IF(Table2[[#This Row],[Pro Bet]]="","",IF(Table2[[#This Row],[Lev Ret]]="","",AR1553*Table2[[#This Row],[Div]]))</f>
        <v>700</v>
      </c>
      <c r="AT1553" s="96">
        <f>IF(Table2[[#This Row],[Pro Bet]]="","",IF(AS1553="",AR1553*-1,AS1553-AR1553))</f>
        <v>600</v>
      </c>
    </row>
    <row r="1554" spans="1:46" x14ac:dyDescent="0.25">
      <c r="A1554" s="38">
        <v>45353</v>
      </c>
      <c r="B1554" s="39" t="s">
        <v>44</v>
      </c>
      <c r="C1554" s="40">
        <v>0.74652777777777779</v>
      </c>
      <c r="D1554" s="39">
        <v>4</v>
      </c>
      <c r="E1554" s="39">
        <v>0</v>
      </c>
      <c r="F1554" s="70">
        <v>10</v>
      </c>
      <c r="G1554" s="39">
        <v>1300</v>
      </c>
      <c r="H1554" s="39" t="s">
        <v>1398</v>
      </c>
      <c r="I1554" s="39"/>
      <c r="J1554" s="39">
        <v>250</v>
      </c>
      <c r="K1554" s="39">
        <v>2</v>
      </c>
      <c r="L1554" s="39" t="s">
        <v>435</v>
      </c>
      <c r="M1554" s="39" t="s">
        <v>1018</v>
      </c>
      <c r="N1554" s="41">
        <v>3.9</v>
      </c>
      <c r="O1554" s="39" t="s">
        <v>1427</v>
      </c>
      <c r="P1554" s="39" t="s">
        <v>1547</v>
      </c>
      <c r="Q1554" s="48"/>
      <c r="R1554" s="39">
        <v>10</v>
      </c>
      <c r="S1554" s="39">
        <v>60</v>
      </c>
      <c r="T1554" s="39">
        <v>60</v>
      </c>
      <c r="U1554" s="48">
        <v>46.049188906331764</v>
      </c>
      <c r="V1554" s="39">
        <v>3</v>
      </c>
      <c r="W1554" s="39">
        <v>2</v>
      </c>
      <c r="X1554" s="39">
        <v>2</v>
      </c>
      <c r="Y1554" s="39">
        <v>8.9</v>
      </c>
      <c r="Z1554" s="39">
        <v>20</v>
      </c>
      <c r="AA1554" s="39"/>
      <c r="AB1554" s="52"/>
      <c r="AC1554" s="39"/>
      <c r="AD1554" s="41">
        <v>3.9</v>
      </c>
      <c r="AE1554" s="41"/>
      <c r="AF1554" s="68" t="s">
        <v>619</v>
      </c>
      <c r="AG1554" s="39" t="str">
        <f>VLOOKUP(B1554,$B$1703:$D$1743,2,FALSE)</f>
        <v>NSW</v>
      </c>
      <c r="AH1554" s="39" t="str">
        <f>VLOOKUP(B1554,$B$1703:$D$1743,3,FALSE)</f>
        <v>-</v>
      </c>
      <c r="AI1554" s="69" t="str">
        <f>TRIM(PROPER(L1554))</f>
        <v>Coal Crusher</v>
      </c>
      <c r="AJ1554" s="39" t="str">
        <f>TEXT(A1554, "ddd")</f>
        <v>Sat</v>
      </c>
      <c r="AK1554" s="39">
        <f>MONTH(Table2[[#This Row],[Date]])</f>
        <v>3</v>
      </c>
      <c r="AL1554" s="39" t="s">
        <v>1362</v>
      </c>
      <c r="AM1554" s="39" t="str">
        <f>IF(AND(Table2[[#This Row],[Date]]=A1555,Table2[[#This Row],[Track]]=B1555,Table2[[#This Row],[Race]]=F1555,AL1554&lt;&gt;"Neg",AL1555&lt;&gt;"Neg"),2,"")</f>
        <v/>
      </c>
      <c r="AN1554" s="39" t="str">
        <f>IF(AM1554=2,2,IF(AND(AM1553=2,Table2[[#This Row],[Negatives]]&lt;&gt;"NEG"),2,""))</f>
        <v/>
      </c>
      <c r="AO1554" s="39">
        <f>IF(AND(Table2[[#This Row],[State]]="NSW",Table2[[#This Row],[Rated Order]]=3,AN1554=""),100,100)</f>
        <v>100</v>
      </c>
      <c r="AP1554" s="39" t="str">
        <f>IF(AC1554&lt;&gt;"Won","",AO1554*AD1554)</f>
        <v/>
      </c>
      <c r="AQ1554" s="39">
        <f>IF(AP1554="",AO1554*-1,AP1554-AO1554)</f>
        <v>-100</v>
      </c>
      <c r="AR1554" s="95" t="str">
        <f>IF(Table2[[#This Row],[Negatives]]="NEG","",IF(AND(Table2[[#This Row],[2 Pro Bets]]="",Table2[[#This Row],[State]]="NSW",Table2[[#This Row],[Rated Order]]=3),"",100))</f>
        <v/>
      </c>
      <c r="AS1554" s="47" t="str">
        <f>IF(Table2[[#This Row],[Pro Bet]]="","",IF(Table2[[#This Row],[Lev Ret]]="","",AR1554*Table2[[#This Row],[Div]]))</f>
        <v/>
      </c>
      <c r="AT1554" s="96" t="str">
        <f>IF(Table2[[#This Row],[Pro Bet]]="","",IF(AS1554="",AR1554*-1,AS1554-AR1554))</f>
        <v/>
      </c>
    </row>
    <row r="1555" spans="1:46" x14ac:dyDescent="0.25">
      <c r="A1555" s="38">
        <v>45360</v>
      </c>
      <c r="B1555" s="39" t="s">
        <v>44</v>
      </c>
      <c r="C1555" s="40">
        <v>0.52083333333333337</v>
      </c>
      <c r="D1555" s="39">
        <v>4</v>
      </c>
      <c r="E1555" s="39">
        <v>3</v>
      </c>
      <c r="F1555" s="70">
        <v>1</v>
      </c>
      <c r="G1555" s="39">
        <v>1600</v>
      </c>
      <c r="H1555" s="39" t="s">
        <v>1398</v>
      </c>
      <c r="I1555" s="39">
        <v>72</v>
      </c>
      <c r="J1555" s="39">
        <v>120</v>
      </c>
      <c r="K1555" s="39">
        <v>10</v>
      </c>
      <c r="L1555" s="39" t="s">
        <v>436</v>
      </c>
      <c r="M1555" s="39" t="s">
        <v>1006</v>
      </c>
      <c r="N1555" s="41">
        <v>10.199999999999999</v>
      </c>
      <c r="O1555" s="39" t="s">
        <v>1578</v>
      </c>
      <c r="P1555" s="39" t="s">
        <v>1421</v>
      </c>
      <c r="Q1555" s="48"/>
      <c r="R1555" s="39">
        <v>15</v>
      </c>
      <c r="S1555" s="39">
        <v>57</v>
      </c>
      <c r="T1555" s="39">
        <v>57</v>
      </c>
      <c r="U1555" s="48">
        <v>22.462149416728717</v>
      </c>
      <c r="V1555" s="39">
        <v>2</v>
      </c>
      <c r="W1555" s="39"/>
      <c r="X1555" s="39">
        <v>2</v>
      </c>
      <c r="Y1555" s="39">
        <v>8.1999999999999993</v>
      </c>
      <c r="Z1555" s="39">
        <v>20</v>
      </c>
      <c r="AA1555" s="39"/>
      <c r="AB1555" s="52"/>
      <c r="AC1555" s="39"/>
      <c r="AD1555" s="41">
        <v>12</v>
      </c>
      <c r="AE1555" s="41"/>
      <c r="AF1555" s="68" t="s">
        <v>619</v>
      </c>
      <c r="AG1555" s="39" t="str">
        <f>VLOOKUP(B1555,$B$1703:$D$1743,2,FALSE)</f>
        <v>NSW</v>
      </c>
      <c r="AH1555" s="39" t="str">
        <f>VLOOKUP(B1555,$B$1703:$D$1743,3,FALSE)</f>
        <v>-</v>
      </c>
      <c r="AI1555" s="69" t="str">
        <f>TRIM(PROPER(L1555))</f>
        <v>Our Maryanne</v>
      </c>
      <c r="AJ1555" s="39" t="str">
        <f>TEXT(A1555, "ddd")</f>
        <v>Sat</v>
      </c>
      <c r="AK1555" s="39">
        <f>MONTH(Table2[[#This Row],[Date]])</f>
        <v>3</v>
      </c>
      <c r="AL1555" s="39"/>
      <c r="AM1555" s="39" t="str">
        <f>IF(AND(Table2[[#This Row],[Date]]=A1556,Table2[[#This Row],[Track]]=B1556,Table2[[#This Row],[Race]]=F1556,AL1555&lt;&gt;"Neg",AL1556&lt;&gt;"Neg"),2,"")</f>
        <v/>
      </c>
      <c r="AN1555" s="39" t="str">
        <f>IF(AM1555=2,2,IF(AND(AM1554=2,Table2[[#This Row],[Negatives]]&lt;&gt;"NEG"),2,""))</f>
        <v/>
      </c>
      <c r="AO1555" s="39">
        <f>IF(AND(Table2[[#This Row],[State]]="NSW",Table2[[#This Row],[Rated Order]]=3,AN1555=""),100,100)</f>
        <v>100</v>
      </c>
      <c r="AP1555" s="39" t="str">
        <f>IF(AC1555&lt;&gt;"Won","",AO1555*AD1555)</f>
        <v/>
      </c>
      <c r="AQ1555" s="39">
        <f>IF(AP1555="",AO1555*-1,AP1555-AO1555)</f>
        <v>-100</v>
      </c>
      <c r="AR1555" s="95">
        <f>IF(Table2[[#This Row],[Negatives]]="NEG","",IF(AND(Table2[[#This Row],[2 Pro Bets]]="",Table2[[#This Row],[State]]="NSW",Table2[[#This Row],[Rated Order]]=3),"",100))</f>
        <v>100</v>
      </c>
      <c r="AS1555" s="47" t="str">
        <f>IF(Table2[[#This Row],[Pro Bet]]="","",IF(Table2[[#This Row],[Lev Ret]]="","",AR1555*Table2[[#This Row],[Div]]))</f>
        <v/>
      </c>
      <c r="AT1555" s="96">
        <f>IF(Table2[[#This Row],[Pro Bet]]="","",IF(AS1555="",AR1555*-1,AS1555-AR1555))</f>
        <v>-100</v>
      </c>
    </row>
    <row r="1556" spans="1:46" x14ac:dyDescent="0.25">
      <c r="A1556" s="38">
        <v>45360</v>
      </c>
      <c r="B1556" s="39" t="s">
        <v>225</v>
      </c>
      <c r="C1556" s="40">
        <v>0.53125</v>
      </c>
      <c r="D1556" s="39">
        <v>3</v>
      </c>
      <c r="E1556" s="39">
        <v>4</v>
      </c>
      <c r="F1556" s="70">
        <v>5</v>
      </c>
      <c r="G1556" s="39">
        <v>1200</v>
      </c>
      <c r="H1556" s="39" t="s">
        <v>988</v>
      </c>
      <c r="I1556" s="39" t="s">
        <v>989</v>
      </c>
      <c r="J1556" s="39">
        <v>1500</v>
      </c>
      <c r="K1556" s="39">
        <v>12</v>
      </c>
      <c r="L1556" s="39" t="s">
        <v>102</v>
      </c>
      <c r="M1556" s="39" t="s">
        <v>990</v>
      </c>
      <c r="N1556" s="41">
        <v>13</v>
      </c>
      <c r="O1556" s="39" t="s">
        <v>1344</v>
      </c>
      <c r="P1556" s="39" t="s">
        <v>1038</v>
      </c>
      <c r="Q1556" s="48"/>
      <c r="R1556" s="39">
        <v>6</v>
      </c>
      <c r="S1556" s="39">
        <v>52</v>
      </c>
      <c r="T1556" s="39">
        <v>52</v>
      </c>
      <c r="U1556" s="48">
        <v>46.153846153846153</v>
      </c>
      <c r="V1556" s="39">
        <v>3</v>
      </c>
      <c r="W1556" s="39"/>
      <c r="X1556" s="39">
        <v>2</v>
      </c>
      <c r="Y1556" s="39">
        <v>4.8</v>
      </c>
      <c r="Z1556" s="39">
        <v>35</v>
      </c>
      <c r="AA1556" s="39">
        <v>12</v>
      </c>
      <c r="AB1556" s="52"/>
      <c r="AC1556" s="39"/>
      <c r="AD1556" s="41">
        <v>11</v>
      </c>
      <c r="AE1556" s="41"/>
      <c r="AF1556" s="68" t="s">
        <v>618</v>
      </c>
      <c r="AG1556" s="39" t="str">
        <f>VLOOKUP(B1556,$B$1703:$D$1743,2,FALSE)</f>
        <v>Vic</v>
      </c>
      <c r="AH1556" s="39" t="str">
        <f>VLOOKUP(B1556,$B$1703:$D$1743,3,FALSE)</f>
        <v>-</v>
      </c>
      <c r="AI1556" s="69" t="str">
        <f>TRIM(PROPER(L1556))</f>
        <v>Sghirripa</v>
      </c>
      <c r="AJ1556" s="39" t="str">
        <f>TEXT(A1556, "ddd")</f>
        <v>Sat</v>
      </c>
      <c r="AK1556" s="39">
        <f>MONTH(Table2[[#This Row],[Date]])</f>
        <v>3</v>
      </c>
      <c r="AL1556" s="39"/>
      <c r="AM1556" s="39">
        <f>IF(AND(Table2[[#This Row],[Date]]=A1557,Table2[[#This Row],[Track]]=B1557,Table2[[#This Row],[Race]]=F1557,AL1556&lt;&gt;"Neg",AL1557&lt;&gt;"Neg"),2,"")</f>
        <v>2</v>
      </c>
      <c r="AN1556" s="39">
        <f>IF(AM1556=2,2,IF(AND(AM1555=2,Table2[[#This Row],[Negatives]]&lt;&gt;"NEG"),2,""))</f>
        <v>2</v>
      </c>
      <c r="AO1556" s="39">
        <f>IF(AND(Table2[[#This Row],[State]]="NSW",Table2[[#This Row],[Rated Order]]=3,AN1556=""),100,100)</f>
        <v>100</v>
      </c>
      <c r="AP1556" s="39" t="str">
        <f>IF(AC1556&lt;&gt;"Won","",AO1556*AD1556)</f>
        <v/>
      </c>
      <c r="AQ1556" s="39">
        <f>IF(AP1556="",AO1556*-1,AP1556-AO1556)</f>
        <v>-100</v>
      </c>
      <c r="AR1556" s="95">
        <f>IF(Table2[[#This Row],[Negatives]]="NEG","",IF(AND(Table2[[#This Row],[2 Pro Bets]]="",Table2[[#This Row],[State]]="NSW",Table2[[#This Row],[Rated Order]]=3),"",100))</f>
        <v>100</v>
      </c>
      <c r="AS1556" s="47" t="str">
        <f>IF(Table2[[#This Row],[Pro Bet]]="","",IF(Table2[[#This Row],[Lev Ret]]="","",AR1556*Table2[[#This Row],[Div]]))</f>
        <v/>
      </c>
      <c r="AT1556" s="96">
        <f>IF(Table2[[#This Row],[Pro Bet]]="","",IF(AS1556="",AR1556*-1,AS1556-AR1556))</f>
        <v>-100</v>
      </c>
    </row>
    <row r="1557" spans="1:46" x14ac:dyDescent="0.25">
      <c r="A1557" s="38">
        <v>45360</v>
      </c>
      <c r="B1557" s="39" t="s">
        <v>225</v>
      </c>
      <c r="C1557" s="40">
        <v>0.53125</v>
      </c>
      <c r="D1557" s="39">
        <v>3</v>
      </c>
      <c r="E1557" s="39">
        <v>4</v>
      </c>
      <c r="F1557" s="70">
        <v>5</v>
      </c>
      <c r="G1557" s="39">
        <v>1200</v>
      </c>
      <c r="H1557" s="39" t="s">
        <v>988</v>
      </c>
      <c r="I1557" s="39" t="s">
        <v>989</v>
      </c>
      <c r="J1557" s="39">
        <v>1500</v>
      </c>
      <c r="K1557" s="39">
        <v>6</v>
      </c>
      <c r="L1557" s="39" t="s">
        <v>268</v>
      </c>
      <c r="M1557" s="39" t="s">
        <v>990</v>
      </c>
      <c r="N1557" s="41">
        <v>7</v>
      </c>
      <c r="O1557" s="39" t="s">
        <v>1055</v>
      </c>
      <c r="P1557" s="39" t="s">
        <v>1084</v>
      </c>
      <c r="Q1557" s="48"/>
      <c r="R1557" s="39">
        <v>10</v>
      </c>
      <c r="S1557" s="39">
        <v>53</v>
      </c>
      <c r="T1557" s="39">
        <v>53</v>
      </c>
      <c r="U1557" s="48">
        <v>46.153846153846153</v>
      </c>
      <c r="V1557" s="39">
        <v>2</v>
      </c>
      <c r="W1557" s="39"/>
      <c r="X1557" s="39">
        <v>3</v>
      </c>
      <c r="Y1557" s="39">
        <v>5.6</v>
      </c>
      <c r="Z1557" s="39">
        <v>30</v>
      </c>
      <c r="AA1557" s="39">
        <v>12</v>
      </c>
      <c r="AB1557" s="52"/>
      <c r="AC1557" s="39"/>
      <c r="AD1557" s="41">
        <v>7</v>
      </c>
      <c r="AE1557" s="41"/>
      <c r="AF1557" s="68" t="s">
        <v>618</v>
      </c>
      <c r="AG1557" s="39" t="str">
        <f>VLOOKUP(B1557,$B$1703:$D$1743,2,FALSE)</f>
        <v>Vic</v>
      </c>
      <c r="AH1557" s="39" t="str">
        <f>VLOOKUP(B1557,$B$1703:$D$1743,3,FALSE)</f>
        <v>-</v>
      </c>
      <c r="AI1557" s="69" t="str">
        <f>TRIM(PROPER(L1557))</f>
        <v>Magic Time</v>
      </c>
      <c r="AJ1557" s="39" t="str">
        <f>TEXT(A1557, "ddd")</f>
        <v>Sat</v>
      </c>
      <c r="AK1557" s="39">
        <f>MONTH(Table2[[#This Row],[Date]])</f>
        <v>3</v>
      </c>
      <c r="AL1557" s="39"/>
      <c r="AM1557" s="39" t="str">
        <f>IF(AND(Table2[[#This Row],[Date]]=A1558,Table2[[#This Row],[Track]]=B1558,Table2[[#This Row],[Race]]=F1558,AL1557&lt;&gt;"Neg",AL1558&lt;&gt;"Neg"),2,"")</f>
        <v/>
      </c>
      <c r="AN1557" s="39">
        <f>IF(AM1557=2,2,IF(AND(AM1556=2,Table2[[#This Row],[Negatives]]&lt;&gt;"NEG"),2,""))</f>
        <v>2</v>
      </c>
      <c r="AO1557" s="39">
        <f>IF(AND(Table2[[#This Row],[State]]="NSW",Table2[[#This Row],[Rated Order]]=3,AN1557=""),100,100)</f>
        <v>100</v>
      </c>
      <c r="AP1557" s="39" t="str">
        <f>IF(AC1557&lt;&gt;"Won","",AO1557*AD1557)</f>
        <v/>
      </c>
      <c r="AQ1557" s="39">
        <f>IF(AP1557="",AO1557*-1,AP1557-AO1557)</f>
        <v>-100</v>
      </c>
      <c r="AR1557" s="95">
        <f>IF(Table2[[#This Row],[Negatives]]="NEG","",IF(AND(Table2[[#This Row],[2 Pro Bets]]="",Table2[[#This Row],[State]]="NSW",Table2[[#This Row],[Rated Order]]=3),"",100))</f>
        <v>100</v>
      </c>
      <c r="AS1557" s="47" t="str">
        <f>IF(Table2[[#This Row],[Pro Bet]]="","",IF(Table2[[#This Row],[Lev Ret]]="","",AR1557*Table2[[#This Row],[Div]]))</f>
        <v/>
      </c>
      <c r="AT1557" s="96">
        <f>IF(Table2[[#This Row],[Pro Bet]]="","",IF(AS1557="",AR1557*-1,AS1557-AR1557))</f>
        <v>-100</v>
      </c>
    </row>
    <row r="1558" spans="1:46" x14ac:dyDescent="0.25">
      <c r="A1558" s="38">
        <v>45360</v>
      </c>
      <c r="B1558" s="39" t="s">
        <v>44</v>
      </c>
      <c r="C1558" s="40">
        <v>0.56944444444444442</v>
      </c>
      <c r="D1558" s="39">
        <v>4</v>
      </c>
      <c r="E1558" s="39">
        <v>3</v>
      </c>
      <c r="F1558" s="70">
        <v>3</v>
      </c>
      <c r="G1558" s="39">
        <v>2000</v>
      </c>
      <c r="H1558" s="39" t="s">
        <v>1398</v>
      </c>
      <c r="I1558" s="39"/>
      <c r="J1558" s="39">
        <v>200</v>
      </c>
      <c r="K1558" s="39">
        <v>10</v>
      </c>
      <c r="L1558" s="39" t="s">
        <v>382</v>
      </c>
      <c r="M1558" s="39" t="s">
        <v>1018</v>
      </c>
      <c r="N1558" s="41">
        <v>3.2</v>
      </c>
      <c r="O1558" s="39" t="s">
        <v>1091</v>
      </c>
      <c r="P1558" s="39" t="s">
        <v>1064</v>
      </c>
      <c r="Q1558" s="48"/>
      <c r="R1558" s="39">
        <v>7</v>
      </c>
      <c r="S1558" s="39">
        <v>53</v>
      </c>
      <c r="T1558" s="39">
        <v>53</v>
      </c>
      <c r="U1558" s="48">
        <v>49.107142857142861</v>
      </c>
      <c r="V1558" s="39"/>
      <c r="W1558" s="39"/>
      <c r="X1558" s="39">
        <v>2</v>
      </c>
      <c r="Y1558" s="39">
        <v>3.7</v>
      </c>
      <c r="Z1558" s="39">
        <v>20</v>
      </c>
      <c r="AA1558" s="39"/>
      <c r="AB1558" s="52"/>
      <c r="AC1558" s="39"/>
      <c r="AD1558" s="41">
        <v>3.1</v>
      </c>
      <c r="AE1558" s="41"/>
      <c r="AF1558" s="68" t="s">
        <v>619</v>
      </c>
      <c r="AG1558" s="39" t="str">
        <f>VLOOKUP(B1558,$B$1703:$D$1743,2,FALSE)</f>
        <v>NSW</v>
      </c>
      <c r="AH1558" s="39" t="str">
        <f>VLOOKUP(B1558,$B$1703:$D$1743,3,FALSE)</f>
        <v>-</v>
      </c>
      <c r="AI1558" s="69" t="str">
        <f>TRIM(PROPER(L1558))</f>
        <v>Canberra Legend</v>
      </c>
      <c r="AJ1558" s="39" t="str">
        <f>TEXT(A1558, "ddd")</f>
        <v>Sat</v>
      </c>
      <c r="AK1558" s="39">
        <f>MONTH(Table2[[#This Row],[Date]])</f>
        <v>3</v>
      </c>
      <c r="AL1558" s="39" t="s">
        <v>1362</v>
      </c>
      <c r="AM1558" s="39" t="str">
        <f>IF(AND(Table2[[#This Row],[Date]]=A1559,Table2[[#This Row],[Track]]=B1559,Table2[[#This Row],[Race]]=F1559,AL1558&lt;&gt;"Neg",AL1559&lt;&gt;"Neg"),2,"")</f>
        <v/>
      </c>
      <c r="AN1558" s="39" t="str">
        <f>IF(AM1558=2,2,IF(AND(AM1557=2,Table2[[#This Row],[Negatives]]&lt;&gt;"NEG"),2,""))</f>
        <v/>
      </c>
      <c r="AO1558" s="39">
        <f>IF(AND(Table2[[#This Row],[State]]="NSW",Table2[[#This Row],[Rated Order]]=3,AN1558=""),100,100)</f>
        <v>100</v>
      </c>
      <c r="AP1558" s="39" t="str">
        <f>IF(AC1558&lt;&gt;"Won","",AO1558*AD1558)</f>
        <v/>
      </c>
      <c r="AQ1558" s="39">
        <f>IF(AP1558="",AO1558*-1,AP1558-AO1558)</f>
        <v>-100</v>
      </c>
      <c r="AR1558" s="95" t="str">
        <f>IF(Table2[[#This Row],[Negatives]]="NEG","",IF(AND(Table2[[#This Row],[2 Pro Bets]]="",Table2[[#This Row],[State]]="NSW",Table2[[#This Row],[Rated Order]]=3),"",100))</f>
        <v/>
      </c>
      <c r="AS1558" s="47" t="str">
        <f>IF(Table2[[#This Row],[Pro Bet]]="","",IF(Table2[[#This Row],[Lev Ret]]="","",AR1558*Table2[[#This Row],[Div]]))</f>
        <v/>
      </c>
      <c r="AT1558" s="96" t="str">
        <f>IF(Table2[[#This Row],[Pro Bet]]="","",IF(AS1558="",AR1558*-1,AS1558-AR1558))</f>
        <v/>
      </c>
    </row>
    <row r="1559" spans="1:46" x14ac:dyDescent="0.25">
      <c r="A1559" s="38">
        <v>45360</v>
      </c>
      <c r="B1559" s="39" t="s">
        <v>225</v>
      </c>
      <c r="C1559" s="40">
        <v>0.57986111111111105</v>
      </c>
      <c r="D1559" s="39">
        <v>3</v>
      </c>
      <c r="E1559" s="39">
        <v>4</v>
      </c>
      <c r="F1559" s="70">
        <v>7</v>
      </c>
      <c r="G1559" s="39">
        <v>1400</v>
      </c>
      <c r="H1559" s="39" t="s">
        <v>988</v>
      </c>
      <c r="I1559" s="39" t="s">
        <v>989</v>
      </c>
      <c r="J1559" s="39">
        <v>200</v>
      </c>
      <c r="K1559" s="39">
        <v>4</v>
      </c>
      <c r="L1559" s="39" t="s">
        <v>186</v>
      </c>
      <c r="M1559" s="39" t="s">
        <v>1030</v>
      </c>
      <c r="N1559" s="41">
        <v>4.5999999999999996</v>
      </c>
      <c r="O1559" s="39" t="s">
        <v>1009</v>
      </c>
      <c r="P1559" s="39" t="s">
        <v>1346</v>
      </c>
      <c r="Q1559" s="48"/>
      <c r="R1559" s="39">
        <v>5</v>
      </c>
      <c r="S1559" s="39">
        <v>54.5</v>
      </c>
      <c r="T1559" s="39">
        <v>54.5</v>
      </c>
      <c r="U1559" s="48">
        <v>73.021181716833894</v>
      </c>
      <c r="V1559" s="39">
        <v>2</v>
      </c>
      <c r="W1559" s="39">
        <v>2</v>
      </c>
      <c r="X1559" s="39">
        <v>2</v>
      </c>
      <c r="Y1559" s="39">
        <v>4.0999999999999996</v>
      </c>
      <c r="Z1559" s="39">
        <v>45</v>
      </c>
      <c r="AA1559" s="39">
        <v>6</v>
      </c>
      <c r="AB1559" s="52"/>
      <c r="AC1559" s="39" t="s">
        <v>7</v>
      </c>
      <c r="AD1559" s="41">
        <v>4.5999999999999996</v>
      </c>
      <c r="AE1559" s="41"/>
      <c r="AF1559" s="68" t="s">
        <v>618</v>
      </c>
      <c r="AG1559" s="39" t="str">
        <f>VLOOKUP(B1559,$B$1703:$D$1743,2,FALSE)</f>
        <v>Vic</v>
      </c>
      <c r="AH1559" s="39" t="str">
        <f>VLOOKUP(B1559,$B$1703:$D$1743,3,FALSE)</f>
        <v>-</v>
      </c>
      <c r="AI1559" s="69" t="str">
        <f>TRIM(PROPER(L1559))</f>
        <v>Savannah Cloud</v>
      </c>
      <c r="AJ1559" s="39" t="str">
        <f>TEXT(A1559, "ddd")</f>
        <v>Sat</v>
      </c>
      <c r="AK1559" s="39">
        <f>MONTH(Table2[[#This Row],[Date]])</f>
        <v>3</v>
      </c>
      <c r="AL1559" s="39" t="s">
        <v>1361</v>
      </c>
      <c r="AM1559" s="39" t="str">
        <f>IF(AND(Table2[[#This Row],[Date]]=A1560,Table2[[#This Row],[Track]]=B1560,Table2[[#This Row],[Race]]=F1560,AL1559&lt;&gt;"Neg",AL1560&lt;&gt;"Neg"),2,"")</f>
        <v/>
      </c>
      <c r="AN1559" s="39" t="str">
        <f>IF(AM1559=2,2,IF(AND(AM1558=2,Table2[[#This Row],[Negatives]]&lt;&gt;"NEG"),2,""))</f>
        <v/>
      </c>
      <c r="AO1559" s="39">
        <f>IF(AND(Table2[[#This Row],[State]]="NSW",Table2[[#This Row],[Rated Order]]=3,AN1559=""),100,100)</f>
        <v>100</v>
      </c>
      <c r="AP1559" s="39" t="str">
        <f>IF(AC1559&lt;&gt;"Won","",AO1559*AD1559)</f>
        <v/>
      </c>
      <c r="AQ1559" s="39">
        <f>IF(AP1559="",AO1559*-1,AP1559-AO1559)</f>
        <v>-100</v>
      </c>
      <c r="AR1559" s="95" t="str">
        <f>IF(Table2[[#This Row],[Negatives]]="NEG","",IF(AND(Table2[[#This Row],[2 Pro Bets]]="",Table2[[#This Row],[State]]="NSW",Table2[[#This Row],[Rated Order]]=3),"",100))</f>
        <v/>
      </c>
      <c r="AS1559" s="47" t="str">
        <f>IF(Table2[[#This Row],[Pro Bet]]="","",IF(Table2[[#This Row],[Lev Ret]]="","",AR1559*Table2[[#This Row],[Div]]))</f>
        <v/>
      </c>
      <c r="AT1559" s="96" t="str">
        <f>IF(Table2[[#This Row],[Pro Bet]]="","",IF(AS1559="",AR1559*-1,AS1559-AR1559))</f>
        <v/>
      </c>
    </row>
    <row r="1560" spans="1:46" x14ac:dyDescent="0.25">
      <c r="A1560" s="38">
        <v>45360</v>
      </c>
      <c r="B1560" s="39" t="s">
        <v>225</v>
      </c>
      <c r="C1560" s="40">
        <v>0.57986111111111105</v>
      </c>
      <c r="D1560" s="39">
        <v>3</v>
      </c>
      <c r="E1560" s="39">
        <v>4</v>
      </c>
      <c r="F1560" s="70">
        <v>7</v>
      </c>
      <c r="G1560" s="39">
        <v>1400</v>
      </c>
      <c r="H1560" s="39" t="s">
        <v>988</v>
      </c>
      <c r="I1560" s="39" t="s">
        <v>989</v>
      </c>
      <c r="J1560" s="39">
        <v>200</v>
      </c>
      <c r="K1560" s="39">
        <v>1</v>
      </c>
      <c r="L1560" s="39" t="s">
        <v>325</v>
      </c>
      <c r="M1560" s="39" t="s">
        <v>1006</v>
      </c>
      <c r="N1560" s="41">
        <v>3.8</v>
      </c>
      <c r="O1560" s="39" t="s">
        <v>1349</v>
      </c>
      <c r="P1560" s="39" t="s">
        <v>1060</v>
      </c>
      <c r="Q1560" s="48"/>
      <c r="R1560" s="39">
        <v>1</v>
      </c>
      <c r="S1560" s="39">
        <v>59</v>
      </c>
      <c r="T1560" s="39">
        <v>59</v>
      </c>
      <c r="U1560" s="48">
        <v>73.021181716833894</v>
      </c>
      <c r="V1560" s="39">
        <v>3</v>
      </c>
      <c r="W1560" s="39">
        <v>4</v>
      </c>
      <c r="X1560" s="39">
        <v>3</v>
      </c>
      <c r="Y1560" s="39">
        <v>5.3</v>
      </c>
      <c r="Z1560" s="39">
        <v>30</v>
      </c>
      <c r="AA1560" s="39">
        <v>6</v>
      </c>
      <c r="AB1560" s="52"/>
      <c r="AC1560" s="39"/>
      <c r="AD1560" s="41">
        <v>8</v>
      </c>
      <c r="AE1560" s="41"/>
      <c r="AF1560" s="68" t="s">
        <v>618</v>
      </c>
      <c r="AG1560" s="39" t="str">
        <f>VLOOKUP(B1560,$B$1703:$D$1743,2,FALSE)</f>
        <v>Vic</v>
      </c>
      <c r="AH1560" s="39" t="str">
        <f>VLOOKUP(B1560,$B$1703:$D$1743,3,FALSE)</f>
        <v>-</v>
      </c>
      <c r="AI1560" s="69" t="str">
        <f>TRIM(PROPER(L1560))</f>
        <v>Berkshire Shadow</v>
      </c>
      <c r="AJ1560" s="39" t="str">
        <f>TEXT(A1560, "ddd")</f>
        <v>Sat</v>
      </c>
      <c r="AK1560" s="39">
        <f>MONTH(Table2[[#This Row],[Date]])</f>
        <v>3</v>
      </c>
      <c r="AL1560" s="39"/>
      <c r="AM1560" s="39" t="str">
        <f>IF(AND(Table2[[#This Row],[Date]]=A1561,Table2[[#This Row],[Track]]=B1561,Table2[[#This Row],[Race]]=F1561,AL1560&lt;&gt;"Neg",AL1561&lt;&gt;"Neg"),2,"")</f>
        <v/>
      </c>
      <c r="AN1560" s="39" t="str">
        <f>IF(AM1560=2,2,IF(AND(AM1559=2,Table2[[#This Row],[Negatives]]&lt;&gt;"NEG"),2,""))</f>
        <v/>
      </c>
      <c r="AO1560" s="39">
        <f>IF(AND(Table2[[#This Row],[State]]="NSW",Table2[[#This Row],[Rated Order]]=3,AN1560=""),100,100)</f>
        <v>100</v>
      </c>
      <c r="AP1560" s="39" t="str">
        <f>IF(AC1560&lt;&gt;"Won","",AO1560*AD1560)</f>
        <v/>
      </c>
      <c r="AQ1560" s="39">
        <f>IF(AP1560="",AO1560*-1,AP1560-AO1560)</f>
        <v>-100</v>
      </c>
      <c r="AR1560" s="95">
        <f>IF(Table2[[#This Row],[Negatives]]="NEG","",IF(AND(Table2[[#This Row],[2 Pro Bets]]="",Table2[[#This Row],[State]]="NSW",Table2[[#This Row],[Rated Order]]=3),"",100))</f>
        <v>100</v>
      </c>
      <c r="AS1560" s="47" t="str">
        <f>IF(Table2[[#This Row],[Pro Bet]]="","",IF(Table2[[#This Row],[Lev Ret]]="","",AR1560*Table2[[#This Row],[Div]]))</f>
        <v/>
      </c>
      <c r="AT1560" s="96">
        <f>IF(Table2[[#This Row],[Pro Bet]]="","",IF(AS1560="",AR1560*-1,AS1560-AR1560))</f>
        <v>-100</v>
      </c>
    </row>
    <row r="1561" spans="1:46" x14ac:dyDescent="0.25">
      <c r="A1561" s="38">
        <v>45360</v>
      </c>
      <c r="B1561" s="39" t="s">
        <v>225</v>
      </c>
      <c r="C1561" s="40">
        <v>0.60416666666666663</v>
      </c>
      <c r="D1561" s="39">
        <v>3</v>
      </c>
      <c r="E1561" s="39">
        <v>4</v>
      </c>
      <c r="F1561" s="70">
        <v>8</v>
      </c>
      <c r="G1561" s="39">
        <v>1600</v>
      </c>
      <c r="H1561" s="39" t="s">
        <v>1021</v>
      </c>
      <c r="I1561" s="39" t="s">
        <v>1061</v>
      </c>
      <c r="J1561" s="39">
        <v>200</v>
      </c>
      <c r="K1561" s="39">
        <v>5</v>
      </c>
      <c r="L1561" s="39" t="s">
        <v>116</v>
      </c>
      <c r="M1561" s="39" t="s">
        <v>995</v>
      </c>
      <c r="N1561" s="41">
        <v>4.5</v>
      </c>
      <c r="O1561" s="39" t="s">
        <v>1349</v>
      </c>
      <c r="P1561" s="39" t="s">
        <v>1013</v>
      </c>
      <c r="Q1561" s="48"/>
      <c r="R1561" s="39">
        <v>3</v>
      </c>
      <c r="S1561" s="39">
        <v>55</v>
      </c>
      <c r="T1561" s="39">
        <v>55</v>
      </c>
      <c r="U1561" s="48">
        <v>48.538011695906434</v>
      </c>
      <c r="V1561" s="39">
        <v>2</v>
      </c>
      <c r="W1561" s="39"/>
      <c r="X1561" s="39">
        <v>2</v>
      </c>
      <c r="Y1561" s="39">
        <v>4.5999999999999996</v>
      </c>
      <c r="Z1561" s="39">
        <v>40</v>
      </c>
      <c r="AA1561" s="39">
        <v>9</v>
      </c>
      <c r="AB1561" s="52"/>
      <c r="AC1561" s="39" t="s">
        <v>2</v>
      </c>
      <c r="AD1561" s="41">
        <v>4.8</v>
      </c>
      <c r="AE1561" s="41">
        <v>1.8</v>
      </c>
      <c r="AF1561" s="68" t="s">
        <v>618</v>
      </c>
      <c r="AG1561" s="39" t="str">
        <f>VLOOKUP(B1561,$B$1703:$D$1743,2,FALSE)</f>
        <v>Vic</v>
      </c>
      <c r="AH1561" s="39" t="str">
        <f>VLOOKUP(B1561,$B$1703:$D$1743,3,FALSE)</f>
        <v>-</v>
      </c>
      <c r="AI1561" s="69" t="str">
        <f>TRIM(PROPER(L1561))</f>
        <v>Running By</v>
      </c>
      <c r="AJ1561" s="39" t="str">
        <f>TEXT(A1561, "ddd")</f>
        <v>Sat</v>
      </c>
      <c r="AK1561" s="39">
        <f>MONTH(Table2[[#This Row],[Date]])</f>
        <v>3</v>
      </c>
      <c r="AL1561" s="39" t="s">
        <v>1361</v>
      </c>
      <c r="AM1561" s="39" t="str">
        <f>IF(AND(Table2[[#This Row],[Date]]=A1562,Table2[[#This Row],[Track]]=B1562,Table2[[#This Row],[Race]]=F1562,AL1561&lt;&gt;"Neg",AL1562&lt;&gt;"Neg"),2,"")</f>
        <v/>
      </c>
      <c r="AN1561" s="39" t="str">
        <f>IF(AM1561=2,2,IF(AND(AM1560=2,Table2[[#This Row],[Negatives]]&lt;&gt;"NEG"),2,""))</f>
        <v/>
      </c>
      <c r="AO1561" s="39">
        <f>IF(AND(Table2[[#This Row],[State]]="NSW",Table2[[#This Row],[Rated Order]]=3,AN1561=""),100,100)</f>
        <v>100</v>
      </c>
      <c r="AP1561" s="39" t="str">
        <f>IF(AC1561&lt;&gt;"Won","",AO1561*AD1561)</f>
        <v/>
      </c>
      <c r="AQ1561" s="39">
        <f>IF(AP1561="",AO1561*-1,AP1561-AO1561)</f>
        <v>-100</v>
      </c>
      <c r="AR1561" s="95" t="str">
        <f>IF(Table2[[#This Row],[Negatives]]="NEG","",IF(AND(Table2[[#This Row],[2 Pro Bets]]="",Table2[[#This Row],[State]]="NSW",Table2[[#This Row],[Rated Order]]=3),"",100))</f>
        <v/>
      </c>
      <c r="AS1561" s="47" t="str">
        <f>IF(Table2[[#This Row],[Pro Bet]]="","",IF(Table2[[#This Row],[Lev Ret]]="","",AR1561*Table2[[#This Row],[Div]]))</f>
        <v/>
      </c>
      <c r="AT1561" s="96" t="str">
        <f>IF(Table2[[#This Row],[Pro Bet]]="","",IF(AS1561="",AR1561*-1,AS1561-AR1561))</f>
        <v/>
      </c>
    </row>
    <row r="1562" spans="1:46" x14ac:dyDescent="0.25">
      <c r="A1562" s="38">
        <v>45360</v>
      </c>
      <c r="B1562" s="39" t="s">
        <v>225</v>
      </c>
      <c r="C1562" s="40">
        <v>0.60416666666666663</v>
      </c>
      <c r="D1562" s="39">
        <v>3</v>
      </c>
      <c r="E1562" s="39">
        <v>4</v>
      </c>
      <c r="F1562" s="70">
        <v>8</v>
      </c>
      <c r="G1562" s="39">
        <v>1600</v>
      </c>
      <c r="H1562" s="39" t="s">
        <v>1021</v>
      </c>
      <c r="I1562" s="39" t="s">
        <v>1061</v>
      </c>
      <c r="J1562" s="39">
        <v>200</v>
      </c>
      <c r="K1562" s="39">
        <v>3</v>
      </c>
      <c r="L1562" s="39" t="s">
        <v>290</v>
      </c>
      <c r="M1562" s="39" t="s">
        <v>999</v>
      </c>
      <c r="N1562" s="41">
        <v>3.9</v>
      </c>
      <c r="O1562" s="39" t="s">
        <v>1349</v>
      </c>
      <c r="P1562" s="39" t="s">
        <v>997</v>
      </c>
      <c r="Q1562" s="48"/>
      <c r="R1562" s="39">
        <v>6</v>
      </c>
      <c r="S1562" s="39">
        <v>55</v>
      </c>
      <c r="T1562" s="39">
        <v>55</v>
      </c>
      <c r="U1562" s="48">
        <v>48.538011695906434</v>
      </c>
      <c r="V1562" s="39">
        <v>4</v>
      </c>
      <c r="W1562" s="39">
        <v>1</v>
      </c>
      <c r="X1562" s="39">
        <v>3</v>
      </c>
      <c r="Y1562" s="39">
        <v>5.3</v>
      </c>
      <c r="Z1562" s="39">
        <v>30</v>
      </c>
      <c r="AA1562" s="39">
        <v>9</v>
      </c>
      <c r="AB1562" s="52"/>
      <c r="AC1562" s="39"/>
      <c r="AD1562" s="41">
        <v>4</v>
      </c>
      <c r="AE1562" s="41"/>
      <c r="AF1562" s="68" t="s">
        <v>618</v>
      </c>
      <c r="AG1562" s="39" t="str">
        <f>VLOOKUP(B1562,$B$1703:$D$1743,2,FALSE)</f>
        <v>Vic</v>
      </c>
      <c r="AH1562" s="39" t="str">
        <f>VLOOKUP(B1562,$B$1703:$D$1743,3,FALSE)</f>
        <v>-</v>
      </c>
      <c r="AI1562" s="69" t="str">
        <f>TRIM(PROPER(L1562))</f>
        <v>Unusual Culture</v>
      </c>
      <c r="AJ1562" s="39" t="str">
        <f>TEXT(A1562, "ddd")</f>
        <v>Sat</v>
      </c>
      <c r="AK1562" s="39">
        <f>MONTH(Table2[[#This Row],[Date]])</f>
        <v>3</v>
      </c>
      <c r="AL1562" s="39"/>
      <c r="AM1562" s="39" t="str">
        <f>IF(AND(Table2[[#This Row],[Date]]=A1563,Table2[[#This Row],[Track]]=B1563,Table2[[#This Row],[Race]]=F1563,AL1562&lt;&gt;"Neg",AL1563&lt;&gt;"Neg"),2,"")</f>
        <v/>
      </c>
      <c r="AN1562" s="39" t="str">
        <f>IF(AM1562=2,2,IF(AND(AM1561=2,Table2[[#This Row],[Negatives]]&lt;&gt;"NEG"),2,""))</f>
        <v/>
      </c>
      <c r="AO1562" s="39">
        <f>IF(AND(Table2[[#This Row],[State]]="NSW",Table2[[#This Row],[Rated Order]]=3,AN1562=""),100,100)</f>
        <v>100</v>
      </c>
      <c r="AP1562" s="39" t="str">
        <f>IF(AC1562&lt;&gt;"Won","",AO1562*AD1562)</f>
        <v/>
      </c>
      <c r="AQ1562" s="39">
        <f>IF(AP1562="",AO1562*-1,AP1562-AO1562)</f>
        <v>-100</v>
      </c>
      <c r="AR1562" s="95">
        <f>IF(Table2[[#This Row],[Negatives]]="NEG","",IF(AND(Table2[[#This Row],[2 Pro Bets]]="",Table2[[#This Row],[State]]="NSW",Table2[[#This Row],[Rated Order]]=3),"",100))</f>
        <v>100</v>
      </c>
      <c r="AS1562" s="47" t="str">
        <f>IF(Table2[[#This Row],[Pro Bet]]="","",IF(Table2[[#This Row],[Lev Ret]]="","",AR1562*Table2[[#This Row],[Div]]))</f>
        <v/>
      </c>
      <c r="AT1562" s="96">
        <f>IF(Table2[[#This Row],[Pro Bet]]="","",IF(AS1562="",AR1562*-1,AS1562-AR1562))</f>
        <v>-100</v>
      </c>
    </row>
    <row r="1563" spans="1:46" x14ac:dyDescent="0.25">
      <c r="A1563" s="38">
        <v>45360</v>
      </c>
      <c r="B1563" s="39" t="s">
        <v>44</v>
      </c>
      <c r="C1563" s="40">
        <v>0.74652777777777779</v>
      </c>
      <c r="D1563" s="39">
        <v>4</v>
      </c>
      <c r="E1563" s="39">
        <v>3</v>
      </c>
      <c r="F1563" s="70">
        <v>10</v>
      </c>
      <c r="G1563" s="39">
        <v>1200</v>
      </c>
      <c r="H1563" s="39" t="s">
        <v>1021</v>
      </c>
      <c r="I1563" s="39"/>
      <c r="J1563" s="39">
        <v>250</v>
      </c>
      <c r="K1563" s="39">
        <v>12</v>
      </c>
      <c r="L1563" s="39" t="s">
        <v>437</v>
      </c>
      <c r="M1563" s="39" t="s">
        <v>999</v>
      </c>
      <c r="N1563" s="41">
        <v>9.5</v>
      </c>
      <c r="O1563" s="39" t="s">
        <v>1411</v>
      </c>
      <c r="P1563" s="39" t="s">
        <v>1433</v>
      </c>
      <c r="Q1563" s="48"/>
      <c r="R1563" s="39">
        <v>12</v>
      </c>
      <c r="S1563" s="39">
        <v>53</v>
      </c>
      <c r="T1563" s="39">
        <v>53</v>
      </c>
      <c r="U1563" s="48">
        <v>28.708133971291868</v>
      </c>
      <c r="V1563" s="39"/>
      <c r="W1563" s="39"/>
      <c r="X1563" s="39">
        <v>2</v>
      </c>
      <c r="Y1563" s="39">
        <v>4.5999999999999996</v>
      </c>
      <c r="Z1563" s="39">
        <v>20</v>
      </c>
      <c r="AA1563" s="39"/>
      <c r="AB1563" s="52"/>
      <c r="AC1563" s="39"/>
      <c r="AD1563" s="41">
        <v>13</v>
      </c>
      <c r="AE1563" s="41"/>
      <c r="AF1563" s="68" t="s">
        <v>619</v>
      </c>
      <c r="AG1563" s="39" t="str">
        <f>VLOOKUP(B1563,$B$1703:$D$1743,2,FALSE)</f>
        <v>NSW</v>
      </c>
      <c r="AH1563" s="39" t="str">
        <f>VLOOKUP(B1563,$B$1703:$D$1743,3,FALSE)</f>
        <v>-</v>
      </c>
      <c r="AI1563" s="69" t="str">
        <f>TRIM(PROPER(L1563))</f>
        <v>Eagle Nest</v>
      </c>
      <c r="AJ1563" s="39" t="str">
        <f>TEXT(A1563, "ddd")</f>
        <v>Sat</v>
      </c>
      <c r="AK1563" s="39">
        <f>MONTH(Table2[[#This Row],[Date]])</f>
        <v>3</v>
      </c>
      <c r="AL1563" s="39"/>
      <c r="AM1563" s="39" t="str">
        <f>IF(AND(Table2[[#This Row],[Date]]=A1564,Table2[[#This Row],[Track]]=B1564,Table2[[#This Row],[Race]]=F1564,AL1563&lt;&gt;"Neg",AL1564&lt;&gt;"Neg"),2,"")</f>
        <v/>
      </c>
      <c r="AN1563" s="39" t="str">
        <f>IF(AM1563=2,2,IF(AND(AM1562=2,Table2[[#This Row],[Negatives]]&lt;&gt;"NEG"),2,""))</f>
        <v/>
      </c>
      <c r="AO1563" s="39">
        <f>IF(AND(Table2[[#This Row],[State]]="NSW",Table2[[#This Row],[Rated Order]]=3,AN1563=""),100,100)</f>
        <v>100</v>
      </c>
      <c r="AP1563" s="39" t="str">
        <f>IF(AC1563&lt;&gt;"Won","",AO1563*AD1563)</f>
        <v/>
      </c>
      <c r="AQ1563" s="39">
        <f>IF(AP1563="",AO1563*-1,AP1563-AO1563)</f>
        <v>-100</v>
      </c>
      <c r="AR1563" s="95">
        <f>IF(Table2[[#This Row],[Negatives]]="NEG","",IF(AND(Table2[[#This Row],[2 Pro Bets]]="",Table2[[#This Row],[State]]="NSW",Table2[[#This Row],[Rated Order]]=3),"",100))</f>
        <v>100</v>
      </c>
      <c r="AS1563" s="47" t="str">
        <f>IF(Table2[[#This Row],[Pro Bet]]="","",IF(Table2[[#This Row],[Lev Ret]]="","",AR1563*Table2[[#This Row],[Div]]))</f>
        <v/>
      </c>
      <c r="AT1563" s="96">
        <f>IF(Table2[[#This Row],[Pro Bet]]="","",IF(AS1563="",AR1563*-1,AS1563-AR1563))</f>
        <v>-100</v>
      </c>
    </row>
    <row r="1564" spans="1:46" x14ac:dyDescent="0.25">
      <c r="A1564" s="38">
        <v>45367</v>
      </c>
      <c r="B1564" s="39" t="s">
        <v>107</v>
      </c>
      <c r="C1564" s="40">
        <v>0.51041666666666663</v>
      </c>
      <c r="D1564" s="39">
        <v>4</v>
      </c>
      <c r="E1564" s="39">
        <v>6</v>
      </c>
      <c r="F1564" s="70">
        <v>1</v>
      </c>
      <c r="G1564" s="39">
        <v>2000</v>
      </c>
      <c r="H1564" s="39" t="s">
        <v>988</v>
      </c>
      <c r="I1564" s="39" t="s">
        <v>989</v>
      </c>
      <c r="J1564" s="39">
        <v>175</v>
      </c>
      <c r="K1564" s="39">
        <v>5</v>
      </c>
      <c r="L1564" s="39" t="s">
        <v>172</v>
      </c>
      <c r="M1564" s="39" t="s">
        <v>1006</v>
      </c>
      <c r="N1564" s="41">
        <v>4.5999999999999996</v>
      </c>
      <c r="O1564" s="39" t="s">
        <v>1349</v>
      </c>
      <c r="P1564" s="39" t="s">
        <v>1060</v>
      </c>
      <c r="Q1564" s="48"/>
      <c r="R1564" s="39">
        <v>4</v>
      </c>
      <c r="S1564" s="39">
        <v>57.5</v>
      </c>
      <c r="T1564" s="39">
        <v>57.5</v>
      </c>
      <c r="U1564" s="48">
        <v>71.739130434782609</v>
      </c>
      <c r="V1564" s="39">
        <v>2</v>
      </c>
      <c r="W1564" s="39">
        <v>4</v>
      </c>
      <c r="X1564" s="39">
        <v>2</v>
      </c>
      <c r="Y1564" s="39">
        <v>4.5999999999999996</v>
      </c>
      <c r="Z1564" s="39">
        <v>40</v>
      </c>
      <c r="AA1564" s="39">
        <v>7</v>
      </c>
      <c r="AB1564" s="52"/>
      <c r="AC1564" s="39" t="s">
        <v>2</v>
      </c>
      <c r="AD1564" s="41">
        <v>5</v>
      </c>
      <c r="AE1564" s="41">
        <v>2</v>
      </c>
      <c r="AF1564" s="68" t="s">
        <v>618</v>
      </c>
      <c r="AG1564" s="39" t="str">
        <f>VLOOKUP(B1564,$B$1703:$D$1743,2,FALSE)</f>
        <v>Vic</v>
      </c>
      <c r="AH1564" s="39" t="str">
        <f>VLOOKUP(B1564,$B$1703:$D$1743,3,FALSE)</f>
        <v>-</v>
      </c>
      <c r="AI1564" s="69" t="str">
        <f>TRIM(PROPER(L1564))</f>
        <v>Mankayan</v>
      </c>
      <c r="AJ1564" s="39" t="str">
        <f>TEXT(A1564, "ddd")</f>
        <v>Sat</v>
      </c>
      <c r="AK1564" s="39">
        <f>MONTH(Table2[[#This Row],[Date]])</f>
        <v>3</v>
      </c>
      <c r="AL1564" s="39"/>
      <c r="AM1564" s="39">
        <f>IF(AND(Table2[[#This Row],[Date]]=A1565,Table2[[#This Row],[Track]]=B1565,Table2[[#This Row],[Race]]=F1565,AL1564&lt;&gt;"Neg",AL1565&lt;&gt;"Neg"),2,"")</f>
        <v>2</v>
      </c>
      <c r="AN1564" s="39">
        <f>IF(AM1564=2,2,IF(AND(AM1563=2,Table2[[#This Row],[Negatives]]&lt;&gt;"NEG"),2,""))</f>
        <v>2</v>
      </c>
      <c r="AO1564" s="39">
        <f>IF(AND(Table2[[#This Row],[State]]="NSW",Table2[[#This Row],[Rated Order]]=3,AN1564=""),100,100)</f>
        <v>100</v>
      </c>
      <c r="AP1564" s="39" t="str">
        <f>IF(AC1564&lt;&gt;"Won","",AO1564*AD1564)</f>
        <v/>
      </c>
      <c r="AQ1564" s="39">
        <f>IF(AP1564="",AO1564*-1,AP1564-AO1564)</f>
        <v>-100</v>
      </c>
      <c r="AR1564" s="95">
        <f>IF(Table2[[#This Row],[Negatives]]="NEG","",IF(AND(Table2[[#This Row],[2 Pro Bets]]="",Table2[[#This Row],[State]]="NSW",Table2[[#This Row],[Rated Order]]=3),"",100))</f>
        <v>100</v>
      </c>
      <c r="AS1564" s="47" t="str">
        <f>IF(Table2[[#This Row],[Pro Bet]]="","",IF(Table2[[#This Row],[Lev Ret]]="","",AR1564*Table2[[#This Row],[Div]]))</f>
        <v/>
      </c>
      <c r="AT1564" s="96">
        <f>IF(Table2[[#This Row],[Pro Bet]]="","",IF(AS1564="",AR1564*-1,AS1564-AR1564))</f>
        <v>-100</v>
      </c>
    </row>
    <row r="1565" spans="1:46" x14ac:dyDescent="0.25">
      <c r="A1565" s="38">
        <v>45367</v>
      </c>
      <c r="B1565" s="39" t="s">
        <v>107</v>
      </c>
      <c r="C1565" s="40">
        <v>0.51041666666666663</v>
      </c>
      <c r="D1565" s="39">
        <v>4</v>
      </c>
      <c r="E1565" s="39">
        <v>6</v>
      </c>
      <c r="F1565" s="70">
        <v>1</v>
      </c>
      <c r="G1565" s="39">
        <v>2000</v>
      </c>
      <c r="H1565" s="39" t="s">
        <v>988</v>
      </c>
      <c r="I1565" s="39" t="s">
        <v>989</v>
      </c>
      <c r="J1565" s="39">
        <v>175</v>
      </c>
      <c r="K1565" s="39">
        <v>4</v>
      </c>
      <c r="L1565" s="39" t="s">
        <v>326</v>
      </c>
      <c r="M1565" s="39" t="s">
        <v>999</v>
      </c>
      <c r="N1565" s="41">
        <v>14</v>
      </c>
      <c r="O1565" s="39" t="s">
        <v>1149</v>
      </c>
      <c r="P1565" s="39" t="s">
        <v>1010</v>
      </c>
      <c r="Q1565" s="48"/>
      <c r="R1565" s="39">
        <v>6</v>
      </c>
      <c r="S1565" s="39">
        <v>57.5</v>
      </c>
      <c r="T1565" s="39">
        <v>57.5</v>
      </c>
      <c r="U1565" s="48">
        <v>71.739130434782609</v>
      </c>
      <c r="V1565" s="39">
        <v>5</v>
      </c>
      <c r="W1565" s="39">
        <v>5</v>
      </c>
      <c r="X1565" s="39">
        <v>3</v>
      </c>
      <c r="Y1565" s="39">
        <v>5.6</v>
      </c>
      <c r="Z1565" s="39">
        <v>30</v>
      </c>
      <c r="AA1565" s="39">
        <v>7</v>
      </c>
      <c r="AB1565" s="52"/>
      <c r="AC1565" s="39" t="s">
        <v>617</v>
      </c>
      <c r="AD1565" s="41">
        <v>16</v>
      </c>
      <c r="AE1565" s="41">
        <v>4.9000000000000004</v>
      </c>
      <c r="AF1565" s="68" t="s">
        <v>618</v>
      </c>
      <c r="AG1565" s="39" t="str">
        <f>VLOOKUP(B1565,$B$1703:$D$1743,2,FALSE)</f>
        <v>Vic</v>
      </c>
      <c r="AH1565" s="39" t="str">
        <f>VLOOKUP(B1565,$B$1703:$D$1743,3,FALSE)</f>
        <v>-</v>
      </c>
      <c r="AI1565" s="69" t="str">
        <f>TRIM(PROPER(L1565))</f>
        <v>Gear Up</v>
      </c>
      <c r="AJ1565" s="39" t="str">
        <f>TEXT(A1565, "ddd")</f>
        <v>Sat</v>
      </c>
      <c r="AK1565" s="39">
        <f>MONTH(Table2[[#This Row],[Date]])</f>
        <v>3</v>
      </c>
      <c r="AL1565" s="39"/>
      <c r="AM1565" s="39" t="str">
        <f>IF(AND(Table2[[#This Row],[Date]]=A1566,Table2[[#This Row],[Track]]=B1566,Table2[[#This Row],[Race]]=F1566,AL1565&lt;&gt;"Neg",AL1566&lt;&gt;"Neg"),2,"")</f>
        <v/>
      </c>
      <c r="AN1565" s="39">
        <f>IF(AM1565=2,2,IF(AND(AM1564=2,Table2[[#This Row],[Negatives]]&lt;&gt;"NEG"),2,""))</f>
        <v>2</v>
      </c>
      <c r="AO1565" s="39">
        <f>IF(AND(Table2[[#This Row],[State]]="NSW",Table2[[#This Row],[Rated Order]]=3,AN1565=""),100,100)</f>
        <v>100</v>
      </c>
      <c r="AP1565" s="39">
        <f>IF(AC1565&lt;&gt;"Won","",AO1565*AD1565)</f>
        <v>1600</v>
      </c>
      <c r="AQ1565" s="39">
        <f>IF(AP1565="",AO1565*-1,AP1565-AO1565)</f>
        <v>1500</v>
      </c>
      <c r="AR1565" s="95">
        <f>IF(Table2[[#This Row],[Negatives]]="NEG","",IF(AND(Table2[[#This Row],[2 Pro Bets]]="",Table2[[#This Row],[State]]="NSW",Table2[[#This Row],[Rated Order]]=3),"",100))</f>
        <v>100</v>
      </c>
      <c r="AS1565" s="47">
        <f>IF(Table2[[#This Row],[Pro Bet]]="","",IF(Table2[[#This Row],[Lev Ret]]="","",AR1565*Table2[[#This Row],[Div]]))</f>
        <v>1600</v>
      </c>
      <c r="AT1565" s="96">
        <f>IF(Table2[[#This Row],[Pro Bet]]="","",IF(AS1565="",AR1565*-1,AS1565-AR1565))</f>
        <v>1500</v>
      </c>
    </row>
    <row r="1566" spans="1:46" x14ac:dyDescent="0.25">
      <c r="A1566" s="38">
        <v>45367</v>
      </c>
      <c r="B1566" s="39" t="s">
        <v>107</v>
      </c>
      <c r="C1566" s="40">
        <v>0.57986111111111116</v>
      </c>
      <c r="D1566" s="39">
        <v>4</v>
      </c>
      <c r="E1566" s="39">
        <v>6</v>
      </c>
      <c r="F1566" s="70">
        <v>4</v>
      </c>
      <c r="G1566" s="39">
        <v>1000</v>
      </c>
      <c r="H1566" s="39" t="s">
        <v>988</v>
      </c>
      <c r="I1566" s="39" t="s">
        <v>989</v>
      </c>
      <c r="J1566" s="39">
        <v>200</v>
      </c>
      <c r="K1566" s="39">
        <v>2</v>
      </c>
      <c r="L1566" s="39" t="s">
        <v>179</v>
      </c>
      <c r="M1566" s="39" t="s">
        <v>990</v>
      </c>
      <c r="N1566" s="41">
        <v>3.8</v>
      </c>
      <c r="O1566" s="39" t="s">
        <v>1201</v>
      </c>
      <c r="P1566" s="39" t="s">
        <v>997</v>
      </c>
      <c r="Q1566" s="48"/>
      <c r="R1566" s="39">
        <v>6</v>
      </c>
      <c r="S1566" s="39">
        <v>59</v>
      </c>
      <c r="T1566" s="39">
        <v>59</v>
      </c>
      <c r="U1566" s="48">
        <v>50.125313283208023</v>
      </c>
      <c r="V1566" s="39">
        <v>3</v>
      </c>
      <c r="W1566" s="39">
        <v>4</v>
      </c>
      <c r="X1566" s="39">
        <v>2</v>
      </c>
      <c r="Y1566" s="39">
        <v>5</v>
      </c>
      <c r="Z1566" s="39">
        <v>35</v>
      </c>
      <c r="AA1566" s="39">
        <v>7</v>
      </c>
      <c r="AB1566" s="52"/>
      <c r="AC1566" s="39"/>
      <c r="AD1566" s="41">
        <v>3.6</v>
      </c>
      <c r="AE1566" s="41"/>
      <c r="AF1566" s="68" t="s">
        <v>618</v>
      </c>
      <c r="AG1566" s="39" t="str">
        <f>VLOOKUP(B1566,$B$1703:$D$1743,2,FALSE)</f>
        <v>Vic</v>
      </c>
      <c r="AH1566" s="39" t="str">
        <f>VLOOKUP(B1566,$B$1703:$D$1743,3,FALSE)</f>
        <v>-</v>
      </c>
      <c r="AI1566" s="69" t="str">
        <f>TRIM(PROPER(L1566))</f>
        <v>General Beau</v>
      </c>
      <c r="AJ1566" s="39" t="str">
        <f>TEXT(A1566, "ddd")</f>
        <v>Sat</v>
      </c>
      <c r="AK1566" s="39">
        <f>MONTH(Table2[[#This Row],[Date]])</f>
        <v>3</v>
      </c>
      <c r="AL1566" s="39"/>
      <c r="AM1566" s="39" t="str">
        <f>IF(AND(Table2[[#This Row],[Date]]=A1567,Table2[[#This Row],[Track]]=B1567,Table2[[#This Row],[Race]]=F1567,AL1566&lt;&gt;"Neg",AL1567&lt;&gt;"Neg"),2,"")</f>
        <v/>
      </c>
      <c r="AN1566" s="39" t="str">
        <f>IF(AM1566=2,2,IF(AND(AM1565=2,Table2[[#This Row],[Negatives]]&lt;&gt;"NEG"),2,""))</f>
        <v/>
      </c>
      <c r="AO1566" s="39">
        <f>IF(AND(Table2[[#This Row],[State]]="NSW",Table2[[#This Row],[Rated Order]]=3,AN1566=""),100,100)</f>
        <v>100</v>
      </c>
      <c r="AP1566" s="39" t="str">
        <f>IF(AC1566&lt;&gt;"Won","",AO1566*AD1566)</f>
        <v/>
      </c>
      <c r="AQ1566" s="39">
        <f>IF(AP1566="",AO1566*-1,AP1566-AO1566)</f>
        <v>-100</v>
      </c>
      <c r="AR1566" s="95">
        <f>IF(Table2[[#This Row],[Negatives]]="NEG","",IF(AND(Table2[[#This Row],[2 Pro Bets]]="",Table2[[#This Row],[State]]="NSW",Table2[[#This Row],[Rated Order]]=3),"",100))</f>
        <v>100</v>
      </c>
      <c r="AS1566" s="47" t="str">
        <f>IF(Table2[[#This Row],[Pro Bet]]="","",IF(Table2[[#This Row],[Lev Ret]]="","",AR1566*Table2[[#This Row],[Div]]))</f>
        <v/>
      </c>
      <c r="AT1566" s="96">
        <f>IF(Table2[[#This Row],[Pro Bet]]="","",IF(AS1566="",AR1566*-1,AS1566-AR1566))</f>
        <v>-100</v>
      </c>
    </row>
    <row r="1567" spans="1:46" x14ac:dyDescent="0.25">
      <c r="A1567" s="38">
        <v>45367</v>
      </c>
      <c r="B1567" s="39" t="s">
        <v>107</v>
      </c>
      <c r="C1567" s="40">
        <v>0.57986111111111116</v>
      </c>
      <c r="D1567" s="39">
        <v>4</v>
      </c>
      <c r="E1567" s="39">
        <v>6</v>
      </c>
      <c r="F1567" s="70">
        <v>4</v>
      </c>
      <c r="G1567" s="39">
        <v>1000</v>
      </c>
      <c r="H1567" s="39" t="s">
        <v>988</v>
      </c>
      <c r="I1567" s="39" t="s">
        <v>989</v>
      </c>
      <c r="J1567" s="39">
        <v>200</v>
      </c>
      <c r="K1567" s="39">
        <v>1</v>
      </c>
      <c r="L1567" s="39" t="s">
        <v>67</v>
      </c>
      <c r="M1567" s="39" t="s">
        <v>1018</v>
      </c>
      <c r="N1567" s="41">
        <v>4.4000000000000004</v>
      </c>
      <c r="O1567" s="39" t="s">
        <v>1238</v>
      </c>
      <c r="P1567" s="39" t="s">
        <v>1020</v>
      </c>
      <c r="Q1567" s="48"/>
      <c r="R1567" s="39">
        <v>4</v>
      </c>
      <c r="S1567" s="39">
        <v>61</v>
      </c>
      <c r="T1567" s="39">
        <v>61</v>
      </c>
      <c r="U1567" s="48">
        <v>50.125313283208023</v>
      </c>
      <c r="V1567" s="39">
        <v>4</v>
      </c>
      <c r="W1567" s="39">
        <v>1</v>
      </c>
      <c r="X1567" s="39">
        <v>3</v>
      </c>
      <c r="Y1567" s="39">
        <v>5.4</v>
      </c>
      <c r="Z1567" s="39">
        <v>30</v>
      </c>
      <c r="AA1567" s="39">
        <v>7</v>
      </c>
      <c r="AB1567" s="52"/>
      <c r="AC1567" s="39"/>
      <c r="AD1567" s="41">
        <v>6</v>
      </c>
      <c r="AE1567" s="41"/>
      <c r="AF1567" s="68" t="s">
        <v>618</v>
      </c>
      <c r="AG1567" s="39" t="str">
        <f>VLOOKUP(B1567,$B$1703:$D$1743,2,FALSE)</f>
        <v>Vic</v>
      </c>
      <c r="AH1567" s="39" t="str">
        <f>VLOOKUP(B1567,$B$1703:$D$1743,3,FALSE)</f>
        <v>-</v>
      </c>
      <c r="AI1567" s="69" t="str">
        <f>TRIM(PROPER(L1567))</f>
        <v>Jigsaw</v>
      </c>
      <c r="AJ1567" s="39" t="str">
        <f>TEXT(A1567, "ddd")</f>
        <v>Sat</v>
      </c>
      <c r="AK1567" s="39">
        <f>MONTH(Table2[[#This Row],[Date]])</f>
        <v>3</v>
      </c>
      <c r="AL1567" s="39" t="s">
        <v>1361</v>
      </c>
      <c r="AM1567" s="39" t="str">
        <f>IF(AND(Table2[[#This Row],[Date]]=A1568,Table2[[#This Row],[Track]]=B1568,Table2[[#This Row],[Race]]=F1568,AL1567&lt;&gt;"Neg",AL1568&lt;&gt;"Neg"),2,"")</f>
        <v/>
      </c>
      <c r="AN1567" s="39" t="str">
        <f>IF(AM1567=2,2,IF(AND(AM1566=2,Table2[[#This Row],[Negatives]]&lt;&gt;"NEG"),2,""))</f>
        <v/>
      </c>
      <c r="AO1567" s="39">
        <f>IF(AND(Table2[[#This Row],[State]]="NSW",Table2[[#This Row],[Rated Order]]=3,AN1567=""),100,100)</f>
        <v>100</v>
      </c>
      <c r="AP1567" s="39" t="str">
        <f>IF(AC1567&lt;&gt;"Won","",AO1567*AD1567)</f>
        <v/>
      </c>
      <c r="AQ1567" s="39">
        <f>IF(AP1567="",AO1567*-1,AP1567-AO1567)</f>
        <v>-100</v>
      </c>
      <c r="AR1567" s="95" t="str">
        <f>IF(Table2[[#This Row],[Negatives]]="NEG","",IF(AND(Table2[[#This Row],[2 Pro Bets]]="",Table2[[#This Row],[State]]="NSW",Table2[[#This Row],[Rated Order]]=3),"",100))</f>
        <v/>
      </c>
      <c r="AS1567" s="47" t="str">
        <f>IF(Table2[[#This Row],[Pro Bet]]="","",IF(Table2[[#This Row],[Lev Ret]]="","",AR1567*Table2[[#This Row],[Div]]))</f>
        <v/>
      </c>
      <c r="AT1567" s="96" t="str">
        <f>IF(Table2[[#This Row],[Pro Bet]]="","",IF(AS1567="",AR1567*-1,AS1567-AR1567))</f>
        <v/>
      </c>
    </row>
    <row r="1568" spans="1:46" x14ac:dyDescent="0.25">
      <c r="A1568" s="38">
        <v>45367</v>
      </c>
      <c r="B1568" s="39" t="s">
        <v>107</v>
      </c>
      <c r="C1568" s="40">
        <v>0.60416666666666663</v>
      </c>
      <c r="D1568" s="39">
        <v>4</v>
      </c>
      <c r="E1568" s="39">
        <v>6</v>
      </c>
      <c r="F1568" s="70">
        <v>5</v>
      </c>
      <c r="G1568" s="39">
        <v>1600</v>
      </c>
      <c r="H1568" s="39" t="s">
        <v>988</v>
      </c>
      <c r="I1568" s="39" t="s">
        <v>989</v>
      </c>
      <c r="J1568" s="39">
        <v>175</v>
      </c>
      <c r="K1568" s="39">
        <v>1</v>
      </c>
      <c r="L1568" s="39" t="s">
        <v>176</v>
      </c>
      <c r="M1568" s="39" t="s">
        <v>1024</v>
      </c>
      <c r="N1568" s="41">
        <v>3.5</v>
      </c>
      <c r="O1568" s="39" t="s">
        <v>1349</v>
      </c>
      <c r="P1568" s="39" t="s">
        <v>1060</v>
      </c>
      <c r="Q1568" s="48"/>
      <c r="R1568" s="39">
        <v>5</v>
      </c>
      <c r="S1568" s="39">
        <v>60</v>
      </c>
      <c r="T1568" s="39">
        <v>60</v>
      </c>
      <c r="U1568" s="48">
        <v>54.887218045112789</v>
      </c>
      <c r="V1568" s="39">
        <v>4</v>
      </c>
      <c r="W1568" s="39">
        <v>1</v>
      </c>
      <c r="X1568" s="39">
        <v>2</v>
      </c>
      <c r="Y1568" s="39">
        <v>4.8</v>
      </c>
      <c r="Z1568" s="39">
        <v>35</v>
      </c>
      <c r="AA1568" s="39">
        <v>7</v>
      </c>
      <c r="AB1568" s="52"/>
      <c r="AC1568" s="39" t="s">
        <v>7</v>
      </c>
      <c r="AD1568" s="41">
        <v>3</v>
      </c>
      <c r="AE1568" s="41"/>
      <c r="AF1568" s="68" t="s">
        <v>618</v>
      </c>
      <c r="AG1568" s="39" t="str">
        <f>VLOOKUP(B1568,$B$1703:$D$1743,2,FALSE)</f>
        <v>Vic</v>
      </c>
      <c r="AH1568" s="39" t="str">
        <f>VLOOKUP(B1568,$B$1703:$D$1743,3,FALSE)</f>
        <v>-</v>
      </c>
      <c r="AI1568" s="69" t="str">
        <f>TRIM(PROPER(L1568))</f>
        <v>Nugget</v>
      </c>
      <c r="AJ1568" s="39" t="str">
        <f>TEXT(A1568, "ddd")</f>
        <v>Sat</v>
      </c>
      <c r="AK1568" s="39">
        <f>MONTH(Table2[[#This Row],[Date]])</f>
        <v>3</v>
      </c>
      <c r="AL1568" s="39"/>
      <c r="AM1568" s="39" t="str">
        <f>IF(AND(Table2[[#This Row],[Date]]=A1569,Table2[[#This Row],[Track]]=B1569,Table2[[#This Row],[Race]]=F1569,AL1568&lt;&gt;"Neg",AL1569&lt;&gt;"Neg"),2,"")</f>
        <v/>
      </c>
      <c r="AN1568" s="39" t="str">
        <f>IF(AM1568=2,2,IF(AND(AM1567=2,Table2[[#This Row],[Negatives]]&lt;&gt;"NEG"),2,""))</f>
        <v/>
      </c>
      <c r="AO1568" s="39">
        <f>IF(AND(Table2[[#This Row],[State]]="NSW",Table2[[#This Row],[Rated Order]]=3,AN1568=""),100,100)</f>
        <v>100</v>
      </c>
      <c r="AP1568" s="39" t="str">
        <f>IF(AC1568&lt;&gt;"Won","",AO1568*AD1568)</f>
        <v/>
      </c>
      <c r="AQ1568" s="39">
        <f>IF(AP1568="",AO1568*-1,AP1568-AO1568)</f>
        <v>-100</v>
      </c>
      <c r="AR1568" s="95">
        <f>IF(Table2[[#This Row],[Negatives]]="NEG","",IF(AND(Table2[[#This Row],[2 Pro Bets]]="",Table2[[#This Row],[State]]="NSW",Table2[[#This Row],[Rated Order]]=3),"",100))</f>
        <v>100</v>
      </c>
      <c r="AS1568" s="47" t="str">
        <f>IF(Table2[[#This Row],[Pro Bet]]="","",IF(Table2[[#This Row],[Lev Ret]]="","",AR1568*Table2[[#This Row],[Div]]))</f>
        <v/>
      </c>
      <c r="AT1568" s="96">
        <f>IF(Table2[[#This Row],[Pro Bet]]="","",IF(AS1568="",AR1568*-1,AS1568-AR1568))</f>
        <v>-100</v>
      </c>
    </row>
    <row r="1569" spans="1:46" x14ac:dyDescent="0.25">
      <c r="A1569" s="38">
        <v>45367</v>
      </c>
      <c r="B1569" s="39" t="s">
        <v>107</v>
      </c>
      <c r="C1569" s="40">
        <v>0.60416666666666663</v>
      </c>
      <c r="D1569" s="39">
        <v>4</v>
      </c>
      <c r="E1569" s="39">
        <v>6</v>
      </c>
      <c r="F1569" s="70">
        <v>5</v>
      </c>
      <c r="G1569" s="39">
        <v>1600</v>
      </c>
      <c r="H1569" s="39" t="s">
        <v>988</v>
      </c>
      <c r="I1569" s="39" t="s">
        <v>989</v>
      </c>
      <c r="J1569" s="39">
        <v>175</v>
      </c>
      <c r="K1569" s="39">
        <v>2</v>
      </c>
      <c r="L1569" s="39" t="s">
        <v>195</v>
      </c>
      <c r="M1569" s="39" t="s">
        <v>1018</v>
      </c>
      <c r="N1569" s="41">
        <v>3.9</v>
      </c>
      <c r="O1569" s="39" t="s">
        <v>1131</v>
      </c>
      <c r="P1569" s="39" t="s">
        <v>992</v>
      </c>
      <c r="Q1569" s="48"/>
      <c r="R1569" s="39">
        <v>1</v>
      </c>
      <c r="S1569" s="39">
        <v>55.5</v>
      </c>
      <c r="T1569" s="39">
        <v>55.5</v>
      </c>
      <c r="U1569" s="48">
        <v>54.887218045112789</v>
      </c>
      <c r="V1569" s="39">
        <v>3</v>
      </c>
      <c r="W1569" s="39"/>
      <c r="X1569" s="39">
        <v>3</v>
      </c>
      <c r="Y1569" s="39">
        <v>5.6</v>
      </c>
      <c r="Z1569" s="39">
        <v>30</v>
      </c>
      <c r="AA1569" s="39">
        <v>7</v>
      </c>
      <c r="AB1569" s="52"/>
      <c r="AC1569" s="39"/>
      <c r="AD1569" s="41">
        <v>5.5</v>
      </c>
      <c r="AE1569" s="41"/>
      <c r="AF1569" s="68" t="s">
        <v>618</v>
      </c>
      <c r="AG1569" s="39" t="str">
        <f>VLOOKUP(B1569,$B$1703:$D$1743,2,FALSE)</f>
        <v>Vic</v>
      </c>
      <c r="AH1569" s="39" t="str">
        <f>VLOOKUP(B1569,$B$1703:$D$1743,3,FALSE)</f>
        <v>-</v>
      </c>
      <c r="AI1569" s="69" t="str">
        <f>TRIM(PROPER(L1569))</f>
        <v>Keats</v>
      </c>
      <c r="AJ1569" s="39" t="str">
        <f>TEXT(A1569, "ddd")</f>
        <v>Sat</v>
      </c>
      <c r="AK1569" s="39">
        <f>MONTH(Table2[[#This Row],[Date]])</f>
        <v>3</v>
      </c>
      <c r="AL1569" s="39" t="s">
        <v>1361</v>
      </c>
      <c r="AM1569" s="39" t="str">
        <f>IF(AND(Table2[[#This Row],[Date]]=A1570,Table2[[#This Row],[Track]]=B1570,Table2[[#This Row],[Race]]=F1570,AL1569&lt;&gt;"Neg",AL1570&lt;&gt;"Neg"),2,"")</f>
        <v/>
      </c>
      <c r="AN1569" s="39" t="str">
        <f>IF(AM1569=2,2,IF(AND(AM1568=2,Table2[[#This Row],[Negatives]]&lt;&gt;"NEG"),2,""))</f>
        <v/>
      </c>
      <c r="AO1569" s="39">
        <f>IF(AND(Table2[[#This Row],[State]]="NSW",Table2[[#This Row],[Rated Order]]=3,AN1569=""),100,100)</f>
        <v>100</v>
      </c>
      <c r="AP1569" s="39" t="str">
        <f>IF(AC1569&lt;&gt;"Won","",AO1569*AD1569)</f>
        <v/>
      </c>
      <c r="AQ1569" s="39">
        <f>IF(AP1569="",AO1569*-1,AP1569-AO1569)</f>
        <v>-100</v>
      </c>
      <c r="AR1569" s="95" t="str">
        <f>IF(Table2[[#This Row],[Negatives]]="NEG","",IF(AND(Table2[[#This Row],[2 Pro Bets]]="",Table2[[#This Row],[State]]="NSW",Table2[[#This Row],[Rated Order]]=3),"",100))</f>
        <v/>
      </c>
      <c r="AS1569" s="47" t="str">
        <f>IF(Table2[[#This Row],[Pro Bet]]="","",IF(Table2[[#This Row],[Lev Ret]]="","",AR1569*Table2[[#This Row],[Div]]))</f>
        <v/>
      </c>
      <c r="AT1569" s="96" t="str">
        <f>IF(Table2[[#This Row],[Pro Bet]]="","",IF(AS1569="",AR1569*-1,AS1569-AR1569))</f>
        <v/>
      </c>
    </row>
    <row r="1570" spans="1:46" x14ac:dyDescent="0.25">
      <c r="A1570" s="38">
        <v>45367</v>
      </c>
      <c r="B1570" s="39" t="s">
        <v>45</v>
      </c>
      <c r="C1570" s="40">
        <v>0.61805555555555558</v>
      </c>
      <c r="D1570" s="39">
        <v>5</v>
      </c>
      <c r="E1570" s="39">
        <v>0</v>
      </c>
      <c r="F1570" s="70">
        <v>5</v>
      </c>
      <c r="G1570" s="39">
        <v>2000</v>
      </c>
      <c r="H1570" s="39" t="s">
        <v>1398</v>
      </c>
      <c r="I1570" s="39" t="s">
        <v>1052</v>
      </c>
      <c r="J1570" s="39">
        <v>350</v>
      </c>
      <c r="K1570" s="39">
        <v>4</v>
      </c>
      <c r="L1570" s="39" t="s">
        <v>95</v>
      </c>
      <c r="M1570" s="39" t="s">
        <v>1030</v>
      </c>
      <c r="N1570" s="41">
        <v>3.2</v>
      </c>
      <c r="O1570" s="39" t="s">
        <v>1406</v>
      </c>
      <c r="P1570" s="39" t="s">
        <v>1403</v>
      </c>
      <c r="Q1570" s="48"/>
      <c r="R1570" s="39">
        <v>4</v>
      </c>
      <c r="S1570" s="39">
        <v>58</v>
      </c>
      <c r="T1570" s="39">
        <v>58</v>
      </c>
      <c r="U1570" s="48">
        <v>83.881578947368425</v>
      </c>
      <c r="V1570" s="39">
        <v>1</v>
      </c>
      <c r="W1570" s="39">
        <v>1</v>
      </c>
      <c r="X1570" s="39">
        <v>2</v>
      </c>
      <c r="Y1570" s="39">
        <v>3.05</v>
      </c>
      <c r="Z1570" s="39">
        <v>20</v>
      </c>
      <c r="AA1570" s="39"/>
      <c r="AB1570" s="52"/>
      <c r="AC1570" s="39"/>
      <c r="AD1570" s="41">
        <v>6</v>
      </c>
      <c r="AE1570" s="41"/>
      <c r="AF1570" s="68" t="s">
        <v>619</v>
      </c>
      <c r="AG1570" s="39" t="str">
        <f>VLOOKUP(B1570,$B$1703:$D$1743,2,FALSE)</f>
        <v>NSW</v>
      </c>
      <c r="AH1570" s="39" t="str">
        <f>VLOOKUP(B1570,$B$1703:$D$1743,3,FALSE)</f>
        <v>-</v>
      </c>
      <c r="AI1570" s="69" t="str">
        <f>TRIM(PROPER(L1570))</f>
        <v>Just Fine</v>
      </c>
      <c r="AJ1570" s="39" t="str">
        <f>TEXT(A1570, "ddd")</f>
        <v>Sat</v>
      </c>
      <c r="AK1570" s="39">
        <f>MONTH(Table2[[#This Row],[Date]])</f>
        <v>3</v>
      </c>
      <c r="AL1570" s="39"/>
      <c r="AM1570" s="39" t="str">
        <f>IF(AND(Table2[[#This Row],[Date]]=A1571,Table2[[#This Row],[Track]]=B1571,Table2[[#This Row],[Race]]=F1571,AL1570&lt;&gt;"Neg",AL1571&lt;&gt;"Neg"),2,"")</f>
        <v/>
      </c>
      <c r="AN1570" s="39" t="str">
        <f>IF(AM1570=2,2,IF(AND(AM1569=2,Table2[[#This Row],[Negatives]]&lt;&gt;"NEG"),2,""))</f>
        <v/>
      </c>
      <c r="AO1570" s="39">
        <f>IF(AND(Table2[[#This Row],[State]]="NSW",Table2[[#This Row],[Rated Order]]=3,AN1570=""),100,100)</f>
        <v>100</v>
      </c>
      <c r="AP1570" s="39" t="str">
        <f>IF(AC1570&lt;&gt;"Won","",AO1570*AD1570)</f>
        <v/>
      </c>
      <c r="AQ1570" s="39">
        <f>IF(AP1570="",AO1570*-1,AP1570-AO1570)</f>
        <v>-100</v>
      </c>
      <c r="AR1570" s="95">
        <f>IF(Table2[[#This Row],[Negatives]]="NEG","",IF(AND(Table2[[#This Row],[2 Pro Bets]]="",Table2[[#This Row],[State]]="NSW",Table2[[#This Row],[Rated Order]]=3),"",100))</f>
        <v>100</v>
      </c>
      <c r="AS1570" s="47" t="str">
        <f>IF(Table2[[#This Row],[Pro Bet]]="","",IF(Table2[[#This Row],[Lev Ret]]="","",AR1570*Table2[[#This Row],[Div]]))</f>
        <v/>
      </c>
      <c r="AT1570" s="96">
        <f>IF(Table2[[#This Row],[Pro Bet]]="","",IF(AS1570="",AR1570*-1,AS1570-AR1570))</f>
        <v>-100</v>
      </c>
    </row>
    <row r="1571" spans="1:46" x14ac:dyDescent="0.25">
      <c r="A1571" s="38">
        <v>45367</v>
      </c>
      <c r="B1571" s="39" t="s">
        <v>45</v>
      </c>
      <c r="C1571" s="40">
        <v>0.64236111111111116</v>
      </c>
      <c r="D1571" s="39">
        <v>5</v>
      </c>
      <c r="E1571" s="39">
        <v>0</v>
      </c>
      <c r="F1571" s="70">
        <v>6</v>
      </c>
      <c r="G1571" s="39">
        <v>1100</v>
      </c>
      <c r="H1571" s="39" t="s">
        <v>1398</v>
      </c>
      <c r="I1571" s="39"/>
      <c r="J1571" s="39">
        <v>250</v>
      </c>
      <c r="K1571" s="39">
        <v>4</v>
      </c>
      <c r="L1571" s="39" t="s">
        <v>94</v>
      </c>
      <c r="M1571" s="39" t="s">
        <v>995</v>
      </c>
      <c r="N1571" s="41">
        <v>2.8</v>
      </c>
      <c r="O1571" s="39" t="s">
        <v>1068</v>
      </c>
      <c r="P1571" s="39" t="s">
        <v>1544</v>
      </c>
      <c r="Q1571" s="48"/>
      <c r="R1571" s="39">
        <v>1</v>
      </c>
      <c r="S1571" s="39">
        <v>55</v>
      </c>
      <c r="T1571" s="39">
        <v>55</v>
      </c>
      <c r="U1571" s="48">
        <v>45.329670329670328</v>
      </c>
      <c r="V1571" s="39"/>
      <c r="W1571" s="39"/>
      <c r="X1571" s="39">
        <v>2</v>
      </c>
      <c r="Y1571" s="39">
        <v>5.4</v>
      </c>
      <c r="Z1571" s="39">
        <v>20</v>
      </c>
      <c r="AA1571" s="39"/>
      <c r="AB1571" s="52"/>
      <c r="AC1571" s="39" t="s">
        <v>471</v>
      </c>
      <c r="AD1571" s="41">
        <v>3.2</v>
      </c>
      <c r="AE1571" s="41">
        <v>1.4</v>
      </c>
      <c r="AF1571" s="68" t="s">
        <v>619</v>
      </c>
      <c r="AG1571" s="39" t="str">
        <f>VLOOKUP(B1571,$B$1703:$D$1743,2,FALSE)</f>
        <v>NSW</v>
      </c>
      <c r="AH1571" s="39" t="str">
        <f>VLOOKUP(B1571,$B$1703:$D$1743,3,FALSE)</f>
        <v>-</v>
      </c>
      <c r="AI1571" s="69" t="str">
        <f>TRIM(PROPER(L1571))</f>
        <v>Red Card</v>
      </c>
      <c r="AJ1571" s="39" t="str">
        <f>TEXT(A1571, "ddd")</f>
        <v>Sat</v>
      </c>
      <c r="AK1571" s="39">
        <f>MONTH(Table2[[#This Row],[Date]])</f>
        <v>3</v>
      </c>
      <c r="AL1571" s="39"/>
      <c r="AM1571" s="39" t="str">
        <f>IF(AND(Table2[[#This Row],[Date]]=A1572,Table2[[#This Row],[Track]]=B1572,Table2[[#This Row],[Race]]=F1572,AL1571&lt;&gt;"Neg",AL1572&lt;&gt;"Neg"),2,"")</f>
        <v/>
      </c>
      <c r="AN1571" s="39" t="str">
        <f>IF(AM1571=2,2,IF(AND(AM1570=2,Table2[[#This Row],[Negatives]]&lt;&gt;"NEG"),2,""))</f>
        <v/>
      </c>
      <c r="AO1571" s="39">
        <f>IF(AND(Table2[[#This Row],[State]]="NSW",Table2[[#This Row],[Rated Order]]=3,AN1571=""),100,100)</f>
        <v>100</v>
      </c>
      <c r="AP1571" s="39">
        <f>IF(AC1571&lt;&gt;"Won","",AO1571*AD1571)</f>
        <v>320</v>
      </c>
      <c r="AQ1571" s="39">
        <f>IF(AP1571="",AO1571*-1,AP1571-AO1571)</f>
        <v>220</v>
      </c>
      <c r="AR1571" s="95">
        <f>IF(Table2[[#This Row],[Negatives]]="NEG","",IF(AND(Table2[[#This Row],[2 Pro Bets]]="",Table2[[#This Row],[State]]="NSW",Table2[[#This Row],[Rated Order]]=3),"",100))</f>
        <v>100</v>
      </c>
      <c r="AS1571" s="47">
        <f>IF(Table2[[#This Row],[Pro Bet]]="","",IF(Table2[[#This Row],[Lev Ret]]="","",AR1571*Table2[[#This Row],[Div]]))</f>
        <v>320</v>
      </c>
      <c r="AT1571" s="96">
        <f>IF(Table2[[#This Row],[Pro Bet]]="","",IF(AS1571="",AR1571*-1,AS1571-AR1571))</f>
        <v>220</v>
      </c>
    </row>
    <row r="1572" spans="1:46" x14ac:dyDescent="0.25">
      <c r="A1572" s="38">
        <v>45367</v>
      </c>
      <c r="B1572" s="39" t="s">
        <v>107</v>
      </c>
      <c r="C1572" s="40">
        <v>0.65277777777777779</v>
      </c>
      <c r="D1572" s="39">
        <v>4</v>
      </c>
      <c r="E1572" s="39">
        <v>6</v>
      </c>
      <c r="F1572" s="70">
        <v>7</v>
      </c>
      <c r="G1572" s="39">
        <v>1200</v>
      </c>
      <c r="H1572" s="39" t="s">
        <v>1021</v>
      </c>
      <c r="I1572" s="39" t="s">
        <v>1061</v>
      </c>
      <c r="J1572" s="39">
        <v>200</v>
      </c>
      <c r="K1572" s="39">
        <v>4</v>
      </c>
      <c r="L1572" s="39" t="s">
        <v>279</v>
      </c>
      <c r="M1572" s="39" t="s">
        <v>1024</v>
      </c>
      <c r="N1572" s="41">
        <v>5.7</v>
      </c>
      <c r="O1572" s="39" t="s">
        <v>1327</v>
      </c>
      <c r="P1572" s="39" t="s">
        <v>1060</v>
      </c>
      <c r="Q1572" s="48"/>
      <c r="R1572" s="39">
        <v>9</v>
      </c>
      <c r="S1572" s="39">
        <v>57</v>
      </c>
      <c r="T1572" s="39">
        <v>57</v>
      </c>
      <c r="U1572" s="48">
        <v>65.162907268170429</v>
      </c>
      <c r="V1572" s="39">
        <v>4</v>
      </c>
      <c r="W1572" s="39"/>
      <c r="X1572" s="39">
        <v>2</v>
      </c>
      <c r="Y1572" s="39">
        <v>5.2</v>
      </c>
      <c r="Z1572" s="39">
        <v>35</v>
      </c>
      <c r="AA1572" s="39">
        <v>9</v>
      </c>
      <c r="AB1572" s="52"/>
      <c r="AC1572" s="39" t="s">
        <v>617</v>
      </c>
      <c r="AD1572" s="41">
        <v>6.3</v>
      </c>
      <c r="AE1572" s="41">
        <v>1.7</v>
      </c>
      <c r="AF1572" s="68" t="s">
        <v>618</v>
      </c>
      <c r="AG1572" s="39" t="str">
        <f>VLOOKUP(B1572,$B$1703:$D$1743,2,FALSE)</f>
        <v>Vic</v>
      </c>
      <c r="AH1572" s="39" t="str">
        <f>VLOOKUP(B1572,$B$1703:$D$1743,3,FALSE)</f>
        <v>-</v>
      </c>
      <c r="AI1572" s="69" t="str">
        <f>TRIM(PROPER(L1572))</f>
        <v>Waltz On By</v>
      </c>
      <c r="AJ1572" s="39" t="str">
        <f>TEXT(A1572, "ddd")</f>
        <v>Sat</v>
      </c>
      <c r="AK1572" s="39">
        <f>MONTH(Table2[[#This Row],[Date]])</f>
        <v>3</v>
      </c>
      <c r="AL1572" s="39"/>
      <c r="AM1572" s="39">
        <f>IF(AND(Table2[[#This Row],[Date]]=A1573,Table2[[#This Row],[Track]]=B1573,Table2[[#This Row],[Race]]=F1573,AL1572&lt;&gt;"Neg",AL1573&lt;&gt;"Neg"),2,"")</f>
        <v>2</v>
      </c>
      <c r="AN1572" s="39">
        <f>IF(AM1572=2,2,IF(AND(AM1571=2,Table2[[#This Row],[Negatives]]&lt;&gt;"NEG"),2,""))</f>
        <v>2</v>
      </c>
      <c r="AO1572" s="39">
        <f>IF(AND(Table2[[#This Row],[State]]="NSW",Table2[[#This Row],[Rated Order]]=3,AN1572=""),100,100)</f>
        <v>100</v>
      </c>
      <c r="AP1572" s="39">
        <f>IF(AC1572&lt;&gt;"Won","",AO1572*AD1572)</f>
        <v>630</v>
      </c>
      <c r="AQ1572" s="39">
        <f>IF(AP1572="",AO1572*-1,AP1572-AO1572)</f>
        <v>530</v>
      </c>
      <c r="AR1572" s="95">
        <f>IF(Table2[[#This Row],[Negatives]]="NEG","",IF(AND(Table2[[#This Row],[2 Pro Bets]]="",Table2[[#This Row],[State]]="NSW",Table2[[#This Row],[Rated Order]]=3),"",100))</f>
        <v>100</v>
      </c>
      <c r="AS1572" s="47">
        <f>IF(Table2[[#This Row],[Pro Bet]]="","",IF(Table2[[#This Row],[Lev Ret]]="","",AR1572*Table2[[#This Row],[Div]]))</f>
        <v>630</v>
      </c>
      <c r="AT1572" s="96">
        <f>IF(Table2[[#This Row],[Pro Bet]]="","",IF(AS1572="",AR1572*-1,AS1572-AR1572))</f>
        <v>530</v>
      </c>
    </row>
    <row r="1573" spans="1:46" x14ac:dyDescent="0.25">
      <c r="A1573" s="38">
        <v>45367</v>
      </c>
      <c r="B1573" s="39" t="s">
        <v>107</v>
      </c>
      <c r="C1573" s="40">
        <v>0.65277777777777779</v>
      </c>
      <c r="D1573" s="39">
        <v>4</v>
      </c>
      <c r="E1573" s="39">
        <v>6</v>
      </c>
      <c r="F1573" s="70">
        <v>7</v>
      </c>
      <c r="G1573" s="39">
        <v>1200</v>
      </c>
      <c r="H1573" s="39" t="s">
        <v>1021</v>
      </c>
      <c r="I1573" s="39" t="s">
        <v>1061</v>
      </c>
      <c r="J1573" s="39">
        <v>200</v>
      </c>
      <c r="K1573" s="39">
        <v>3</v>
      </c>
      <c r="L1573" s="39" t="s">
        <v>69</v>
      </c>
      <c r="M1573" s="39" t="s">
        <v>1006</v>
      </c>
      <c r="N1573" s="41">
        <v>8.8000000000000007</v>
      </c>
      <c r="O1573" s="39" t="s">
        <v>1160</v>
      </c>
      <c r="P1573" s="39" t="s">
        <v>1251</v>
      </c>
      <c r="Q1573" s="48"/>
      <c r="R1573" s="39">
        <v>5</v>
      </c>
      <c r="S1573" s="39">
        <v>57</v>
      </c>
      <c r="T1573" s="39">
        <v>57</v>
      </c>
      <c r="U1573" s="48">
        <v>65.162907268170429</v>
      </c>
      <c r="V1573" s="39">
        <v>1</v>
      </c>
      <c r="W1573" s="39"/>
      <c r="X1573" s="39">
        <v>3</v>
      </c>
      <c r="Y1573" s="39">
        <v>5.5</v>
      </c>
      <c r="Z1573" s="39">
        <v>30</v>
      </c>
      <c r="AA1573" s="39">
        <v>9</v>
      </c>
      <c r="AB1573" s="52"/>
      <c r="AC1573" s="39" t="s">
        <v>1</v>
      </c>
      <c r="AD1573" s="41">
        <v>9</v>
      </c>
      <c r="AE1573" s="41">
        <v>2.2999999999999998</v>
      </c>
      <c r="AF1573" s="68" t="s">
        <v>618</v>
      </c>
      <c r="AG1573" s="39" t="str">
        <f>VLOOKUP(B1573,$B$1703:$D$1743,2,FALSE)</f>
        <v>Vic</v>
      </c>
      <c r="AH1573" s="39" t="str">
        <f>VLOOKUP(B1573,$B$1703:$D$1743,3,FALSE)</f>
        <v>-</v>
      </c>
      <c r="AI1573" s="69" t="str">
        <f>TRIM(PROPER(L1573))</f>
        <v>Seonee</v>
      </c>
      <c r="AJ1573" s="39" t="str">
        <f>TEXT(A1573, "ddd")</f>
        <v>Sat</v>
      </c>
      <c r="AK1573" s="39">
        <f>MONTH(Table2[[#This Row],[Date]])</f>
        <v>3</v>
      </c>
      <c r="AL1573" s="39"/>
      <c r="AM1573" s="39" t="str">
        <f>IF(AND(Table2[[#This Row],[Date]]=A1574,Table2[[#This Row],[Track]]=B1574,Table2[[#This Row],[Race]]=F1574,AL1573&lt;&gt;"Neg",AL1574&lt;&gt;"Neg"),2,"")</f>
        <v/>
      </c>
      <c r="AN1573" s="39">
        <f>IF(AM1573=2,2,IF(AND(AM1572=2,Table2[[#This Row],[Negatives]]&lt;&gt;"NEG"),2,""))</f>
        <v>2</v>
      </c>
      <c r="AO1573" s="39">
        <f>IF(AND(Table2[[#This Row],[State]]="NSW",Table2[[#This Row],[Rated Order]]=3,AN1573=""),100,100)</f>
        <v>100</v>
      </c>
      <c r="AP1573" s="39" t="str">
        <f>IF(AC1573&lt;&gt;"Won","",AO1573*AD1573)</f>
        <v/>
      </c>
      <c r="AQ1573" s="39">
        <f>IF(AP1573="",AO1573*-1,AP1573-AO1573)</f>
        <v>-100</v>
      </c>
      <c r="AR1573" s="95">
        <f>IF(Table2[[#This Row],[Negatives]]="NEG","",IF(AND(Table2[[#This Row],[2 Pro Bets]]="",Table2[[#This Row],[State]]="NSW",Table2[[#This Row],[Rated Order]]=3),"",100))</f>
        <v>100</v>
      </c>
      <c r="AS1573" s="47" t="str">
        <f>IF(Table2[[#This Row],[Pro Bet]]="","",IF(Table2[[#This Row],[Lev Ret]]="","",AR1573*Table2[[#This Row],[Div]]))</f>
        <v/>
      </c>
      <c r="AT1573" s="96">
        <f>IF(Table2[[#This Row],[Pro Bet]]="","",IF(AS1573="",AR1573*-1,AS1573-AR1573))</f>
        <v>-100</v>
      </c>
    </row>
    <row r="1574" spans="1:46" x14ac:dyDescent="0.25">
      <c r="A1574" s="38">
        <v>45367</v>
      </c>
      <c r="B1574" s="39" t="s">
        <v>45</v>
      </c>
      <c r="C1574" s="40">
        <v>0.69097222222222221</v>
      </c>
      <c r="D1574" s="39">
        <v>5</v>
      </c>
      <c r="E1574" s="39">
        <v>0</v>
      </c>
      <c r="F1574" s="70">
        <v>8</v>
      </c>
      <c r="G1574" s="39">
        <v>1500</v>
      </c>
      <c r="H1574" s="39" t="s">
        <v>1021</v>
      </c>
      <c r="I1574" s="39"/>
      <c r="J1574" s="39">
        <v>1000</v>
      </c>
      <c r="K1574" s="39">
        <v>6</v>
      </c>
      <c r="L1574" s="39" t="s">
        <v>438</v>
      </c>
      <c r="M1574" s="39" t="s">
        <v>1018</v>
      </c>
      <c r="N1574" s="41">
        <v>6</v>
      </c>
      <c r="O1574" s="39" t="s">
        <v>1406</v>
      </c>
      <c r="P1574" s="39" t="s">
        <v>1266</v>
      </c>
      <c r="Q1574" s="48"/>
      <c r="R1574" s="39">
        <v>17</v>
      </c>
      <c r="S1574" s="39">
        <v>54.5</v>
      </c>
      <c r="T1574" s="39">
        <v>54.5</v>
      </c>
      <c r="U1574" s="48">
        <v>41.666666666666671</v>
      </c>
      <c r="V1574" s="39">
        <v>3</v>
      </c>
      <c r="W1574" s="39">
        <v>1</v>
      </c>
      <c r="X1574" s="39">
        <v>2</v>
      </c>
      <c r="Y1574" s="39">
        <v>7.3</v>
      </c>
      <c r="Z1574" s="39">
        <v>20</v>
      </c>
      <c r="AA1574" s="39"/>
      <c r="AB1574" s="52"/>
      <c r="AC1574" s="39"/>
      <c r="AD1574" s="41">
        <v>8.5</v>
      </c>
      <c r="AE1574" s="41"/>
      <c r="AF1574" s="68" t="s">
        <v>619</v>
      </c>
      <c r="AG1574" s="39" t="str">
        <f>VLOOKUP(B1574,$B$1703:$D$1743,2,FALSE)</f>
        <v>NSW</v>
      </c>
      <c r="AH1574" s="39" t="str">
        <f>VLOOKUP(B1574,$B$1703:$D$1743,3,FALSE)</f>
        <v>-</v>
      </c>
      <c r="AI1574" s="69" t="str">
        <f>TRIM(PROPER(L1574))</f>
        <v>Tropical Squall</v>
      </c>
      <c r="AJ1574" s="39" t="str">
        <f>TEXT(A1574, "ddd")</f>
        <v>Sat</v>
      </c>
      <c r="AK1574" s="39">
        <f>MONTH(Table2[[#This Row],[Date]])</f>
        <v>3</v>
      </c>
      <c r="AL1574" s="39" t="s">
        <v>1362</v>
      </c>
      <c r="AM1574" s="39" t="str">
        <f>IF(AND(Table2[[#This Row],[Date]]=A1575,Table2[[#This Row],[Track]]=B1575,Table2[[#This Row],[Race]]=F1575,AL1574&lt;&gt;"Neg",AL1575&lt;&gt;"Neg"),2,"")</f>
        <v/>
      </c>
      <c r="AN1574" s="39" t="str">
        <f>IF(AM1574=2,2,IF(AND(AM1573=2,Table2[[#This Row],[Negatives]]&lt;&gt;"NEG"),2,""))</f>
        <v/>
      </c>
      <c r="AO1574" s="39">
        <f>IF(AND(Table2[[#This Row],[State]]="NSW",Table2[[#This Row],[Rated Order]]=3,AN1574=""),100,100)</f>
        <v>100</v>
      </c>
      <c r="AP1574" s="39" t="str">
        <f>IF(AC1574&lt;&gt;"Won","",AO1574*AD1574)</f>
        <v/>
      </c>
      <c r="AQ1574" s="39">
        <f>IF(AP1574="",AO1574*-1,AP1574-AO1574)</f>
        <v>-100</v>
      </c>
      <c r="AR1574" s="95" t="str">
        <f>IF(Table2[[#This Row],[Negatives]]="NEG","",IF(AND(Table2[[#This Row],[2 Pro Bets]]="",Table2[[#This Row],[State]]="NSW",Table2[[#This Row],[Rated Order]]=3),"",100))</f>
        <v/>
      </c>
      <c r="AS1574" s="47" t="str">
        <f>IF(Table2[[#This Row],[Pro Bet]]="","",IF(Table2[[#This Row],[Lev Ret]]="","",AR1574*Table2[[#This Row],[Div]]))</f>
        <v/>
      </c>
      <c r="AT1574" s="96" t="str">
        <f>IF(Table2[[#This Row],[Pro Bet]]="","",IF(AS1574="",AR1574*-1,AS1574-AR1574))</f>
        <v/>
      </c>
    </row>
    <row r="1575" spans="1:46" x14ac:dyDescent="0.25">
      <c r="A1575" s="38">
        <v>45367</v>
      </c>
      <c r="B1575" s="39" t="s">
        <v>45</v>
      </c>
      <c r="C1575" s="40">
        <v>0.69097222222222221</v>
      </c>
      <c r="D1575" s="39">
        <v>5</v>
      </c>
      <c r="E1575" s="39">
        <v>0</v>
      </c>
      <c r="F1575" s="70">
        <v>8</v>
      </c>
      <c r="G1575" s="39">
        <v>1500</v>
      </c>
      <c r="H1575" s="39" t="s">
        <v>1021</v>
      </c>
      <c r="I1575" s="39"/>
      <c r="J1575" s="39">
        <v>1000</v>
      </c>
      <c r="K1575" s="39">
        <v>16</v>
      </c>
      <c r="L1575" s="39" t="s">
        <v>439</v>
      </c>
      <c r="M1575" s="39" t="s">
        <v>999</v>
      </c>
      <c r="N1575" s="41">
        <v>12</v>
      </c>
      <c r="O1575" s="39" t="s">
        <v>1349</v>
      </c>
      <c r="P1575" s="39" t="s">
        <v>1038</v>
      </c>
      <c r="Q1575" s="48"/>
      <c r="R1575" s="39">
        <v>4</v>
      </c>
      <c r="S1575" s="39">
        <v>51</v>
      </c>
      <c r="T1575" s="39">
        <v>51</v>
      </c>
      <c r="U1575" s="48">
        <v>41.666666666666671</v>
      </c>
      <c r="V1575" s="39"/>
      <c r="W1575" s="39"/>
      <c r="X1575" s="39">
        <v>3</v>
      </c>
      <c r="Y1575" s="39">
        <v>7.9</v>
      </c>
      <c r="Z1575" s="39">
        <v>20</v>
      </c>
      <c r="AA1575" s="39"/>
      <c r="AB1575" s="52"/>
      <c r="AC1575" s="39"/>
      <c r="AD1575" s="41">
        <v>12</v>
      </c>
      <c r="AE1575" s="41"/>
      <c r="AF1575" s="68" t="s">
        <v>619</v>
      </c>
      <c r="AG1575" s="39" t="str">
        <f>VLOOKUP(B1575,$B$1703:$D$1743,2,FALSE)</f>
        <v>NSW</v>
      </c>
      <c r="AH1575" s="39" t="str">
        <f>VLOOKUP(B1575,$B$1703:$D$1743,3,FALSE)</f>
        <v>-</v>
      </c>
      <c r="AI1575" s="69" t="str">
        <f>TRIM(PROPER(L1575))</f>
        <v>Jennilala</v>
      </c>
      <c r="AJ1575" s="39" t="str">
        <f>TEXT(A1575, "ddd")</f>
        <v>Sat</v>
      </c>
      <c r="AK1575" s="39">
        <f>MONTH(Table2[[#This Row],[Date]])</f>
        <v>3</v>
      </c>
      <c r="AL1575" s="39" t="s">
        <v>1362</v>
      </c>
      <c r="AM1575" s="39" t="str">
        <f>IF(AND(Table2[[#This Row],[Date]]=A1576,Table2[[#This Row],[Track]]=B1576,Table2[[#This Row],[Race]]=F1576,AL1575&lt;&gt;"Neg",AL1576&lt;&gt;"Neg"),2,"")</f>
        <v/>
      </c>
      <c r="AN1575" s="39" t="str">
        <f>IF(AM1575=2,2,IF(AND(AM1574=2,Table2[[#This Row],[Negatives]]&lt;&gt;"NEG"),2,""))</f>
        <v/>
      </c>
      <c r="AO1575" s="39">
        <f>IF(AND(Table2[[#This Row],[State]]="NSW",Table2[[#This Row],[Rated Order]]=3,AN1575=""),100,100)</f>
        <v>100</v>
      </c>
      <c r="AP1575" s="39" t="str">
        <f>IF(AC1575&lt;&gt;"Won","",AO1575*AD1575)</f>
        <v/>
      </c>
      <c r="AQ1575" s="39">
        <f>IF(AP1575="",AO1575*-1,AP1575-AO1575)</f>
        <v>-100</v>
      </c>
      <c r="AR1575" s="95" t="str">
        <f>IF(Table2[[#This Row],[Negatives]]="NEG","",IF(AND(Table2[[#This Row],[2 Pro Bets]]="",Table2[[#This Row],[State]]="NSW",Table2[[#This Row],[Rated Order]]=3),"",100))</f>
        <v/>
      </c>
      <c r="AS1575" s="47" t="str">
        <f>IF(Table2[[#This Row],[Pro Bet]]="","",IF(Table2[[#This Row],[Lev Ret]]="","",AR1575*Table2[[#This Row],[Div]]))</f>
        <v/>
      </c>
      <c r="AT1575" s="96" t="str">
        <f>IF(Table2[[#This Row],[Pro Bet]]="","",IF(AS1575="",AR1575*-1,AS1575-AR1575))</f>
        <v/>
      </c>
    </row>
    <row r="1576" spans="1:46" x14ac:dyDescent="0.25">
      <c r="A1576" s="38">
        <v>45367</v>
      </c>
      <c r="B1576" s="39" t="s">
        <v>45</v>
      </c>
      <c r="C1576" s="40">
        <v>0.74652777777777779</v>
      </c>
      <c r="D1576" s="39">
        <v>5</v>
      </c>
      <c r="E1576" s="39">
        <v>0</v>
      </c>
      <c r="F1576" s="70">
        <v>10</v>
      </c>
      <c r="G1576" s="39">
        <v>1400</v>
      </c>
      <c r="H1576" s="39" t="s">
        <v>1398</v>
      </c>
      <c r="I1576" s="39">
        <v>88</v>
      </c>
      <c r="J1576" s="39">
        <v>160</v>
      </c>
      <c r="K1576" s="39">
        <v>7</v>
      </c>
      <c r="L1576" s="39" t="s">
        <v>101</v>
      </c>
      <c r="M1576" s="39" t="s">
        <v>999</v>
      </c>
      <c r="N1576" s="41">
        <v>1.8</v>
      </c>
      <c r="O1576" s="39" t="s">
        <v>1337</v>
      </c>
      <c r="P1576" s="39" t="s">
        <v>1525</v>
      </c>
      <c r="Q1576" s="48"/>
      <c r="R1576" s="39">
        <v>5</v>
      </c>
      <c r="S1576" s="39">
        <v>57</v>
      </c>
      <c r="T1576" s="39">
        <v>57</v>
      </c>
      <c r="U1576" s="48">
        <v>75.555555555555557</v>
      </c>
      <c r="V1576" s="39">
        <v>4</v>
      </c>
      <c r="W1576" s="39">
        <v>4</v>
      </c>
      <c r="X1576" s="39">
        <v>2</v>
      </c>
      <c r="Y1576" s="39">
        <v>3.8</v>
      </c>
      <c r="Z1576" s="39">
        <v>20</v>
      </c>
      <c r="AA1576" s="39"/>
      <c r="AB1576" s="52"/>
      <c r="AC1576" s="39" t="s">
        <v>2</v>
      </c>
      <c r="AD1576" s="41">
        <v>1.6</v>
      </c>
      <c r="AE1576" s="41">
        <v>1.1000000000000001</v>
      </c>
      <c r="AF1576" s="68" t="s">
        <v>619</v>
      </c>
      <c r="AG1576" s="39" t="str">
        <f>VLOOKUP(B1576,$B$1703:$D$1743,2,FALSE)</f>
        <v>NSW</v>
      </c>
      <c r="AH1576" s="39" t="str">
        <f>VLOOKUP(B1576,$B$1703:$D$1743,3,FALSE)</f>
        <v>-</v>
      </c>
      <c r="AI1576" s="69" t="str">
        <f>TRIM(PROPER(L1576))</f>
        <v>Tavi Time</v>
      </c>
      <c r="AJ1576" s="39" t="str">
        <f>TEXT(A1576, "ddd")</f>
        <v>Sat</v>
      </c>
      <c r="AK1576" s="39">
        <f>MONTH(Table2[[#This Row],[Date]])</f>
        <v>3</v>
      </c>
      <c r="AL1576" s="39"/>
      <c r="AM1576" s="39" t="str">
        <f>IF(AND(Table2[[#This Row],[Date]]=A1577,Table2[[#This Row],[Track]]=B1577,Table2[[#This Row],[Race]]=F1577,AL1576&lt;&gt;"Neg",AL1577&lt;&gt;"Neg"),2,"")</f>
        <v/>
      </c>
      <c r="AN1576" s="39" t="str">
        <f>IF(AM1576=2,2,IF(AND(AM1575=2,Table2[[#This Row],[Negatives]]&lt;&gt;"NEG"),2,""))</f>
        <v/>
      </c>
      <c r="AO1576" s="39">
        <f>IF(AND(Table2[[#This Row],[State]]="NSW",Table2[[#This Row],[Rated Order]]=3,AN1576=""),100,100)</f>
        <v>100</v>
      </c>
      <c r="AP1576" s="39" t="str">
        <f>IF(AC1576&lt;&gt;"Won","",AO1576*AD1576)</f>
        <v/>
      </c>
      <c r="AQ1576" s="39">
        <f>IF(AP1576="",AO1576*-1,AP1576-AO1576)</f>
        <v>-100</v>
      </c>
      <c r="AR1576" s="95">
        <f>IF(Table2[[#This Row],[Negatives]]="NEG","",IF(AND(Table2[[#This Row],[2 Pro Bets]]="",Table2[[#This Row],[State]]="NSW",Table2[[#This Row],[Rated Order]]=3),"",100))</f>
        <v>100</v>
      </c>
      <c r="AS1576" s="47" t="str">
        <f>IF(Table2[[#This Row],[Pro Bet]]="","",IF(Table2[[#This Row],[Lev Ret]]="","",AR1576*Table2[[#This Row],[Div]]))</f>
        <v/>
      </c>
      <c r="AT1576" s="96">
        <f>IF(Table2[[#This Row],[Pro Bet]]="","",IF(AS1576="",AR1576*-1,AS1576-AR1576))</f>
        <v>-100</v>
      </c>
    </row>
    <row r="1577" spans="1:46" x14ac:dyDescent="0.25">
      <c r="A1577" s="38">
        <v>45374</v>
      </c>
      <c r="B1577" s="39" t="s">
        <v>125</v>
      </c>
      <c r="C1577" s="40">
        <v>0.50347222222222221</v>
      </c>
      <c r="D1577" s="39">
        <v>4</v>
      </c>
      <c r="E1577" s="39">
        <v>0</v>
      </c>
      <c r="F1577" s="70">
        <v>1</v>
      </c>
      <c r="G1577" s="39">
        <v>2040</v>
      </c>
      <c r="H1577" s="39" t="s">
        <v>988</v>
      </c>
      <c r="I1577" s="39">
        <v>84</v>
      </c>
      <c r="J1577" s="39">
        <v>130</v>
      </c>
      <c r="K1577" s="39">
        <v>1</v>
      </c>
      <c r="L1577" s="39" t="s">
        <v>97</v>
      </c>
      <c r="M1577" s="39" t="s">
        <v>999</v>
      </c>
      <c r="N1577" s="41">
        <v>3</v>
      </c>
      <c r="O1577" s="39" t="s">
        <v>1068</v>
      </c>
      <c r="P1577" s="39" t="s">
        <v>1341</v>
      </c>
      <c r="Q1577" s="48">
        <v>1.5</v>
      </c>
      <c r="R1577" s="39">
        <v>1</v>
      </c>
      <c r="S1577" s="39">
        <v>60.5</v>
      </c>
      <c r="T1577" s="39">
        <v>59</v>
      </c>
      <c r="U1577" s="48">
        <v>63.63636363636364</v>
      </c>
      <c r="V1577" s="39">
        <v>1</v>
      </c>
      <c r="W1577" s="39">
        <v>2</v>
      </c>
      <c r="X1577" s="39">
        <v>2</v>
      </c>
      <c r="Y1577" s="39">
        <v>4.5999999999999996</v>
      </c>
      <c r="Z1577" s="39">
        <v>40</v>
      </c>
      <c r="AA1577" s="39">
        <v>8</v>
      </c>
      <c r="AB1577" s="52"/>
      <c r="AC1577" s="39"/>
      <c r="AD1577" s="41">
        <v>3.1</v>
      </c>
      <c r="AE1577" s="41"/>
      <c r="AF1577" s="68" t="s">
        <v>618</v>
      </c>
      <c r="AG1577" s="39" t="str">
        <f>VLOOKUP(B1577,$B$1703:$D$1743,2,FALSE)</f>
        <v>Vic</v>
      </c>
      <c r="AH1577" s="39" t="str">
        <f>VLOOKUP(B1577,$B$1703:$D$1743,3,FALSE)</f>
        <v>-</v>
      </c>
      <c r="AI1577" s="69" t="str">
        <f>TRIM(PROPER(L1577))</f>
        <v>Marquess</v>
      </c>
      <c r="AJ1577" s="39" t="str">
        <f>TEXT(A1577, "ddd")</f>
        <v>Sat</v>
      </c>
      <c r="AK1577" s="39">
        <f>MONTH(Table2[[#This Row],[Date]])</f>
        <v>3</v>
      </c>
      <c r="AL1577" s="39" t="s">
        <v>1361</v>
      </c>
      <c r="AM1577" s="39" t="str">
        <f>IF(AND(Table2[[#This Row],[Date]]=A1578,Table2[[#This Row],[Track]]=B1578,Table2[[#This Row],[Race]]=F1578,AL1577&lt;&gt;"Neg",AL1578&lt;&gt;"Neg"),2,"")</f>
        <v/>
      </c>
      <c r="AN1577" s="39" t="str">
        <f>IF(AM1577=2,2,IF(AND(AM1576=2,Table2[[#This Row],[Negatives]]&lt;&gt;"NEG"),2,""))</f>
        <v/>
      </c>
      <c r="AO1577" s="39">
        <f>IF(AND(Table2[[#This Row],[State]]="NSW",Table2[[#This Row],[Rated Order]]=3,AN1577=""),100,100)</f>
        <v>100</v>
      </c>
      <c r="AP1577" s="39" t="str">
        <f>IF(AC1577&lt;&gt;"Won","",AO1577*AD1577)</f>
        <v/>
      </c>
      <c r="AQ1577" s="39">
        <f>IF(AP1577="",AO1577*-1,AP1577-AO1577)</f>
        <v>-100</v>
      </c>
      <c r="AR1577" s="95" t="str">
        <f>IF(Table2[[#This Row],[Negatives]]="NEG","",IF(AND(Table2[[#This Row],[2 Pro Bets]]="",Table2[[#This Row],[State]]="NSW",Table2[[#This Row],[Rated Order]]=3),"",100))</f>
        <v/>
      </c>
      <c r="AS1577" s="47" t="str">
        <f>IF(Table2[[#This Row],[Pro Bet]]="","",IF(Table2[[#This Row],[Lev Ret]]="","",AR1577*Table2[[#This Row],[Div]]))</f>
        <v/>
      </c>
      <c r="AT1577" s="96" t="str">
        <f>IF(Table2[[#This Row],[Pro Bet]]="","",IF(AS1577="",AR1577*-1,AS1577-AR1577))</f>
        <v/>
      </c>
    </row>
    <row r="1578" spans="1:46" x14ac:dyDescent="0.25">
      <c r="A1578" s="38">
        <v>45374</v>
      </c>
      <c r="B1578" s="39" t="s">
        <v>45</v>
      </c>
      <c r="C1578" s="40">
        <v>0.51041666666666663</v>
      </c>
      <c r="D1578" s="39">
        <v>4</v>
      </c>
      <c r="E1578" s="39">
        <v>2</v>
      </c>
      <c r="F1578" s="70">
        <v>1</v>
      </c>
      <c r="G1578" s="39">
        <v>1500</v>
      </c>
      <c r="H1578" s="39" t="s">
        <v>1398</v>
      </c>
      <c r="I1578" s="39">
        <v>72</v>
      </c>
      <c r="J1578" s="39">
        <v>120</v>
      </c>
      <c r="K1578" s="39">
        <v>1</v>
      </c>
      <c r="L1578" s="39" t="s">
        <v>359</v>
      </c>
      <c r="M1578" s="39" t="s">
        <v>1006</v>
      </c>
      <c r="N1578" s="41">
        <v>3.4</v>
      </c>
      <c r="O1578" s="39" t="s">
        <v>1543</v>
      </c>
      <c r="P1578" s="39" t="s">
        <v>1563</v>
      </c>
      <c r="Q1578" s="48">
        <v>3</v>
      </c>
      <c r="R1578" s="39">
        <v>3</v>
      </c>
      <c r="S1578" s="39">
        <v>59.5</v>
      </c>
      <c r="T1578" s="39">
        <v>56.5</v>
      </c>
      <c r="U1578" s="48"/>
      <c r="V1578" s="39">
        <v>1</v>
      </c>
      <c r="W1578" s="39">
        <v>1</v>
      </c>
      <c r="X1578" s="39">
        <v>2</v>
      </c>
      <c r="Y1578" s="39">
        <v>7.7</v>
      </c>
      <c r="Z1578" s="39">
        <v>20</v>
      </c>
      <c r="AA1578" s="39"/>
      <c r="AB1578" s="52"/>
      <c r="AC1578" s="39" t="s">
        <v>471</v>
      </c>
      <c r="AD1578" s="41">
        <v>5.0999999999999996</v>
      </c>
      <c r="AE1578" s="41">
        <v>1.9</v>
      </c>
      <c r="AF1578" s="68" t="s">
        <v>619</v>
      </c>
      <c r="AG1578" s="39" t="str">
        <f>VLOOKUP(B1578,$B$1703:$D$1743,2,FALSE)</f>
        <v>NSW</v>
      </c>
      <c r="AH1578" s="39" t="str">
        <f>VLOOKUP(B1578,$B$1703:$D$1743,3,FALSE)</f>
        <v>-</v>
      </c>
      <c r="AI1578" s="69" t="str">
        <f>TRIM(PROPER(L1578))</f>
        <v>Elettrica</v>
      </c>
      <c r="AJ1578" s="39" t="str">
        <f>TEXT(A1578, "ddd")</f>
        <v>Sat</v>
      </c>
      <c r="AK1578" s="39">
        <f>MONTH(Table2[[#This Row],[Date]])</f>
        <v>3</v>
      </c>
      <c r="AL1578" s="39"/>
      <c r="AM1578" s="39" t="str">
        <f>IF(AND(Table2[[#This Row],[Date]]=A1579,Table2[[#This Row],[Track]]=B1579,Table2[[#This Row],[Race]]=F1579,AL1578&lt;&gt;"Neg",AL1579&lt;&gt;"Neg"),2,"")</f>
        <v/>
      </c>
      <c r="AN1578" s="39" t="str">
        <f>IF(AM1578=2,2,IF(AND(AM1577=2,Table2[[#This Row],[Negatives]]&lt;&gt;"NEG"),2,""))</f>
        <v/>
      </c>
      <c r="AO1578" s="39">
        <f>IF(AND(Table2[[#This Row],[State]]="NSW",Table2[[#This Row],[Rated Order]]=3,AN1578=""),100,100)</f>
        <v>100</v>
      </c>
      <c r="AP1578" s="39">
        <f>IF(AC1578&lt;&gt;"Won","",AO1578*AD1578)</f>
        <v>509.99999999999994</v>
      </c>
      <c r="AQ1578" s="39">
        <f>IF(AP1578="",AO1578*-1,AP1578-AO1578)</f>
        <v>409.99999999999994</v>
      </c>
      <c r="AR1578" s="95">
        <f>IF(Table2[[#This Row],[Negatives]]="NEG","",IF(AND(Table2[[#This Row],[2 Pro Bets]]="",Table2[[#This Row],[State]]="NSW",Table2[[#This Row],[Rated Order]]=3),"",100))</f>
        <v>100</v>
      </c>
      <c r="AS1578" s="47">
        <f>IF(Table2[[#This Row],[Pro Bet]]="","",IF(Table2[[#This Row],[Lev Ret]]="","",AR1578*Table2[[#This Row],[Div]]))</f>
        <v>509.99999999999994</v>
      </c>
      <c r="AT1578" s="96">
        <f>IF(Table2[[#This Row],[Pro Bet]]="","",IF(AS1578="",AR1578*-1,AS1578-AR1578))</f>
        <v>409.99999999999994</v>
      </c>
    </row>
    <row r="1579" spans="1:46" x14ac:dyDescent="0.25">
      <c r="A1579" s="38">
        <v>45374</v>
      </c>
      <c r="B1579" s="39" t="s">
        <v>45</v>
      </c>
      <c r="C1579" s="40">
        <v>0.53472222222222221</v>
      </c>
      <c r="D1579" s="39">
        <v>4</v>
      </c>
      <c r="E1579" s="39">
        <v>2</v>
      </c>
      <c r="F1579" s="70">
        <v>2</v>
      </c>
      <c r="G1579" s="39">
        <v>2400</v>
      </c>
      <c r="H1579" s="39" t="s">
        <v>1398</v>
      </c>
      <c r="I1579" s="39"/>
      <c r="J1579" s="39">
        <v>250</v>
      </c>
      <c r="K1579" s="39">
        <v>5</v>
      </c>
      <c r="L1579" s="39" t="s">
        <v>440</v>
      </c>
      <c r="M1579" s="39" t="s">
        <v>1006</v>
      </c>
      <c r="N1579" s="41">
        <v>4.5</v>
      </c>
      <c r="O1579" s="39" t="s">
        <v>1337</v>
      </c>
      <c r="P1579" s="39" t="s">
        <v>1525</v>
      </c>
      <c r="Q1579" s="48"/>
      <c r="R1579" s="39">
        <v>3</v>
      </c>
      <c r="S1579" s="39">
        <v>54</v>
      </c>
      <c r="T1579" s="39">
        <v>54</v>
      </c>
      <c r="U1579" s="48"/>
      <c r="V1579" s="39">
        <v>2</v>
      </c>
      <c r="W1579" s="39">
        <v>3</v>
      </c>
      <c r="X1579" s="39">
        <v>2</v>
      </c>
      <c r="Y1579" s="39">
        <v>6.5</v>
      </c>
      <c r="Z1579" s="39">
        <v>20</v>
      </c>
      <c r="AA1579" s="39"/>
      <c r="AB1579" s="52"/>
      <c r="AC1579" s="39" t="s">
        <v>1</v>
      </c>
      <c r="AD1579" s="41">
        <v>4.8</v>
      </c>
      <c r="AE1579" s="41">
        <v>2</v>
      </c>
      <c r="AF1579" s="68" t="s">
        <v>619</v>
      </c>
      <c r="AG1579" s="39" t="str">
        <f>VLOOKUP(B1579,$B$1703:$D$1743,2,FALSE)</f>
        <v>NSW</v>
      </c>
      <c r="AH1579" s="39" t="str">
        <f>VLOOKUP(B1579,$B$1703:$D$1743,3,FALSE)</f>
        <v>-</v>
      </c>
      <c r="AI1579" s="69" t="str">
        <f>TRIM(PROPER(L1579))</f>
        <v>Almania</v>
      </c>
      <c r="AJ1579" s="39" t="str">
        <f>TEXT(A1579, "ddd")</f>
        <v>Sat</v>
      </c>
      <c r="AK1579" s="39">
        <f>MONTH(Table2[[#This Row],[Date]])</f>
        <v>3</v>
      </c>
      <c r="AL1579" s="39"/>
      <c r="AM1579" s="39">
        <f>IF(AND(Table2[[#This Row],[Date]]=A1580,Table2[[#This Row],[Track]]=B1580,Table2[[#This Row],[Race]]=F1580,AL1579&lt;&gt;"Neg",AL1580&lt;&gt;"Neg"),2,"")</f>
        <v>2</v>
      </c>
      <c r="AN1579" s="39">
        <f>IF(AM1579=2,2,IF(AND(AM1578=2,Table2[[#This Row],[Negatives]]&lt;&gt;"NEG"),2,""))</f>
        <v>2</v>
      </c>
      <c r="AO1579" s="39">
        <f>IF(AND(Table2[[#This Row],[State]]="NSW",Table2[[#This Row],[Rated Order]]=3,AN1579=""),100,100)</f>
        <v>100</v>
      </c>
      <c r="AP1579" s="39" t="str">
        <f>IF(AC1579&lt;&gt;"Won","",AO1579*AD1579)</f>
        <v/>
      </c>
      <c r="AQ1579" s="39">
        <f>IF(AP1579="",AO1579*-1,AP1579-AO1579)</f>
        <v>-100</v>
      </c>
      <c r="AR1579" s="95">
        <f>IF(Table2[[#This Row],[Negatives]]="NEG","",IF(AND(Table2[[#This Row],[2 Pro Bets]]="",Table2[[#This Row],[State]]="NSW",Table2[[#This Row],[Rated Order]]=3),"",100))</f>
        <v>100</v>
      </c>
      <c r="AS1579" s="47" t="str">
        <f>IF(Table2[[#This Row],[Pro Bet]]="","",IF(Table2[[#This Row],[Lev Ret]]="","",AR1579*Table2[[#This Row],[Div]]))</f>
        <v/>
      </c>
      <c r="AT1579" s="96">
        <f>IF(Table2[[#This Row],[Pro Bet]]="","",IF(AS1579="",AR1579*-1,AS1579-AR1579))</f>
        <v>-100</v>
      </c>
    </row>
    <row r="1580" spans="1:46" x14ac:dyDescent="0.25">
      <c r="A1580" s="38">
        <v>45374</v>
      </c>
      <c r="B1580" s="39" t="s">
        <v>45</v>
      </c>
      <c r="C1580" s="40">
        <v>0.53472222222222221</v>
      </c>
      <c r="D1580" s="39">
        <v>4</v>
      </c>
      <c r="E1580" s="39">
        <v>2</v>
      </c>
      <c r="F1580" s="70">
        <v>2</v>
      </c>
      <c r="G1580" s="39">
        <v>2400</v>
      </c>
      <c r="H1580" s="39" t="s">
        <v>1398</v>
      </c>
      <c r="I1580" s="39"/>
      <c r="J1580" s="39">
        <v>250</v>
      </c>
      <c r="K1580" s="39">
        <v>11</v>
      </c>
      <c r="L1580" s="39" t="s">
        <v>432</v>
      </c>
      <c r="M1580" s="39" t="s">
        <v>1006</v>
      </c>
      <c r="N1580" s="41">
        <v>9.6999999999999993</v>
      </c>
      <c r="O1580" s="39" t="s">
        <v>1054</v>
      </c>
      <c r="P1580" s="39" t="s">
        <v>1509</v>
      </c>
      <c r="Q1580" s="48"/>
      <c r="R1580" s="39">
        <v>5</v>
      </c>
      <c r="S1580" s="39">
        <v>53</v>
      </c>
      <c r="T1580" s="39">
        <v>53</v>
      </c>
      <c r="U1580" s="48"/>
      <c r="V1580" s="39">
        <v>5</v>
      </c>
      <c r="W1580" s="39">
        <v>1</v>
      </c>
      <c r="X1580" s="39">
        <v>3</v>
      </c>
      <c r="Y1580" s="39">
        <v>6.1</v>
      </c>
      <c r="Z1580" s="39">
        <v>20</v>
      </c>
      <c r="AA1580" s="39"/>
      <c r="AB1580" s="52"/>
      <c r="AC1580" s="39"/>
      <c r="AD1580" s="41">
        <v>11</v>
      </c>
      <c r="AE1580" s="41"/>
      <c r="AF1580" s="68" t="s">
        <v>619</v>
      </c>
      <c r="AG1580" s="39" t="str">
        <f>VLOOKUP(B1580,$B$1703:$D$1743,2,FALSE)</f>
        <v>NSW</v>
      </c>
      <c r="AH1580" s="39" t="str">
        <f>VLOOKUP(B1580,$B$1703:$D$1743,3,FALSE)</f>
        <v>-</v>
      </c>
      <c r="AI1580" s="69" t="str">
        <f>TRIM(PROPER(L1580))</f>
        <v>Floating</v>
      </c>
      <c r="AJ1580" s="39" t="str">
        <f>TEXT(A1580, "ddd")</f>
        <v>Sat</v>
      </c>
      <c r="AK1580" s="39">
        <f>MONTH(Table2[[#This Row],[Date]])</f>
        <v>3</v>
      </c>
      <c r="AL1580" s="39"/>
      <c r="AM1580" s="39" t="str">
        <f>IF(AND(Table2[[#This Row],[Date]]=A1581,Table2[[#This Row],[Track]]=B1581,Table2[[#This Row],[Race]]=F1581,AL1580&lt;&gt;"Neg",AL1581&lt;&gt;"Neg"),2,"")</f>
        <v/>
      </c>
      <c r="AN1580" s="39">
        <f>IF(AM1580=2,2,IF(AND(AM1579=2,Table2[[#This Row],[Negatives]]&lt;&gt;"NEG"),2,""))</f>
        <v>2</v>
      </c>
      <c r="AO1580" s="39">
        <f>IF(AND(Table2[[#This Row],[State]]="NSW",Table2[[#This Row],[Rated Order]]=3,AN1580=""),100,100)</f>
        <v>100</v>
      </c>
      <c r="AP1580" s="39" t="str">
        <f>IF(AC1580&lt;&gt;"Won","",AO1580*AD1580)</f>
        <v/>
      </c>
      <c r="AQ1580" s="39">
        <f>IF(AP1580="",AO1580*-1,AP1580-AO1580)</f>
        <v>-100</v>
      </c>
      <c r="AR1580" s="95">
        <f>IF(Table2[[#This Row],[Negatives]]="NEG","",IF(AND(Table2[[#This Row],[2 Pro Bets]]="",Table2[[#This Row],[State]]="NSW",Table2[[#This Row],[Rated Order]]=3),"",100))</f>
        <v>100</v>
      </c>
      <c r="AS1580" s="47" t="str">
        <f>IF(Table2[[#This Row],[Pro Bet]]="","",IF(Table2[[#This Row],[Lev Ret]]="","",AR1580*Table2[[#This Row],[Div]]))</f>
        <v/>
      </c>
      <c r="AT1580" s="96">
        <f>IF(Table2[[#This Row],[Pro Bet]]="","",IF(AS1580="",AR1580*-1,AS1580-AR1580))</f>
        <v>-100</v>
      </c>
    </row>
    <row r="1581" spans="1:46" x14ac:dyDescent="0.25">
      <c r="A1581" s="38">
        <v>45374</v>
      </c>
      <c r="B1581" s="39" t="s">
        <v>45</v>
      </c>
      <c r="C1581" s="40">
        <v>0.55902777777777779</v>
      </c>
      <c r="D1581" s="39">
        <v>4</v>
      </c>
      <c r="E1581" s="39">
        <v>2</v>
      </c>
      <c r="F1581" s="70">
        <v>3</v>
      </c>
      <c r="G1581" s="39">
        <v>1900</v>
      </c>
      <c r="H1581" s="39" t="s">
        <v>1021</v>
      </c>
      <c r="I1581" s="39" t="s">
        <v>1052</v>
      </c>
      <c r="J1581" s="39">
        <v>250</v>
      </c>
      <c r="K1581" s="39">
        <v>7</v>
      </c>
      <c r="L1581" s="39" t="s">
        <v>394</v>
      </c>
      <c r="M1581" s="39" t="s">
        <v>1006</v>
      </c>
      <c r="N1581" s="41">
        <v>6.7</v>
      </c>
      <c r="O1581" s="39" t="s">
        <v>1149</v>
      </c>
      <c r="P1581" s="39" t="s">
        <v>1278</v>
      </c>
      <c r="Q1581" s="48"/>
      <c r="R1581" s="39">
        <v>13</v>
      </c>
      <c r="S1581" s="39">
        <v>54</v>
      </c>
      <c r="T1581" s="39">
        <v>54</v>
      </c>
      <c r="U1581" s="48"/>
      <c r="V1581" s="39">
        <v>1</v>
      </c>
      <c r="W1581" s="39">
        <v>1</v>
      </c>
      <c r="X1581" s="39">
        <v>3</v>
      </c>
      <c r="Y1581" s="39">
        <v>10</v>
      </c>
      <c r="Z1581" s="39">
        <v>20</v>
      </c>
      <c r="AA1581" s="39"/>
      <c r="AB1581" s="52"/>
      <c r="AC1581" s="39"/>
      <c r="AD1581" s="41">
        <v>8.5</v>
      </c>
      <c r="AE1581" s="41"/>
      <c r="AF1581" s="68" t="s">
        <v>619</v>
      </c>
      <c r="AG1581" s="39" t="str">
        <f>VLOOKUP(B1581,$B$1703:$D$1743,2,FALSE)</f>
        <v>NSW</v>
      </c>
      <c r="AH1581" s="39" t="str">
        <f>VLOOKUP(B1581,$B$1703:$D$1743,3,FALSE)</f>
        <v>-</v>
      </c>
      <c r="AI1581" s="69" t="str">
        <f>TRIM(PROPER(L1581))</f>
        <v>Little Mix</v>
      </c>
      <c r="AJ1581" s="39" t="str">
        <f>TEXT(A1581, "ddd")</f>
        <v>Sat</v>
      </c>
      <c r="AK1581" s="39">
        <f>MONTH(Table2[[#This Row],[Date]])</f>
        <v>3</v>
      </c>
      <c r="AL1581" s="79" t="s">
        <v>1362</v>
      </c>
      <c r="AM1581" s="39" t="str">
        <f>IF(AND(Table2[[#This Row],[Date]]=A1582,Table2[[#This Row],[Track]]=B1582,Table2[[#This Row],[Race]]=F1582,AL1581&lt;&gt;"Neg",AL1582&lt;&gt;"Neg"),2,"")</f>
        <v/>
      </c>
      <c r="AN1581" s="39" t="str">
        <f>IF(AM1581=2,2,IF(AND(AM1580=2,Table2[[#This Row],[Negatives]]&lt;&gt;"NEG"),2,""))</f>
        <v/>
      </c>
      <c r="AO1581" s="39">
        <f>IF(AND(Table2[[#This Row],[State]]="NSW",Table2[[#This Row],[Rated Order]]=3,AN1581=""),100,100)</f>
        <v>100</v>
      </c>
      <c r="AP1581" s="39" t="str">
        <f>IF(AC1581&lt;&gt;"Won","",AO1581*AD1581)</f>
        <v/>
      </c>
      <c r="AQ1581" s="39">
        <f>IF(AP1581="",AO1581*-1,AP1581-AO1581)</f>
        <v>-100</v>
      </c>
      <c r="AR1581" s="95" t="str">
        <f>IF(Table2[[#This Row],[Negatives]]="NEG","",IF(AND(Table2[[#This Row],[2 Pro Bets]]="",Table2[[#This Row],[State]]="NSW",Table2[[#This Row],[Rated Order]]=3),"",100))</f>
        <v/>
      </c>
      <c r="AS1581" s="47" t="str">
        <f>IF(Table2[[#This Row],[Pro Bet]]="","",IF(Table2[[#This Row],[Lev Ret]]="","",AR1581*Table2[[#This Row],[Div]]))</f>
        <v/>
      </c>
      <c r="AT1581" s="96" t="str">
        <f>IF(Table2[[#This Row],[Pro Bet]]="","",IF(AS1581="",AR1581*-1,AS1581-AR1581))</f>
        <v/>
      </c>
    </row>
    <row r="1582" spans="1:46" x14ac:dyDescent="0.25">
      <c r="A1582" s="38">
        <v>45374</v>
      </c>
      <c r="B1582" s="39" t="s">
        <v>125</v>
      </c>
      <c r="C1582" s="40">
        <v>0.56944444444444442</v>
      </c>
      <c r="D1582" s="39">
        <v>4</v>
      </c>
      <c r="E1582" s="39">
        <v>0</v>
      </c>
      <c r="F1582" s="70">
        <v>4</v>
      </c>
      <c r="G1582" s="39">
        <v>1500</v>
      </c>
      <c r="H1582" s="39" t="s">
        <v>988</v>
      </c>
      <c r="I1582" s="39">
        <v>84</v>
      </c>
      <c r="J1582" s="39">
        <v>130</v>
      </c>
      <c r="K1582" s="39">
        <v>7</v>
      </c>
      <c r="L1582" s="39" t="s">
        <v>327</v>
      </c>
      <c r="M1582" s="39" t="s">
        <v>1030</v>
      </c>
      <c r="N1582" s="41">
        <v>9.9</v>
      </c>
      <c r="O1582" s="39" t="s">
        <v>1027</v>
      </c>
      <c r="P1582" s="39" t="s">
        <v>1350</v>
      </c>
      <c r="Q1582" s="48"/>
      <c r="R1582" s="39">
        <v>6</v>
      </c>
      <c r="S1582" s="39">
        <v>58</v>
      </c>
      <c r="T1582" s="39">
        <v>58</v>
      </c>
      <c r="U1582" s="48">
        <v>27.644869750132905</v>
      </c>
      <c r="V1582" s="39"/>
      <c r="W1582" s="39">
        <v>5</v>
      </c>
      <c r="X1582" s="39">
        <v>3</v>
      </c>
      <c r="Y1582" s="39">
        <v>5.7</v>
      </c>
      <c r="Z1582" s="39">
        <v>30</v>
      </c>
      <c r="AA1582" s="39">
        <v>12</v>
      </c>
      <c r="AB1582" s="52"/>
      <c r="AC1582" s="39"/>
      <c r="AD1582" s="41">
        <v>11</v>
      </c>
      <c r="AE1582" s="41"/>
      <c r="AF1582" s="68" t="s">
        <v>618</v>
      </c>
      <c r="AG1582" s="39" t="str">
        <f>VLOOKUP(B1582,$B$1703:$D$1743,2,FALSE)</f>
        <v>Vic</v>
      </c>
      <c r="AH1582" s="39" t="str">
        <f>VLOOKUP(B1582,$B$1703:$D$1743,3,FALSE)</f>
        <v>-</v>
      </c>
      <c r="AI1582" s="69" t="str">
        <f>TRIM(PROPER(L1582))</f>
        <v>For Valour</v>
      </c>
      <c r="AJ1582" s="39" t="str">
        <f>TEXT(A1582, "ddd")</f>
        <v>Sat</v>
      </c>
      <c r="AK1582" s="39">
        <f>MONTH(Table2[[#This Row],[Date]])</f>
        <v>3</v>
      </c>
      <c r="AL1582" s="39" t="s">
        <v>1361</v>
      </c>
      <c r="AM1582" s="39" t="str">
        <f>IF(AND(Table2[[#This Row],[Date]]=A1583,Table2[[#This Row],[Track]]=B1583,Table2[[#This Row],[Race]]=F1583,AL1582&lt;&gt;"Neg",AL1583&lt;&gt;"Neg"),2,"")</f>
        <v/>
      </c>
      <c r="AN1582" s="39" t="str">
        <f>IF(AM1582=2,2,IF(AND(AM1581=2,Table2[[#This Row],[Negatives]]&lt;&gt;"NEG"),2,""))</f>
        <v/>
      </c>
      <c r="AO1582" s="39">
        <f>IF(AND(Table2[[#This Row],[State]]="NSW",Table2[[#This Row],[Rated Order]]=3,AN1582=""),100,100)</f>
        <v>100</v>
      </c>
      <c r="AP1582" s="39" t="str">
        <f>IF(AC1582&lt;&gt;"Won","",AO1582*AD1582)</f>
        <v/>
      </c>
      <c r="AQ1582" s="39">
        <f>IF(AP1582="",AO1582*-1,AP1582-AO1582)</f>
        <v>-100</v>
      </c>
      <c r="AR1582" s="95" t="str">
        <f>IF(Table2[[#This Row],[Negatives]]="NEG","",IF(AND(Table2[[#This Row],[2 Pro Bets]]="",Table2[[#This Row],[State]]="NSW",Table2[[#This Row],[Rated Order]]=3),"",100))</f>
        <v/>
      </c>
      <c r="AS1582" s="47" t="str">
        <f>IF(Table2[[#This Row],[Pro Bet]]="","",IF(Table2[[#This Row],[Lev Ret]]="","",AR1582*Table2[[#This Row],[Div]]))</f>
        <v/>
      </c>
      <c r="AT1582" s="96" t="str">
        <f>IF(Table2[[#This Row],[Pro Bet]]="","",IF(AS1582="",AR1582*-1,AS1582-AR1582))</f>
        <v/>
      </c>
    </row>
    <row r="1583" spans="1:46" x14ac:dyDescent="0.25">
      <c r="A1583" s="38">
        <v>45374</v>
      </c>
      <c r="B1583" s="39" t="s">
        <v>125</v>
      </c>
      <c r="C1583" s="40">
        <v>0.59375</v>
      </c>
      <c r="D1583" s="39">
        <v>4</v>
      </c>
      <c r="E1583" s="39">
        <v>0</v>
      </c>
      <c r="F1583" s="70">
        <v>5</v>
      </c>
      <c r="G1583" s="39">
        <v>1600</v>
      </c>
      <c r="H1583" s="39" t="s">
        <v>1021</v>
      </c>
      <c r="I1583" s="39" t="s">
        <v>1061</v>
      </c>
      <c r="J1583" s="39">
        <v>300</v>
      </c>
      <c r="K1583" s="39">
        <v>1</v>
      </c>
      <c r="L1583" s="39" t="s">
        <v>328</v>
      </c>
      <c r="M1583" s="39" t="s">
        <v>995</v>
      </c>
      <c r="N1583" s="41">
        <v>3.3</v>
      </c>
      <c r="O1583" s="39" t="s">
        <v>1351</v>
      </c>
      <c r="P1583" s="39" t="s">
        <v>1352</v>
      </c>
      <c r="Q1583" s="48"/>
      <c r="R1583" s="39">
        <v>1</v>
      </c>
      <c r="S1583" s="39">
        <v>57</v>
      </c>
      <c r="T1583" s="39">
        <v>57</v>
      </c>
      <c r="U1583" s="48">
        <v>58.874458874458881</v>
      </c>
      <c r="V1583" s="39">
        <v>1</v>
      </c>
      <c r="W1583" s="39">
        <v>3</v>
      </c>
      <c r="X1583" s="39">
        <v>2</v>
      </c>
      <c r="Y1583" s="39">
        <v>4.5</v>
      </c>
      <c r="Z1583" s="39">
        <v>40</v>
      </c>
      <c r="AA1583" s="39">
        <v>7</v>
      </c>
      <c r="AB1583" s="52"/>
      <c r="AC1583" s="39" t="s">
        <v>1</v>
      </c>
      <c r="AD1583" s="41">
        <v>4.5999999999999996</v>
      </c>
      <c r="AE1583" s="41">
        <v>1.5</v>
      </c>
      <c r="AF1583" s="68" t="s">
        <v>618</v>
      </c>
      <c r="AG1583" s="39" t="str">
        <f>VLOOKUP(B1583,$B$1703:$D$1743,2,FALSE)</f>
        <v>Vic</v>
      </c>
      <c r="AH1583" s="39" t="str">
        <f>VLOOKUP(B1583,$B$1703:$D$1743,3,FALSE)</f>
        <v>-</v>
      </c>
      <c r="AI1583" s="69" t="str">
        <f>TRIM(PROPER(L1583))</f>
        <v>Campionessa</v>
      </c>
      <c r="AJ1583" s="39" t="str">
        <f>TEXT(A1583, "ddd")</f>
        <v>Sat</v>
      </c>
      <c r="AK1583" s="39">
        <f>MONTH(Table2[[#This Row],[Date]])</f>
        <v>3</v>
      </c>
      <c r="AL1583" s="39" t="s">
        <v>1361</v>
      </c>
      <c r="AM1583" s="39" t="str">
        <f>IF(AND(Table2[[#This Row],[Date]]=A1584,Table2[[#This Row],[Track]]=B1584,Table2[[#This Row],[Race]]=F1584,AL1583&lt;&gt;"Neg",AL1584&lt;&gt;"Neg"),2,"")</f>
        <v/>
      </c>
      <c r="AN1583" s="39" t="str">
        <f>IF(AM1583=2,2,IF(AND(AM1582=2,Table2[[#This Row],[Negatives]]&lt;&gt;"NEG"),2,""))</f>
        <v/>
      </c>
      <c r="AO1583" s="39">
        <f>IF(AND(Table2[[#This Row],[State]]="NSW",Table2[[#This Row],[Rated Order]]=3,AN1583=""),100,100)</f>
        <v>100</v>
      </c>
      <c r="AP1583" s="39" t="str">
        <f>IF(AC1583&lt;&gt;"Won","",AO1583*AD1583)</f>
        <v/>
      </c>
      <c r="AQ1583" s="39">
        <f>IF(AP1583="",AO1583*-1,AP1583-AO1583)</f>
        <v>-100</v>
      </c>
      <c r="AR1583" s="95" t="str">
        <f>IF(Table2[[#This Row],[Negatives]]="NEG","",IF(AND(Table2[[#This Row],[2 Pro Bets]]="",Table2[[#This Row],[State]]="NSW",Table2[[#This Row],[Rated Order]]=3),"",100))</f>
        <v/>
      </c>
      <c r="AS1583" s="47" t="str">
        <f>IF(Table2[[#This Row],[Pro Bet]]="","",IF(Table2[[#This Row],[Lev Ret]]="","",AR1583*Table2[[#This Row],[Div]]))</f>
        <v/>
      </c>
      <c r="AT1583" s="96" t="str">
        <f>IF(Table2[[#This Row],[Pro Bet]]="","",IF(AS1583="",AR1583*-1,AS1583-AR1583))</f>
        <v/>
      </c>
    </row>
    <row r="1584" spans="1:46" x14ac:dyDescent="0.25">
      <c r="A1584" s="38">
        <v>45374</v>
      </c>
      <c r="B1584" s="39" t="s">
        <v>125</v>
      </c>
      <c r="C1584" s="40">
        <v>0.59375</v>
      </c>
      <c r="D1584" s="39">
        <v>4</v>
      </c>
      <c r="E1584" s="39">
        <v>0</v>
      </c>
      <c r="F1584" s="70">
        <v>5</v>
      </c>
      <c r="G1584" s="39">
        <v>1600</v>
      </c>
      <c r="H1584" s="39" t="s">
        <v>1021</v>
      </c>
      <c r="I1584" s="39" t="s">
        <v>1061</v>
      </c>
      <c r="J1584" s="39">
        <v>300</v>
      </c>
      <c r="K1584" s="39">
        <v>7</v>
      </c>
      <c r="L1584" s="39" t="s">
        <v>233</v>
      </c>
      <c r="M1584" s="39" t="s">
        <v>1024</v>
      </c>
      <c r="N1584" s="41">
        <v>7.5</v>
      </c>
      <c r="O1584" s="39" t="s">
        <v>1338</v>
      </c>
      <c r="P1584" s="39" t="s">
        <v>1020</v>
      </c>
      <c r="Q1584" s="48"/>
      <c r="R1584" s="39">
        <v>2</v>
      </c>
      <c r="S1584" s="39">
        <v>57</v>
      </c>
      <c r="T1584" s="39">
        <v>57</v>
      </c>
      <c r="U1584" s="48">
        <v>58.874458874458881</v>
      </c>
      <c r="V1584" s="39">
        <v>2</v>
      </c>
      <c r="W1584" s="39">
        <v>2</v>
      </c>
      <c r="X1584" s="39">
        <v>3</v>
      </c>
      <c r="Y1584" s="39">
        <v>5.5</v>
      </c>
      <c r="Z1584" s="39">
        <v>30</v>
      </c>
      <c r="AA1584" s="39">
        <v>7</v>
      </c>
      <c r="AB1584" s="52"/>
      <c r="AC1584" s="39" t="s">
        <v>617</v>
      </c>
      <c r="AD1584" s="41">
        <v>10.7</v>
      </c>
      <c r="AE1584" s="41">
        <v>2.7</v>
      </c>
      <c r="AF1584" s="68" t="s">
        <v>618</v>
      </c>
      <c r="AG1584" s="39" t="str">
        <f>VLOOKUP(B1584,$B$1703:$D$1743,2,FALSE)</f>
        <v>Vic</v>
      </c>
      <c r="AH1584" s="39" t="str">
        <f>VLOOKUP(B1584,$B$1703:$D$1743,3,FALSE)</f>
        <v>-</v>
      </c>
      <c r="AI1584" s="69" t="str">
        <f>TRIM(PROPER(L1584))</f>
        <v>Eternal Flame</v>
      </c>
      <c r="AJ1584" s="39" t="str">
        <f>TEXT(A1584, "ddd")</f>
        <v>Sat</v>
      </c>
      <c r="AK1584" s="39">
        <f>MONTH(Table2[[#This Row],[Date]])</f>
        <v>3</v>
      </c>
      <c r="AL1584" s="39"/>
      <c r="AM1584" s="39" t="str">
        <f>IF(AND(Table2[[#This Row],[Date]]=A1585,Table2[[#This Row],[Track]]=B1585,Table2[[#This Row],[Race]]=F1585,AL1584&lt;&gt;"Neg",AL1585&lt;&gt;"Neg"),2,"")</f>
        <v/>
      </c>
      <c r="AN1584" s="39" t="str">
        <f>IF(AM1584=2,2,IF(AND(AM1583=2,Table2[[#This Row],[Negatives]]&lt;&gt;"NEG"),2,""))</f>
        <v/>
      </c>
      <c r="AO1584" s="39">
        <f>IF(AND(Table2[[#This Row],[State]]="NSW",Table2[[#This Row],[Rated Order]]=3,AN1584=""),100,100)</f>
        <v>100</v>
      </c>
      <c r="AP1584" s="39">
        <f>IF(AC1584&lt;&gt;"Won","",AO1584*AD1584)</f>
        <v>1070</v>
      </c>
      <c r="AQ1584" s="39">
        <f>IF(AP1584="",AO1584*-1,AP1584-AO1584)</f>
        <v>970</v>
      </c>
      <c r="AR1584" s="95">
        <f>IF(Table2[[#This Row],[Negatives]]="NEG","",IF(AND(Table2[[#This Row],[2 Pro Bets]]="",Table2[[#This Row],[State]]="NSW",Table2[[#This Row],[Rated Order]]=3),"",100))</f>
        <v>100</v>
      </c>
      <c r="AS1584" s="47">
        <f>IF(Table2[[#This Row],[Pro Bet]]="","",IF(Table2[[#This Row],[Lev Ret]]="","",AR1584*Table2[[#This Row],[Div]]))</f>
        <v>1070</v>
      </c>
      <c r="AT1584" s="96">
        <f>IF(Table2[[#This Row],[Pro Bet]]="","",IF(AS1584="",AR1584*-1,AS1584-AR1584))</f>
        <v>970</v>
      </c>
    </row>
    <row r="1585" spans="1:46" x14ac:dyDescent="0.25">
      <c r="A1585" s="38">
        <v>45374</v>
      </c>
      <c r="B1585" s="39" t="s">
        <v>125</v>
      </c>
      <c r="C1585" s="40">
        <v>0.73263888888888884</v>
      </c>
      <c r="D1585" s="39">
        <v>4</v>
      </c>
      <c r="E1585" s="39">
        <v>0</v>
      </c>
      <c r="F1585" s="70">
        <v>10</v>
      </c>
      <c r="G1585" s="39">
        <v>1200</v>
      </c>
      <c r="H1585" s="39" t="s">
        <v>988</v>
      </c>
      <c r="I1585" s="39">
        <v>84</v>
      </c>
      <c r="J1585" s="39">
        <v>130</v>
      </c>
      <c r="K1585" s="39">
        <v>15</v>
      </c>
      <c r="L1585" s="39" t="s">
        <v>244</v>
      </c>
      <c r="M1585" s="39" t="s">
        <v>999</v>
      </c>
      <c r="N1585" s="41">
        <v>5.0999999999999996</v>
      </c>
      <c r="O1585" s="39" t="s">
        <v>1349</v>
      </c>
      <c r="P1585" s="39" t="s">
        <v>1114</v>
      </c>
      <c r="Q1585" s="48"/>
      <c r="R1585" s="39">
        <v>6</v>
      </c>
      <c r="S1585" s="39">
        <v>54</v>
      </c>
      <c r="T1585" s="39">
        <v>54</v>
      </c>
      <c r="U1585" s="48">
        <v>52.536231884057976</v>
      </c>
      <c r="V1585" s="39">
        <v>2</v>
      </c>
      <c r="W1585" s="39">
        <v>2</v>
      </c>
      <c r="X1585" s="39">
        <v>3</v>
      </c>
      <c r="Y1585" s="39">
        <v>5.4</v>
      </c>
      <c r="Z1585" s="39">
        <v>35</v>
      </c>
      <c r="AA1585" s="39">
        <v>10</v>
      </c>
      <c r="AB1585" s="52"/>
      <c r="AC1585" s="39" t="s">
        <v>617</v>
      </c>
      <c r="AD1585" s="41">
        <v>3.8</v>
      </c>
      <c r="AE1585" s="41">
        <v>1.8</v>
      </c>
      <c r="AF1585" s="68" t="s">
        <v>618</v>
      </c>
      <c r="AG1585" s="39" t="str">
        <f>VLOOKUP(B1585,$B$1703:$D$1743,2,FALSE)</f>
        <v>Vic</v>
      </c>
      <c r="AH1585" s="39" t="str">
        <f>VLOOKUP(B1585,$B$1703:$D$1743,3,FALSE)</f>
        <v>-</v>
      </c>
      <c r="AI1585" s="69" t="str">
        <f>TRIM(PROPER(L1585))</f>
        <v>Extratwo</v>
      </c>
      <c r="AJ1585" s="39" t="str">
        <f>TEXT(A1585, "ddd")</f>
        <v>Sat</v>
      </c>
      <c r="AK1585" s="39">
        <f>MONTH(Table2[[#This Row],[Date]])</f>
        <v>3</v>
      </c>
      <c r="AL1585" s="39" t="s">
        <v>1361</v>
      </c>
      <c r="AM1585" s="39" t="str">
        <f>IF(AND(Table2[[#This Row],[Date]]=A1586,Table2[[#This Row],[Track]]=B1586,Table2[[#This Row],[Race]]=F1586,AL1585&lt;&gt;"Neg",AL1586&lt;&gt;"Neg"),2,"")</f>
        <v/>
      </c>
      <c r="AN1585" s="39" t="str">
        <f>IF(AM1585=2,2,IF(AND(AM1584=2,Table2[[#This Row],[Negatives]]&lt;&gt;"NEG"),2,""))</f>
        <v/>
      </c>
      <c r="AO1585" s="39">
        <f>IF(AND(Table2[[#This Row],[State]]="NSW",Table2[[#This Row],[Rated Order]]=3,AN1585=""),100,100)</f>
        <v>100</v>
      </c>
      <c r="AP1585" s="39">
        <f>IF(AC1585&lt;&gt;"Won","",AO1585*AD1585)</f>
        <v>380</v>
      </c>
      <c r="AQ1585" s="39">
        <f>IF(AP1585="",AO1585*-1,AP1585-AO1585)</f>
        <v>280</v>
      </c>
      <c r="AR1585" s="95" t="str">
        <f>IF(Table2[[#This Row],[Negatives]]="NEG","",IF(AND(Table2[[#This Row],[2 Pro Bets]]="",Table2[[#This Row],[State]]="NSW",Table2[[#This Row],[Rated Order]]=3),"",100))</f>
        <v/>
      </c>
      <c r="AS1585" s="47" t="str">
        <f>IF(Table2[[#This Row],[Pro Bet]]="","",IF(Table2[[#This Row],[Lev Ret]]="","",AR1585*Table2[[#This Row],[Div]]))</f>
        <v/>
      </c>
      <c r="AT1585" s="96" t="str">
        <f>IF(Table2[[#This Row],[Pro Bet]]="","",IF(AS1585="",AR1585*-1,AS1585-AR1585))</f>
        <v/>
      </c>
    </row>
    <row r="1586" spans="1:46" x14ac:dyDescent="0.25">
      <c r="A1586" s="38">
        <v>45381</v>
      </c>
      <c r="B1586" s="39" t="s">
        <v>225</v>
      </c>
      <c r="C1586" s="40">
        <v>0.51041666666666663</v>
      </c>
      <c r="D1586" s="39">
        <v>4</v>
      </c>
      <c r="E1586" s="39">
        <v>0</v>
      </c>
      <c r="F1586" s="70">
        <v>1</v>
      </c>
      <c r="G1586" s="39">
        <v>1100</v>
      </c>
      <c r="H1586" s="39" t="s">
        <v>1021</v>
      </c>
      <c r="I1586" s="39" t="s">
        <v>989</v>
      </c>
      <c r="J1586" s="39">
        <v>150</v>
      </c>
      <c r="K1586" s="39">
        <v>8</v>
      </c>
      <c r="L1586" s="39" t="s">
        <v>329</v>
      </c>
      <c r="M1586" s="39" t="s">
        <v>999</v>
      </c>
      <c r="N1586" s="41">
        <v>15</v>
      </c>
      <c r="O1586" s="39" t="s">
        <v>1349</v>
      </c>
      <c r="P1586" s="39" t="s">
        <v>1341</v>
      </c>
      <c r="Q1586" s="48">
        <v>1.5</v>
      </c>
      <c r="R1586" s="39">
        <v>4</v>
      </c>
      <c r="S1586" s="39">
        <v>54</v>
      </c>
      <c r="T1586" s="39">
        <v>52.5</v>
      </c>
      <c r="U1586" s="48">
        <v>24.848484848484851</v>
      </c>
      <c r="V1586" s="39"/>
      <c r="W1586" s="39"/>
      <c r="X1586" s="39">
        <v>2</v>
      </c>
      <c r="Y1586" s="39">
        <v>5.2</v>
      </c>
      <c r="Z1586" s="39">
        <v>35</v>
      </c>
      <c r="AA1586" s="39">
        <v>10</v>
      </c>
      <c r="AB1586" s="52"/>
      <c r="AC1586" s="39" t="s">
        <v>617</v>
      </c>
      <c r="AD1586" s="41">
        <v>17</v>
      </c>
      <c r="AE1586" s="41">
        <v>3.2</v>
      </c>
      <c r="AF1586" s="68" t="s">
        <v>618</v>
      </c>
      <c r="AG1586" s="39" t="str">
        <f>VLOOKUP(B1586,$B$1703:$D$1743,2,FALSE)</f>
        <v>Vic</v>
      </c>
      <c r="AH1586" s="39" t="str">
        <f>VLOOKUP(B1586,$B$1703:$D$1743,3,FALSE)</f>
        <v>-</v>
      </c>
      <c r="AI1586" s="69" t="str">
        <f>TRIM(PROPER(L1586))</f>
        <v>Senegalia</v>
      </c>
      <c r="AJ1586" s="39" t="str">
        <f>TEXT(A1586, "ddd")</f>
        <v>Sat</v>
      </c>
      <c r="AK1586" s="39">
        <f>MONTH(Table2[[#This Row],[Date]])</f>
        <v>3</v>
      </c>
      <c r="AL1586" s="39"/>
      <c r="AM1586" s="39" t="str">
        <f>IF(AND(Table2[[#This Row],[Date]]=A1587,Table2[[#This Row],[Track]]=B1587,Table2[[#This Row],[Race]]=F1587,AL1586&lt;&gt;"Neg",AL1587&lt;&gt;"Neg"),2,"")</f>
        <v/>
      </c>
      <c r="AN1586" s="39" t="str">
        <f>IF(AM1586=2,2,IF(AND(AM1585=2,Table2[[#This Row],[Negatives]]&lt;&gt;"NEG"),2,""))</f>
        <v/>
      </c>
      <c r="AO1586" s="39">
        <f>IF(AND(Table2[[#This Row],[State]]="NSW",Table2[[#This Row],[Rated Order]]=3,AN1586=""),100,100)</f>
        <v>100</v>
      </c>
      <c r="AP1586" s="39">
        <f>IF(AC1586&lt;&gt;"Won","",AO1586*AD1586)</f>
        <v>1700</v>
      </c>
      <c r="AQ1586" s="39">
        <f>IF(AP1586="",AO1586*-1,AP1586-AO1586)</f>
        <v>1600</v>
      </c>
      <c r="AR1586" s="95">
        <f>IF(Table2[[#This Row],[Negatives]]="NEG","",IF(AND(Table2[[#This Row],[2 Pro Bets]]="",Table2[[#This Row],[State]]="NSW",Table2[[#This Row],[Rated Order]]=3),"",100))</f>
        <v>100</v>
      </c>
      <c r="AS1586" s="47">
        <f>IF(Table2[[#This Row],[Pro Bet]]="","",IF(Table2[[#This Row],[Lev Ret]]="","",AR1586*Table2[[#This Row],[Div]]))</f>
        <v>1700</v>
      </c>
      <c r="AT1586" s="96">
        <f>IF(Table2[[#This Row],[Pro Bet]]="","",IF(AS1586="",AR1586*-1,AS1586-AR1586))</f>
        <v>1600</v>
      </c>
    </row>
    <row r="1587" spans="1:46" x14ac:dyDescent="0.25">
      <c r="A1587" s="38">
        <v>45381</v>
      </c>
      <c r="B1587" s="39" t="s">
        <v>225</v>
      </c>
      <c r="C1587" s="40">
        <v>0.51041666666666663</v>
      </c>
      <c r="D1587" s="39">
        <v>4</v>
      </c>
      <c r="E1587" s="39">
        <v>0</v>
      </c>
      <c r="F1587" s="70">
        <v>1</v>
      </c>
      <c r="G1587" s="39">
        <v>1100</v>
      </c>
      <c r="H1587" s="39" t="s">
        <v>1021</v>
      </c>
      <c r="I1587" s="39" t="s">
        <v>989</v>
      </c>
      <c r="J1587" s="39">
        <v>150</v>
      </c>
      <c r="K1587" s="39">
        <v>5</v>
      </c>
      <c r="L1587" s="39" t="s">
        <v>126</v>
      </c>
      <c r="M1587" s="39" t="s">
        <v>1018</v>
      </c>
      <c r="N1587" s="41">
        <v>9.5</v>
      </c>
      <c r="O1587" s="39" t="s">
        <v>1353</v>
      </c>
      <c r="P1587" s="39" t="s">
        <v>1049</v>
      </c>
      <c r="Q1587" s="48"/>
      <c r="R1587" s="39">
        <v>8</v>
      </c>
      <c r="S1587" s="39">
        <v>54</v>
      </c>
      <c r="T1587" s="39">
        <v>54</v>
      </c>
      <c r="U1587" s="48">
        <v>24.848484848484851</v>
      </c>
      <c r="V1587" s="39">
        <v>4</v>
      </c>
      <c r="W1587" s="39">
        <v>4</v>
      </c>
      <c r="X1587" s="39">
        <v>3</v>
      </c>
      <c r="Y1587" s="39">
        <v>5.6</v>
      </c>
      <c r="Z1587" s="39">
        <v>30</v>
      </c>
      <c r="AA1587" s="39">
        <v>10</v>
      </c>
      <c r="AB1587" s="52"/>
      <c r="AC1587" s="39" t="s">
        <v>1</v>
      </c>
      <c r="AD1587" s="41">
        <v>7.5</v>
      </c>
      <c r="AE1587" s="41">
        <v>2.5</v>
      </c>
      <c r="AF1587" s="68" t="s">
        <v>618</v>
      </c>
      <c r="AG1587" s="39" t="str">
        <f>VLOOKUP(B1587,$B$1703:$D$1743,2,FALSE)</f>
        <v>Vic</v>
      </c>
      <c r="AH1587" s="39" t="str">
        <f>VLOOKUP(B1587,$B$1703:$D$1743,3,FALSE)</f>
        <v>-</v>
      </c>
      <c r="AI1587" s="69" t="str">
        <f>TRIM(PROPER(L1587))</f>
        <v>Either Oar</v>
      </c>
      <c r="AJ1587" s="39" t="str">
        <f>TEXT(A1587, "ddd")</f>
        <v>Sat</v>
      </c>
      <c r="AK1587" s="39">
        <f>MONTH(Table2[[#This Row],[Date]])</f>
        <v>3</v>
      </c>
      <c r="AL1587" s="39" t="s">
        <v>1361</v>
      </c>
      <c r="AM1587" s="39" t="str">
        <f>IF(AND(Table2[[#This Row],[Date]]=A1588,Table2[[#This Row],[Track]]=B1588,Table2[[#This Row],[Race]]=F1588,AL1587&lt;&gt;"Neg",AL1588&lt;&gt;"Neg"),2,"")</f>
        <v/>
      </c>
      <c r="AN1587" s="39" t="str">
        <f>IF(AM1587=2,2,IF(AND(AM1586=2,Table2[[#This Row],[Negatives]]&lt;&gt;"NEG"),2,""))</f>
        <v/>
      </c>
      <c r="AO1587" s="39">
        <f>IF(AND(Table2[[#This Row],[State]]="NSW",Table2[[#This Row],[Rated Order]]=3,AN1587=""),100,100)</f>
        <v>100</v>
      </c>
      <c r="AP1587" s="39" t="str">
        <f>IF(AC1587&lt;&gt;"Won","",AO1587*AD1587)</f>
        <v/>
      </c>
      <c r="AQ1587" s="39">
        <f>IF(AP1587="",AO1587*-1,AP1587-AO1587)</f>
        <v>-100</v>
      </c>
      <c r="AR1587" s="95" t="str">
        <f>IF(Table2[[#This Row],[Negatives]]="NEG","",IF(AND(Table2[[#This Row],[2 Pro Bets]]="",Table2[[#This Row],[State]]="NSW",Table2[[#This Row],[Rated Order]]=3),"",100))</f>
        <v/>
      </c>
      <c r="AS1587" s="47" t="str">
        <f>IF(Table2[[#This Row],[Pro Bet]]="","",IF(Table2[[#This Row],[Lev Ret]]="","",AR1587*Table2[[#This Row],[Div]]))</f>
        <v/>
      </c>
      <c r="AT1587" s="96" t="str">
        <f>IF(Table2[[#This Row],[Pro Bet]]="","",IF(AS1587="",AR1587*-1,AS1587-AR1587))</f>
        <v/>
      </c>
    </row>
    <row r="1588" spans="1:46" x14ac:dyDescent="0.25">
      <c r="A1588" s="38">
        <v>45381</v>
      </c>
      <c r="B1588" s="39" t="s">
        <v>225</v>
      </c>
      <c r="C1588" s="40">
        <v>0.55555555555555558</v>
      </c>
      <c r="D1588" s="39">
        <v>4</v>
      </c>
      <c r="E1588" s="39">
        <v>0</v>
      </c>
      <c r="F1588" s="70">
        <v>3</v>
      </c>
      <c r="G1588" s="39">
        <v>1600</v>
      </c>
      <c r="H1588" s="39" t="s">
        <v>988</v>
      </c>
      <c r="I1588" s="39" t="s">
        <v>989</v>
      </c>
      <c r="J1588" s="39">
        <v>150</v>
      </c>
      <c r="K1588" s="39">
        <v>9</v>
      </c>
      <c r="L1588" s="39" t="s">
        <v>245</v>
      </c>
      <c r="M1588" s="39" t="s">
        <v>999</v>
      </c>
      <c r="N1588" s="41">
        <v>4.9000000000000004</v>
      </c>
      <c r="O1588" s="39" t="s">
        <v>1354</v>
      </c>
      <c r="P1588" s="39" t="s">
        <v>992</v>
      </c>
      <c r="Q1588" s="48"/>
      <c r="R1588" s="39">
        <v>5</v>
      </c>
      <c r="S1588" s="39">
        <v>54</v>
      </c>
      <c r="T1588" s="39">
        <v>54</v>
      </c>
      <c r="U1588" s="48">
        <v>41.684759009986976</v>
      </c>
      <c r="V1588" s="39">
        <v>1</v>
      </c>
      <c r="W1588" s="39">
        <v>2</v>
      </c>
      <c r="X1588" s="39">
        <v>2</v>
      </c>
      <c r="Y1588" s="39">
        <v>5.5</v>
      </c>
      <c r="Z1588" s="39">
        <v>30</v>
      </c>
      <c r="AA1588" s="39">
        <v>10</v>
      </c>
      <c r="AB1588" s="52"/>
      <c r="AC1588" s="39" t="s">
        <v>1</v>
      </c>
      <c r="AD1588" s="41">
        <v>4.5999999999999996</v>
      </c>
      <c r="AE1588" s="41">
        <v>1.8</v>
      </c>
      <c r="AF1588" s="68" t="s">
        <v>618</v>
      </c>
      <c r="AG1588" s="39" t="str">
        <f>VLOOKUP(B1588,$B$1703:$D$1743,2,FALSE)</f>
        <v>Vic</v>
      </c>
      <c r="AH1588" s="39" t="str">
        <f>VLOOKUP(B1588,$B$1703:$D$1743,3,FALSE)</f>
        <v>-</v>
      </c>
      <c r="AI1588" s="69" t="str">
        <f>TRIM(PROPER(L1588))</f>
        <v>El Soleado</v>
      </c>
      <c r="AJ1588" s="39" t="str">
        <f>TEXT(A1588, "ddd")</f>
        <v>Sat</v>
      </c>
      <c r="AK1588" s="39">
        <f>MONTH(Table2[[#This Row],[Date]])</f>
        <v>3</v>
      </c>
      <c r="AL1588" s="39"/>
      <c r="AM1588" s="39" t="str">
        <f>IF(AND(Table2[[#This Row],[Date]]=A1589,Table2[[#This Row],[Track]]=B1589,Table2[[#This Row],[Race]]=F1589,AL1588&lt;&gt;"Neg",AL1589&lt;&gt;"Neg"),2,"")</f>
        <v/>
      </c>
      <c r="AN1588" s="39" t="str">
        <f>IF(AM1588=2,2,IF(AND(AM1587=2,Table2[[#This Row],[Negatives]]&lt;&gt;"NEG"),2,""))</f>
        <v/>
      </c>
      <c r="AO1588" s="39">
        <f>IF(AND(Table2[[#This Row],[State]]="NSW",Table2[[#This Row],[Rated Order]]=3,AN1588=""),100,100)</f>
        <v>100</v>
      </c>
      <c r="AP1588" s="39" t="str">
        <f>IF(AC1588&lt;&gt;"Won","",AO1588*AD1588)</f>
        <v/>
      </c>
      <c r="AQ1588" s="39">
        <f>IF(AP1588="",AO1588*-1,AP1588-AO1588)</f>
        <v>-100</v>
      </c>
      <c r="AR1588" s="95">
        <f>IF(Table2[[#This Row],[Negatives]]="NEG","",IF(AND(Table2[[#This Row],[2 Pro Bets]]="",Table2[[#This Row],[State]]="NSW",Table2[[#This Row],[Rated Order]]=3),"",100))</f>
        <v>100</v>
      </c>
      <c r="AS1588" s="47" t="str">
        <f>IF(Table2[[#This Row],[Pro Bet]]="","",IF(Table2[[#This Row],[Lev Ret]]="","",AR1588*Table2[[#This Row],[Div]]))</f>
        <v/>
      </c>
      <c r="AT1588" s="96">
        <f>IF(Table2[[#This Row],[Pro Bet]]="","",IF(AS1588="",AR1588*-1,AS1588-AR1588))</f>
        <v>-100</v>
      </c>
    </row>
    <row r="1589" spans="1:46" x14ac:dyDescent="0.25">
      <c r="A1589" s="38">
        <v>45381</v>
      </c>
      <c r="B1589" s="39" t="s">
        <v>225</v>
      </c>
      <c r="C1589" s="40">
        <v>0.60416666666666663</v>
      </c>
      <c r="D1589" s="39">
        <v>4</v>
      </c>
      <c r="E1589" s="39">
        <v>0</v>
      </c>
      <c r="F1589" s="70">
        <v>5</v>
      </c>
      <c r="G1589" s="39">
        <v>1000</v>
      </c>
      <c r="H1589" s="39" t="s">
        <v>988</v>
      </c>
      <c r="I1589" s="39" t="s">
        <v>989</v>
      </c>
      <c r="J1589" s="39">
        <v>175</v>
      </c>
      <c r="K1589" s="39">
        <v>9</v>
      </c>
      <c r="L1589" s="39" t="s">
        <v>124</v>
      </c>
      <c r="M1589" s="39" t="s">
        <v>990</v>
      </c>
      <c r="N1589" s="41">
        <v>5.2</v>
      </c>
      <c r="O1589" s="39" t="s">
        <v>1351</v>
      </c>
      <c r="P1589" s="39" t="s">
        <v>1084</v>
      </c>
      <c r="Q1589" s="48"/>
      <c r="R1589" s="39">
        <v>3</v>
      </c>
      <c r="S1589" s="39">
        <v>54</v>
      </c>
      <c r="T1589" s="39">
        <v>54</v>
      </c>
      <c r="U1589" s="48">
        <v>31.278962001853564</v>
      </c>
      <c r="V1589" s="39">
        <v>1</v>
      </c>
      <c r="W1589" s="39">
        <v>5</v>
      </c>
      <c r="X1589" s="39">
        <v>2</v>
      </c>
      <c r="Y1589" s="39">
        <v>5.3</v>
      </c>
      <c r="Z1589" s="39">
        <v>30</v>
      </c>
      <c r="AA1589" s="39">
        <v>9</v>
      </c>
      <c r="AB1589" s="52"/>
      <c r="AC1589" s="39" t="s">
        <v>617</v>
      </c>
      <c r="AD1589" s="41">
        <v>6.3</v>
      </c>
      <c r="AE1589" s="41">
        <v>1.9</v>
      </c>
      <c r="AF1589" s="68" t="s">
        <v>618</v>
      </c>
      <c r="AG1589" s="39" t="str">
        <f>VLOOKUP(B1589,$B$1703:$D$1743,2,FALSE)</f>
        <v>Vic</v>
      </c>
      <c r="AH1589" s="39" t="str">
        <f>VLOOKUP(B1589,$B$1703:$D$1743,3,FALSE)</f>
        <v>-</v>
      </c>
      <c r="AI1589" s="69" t="str">
        <f>TRIM(PROPER(L1589))</f>
        <v>Sans Doute</v>
      </c>
      <c r="AJ1589" s="39" t="str">
        <f>TEXT(A1589, "ddd")</f>
        <v>Sat</v>
      </c>
      <c r="AK1589" s="39">
        <f>MONTH(Table2[[#This Row],[Date]])</f>
        <v>3</v>
      </c>
      <c r="AL1589" s="39"/>
      <c r="AM1589" s="39" t="str">
        <f>IF(AND(Table2[[#This Row],[Date]]=A1590,Table2[[#This Row],[Track]]=B1590,Table2[[#This Row],[Race]]=F1590,AL1589&lt;&gt;"Neg",AL1590&lt;&gt;"Neg"),2,"")</f>
        <v/>
      </c>
      <c r="AN1589" s="39" t="str">
        <f>IF(AM1589=2,2,IF(AND(AM1588=2,Table2[[#This Row],[Negatives]]&lt;&gt;"NEG"),2,""))</f>
        <v/>
      </c>
      <c r="AO1589" s="39">
        <f>IF(AND(Table2[[#This Row],[State]]="NSW",Table2[[#This Row],[Rated Order]]=3,AN1589=""),100,100)</f>
        <v>100</v>
      </c>
      <c r="AP1589" s="39">
        <f>IF(AC1589&lt;&gt;"Won","",AO1589*AD1589)</f>
        <v>630</v>
      </c>
      <c r="AQ1589" s="39">
        <f>IF(AP1589="",AO1589*-1,AP1589-AO1589)</f>
        <v>530</v>
      </c>
      <c r="AR1589" s="95">
        <f>IF(Table2[[#This Row],[Negatives]]="NEG","",IF(AND(Table2[[#This Row],[2 Pro Bets]]="",Table2[[#This Row],[State]]="NSW",Table2[[#This Row],[Rated Order]]=3),"",100))</f>
        <v>100</v>
      </c>
      <c r="AS1589" s="47">
        <f>IF(Table2[[#This Row],[Pro Bet]]="","",IF(Table2[[#This Row],[Lev Ret]]="","",AR1589*Table2[[#This Row],[Div]]))</f>
        <v>630</v>
      </c>
      <c r="AT1589" s="96">
        <f>IF(Table2[[#This Row],[Pro Bet]]="","",IF(AS1589="",AR1589*-1,AS1589-AR1589))</f>
        <v>530</v>
      </c>
    </row>
    <row r="1590" spans="1:46" x14ac:dyDescent="0.25">
      <c r="A1590" s="38">
        <v>45381</v>
      </c>
      <c r="B1590" s="39" t="s">
        <v>45</v>
      </c>
      <c r="C1590" s="40">
        <v>0.61805555555555558</v>
      </c>
      <c r="D1590" s="39">
        <v>4</v>
      </c>
      <c r="E1590" s="39">
        <v>6</v>
      </c>
      <c r="F1590" s="70">
        <v>5</v>
      </c>
      <c r="G1590" s="39">
        <v>1500</v>
      </c>
      <c r="H1590" s="39" t="s">
        <v>1021</v>
      </c>
      <c r="I1590" s="39" t="s">
        <v>1052</v>
      </c>
      <c r="J1590" s="39">
        <v>300</v>
      </c>
      <c r="K1590" s="39">
        <v>5</v>
      </c>
      <c r="L1590" s="39" t="s">
        <v>130</v>
      </c>
      <c r="M1590" s="39" t="s">
        <v>1024</v>
      </c>
      <c r="N1590" s="41">
        <v>5.6</v>
      </c>
      <c r="O1590" s="39" t="s">
        <v>1091</v>
      </c>
      <c r="P1590" s="39" t="s">
        <v>1416</v>
      </c>
      <c r="Q1590" s="48"/>
      <c r="R1590" s="39">
        <v>3</v>
      </c>
      <c r="S1590" s="39">
        <v>55</v>
      </c>
      <c r="T1590" s="39">
        <v>55</v>
      </c>
      <c r="U1590" s="48"/>
      <c r="V1590" s="39"/>
      <c r="W1590" s="39"/>
      <c r="X1590" s="39">
        <v>2</v>
      </c>
      <c r="Y1590" s="39">
        <v>4.7</v>
      </c>
      <c r="Z1590" s="39">
        <v>20</v>
      </c>
      <c r="AA1590" s="39"/>
      <c r="AB1590" s="52"/>
      <c r="AC1590" s="39" t="s">
        <v>471</v>
      </c>
      <c r="AD1590" s="41">
        <v>7</v>
      </c>
      <c r="AE1590" s="41">
        <v>1.9</v>
      </c>
      <c r="AF1590" s="68" t="s">
        <v>619</v>
      </c>
      <c r="AG1590" s="39" t="str">
        <f>VLOOKUP(B1590,$B$1703:$D$1743,2,FALSE)</f>
        <v>NSW</v>
      </c>
      <c r="AH1590" s="39" t="str">
        <f>VLOOKUP(B1590,$B$1703:$D$1743,3,FALSE)</f>
        <v>-</v>
      </c>
      <c r="AI1590" s="69" t="str">
        <f>TRIM(PROPER(L1590))</f>
        <v>Olentia</v>
      </c>
      <c r="AJ1590" s="39" t="str">
        <f>TEXT(A1590, "ddd")</f>
        <v>Sat</v>
      </c>
      <c r="AK1590" s="39">
        <f>MONTH(Table2[[#This Row],[Date]])</f>
        <v>3</v>
      </c>
      <c r="AL1590" s="39"/>
      <c r="AM1590" s="39">
        <f>IF(AND(Table2[[#This Row],[Date]]=A1591,Table2[[#This Row],[Track]]=B1591,Table2[[#This Row],[Race]]=F1591,AL1590&lt;&gt;"Neg",AL1591&lt;&gt;"Neg"),2,"")</f>
        <v>2</v>
      </c>
      <c r="AN1590" s="39">
        <f>IF(AM1590=2,2,IF(AND(AM1589=2,Table2[[#This Row],[Negatives]]&lt;&gt;"NEG"),2,""))</f>
        <v>2</v>
      </c>
      <c r="AO1590" s="39">
        <f>IF(AND(Table2[[#This Row],[State]]="NSW",Table2[[#This Row],[Rated Order]]=3,AN1590=""),100,100)</f>
        <v>100</v>
      </c>
      <c r="AP1590" s="39">
        <f>IF(AC1590&lt;&gt;"Won","",AO1590*AD1590)</f>
        <v>700</v>
      </c>
      <c r="AQ1590" s="39">
        <f>IF(AP1590="",AO1590*-1,AP1590-AO1590)</f>
        <v>600</v>
      </c>
      <c r="AR1590" s="95">
        <f>IF(Table2[[#This Row],[Negatives]]="NEG","",IF(AND(Table2[[#This Row],[2 Pro Bets]]="",Table2[[#This Row],[State]]="NSW",Table2[[#This Row],[Rated Order]]=3),"",100))</f>
        <v>100</v>
      </c>
      <c r="AS1590" s="47">
        <f>IF(Table2[[#This Row],[Pro Bet]]="","",IF(Table2[[#This Row],[Lev Ret]]="","",AR1590*Table2[[#This Row],[Div]]))</f>
        <v>700</v>
      </c>
      <c r="AT1590" s="96">
        <f>IF(Table2[[#This Row],[Pro Bet]]="","",IF(AS1590="",AR1590*-1,AS1590-AR1590))</f>
        <v>600</v>
      </c>
    </row>
    <row r="1591" spans="1:46" x14ac:dyDescent="0.25">
      <c r="A1591" s="38">
        <v>45381</v>
      </c>
      <c r="B1591" s="39" t="s">
        <v>45</v>
      </c>
      <c r="C1591" s="40">
        <v>0.61805555555555558</v>
      </c>
      <c r="D1591" s="39">
        <v>4</v>
      </c>
      <c r="E1591" s="39">
        <v>6</v>
      </c>
      <c r="F1591" s="70">
        <v>5</v>
      </c>
      <c r="G1591" s="39">
        <v>1500</v>
      </c>
      <c r="H1591" s="39" t="s">
        <v>1021</v>
      </c>
      <c r="I1591" s="39" t="s">
        <v>1052</v>
      </c>
      <c r="J1591" s="39">
        <v>300</v>
      </c>
      <c r="K1591" s="39">
        <v>1</v>
      </c>
      <c r="L1591" s="39" t="s">
        <v>441</v>
      </c>
      <c r="M1591" s="39" t="s">
        <v>999</v>
      </c>
      <c r="N1591" s="41">
        <v>4.7</v>
      </c>
      <c r="O1591" s="39" t="s">
        <v>1349</v>
      </c>
      <c r="P1591" s="39" t="s">
        <v>997</v>
      </c>
      <c r="Q1591" s="48"/>
      <c r="R1591" s="39">
        <v>5</v>
      </c>
      <c r="S1591" s="39">
        <v>58</v>
      </c>
      <c r="T1591" s="39">
        <v>58</v>
      </c>
      <c r="U1591" s="48"/>
      <c r="V1591" s="39">
        <v>2</v>
      </c>
      <c r="W1591" s="39">
        <v>2</v>
      </c>
      <c r="X1591" s="39">
        <v>3</v>
      </c>
      <c r="Y1591" s="39">
        <v>5.3</v>
      </c>
      <c r="Z1591" s="39">
        <v>20</v>
      </c>
      <c r="AA1591" s="39"/>
      <c r="AB1591" s="52"/>
      <c r="AC1591" s="39" t="s">
        <v>1</v>
      </c>
      <c r="AD1591" s="41">
        <v>4.5999999999999996</v>
      </c>
      <c r="AE1591" s="41">
        <v>1.7</v>
      </c>
      <c r="AF1591" s="68" t="s">
        <v>619</v>
      </c>
      <c r="AG1591" s="39" t="str">
        <f>VLOOKUP(B1591,$B$1703:$D$1743,2,FALSE)</f>
        <v>NSW</v>
      </c>
      <c r="AH1591" s="39" t="str">
        <f>VLOOKUP(B1591,$B$1703:$D$1743,3,FALSE)</f>
        <v>-</v>
      </c>
      <c r="AI1591" s="69" t="str">
        <f>TRIM(PROPER(L1591))</f>
        <v>Ruthless Dame</v>
      </c>
      <c r="AJ1591" s="39" t="str">
        <f>TEXT(A1591, "ddd")</f>
        <v>Sat</v>
      </c>
      <c r="AK1591" s="39">
        <f>MONTH(Table2[[#This Row],[Date]])</f>
        <v>3</v>
      </c>
      <c r="AL1591" s="39"/>
      <c r="AM1591" s="39" t="str">
        <f>IF(AND(Table2[[#This Row],[Date]]=A1592,Table2[[#This Row],[Track]]=B1592,Table2[[#This Row],[Race]]=F1592,AL1591&lt;&gt;"Neg",AL1592&lt;&gt;"Neg"),2,"")</f>
        <v/>
      </c>
      <c r="AN1591" s="39">
        <f>IF(AM1591=2,2,IF(AND(AM1590=2,Table2[[#This Row],[Negatives]]&lt;&gt;"NEG"),2,""))</f>
        <v>2</v>
      </c>
      <c r="AO1591" s="39">
        <f>IF(AND(Table2[[#This Row],[State]]="NSW",Table2[[#This Row],[Rated Order]]=3,AN1591=""),100,100)</f>
        <v>100</v>
      </c>
      <c r="AP1591" s="39" t="str">
        <f>IF(AC1591&lt;&gt;"Won","",AO1591*AD1591)</f>
        <v/>
      </c>
      <c r="AQ1591" s="39">
        <f>IF(AP1591="",AO1591*-1,AP1591-AO1591)</f>
        <v>-100</v>
      </c>
      <c r="AR1591" s="95">
        <f>IF(Table2[[#This Row],[Negatives]]="NEG","",IF(AND(Table2[[#This Row],[2 Pro Bets]]="",Table2[[#This Row],[State]]="NSW",Table2[[#This Row],[Rated Order]]=3),"",100))</f>
        <v>100</v>
      </c>
      <c r="AS1591" s="47" t="str">
        <f>IF(Table2[[#This Row],[Pro Bet]]="","",IF(Table2[[#This Row],[Lev Ret]]="","",AR1591*Table2[[#This Row],[Div]]))</f>
        <v/>
      </c>
      <c r="AT1591" s="96">
        <f>IF(Table2[[#This Row],[Pro Bet]]="","",IF(AS1591="",AR1591*-1,AS1591-AR1591))</f>
        <v>-100</v>
      </c>
    </row>
    <row r="1592" spans="1:46" x14ac:dyDescent="0.25">
      <c r="A1592" s="38">
        <v>45381</v>
      </c>
      <c r="B1592" s="39" t="s">
        <v>45</v>
      </c>
      <c r="C1592" s="40">
        <v>0.64236111111111116</v>
      </c>
      <c r="D1592" s="39">
        <v>4</v>
      </c>
      <c r="E1592" s="39">
        <v>6</v>
      </c>
      <c r="F1592" s="70">
        <v>6</v>
      </c>
      <c r="G1592" s="39">
        <v>1200</v>
      </c>
      <c r="H1592" s="39" t="s">
        <v>1398</v>
      </c>
      <c r="I1592" s="39"/>
      <c r="J1592" s="39">
        <v>250</v>
      </c>
      <c r="K1592" s="39">
        <v>5</v>
      </c>
      <c r="L1592" s="39" t="s">
        <v>358</v>
      </c>
      <c r="M1592" s="39" t="s">
        <v>1006</v>
      </c>
      <c r="N1592" s="41">
        <v>10.5</v>
      </c>
      <c r="O1592" s="39" t="s">
        <v>1142</v>
      </c>
      <c r="P1592" s="39" t="s">
        <v>1416</v>
      </c>
      <c r="Q1592" s="48"/>
      <c r="R1592" s="39">
        <v>16</v>
      </c>
      <c r="S1592" s="39">
        <v>56.5</v>
      </c>
      <c r="T1592" s="39">
        <v>56.5</v>
      </c>
      <c r="U1592" s="48"/>
      <c r="V1592" s="39">
        <v>3</v>
      </c>
      <c r="W1592" s="39">
        <v>5</v>
      </c>
      <c r="X1592" s="39">
        <v>2</v>
      </c>
      <c r="Y1592" s="39">
        <v>6.3</v>
      </c>
      <c r="Z1592" s="39">
        <v>20</v>
      </c>
      <c r="AA1592" s="39"/>
      <c r="AB1592" s="52"/>
      <c r="AC1592" s="39"/>
      <c r="AD1592" s="41">
        <v>12</v>
      </c>
      <c r="AE1592" s="41"/>
      <c r="AF1592" s="68" t="s">
        <v>619</v>
      </c>
      <c r="AG1592" s="39" t="str">
        <f>VLOOKUP(B1592,$B$1703:$D$1743,2,FALSE)</f>
        <v>NSW</v>
      </c>
      <c r="AH1592" s="39" t="str">
        <f>VLOOKUP(B1592,$B$1703:$D$1743,3,FALSE)</f>
        <v>-</v>
      </c>
      <c r="AI1592" s="69" t="str">
        <f>TRIM(PROPER(L1592))</f>
        <v>Airman</v>
      </c>
      <c r="AJ1592" s="39" t="str">
        <f>TEXT(A1592, "ddd")</f>
        <v>Sat</v>
      </c>
      <c r="AK1592" s="39">
        <f>MONTH(Table2[[#This Row],[Date]])</f>
        <v>3</v>
      </c>
      <c r="AL1592" s="39"/>
      <c r="AM1592" s="39">
        <f>IF(AND(Table2[[#This Row],[Date]]=A1593,Table2[[#This Row],[Track]]=B1593,Table2[[#This Row],[Race]]=F1593,AL1592&lt;&gt;"Neg",AL1593&lt;&gt;"Neg"),2,"")</f>
        <v>2</v>
      </c>
      <c r="AN1592" s="39">
        <f>IF(AM1592=2,2,IF(AND(AM1591=2,Table2[[#This Row],[Negatives]]&lt;&gt;"NEG"),2,""))</f>
        <v>2</v>
      </c>
      <c r="AO1592" s="39">
        <f>IF(AND(Table2[[#This Row],[State]]="NSW",Table2[[#This Row],[Rated Order]]=3,AN1592=""),100,100)</f>
        <v>100</v>
      </c>
      <c r="AP1592" s="39" t="str">
        <f>IF(AC1592&lt;&gt;"Won","",AO1592*AD1592)</f>
        <v/>
      </c>
      <c r="AQ1592" s="39">
        <f>IF(AP1592="",AO1592*-1,AP1592-AO1592)</f>
        <v>-100</v>
      </c>
      <c r="AR1592" s="95">
        <f>IF(Table2[[#This Row],[Negatives]]="NEG","",IF(AND(Table2[[#This Row],[2 Pro Bets]]="",Table2[[#This Row],[State]]="NSW",Table2[[#This Row],[Rated Order]]=3),"",100))</f>
        <v>100</v>
      </c>
      <c r="AS1592" s="47" t="str">
        <f>IF(Table2[[#This Row],[Pro Bet]]="","",IF(Table2[[#This Row],[Lev Ret]]="","",AR1592*Table2[[#This Row],[Div]]))</f>
        <v/>
      </c>
      <c r="AT1592" s="96">
        <f>IF(Table2[[#This Row],[Pro Bet]]="","",IF(AS1592="",AR1592*-1,AS1592-AR1592))</f>
        <v>-100</v>
      </c>
    </row>
    <row r="1593" spans="1:46" x14ac:dyDescent="0.25">
      <c r="A1593" s="38">
        <v>45381</v>
      </c>
      <c r="B1593" s="39" t="s">
        <v>45</v>
      </c>
      <c r="C1593" s="40">
        <v>0.64236111111111116</v>
      </c>
      <c r="D1593" s="39">
        <v>4</v>
      </c>
      <c r="E1593" s="39">
        <v>6</v>
      </c>
      <c r="F1593" s="70">
        <v>6</v>
      </c>
      <c r="G1593" s="39">
        <v>1200</v>
      </c>
      <c r="H1593" s="39" t="s">
        <v>1398</v>
      </c>
      <c r="I1593" s="39"/>
      <c r="J1593" s="39">
        <v>250</v>
      </c>
      <c r="K1593" s="39">
        <v>1</v>
      </c>
      <c r="L1593" s="39" t="s">
        <v>442</v>
      </c>
      <c r="M1593" s="39" t="s">
        <v>1024</v>
      </c>
      <c r="N1593" s="41">
        <v>7.3</v>
      </c>
      <c r="O1593" s="39" t="s">
        <v>1406</v>
      </c>
      <c r="P1593" s="39" t="s">
        <v>1182</v>
      </c>
      <c r="Q1593" s="48"/>
      <c r="R1593" s="39">
        <v>2</v>
      </c>
      <c r="S1593" s="39">
        <v>60</v>
      </c>
      <c r="T1593" s="39">
        <v>60</v>
      </c>
      <c r="U1593" s="48"/>
      <c r="V1593" s="39">
        <v>1</v>
      </c>
      <c r="W1593" s="39">
        <v>2</v>
      </c>
      <c r="X1593" s="39">
        <v>3</v>
      </c>
      <c r="Y1593" s="39">
        <v>8.5</v>
      </c>
      <c r="Z1593" s="39">
        <v>20</v>
      </c>
      <c r="AA1593" s="39"/>
      <c r="AB1593" s="52"/>
      <c r="AC1593" s="39"/>
      <c r="AD1593" s="41">
        <v>7.5</v>
      </c>
      <c r="AE1593" s="41"/>
      <c r="AF1593" s="68" t="s">
        <v>619</v>
      </c>
      <c r="AG1593" s="39" t="str">
        <f>VLOOKUP(B1593,$B$1703:$D$1743,2,FALSE)</f>
        <v>NSW</v>
      </c>
      <c r="AH1593" s="39" t="str">
        <f>VLOOKUP(B1593,$B$1703:$D$1743,3,FALSE)</f>
        <v>-</v>
      </c>
      <c r="AI1593" s="69" t="str">
        <f>TRIM(PROPER(L1593))</f>
        <v>Hawaii Five Oh</v>
      </c>
      <c r="AJ1593" s="39" t="str">
        <f>TEXT(A1593, "ddd")</f>
        <v>Sat</v>
      </c>
      <c r="AK1593" s="39">
        <f>MONTH(Table2[[#This Row],[Date]])</f>
        <v>3</v>
      </c>
      <c r="AL1593" s="39"/>
      <c r="AM1593" s="39" t="str">
        <f>IF(AND(Table2[[#This Row],[Date]]=A1594,Table2[[#This Row],[Track]]=B1594,Table2[[#This Row],[Race]]=F1594,AL1593&lt;&gt;"Neg",AL1594&lt;&gt;"Neg"),2,"")</f>
        <v/>
      </c>
      <c r="AN1593" s="39">
        <f>IF(AM1593=2,2,IF(AND(AM1592=2,Table2[[#This Row],[Negatives]]&lt;&gt;"NEG"),2,""))</f>
        <v>2</v>
      </c>
      <c r="AO1593" s="39">
        <f>IF(AND(Table2[[#This Row],[State]]="NSW",Table2[[#This Row],[Rated Order]]=3,AN1593=""),100,100)</f>
        <v>100</v>
      </c>
      <c r="AP1593" s="39" t="str">
        <f>IF(AC1593&lt;&gt;"Won","",AO1593*AD1593)</f>
        <v/>
      </c>
      <c r="AQ1593" s="39">
        <f>IF(AP1593="",AO1593*-1,AP1593-AO1593)</f>
        <v>-100</v>
      </c>
      <c r="AR1593" s="95">
        <f>IF(Table2[[#This Row],[Negatives]]="NEG","",IF(AND(Table2[[#This Row],[2 Pro Bets]]="",Table2[[#This Row],[State]]="NSW",Table2[[#This Row],[Rated Order]]=3),"",100))</f>
        <v>100</v>
      </c>
      <c r="AS1593" s="47" t="str">
        <f>IF(Table2[[#This Row],[Pro Bet]]="","",IF(Table2[[#This Row],[Lev Ret]]="","",AR1593*Table2[[#This Row],[Div]]))</f>
        <v/>
      </c>
      <c r="AT1593" s="96">
        <f>IF(Table2[[#This Row],[Pro Bet]]="","",IF(AS1593="",AR1593*-1,AS1593-AR1593))</f>
        <v>-100</v>
      </c>
    </row>
    <row r="1594" spans="1:46" x14ac:dyDescent="0.25">
      <c r="A1594" s="38">
        <v>45381</v>
      </c>
      <c r="B1594" s="39" t="s">
        <v>225</v>
      </c>
      <c r="C1594" s="40">
        <v>0.70486111111111116</v>
      </c>
      <c r="D1594" s="39">
        <v>4</v>
      </c>
      <c r="E1594" s="39">
        <v>0</v>
      </c>
      <c r="F1594" s="70">
        <v>9</v>
      </c>
      <c r="G1594" s="39">
        <v>2600</v>
      </c>
      <c r="H1594" s="39" t="s">
        <v>988</v>
      </c>
      <c r="I1594" s="39" t="s">
        <v>1052</v>
      </c>
      <c r="J1594" s="39">
        <v>500</v>
      </c>
      <c r="K1594" s="39">
        <v>4</v>
      </c>
      <c r="L1594" s="39" t="s">
        <v>326</v>
      </c>
      <c r="M1594" s="39" t="s">
        <v>999</v>
      </c>
      <c r="N1594" s="41">
        <v>7.3</v>
      </c>
      <c r="O1594" s="39" t="s">
        <v>1149</v>
      </c>
      <c r="P1594" s="39" t="s">
        <v>1010</v>
      </c>
      <c r="Q1594" s="48"/>
      <c r="R1594" s="39">
        <v>4</v>
      </c>
      <c r="S1594" s="39">
        <v>57</v>
      </c>
      <c r="T1594" s="39">
        <v>57</v>
      </c>
      <c r="U1594" s="48">
        <v>32.929399367755529</v>
      </c>
      <c r="V1594" s="39">
        <v>3</v>
      </c>
      <c r="W1594" s="39"/>
      <c r="X1594" s="39">
        <v>2</v>
      </c>
      <c r="Y1594" s="39">
        <v>5.6</v>
      </c>
      <c r="Z1594" s="39">
        <v>30</v>
      </c>
      <c r="AA1594" s="39">
        <v>12</v>
      </c>
      <c r="AB1594" s="52"/>
      <c r="AC1594" s="39"/>
      <c r="AD1594" s="41">
        <v>9.5</v>
      </c>
      <c r="AE1594" s="41"/>
      <c r="AF1594" s="68" t="s">
        <v>618</v>
      </c>
      <c r="AG1594" s="39" t="str">
        <f>VLOOKUP(B1594,$B$1703:$D$1743,2,FALSE)</f>
        <v>Vic</v>
      </c>
      <c r="AH1594" s="39" t="str">
        <f>VLOOKUP(B1594,$B$1703:$D$1743,3,FALSE)</f>
        <v>-</v>
      </c>
      <c r="AI1594" s="69" t="str">
        <f>TRIM(PROPER(L1594))</f>
        <v>Gear Up</v>
      </c>
      <c r="AJ1594" s="39" t="str">
        <f>TEXT(A1594, "ddd")</f>
        <v>Sat</v>
      </c>
      <c r="AK1594" s="39">
        <f>MONTH(Table2[[#This Row],[Date]])</f>
        <v>3</v>
      </c>
      <c r="AL1594" s="39"/>
      <c r="AM1594" s="39" t="str">
        <f>IF(AND(Table2[[#This Row],[Date]]=A1595,Table2[[#This Row],[Track]]=B1595,Table2[[#This Row],[Race]]=F1595,AL1594&lt;&gt;"Neg",AL1595&lt;&gt;"Neg"),2,"")</f>
        <v/>
      </c>
      <c r="AN1594" s="39" t="str">
        <f>IF(AM1594=2,2,IF(AND(AM1593=2,Table2[[#This Row],[Negatives]]&lt;&gt;"NEG"),2,""))</f>
        <v/>
      </c>
      <c r="AO1594" s="39">
        <f>IF(AND(Table2[[#This Row],[State]]="NSW",Table2[[#This Row],[Rated Order]]=3,AN1594=""),100,100)</f>
        <v>100</v>
      </c>
      <c r="AP1594" s="39" t="str">
        <f>IF(AC1594&lt;&gt;"Won","",AO1594*AD1594)</f>
        <v/>
      </c>
      <c r="AQ1594" s="39">
        <f>IF(AP1594="",AO1594*-1,AP1594-AO1594)</f>
        <v>-100</v>
      </c>
      <c r="AR1594" s="95">
        <f>IF(Table2[[#This Row],[Negatives]]="NEG","",IF(AND(Table2[[#This Row],[2 Pro Bets]]="",Table2[[#This Row],[State]]="NSW",Table2[[#This Row],[Rated Order]]=3),"",100))</f>
        <v>100</v>
      </c>
      <c r="AS1594" s="47" t="str">
        <f>IF(Table2[[#This Row],[Pro Bet]]="","",IF(Table2[[#This Row],[Lev Ret]]="","",AR1594*Table2[[#This Row],[Div]]))</f>
        <v/>
      </c>
      <c r="AT1594" s="96">
        <f>IF(Table2[[#This Row],[Pro Bet]]="","",IF(AS1594="",AR1594*-1,AS1594-AR1594))</f>
        <v>-100</v>
      </c>
    </row>
    <row r="1595" spans="1:46" x14ac:dyDescent="0.25">
      <c r="A1595" s="38">
        <v>45381</v>
      </c>
      <c r="B1595" s="39" t="s">
        <v>45</v>
      </c>
      <c r="C1595" s="40">
        <v>0.71875</v>
      </c>
      <c r="D1595" s="39">
        <v>4</v>
      </c>
      <c r="E1595" s="39">
        <v>6</v>
      </c>
      <c r="F1595" s="70">
        <v>9</v>
      </c>
      <c r="G1595" s="39">
        <v>1500</v>
      </c>
      <c r="H1595" s="39" t="s">
        <v>1398</v>
      </c>
      <c r="I1595" s="39"/>
      <c r="J1595" s="39">
        <v>250</v>
      </c>
      <c r="K1595" s="39">
        <v>17</v>
      </c>
      <c r="L1595" s="39" t="s">
        <v>133</v>
      </c>
      <c r="M1595" s="39" t="s">
        <v>1006</v>
      </c>
      <c r="N1595" s="41">
        <v>2.1</v>
      </c>
      <c r="O1595" s="39" t="s">
        <v>1349</v>
      </c>
      <c r="P1595" s="39" t="s">
        <v>997</v>
      </c>
      <c r="Q1595" s="48"/>
      <c r="R1595" s="39">
        <v>4</v>
      </c>
      <c r="S1595" s="39">
        <v>53</v>
      </c>
      <c r="T1595" s="39">
        <v>53</v>
      </c>
      <c r="U1595" s="48"/>
      <c r="V1595" s="39"/>
      <c r="W1595" s="39"/>
      <c r="X1595" s="39">
        <v>2</v>
      </c>
      <c r="Y1595" s="39">
        <v>3.1</v>
      </c>
      <c r="Z1595" s="39">
        <v>20</v>
      </c>
      <c r="AA1595" s="39"/>
      <c r="AB1595" s="52"/>
      <c r="AC1595" s="39" t="s">
        <v>471</v>
      </c>
      <c r="AD1595" s="41">
        <v>1.85</v>
      </c>
      <c r="AE1595" s="41">
        <v>1.1000000000000001</v>
      </c>
      <c r="AF1595" s="68" t="s">
        <v>619</v>
      </c>
      <c r="AG1595" s="39" t="str">
        <f>VLOOKUP(B1595,$B$1703:$D$1743,2,FALSE)</f>
        <v>NSW</v>
      </c>
      <c r="AH1595" s="39" t="str">
        <f>VLOOKUP(B1595,$B$1703:$D$1743,3,FALSE)</f>
        <v>-</v>
      </c>
      <c r="AI1595" s="69" t="str">
        <f>TRIM(PROPER(L1595))</f>
        <v>Another Wil</v>
      </c>
      <c r="AJ1595" s="39" t="str">
        <f>TEXT(A1595, "ddd")</f>
        <v>Sat</v>
      </c>
      <c r="AK1595" s="39">
        <f>MONTH(Table2[[#This Row],[Date]])</f>
        <v>3</v>
      </c>
      <c r="AL1595" s="39"/>
      <c r="AM1595" s="39" t="str">
        <f>IF(AND(Table2[[#This Row],[Date]]=A1596,Table2[[#This Row],[Track]]=B1596,Table2[[#This Row],[Race]]=F1596,AL1595&lt;&gt;"Neg",AL1596&lt;&gt;"Neg"),2,"")</f>
        <v/>
      </c>
      <c r="AN1595" s="39" t="str">
        <f>IF(AM1595=2,2,IF(AND(AM1594=2,Table2[[#This Row],[Negatives]]&lt;&gt;"NEG"),2,""))</f>
        <v/>
      </c>
      <c r="AO1595" s="39">
        <f>IF(AND(Table2[[#This Row],[State]]="NSW",Table2[[#This Row],[Rated Order]]=3,AN1595=""),100,100)</f>
        <v>100</v>
      </c>
      <c r="AP1595" s="39">
        <f>IF(AC1595&lt;&gt;"Won","",AO1595*AD1595)</f>
        <v>185</v>
      </c>
      <c r="AQ1595" s="39">
        <f>IF(AP1595="",AO1595*-1,AP1595-AO1595)</f>
        <v>85</v>
      </c>
      <c r="AR1595" s="95">
        <f>IF(Table2[[#This Row],[Negatives]]="NEG","",IF(AND(Table2[[#This Row],[2 Pro Bets]]="",Table2[[#This Row],[State]]="NSW",Table2[[#This Row],[Rated Order]]=3),"",100))</f>
        <v>100</v>
      </c>
      <c r="AS1595" s="47">
        <f>IF(Table2[[#This Row],[Pro Bet]]="","",IF(Table2[[#This Row],[Lev Ret]]="","",AR1595*Table2[[#This Row],[Div]]))</f>
        <v>185</v>
      </c>
      <c r="AT1595" s="96">
        <f>IF(Table2[[#This Row],[Pro Bet]]="","",IF(AS1595="",AR1595*-1,AS1595-AR1595))</f>
        <v>85</v>
      </c>
    </row>
    <row r="1596" spans="1:46" x14ac:dyDescent="0.25">
      <c r="A1596" s="38">
        <v>45381</v>
      </c>
      <c r="B1596" s="39" t="s">
        <v>45</v>
      </c>
      <c r="C1596" s="40">
        <v>0.74652777777777779</v>
      </c>
      <c r="D1596" s="39">
        <v>4</v>
      </c>
      <c r="E1596" s="39">
        <v>6</v>
      </c>
      <c r="F1596" s="70">
        <v>10</v>
      </c>
      <c r="G1596" s="39">
        <v>1400</v>
      </c>
      <c r="H1596" s="39" t="s">
        <v>1398</v>
      </c>
      <c r="I1596" s="39">
        <v>88</v>
      </c>
      <c r="J1596" s="39">
        <v>160</v>
      </c>
      <c r="K1596" s="39">
        <v>8</v>
      </c>
      <c r="L1596" s="39" t="s">
        <v>76</v>
      </c>
      <c r="M1596" s="39" t="s">
        <v>1024</v>
      </c>
      <c r="N1596" s="41">
        <v>3.3</v>
      </c>
      <c r="O1596" s="39" t="s">
        <v>1349</v>
      </c>
      <c r="P1596" s="39" t="s">
        <v>1211</v>
      </c>
      <c r="Q1596" s="48"/>
      <c r="R1596" s="39">
        <v>13</v>
      </c>
      <c r="S1596" s="39">
        <v>56</v>
      </c>
      <c r="T1596" s="39">
        <v>56</v>
      </c>
      <c r="U1596" s="48"/>
      <c r="V1596" s="39">
        <v>3</v>
      </c>
      <c r="W1596" s="39">
        <v>2</v>
      </c>
      <c r="X1596" s="39">
        <v>2</v>
      </c>
      <c r="Y1596" s="39">
        <v>5.4</v>
      </c>
      <c r="Z1596" s="39">
        <v>20</v>
      </c>
      <c r="AA1596" s="39"/>
      <c r="AB1596" s="52"/>
      <c r="AC1596" s="39" t="s">
        <v>471</v>
      </c>
      <c r="AD1596" s="41">
        <v>3.9</v>
      </c>
      <c r="AE1596" s="41">
        <v>1.7</v>
      </c>
      <c r="AF1596" s="68" t="s">
        <v>619</v>
      </c>
      <c r="AG1596" s="39" t="str">
        <f>VLOOKUP(B1596,$B$1703:$D$1743,2,FALSE)</f>
        <v>NSW</v>
      </c>
      <c r="AH1596" s="39" t="str">
        <f>VLOOKUP(B1596,$B$1703:$D$1743,3,FALSE)</f>
        <v>-</v>
      </c>
      <c r="AI1596" s="69" t="str">
        <f>TRIM(PROPER(L1596))</f>
        <v>Gringotts</v>
      </c>
      <c r="AJ1596" s="39" t="str">
        <f>TEXT(A1596, "ddd")</f>
        <v>Sat</v>
      </c>
      <c r="AK1596" s="39">
        <f>MONTH(Table2[[#This Row],[Date]])</f>
        <v>3</v>
      </c>
      <c r="AL1596" s="39"/>
      <c r="AM1596" s="39" t="str">
        <f>IF(AND(Table2[[#This Row],[Date]]=A1597,Table2[[#This Row],[Track]]=B1597,Table2[[#This Row],[Race]]=F1597,AL1596&lt;&gt;"Neg",AL1597&lt;&gt;"Neg"),2,"")</f>
        <v/>
      </c>
      <c r="AN1596" s="39" t="str">
        <f>IF(AM1596=2,2,IF(AND(AM1595=2,Table2[[#This Row],[Negatives]]&lt;&gt;"NEG"),2,""))</f>
        <v/>
      </c>
      <c r="AO1596" s="39">
        <f>IF(AND(Table2[[#This Row],[State]]="NSW",Table2[[#This Row],[Rated Order]]=3,AN1596=""),100,100)</f>
        <v>100</v>
      </c>
      <c r="AP1596" s="39">
        <f>IF(AC1596&lt;&gt;"Won","",AO1596*AD1596)</f>
        <v>390</v>
      </c>
      <c r="AQ1596" s="39">
        <f>IF(AP1596="",AO1596*-1,AP1596-AO1596)</f>
        <v>290</v>
      </c>
      <c r="AR1596" s="95">
        <f>IF(Table2[[#This Row],[Negatives]]="NEG","",IF(AND(Table2[[#This Row],[2 Pro Bets]]="",Table2[[#This Row],[State]]="NSW",Table2[[#This Row],[Rated Order]]=3),"",100))</f>
        <v>100</v>
      </c>
      <c r="AS1596" s="47">
        <f>IF(Table2[[#This Row],[Pro Bet]]="","",IF(Table2[[#This Row],[Lev Ret]]="","",AR1596*Table2[[#This Row],[Div]]))</f>
        <v>390</v>
      </c>
      <c r="AT1596" s="96">
        <f>IF(Table2[[#This Row],[Pro Bet]]="","",IF(AS1596="",AR1596*-1,AS1596-AR1596))</f>
        <v>290</v>
      </c>
    </row>
    <row r="1597" spans="1:46" x14ac:dyDescent="0.25">
      <c r="A1597" s="38">
        <v>45388</v>
      </c>
      <c r="B1597" s="39" t="s">
        <v>44</v>
      </c>
      <c r="C1597" s="40">
        <v>0.54166666666666663</v>
      </c>
      <c r="D1597" s="39">
        <v>10</v>
      </c>
      <c r="E1597" s="39">
        <v>0</v>
      </c>
      <c r="F1597" s="70">
        <v>2</v>
      </c>
      <c r="G1597" s="39">
        <v>2600</v>
      </c>
      <c r="H1597" s="39" t="s">
        <v>1398</v>
      </c>
      <c r="I1597" s="39"/>
      <c r="J1597" s="39">
        <v>300</v>
      </c>
      <c r="K1597" s="39">
        <v>11</v>
      </c>
      <c r="L1597" s="39" t="s">
        <v>443</v>
      </c>
      <c r="M1597" s="39" t="s">
        <v>999</v>
      </c>
      <c r="N1597" s="41">
        <v>3.8</v>
      </c>
      <c r="O1597" s="39" t="s">
        <v>1349</v>
      </c>
      <c r="P1597" s="39" t="s">
        <v>1525</v>
      </c>
      <c r="Q1597" s="48"/>
      <c r="R1597" s="39">
        <v>8</v>
      </c>
      <c r="S1597" s="39">
        <v>53</v>
      </c>
      <c r="T1597" s="39">
        <v>53</v>
      </c>
      <c r="U1597" s="48"/>
      <c r="V1597" s="39">
        <v>4</v>
      </c>
      <c r="W1597" s="39"/>
      <c r="X1597" s="39">
        <v>2</v>
      </c>
      <c r="Y1597" s="39">
        <v>4.3</v>
      </c>
      <c r="Z1597" s="39">
        <v>20</v>
      </c>
      <c r="AA1597" s="39"/>
      <c r="AB1597" s="52"/>
      <c r="AC1597" s="39" t="s">
        <v>471</v>
      </c>
      <c r="AD1597" s="41">
        <v>4</v>
      </c>
      <c r="AE1597" s="41">
        <v>1.5</v>
      </c>
      <c r="AF1597" s="68" t="s">
        <v>619</v>
      </c>
      <c r="AG1597" s="39" t="str">
        <f>VLOOKUP(B1597,$B$1703:$D$1743,2,FALSE)</f>
        <v>NSW</v>
      </c>
      <c r="AH1597" s="39" t="str">
        <f>VLOOKUP(B1597,$B$1703:$D$1743,3,FALSE)</f>
        <v>-</v>
      </c>
      <c r="AI1597" s="69" t="str">
        <f>TRIM(PROPER(L1597))</f>
        <v>Circle Of Fire</v>
      </c>
      <c r="AJ1597" s="39" t="str">
        <f>TEXT(A1597, "ddd")</f>
        <v>Sat</v>
      </c>
      <c r="AK1597" s="39">
        <f>MONTH(Table2[[#This Row],[Date]])</f>
        <v>4</v>
      </c>
      <c r="AL1597" s="39"/>
      <c r="AM1597" s="39">
        <f>IF(AND(Table2[[#This Row],[Date]]=A1598,Table2[[#This Row],[Track]]=B1598,Table2[[#This Row],[Race]]=F1598,AL1597&lt;&gt;"Neg",AL1598&lt;&gt;"Neg"),2,"")</f>
        <v>2</v>
      </c>
      <c r="AN1597" s="39">
        <f>IF(AM1597=2,2,IF(AND(AM1596=2,Table2[[#This Row],[Negatives]]&lt;&gt;"NEG"),2,""))</f>
        <v>2</v>
      </c>
      <c r="AO1597" s="39">
        <f>IF(AND(Table2[[#This Row],[State]]="NSW",Table2[[#This Row],[Rated Order]]=3,AN1597=""),100,100)</f>
        <v>100</v>
      </c>
      <c r="AP1597" s="39">
        <f>IF(AC1597&lt;&gt;"Won","",AO1597*AD1597)</f>
        <v>400</v>
      </c>
      <c r="AQ1597" s="39">
        <f>IF(AP1597="",AO1597*-1,AP1597-AO1597)</f>
        <v>300</v>
      </c>
      <c r="AR1597" s="95">
        <f>IF(Table2[[#This Row],[Negatives]]="NEG","",IF(AND(Table2[[#This Row],[2 Pro Bets]]="",Table2[[#This Row],[State]]="NSW",Table2[[#This Row],[Rated Order]]=3),"",100))</f>
        <v>100</v>
      </c>
      <c r="AS1597" s="47">
        <f>IF(Table2[[#This Row],[Pro Bet]]="","",IF(Table2[[#This Row],[Lev Ret]]="","",AR1597*Table2[[#This Row],[Div]]))</f>
        <v>400</v>
      </c>
      <c r="AT1597" s="96">
        <f>IF(Table2[[#This Row],[Pro Bet]]="","",IF(AS1597="",AR1597*-1,AS1597-AR1597))</f>
        <v>300</v>
      </c>
    </row>
    <row r="1598" spans="1:46" x14ac:dyDescent="0.25">
      <c r="A1598" s="38">
        <v>45388</v>
      </c>
      <c r="B1598" s="39" t="s">
        <v>44</v>
      </c>
      <c r="C1598" s="40">
        <v>0.54166666666666663</v>
      </c>
      <c r="D1598" s="39">
        <v>10</v>
      </c>
      <c r="E1598" s="39">
        <v>0</v>
      </c>
      <c r="F1598" s="70">
        <v>2</v>
      </c>
      <c r="G1598" s="39">
        <v>2600</v>
      </c>
      <c r="H1598" s="39" t="s">
        <v>1398</v>
      </c>
      <c r="I1598" s="39"/>
      <c r="J1598" s="39">
        <v>300</v>
      </c>
      <c r="K1598" s="39">
        <v>8</v>
      </c>
      <c r="L1598" s="39" t="s">
        <v>361</v>
      </c>
      <c r="M1598" s="39" t="s">
        <v>1006</v>
      </c>
      <c r="N1598" s="41">
        <v>3.3</v>
      </c>
      <c r="O1598" s="39" t="s">
        <v>1349</v>
      </c>
      <c r="P1598" s="39" t="s">
        <v>997</v>
      </c>
      <c r="Q1598" s="48"/>
      <c r="R1598" s="39">
        <v>3</v>
      </c>
      <c r="S1598" s="39">
        <v>53</v>
      </c>
      <c r="T1598" s="39">
        <v>53</v>
      </c>
      <c r="U1598" s="48"/>
      <c r="V1598" s="39">
        <v>5</v>
      </c>
      <c r="W1598" s="39"/>
      <c r="X1598" s="39">
        <v>3</v>
      </c>
      <c r="Y1598" s="39">
        <v>5.3</v>
      </c>
      <c r="Z1598" s="39">
        <v>20</v>
      </c>
      <c r="AA1598" s="39"/>
      <c r="AB1598" s="52"/>
      <c r="AC1598" s="39"/>
      <c r="AD1598" s="41">
        <v>3.9</v>
      </c>
      <c r="AE1598" s="41"/>
      <c r="AF1598" s="68" t="s">
        <v>619</v>
      </c>
      <c r="AG1598" s="39" t="str">
        <f>VLOOKUP(B1598,$B$1703:$D$1743,2,FALSE)</f>
        <v>NSW</v>
      </c>
      <c r="AH1598" s="39" t="str">
        <f>VLOOKUP(B1598,$B$1703:$D$1743,3,FALSE)</f>
        <v>-</v>
      </c>
      <c r="AI1598" s="69" t="str">
        <f>TRIM(PROPER(L1598))</f>
        <v>Verona</v>
      </c>
      <c r="AJ1598" s="39" t="str">
        <f>TEXT(A1598, "ddd")</f>
        <v>Sat</v>
      </c>
      <c r="AK1598" s="39">
        <f>MONTH(Table2[[#This Row],[Date]])</f>
        <v>4</v>
      </c>
      <c r="AL1598" s="39"/>
      <c r="AM1598" s="39" t="str">
        <f>IF(AND(Table2[[#This Row],[Date]]=A1599,Table2[[#This Row],[Track]]=B1599,Table2[[#This Row],[Race]]=F1599,AL1598&lt;&gt;"Neg",AL1599&lt;&gt;"Neg"),2,"")</f>
        <v/>
      </c>
      <c r="AN1598" s="39">
        <f>IF(AM1598=2,2,IF(AND(AM1597=2,Table2[[#This Row],[Negatives]]&lt;&gt;"NEG"),2,""))</f>
        <v>2</v>
      </c>
      <c r="AO1598" s="39">
        <f>IF(AND(Table2[[#This Row],[State]]="NSW",Table2[[#This Row],[Rated Order]]=3,AN1598=""),100,100)</f>
        <v>100</v>
      </c>
      <c r="AP1598" s="39" t="str">
        <f>IF(AC1598&lt;&gt;"Won","",AO1598*AD1598)</f>
        <v/>
      </c>
      <c r="AQ1598" s="39">
        <f>IF(AP1598="",AO1598*-1,AP1598-AO1598)</f>
        <v>-100</v>
      </c>
      <c r="AR1598" s="95">
        <f>IF(Table2[[#This Row],[Negatives]]="NEG","",IF(AND(Table2[[#This Row],[2 Pro Bets]]="",Table2[[#This Row],[State]]="NSW",Table2[[#This Row],[Rated Order]]=3),"",100))</f>
        <v>100</v>
      </c>
      <c r="AS1598" s="47" t="str">
        <f>IF(Table2[[#This Row],[Pro Bet]]="","",IF(Table2[[#This Row],[Lev Ret]]="","",AR1598*Table2[[#This Row],[Div]]))</f>
        <v/>
      </c>
      <c r="AT1598" s="96">
        <f>IF(Table2[[#This Row],[Pro Bet]]="","",IF(AS1598="",AR1598*-1,AS1598-AR1598))</f>
        <v>-100</v>
      </c>
    </row>
    <row r="1599" spans="1:46" x14ac:dyDescent="0.25">
      <c r="A1599" s="38">
        <v>45388</v>
      </c>
      <c r="B1599" s="39" t="s">
        <v>107</v>
      </c>
      <c r="C1599" s="40">
        <v>0.67708333333333337</v>
      </c>
      <c r="D1599" s="39">
        <v>5</v>
      </c>
      <c r="E1599" s="39">
        <v>0</v>
      </c>
      <c r="F1599" s="70">
        <v>8</v>
      </c>
      <c r="G1599" s="39">
        <v>1400</v>
      </c>
      <c r="H1599" s="39" t="s">
        <v>988</v>
      </c>
      <c r="I1599" s="39" t="s">
        <v>989</v>
      </c>
      <c r="J1599" s="39">
        <v>200</v>
      </c>
      <c r="K1599" s="39">
        <v>5</v>
      </c>
      <c r="L1599" s="39" t="s">
        <v>69</v>
      </c>
      <c r="M1599" s="39" t="s">
        <v>999</v>
      </c>
      <c r="N1599" s="41">
        <v>5.8</v>
      </c>
      <c r="O1599" s="39" t="s">
        <v>1160</v>
      </c>
      <c r="P1599" s="39" t="s">
        <v>1090</v>
      </c>
      <c r="Q1599" s="48"/>
      <c r="R1599" s="39">
        <v>4</v>
      </c>
      <c r="S1599" s="39">
        <v>54</v>
      </c>
      <c r="T1599" s="39">
        <v>54</v>
      </c>
      <c r="U1599" s="48">
        <v>42.241379310344826</v>
      </c>
      <c r="V1599" s="39">
        <v>2</v>
      </c>
      <c r="W1599" s="39">
        <v>1</v>
      </c>
      <c r="X1599" s="39">
        <v>2</v>
      </c>
      <c r="Y1599" s="39">
        <v>5</v>
      </c>
      <c r="Z1599" s="39">
        <v>35</v>
      </c>
      <c r="AA1599" s="39">
        <v>11</v>
      </c>
      <c r="AB1599" s="52"/>
      <c r="AC1599" s="39" t="s">
        <v>2</v>
      </c>
      <c r="AD1599" s="41">
        <v>1.8</v>
      </c>
      <c r="AE1599" s="41"/>
      <c r="AF1599" s="68" t="s">
        <v>618</v>
      </c>
      <c r="AG1599" s="39" t="str">
        <f>VLOOKUP(B1599,$B$1703:$D$1743,2,FALSE)</f>
        <v>Vic</v>
      </c>
      <c r="AH1599" s="39" t="str">
        <f>VLOOKUP(B1599,$B$1703:$D$1743,3,FALSE)</f>
        <v>-</v>
      </c>
      <c r="AI1599" s="69" t="str">
        <f>TRIM(PROPER(L1599))</f>
        <v>Seonee</v>
      </c>
      <c r="AJ1599" s="39" t="str">
        <f>TEXT(A1599, "ddd")</f>
        <v>Sat</v>
      </c>
      <c r="AK1599" s="39">
        <f>MONTH(Table2[[#This Row],[Date]])</f>
        <v>4</v>
      </c>
      <c r="AL1599" s="39"/>
      <c r="AM1599" s="39" t="str">
        <f>IF(AND(Table2[[#This Row],[Date]]=A1600,Table2[[#This Row],[Track]]=B1600,Table2[[#This Row],[Race]]=F1600,AL1599&lt;&gt;"Neg",AL1600&lt;&gt;"Neg"),2,"")</f>
        <v/>
      </c>
      <c r="AN1599" s="39" t="str">
        <f>IF(AM1599=2,2,IF(AND(AM1598=2,Table2[[#This Row],[Negatives]]&lt;&gt;"NEG"),2,""))</f>
        <v/>
      </c>
      <c r="AO1599" s="39">
        <f>IF(AND(Table2[[#This Row],[State]]="NSW",Table2[[#This Row],[Rated Order]]=3,AN1599=""),100,100)</f>
        <v>100</v>
      </c>
      <c r="AP1599" s="39" t="str">
        <f>IF(AC1599&lt;&gt;"Won","",AO1599*AD1599)</f>
        <v/>
      </c>
      <c r="AQ1599" s="39">
        <f>IF(AP1599="",AO1599*-1,AP1599-AO1599)</f>
        <v>-100</v>
      </c>
      <c r="AR1599" s="95">
        <f>IF(Table2[[#This Row],[Negatives]]="NEG","",IF(AND(Table2[[#This Row],[2 Pro Bets]]="",Table2[[#This Row],[State]]="NSW",Table2[[#This Row],[Rated Order]]=3),"",100))</f>
        <v>100</v>
      </c>
      <c r="AS1599" s="47" t="str">
        <f>IF(Table2[[#This Row],[Pro Bet]]="","",IF(Table2[[#This Row],[Lev Ret]]="","",AR1599*Table2[[#This Row],[Div]]))</f>
        <v/>
      </c>
      <c r="AT1599" s="96">
        <f>IF(Table2[[#This Row],[Pro Bet]]="","",IF(AS1599="",AR1599*-1,AS1599-AR1599))</f>
        <v>-100</v>
      </c>
    </row>
    <row r="1600" spans="1:46" x14ac:dyDescent="0.25">
      <c r="A1600" s="38">
        <v>45388</v>
      </c>
      <c r="B1600" s="39" t="s">
        <v>107</v>
      </c>
      <c r="C1600" s="40">
        <v>0.67708333333333337</v>
      </c>
      <c r="D1600" s="39">
        <v>5</v>
      </c>
      <c r="E1600" s="39">
        <v>0</v>
      </c>
      <c r="F1600" s="70">
        <v>8</v>
      </c>
      <c r="G1600" s="39">
        <v>1400</v>
      </c>
      <c r="H1600" s="39" t="s">
        <v>988</v>
      </c>
      <c r="I1600" s="39" t="s">
        <v>989</v>
      </c>
      <c r="J1600" s="39">
        <v>200</v>
      </c>
      <c r="K1600" s="39">
        <v>2</v>
      </c>
      <c r="L1600" s="39" t="s">
        <v>79</v>
      </c>
      <c r="M1600" s="39" t="s">
        <v>1018</v>
      </c>
      <c r="N1600" s="41">
        <v>4.2</v>
      </c>
      <c r="O1600" s="39" t="s">
        <v>1161</v>
      </c>
      <c r="P1600" s="39" t="s">
        <v>1355</v>
      </c>
      <c r="Q1600" s="48"/>
      <c r="R1600" s="39">
        <v>1</v>
      </c>
      <c r="S1600" s="39">
        <v>58</v>
      </c>
      <c r="T1600" s="39">
        <v>58</v>
      </c>
      <c r="U1600" s="48">
        <v>42.241379310344826</v>
      </c>
      <c r="V1600" s="39">
        <v>1</v>
      </c>
      <c r="W1600" s="39">
        <v>2</v>
      </c>
      <c r="X1600" s="39">
        <v>3</v>
      </c>
      <c r="Y1600" s="39">
        <v>5.5</v>
      </c>
      <c r="Z1600" s="39">
        <v>30</v>
      </c>
      <c r="AA1600" s="39">
        <v>11</v>
      </c>
      <c r="AB1600" s="52"/>
      <c r="AC1600" s="39"/>
      <c r="AD1600" s="41">
        <v>3.5</v>
      </c>
      <c r="AE1600" s="41"/>
      <c r="AF1600" s="68" t="s">
        <v>618</v>
      </c>
      <c r="AG1600" s="39" t="str">
        <f>VLOOKUP(B1600,$B$1703:$D$1743,2,FALSE)</f>
        <v>Vic</v>
      </c>
      <c r="AH1600" s="39" t="str">
        <f>VLOOKUP(B1600,$B$1703:$D$1743,3,FALSE)</f>
        <v>-</v>
      </c>
      <c r="AI1600" s="69" t="str">
        <f>TRIM(PROPER(L1600))</f>
        <v>Buffalo River</v>
      </c>
      <c r="AJ1600" s="39" t="str">
        <f>TEXT(A1600, "ddd")</f>
        <v>Sat</v>
      </c>
      <c r="AK1600" s="39">
        <f>MONTH(Table2[[#This Row],[Date]])</f>
        <v>4</v>
      </c>
      <c r="AL1600" s="39" t="s">
        <v>1361</v>
      </c>
      <c r="AM1600" s="39" t="str">
        <f>IF(AND(Table2[[#This Row],[Date]]=A1601,Table2[[#This Row],[Track]]=B1601,Table2[[#This Row],[Race]]=F1601,AL1600&lt;&gt;"Neg",AL1601&lt;&gt;"Neg"),2,"")</f>
        <v/>
      </c>
      <c r="AN1600" s="39" t="str">
        <f>IF(AM1600=2,2,IF(AND(AM1599=2,Table2[[#This Row],[Negatives]]&lt;&gt;"NEG"),2,""))</f>
        <v/>
      </c>
      <c r="AO1600" s="39">
        <f>IF(AND(Table2[[#This Row],[State]]="NSW",Table2[[#This Row],[Rated Order]]=3,AN1600=""),100,100)</f>
        <v>100</v>
      </c>
      <c r="AP1600" s="39" t="str">
        <f>IF(AC1600&lt;&gt;"Won","",AO1600*AD1600)</f>
        <v/>
      </c>
      <c r="AQ1600" s="39">
        <f>IF(AP1600="",AO1600*-1,AP1600-AO1600)</f>
        <v>-100</v>
      </c>
      <c r="AR1600" s="95" t="str">
        <f>IF(Table2[[#This Row],[Negatives]]="NEG","",IF(AND(Table2[[#This Row],[2 Pro Bets]]="",Table2[[#This Row],[State]]="NSW",Table2[[#This Row],[Rated Order]]=3),"",100))</f>
        <v/>
      </c>
      <c r="AS1600" s="47" t="str">
        <f>IF(Table2[[#This Row],[Pro Bet]]="","",IF(Table2[[#This Row],[Lev Ret]]="","",AR1600*Table2[[#This Row],[Div]]))</f>
        <v/>
      </c>
      <c r="AT1600" s="96" t="str">
        <f>IF(Table2[[#This Row],[Pro Bet]]="","",IF(AS1600="",AR1600*-1,AS1600-AR1600))</f>
        <v/>
      </c>
    </row>
    <row r="1601" spans="1:46" x14ac:dyDescent="0.25">
      <c r="A1601" s="38">
        <v>45388</v>
      </c>
      <c r="B1601" s="39" t="s">
        <v>107</v>
      </c>
      <c r="C1601" s="40">
        <v>0.70486111111111116</v>
      </c>
      <c r="D1601" s="39">
        <v>5</v>
      </c>
      <c r="E1601" s="39">
        <v>0</v>
      </c>
      <c r="F1601" s="70">
        <v>9</v>
      </c>
      <c r="G1601" s="39">
        <v>2000</v>
      </c>
      <c r="H1601" s="39" t="s">
        <v>988</v>
      </c>
      <c r="I1601" s="39" t="s">
        <v>989</v>
      </c>
      <c r="J1601" s="39">
        <v>200</v>
      </c>
      <c r="K1601" s="39">
        <v>3</v>
      </c>
      <c r="L1601" s="39" t="s">
        <v>183</v>
      </c>
      <c r="M1601" s="39" t="s">
        <v>1030</v>
      </c>
      <c r="N1601" s="41">
        <v>3</v>
      </c>
      <c r="O1601" s="39" t="s">
        <v>1356</v>
      </c>
      <c r="P1601" s="39" t="s">
        <v>1010</v>
      </c>
      <c r="Q1601" s="48"/>
      <c r="R1601" s="39">
        <v>4</v>
      </c>
      <c r="S1601" s="39">
        <v>57.5</v>
      </c>
      <c r="T1601" s="39">
        <v>57.5</v>
      </c>
      <c r="U1601" s="48">
        <v>47.031963470319639</v>
      </c>
      <c r="V1601" s="39">
        <v>1</v>
      </c>
      <c r="W1601" s="39"/>
      <c r="X1601" s="39">
        <v>2</v>
      </c>
      <c r="Y1601" s="39">
        <v>5</v>
      </c>
      <c r="Z1601" s="39">
        <v>35</v>
      </c>
      <c r="AA1601" s="39">
        <v>11</v>
      </c>
      <c r="AB1601" s="52"/>
      <c r="AC1601" s="39"/>
      <c r="AD1601" s="41">
        <v>3.1</v>
      </c>
      <c r="AE1601" s="41"/>
      <c r="AF1601" s="68" t="s">
        <v>618</v>
      </c>
      <c r="AG1601" s="39" t="str">
        <f>VLOOKUP(B1601,$B$1703:$D$1743,2,FALSE)</f>
        <v>Vic</v>
      </c>
      <c r="AH1601" s="39" t="str">
        <f>VLOOKUP(B1601,$B$1703:$D$1743,3,FALSE)</f>
        <v>-</v>
      </c>
      <c r="AI1601" s="69" t="str">
        <f>TRIM(PROPER(L1601))</f>
        <v>First Immortal</v>
      </c>
      <c r="AJ1601" s="39" t="str">
        <f>TEXT(A1601, "ddd")</f>
        <v>Sat</v>
      </c>
      <c r="AK1601" s="39">
        <f>MONTH(Table2[[#This Row],[Date]])</f>
        <v>4</v>
      </c>
      <c r="AL1601" s="39" t="s">
        <v>1361</v>
      </c>
      <c r="AM1601" s="39" t="str">
        <f>IF(AND(Table2[[#This Row],[Date]]=A1602,Table2[[#This Row],[Track]]=B1602,Table2[[#This Row],[Race]]=F1602,AL1601&lt;&gt;"Neg",AL1602&lt;&gt;"Neg"),2,"")</f>
        <v/>
      </c>
      <c r="AN1601" s="39" t="str">
        <f>IF(AM1601=2,2,IF(AND(AM1600=2,Table2[[#This Row],[Negatives]]&lt;&gt;"NEG"),2,""))</f>
        <v/>
      </c>
      <c r="AO1601" s="39">
        <f>IF(AND(Table2[[#This Row],[State]]="NSW",Table2[[#This Row],[Rated Order]]=3,AN1601=""),100,100)</f>
        <v>100</v>
      </c>
      <c r="AP1601" s="39" t="str">
        <f>IF(AC1601&lt;&gt;"Won","",AO1601*AD1601)</f>
        <v/>
      </c>
      <c r="AQ1601" s="39">
        <f>IF(AP1601="",AO1601*-1,AP1601-AO1601)</f>
        <v>-100</v>
      </c>
      <c r="AR1601" s="95" t="str">
        <f>IF(Table2[[#This Row],[Negatives]]="NEG","",IF(AND(Table2[[#This Row],[2 Pro Bets]]="",Table2[[#This Row],[State]]="NSW",Table2[[#This Row],[Rated Order]]=3),"",100))</f>
        <v/>
      </c>
      <c r="AS1601" s="47" t="str">
        <f>IF(Table2[[#This Row],[Pro Bet]]="","",IF(Table2[[#This Row],[Lev Ret]]="","",AR1601*Table2[[#This Row],[Div]]))</f>
        <v/>
      </c>
      <c r="AT1601" s="96" t="str">
        <f>IF(Table2[[#This Row],[Pro Bet]]="","",IF(AS1601="",AR1601*-1,AS1601-AR1601))</f>
        <v/>
      </c>
    </row>
    <row r="1602" spans="1:46" x14ac:dyDescent="0.25">
      <c r="A1602" s="38">
        <v>45395</v>
      </c>
      <c r="B1602" s="39" t="s">
        <v>227</v>
      </c>
      <c r="C1602" s="40">
        <v>0.62152777777777779</v>
      </c>
      <c r="D1602" s="39">
        <v>4</v>
      </c>
      <c r="E1602" s="39">
        <v>0</v>
      </c>
      <c r="F1602" s="70">
        <v>6</v>
      </c>
      <c r="G1602" s="39">
        <v>1100</v>
      </c>
      <c r="H1602" s="39" t="s">
        <v>988</v>
      </c>
      <c r="I1602" s="39">
        <v>84</v>
      </c>
      <c r="J1602" s="39">
        <v>130</v>
      </c>
      <c r="K1602" s="39">
        <v>4</v>
      </c>
      <c r="L1602" s="39" t="s">
        <v>329</v>
      </c>
      <c r="M1602" s="39" t="s">
        <v>1006</v>
      </c>
      <c r="N1602" s="41">
        <v>14.5</v>
      </c>
      <c r="O1602" s="39" t="s">
        <v>1349</v>
      </c>
      <c r="P1602" s="39" t="s">
        <v>1341</v>
      </c>
      <c r="Q1602" s="48">
        <v>1.5</v>
      </c>
      <c r="R1602" s="39">
        <v>7</v>
      </c>
      <c r="S1602" s="39">
        <v>59.5</v>
      </c>
      <c r="T1602" s="39">
        <v>58</v>
      </c>
      <c r="U1602" s="48">
        <v>34.674329501915707</v>
      </c>
      <c r="V1602" s="39">
        <v>2</v>
      </c>
      <c r="W1602" s="39">
        <v>4</v>
      </c>
      <c r="X1602" s="39">
        <v>2</v>
      </c>
      <c r="Y1602" s="39">
        <v>5.0999999999999996</v>
      </c>
      <c r="Z1602" s="39">
        <v>35</v>
      </c>
      <c r="AA1602" s="39">
        <v>13</v>
      </c>
      <c r="AB1602" s="52"/>
      <c r="AC1602" s="39" t="s">
        <v>617</v>
      </c>
      <c r="AD1602" s="41">
        <v>15</v>
      </c>
      <c r="AE1602" s="41">
        <v>3.5</v>
      </c>
      <c r="AF1602" s="68" t="s">
        <v>618</v>
      </c>
      <c r="AG1602" s="39" t="str">
        <f>VLOOKUP(B1602,$B$1703:$D$1743,2,FALSE)</f>
        <v>Vic</v>
      </c>
      <c r="AH1602" s="39" t="str">
        <f>VLOOKUP(B1602,$B$1703:$D$1743,3,FALSE)</f>
        <v>Bush</v>
      </c>
      <c r="AI1602" s="69" t="str">
        <f>TRIM(PROPER(L1602))</f>
        <v>Senegalia</v>
      </c>
      <c r="AJ1602" s="39" t="str">
        <f>TEXT(A1602, "ddd")</f>
        <v>Sat</v>
      </c>
      <c r="AK1602" s="39">
        <f>MONTH(Table2[[#This Row],[Date]])</f>
        <v>4</v>
      </c>
      <c r="AL1602" s="39"/>
      <c r="AM1602" s="39">
        <f>IF(AND(Table2[[#This Row],[Date]]=A1603,Table2[[#This Row],[Track]]=B1603,Table2[[#This Row],[Race]]=F1603,AL1602&lt;&gt;"Neg",AL1603&lt;&gt;"Neg"),2,"")</f>
        <v>2</v>
      </c>
      <c r="AN1602" s="39">
        <f>IF(AM1602=2,2,IF(AND(AM1601=2,Table2[[#This Row],[Negatives]]&lt;&gt;"NEG"),2,""))</f>
        <v>2</v>
      </c>
      <c r="AO1602" s="39">
        <f>IF(AND(Table2[[#This Row],[State]]="NSW",Table2[[#This Row],[Rated Order]]=3,AN1602=""),100,100)</f>
        <v>100</v>
      </c>
      <c r="AP1602" s="39">
        <f>IF(AC1602&lt;&gt;"Won","",AO1602*AD1602)</f>
        <v>1500</v>
      </c>
      <c r="AQ1602" s="39">
        <f>IF(AP1602="",AO1602*-1,AP1602-AO1602)</f>
        <v>1400</v>
      </c>
      <c r="AR1602" s="95">
        <f>IF(Table2[[#This Row],[Negatives]]="NEG","",IF(AND(Table2[[#This Row],[2 Pro Bets]]="",Table2[[#This Row],[State]]="NSW",Table2[[#This Row],[Rated Order]]=3),"",100))</f>
        <v>100</v>
      </c>
      <c r="AS1602" s="47">
        <f>IF(Table2[[#This Row],[Pro Bet]]="","",IF(Table2[[#This Row],[Lev Ret]]="","",AR1602*Table2[[#This Row],[Div]]))</f>
        <v>1500</v>
      </c>
      <c r="AT1602" s="96">
        <f>IF(Table2[[#This Row],[Pro Bet]]="","",IF(AS1602="",AR1602*-1,AS1602-AR1602))</f>
        <v>1400</v>
      </c>
    </row>
    <row r="1603" spans="1:46" x14ac:dyDescent="0.25">
      <c r="A1603" s="38">
        <v>45395</v>
      </c>
      <c r="B1603" s="39" t="s">
        <v>227</v>
      </c>
      <c r="C1603" s="40">
        <v>0.62152777777777779</v>
      </c>
      <c r="D1603" s="39">
        <v>4</v>
      </c>
      <c r="E1603" s="39">
        <v>0</v>
      </c>
      <c r="F1603" s="70">
        <v>6</v>
      </c>
      <c r="G1603" s="39">
        <v>1100</v>
      </c>
      <c r="H1603" s="39" t="s">
        <v>988</v>
      </c>
      <c r="I1603" s="39">
        <v>84</v>
      </c>
      <c r="J1603" s="39">
        <v>130</v>
      </c>
      <c r="K1603" s="39">
        <v>12</v>
      </c>
      <c r="L1603" s="39" t="s">
        <v>330</v>
      </c>
      <c r="M1603" s="39" t="s">
        <v>1006</v>
      </c>
      <c r="N1603" s="41">
        <v>6.2</v>
      </c>
      <c r="O1603" s="39" t="s">
        <v>1059</v>
      </c>
      <c r="P1603" s="39" t="s">
        <v>1056</v>
      </c>
      <c r="Q1603" s="48"/>
      <c r="R1603" s="39">
        <v>13</v>
      </c>
      <c r="S1603" s="39">
        <v>57</v>
      </c>
      <c r="T1603" s="39">
        <v>57</v>
      </c>
      <c r="U1603" s="48">
        <v>34.674329501915707</v>
      </c>
      <c r="V1603" s="39">
        <v>4</v>
      </c>
      <c r="W1603" s="39">
        <v>2</v>
      </c>
      <c r="X1603" s="39">
        <v>3</v>
      </c>
      <c r="Y1603" s="39">
        <v>5.5</v>
      </c>
      <c r="Z1603" s="39">
        <v>30</v>
      </c>
      <c r="AA1603" s="39">
        <v>13</v>
      </c>
      <c r="AB1603" s="52"/>
      <c r="AC1603" s="39" t="s">
        <v>1</v>
      </c>
      <c r="AD1603" s="41">
        <v>8.5</v>
      </c>
      <c r="AE1603" s="41">
        <v>2.5</v>
      </c>
      <c r="AF1603" s="68" t="s">
        <v>618</v>
      </c>
      <c r="AG1603" s="39" t="str">
        <f>VLOOKUP(B1603,$B$1703:$D$1743,2,FALSE)</f>
        <v>Vic</v>
      </c>
      <c r="AH1603" s="39" t="str">
        <f>VLOOKUP(B1603,$B$1703:$D$1743,3,FALSE)</f>
        <v>Bush</v>
      </c>
      <c r="AI1603" s="69" t="str">
        <f>TRIM(PROPER(L1603))</f>
        <v>Is It Me</v>
      </c>
      <c r="AJ1603" s="39" t="str">
        <f>TEXT(A1603, "ddd")</f>
        <v>Sat</v>
      </c>
      <c r="AK1603" s="39">
        <f>MONTH(Table2[[#This Row],[Date]])</f>
        <v>4</v>
      </c>
      <c r="AL1603" s="39"/>
      <c r="AM1603" s="39" t="str">
        <f>IF(AND(Table2[[#This Row],[Date]]=A1604,Table2[[#This Row],[Track]]=B1604,Table2[[#This Row],[Race]]=F1604,AL1603&lt;&gt;"Neg",AL1604&lt;&gt;"Neg"),2,"")</f>
        <v/>
      </c>
      <c r="AN1603" s="39">
        <f>IF(AM1603=2,2,IF(AND(AM1602=2,Table2[[#This Row],[Negatives]]&lt;&gt;"NEG"),2,""))</f>
        <v>2</v>
      </c>
      <c r="AO1603" s="39">
        <f>IF(AND(Table2[[#This Row],[State]]="NSW",Table2[[#This Row],[Rated Order]]=3,AN1603=""),100,100)</f>
        <v>100</v>
      </c>
      <c r="AP1603" s="39" t="str">
        <f>IF(AC1603&lt;&gt;"Won","",AO1603*AD1603)</f>
        <v/>
      </c>
      <c r="AQ1603" s="39">
        <f>IF(AP1603="",AO1603*-1,AP1603-AO1603)</f>
        <v>-100</v>
      </c>
      <c r="AR1603" s="95">
        <f>IF(Table2[[#This Row],[Negatives]]="NEG","",IF(AND(Table2[[#This Row],[2 Pro Bets]]="",Table2[[#This Row],[State]]="NSW",Table2[[#This Row],[Rated Order]]=3),"",100))</f>
        <v>100</v>
      </c>
      <c r="AS1603" s="47" t="str">
        <f>IF(Table2[[#This Row],[Pro Bet]]="","",IF(Table2[[#This Row],[Lev Ret]]="","",AR1603*Table2[[#This Row],[Div]]))</f>
        <v/>
      </c>
      <c r="AT1603" s="96">
        <f>IF(Table2[[#This Row],[Pro Bet]]="","",IF(AS1603="",AR1603*-1,AS1603-AR1603))</f>
        <v>-100</v>
      </c>
    </row>
    <row r="1604" spans="1:46" x14ac:dyDescent="0.25">
      <c r="A1604" s="38">
        <v>45395</v>
      </c>
      <c r="B1604" s="39" t="s">
        <v>44</v>
      </c>
      <c r="C1604" s="40">
        <v>0.63541666666666663</v>
      </c>
      <c r="D1604" s="39">
        <v>4</v>
      </c>
      <c r="E1604" s="39">
        <v>4</v>
      </c>
      <c r="F1604" s="70">
        <v>7</v>
      </c>
      <c r="G1604" s="39">
        <v>3200</v>
      </c>
      <c r="H1604" s="39" t="s">
        <v>1398</v>
      </c>
      <c r="I1604" s="39"/>
      <c r="J1604" s="39">
        <v>2000</v>
      </c>
      <c r="K1604" s="39">
        <v>12</v>
      </c>
      <c r="L1604" s="39" t="s">
        <v>443</v>
      </c>
      <c r="M1604" s="39" t="s">
        <v>999</v>
      </c>
      <c r="N1604" s="41">
        <v>5.0999999999999996</v>
      </c>
      <c r="O1604" s="39" t="s">
        <v>1349</v>
      </c>
      <c r="P1604" s="39" t="s">
        <v>1579</v>
      </c>
      <c r="Q1604" s="48"/>
      <c r="R1604" s="39">
        <v>14</v>
      </c>
      <c r="S1604" s="39">
        <v>51.5</v>
      </c>
      <c r="T1604" s="39">
        <v>51.5</v>
      </c>
      <c r="U1604" s="48"/>
      <c r="V1604" s="39"/>
      <c r="W1604" s="39"/>
      <c r="X1604" s="39">
        <v>2</v>
      </c>
      <c r="Y1604" s="39">
        <v>6.9</v>
      </c>
      <c r="Z1604" s="39">
        <v>20</v>
      </c>
      <c r="AA1604" s="39"/>
      <c r="AB1604" s="52"/>
      <c r="AC1604" s="39" t="s">
        <v>471</v>
      </c>
      <c r="AD1604" s="41">
        <v>6.35</v>
      </c>
      <c r="AE1604" s="41">
        <v>2.15</v>
      </c>
      <c r="AF1604" s="68" t="s">
        <v>619</v>
      </c>
      <c r="AG1604" s="39" t="str">
        <f>VLOOKUP(B1604,$B$1703:$D$1743,2,FALSE)</f>
        <v>NSW</v>
      </c>
      <c r="AH1604" s="39" t="str">
        <f>VLOOKUP(B1604,$B$1703:$D$1743,3,FALSE)</f>
        <v>-</v>
      </c>
      <c r="AI1604" s="69" t="str">
        <f>TRIM(PROPER(L1604))</f>
        <v>Circle Of Fire</v>
      </c>
      <c r="AJ1604" s="39" t="str">
        <f>TEXT(A1604, "ddd")</f>
        <v>Sat</v>
      </c>
      <c r="AK1604" s="39">
        <f>MONTH(Table2[[#This Row],[Date]])</f>
        <v>4</v>
      </c>
      <c r="AL1604" s="39" t="s">
        <v>1362</v>
      </c>
      <c r="AM1604" s="39" t="str">
        <f>IF(AND(Table2[[#This Row],[Date]]=A1605,Table2[[#This Row],[Track]]=B1605,Table2[[#This Row],[Race]]=F1605,AL1604&lt;&gt;"Neg",AL1605&lt;&gt;"Neg"),2,"")</f>
        <v/>
      </c>
      <c r="AN1604" s="39" t="str">
        <f>IF(AM1604=2,2,IF(AND(AM1603=2,Table2[[#This Row],[Negatives]]&lt;&gt;"NEG"),2,""))</f>
        <v/>
      </c>
      <c r="AO1604" s="39">
        <f>IF(AND(Table2[[#This Row],[State]]="NSW",Table2[[#This Row],[Rated Order]]=3,AN1604=""),100,100)</f>
        <v>100</v>
      </c>
      <c r="AP1604" s="39">
        <f>IF(AC1604&lt;&gt;"Won","",AO1604*AD1604)</f>
        <v>635</v>
      </c>
      <c r="AQ1604" s="39">
        <f>IF(AP1604="",AO1604*-1,AP1604-AO1604)</f>
        <v>535</v>
      </c>
      <c r="AR1604" s="95" t="str">
        <f>IF(Table2[[#This Row],[Negatives]]="NEG","",IF(AND(Table2[[#This Row],[2 Pro Bets]]="",Table2[[#This Row],[State]]="NSW",Table2[[#This Row],[Rated Order]]=3),"",100))</f>
        <v/>
      </c>
      <c r="AS1604" s="47" t="str">
        <f>IF(Table2[[#This Row],[Pro Bet]]="","",IF(Table2[[#This Row],[Lev Ret]]="","",AR1604*Table2[[#This Row],[Div]]))</f>
        <v/>
      </c>
      <c r="AT1604" s="96" t="str">
        <f>IF(Table2[[#This Row],[Pro Bet]]="","",IF(AS1604="",AR1604*-1,AS1604-AR1604))</f>
        <v/>
      </c>
    </row>
    <row r="1605" spans="1:46" x14ac:dyDescent="0.25">
      <c r="A1605" s="38">
        <v>45395</v>
      </c>
      <c r="B1605" s="39" t="s">
        <v>227</v>
      </c>
      <c r="C1605" s="40">
        <v>0.64930555555555558</v>
      </c>
      <c r="D1605" s="39">
        <v>4</v>
      </c>
      <c r="E1605" s="39">
        <v>0</v>
      </c>
      <c r="F1605" s="70">
        <v>7</v>
      </c>
      <c r="G1605" s="39">
        <v>1400</v>
      </c>
      <c r="H1605" s="39" t="s">
        <v>1021</v>
      </c>
      <c r="I1605" s="39" t="s">
        <v>1061</v>
      </c>
      <c r="J1605" s="39">
        <v>150</v>
      </c>
      <c r="K1605" s="39">
        <v>4</v>
      </c>
      <c r="L1605" s="39" t="s">
        <v>180</v>
      </c>
      <c r="M1605" s="39" t="s">
        <v>995</v>
      </c>
      <c r="N1605" s="41">
        <v>7.4</v>
      </c>
      <c r="O1605" s="39" t="s">
        <v>1327</v>
      </c>
      <c r="P1605" s="39" t="s">
        <v>1075</v>
      </c>
      <c r="Q1605" s="48"/>
      <c r="R1605" s="39">
        <v>6</v>
      </c>
      <c r="S1605" s="39">
        <v>59</v>
      </c>
      <c r="T1605" s="39">
        <v>59</v>
      </c>
      <c r="U1605" s="48">
        <v>33.513513513513516</v>
      </c>
      <c r="V1605" s="39">
        <v>4</v>
      </c>
      <c r="W1605" s="39">
        <v>4</v>
      </c>
      <c r="X1605" s="39">
        <v>2</v>
      </c>
      <c r="Y1605" s="39">
        <v>4.5999999999999996</v>
      </c>
      <c r="Z1605" s="39">
        <v>35</v>
      </c>
      <c r="AA1605" s="39">
        <v>13</v>
      </c>
      <c r="AB1605" s="52"/>
      <c r="AC1605" s="39"/>
      <c r="AD1605" s="41">
        <v>8.5</v>
      </c>
      <c r="AE1605" s="41"/>
      <c r="AF1605" s="68" t="s">
        <v>618</v>
      </c>
      <c r="AG1605" s="39" t="str">
        <f>VLOOKUP(B1605,$B$1703:$D$1743,2,FALSE)</f>
        <v>Vic</v>
      </c>
      <c r="AH1605" s="39" t="str">
        <f>VLOOKUP(B1605,$B$1703:$D$1743,3,FALSE)</f>
        <v>Bush</v>
      </c>
      <c r="AI1605" s="69" t="str">
        <f>TRIM(PROPER(L1605))</f>
        <v>Nunthorpe</v>
      </c>
      <c r="AJ1605" s="39" t="str">
        <f>TEXT(A1605, "ddd")</f>
        <v>Sat</v>
      </c>
      <c r="AK1605" s="39">
        <f>MONTH(Table2[[#This Row],[Date]])</f>
        <v>4</v>
      </c>
      <c r="AL1605" s="39"/>
      <c r="AM1605" s="39" t="str">
        <f>IF(AND(Table2[[#This Row],[Date]]=A1606,Table2[[#This Row],[Track]]=B1606,Table2[[#This Row],[Race]]=F1606,AL1605&lt;&gt;"Neg",AL1606&lt;&gt;"Neg"),2,"")</f>
        <v/>
      </c>
      <c r="AN1605" s="39" t="str">
        <f>IF(AM1605=2,2,IF(AND(AM1604=2,Table2[[#This Row],[Negatives]]&lt;&gt;"NEG"),2,""))</f>
        <v/>
      </c>
      <c r="AO1605" s="39">
        <f>IF(AND(Table2[[#This Row],[State]]="NSW",Table2[[#This Row],[Rated Order]]=3,AN1605=""),100,100)</f>
        <v>100</v>
      </c>
      <c r="AP1605" s="39" t="str">
        <f>IF(AC1605&lt;&gt;"Won","",AO1605*AD1605)</f>
        <v/>
      </c>
      <c r="AQ1605" s="39">
        <f>IF(AP1605="",AO1605*-1,AP1605-AO1605)</f>
        <v>-100</v>
      </c>
      <c r="AR1605" s="95">
        <f>IF(Table2[[#This Row],[Negatives]]="NEG","",IF(AND(Table2[[#This Row],[2 Pro Bets]]="",Table2[[#This Row],[State]]="NSW",Table2[[#This Row],[Rated Order]]=3),"",100))</f>
        <v>100</v>
      </c>
      <c r="AS1605" s="47" t="str">
        <f>IF(Table2[[#This Row],[Pro Bet]]="","",IF(Table2[[#This Row],[Lev Ret]]="","",AR1605*Table2[[#This Row],[Div]]))</f>
        <v/>
      </c>
      <c r="AT1605" s="96">
        <f>IF(Table2[[#This Row],[Pro Bet]]="","",IF(AS1605="",AR1605*-1,AS1605-AR1605))</f>
        <v>-100</v>
      </c>
    </row>
    <row r="1606" spans="1:46" x14ac:dyDescent="0.25">
      <c r="A1606" s="38">
        <v>45395</v>
      </c>
      <c r="B1606" s="39" t="s">
        <v>44</v>
      </c>
      <c r="C1606" s="40">
        <v>0.69097222222222221</v>
      </c>
      <c r="D1606" s="39">
        <v>4</v>
      </c>
      <c r="E1606" s="39">
        <v>4</v>
      </c>
      <c r="F1606" s="70">
        <v>9</v>
      </c>
      <c r="G1606" s="39">
        <v>1600</v>
      </c>
      <c r="H1606" s="39" t="s">
        <v>1426</v>
      </c>
      <c r="I1606" s="39" t="s">
        <v>1528</v>
      </c>
      <c r="J1606" s="39">
        <v>1000</v>
      </c>
      <c r="K1606" s="39">
        <v>2</v>
      </c>
      <c r="L1606" s="39" t="s">
        <v>144</v>
      </c>
      <c r="M1606" s="39" t="s">
        <v>999</v>
      </c>
      <c r="N1606" s="41">
        <v>3.5</v>
      </c>
      <c r="O1606" s="39" t="s">
        <v>1091</v>
      </c>
      <c r="P1606" s="39" t="s">
        <v>1211</v>
      </c>
      <c r="Q1606" s="48"/>
      <c r="R1606" s="39">
        <v>1</v>
      </c>
      <c r="S1606" s="39">
        <v>57</v>
      </c>
      <c r="T1606" s="39">
        <v>57</v>
      </c>
      <c r="U1606" s="48"/>
      <c r="V1606" s="39">
        <v>2</v>
      </c>
      <c r="W1606" s="39">
        <v>3</v>
      </c>
      <c r="X1606" s="39">
        <v>2</v>
      </c>
      <c r="Y1606" s="39">
        <v>5.8</v>
      </c>
      <c r="Z1606" s="39">
        <v>20</v>
      </c>
      <c r="AA1606" s="39"/>
      <c r="AB1606" s="52"/>
      <c r="AC1606" s="39" t="s">
        <v>471</v>
      </c>
      <c r="AD1606" s="41">
        <v>3.6</v>
      </c>
      <c r="AE1606" s="41">
        <v>1.55</v>
      </c>
      <c r="AF1606" s="68" t="s">
        <v>619</v>
      </c>
      <c r="AG1606" s="39" t="str">
        <f>VLOOKUP(B1606,$B$1703:$D$1743,2,FALSE)</f>
        <v>NSW</v>
      </c>
      <c r="AH1606" s="39" t="str">
        <f>VLOOKUP(B1606,$B$1703:$D$1743,3,FALSE)</f>
        <v>-</v>
      </c>
      <c r="AI1606" s="69" t="str">
        <f>TRIM(PROPER(L1606))</f>
        <v>Zougotcha</v>
      </c>
      <c r="AJ1606" s="39" t="str">
        <f>TEXT(A1606, "ddd")</f>
        <v>Sat</v>
      </c>
      <c r="AK1606" s="39">
        <f>MONTH(Table2[[#This Row],[Date]])</f>
        <v>4</v>
      </c>
      <c r="AL1606" s="39" t="s">
        <v>1362</v>
      </c>
      <c r="AM1606" s="39" t="str">
        <f>IF(AND(Table2[[#This Row],[Date]]=A1607,Table2[[#This Row],[Track]]=B1607,Table2[[#This Row],[Race]]=F1607,AL1606&lt;&gt;"Neg",AL1607&lt;&gt;"Neg"),2,"")</f>
        <v/>
      </c>
      <c r="AN1606" s="39" t="str">
        <f>IF(AM1606=2,2,IF(AND(AM1605=2,Table2[[#This Row],[Negatives]]&lt;&gt;"NEG"),2,""))</f>
        <v/>
      </c>
      <c r="AO1606" s="39">
        <f>IF(AND(Table2[[#This Row],[State]]="NSW",Table2[[#This Row],[Rated Order]]=3,AN1606=""),100,100)</f>
        <v>100</v>
      </c>
      <c r="AP1606" s="39">
        <f>IF(AC1606&lt;&gt;"Won","",AO1606*AD1606)</f>
        <v>360</v>
      </c>
      <c r="AQ1606" s="39">
        <f>IF(AP1606="",AO1606*-1,AP1606-AO1606)</f>
        <v>260</v>
      </c>
      <c r="AR1606" s="95" t="str">
        <f>IF(Table2[[#This Row],[Negatives]]="NEG","",IF(AND(Table2[[#This Row],[2 Pro Bets]]="",Table2[[#This Row],[State]]="NSW",Table2[[#This Row],[Rated Order]]=3),"",100))</f>
        <v/>
      </c>
      <c r="AS1606" s="47" t="str">
        <f>IF(Table2[[#This Row],[Pro Bet]]="","",IF(Table2[[#This Row],[Lev Ret]]="","",AR1606*Table2[[#This Row],[Div]]))</f>
        <v/>
      </c>
      <c r="AT1606" s="96" t="str">
        <f>IF(Table2[[#This Row],[Pro Bet]]="","",IF(AS1606="",AR1606*-1,AS1606-AR1606))</f>
        <v/>
      </c>
    </row>
    <row r="1607" spans="1:46" x14ac:dyDescent="0.25">
      <c r="A1607" s="38">
        <v>45395</v>
      </c>
      <c r="B1607" s="39" t="s">
        <v>227</v>
      </c>
      <c r="C1607" s="40">
        <v>0.70138888888888884</v>
      </c>
      <c r="D1607" s="39">
        <v>4</v>
      </c>
      <c r="E1607" s="39">
        <v>0</v>
      </c>
      <c r="F1607" s="70">
        <v>9</v>
      </c>
      <c r="G1607" s="39">
        <v>1600</v>
      </c>
      <c r="H1607" s="39" t="s">
        <v>988</v>
      </c>
      <c r="I1607" s="39" t="s">
        <v>989</v>
      </c>
      <c r="J1607" s="39">
        <v>200</v>
      </c>
      <c r="K1607" s="39">
        <v>13</v>
      </c>
      <c r="L1607" s="39" t="s">
        <v>245</v>
      </c>
      <c r="M1607" s="39" t="s">
        <v>1024</v>
      </c>
      <c r="N1607" s="41">
        <v>15.7</v>
      </c>
      <c r="O1607" s="39" t="s">
        <v>1354</v>
      </c>
      <c r="P1607" s="39" t="s">
        <v>1220</v>
      </c>
      <c r="Q1607" s="48"/>
      <c r="R1607" s="39">
        <v>12</v>
      </c>
      <c r="S1607" s="39">
        <v>54</v>
      </c>
      <c r="T1607" s="39">
        <v>54</v>
      </c>
      <c r="U1607" s="48">
        <v>20.06805688857866</v>
      </c>
      <c r="V1607" s="39">
        <v>3</v>
      </c>
      <c r="W1607" s="39"/>
      <c r="X1607" s="39">
        <v>2</v>
      </c>
      <c r="Y1607" s="39">
        <v>5.5</v>
      </c>
      <c r="Z1607" s="39">
        <v>30</v>
      </c>
      <c r="AA1607" s="39">
        <v>16</v>
      </c>
      <c r="AB1607" s="52"/>
      <c r="AC1607" s="39" t="s">
        <v>617</v>
      </c>
      <c r="AD1607" s="41">
        <v>17</v>
      </c>
      <c r="AE1607" s="41">
        <v>4.5999999999999996</v>
      </c>
      <c r="AF1607" s="68" t="s">
        <v>618</v>
      </c>
      <c r="AG1607" s="39" t="str">
        <f>VLOOKUP(B1607,$B$1703:$D$1743,2,FALSE)</f>
        <v>Vic</v>
      </c>
      <c r="AH1607" s="39" t="str">
        <f>VLOOKUP(B1607,$B$1703:$D$1743,3,FALSE)</f>
        <v>Bush</v>
      </c>
      <c r="AI1607" s="69" t="str">
        <f>TRIM(PROPER(L1607))</f>
        <v>El Soleado</v>
      </c>
      <c r="AJ1607" s="39" t="str">
        <f>TEXT(A1607, "ddd")</f>
        <v>Sat</v>
      </c>
      <c r="AK1607" s="39">
        <f>MONTH(Table2[[#This Row],[Date]])</f>
        <v>4</v>
      </c>
      <c r="AL1607" s="39"/>
      <c r="AM1607" s="39" t="str">
        <f>IF(AND(Table2[[#This Row],[Date]]=A1608,Table2[[#This Row],[Track]]=B1608,Table2[[#This Row],[Race]]=F1608,AL1607&lt;&gt;"Neg",AL1608&lt;&gt;"Neg"),2,"")</f>
        <v/>
      </c>
      <c r="AN1607" s="39" t="str">
        <f>IF(AM1607=2,2,IF(AND(AM1606=2,Table2[[#This Row],[Negatives]]&lt;&gt;"NEG"),2,""))</f>
        <v/>
      </c>
      <c r="AO1607" s="39">
        <f>IF(AND(Table2[[#This Row],[State]]="NSW",Table2[[#This Row],[Rated Order]]=3,AN1607=""),100,100)</f>
        <v>100</v>
      </c>
      <c r="AP1607" s="39">
        <f>IF(AC1607&lt;&gt;"Won","",AO1607*AD1607)</f>
        <v>1700</v>
      </c>
      <c r="AQ1607" s="39">
        <f>IF(AP1607="",AO1607*-1,AP1607-AO1607)</f>
        <v>1600</v>
      </c>
      <c r="AR1607" s="95">
        <f>IF(Table2[[#This Row],[Negatives]]="NEG","",IF(AND(Table2[[#This Row],[2 Pro Bets]]="",Table2[[#This Row],[State]]="NSW",Table2[[#This Row],[Rated Order]]=3),"",100))</f>
        <v>100</v>
      </c>
      <c r="AS1607" s="47">
        <f>IF(Table2[[#This Row],[Pro Bet]]="","",IF(Table2[[#This Row],[Lev Ret]]="","",AR1607*Table2[[#This Row],[Div]]))</f>
        <v>1700</v>
      </c>
      <c r="AT1607" s="96">
        <f>IF(Table2[[#This Row],[Pro Bet]]="","",IF(AS1607="",AR1607*-1,AS1607-AR1607))</f>
        <v>1600</v>
      </c>
    </row>
    <row r="1608" spans="1:46" x14ac:dyDescent="0.25">
      <c r="A1608" s="38">
        <v>45395</v>
      </c>
      <c r="B1608" s="39" t="s">
        <v>44</v>
      </c>
      <c r="C1608" s="40">
        <v>0.71527777777777779</v>
      </c>
      <c r="D1608" s="39">
        <v>4</v>
      </c>
      <c r="E1608" s="39">
        <v>4</v>
      </c>
      <c r="F1608" s="70">
        <v>10</v>
      </c>
      <c r="G1608" s="39">
        <v>1200</v>
      </c>
      <c r="H1608" s="39" t="s">
        <v>1426</v>
      </c>
      <c r="I1608" s="39" t="s">
        <v>1052</v>
      </c>
      <c r="J1608" s="39">
        <v>300</v>
      </c>
      <c r="K1608" s="39">
        <v>1</v>
      </c>
      <c r="L1608" s="39" t="s">
        <v>94</v>
      </c>
      <c r="M1608" s="39" t="s">
        <v>1018</v>
      </c>
      <c r="N1608" s="41">
        <v>3</v>
      </c>
      <c r="O1608" s="39" t="s">
        <v>1068</v>
      </c>
      <c r="P1608" s="39" t="s">
        <v>1544</v>
      </c>
      <c r="Q1608" s="48"/>
      <c r="R1608" s="39">
        <v>13</v>
      </c>
      <c r="S1608" s="39">
        <v>55</v>
      </c>
      <c r="T1608" s="39">
        <v>55</v>
      </c>
      <c r="U1608" s="48"/>
      <c r="V1608" s="39">
        <v>1</v>
      </c>
      <c r="W1608" s="39">
        <v>1</v>
      </c>
      <c r="X1608" s="39">
        <v>2</v>
      </c>
      <c r="Y1608" s="39">
        <v>3.9</v>
      </c>
      <c r="Z1608" s="39">
        <v>30</v>
      </c>
      <c r="AA1608" s="39"/>
      <c r="AB1608" s="52"/>
      <c r="AC1608" s="39"/>
      <c r="AD1608" s="41">
        <v>4.4000000000000004</v>
      </c>
      <c r="AE1608" s="41"/>
      <c r="AF1608" s="68" t="s">
        <v>619</v>
      </c>
      <c r="AG1608" s="39" t="str">
        <f>VLOOKUP(B1608,$B$1703:$D$1743,2,FALSE)</f>
        <v>NSW</v>
      </c>
      <c r="AH1608" s="39" t="str">
        <f>VLOOKUP(B1608,$B$1703:$D$1743,3,FALSE)</f>
        <v>-</v>
      </c>
      <c r="AI1608" s="69" t="str">
        <f>TRIM(PROPER(L1608))</f>
        <v>Red Card</v>
      </c>
      <c r="AJ1608" s="39" t="str">
        <f>TEXT(A1608, "ddd")</f>
        <v>Sat</v>
      </c>
      <c r="AK1608" s="39">
        <f>MONTH(Table2[[#This Row],[Date]])</f>
        <v>4</v>
      </c>
      <c r="AL1608" s="39" t="s">
        <v>1362</v>
      </c>
      <c r="AM1608" s="39" t="str">
        <f>IF(AND(Table2[[#This Row],[Date]]=A1609,Table2[[#This Row],[Track]]=B1609,Table2[[#This Row],[Race]]=F1609,AL1608&lt;&gt;"Neg",AL1609&lt;&gt;"Neg"),2,"")</f>
        <v/>
      </c>
      <c r="AN1608" s="39" t="str">
        <f>IF(AM1608=2,2,IF(AND(AM1607=2,Table2[[#This Row],[Negatives]]&lt;&gt;"NEG"),2,""))</f>
        <v/>
      </c>
      <c r="AO1608" s="39">
        <f>IF(AND(Table2[[#This Row],[State]]="NSW",Table2[[#This Row],[Rated Order]]=3,AN1608=""),100,100)</f>
        <v>100</v>
      </c>
      <c r="AP1608" s="39" t="str">
        <f>IF(AC1608&lt;&gt;"Won","",AO1608*AD1608)</f>
        <v/>
      </c>
      <c r="AQ1608" s="39">
        <f>IF(AP1608="",AO1608*-1,AP1608-AO1608)</f>
        <v>-100</v>
      </c>
      <c r="AR1608" s="95" t="str">
        <f>IF(Table2[[#This Row],[Negatives]]="NEG","",IF(AND(Table2[[#This Row],[2 Pro Bets]]="",Table2[[#This Row],[State]]="NSW",Table2[[#This Row],[Rated Order]]=3),"",100))</f>
        <v/>
      </c>
      <c r="AS1608" s="47" t="str">
        <f>IF(Table2[[#This Row],[Pro Bet]]="","",IF(Table2[[#This Row],[Lev Ret]]="","",AR1608*Table2[[#This Row],[Div]]))</f>
        <v/>
      </c>
      <c r="AT1608" s="96" t="str">
        <f>IF(Table2[[#This Row],[Pro Bet]]="","",IF(AS1608="",AR1608*-1,AS1608-AR1608))</f>
        <v/>
      </c>
    </row>
    <row r="1609" spans="1:46" x14ac:dyDescent="0.25">
      <c r="A1609" s="38">
        <v>45402</v>
      </c>
      <c r="B1609" s="39" t="s">
        <v>44</v>
      </c>
      <c r="C1609" s="40">
        <v>0.47569444444444442</v>
      </c>
      <c r="D1609" s="39">
        <v>4</v>
      </c>
      <c r="E1609" s="39">
        <v>7</v>
      </c>
      <c r="F1609" s="70">
        <v>1</v>
      </c>
      <c r="G1609" s="39">
        <v>1400</v>
      </c>
      <c r="H1609" s="39" t="s">
        <v>1398</v>
      </c>
      <c r="I1609" s="39">
        <v>72</v>
      </c>
      <c r="J1609" s="39">
        <v>120</v>
      </c>
      <c r="K1609" s="39">
        <v>1</v>
      </c>
      <c r="L1609" s="39" t="s">
        <v>359</v>
      </c>
      <c r="M1609" s="39" t="s">
        <v>1006</v>
      </c>
      <c r="N1609" s="41">
        <v>4.7</v>
      </c>
      <c r="O1609" s="39" t="s">
        <v>1543</v>
      </c>
      <c r="P1609" s="39" t="s">
        <v>1580</v>
      </c>
      <c r="Q1609" s="48">
        <v>1.5</v>
      </c>
      <c r="R1609" s="39">
        <v>5</v>
      </c>
      <c r="S1609" s="39">
        <v>62.5</v>
      </c>
      <c r="T1609" s="39">
        <v>61</v>
      </c>
      <c r="U1609" s="48">
        <v>25.129454766981418</v>
      </c>
      <c r="V1609" s="39">
        <v>1</v>
      </c>
      <c r="W1609" s="39">
        <v>5</v>
      </c>
      <c r="X1609" s="39">
        <v>3</v>
      </c>
      <c r="Y1609" s="39">
        <v>9.5</v>
      </c>
      <c r="Z1609" s="39">
        <v>20</v>
      </c>
      <c r="AA1609" s="39"/>
      <c r="AB1609" s="52"/>
      <c r="AC1609" s="39"/>
      <c r="AD1609" s="41">
        <v>6</v>
      </c>
      <c r="AE1609" s="41"/>
      <c r="AF1609" s="68" t="s">
        <v>619</v>
      </c>
      <c r="AG1609" s="39" t="str">
        <f>VLOOKUP(B1609,$B$1703:$D$1743,2,FALSE)</f>
        <v>NSW</v>
      </c>
      <c r="AH1609" s="39" t="str">
        <f>VLOOKUP(B1609,$B$1703:$D$1743,3,FALSE)</f>
        <v>-</v>
      </c>
      <c r="AI1609" s="69" t="str">
        <f>TRIM(PROPER(L1609))</f>
        <v>Elettrica</v>
      </c>
      <c r="AJ1609" s="39" t="str">
        <f>TEXT(A1609, "ddd")</f>
        <v>Sat</v>
      </c>
      <c r="AK1609" s="39">
        <f>MONTH(Table2[[#This Row],[Date]])</f>
        <v>4</v>
      </c>
      <c r="AL1609" s="39" t="s">
        <v>1362</v>
      </c>
      <c r="AM1609" s="39" t="str">
        <f>IF(AND(Table2[[#This Row],[Date]]=A1610,Table2[[#This Row],[Track]]=B1610,Table2[[#This Row],[Race]]=F1610,AL1609&lt;&gt;"Neg",AL1610&lt;&gt;"Neg"),2,"")</f>
        <v/>
      </c>
      <c r="AN1609" s="39" t="str">
        <f>IF(AM1609=2,2,IF(AND(AM1608=2,Table2[[#This Row],[Negatives]]&lt;&gt;"NEG"),2,""))</f>
        <v/>
      </c>
      <c r="AO1609" s="39">
        <f>IF(AND(Table2[[#This Row],[State]]="NSW",Table2[[#This Row],[Rated Order]]=3,AN1609=""),100,100)</f>
        <v>100</v>
      </c>
      <c r="AP1609" s="39" t="str">
        <f>IF(AC1609&lt;&gt;"Won","",AO1609*AD1609)</f>
        <v/>
      </c>
      <c r="AQ1609" s="39">
        <f>IF(AP1609="",AO1609*-1,AP1609-AO1609)</f>
        <v>-100</v>
      </c>
      <c r="AR1609" s="95" t="str">
        <f>IF(Table2[[#This Row],[Negatives]]="NEG","",IF(AND(Table2[[#This Row],[2 Pro Bets]]="",Table2[[#This Row],[State]]="NSW",Table2[[#This Row],[Rated Order]]=3),"",100))</f>
        <v/>
      </c>
      <c r="AS1609" s="47" t="str">
        <f>IF(Table2[[#This Row],[Pro Bet]]="","",IF(Table2[[#This Row],[Lev Ret]]="","",AR1609*Table2[[#This Row],[Div]]))</f>
        <v/>
      </c>
      <c r="AT1609" s="96" t="str">
        <f>IF(Table2[[#This Row],[Pro Bet]]="","",IF(AS1609="",AR1609*-1,AS1609-AR1609))</f>
        <v/>
      </c>
    </row>
    <row r="1610" spans="1:46" x14ac:dyDescent="0.25">
      <c r="A1610" s="38">
        <v>45402</v>
      </c>
      <c r="B1610" s="39" t="s">
        <v>229</v>
      </c>
      <c r="C1610" s="40">
        <v>0.5625</v>
      </c>
      <c r="D1610" s="39">
        <v>4</v>
      </c>
      <c r="E1610" s="39">
        <v>0</v>
      </c>
      <c r="F1610" s="70">
        <v>4</v>
      </c>
      <c r="G1610" s="39">
        <v>2000</v>
      </c>
      <c r="H1610" s="39" t="s">
        <v>988</v>
      </c>
      <c r="I1610" s="39" t="s">
        <v>989</v>
      </c>
      <c r="J1610" s="39">
        <v>150</v>
      </c>
      <c r="K1610" s="39">
        <v>6</v>
      </c>
      <c r="L1610" s="39" t="s">
        <v>331</v>
      </c>
      <c r="M1610" s="39" t="s">
        <v>1024</v>
      </c>
      <c r="N1610" s="41">
        <v>5.2</v>
      </c>
      <c r="O1610" s="39" t="s">
        <v>1100</v>
      </c>
      <c r="P1610" s="39" t="s">
        <v>1151</v>
      </c>
      <c r="Q1610" s="48"/>
      <c r="R1610" s="39">
        <v>9</v>
      </c>
      <c r="S1610" s="39">
        <v>54</v>
      </c>
      <c r="T1610" s="39">
        <v>54</v>
      </c>
      <c r="U1610" s="48">
        <v>43.621013133208251</v>
      </c>
      <c r="V1610" s="39">
        <v>4</v>
      </c>
      <c r="W1610" s="39">
        <v>2</v>
      </c>
      <c r="X1610" s="39">
        <v>2</v>
      </c>
      <c r="Y1610" s="39">
        <v>5.2</v>
      </c>
      <c r="Z1610" s="39">
        <v>35</v>
      </c>
      <c r="AA1610" s="39">
        <v>9</v>
      </c>
      <c r="AB1610" s="52"/>
      <c r="AC1610" s="39"/>
      <c r="AD1610" s="41">
        <v>5</v>
      </c>
      <c r="AE1610" s="41"/>
      <c r="AF1610" s="68" t="s">
        <v>618</v>
      </c>
      <c r="AG1610" s="39" t="str">
        <f>VLOOKUP(B1610,$B$1703:$D$1743,2,FALSE)</f>
        <v>Vic</v>
      </c>
      <c r="AH1610" s="39" t="str">
        <f>VLOOKUP(B1610,$B$1703:$D$1743,3,FALSE)</f>
        <v>Bush</v>
      </c>
      <c r="AI1610" s="69" t="str">
        <f>TRIM(PROPER(L1610))</f>
        <v>Sunsets</v>
      </c>
      <c r="AJ1610" s="39" t="str">
        <f>TEXT(A1610, "ddd")</f>
        <v>Sat</v>
      </c>
      <c r="AK1610" s="39">
        <f>MONTH(Table2[[#This Row],[Date]])</f>
        <v>4</v>
      </c>
      <c r="AL1610" s="39"/>
      <c r="AM1610" s="39">
        <f>IF(AND(Table2[[#This Row],[Date]]=A1611,Table2[[#This Row],[Track]]=B1611,Table2[[#This Row],[Race]]=F1611,AL1610&lt;&gt;"Neg",AL1611&lt;&gt;"Neg"),2,"")</f>
        <v>2</v>
      </c>
      <c r="AN1610" s="39">
        <f>IF(AM1610=2,2,IF(AND(AM1609=2,Table2[[#This Row],[Negatives]]&lt;&gt;"NEG"),2,""))</f>
        <v>2</v>
      </c>
      <c r="AO1610" s="39">
        <f>IF(AND(Table2[[#This Row],[State]]="NSW",Table2[[#This Row],[Rated Order]]=3,AN1610=""),100,100)</f>
        <v>100</v>
      </c>
      <c r="AP1610" s="39" t="str">
        <f>IF(AC1610&lt;&gt;"Won","",AO1610*AD1610)</f>
        <v/>
      </c>
      <c r="AQ1610" s="39">
        <f>IF(AP1610="",AO1610*-1,AP1610-AO1610)</f>
        <v>-100</v>
      </c>
      <c r="AR1610" s="95">
        <f>IF(Table2[[#This Row],[Negatives]]="NEG","",IF(AND(Table2[[#This Row],[2 Pro Bets]]="",Table2[[#This Row],[State]]="NSW",Table2[[#This Row],[Rated Order]]=3),"",100))</f>
        <v>100</v>
      </c>
      <c r="AS1610" s="47" t="str">
        <f>IF(Table2[[#This Row],[Pro Bet]]="","",IF(Table2[[#This Row],[Lev Ret]]="","",AR1610*Table2[[#This Row],[Div]]))</f>
        <v/>
      </c>
      <c r="AT1610" s="96">
        <f>IF(Table2[[#This Row],[Pro Bet]]="","",IF(AS1610="",AR1610*-1,AS1610-AR1610))</f>
        <v>-100</v>
      </c>
    </row>
    <row r="1611" spans="1:46" x14ac:dyDescent="0.25">
      <c r="A1611" s="38">
        <v>45402</v>
      </c>
      <c r="B1611" s="39" t="s">
        <v>229</v>
      </c>
      <c r="C1611" s="40">
        <v>0.5625</v>
      </c>
      <c r="D1611" s="39">
        <v>4</v>
      </c>
      <c r="E1611" s="39">
        <v>0</v>
      </c>
      <c r="F1611" s="70">
        <v>4</v>
      </c>
      <c r="G1611" s="39">
        <v>2000</v>
      </c>
      <c r="H1611" s="39" t="s">
        <v>988</v>
      </c>
      <c r="I1611" s="39" t="s">
        <v>989</v>
      </c>
      <c r="J1611" s="39">
        <v>150</v>
      </c>
      <c r="K1611" s="39">
        <v>2</v>
      </c>
      <c r="L1611" s="39" t="s">
        <v>191</v>
      </c>
      <c r="M1611" s="39" t="s">
        <v>990</v>
      </c>
      <c r="N1611" s="41">
        <v>5.7</v>
      </c>
      <c r="O1611" s="39" t="s">
        <v>1100</v>
      </c>
      <c r="P1611" s="39" t="s">
        <v>1056</v>
      </c>
      <c r="Q1611" s="48"/>
      <c r="R1611" s="39">
        <v>3</v>
      </c>
      <c r="S1611" s="39">
        <v>56.5</v>
      </c>
      <c r="T1611" s="39">
        <v>56.5</v>
      </c>
      <c r="U1611" s="48">
        <v>43.621013133208251</v>
      </c>
      <c r="V1611" s="39">
        <v>3</v>
      </c>
      <c r="W1611" s="39">
        <v>1</v>
      </c>
      <c r="X1611" s="39">
        <v>3</v>
      </c>
      <c r="Y1611" s="39">
        <v>5.6</v>
      </c>
      <c r="Z1611" s="39">
        <v>30</v>
      </c>
      <c r="AA1611" s="39">
        <v>9</v>
      </c>
      <c r="AB1611" s="52"/>
      <c r="AC1611" s="39"/>
      <c r="AD1611" s="41">
        <v>5.5</v>
      </c>
      <c r="AE1611" s="41"/>
      <c r="AF1611" s="68" t="s">
        <v>618</v>
      </c>
      <c r="AG1611" s="39" t="str">
        <f>VLOOKUP(B1611,$B$1703:$D$1743,2,FALSE)</f>
        <v>Vic</v>
      </c>
      <c r="AH1611" s="39" t="str">
        <f>VLOOKUP(B1611,$B$1703:$D$1743,3,FALSE)</f>
        <v>Bush</v>
      </c>
      <c r="AI1611" s="69" t="str">
        <f>TRIM(PROPER(L1611))</f>
        <v>Brayden Star</v>
      </c>
      <c r="AJ1611" s="39" t="str">
        <f>TEXT(A1611, "ddd")</f>
        <v>Sat</v>
      </c>
      <c r="AK1611" s="39">
        <f>MONTH(Table2[[#This Row],[Date]])</f>
        <v>4</v>
      </c>
      <c r="AL1611" s="39"/>
      <c r="AM1611" s="39" t="str">
        <f>IF(AND(Table2[[#This Row],[Date]]=A1612,Table2[[#This Row],[Track]]=B1612,Table2[[#This Row],[Race]]=F1612,AL1611&lt;&gt;"Neg",AL1612&lt;&gt;"Neg"),2,"")</f>
        <v/>
      </c>
      <c r="AN1611" s="39">
        <f>IF(AM1611=2,2,IF(AND(AM1610=2,Table2[[#This Row],[Negatives]]&lt;&gt;"NEG"),2,""))</f>
        <v>2</v>
      </c>
      <c r="AO1611" s="39">
        <f>IF(AND(Table2[[#This Row],[State]]="NSW",Table2[[#This Row],[Rated Order]]=3,AN1611=""),100,100)</f>
        <v>100</v>
      </c>
      <c r="AP1611" s="39" t="str">
        <f>IF(AC1611&lt;&gt;"Won","",AO1611*AD1611)</f>
        <v/>
      </c>
      <c r="AQ1611" s="39">
        <f>IF(AP1611="",AO1611*-1,AP1611-AO1611)</f>
        <v>-100</v>
      </c>
      <c r="AR1611" s="95">
        <f>IF(Table2[[#This Row],[Negatives]]="NEG","",IF(AND(Table2[[#This Row],[2 Pro Bets]]="",Table2[[#This Row],[State]]="NSW",Table2[[#This Row],[Rated Order]]=3),"",100))</f>
        <v>100</v>
      </c>
      <c r="AS1611" s="47" t="str">
        <f>IF(Table2[[#This Row],[Pro Bet]]="","",IF(Table2[[#This Row],[Lev Ret]]="","",AR1611*Table2[[#This Row],[Div]]))</f>
        <v/>
      </c>
      <c r="AT1611" s="96">
        <f>IF(Table2[[#This Row],[Pro Bet]]="","",IF(AS1611="",AR1611*-1,AS1611-AR1611))</f>
        <v>-100</v>
      </c>
    </row>
    <row r="1612" spans="1:46" x14ac:dyDescent="0.25">
      <c r="A1612" s="38">
        <v>45402</v>
      </c>
      <c r="B1612" s="39" t="s">
        <v>229</v>
      </c>
      <c r="C1612" s="40">
        <v>0.58680555555555558</v>
      </c>
      <c r="D1612" s="39">
        <v>4</v>
      </c>
      <c r="E1612" s="39">
        <v>0</v>
      </c>
      <c r="F1612" s="70">
        <v>5</v>
      </c>
      <c r="G1612" s="39">
        <v>1200</v>
      </c>
      <c r="H1612" s="39" t="s">
        <v>988</v>
      </c>
      <c r="I1612" s="39">
        <v>78</v>
      </c>
      <c r="J1612" s="39">
        <v>130</v>
      </c>
      <c r="K1612" s="39">
        <v>9</v>
      </c>
      <c r="L1612" s="39" t="s">
        <v>261</v>
      </c>
      <c r="M1612" s="39" t="s">
        <v>1024</v>
      </c>
      <c r="N1612" s="41">
        <v>7.9</v>
      </c>
      <c r="O1612" s="39" t="s">
        <v>1274</v>
      </c>
      <c r="P1612" s="39" t="s">
        <v>1010</v>
      </c>
      <c r="Q1612" s="48"/>
      <c r="R1612" s="39">
        <v>11</v>
      </c>
      <c r="S1612" s="39">
        <v>59</v>
      </c>
      <c r="T1612" s="39">
        <v>59</v>
      </c>
      <c r="U1612" s="48">
        <v>42.961258151131574</v>
      </c>
      <c r="V1612" s="39">
        <v>4</v>
      </c>
      <c r="W1612" s="39"/>
      <c r="X1612" s="39">
        <v>2</v>
      </c>
      <c r="Y1612" s="39">
        <v>4.8</v>
      </c>
      <c r="Z1612" s="39">
        <v>35</v>
      </c>
      <c r="AA1612" s="39">
        <v>12</v>
      </c>
      <c r="AB1612" s="52"/>
      <c r="AC1612" s="39" t="s">
        <v>617</v>
      </c>
      <c r="AD1612" s="41">
        <v>7</v>
      </c>
      <c r="AE1612" s="41">
        <v>2.1</v>
      </c>
      <c r="AF1612" s="68" t="s">
        <v>618</v>
      </c>
      <c r="AG1612" s="39" t="str">
        <f>VLOOKUP(B1612,$B$1703:$D$1743,2,FALSE)</f>
        <v>Vic</v>
      </c>
      <c r="AH1612" s="39" t="str">
        <f>VLOOKUP(B1612,$B$1703:$D$1743,3,FALSE)</f>
        <v>Bush</v>
      </c>
      <c r="AI1612" s="69" t="str">
        <f>TRIM(PROPER(L1612))</f>
        <v>Talbragar</v>
      </c>
      <c r="AJ1612" s="39" t="str">
        <f>TEXT(A1612, "ddd")</f>
        <v>Sat</v>
      </c>
      <c r="AK1612" s="39">
        <f>MONTH(Table2[[#This Row],[Date]])</f>
        <v>4</v>
      </c>
      <c r="AL1612" s="39"/>
      <c r="AM1612" s="39" t="str">
        <f>IF(AND(Table2[[#This Row],[Date]]=A1613,Table2[[#This Row],[Track]]=B1613,Table2[[#This Row],[Race]]=F1613,AL1612&lt;&gt;"Neg",AL1613&lt;&gt;"Neg"),2,"")</f>
        <v/>
      </c>
      <c r="AN1612" s="39" t="str">
        <f>IF(AM1612=2,2,IF(AND(AM1611=2,Table2[[#This Row],[Negatives]]&lt;&gt;"NEG"),2,""))</f>
        <v/>
      </c>
      <c r="AO1612" s="39">
        <f>IF(AND(Table2[[#This Row],[State]]="NSW",Table2[[#This Row],[Rated Order]]=3,AN1612=""),100,100)</f>
        <v>100</v>
      </c>
      <c r="AP1612" s="39">
        <f>IF(AC1612&lt;&gt;"Won","",AO1612*AD1612)</f>
        <v>700</v>
      </c>
      <c r="AQ1612" s="39">
        <f>IF(AP1612="",AO1612*-1,AP1612-AO1612)</f>
        <v>600</v>
      </c>
      <c r="AR1612" s="95">
        <f>IF(Table2[[#This Row],[Negatives]]="NEG","",IF(AND(Table2[[#This Row],[2 Pro Bets]]="",Table2[[#This Row],[State]]="NSW",Table2[[#This Row],[Rated Order]]=3),"",100))</f>
        <v>100</v>
      </c>
      <c r="AS1612" s="47">
        <f>IF(Table2[[#This Row],[Pro Bet]]="","",IF(Table2[[#This Row],[Lev Ret]]="","",AR1612*Table2[[#This Row],[Div]]))</f>
        <v>700</v>
      </c>
      <c r="AT1612" s="96">
        <f>IF(Table2[[#This Row],[Pro Bet]]="","",IF(AS1612="",AR1612*-1,AS1612-AR1612))</f>
        <v>600</v>
      </c>
    </row>
    <row r="1613" spans="1:46" x14ac:dyDescent="0.25">
      <c r="A1613" s="38">
        <v>45402</v>
      </c>
      <c r="B1613" s="39" t="s">
        <v>44</v>
      </c>
      <c r="C1613" s="40">
        <v>0.60069444444444442</v>
      </c>
      <c r="D1613" s="39">
        <v>4</v>
      </c>
      <c r="E1613" s="39">
        <v>7</v>
      </c>
      <c r="F1613" s="70">
        <v>6</v>
      </c>
      <c r="G1613" s="39">
        <v>2000</v>
      </c>
      <c r="H1613" s="39" t="s">
        <v>1398</v>
      </c>
      <c r="I1613" s="39"/>
      <c r="J1613" s="39">
        <v>250</v>
      </c>
      <c r="K1613" s="39">
        <v>7</v>
      </c>
      <c r="L1613" s="39" t="s">
        <v>444</v>
      </c>
      <c r="M1613" s="39" t="s">
        <v>999</v>
      </c>
      <c r="N1613" s="41">
        <v>11.5</v>
      </c>
      <c r="O1613" s="39" t="s">
        <v>1406</v>
      </c>
      <c r="P1613" s="39" t="s">
        <v>1403</v>
      </c>
      <c r="Q1613" s="48"/>
      <c r="R1613" s="39">
        <v>2</v>
      </c>
      <c r="S1613" s="39">
        <v>55.5</v>
      </c>
      <c r="T1613" s="39">
        <v>55.5</v>
      </c>
      <c r="U1613" s="48">
        <v>29.528985507246379</v>
      </c>
      <c r="V1613" s="39"/>
      <c r="W1613" s="39"/>
      <c r="X1613" s="39">
        <v>2</v>
      </c>
      <c r="Y1613" s="39">
        <v>6.4</v>
      </c>
      <c r="Z1613" s="39">
        <v>20</v>
      </c>
      <c r="AA1613" s="39"/>
      <c r="AB1613" s="52"/>
      <c r="AC1613" s="39" t="s">
        <v>2</v>
      </c>
      <c r="AD1613" s="41">
        <v>5.5</v>
      </c>
      <c r="AE1613" s="41">
        <v>2.5</v>
      </c>
      <c r="AF1613" s="68" t="s">
        <v>619</v>
      </c>
      <c r="AG1613" s="39" t="str">
        <f>VLOOKUP(B1613,$B$1703:$D$1743,2,FALSE)</f>
        <v>NSW</v>
      </c>
      <c r="AH1613" s="39" t="str">
        <f>VLOOKUP(B1613,$B$1703:$D$1743,3,FALSE)</f>
        <v>-</v>
      </c>
      <c r="AI1613" s="69" t="str">
        <f>TRIM(PROPER(L1613))</f>
        <v>Goldman</v>
      </c>
      <c r="AJ1613" s="39" t="str">
        <f>TEXT(A1613, "ddd")</f>
        <v>Sat</v>
      </c>
      <c r="AK1613" s="39">
        <f>MONTH(Table2[[#This Row],[Date]])</f>
        <v>4</v>
      </c>
      <c r="AL1613" s="39"/>
      <c r="AM1613" s="39" t="str">
        <f>IF(AND(Table2[[#This Row],[Date]]=A1614,Table2[[#This Row],[Track]]=B1614,Table2[[#This Row],[Race]]=F1614,AL1613&lt;&gt;"Neg",AL1614&lt;&gt;"Neg"),2,"")</f>
        <v/>
      </c>
      <c r="AN1613" s="39" t="str">
        <f>IF(AM1613=2,2,IF(AND(AM1612=2,Table2[[#This Row],[Negatives]]&lt;&gt;"NEG"),2,""))</f>
        <v/>
      </c>
      <c r="AO1613" s="39">
        <f>IF(AND(Table2[[#This Row],[State]]="NSW",Table2[[#This Row],[Rated Order]]=3,AN1613=""),100,100)</f>
        <v>100</v>
      </c>
      <c r="AP1613" s="39" t="str">
        <f>IF(AC1613&lt;&gt;"Won","",AO1613*AD1613)</f>
        <v/>
      </c>
      <c r="AQ1613" s="39">
        <f>IF(AP1613="",AO1613*-1,AP1613-AO1613)</f>
        <v>-100</v>
      </c>
      <c r="AR1613" s="95">
        <f>IF(Table2[[#This Row],[Negatives]]="NEG","",IF(AND(Table2[[#This Row],[2 Pro Bets]]="",Table2[[#This Row],[State]]="NSW",Table2[[#This Row],[Rated Order]]=3),"",100))</f>
        <v>100</v>
      </c>
      <c r="AS1613" s="47" t="str">
        <f>IF(Table2[[#This Row],[Pro Bet]]="","",IF(Table2[[#This Row],[Lev Ret]]="","",AR1613*Table2[[#This Row],[Div]]))</f>
        <v/>
      </c>
      <c r="AT1613" s="96">
        <f>IF(Table2[[#This Row],[Pro Bet]]="","",IF(AS1613="",AR1613*-1,AS1613-AR1613))</f>
        <v>-100</v>
      </c>
    </row>
    <row r="1614" spans="1:46" x14ac:dyDescent="0.25">
      <c r="A1614" s="38">
        <v>45402</v>
      </c>
      <c r="B1614" s="39" t="s">
        <v>44</v>
      </c>
      <c r="C1614" s="40">
        <v>0.65277777777777779</v>
      </c>
      <c r="D1614" s="39">
        <v>4</v>
      </c>
      <c r="E1614" s="39">
        <v>7</v>
      </c>
      <c r="F1614" s="70">
        <v>8</v>
      </c>
      <c r="G1614" s="39">
        <v>1400</v>
      </c>
      <c r="H1614" s="39" t="s">
        <v>1398</v>
      </c>
      <c r="I1614" s="39">
        <v>88</v>
      </c>
      <c r="J1614" s="39">
        <v>160</v>
      </c>
      <c r="K1614" s="39">
        <v>11</v>
      </c>
      <c r="L1614" s="39" t="s">
        <v>268</v>
      </c>
      <c r="M1614" s="39" t="s">
        <v>999</v>
      </c>
      <c r="N1614" s="41">
        <v>7.2</v>
      </c>
      <c r="O1614" s="39" t="s">
        <v>1055</v>
      </c>
      <c r="P1614" s="39" t="s">
        <v>1084</v>
      </c>
      <c r="Q1614" s="48"/>
      <c r="R1614" s="39">
        <v>6</v>
      </c>
      <c r="S1614" s="39">
        <v>57</v>
      </c>
      <c r="T1614" s="39">
        <v>57</v>
      </c>
      <c r="U1614" s="48">
        <v>34.297052154195015</v>
      </c>
      <c r="V1614" s="39"/>
      <c r="W1614" s="39">
        <v>4</v>
      </c>
      <c r="X1614" s="39">
        <v>2</v>
      </c>
      <c r="Y1614" s="39">
        <v>6.6</v>
      </c>
      <c r="Z1614" s="39">
        <v>20</v>
      </c>
      <c r="AA1614" s="39"/>
      <c r="AB1614" s="52"/>
      <c r="AC1614" s="39" t="s">
        <v>471</v>
      </c>
      <c r="AD1614" s="41">
        <v>7.3</v>
      </c>
      <c r="AE1614" s="41">
        <v>2.5</v>
      </c>
      <c r="AF1614" s="68" t="s">
        <v>619</v>
      </c>
      <c r="AG1614" s="39" t="str">
        <f>VLOOKUP(B1614,$B$1703:$D$1743,2,FALSE)</f>
        <v>NSW</v>
      </c>
      <c r="AH1614" s="39" t="str">
        <f>VLOOKUP(B1614,$B$1703:$D$1743,3,FALSE)</f>
        <v>-</v>
      </c>
      <c r="AI1614" s="69" t="str">
        <f>TRIM(PROPER(L1614))</f>
        <v>Magic Time</v>
      </c>
      <c r="AJ1614" s="39" t="str">
        <f>TEXT(A1614, "ddd")</f>
        <v>Sat</v>
      </c>
      <c r="AK1614" s="39">
        <f>MONTH(Table2[[#This Row],[Date]])</f>
        <v>4</v>
      </c>
      <c r="AL1614" s="39"/>
      <c r="AM1614" s="39" t="str">
        <f>IF(AND(Table2[[#This Row],[Date]]=A1615,Table2[[#This Row],[Track]]=B1615,Table2[[#This Row],[Race]]=F1615,AL1614&lt;&gt;"Neg",AL1615&lt;&gt;"Neg"),2,"")</f>
        <v/>
      </c>
      <c r="AN1614" s="39" t="str">
        <f>IF(AM1614=2,2,IF(AND(AM1613=2,Table2[[#This Row],[Negatives]]&lt;&gt;"NEG"),2,""))</f>
        <v/>
      </c>
      <c r="AO1614" s="39">
        <f>IF(AND(Table2[[#This Row],[State]]="NSW",Table2[[#This Row],[Rated Order]]=3,AN1614=""),100,100)</f>
        <v>100</v>
      </c>
      <c r="AP1614" s="39">
        <f>IF(AC1614&lt;&gt;"Won","",AO1614*AD1614)</f>
        <v>730</v>
      </c>
      <c r="AQ1614" s="39">
        <f>IF(AP1614="",AO1614*-1,AP1614-AO1614)</f>
        <v>630</v>
      </c>
      <c r="AR1614" s="95">
        <f>IF(Table2[[#This Row],[Negatives]]="NEG","",IF(AND(Table2[[#This Row],[2 Pro Bets]]="",Table2[[#This Row],[State]]="NSW",Table2[[#This Row],[Rated Order]]=3),"",100))</f>
        <v>100</v>
      </c>
      <c r="AS1614" s="47">
        <f>IF(Table2[[#This Row],[Pro Bet]]="","",IF(Table2[[#This Row],[Lev Ret]]="","",AR1614*Table2[[#This Row],[Div]]))</f>
        <v>730</v>
      </c>
      <c r="AT1614" s="96">
        <f>IF(Table2[[#This Row],[Pro Bet]]="","",IF(AS1614="",AR1614*-1,AS1614-AR1614))</f>
        <v>630</v>
      </c>
    </row>
    <row r="1615" spans="1:46" x14ac:dyDescent="0.25">
      <c r="A1615" s="38">
        <v>45402</v>
      </c>
      <c r="B1615" s="39" t="s">
        <v>229</v>
      </c>
      <c r="C1615" s="40">
        <v>0.71527777777777779</v>
      </c>
      <c r="D1615" s="39">
        <v>4</v>
      </c>
      <c r="E1615" s="39">
        <v>0</v>
      </c>
      <c r="F1615" s="70">
        <v>10</v>
      </c>
      <c r="G1615" s="39">
        <v>1600</v>
      </c>
      <c r="H1615" s="39" t="s">
        <v>988</v>
      </c>
      <c r="I1615" s="39">
        <v>84</v>
      </c>
      <c r="J1615" s="39">
        <v>130</v>
      </c>
      <c r="K1615" s="39">
        <v>8</v>
      </c>
      <c r="L1615" s="39" t="s">
        <v>136</v>
      </c>
      <c r="M1615" s="39" t="s">
        <v>995</v>
      </c>
      <c r="N1615" s="41">
        <v>3.5</v>
      </c>
      <c r="O1615" s="39" t="s">
        <v>1293</v>
      </c>
      <c r="P1615" s="39" t="s">
        <v>1077</v>
      </c>
      <c r="Q1615" s="48"/>
      <c r="R1615" s="39">
        <v>5</v>
      </c>
      <c r="S1615" s="39">
        <v>56</v>
      </c>
      <c r="T1615" s="39">
        <v>56</v>
      </c>
      <c r="U1615" s="48">
        <v>57.142857142857146</v>
      </c>
      <c r="V1615" s="39">
        <v>2</v>
      </c>
      <c r="W1615" s="39">
        <v>4</v>
      </c>
      <c r="X1615" s="39">
        <v>2</v>
      </c>
      <c r="Y1615" s="39">
        <v>4.5999999999999996</v>
      </c>
      <c r="Z1615" s="39">
        <v>40</v>
      </c>
      <c r="AA1615" s="39">
        <v>12</v>
      </c>
      <c r="AB1615" s="52"/>
      <c r="AC1615" s="39" t="s">
        <v>617</v>
      </c>
      <c r="AD1615" s="41">
        <v>3.4</v>
      </c>
      <c r="AE1615" s="41">
        <v>1.3</v>
      </c>
      <c r="AF1615" s="68" t="s">
        <v>618</v>
      </c>
      <c r="AG1615" s="39" t="str">
        <f>VLOOKUP(B1615,$B$1703:$D$1743,2,FALSE)</f>
        <v>Vic</v>
      </c>
      <c r="AH1615" s="39" t="str">
        <f>VLOOKUP(B1615,$B$1703:$D$1743,3,FALSE)</f>
        <v>Bush</v>
      </c>
      <c r="AI1615" s="69" t="str">
        <f>TRIM(PROPER(L1615))</f>
        <v>Frigid</v>
      </c>
      <c r="AJ1615" s="39" t="str">
        <f>TEXT(A1615, "ddd")</f>
        <v>Sat</v>
      </c>
      <c r="AK1615" s="39">
        <f>MONTH(Table2[[#This Row],[Date]])</f>
        <v>4</v>
      </c>
      <c r="AL1615" s="39"/>
      <c r="AM1615" s="39" t="str">
        <f>IF(AND(Table2[[#This Row],[Date]]=A1616,Table2[[#This Row],[Track]]=B1616,Table2[[#This Row],[Race]]=F1616,AL1615&lt;&gt;"Neg",AL1616&lt;&gt;"Neg"),2,"")</f>
        <v/>
      </c>
      <c r="AN1615" s="39" t="str">
        <f>IF(AM1615=2,2,IF(AND(AM1614=2,Table2[[#This Row],[Negatives]]&lt;&gt;"NEG"),2,""))</f>
        <v/>
      </c>
      <c r="AO1615" s="39">
        <f>IF(AND(Table2[[#This Row],[State]]="NSW",Table2[[#This Row],[Rated Order]]=3,AN1615=""),100,100)</f>
        <v>100</v>
      </c>
      <c r="AP1615" s="39">
        <f>IF(AC1615&lt;&gt;"Won","",AO1615*AD1615)</f>
        <v>340</v>
      </c>
      <c r="AQ1615" s="39">
        <f>IF(AP1615="",AO1615*-1,AP1615-AO1615)</f>
        <v>240</v>
      </c>
      <c r="AR1615" s="95">
        <f>IF(Table2[[#This Row],[Negatives]]="NEG","",IF(AND(Table2[[#This Row],[2 Pro Bets]]="",Table2[[#This Row],[State]]="NSW",Table2[[#This Row],[Rated Order]]=3),"",100))</f>
        <v>100</v>
      </c>
      <c r="AS1615" s="47">
        <f>IF(Table2[[#This Row],[Pro Bet]]="","",IF(Table2[[#This Row],[Lev Ret]]="","",AR1615*Table2[[#This Row],[Div]]))</f>
        <v>340</v>
      </c>
      <c r="AT1615" s="96">
        <f>IF(Table2[[#This Row],[Pro Bet]]="","",IF(AS1615="",AR1615*-1,AS1615-AR1615))</f>
        <v>240</v>
      </c>
    </row>
    <row r="1616" spans="1:46" x14ac:dyDescent="0.25">
      <c r="A1616" s="38">
        <v>45409</v>
      </c>
      <c r="B1616" s="39" t="s">
        <v>45</v>
      </c>
      <c r="C1616" s="40">
        <v>0.52777777777777779</v>
      </c>
      <c r="D1616" s="39">
        <v>4</v>
      </c>
      <c r="E1616" s="39">
        <v>0</v>
      </c>
      <c r="F1616" s="70">
        <v>3</v>
      </c>
      <c r="G1616" s="39">
        <v>1500</v>
      </c>
      <c r="H1616" s="39" t="s">
        <v>1398</v>
      </c>
      <c r="I1616" s="39">
        <v>78</v>
      </c>
      <c r="J1616" s="39">
        <v>160</v>
      </c>
      <c r="K1616" s="39">
        <v>4</v>
      </c>
      <c r="L1616" s="39" t="s">
        <v>96</v>
      </c>
      <c r="M1616" s="39" t="s">
        <v>1018</v>
      </c>
      <c r="N1616" s="41">
        <v>3.9</v>
      </c>
      <c r="O1616" s="39" t="s">
        <v>1096</v>
      </c>
      <c r="P1616" s="39" t="s">
        <v>1182</v>
      </c>
      <c r="Q1616" s="48"/>
      <c r="R1616" s="39">
        <v>1</v>
      </c>
      <c r="S1616" s="39">
        <v>58</v>
      </c>
      <c r="T1616" s="39">
        <v>58</v>
      </c>
      <c r="U1616" s="48">
        <v>43.184885290148443</v>
      </c>
      <c r="V1616" s="39">
        <v>4</v>
      </c>
      <c r="W1616" s="39"/>
      <c r="X1616" s="39">
        <v>2</v>
      </c>
      <c r="Y1616" s="39">
        <v>5.2</v>
      </c>
      <c r="Z1616" s="39">
        <v>20</v>
      </c>
      <c r="AA1616" s="39"/>
      <c r="AB1616" s="52"/>
      <c r="AC1616" s="39"/>
      <c r="AD1616" s="41">
        <v>4.5999999999999996</v>
      </c>
      <c r="AE1616" s="41"/>
      <c r="AF1616" s="68" t="s">
        <v>619</v>
      </c>
      <c r="AG1616" s="39" t="str">
        <f>VLOOKUP(B1616,$B$1703:$D$1743,2,FALSE)</f>
        <v>NSW</v>
      </c>
      <c r="AH1616" s="39" t="str">
        <f>VLOOKUP(B1616,$B$1703:$D$1743,3,FALSE)</f>
        <v>-</v>
      </c>
      <c r="AI1616" s="69" t="str">
        <f>TRIM(PROPER(L1616))</f>
        <v>Rhythm Of Love</v>
      </c>
      <c r="AJ1616" s="39" t="str">
        <f>TEXT(A1616, "ddd")</f>
        <v>Sat</v>
      </c>
      <c r="AK1616" s="39">
        <f>MONTH(Table2[[#This Row],[Date]])</f>
        <v>4</v>
      </c>
      <c r="AL1616" s="39" t="s">
        <v>1362</v>
      </c>
      <c r="AM1616" s="39" t="str">
        <f>IF(AND(Table2[[#This Row],[Date]]=A1617,Table2[[#This Row],[Track]]=B1617,Table2[[#This Row],[Race]]=F1617,AL1616&lt;&gt;"Neg",AL1617&lt;&gt;"Neg"),2,"")</f>
        <v/>
      </c>
      <c r="AN1616" s="39" t="str">
        <f>IF(AM1616=2,2,IF(AND(AM1615=2,Table2[[#This Row],[Negatives]]&lt;&gt;"NEG"),2,""))</f>
        <v/>
      </c>
      <c r="AO1616" s="39">
        <f>IF(AND(Table2[[#This Row],[State]]="NSW",Table2[[#This Row],[Rated Order]]=3,AN1616=""),100,100)</f>
        <v>100</v>
      </c>
      <c r="AP1616" s="39" t="str">
        <f>IF(AC1616&lt;&gt;"Won","",AO1616*AD1616)</f>
        <v/>
      </c>
      <c r="AQ1616" s="39">
        <f>IF(AP1616="",AO1616*-1,AP1616-AO1616)</f>
        <v>-100</v>
      </c>
      <c r="AR1616" s="95" t="str">
        <f>IF(Table2[[#This Row],[Negatives]]="NEG","",IF(AND(Table2[[#This Row],[2 Pro Bets]]="",Table2[[#This Row],[State]]="NSW",Table2[[#This Row],[Rated Order]]=3),"",100))</f>
        <v/>
      </c>
      <c r="AS1616" s="47" t="str">
        <f>IF(Table2[[#This Row],[Pro Bet]]="","",IF(Table2[[#This Row],[Lev Ret]]="","",AR1616*Table2[[#This Row],[Div]]))</f>
        <v/>
      </c>
      <c r="AT1616" s="96" t="str">
        <f>IF(Table2[[#This Row],[Pro Bet]]="","",IF(AS1616="",AR1616*-1,AS1616-AR1616))</f>
        <v/>
      </c>
    </row>
    <row r="1617" spans="1:46" x14ac:dyDescent="0.25">
      <c r="A1617" s="38">
        <v>45409</v>
      </c>
      <c r="B1617" s="39" t="s">
        <v>45</v>
      </c>
      <c r="C1617" s="40">
        <v>0.52777777777777779</v>
      </c>
      <c r="D1617" s="39">
        <v>4</v>
      </c>
      <c r="E1617" s="39">
        <v>0</v>
      </c>
      <c r="F1617" s="70">
        <v>3</v>
      </c>
      <c r="G1617" s="39">
        <v>1500</v>
      </c>
      <c r="H1617" s="39" t="s">
        <v>1398</v>
      </c>
      <c r="I1617" s="39">
        <v>78</v>
      </c>
      <c r="J1617" s="39">
        <v>160</v>
      </c>
      <c r="K1617" s="39">
        <v>9</v>
      </c>
      <c r="L1617" s="39" t="s">
        <v>445</v>
      </c>
      <c r="M1617" s="39" t="s">
        <v>995</v>
      </c>
      <c r="N1617" s="41">
        <v>5.7</v>
      </c>
      <c r="O1617" s="39" t="s">
        <v>1091</v>
      </c>
      <c r="P1617" s="39" t="s">
        <v>1581</v>
      </c>
      <c r="Q1617" s="48">
        <v>2</v>
      </c>
      <c r="R1617" s="39">
        <v>4</v>
      </c>
      <c r="S1617" s="39">
        <v>56.5</v>
      </c>
      <c r="T1617" s="39">
        <v>54.5</v>
      </c>
      <c r="U1617" s="48">
        <v>43.184885290148443</v>
      </c>
      <c r="V1617" s="39"/>
      <c r="W1617" s="39">
        <v>5</v>
      </c>
      <c r="X1617" s="39">
        <v>3</v>
      </c>
      <c r="Y1617" s="39">
        <v>6.5</v>
      </c>
      <c r="Z1617" s="39">
        <v>20</v>
      </c>
      <c r="AA1617" s="39"/>
      <c r="AB1617" s="52"/>
      <c r="AC1617" s="39"/>
      <c r="AD1617" s="41">
        <v>5</v>
      </c>
      <c r="AE1617" s="41"/>
      <c r="AF1617" s="68" t="s">
        <v>619</v>
      </c>
      <c r="AG1617" s="39" t="str">
        <f>VLOOKUP(B1617,$B$1703:$D$1743,2,FALSE)</f>
        <v>NSW</v>
      </c>
      <c r="AH1617" s="39" t="str">
        <f>VLOOKUP(B1617,$B$1703:$D$1743,3,FALSE)</f>
        <v>-</v>
      </c>
      <c r="AI1617" s="69" t="str">
        <f>TRIM(PROPER(L1617))</f>
        <v>Unusual Legacy</v>
      </c>
      <c r="AJ1617" s="39" t="str">
        <f>TEXT(A1617, "ddd")</f>
        <v>Sat</v>
      </c>
      <c r="AK1617" s="39">
        <f>MONTH(Table2[[#This Row],[Date]])</f>
        <v>4</v>
      </c>
      <c r="AL1617" s="79" t="s">
        <v>1361</v>
      </c>
      <c r="AM1617" s="39" t="str">
        <f>IF(AND(Table2[[#This Row],[Date]]=A1618,Table2[[#This Row],[Track]]=B1618,Table2[[#This Row],[Race]]=F1618,AL1617&lt;&gt;"Neg",AL1618&lt;&gt;"Neg"),2,"")</f>
        <v/>
      </c>
      <c r="AN1617" s="39" t="str">
        <f>IF(AM1617=2,2,IF(AND(AM1616=2,Table2[[#This Row],[Negatives]]&lt;&gt;"NEG"),2,""))</f>
        <v/>
      </c>
      <c r="AO1617" s="39">
        <f>IF(AND(Table2[[#This Row],[State]]="NSW",Table2[[#This Row],[Rated Order]]=3,AN1617=""),100,100)</f>
        <v>100</v>
      </c>
      <c r="AP1617" s="39" t="str">
        <f>IF(AC1617&lt;&gt;"Won","",AO1617*AD1617)</f>
        <v/>
      </c>
      <c r="AQ1617" s="39">
        <f>IF(AP1617="",AO1617*-1,AP1617-AO1617)</f>
        <v>-100</v>
      </c>
      <c r="AR1617" s="95" t="str">
        <f>IF(Table2[[#This Row],[Negatives]]="NEG","",IF(AND(Table2[[#This Row],[2 Pro Bets]]="",Table2[[#This Row],[State]]="NSW",Table2[[#This Row],[Rated Order]]=3),"",100))</f>
        <v/>
      </c>
      <c r="AS1617" s="47" t="str">
        <f>IF(Table2[[#This Row],[Pro Bet]]="","",IF(Table2[[#This Row],[Lev Ret]]="","",AR1617*Table2[[#This Row],[Div]]))</f>
        <v/>
      </c>
      <c r="AT1617" s="96" t="str">
        <f>IF(Table2[[#This Row],[Pro Bet]]="","",IF(AS1617="",AR1617*-1,AS1617-AR1617))</f>
        <v/>
      </c>
    </row>
    <row r="1618" spans="1:46" x14ac:dyDescent="0.25">
      <c r="A1618" s="38">
        <v>45409</v>
      </c>
      <c r="B1618" s="39" t="s">
        <v>107</v>
      </c>
      <c r="C1618" s="40">
        <v>0.53819444444444442</v>
      </c>
      <c r="D1618" s="39">
        <v>4</v>
      </c>
      <c r="E1618" s="39">
        <v>4</v>
      </c>
      <c r="F1618" s="70">
        <v>3</v>
      </c>
      <c r="G1618" s="39">
        <v>1600</v>
      </c>
      <c r="H1618" s="39" t="s">
        <v>988</v>
      </c>
      <c r="I1618" s="39" t="s">
        <v>1052</v>
      </c>
      <c r="J1618" s="39">
        <v>175</v>
      </c>
      <c r="K1618" s="39">
        <v>1</v>
      </c>
      <c r="L1618" s="39" t="s">
        <v>19</v>
      </c>
      <c r="M1618" s="39" t="s">
        <v>1006</v>
      </c>
      <c r="N1618" s="41">
        <v>2.2999999999999998</v>
      </c>
      <c r="O1618" s="39" t="s">
        <v>1327</v>
      </c>
      <c r="P1618" s="39" t="s">
        <v>1075</v>
      </c>
      <c r="Q1618" s="48"/>
      <c r="R1618" s="39">
        <v>8</v>
      </c>
      <c r="S1618" s="39">
        <v>60</v>
      </c>
      <c r="T1618" s="39">
        <v>60</v>
      </c>
      <c r="U1618" s="48">
        <v>66.734074823053589</v>
      </c>
      <c r="V1618" s="39">
        <v>1</v>
      </c>
      <c r="W1618" s="39">
        <v>1</v>
      </c>
      <c r="X1618" s="39">
        <v>2</v>
      </c>
      <c r="Y1618" s="39">
        <v>4.5999999999999996</v>
      </c>
      <c r="Z1618" s="39">
        <v>40</v>
      </c>
      <c r="AA1618" s="39">
        <v>8</v>
      </c>
      <c r="AB1618" s="52"/>
      <c r="AC1618" s="39"/>
      <c r="AD1618" s="41">
        <v>2.6</v>
      </c>
      <c r="AE1618" s="41"/>
      <c r="AF1618" s="68" t="s">
        <v>618</v>
      </c>
      <c r="AG1618" s="39" t="str">
        <f>VLOOKUP(B1618,$B$1703:$D$1743,2,FALSE)</f>
        <v>Vic</v>
      </c>
      <c r="AH1618" s="39" t="str">
        <f>VLOOKUP(B1618,$B$1703:$D$1743,3,FALSE)</f>
        <v>-</v>
      </c>
      <c r="AI1618" s="69" t="str">
        <f>TRIM(PROPER(L1618))</f>
        <v>Pounding</v>
      </c>
      <c r="AJ1618" s="39" t="str">
        <f>TEXT(A1618, "ddd")</f>
        <v>Sat</v>
      </c>
      <c r="AK1618" s="39">
        <f>MONTH(Table2[[#This Row],[Date]])</f>
        <v>4</v>
      </c>
      <c r="AL1618" s="39"/>
      <c r="AM1618" s="39" t="str">
        <f>IF(AND(Table2[[#This Row],[Date]]=A1619,Table2[[#This Row],[Track]]=B1619,Table2[[#This Row],[Race]]=F1619,AL1618&lt;&gt;"Neg",AL1619&lt;&gt;"Neg"),2,"")</f>
        <v/>
      </c>
      <c r="AN1618" s="39" t="str">
        <f>IF(AM1618=2,2,IF(AND(AM1617=2,Table2[[#This Row],[Negatives]]&lt;&gt;"NEG"),2,""))</f>
        <v/>
      </c>
      <c r="AO1618" s="39">
        <f>IF(AND(Table2[[#This Row],[State]]="NSW",Table2[[#This Row],[Rated Order]]=3,AN1618=""),100,100)</f>
        <v>100</v>
      </c>
      <c r="AP1618" s="39" t="str">
        <f>IF(AC1618&lt;&gt;"Won","",AO1618*AD1618)</f>
        <v/>
      </c>
      <c r="AQ1618" s="39">
        <f>IF(AP1618="",AO1618*-1,AP1618-AO1618)</f>
        <v>-100</v>
      </c>
      <c r="AR1618" s="95">
        <f>IF(Table2[[#This Row],[Negatives]]="NEG","",IF(AND(Table2[[#This Row],[2 Pro Bets]]="",Table2[[#This Row],[State]]="NSW",Table2[[#This Row],[Rated Order]]=3),"",100))</f>
        <v>100</v>
      </c>
      <c r="AS1618" s="47" t="str">
        <f>IF(Table2[[#This Row],[Pro Bet]]="","",IF(Table2[[#This Row],[Lev Ret]]="","",AR1618*Table2[[#This Row],[Div]]))</f>
        <v/>
      </c>
      <c r="AT1618" s="96">
        <f>IF(Table2[[#This Row],[Pro Bet]]="","",IF(AS1618="",AR1618*-1,AS1618-AR1618))</f>
        <v>-100</v>
      </c>
    </row>
    <row r="1619" spans="1:46" x14ac:dyDescent="0.25">
      <c r="A1619" s="38">
        <v>45409</v>
      </c>
      <c r="B1619" s="39" t="s">
        <v>107</v>
      </c>
      <c r="C1619" s="40">
        <v>0.5625</v>
      </c>
      <c r="D1619" s="39">
        <v>4</v>
      </c>
      <c r="E1619" s="39">
        <v>4</v>
      </c>
      <c r="F1619" s="70">
        <v>4</v>
      </c>
      <c r="G1619" s="39">
        <v>1400</v>
      </c>
      <c r="H1619" s="39" t="s">
        <v>1021</v>
      </c>
      <c r="I1619" s="39" t="s">
        <v>1061</v>
      </c>
      <c r="J1619" s="39">
        <v>175</v>
      </c>
      <c r="K1619" s="39">
        <v>5</v>
      </c>
      <c r="L1619" s="39" t="s">
        <v>292</v>
      </c>
      <c r="M1619" s="39" t="s">
        <v>990</v>
      </c>
      <c r="N1619" s="41">
        <v>8.4</v>
      </c>
      <c r="O1619" s="39" t="s">
        <v>1035</v>
      </c>
      <c r="P1619" s="39" t="s">
        <v>1094</v>
      </c>
      <c r="Q1619" s="48"/>
      <c r="R1619" s="39">
        <v>10</v>
      </c>
      <c r="S1619" s="39">
        <v>58</v>
      </c>
      <c r="T1619" s="39">
        <v>58</v>
      </c>
      <c r="U1619" s="48">
        <v>21.428571428571431</v>
      </c>
      <c r="V1619" s="39">
        <v>2</v>
      </c>
      <c r="W1619" s="39">
        <v>5</v>
      </c>
      <c r="X1619" s="39">
        <v>2</v>
      </c>
      <c r="Y1619" s="39">
        <v>5.4</v>
      </c>
      <c r="Z1619" s="39">
        <v>30</v>
      </c>
      <c r="AA1619" s="39">
        <v>10</v>
      </c>
      <c r="AB1619" s="52"/>
      <c r="AC1619" s="39"/>
      <c r="AD1619" s="41">
        <v>7</v>
      </c>
      <c r="AE1619" s="41"/>
      <c r="AF1619" s="68" t="s">
        <v>618</v>
      </c>
      <c r="AG1619" s="39" t="str">
        <f>VLOOKUP(B1619,$B$1703:$D$1743,2,FALSE)</f>
        <v>Vic</v>
      </c>
      <c r="AH1619" s="39" t="str">
        <f>VLOOKUP(B1619,$B$1703:$D$1743,3,FALSE)</f>
        <v>-</v>
      </c>
      <c r="AI1619" s="69" t="str">
        <f>TRIM(PROPER(L1619))</f>
        <v>Fire Of Etna</v>
      </c>
      <c r="AJ1619" s="39" t="str">
        <f>TEXT(A1619, "ddd")</f>
        <v>Sat</v>
      </c>
      <c r="AK1619" s="39">
        <f>MONTH(Table2[[#This Row],[Date]])</f>
        <v>4</v>
      </c>
      <c r="AL1619" s="39"/>
      <c r="AM1619" s="39" t="str">
        <f>IF(AND(Table2[[#This Row],[Date]]=A1620,Table2[[#This Row],[Track]]=B1620,Table2[[#This Row],[Race]]=F1620,AL1619&lt;&gt;"Neg",AL1620&lt;&gt;"Neg"),2,"")</f>
        <v/>
      </c>
      <c r="AN1619" s="39" t="str">
        <f>IF(AM1619=2,2,IF(AND(AM1618=2,Table2[[#This Row],[Negatives]]&lt;&gt;"NEG"),2,""))</f>
        <v/>
      </c>
      <c r="AO1619" s="39">
        <f>IF(AND(Table2[[#This Row],[State]]="NSW",Table2[[#This Row],[Rated Order]]=3,AN1619=""),100,100)</f>
        <v>100</v>
      </c>
      <c r="AP1619" s="39" t="str">
        <f>IF(AC1619&lt;&gt;"Won","",AO1619*AD1619)</f>
        <v/>
      </c>
      <c r="AQ1619" s="39">
        <f>IF(AP1619="",AO1619*-1,AP1619-AO1619)</f>
        <v>-100</v>
      </c>
      <c r="AR1619" s="95">
        <f>IF(Table2[[#This Row],[Negatives]]="NEG","",IF(AND(Table2[[#This Row],[2 Pro Bets]]="",Table2[[#This Row],[State]]="NSW",Table2[[#This Row],[Rated Order]]=3),"",100))</f>
        <v>100</v>
      </c>
      <c r="AS1619" s="47" t="str">
        <f>IF(Table2[[#This Row],[Pro Bet]]="","",IF(Table2[[#This Row],[Lev Ret]]="","",AR1619*Table2[[#This Row],[Div]]))</f>
        <v/>
      </c>
      <c r="AT1619" s="96">
        <f>IF(Table2[[#This Row],[Pro Bet]]="","",IF(AS1619="",AR1619*-1,AS1619-AR1619))</f>
        <v>-100</v>
      </c>
    </row>
    <row r="1620" spans="1:46" x14ac:dyDescent="0.25">
      <c r="A1620" s="38">
        <v>45409</v>
      </c>
      <c r="B1620" s="39" t="s">
        <v>107</v>
      </c>
      <c r="C1620" s="40">
        <v>0.5625</v>
      </c>
      <c r="D1620" s="39">
        <v>4</v>
      </c>
      <c r="E1620" s="39">
        <v>4</v>
      </c>
      <c r="F1620" s="70">
        <v>4</v>
      </c>
      <c r="G1620" s="39">
        <v>1400</v>
      </c>
      <c r="H1620" s="39" t="s">
        <v>1021</v>
      </c>
      <c r="I1620" s="39" t="s">
        <v>1061</v>
      </c>
      <c r="J1620" s="39">
        <v>175</v>
      </c>
      <c r="K1620" s="39">
        <v>4</v>
      </c>
      <c r="L1620" s="39" t="s">
        <v>244</v>
      </c>
      <c r="M1620" s="39" t="s">
        <v>1030</v>
      </c>
      <c r="N1620" s="41">
        <v>3.8</v>
      </c>
      <c r="O1620" s="39" t="s">
        <v>1349</v>
      </c>
      <c r="P1620" s="39" t="s">
        <v>1020</v>
      </c>
      <c r="Q1620" s="48"/>
      <c r="R1620" s="39">
        <v>1</v>
      </c>
      <c r="S1620" s="39">
        <v>58</v>
      </c>
      <c r="T1620" s="39">
        <v>58</v>
      </c>
      <c r="U1620" s="48">
        <v>21.428571428571431</v>
      </c>
      <c r="V1620" s="39">
        <v>3</v>
      </c>
      <c r="W1620" s="39"/>
      <c r="X1620" s="39">
        <v>3</v>
      </c>
      <c r="Y1620" s="39">
        <v>5.5</v>
      </c>
      <c r="Z1620" s="39">
        <v>30</v>
      </c>
      <c r="AA1620" s="39">
        <v>10</v>
      </c>
      <c r="AB1620" s="52"/>
      <c r="AC1620" s="39" t="s">
        <v>617</v>
      </c>
      <c r="AD1620" s="41">
        <v>3.8</v>
      </c>
      <c r="AE1620" s="41">
        <v>1.6</v>
      </c>
      <c r="AF1620" s="68" t="s">
        <v>618</v>
      </c>
      <c r="AG1620" s="39" t="str">
        <f>VLOOKUP(B1620,$B$1703:$D$1743,2,FALSE)</f>
        <v>Vic</v>
      </c>
      <c r="AH1620" s="39" t="str">
        <f>VLOOKUP(B1620,$B$1703:$D$1743,3,FALSE)</f>
        <v>-</v>
      </c>
      <c r="AI1620" s="69" t="str">
        <f>TRIM(PROPER(L1620))</f>
        <v>Extratwo</v>
      </c>
      <c r="AJ1620" s="39" t="str">
        <f>TEXT(A1620, "ddd")</f>
        <v>Sat</v>
      </c>
      <c r="AK1620" s="39">
        <f>MONTH(Table2[[#This Row],[Date]])</f>
        <v>4</v>
      </c>
      <c r="AL1620" s="39" t="s">
        <v>1361</v>
      </c>
      <c r="AM1620" s="39" t="str">
        <f>IF(AND(Table2[[#This Row],[Date]]=A1621,Table2[[#This Row],[Track]]=B1621,Table2[[#This Row],[Race]]=F1621,AL1620&lt;&gt;"Neg",AL1621&lt;&gt;"Neg"),2,"")</f>
        <v/>
      </c>
      <c r="AN1620" s="39" t="str">
        <f>IF(AM1620=2,2,IF(AND(AM1619=2,Table2[[#This Row],[Negatives]]&lt;&gt;"NEG"),2,""))</f>
        <v/>
      </c>
      <c r="AO1620" s="39">
        <f>IF(AND(Table2[[#This Row],[State]]="NSW",Table2[[#This Row],[Rated Order]]=3,AN1620=""),100,100)</f>
        <v>100</v>
      </c>
      <c r="AP1620" s="39">
        <f>IF(AC1620&lt;&gt;"Won","",AO1620*AD1620)</f>
        <v>380</v>
      </c>
      <c r="AQ1620" s="39">
        <f>IF(AP1620="",AO1620*-1,AP1620-AO1620)</f>
        <v>280</v>
      </c>
      <c r="AR1620" s="95" t="str">
        <f>IF(Table2[[#This Row],[Negatives]]="NEG","",IF(AND(Table2[[#This Row],[2 Pro Bets]]="",Table2[[#This Row],[State]]="NSW",Table2[[#This Row],[Rated Order]]=3),"",100))</f>
        <v/>
      </c>
      <c r="AS1620" s="47" t="str">
        <f>IF(Table2[[#This Row],[Pro Bet]]="","",IF(Table2[[#This Row],[Lev Ret]]="","",AR1620*Table2[[#This Row],[Div]]))</f>
        <v/>
      </c>
      <c r="AT1620" s="96" t="str">
        <f>IF(Table2[[#This Row],[Pro Bet]]="","",IF(AS1620="",AR1620*-1,AS1620-AR1620))</f>
        <v/>
      </c>
    </row>
    <row r="1621" spans="1:46" x14ac:dyDescent="0.25">
      <c r="A1621" s="38">
        <v>45409</v>
      </c>
      <c r="B1621" s="39" t="s">
        <v>45</v>
      </c>
      <c r="C1621" s="40">
        <v>0.57638888888888884</v>
      </c>
      <c r="D1621" s="39">
        <v>4</v>
      </c>
      <c r="E1621" s="39">
        <v>0</v>
      </c>
      <c r="F1621" s="70">
        <v>5</v>
      </c>
      <c r="G1621" s="39">
        <v>1300</v>
      </c>
      <c r="H1621" s="39" t="s">
        <v>1426</v>
      </c>
      <c r="I1621" s="39">
        <v>78</v>
      </c>
      <c r="J1621" s="39">
        <v>160</v>
      </c>
      <c r="K1621" s="39">
        <v>3</v>
      </c>
      <c r="L1621" s="39" t="s">
        <v>122</v>
      </c>
      <c r="M1621" s="39" t="s">
        <v>999</v>
      </c>
      <c r="N1621" s="41">
        <v>8.8000000000000007</v>
      </c>
      <c r="O1621" s="39" t="s">
        <v>1337</v>
      </c>
      <c r="P1621" s="39" t="s">
        <v>1563</v>
      </c>
      <c r="Q1621" s="48">
        <v>3</v>
      </c>
      <c r="R1621" s="39">
        <v>4</v>
      </c>
      <c r="S1621" s="39">
        <v>61.5</v>
      </c>
      <c r="T1621" s="39">
        <v>58.5</v>
      </c>
      <c r="U1621" s="48">
        <v>24.350649350649348</v>
      </c>
      <c r="V1621" s="39">
        <v>4</v>
      </c>
      <c r="W1621" s="39">
        <v>2</v>
      </c>
      <c r="X1621" s="39">
        <v>2</v>
      </c>
      <c r="Y1621" s="39">
        <v>4.5</v>
      </c>
      <c r="Z1621" s="39">
        <v>20</v>
      </c>
      <c r="AA1621" s="39"/>
      <c r="AB1621" s="52"/>
      <c r="AC1621" s="39"/>
      <c r="AD1621" s="41">
        <v>10</v>
      </c>
      <c r="AE1621" s="41"/>
      <c r="AF1621" s="68" t="s">
        <v>619</v>
      </c>
      <c r="AG1621" s="39" t="str">
        <f>VLOOKUP(B1621,$B$1703:$D$1743,2,FALSE)</f>
        <v>NSW</v>
      </c>
      <c r="AH1621" s="39" t="str">
        <f>VLOOKUP(B1621,$B$1703:$D$1743,3,FALSE)</f>
        <v>-</v>
      </c>
      <c r="AI1621" s="69" t="str">
        <f>TRIM(PROPER(L1621))</f>
        <v>Powerful Peg</v>
      </c>
      <c r="AJ1621" s="39" t="str">
        <f>TEXT(A1621, "ddd")</f>
        <v>Sat</v>
      </c>
      <c r="AK1621" s="39">
        <f>MONTH(Table2[[#This Row],[Date]])</f>
        <v>4</v>
      </c>
      <c r="AL1621" s="39"/>
      <c r="AM1621" s="39" t="str">
        <f>IF(AND(Table2[[#This Row],[Date]]=A1622,Table2[[#This Row],[Track]]=B1622,Table2[[#This Row],[Race]]=F1622,AL1621&lt;&gt;"Neg",AL1622&lt;&gt;"Neg"),2,"")</f>
        <v/>
      </c>
      <c r="AN1621" s="39" t="str">
        <f>IF(AM1621=2,2,IF(AND(AM1620=2,Table2[[#This Row],[Negatives]]&lt;&gt;"NEG"),2,""))</f>
        <v/>
      </c>
      <c r="AO1621" s="39">
        <f>IF(AND(Table2[[#This Row],[State]]="NSW",Table2[[#This Row],[Rated Order]]=3,AN1621=""),100,100)</f>
        <v>100</v>
      </c>
      <c r="AP1621" s="39" t="str">
        <f>IF(AC1621&lt;&gt;"Won","",AO1621*AD1621)</f>
        <v/>
      </c>
      <c r="AQ1621" s="39">
        <f>IF(AP1621="",AO1621*-1,AP1621-AO1621)</f>
        <v>-100</v>
      </c>
      <c r="AR1621" s="95">
        <f>IF(Table2[[#This Row],[Negatives]]="NEG","",IF(AND(Table2[[#This Row],[2 Pro Bets]]="",Table2[[#This Row],[State]]="NSW",Table2[[#This Row],[Rated Order]]=3),"",100))</f>
        <v>100</v>
      </c>
      <c r="AS1621" s="47" t="str">
        <f>IF(Table2[[#This Row],[Pro Bet]]="","",IF(Table2[[#This Row],[Lev Ret]]="","",AR1621*Table2[[#This Row],[Div]]))</f>
        <v/>
      </c>
      <c r="AT1621" s="96">
        <f>IF(Table2[[#This Row],[Pro Bet]]="","",IF(AS1621="",AR1621*-1,AS1621-AR1621))</f>
        <v>-100</v>
      </c>
    </row>
    <row r="1622" spans="1:46" x14ac:dyDescent="0.25">
      <c r="A1622" s="38">
        <v>45409</v>
      </c>
      <c r="B1622" s="39" t="s">
        <v>107</v>
      </c>
      <c r="C1622" s="40">
        <v>0.58680555555555558</v>
      </c>
      <c r="D1622" s="39">
        <v>4</v>
      </c>
      <c r="E1622" s="39">
        <v>4</v>
      </c>
      <c r="F1622" s="70">
        <v>5</v>
      </c>
      <c r="G1622" s="39">
        <v>2000</v>
      </c>
      <c r="H1622" s="39" t="s">
        <v>988</v>
      </c>
      <c r="I1622" s="39" t="s">
        <v>1052</v>
      </c>
      <c r="J1622" s="39">
        <v>175</v>
      </c>
      <c r="K1622" s="39">
        <v>2</v>
      </c>
      <c r="L1622" s="39" t="s">
        <v>75</v>
      </c>
      <c r="M1622" s="39" t="s">
        <v>999</v>
      </c>
      <c r="N1622" s="41">
        <v>6.5</v>
      </c>
      <c r="O1622" s="39" t="s">
        <v>1125</v>
      </c>
      <c r="P1622" s="39" t="s">
        <v>1094</v>
      </c>
      <c r="Q1622" s="48"/>
      <c r="R1622" s="39">
        <v>8</v>
      </c>
      <c r="S1622" s="39">
        <v>59</v>
      </c>
      <c r="T1622" s="39">
        <v>59</v>
      </c>
      <c r="U1622" s="48">
        <v>63.003663003663007</v>
      </c>
      <c r="V1622" s="39">
        <v>1</v>
      </c>
      <c r="W1622" s="39">
        <v>1</v>
      </c>
      <c r="X1622" s="39">
        <v>2</v>
      </c>
      <c r="Y1622" s="39">
        <v>4.5999999999999996</v>
      </c>
      <c r="Z1622" s="39">
        <v>35</v>
      </c>
      <c r="AA1622" s="39">
        <v>8</v>
      </c>
      <c r="AB1622" s="52"/>
      <c r="AC1622" s="39"/>
      <c r="AD1622" s="41">
        <v>10</v>
      </c>
      <c r="AE1622" s="41"/>
      <c r="AF1622" s="68" t="s">
        <v>618</v>
      </c>
      <c r="AG1622" s="39" t="str">
        <f>VLOOKUP(B1622,$B$1703:$D$1743,2,FALSE)</f>
        <v>Vic</v>
      </c>
      <c r="AH1622" s="39" t="str">
        <f>VLOOKUP(B1622,$B$1703:$D$1743,3,FALSE)</f>
        <v>-</v>
      </c>
      <c r="AI1622" s="69" t="str">
        <f>TRIM(PROPER(L1622))</f>
        <v>Magnaspin</v>
      </c>
      <c r="AJ1622" s="39" t="str">
        <f>TEXT(A1622, "ddd")</f>
        <v>Sat</v>
      </c>
      <c r="AK1622" s="39">
        <f>MONTH(Table2[[#This Row],[Date]])</f>
        <v>4</v>
      </c>
      <c r="AL1622" s="39"/>
      <c r="AM1622" s="39" t="str">
        <f>IF(AND(Table2[[#This Row],[Date]]=A1623,Table2[[#This Row],[Track]]=B1623,Table2[[#This Row],[Race]]=F1623,AL1622&lt;&gt;"Neg",AL1623&lt;&gt;"Neg"),2,"")</f>
        <v/>
      </c>
      <c r="AN1622" s="39" t="str">
        <f>IF(AM1622=2,2,IF(AND(AM1621=2,Table2[[#This Row],[Negatives]]&lt;&gt;"NEG"),2,""))</f>
        <v/>
      </c>
      <c r="AO1622" s="39">
        <f>IF(AND(Table2[[#This Row],[State]]="NSW",Table2[[#This Row],[Rated Order]]=3,AN1622=""),100,100)</f>
        <v>100</v>
      </c>
      <c r="AP1622" s="39" t="str">
        <f>IF(AC1622&lt;&gt;"Won","",AO1622*AD1622)</f>
        <v/>
      </c>
      <c r="AQ1622" s="39">
        <f>IF(AP1622="",AO1622*-1,AP1622-AO1622)</f>
        <v>-100</v>
      </c>
      <c r="AR1622" s="95">
        <f>IF(Table2[[#This Row],[Negatives]]="NEG","",IF(AND(Table2[[#This Row],[2 Pro Bets]]="",Table2[[#This Row],[State]]="NSW",Table2[[#This Row],[Rated Order]]=3),"",100))</f>
        <v>100</v>
      </c>
      <c r="AS1622" s="47" t="str">
        <f>IF(Table2[[#This Row],[Pro Bet]]="","",IF(Table2[[#This Row],[Lev Ret]]="","",AR1622*Table2[[#This Row],[Div]]))</f>
        <v/>
      </c>
      <c r="AT1622" s="96">
        <f>IF(Table2[[#This Row],[Pro Bet]]="","",IF(AS1622="",AR1622*-1,AS1622-AR1622))</f>
        <v>-100</v>
      </c>
    </row>
    <row r="1623" spans="1:46" x14ac:dyDescent="0.25">
      <c r="A1623" s="38">
        <v>45409</v>
      </c>
      <c r="B1623" s="39" t="s">
        <v>45</v>
      </c>
      <c r="C1623" s="40">
        <v>0.625</v>
      </c>
      <c r="D1623" s="39">
        <v>4</v>
      </c>
      <c r="E1623" s="39">
        <v>0</v>
      </c>
      <c r="F1623" s="70">
        <v>7</v>
      </c>
      <c r="G1623" s="39">
        <v>1100</v>
      </c>
      <c r="H1623" s="39" t="s">
        <v>1398</v>
      </c>
      <c r="I1623" s="39">
        <v>94</v>
      </c>
      <c r="J1623" s="39">
        <v>160</v>
      </c>
      <c r="K1623" s="39">
        <v>13</v>
      </c>
      <c r="L1623" s="39" t="s">
        <v>156</v>
      </c>
      <c r="M1623" s="39" t="s">
        <v>999</v>
      </c>
      <c r="N1623" s="41">
        <v>32.5</v>
      </c>
      <c r="O1623" s="39" t="s">
        <v>1149</v>
      </c>
      <c r="P1623" s="39" t="s">
        <v>1562</v>
      </c>
      <c r="Q1623" s="48">
        <v>2</v>
      </c>
      <c r="R1623" s="39">
        <v>5</v>
      </c>
      <c r="S1623" s="39">
        <v>53.5</v>
      </c>
      <c r="T1623" s="39">
        <v>51.5</v>
      </c>
      <c r="U1623" s="48">
        <v>30.854700854700855</v>
      </c>
      <c r="V1623" s="39"/>
      <c r="W1623" s="39"/>
      <c r="X1623" s="39">
        <v>2</v>
      </c>
      <c r="Y1623" s="39">
        <v>5.5</v>
      </c>
      <c r="Z1623" s="39">
        <v>20</v>
      </c>
      <c r="AA1623" s="39"/>
      <c r="AB1623" s="52"/>
      <c r="AC1623" s="39" t="s">
        <v>2</v>
      </c>
      <c r="AD1623" s="41">
        <v>31</v>
      </c>
      <c r="AE1623" s="41">
        <v>5.8</v>
      </c>
      <c r="AF1623" s="68" t="s">
        <v>619</v>
      </c>
      <c r="AG1623" s="39" t="str">
        <f>VLOOKUP(B1623,$B$1703:$D$1743,2,FALSE)</f>
        <v>NSW</v>
      </c>
      <c r="AH1623" s="39" t="str">
        <f>VLOOKUP(B1623,$B$1703:$D$1743,3,FALSE)</f>
        <v>-</v>
      </c>
      <c r="AI1623" s="69" t="str">
        <f>TRIM(PROPER(L1623))</f>
        <v>Manhood</v>
      </c>
      <c r="AJ1623" s="39" t="str">
        <f>TEXT(A1623, "ddd")</f>
        <v>Sat</v>
      </c>
      <c r="AK1623" s="39">
        <f>MONTH(Table2[[#This Row],[Date]])</f>
        <v>4</v>
      </c>
      <c r="AL1623" s="39"/>
      <c r="AM1623" s="39" t="str">
        <f>IF(AND(Table2[[#This Row],[Date]]=A1624,Table2[[#This Row],[Track]]=B1624,Table2[[#This Row],[Race]]=F1624,AL1623&lt;&gt;"Neg",AL1624&lt;&gt;"Neg"),2,"")</f>
        <v/>
      </c>
      <c r="AN1623" s="39" t="str">
        <f>IF(AM1623=2,2,IF(AND(AM1622=2,Table2[[#This Row],[Negatives]]&lt;&gt;"NEG"),2,""))</f>
        <v/>
      </c>
      <c r="AO1623" s="39">
        <f>IF(AND(Table2[[#This Row],[State]]="NSW",Table2[[#This Row],[Rated Order]]=3,AN1623=""),100,100)</f>
        <v>100</v>
      </c>
      <c r="AP1623" s="39" t="str">
        <f>IF(AC1623&lt;&gt;"Won","",AO1623*AD1623)</f>
        <v/>
      </c>
      <c r="AQ1623" s="39">
        <f>IF(AP1623="",AO1623*-1,AP1623-AO1623)</f>
        <v>-100</v>
      </c>
      <c r="AR1623" s="95">
        <f>IF(Table2[[#This Row],[Negatives]]="NEG","",IF(AND(Table2[[#This Row],[2 Pro Bets]]="",Table2[[#This Row],[State]]="NSW",Table2[[#This Row],[Rated Order]]=3),"",100))</f>
        <v>100</v>
      </c>
      <c r="AS1623" s="47" t="str">
        <f>IF(Table2[[#This Row],[Pro Bet]]="","",IF(Table2[[#This Row],[Lev Ret]]="","",AR1623*Table2[[#This Row],[Div]]))</f>
        <v/>
      </c>
      <c r="AT1623" s="96">
        <f>IF(Table2[[#This Row],[Pro Bet]]="","",IF(AS1623="",AR1623*-1,AS1623-AR1623))</f>
        <v>-100</v>
      </c>
    </row>
    <row r="1624" spans="1:46" x14ac:dyDescent="0.25">
      <c r="A1624" s="38">
        <v>45409</v>
      </c>
      <c r="B1624" s="39" t="s">
        <v>107</v>
      </c>
      <c r="C1624" s="40">
        <v>0.63541666666666663</v>
      </c>
      <c r="D1624" s="39">
        <v>4</v>
      </c>
      <c r="E1624" s="39">
        <v>4</v>
      </c>
      <c r="F1624" s="70">
        <v>7</v>
      </c>
      <c r="G1624" s="39">
        <v>1200</v>
      </c>
      <c r="H1624" s="39" t="s">
        <v>988</v>
      </c>
      <c r="I1624" s="39" t="s">
        <v>1052</v>
      </c>
      <c r="J1624" s="39">
        <v>175</v>
      </c>
      <c r="K1624" s="39">
        <v>3</v>
      </c>
      <c r="L1624" s="39" t="s">
        <v>179</v>
      </c>
      <c r="M1624" s="39" t="s">
        <v>990</v>
      </c>
      <c r="N1624" s="41">
        <v>6.5</v>
      </c>
      <c r="O1624" s="39" t="s">
        <v>1201</v>
      </c>
      <c r="P1624" s="39" t="s">
        <v>1213</v>
      </c>
      <c r="Q1624" s="48"/>
      <c r="R1624" s="39">
        <v>2</v>
      </c>
      <c r="S1624" s="39">
        <v>59</v>
      </c>
      <c r="T1624" s="39">
        <v>59</v>
      </c>
      <c r="U1624" s="48">
        <v>38.640429338103758</v>
      </c>
      <c r="V1624" s="39">
        <v>2</v>
      </c>
      <c r="W1624" s="39">
        <v>3</v>
      </c>
      <c r="X1624" s="39">
        <v>2</v>
      </c>
      <c r="Y1624" s="39">
        <v>4.5999999999999996</v>
      </c>
      <c r="Z1624" s="39">
        <v>40</v>
      </c>
      <c r="AA1624" s="39">
        <v>9</v>
      </c>
      <c r="AB1624" s="52"/>
      <c r="AC1624" s="39"/>
      <c r="AD1624" s="41">
        <v>5.5</v>
      </c>
      <c r="AE1624" s="41"/>
      <c r="AF1624" s="68" t="s">
        <v>618</v>
      </c>
      <c r="AG1624" s="39" t="str">
        <f>VLOOKUP(B1624,$B$1703:$D$1743,2,FALSE)</f>
        <v>Vic</v>
      </c>
      <c r="AH1624" s="39" t="str">
        <f>VLOOKUP(B1624,$B$1703:$D$1743,3,FALSE)</f>
        <v>-</v>
      </c>
      <c r="AI1624" s="69" t="str">
        <f>TRIM(PROPER(L1624))</f>
        <v>General Beau</v>
      </c>
      <c r="AJ1624" s="39" t="str">
        <f>TEXT(A1624, "ddd")</f>
        <v>Sat</v>
      </c>
      <c r="AK1624" s="39">
        <f>MONTH(Table2[[#This Row],[Date]])</f>
        <v>4</v>
      </c>
      <c r="AL1624" s="39" t="s">
        <v>1361</v>
      </c>
      <c r="AM1624" s="39" t="str">
        <f>IF(AND(Table2[[#This Row],[Date]]=A1625,Table2[[#This Row],[Track]]=B1625,Table2[[#This Row],[Race]]=F1625,AL1624&lt;&gt;"Neg",AL1625&lt;&gt;"Neg"),2,"")</f>
        <v/>
      </c>
      <c r="AN1624" s="39" t="str">
        <f>IF(AM1624=2,2,IF(AND(AM1623=2,Table2[[#This Row],[Negatives]]&lt;&gt;"NEG"),2,""))</f>
        <v/>
      </c>
      <c r="AO1624" s="39">
        <f>IF(AND(Table2[[#This Row],[State]]="NSW",Table2[[#This Row],[Rated Order]]=3,AN1624=""),100,100)</f>
        <v>100</v>
      </c>
      <c r="AP1624" s="39" t="str">
        <f>IF(AC1624&lt;&gt;"Won","",AO1624*AD1624)</f>
        <v/>
      </c>
      <c r="AQ1624" s="39">
        <f>IF(AP1624="",AO1624*-1,AP1624-AO1624)</f>
        <v>-100</v>
      </c>
      <c r="AR1624" s="95" t="str">
        <f>IF(Table2[[#This Row],[Negatives]]="NEG","",IF(AND(Table2[[#This Row],[2 Pro Bets]]="",Table2[[#This Row],[State]]="NSW",Table2[[#This Row],[Rated Order]]=3),"",100))</f>
        <v/>
      </c>
      <c r="AS1624" s="47" t="str">
        <f>IF(Table2[[#This Row],[Pro Bet]]="","",IF(Table2[[#This Row],[Lev Ret]]="","",AR1624*Table2[[#This Row],[Div]]))</f>
        <v/>
      </c>
      <c r="AT1624" s="96" t="str">
        <f>IF(Table2[[#This Row],[Pro Bet]]="","",IF(AS1624="",AR1624*-1,AS1624-AR1624))</f>
        <v/>
      </c>
    </row>
    <row r="1625" spans="1:46" x14ac:dyDescent="0.25">
      <c r="A1625" s="38">
        <v>45409</v>
      </c>
      <c r="B1625" s="39" t="s">
        <v>107</v>
      </c>
      <c r="C1625" s="40">
        <v>0.63541666666666663</v>
      </c>
      <c r="D1625" s="39">
        <v>4</v>
      </c>
      <c r="E1625" s="39">
        <v>4</v>
      </c>
      <c r="F1625" s="70">
        <v>7</v>
      </c>
      <c r="G1625" s="39">
        <v>1200</v>
      </c>
      <c r="H1625" s="39" t="s">
        <v>988</v>
      </c>
      <c r="I1625" s="39" t="s">
        <v>1052</v>
      </c>
      <c r="J1625" s="39">
        <v>175</v>
      </c>
      <c r="K1625" s="39">
        <v>1</v>
      </c>
      <c r="L1625" s="39" t="s">
        <v>67</v>
      </c>
      <c r="M1625" s="39" t="s">
        <v>999</v>
      </c>
      <c r="N1625" s="41">
        <v>4.9000000000000004</v>
      </c>
      <c r="O1625" s="39" t="s">
        <v>1238</v>
      </c>
      <c r="P1625" s="39" t="s">
        <v>1020</v>
      </c>
      <c r="Q1625" s="48"/>
      <c r="R1625" s="39">
        <v>8</v>
      </c>
      <c r="S1625" s="39">
        <v>61</v>
      </c>
      <c r="T1625" s="39">
        <v>61</v>
      </c>
      <c r="U1625" s="48">
        <v>38.640429338103758</v>
      </c>
      <c r="V1625" s="39">
        <v>3</v>
      </c>
      <c r="W1625" s="39">
        <v>1</v>
      </c>
      <c r="X1625" s="39">
        <v>3</v>
      </c>
      <c r="Y1625" s="39">
        <v>5.5</v>
      </c>
      <c r="Z1625" s="39">
        <v>30</v>
      </c>
      <c r="AA1625" s="39">
        <v>9</v>
      </c>
      <c r="AB1625" s="52"/>
      <c r="AC1625" s="39" t="s">
        <v>1</v>
      </c>
      <c r="AD1625" s="41">
        <v>8</v>
      </c>
      <c r="AE1625" s="41"/>
      <c r="AF1625" s="68" t="s">
        <v>618</v>
      </c>
      <c r="AG1625" s="39" t="str">
        <f>VLOOKUP(B1625,$B$1703:$D$1743,2,FALSE)</f>
        <v>Vic</v>
      </c>
      <c r="AH1625" s="39" t="str">
        <f>VLOOKUP(B1625,$B$1703:$D$1743,3,FALSE)</f>
        <v>-</v>
      </c>
      <c r="AI1625" s="69" t="str">
        <f>TRIM(PROPER(L1625))</f>
        <v>Jigsaw</v>
      </c>
      <c r="AJ1625" s="39" t="str">
        <f>TEXT(A1625, "ddd")</f>
        <v>Sat</v>
      </c>
      <c r="AK1625" s="39">
        <f>MONTH(Table2[[#This Row],[Date]])</f>
        <v>4</v>
      </c>
      <c r="AL1625" s="39"/>
      <c r="AM1625" s="39" t="str">
        <f>IF(AND(Table2[[#This Row],[Date]]=A1626,Table2[[#This Row],[Track]]=B1626,Table2[[#This Row],[Race]]=F1626,AL1625&lt;&gt;"Neg",AL1626&lt;&gt;"Neg"),2,"")</f>
        <v/>
      </c>
      <c r="AN1625" s="39" t="str">
        <f>IF(AM1625=2,2,IF(AND(AM1624=2,Table2[[#This Row],[Negatives]]&lt;&gt;"NEG"),2,""))</f>
        <v/>
      </c>
      <c r="AO1625" s="39">
        <f>IF(AND(Table2[[#This Row],[State]]="NSW",Table2[[#This Row],[Rated Order]]=3,AN1625=""),100,100)</f>
        <v>100</v>
      </c>
      <c r="AP1625" s="39" t="str">
        <f>IF(AC1625&lt;&gt;"Won","",AO1625*AD1625)</f>
        <v/>
      </c>
      <c r="AQ1625" s="39">
        <f>IF(AP1625="",AO1625*-1,AP1625-AO1625)</f>
        <v>-100</v>
      </c>
      <c r="AR1625" s="95">
        <f>IF(Table2[[#This Row],[Negatives]]="NEG","",IF(AND(Table2[[#This Row],[2 Pro Bets]]="",Table2[[#This Row],[State]]="NSW",Table2[[#This Row],[Rated Order]]=3),"",100))</f>
        <v>100</v>
      </c>
      <c r="AS1625" s="47" t="str">
        <f>IF(Table2[[#This Row],[Pro Bet]]="","",IF(Table2[[#This Row],[Lev Ret]]="","",AR1625*Table2[[#This Row],[Div]]))</f>
        <v/>
      </c>
      <c r="AT1625" s="96">
        <f>IF(Table2[[#This Row],[Pro Bet]]="","",IF(AS1625="",AR1625*-1,AS1625-AR1625))</f>
        <v>-100</v>
      </c>
    </row>
    <row r="1626" spans="1:46" x14ac:dyDescent="0.25">
      <c r="A1626" s="38">
        <v>45409</v>
      </c>
      <c r="B1626" s="39" t="s">
        <v>45</v>
      </c>
      <c r="C1626" s="40">
        <v>0.64930555555555558</v>
      </c>
      <c r="D1626" s="39">
        <v>4</v>
      </c>
      <c r="E1626" s="39">
        <v>0</v>
      </c>
      <c r="F1626" s="70">
        <v>8</v>
      </c>
      <c r="G1626" s="39">
        <v>1500</v>
      </c>
      <c r="H1626" s="39" t="s">
        <v>1398</v>
      </c>
      <c r="I1626" s="39">
        <v>100</v>
      </c>
      <c r="J1626" s="39">
        <v>160</v>
      </c>
      <c r="K1626" s="39">
        <v>11</v>
      </c>
      <c r="L1626" s="39" t="s">
        <v>175</v>
      </c>
      <c r="M1626" s="39" t="s">
        <v>999</v>
      </c>
      <c r="N1626" s="41">
        <v>12.7</v>
      </c>
      <c r="O1626" s="39" t="s">
        <v>1349</v>
      </c>
      <c r="P1626" s="39" t="s">
        <v>1498</v>
      </c>
      <c r="Q1626" s="48"/>
      <c r="R1626" s="39">
        <v>8</v>
      </c>
      <c r="S1626" s="39">
        <v>55</v>
      </c>
      <c r="T1626" s="39">
        <v>55</v>
      </c>
      <c r="U1626" s="48">
        <v>35.651793525809275</v>
      </c>
      <c r="V1626" s="39"/>
      <c r="W1626" s="39">
        <v>5</v>
      </c>
      <c r="X1626" s="39">
        <v>2</v>
      </c>
      <c r="Y1626" s="39">
        <v>5.4</v>
      </c>
      <c r="Z1626" s="39">
        <v>20</v>
      </c>
      <c r="AA1626" s="39"/>
      <c r="AB1626" s="52"/>
      <c r="AC1626" s="39" t="s">
        <v>1</v>
      </c>
      <c r="AD1626" s="41">
        <v>13</v>
      </c>
      <c r="AE1626" s="41">
        <v>3.1</v>
      </c>
      <c r="AF1626" s="68" t="s">
        <v>619</v>
      </c>
      <c r="AG1626" s="39" t="str">
        <f>VLOOKUP(B1626,$B$1703:$D$1743,2,FALSE)</f>
        <v>NSW</v>
      </c>
      <c r="AH1626" s="39" t="str">
        <f>VLOOKUP(B1626,$B$1703:$D$1743,3,FALSE)</f>
        <v>-</v>
      </c>
      <c r="AI1626" s="69" t="str">
        <f>TRIM(PROPER(L1626))</f>
        <v>St Lawrence</v>
      </c>
      <c r="AJ1626" s="39" t="str">
        <f>TEXT(A1626, "ddd")</f>
        <v>Sat</v>
      </c>
      <c r="AK1626" s="39">
        <f>MONTH(Table2[[#This Row],[Date]])</f>
        <v>4</v>
      </c>
      <c r="AL1626" s="39"/>
      <c r="AM1626" s="39" t="str">
        <f>IF(AND(Table2[[#This Row],[Date]]=A1627,Table2[[#This Row],[Track]]=B1627,Table2[[#This Row],[Race]]=F1627,AL1626&lt;&gt;"Neg",AL1627&lt;&gt;"Neg"),2,"")</f>
        <v/>
      </c>
      <c r="AN1626" s="39" t="str">
        <f>IF(AM1626=2,2,IF(AND(AM1625=2,Table2[[#This Row],[Negatives]]&lt;&gt;"NEG"),2,""))</f>
        <v/>
      </c>
      <c r="AO1626" s="39">
        <f>IF(AND(Table2[[#This Row],[State]]="NSW",Table2[[#This Row],[Rated Order]]=3,AN1626=""),100,100)</f>
        <v>100</v>
      </c>
      <c r="AP1626" s="39" t="str">
        <f>IF(AC1626&lt;&gt;"Won","",AO1626*AD1626)</f>
        <v/>
      </c>
      <c r="AQ1626" s="39">
        <f>IF(AP1626="",AO1626*-1,AP1626-AO1626)</f>
        <v>-100</v>
      </c>
      <c r="AR1626" s="95">
        <f>IF(Table2[[#This Row],[Negatives]]="NEG","",IF(AND(Table2[[#This Row],[2 Pro Bets]]="",Table2[[#This Row],[State]]="NSW",Table2[[#This Row],[Rated Order]]=3),"",100))</f>
        <v>100</v>
      </c>
      <c r="AS1626" s="47" t="str">
        <f>IF(Table2[[#This Row],[Pro Bet]]="","",IF(Table2[[#This Row],[Lev Ret]]="","",AR1626*Table2[[#This Row],[Div]]))</f>
        <v/>
      </c>
      <c r="AT1626" s="96">
        <f>IF(Table2[[#This Row],[Pro Bet]]="","",IF(AS1626="",AR1626*-1,AS1626-AR1626))</f>
        <v>-100</v>
      </c>
    </row>
    <row r="1627" spans="1:46" x14ac:dyDescent="0.25">
      <c r="A1627" s="38">
        <v>45409</v>
      </c>
      <c r="B1627" s="39" t="s">
        <v>45</v>
      </c>
      <c r="C1627" s="40">
        <v>0.70138888888888884</v>
      </c>
      <c r="D1627" s="39">
        <v>4</v>
      </c>
      <c r="E1627" s="39">
        <v>0</v>
      </c>
      <c r="F1627" s="70">
        <v>10</v>
      </c>
      <c r="G1627" s="39">
        <v>1300</v>
      </c>
      <c r="H1627" s="39" t="s">
        <v>1398</v>
      </c>
      <c r="I1627" s="39">
        <v>78</v>
      </c>
      <c r="J1627" s="39">
        <v>160</v>
      </c>
      <c r="K1627" s="39">
        <v>9</v>
      </c>
      <c r="L1627" s="39" t="s">
        <v>446</v>
      </c>
      <c r="M1627" s="39" t="s">
        <v>1006</v>
      </c>
      <c r="N1627" s="41">
        <v>10.4</v>
      </c>
      <c r="O1627" s="39" t="s">
        <v>1091</v>
      </c>
      <c r="P1627" s="39" t="s">
        <v>1433</v>
      </c>
      <c r="Q1627" s="48"/>
      <c r="R1627" s="39">
        <v>12</v>
      </c>
      <c r="S1627" s="39">
        <v>58</v>
      </c>
      <c r="T1627" s="39">
        <v>58</v>
      </c>
      <c r="U1627" s="48">
        <v>23.314014752370916</v>
      </c>
      <c r="V1627" s="39">
        <v>3</v>
      </c>
      <c r="W1627" s="39">
        <v>4</v>
      </c>
      <c r="X1627" s="39">
        <v>2</v>
      </c>
      <c r="Y1627" s="39">
        <v>6.1</v>
      </c>
      <c r="Z1627" s="39">
        <v>20</v>
      </c>
      <c r="AA1627" s="39"/>
      <c r="AB1627" s="52"/>
      <c r="AC1627" s="39"/>
      <c r="AD1627" s="41">
        <v>21</v>
      </c>
      <c r="AE1627" s="41"/>
      <c r="AF1627" s="68" t="s">
        <v>619</v>
      </c>
      <c r="AG1627" s="39" t="str">
        <f>VLOOKUP(B1627,$B$1703:$D$1743,2,FALSE)</f>
        <v>NSW</v>
      </c>
      <c r="AH1627" s="39" t="str">
        <f>VLOOKUP(B1627,$B$1703:$D$1743,3,FALSE)</f>
        <v>-</v>
      </c>
      <c r="AI1627" s="69" t="str">
        <f>TRIM(PROPER(L1627))</f>
        <v>Able Willie</v>
      </c>
      <c r="AJ1627" s="39" t="str">
        <f>TEXT(A1627, "ddd")</f>
        <v>Sat</v>
      </c>
      <c r="AK1627" s="39">
        <f>MONTH(Table2[[#This Row],[Date]])</f>
        <v>4</v>
      </c>
      <c r="AL1627" s="39"/>
      <c r="AM1627" s="39" t="str">
        <f>IF(AND(Table2[[#This Row],[Date]]=A1628,Table2[[#This Row],[Track]]=B1628,Table2[[#This Row],[Race]]=F1628,AL1627&lt;&gt;"Neg",AL1628&lt;&gt;"Neg"),2,"")</f>
        <v/>
      </c>
      <c r="AN1627" s="39" t="str">
        <f>IF(AM1627=2,2,IF(AND(AM1626=2,Table2[[#This Row],[Negatives]]&lt;&gt;"NEG"),2,""))</f>
        <v/>
      </c>
      <c r="AO1627" s="39">
        <f>IF(AND(Table2[[#This Row],[State]]="NSW",Table2[[#This Row],[Rated Order]]=3,AN1627=""),100,100)</f>
        <v>100</v>
      </c>
      <c r="AP1627" s="39" t="str">
        <f>IF(AC1627&lt;&gt;"Won","",AO1627*AD1627)</f>
        <v/>
      </c>
      <c r="AQ1627" s="39">
        <f>IF(AP1627="",AO1627*-1,AP1627-AO1627)</f>
        <v>-100</v>
      </c>
      <c r="AR1627" s="95">
        <f>IF(Table2[[#This Row],[Negatives]]="NEG","",IF(AND(Table2[[#This Row],[2 Pro Bets]]="",Table2[[#This Row],[State]]="NSW",Table2[[#This Row],[Rated Order]]=3),"",100))</f>
        <v>100</v>
      </c>
      <c r="AS1627" s="47" t="str">
        <f>IF(Table2[[#This Row],[Pro Bet]]="","",IF(Table2[[#This Row],[Lev Ret]]="","",AR1627*Table2[[#This Row],[Div]]))</f>
        <v/>
      </c>
      <c r="AT1627" s="96">
        <f>IF(Table2[[#This Row],[Pro Bet]]="","",IF(AS1627="",AR1627*-1,AS1627-AR1627))</f>
        <v>-100</v>
      </c>
    </row>
    <row r="1628" spans="1:46" x14ac:dyDescent="0.25">
      <c r="A1628" s="38">
        <v>45416</v>
      </c>
      <c r="B1628" s="39" t="s">
        <v>46</v>
      </c>
      <c r="C1628" s="40">
        <v>0.54513888888888884</v>
      </c>
      <c r="D1628" s="39">
        <v>6</v>
      </c>
      <c r="E1628" s="39">
        <v>0</v>
      </c>
      <c r="F1628" s="70">
        <v>4</v>
      </c>
      <c r="G1628" s="39">
        <v>1800</v>
      </c>
      <c r="H1628" s="39" t="s">
        <v>1398</v>
      </c>
      <c r="I1628" s="39">
        <v>78</v>
      </c>
      <c r="J1628" s="39">
        <v>160</v>
      </c>
      <c r="K1628" s="39">
        <v>2</v>
      </c>
      <c r="L1628" s="39" t="s">
        <v>447</v>
      </c>
      <c r="M1628" s="39" t="s">
        <v>1006</v>
      </c>
      <c r="N1628" s="41">
        <v>8.9</v>
      </c>
      <c r="O1628" s="39" t="s">
        <v>1497</v>
      </c>
      <c r="P1628" s="39" t="s">
        <v>1582</v>
      </c>
      <c r="Q1628" s="48">
        <v>3</v>
      </c>
      <c r="R1628" s="39">
        <v>3</v>
      </c>
      <c r="S1628" s="39">
        <v>59.5</v>
      </c>
      <c r="T1628" s="39">
        <v>56.5</v>
      </c>
      <c r="U1628" s="48">
        <v>23.140716960941681</v>
      </c>
      <c r="V1628" s="39">
        <v>2</v>
      </c>
      <c r="W1628" s="39">
        <v>1</v>
      </c>
      <c r="X1628" s="39">
        <v>2</v>
      </c>
      <c r="Y1628" s="39">
        <v>7.1</v>
      </c>
      <c r="Z1628" s="39">
        <v>20</v>
      </c>
      <c r="AA1628" s="39"/>
      <c r="AB1628" s="52"/>
      <c r="AC1628" s="39"/>
      <c r="AD1628" s="41">
        <v>8.5</v>
      </c>
      <c r="AE1628" s="41"/>
      <c r="AF1628" s="68" t="s">
        <v>619</v>
      </c>
      <c r="AG1628" s="39" t="str">
        <f>VLOOKUP(B1628,$B$1703:$D$1743,2,FALSE)</f>
        <v>NSW</v>
      </c>
      <c r="AH1628" s="39" t="str">
        <f>VLOOKUP(B1628,$B$1703:$D$1743,3,FALSE)</f>
        <v>Bush</v>
      </c>
      <c r="AI1628" s="69" t="str">
        <f>TRIM(PROPER(L1628))</f>
        <v>Noisy Boy</v>
      </c>
      <c r="AJ1628" s="39" t="str">
        <f>TEXT(A1628, "ddd")</f>
        <v>Sat</v>
      </c>
      <c r="AK1628" s="39">
        <f>MONTH(Table2[[#This Row],[Date]])</f>
        <v>5</v>
      </c>
      <c r="AL1628" s="39"/>
      <c r="AM1628" s="39" t="str">
        <f>IF(AND(Table2[[#This Row],[Date]]=A1629,Table2[[#This Row],[Track]]=B1629,Table2[[#This Row],[Race]]=F1629,AL1628&lt;&gt;"Neg",AL1629&lt;&gt;"Neg"),2,"")</f>
        <v/>
      </c>
      <c r="AN1628" s="39" t="str">
        <f>IF(AM1628=2,2,IF(AND(AM1627=2,Table2[[#This Row],[Negatives]]&lt;&gt;"NEG"),2,""))</f>
        <v/>
      </c>
      <c r="AO1628" s="39">
        <f>IF(AND(Table2[[#This Row],[State]]="NSW",Table2[[#This Row],[Rated Order]]=3,AN1628=""),100,100)</f>
        <v>100</v>
      </c>
      <c r="AP1628" s="39" t="str">
        <f>IF(AC1628&lt;&gt;"Won","",AO1628*AD1628)</f>
        <v/>
      </c>
      <c r="AQ1628" s="39">
        <f>IF(AP1628="",AO1628*-1,AP1628-AO1628)</f>
        <v>-100</v>
      </c>
      <c r="AR1628" s="95">
        <f>IF(Table2[[#This Row],[Negatives]]="NEG","",IF(AND(Table2[[#This Row],[2 Pro Bets]]="",Table2[[#This Row],[State]]="NSW",Table2[[#This Row],[Rated Order]]=3),"",100))</f>
        <v>100</v>
      </c>
      <c r="AS1628" s="47" t="str">
        <f>IF(Table2[[#This Row],[Pro Bet]]="","",IF(Table2[[#This Row],[Lev Ret]]="","",AR1628*Table2[[#This Row],[Div]]))</f>
        <v/>
      </c>
      <c r="AT1628" s="96">
        <f>IF(Table2[[#This Row],[Pro Bet]]="","",IF(AS1628="",AR1628*-1,AS1628-AR1628))</f>
        <v>-100</v>
      </c>
    </row>
    <row r="1629" spans="1:46" x14ac:dyDescent="0.25">
      <c r="A1629" s="38">
        <v>45416</v>
      </c>
      <c r="B1629" s="39" t="s">
        <v>46</v>
      </c>
      <c r="C1629" s="40">
        <v>0.56944444444444442</v>
      </c>
      <c r="D1629" s="39">
        <v>6</v>
      </c>
      <c r="E1629" s="39">
        <v>0</v>
      </c>
      <c r="F1629" s="70">
        <v>5</v>
      </c>
      <c r="G1629" s="39">
        <v>1100</v>
      </c>
      <c r="H1629" s="39" t="s">
        <v>1398</v>
      </c>
      <c r="I1629" s="39"/>
      <c r="J1629" s="39">
        <v>200</v>
      </c>
      <c r="K1629" s="39">
        <v>4</v>
      </c>
      <c r="L1629" s="39" t="s">
        <v>216</v>
      </c>
      <c r="M1629" s="39" t="s">
        <v>999</v>
      </c>
      <c r="N1629" s="41">
        <v>2.7</v>
      </c>
      <c r="O1629" s="39" t="s">
        <v>1068</v>
      </c>
      <c r="P1629" s="39" t="s">
        <v>1509</v>
      </c>
      <c r="Q1629" s="48"/>
      <c r="R1629" s="39">
        <v>1</v>
      </c>
      <c r="S1629" s="39">
        <v>55.5</v>
      </c>
      <c r="T1629" s="39">
        <v>55.5</v>
      </c>
      <c r="U1629" s="48">
        <v>51.742919389978212</v>
      </c>
      <c r="V1629" s="39">
        <v>4</v>
      </c>
      <c r="W1629" s="39">
        <v>3</v>
      </c>
      <c r="X1629" s="39">
        <v>2</v>
      </c>
      <c r="Y1629" s="39">
        <v>4.2</v>
      </c>
      <c r="Z1629" s="39">
        <v>20</v>
      </c>
      <c r="AA1629" s="39"/>
      <c r="AB1629" s="52"/>
      <c r="AC1629" s="39" t="s">
        <v>471</v>
      </c>
      <c r="AD1629" s="41">
        <v>3</v>
      </c>
      <c r="AE1629" s="41">
        <v>1.4</v>
      </c>
      <c r="AF1629" s="68" t="s">
        <v>619</v>
      </c>
      <c r="AG1629" s="39" t="str">
        <f>VLOOKUP(B1629,$B$1703:$D$1743,2,FALSE)</f>
        <v>NSW</v>
      </c>
      <c r="AH1629" s="39" t="str">
        <f>VLOOKUP(B1629,$B$1703:$D$1743,3,FALSE)</f>
        <v>Bush</v>
      </c>
      <c r="AI1629" s="69" t="str">
        <f>TRIM(PROPER(L1629))</f>
        <v>Parisal</v>
      </c>
      <c r="AJ1629" s="39" t="str">
        <f>TEXT(A1629, "ddd")</f>
        <v>Sat</v>
      </c>
      <c r="AK1629" s="39">
        <f>MONTH(Table2[[#This Row],[Date]])</f>
        <v>5</v>
      </c>
      <c r="AL1629" s="39"/>
      <c r="AM1629" s="39" t="str">
        <f>IF(AND(Table2[[#This Row],[Date]]=A1630,Table2[[#This Row],[Track]]=B1630,Table2[[#This Row],[Race]]=F1630,AL1629&lt;&gt;"Neg",AL1630&lt;&gt;"Neg"),2,"")</f>
        <v/>
      </c>
      <c r="AN1629" s="39" t="str">
        <f>IF(AM1629=2,2,IF(AND(AM1628=2,Table2[[#This Row],[Negatives]]&lt;&gt;"NEG"),2,""))</f>
        <v/>
      </c>
      <c r="AO1629" s="39">
        <f>IF(AND(Table2[[#This Row],[State]]="NSW",Table2[[#This Row],[Rated Order]]=3,AN1629=""),100,100)</f>
        <v>100</v>
      </c>
      <c r="AP1629" s="39">
        <f>IF(AC1629&lt;&gt;"Won","",AO1629*AD1629)</f>
        <v>300</v>
      </c>
      <c r="AQ1629" s="39">
        <f>IF(AP1629="",AO1629*-1,AP1629-AO1629)</f>
        <v>200</v>
      </c>
      <c r="AR1629" s="95">
        <f>IF(Table2[[#This Row],[Negatives]]="NEG","",IF(AND(Table2[[#This Row],[2 Pro Bets]]="",Table2[[#This Row],[State]]="NSW",Table2[[#This Row],[Rated Order]]=3),"",100))</f>
        <v>100</v>
      </c>
      <c r="AS1629" s="47">
        <f>IF(Table2[[#This Row],[Pro Bet]]="","",IF(Table2[[#This Row],[Lev Ret]]="","",AR1629*Table2[[#This Row],[Div]]))</f>
        <v>300</v>
      </c>
      <c r="AT1629" s="96">
        <f>IF(Table2[[#This Row],[Pro Bet]]="","",IF(AS1629="",AR1629*-1,AS1629-AR1629))</f>
        <v>200</v>
      </c>
    </row>
    <row r="1630" spans="1:46" x14ac:dyDescent="0.25">
      <c r="A1630" s="38">
        <v>45416</v>
      </c>
      <c r="B1630" s="39" t="s">
        <v>107</v>
      </c>
      <c r="C1630" s="40">
        <v>0.62847222222222221</v>
      </c>
      <c r="D1630" s="39">
        <v>4</v>
      </c>
      <c r="E1630" s="39">
        <v>8</v>
      </c>
      <c r="F1630" s="70">
        <v>7</v>
      </c>
      <c r="G1630" s="39">
        <v>1600</v>
      </c>
      <c r="H1630" s="39" t="s">
        <v>988</v>
      </c>
      <c r="I1630" s="39">
        <v>100</v>
      </c>
      <c r="J1630" s="39">
        <v>150</v>
      </c>
      <c r="K1630" s="39">
        <v>3</v>
      </c>
      <c r="L1630" s="39" t="s">
        <v>177</v>
      </c>
      <c r="M1630" s="39" t="s">
        <v>1018</v>
      </c>
      <c r="N1630" s="41">
        <v>3.2</v>
      </c>
      <c r="O1630" s="39" t="s">
        <v>1000</v>
      </c>
      <c r="P1630" s="39" t="s">
        <v>1341</v>
      </c>
      <c r="Q1630" s="48">
        <v>1.5</v>
      </c>
      <c r="R1630" s="39">
        <v>3</v>
      </c>
      <c r="S1630" s="39">
        <v>61</v>
      </c>
      <c r="T1630" s="39">
        <v>59.5</v>
      </c>
      <c r="U1630" s="48">
        <v>51.658163265306122</v>
      </c>
      <c r="V1630" s="39">
        <v>2</v>
      </c>
      <c r="W1630" s="39">
        <v>4</v>
      </c>
      <c r="X1630" s="39">
        <v>2</v>
      </c>
      <c r="Y1630" s="39">
        <v>4.5999999999999996</v>
      </c>
      <c r="Z1630" s="39">
        <v>40</v>
      </c>
      <c r="AA1630" s="39">
        <v>8</v>
      </c>
      <c r="AB1630" s="52"/>
      <c r="AC1630" s="39" t="s">
        <v>2</v>
      </c>
      <c r="AD1630" s="41">
        <v>3.8</v>
      </c>
      <c r="AE1630" s="41">
        <v>1.4</v>
      </c>
      <c r="AF1630" s="68" t="s">
        <v>618</v>
      </c>
      <c r="AG1630" s="39" t="str">
        <f>VLOOKUP(B1630,$B$1703:$D$1743,2,FALSE)</f>
        <v>Vic</v>
      </c>
      <c r="AH1630" s="39" t="str">
        <f>VLOOKUP(B1630,$B$1703:$D$1743,3,FALSE)</f>
        <v>-</v>
      </c>
      <c r="AI1630" s="69" t="str">
        <f>TRIM(PROPER(L1630))</f>
        <v>Here To Shock</v>
      </c>
      <c r="AJ1630" s="39" t="str">
        <f>TEXT(A1630, "ddd")</f>
        <v>Sat</v>
      </c>
      <c r="AK1630" s="39">
        <f>MONTH(Table2[[#This Row],[Date]])</f>
        <v>5</v>
      </c>
      <c r="AL1630" s="39" t="s">
        <v>1361</v>
      </c>
      <c r="AM1630" s="39" t="str">
        <f>IF(AND(Table2[[#This Row],[Date]]=A1631,Table2[[#This Row],[Track]]=B1631,Table2[[#This Row],[Race]]=F1631,AL1630&lt;&gt;"Neg",AL1631&lt;&gt;"Neg"),2,"")</f>
        <v/>
      </c>
      <c r="AN1630" s="39" t="str">
        <f>IF(AM1630=2,2,IF(AND(AM1629=2,Table2[[#This Row],[Negatives]]&lt;&gt;"NEG"),2,""))</f>
        <v/>
      </c>
      <c r="AO1630" s="39">
        <f>IF(AND(Table2[[#This Row],[State]]="NSW",Table2[[#This Row],[Rated Order]]=3,AN1630=""),100,100)</f>
        <v>100</v>
      </c>
      <c r="AP1630" s="39" t="str">
        <f>IF(AC1630&lt;&gt;"Won","",AO1630*AD1630)</f>
        <v/>
      </c>
      <c r="AQ1630" s="39">
        <f>IF(AP1630="",AO1630*-1,AP1630-AO1630)</f>
        <v>-100</v>
      </c>
      <c r="AR1630" s="95" t="str">
        <f>IF(Table2[[#This Row],[Negatives]]="NEG","",IF(AND(Table2[[#This Row],[2 Pro Bets]]="",Table2[[#This Row],[State]]="NSW",Table2[[#This Row],[Rated Order]]=3),"",100))</f>
        <v/>
      </c>
      <c r="AS1630" s="47" t="str">
        <f>IF(Table2[[#This Row],[Pro Bet]]="","",IF(Table2[[#This Row],[Lev Ret]]="","",AR1630*Table2[[#This Row],[Div]]))</f>
        <v/>
      </c>
      <c r="AT1630" s="96" t="str">
        <f>IF(Table2[[#This Row],[Pro Bet]]="","",IF(AS1630="",AR1630*-1,AS1630-AR1630))</f>
        <v/>
      </c>
    </row>
    <row r="1631" spans="1:46" x14ac:dyDescent="0.25">
      <c r="A1631" s="38">
        <v>45416</v>
      </c>
      <c r="B1631" s="39" t="s">
        <v>46</v>
      </c>
      <c r="C1631" s="40">
        <v>0.64236111111111116</v>
      </c>
      <c r="D1631" s="39">
        <v>6</v>
      </c>
      <c r="E1631" s="39">
        <v>0</v>
      </c>
      <c r="F1631" s="70">
        <v>8</v>
      </c>
      <c r="G1631" s="39">
        <v>1600</v>
      </c>
      <c r="H1631" s="39" t="s">
        <v>1398</v>
      </c>
      <c r="I1631" s="39"/>
      <c r="J1631" s="39">
        <v>250</v>
      </c>
      <c r="K1631" s="39">
        <v>17</v>
      </c>
      <c r="L1631" s="39" t="s">
        <v>134</v>
      </c>
      <c r="M1631" s="39" t="s">
        <v>1006</v>
      </c>
      <c r="N1631" s="41">
        <v>13.6</v>
      </c>
      <c r="O1631" s="39" t="s">
        <v>1089</v>
      </c>
      <c r="P1631" s="39" t="s">
        <v>1459</v>
      </c>
      <c r="Q1631" s="48"/>
      <c r="R1631" s="39">
        <v>13</v>
      </c>
      <c r="S1631" s="39">
        <v>53</v>
      </c>
      <c r="T1631" s="39">
        <v>53</v>
      </c>
      <c r="U1631" s="48">
        <v>36.764705882352942</v>
      </c>
      <c r="V1631" s="39"/>
      <c r="W1631" s="39"/>
      <c r="X1631" s="39">
        <v>2</v>
      </c>
      <c r="Y1631" s="39">
        <v>6.5</v>
      </c>
      <c r="Z1631" s="39">
        <v>20</v>
      </c>
      <c r="AA1631" s="39"/>
      <c r="AB1631" s="52"/>
      <c r="AC1631" s="39"/>
      <c r="AD1631" s="41">
        <v>31</v>
      </c>
      <c r="AE1631" s="41"/>
      <c r="AF1631" s="68" t="s">
        <v>619</v>
      </c>
      <c r="AG1631" s="39" t="str">
        <f>VLOOKUP(B1631,$B$1703:$D$1743,2,FALSE)</f>
        <v>NSW</v>
      </c>
      <c r="AH1631" s="39" t="str">
        <f>VLOOKUP(B1631,$B$1703:$D$1743,3,FALSE)</f>
        <v>Bush</v>
      </c>
      <c r="AI1631" s="69" t="str">
        <f>TRIM(PROPER(L1631))</f>
        <v>Ausbred Flirt</v>
      </c>
      <c r="AJ1631" s="39" t="str">
        <f>TEXT(A1631, "ddd")</f>
        <v>Sat</v>
      </c>
      <c r="AK1631" s="39">
        <f>MONTH(Table2[[#This Row],[Date]])</f>
        <v>5</v>
      </c>
      <c r="AL1631" s="39"/>
      <c r="AM1631" s="39" t="str">
        <f>IF(AND(Table2[[#This Row],[Date]]=A1632,Table2[[#This Row],[Track]]=B1632,Table2[[#This Row],[Race]]=F1632,AL1631&lt;&gt;"Neg",AL1632&lt;&gt;"Neg"),2,"")</f>
        <v/>
      </c>
      <c r="AN1631" s="39" t="str">
        <f>IF(AM1631=2,2,IF(AND(AM1630=2,Table2[[#This Row],[Negatives]]&lt;&gt;"NEG"),2,""))</f>
        <v/>
      </c>
      <c r="AO1631" s="39">
        <f>IF(AND(Table2[[#This Row],[State]]="NSW",Table2[[#This Row],[Rated Order]]=3,AN1631=""),100,100)</f>
        <v>100</v>
      </c>
      <c r="AP1631" s="39" t="str">
        <f>IF(AC1631&lt;&gt;"Won","",AO1631*AD1631)</f>
        <v/>
      </c>
      <c r="AQ1631" s="39">
        <f>IF(AP1631="",AO1631*-1,AP1631-AO1631)</f>
        <v>-100</v>
      </c>
      <c r="AR1631" s="95">
        <f>IF(Table2[[#This Row],[Negatives]]="NEG","",IF(AND(Table2[[#This Row],[2 Pro Bets]]="",Table2[[#This Row],[State]]="NSW",Table2[[#This Row],[Rated Order]]=3),"",100))</f>
        <v>100</v>
      </c>
      <c r="AS1631" s="47" t="str">
        <f>IF(Table2[[#This Row],[Pro Bet]]="","",IF(Table2[[#This Row],[Lev Ret]]="","",AR1631*Table2[[#This Row],[Div]]))</f>
        <v/>
      </c>
      <c r="AT1631" s="96">
        <f>IF(Table2[[#This Row],[Pro Bet]]="","",IF(AS1631="",AR1631*-1,AS1631-AR1631))</f>
        <v>-100</v>
      </c>
    </row>
    <row r="1632" spans="1:46" x14ac:dyDescent="0.25">
      <c r="A1632" s="38">
        <v>45416</v>
      </c>
      <c r="B1632" s="39" t="s">
        <v>46</v>
      </c>
      <c r="C1632" s="40">
        <v>0.67013888888888884</v>
      </c>
      <c r="D1632" s="39">
        <v>6</v>
      </c>
      <c r="E1632" s="39">
        <v>0</v>
      </c>
      <c r="F1632" s="70">
        <v>9</v>
      </c>
      <c r="G1632" s="39">
        <v>1400</v>
      </c>
      <c r="H1632" s="39" t="s">
        <v>1398</v>
      </c>
      <c r="I1632" s="39">
        <v>88</v>
      </c>
      <c r="J1632" s="39">
        <v>160</v>
      </c>
      <c r="K1632" s="39">
        <v>4</v>
      </c>
      <c r="L1632" s="39" t="s">
        <v>164</v>
      </c>
      <c r="M1632" s="39" t="s">
        <v>1018</v>
      </c>
      <c r="N1632" s="41">
        <v>3.8</v>
      </c>
      <c r="O1632" s="39" t="s">
        <v>1406</v>
      </c>
      <c r="P1632" s="39" t="s">
        <v>1403</v>
      </c>
      <c r="Q1632" s="48"/>
      <c r="R1632" s="39">
        <v>13</v>
      </c>
      <c r="S1632" s="39">
        <v>59</v>
      </c>
      <c r="T1632" s="39">
        <v>59</v>
      </c>
      <c r="U1632" s="48">
        <v>50.706033376123237</v>
      </c>
      <c r="V1632" s="39"/>
      <c r="W1632" s="39"/>
      <c r="X1632" s="39">
        <v>2</v>
      </c>
      <c r="Y1632" s="39">
        <v>6.4</v>
      </c>
      <c r="Z1632" s="39">
        <v>20</v>
      </c>
      <c r="AA1632" s="39"/>
      <c r="AB1632" s="52"/>
      <c r="AC1632" s="39"/>
      <c r="AD1632" s="41">
        <v>4</v>
      </c>
      <c r="AE1632" s="41"/>
      <c r="AF1632" s="68" t="s">
        <v>619</v>
      </c>
      <c r="AG1632" s="39" t="str">
        <f>VLOOKUP(B1632,$B$1703:$D$1743,2,FALSE)</f>
        <v>NSW</v>
      </c>
      <c r="AH1632" s="39" t="str">
        <f>VLOOKUP(B1632,$B$1703:$D$1743,3,FALSE)</f>
        <v>Bush</v>
      </c>
      <c r="AI1632" s="69" t="str">
        <f>TRIM(PROPER(L1632))</f>
        <v>Kibou</v>
      </c>
      <c r="AJ1632" s="39" t="str">
        <f>TEXT(A1632, "ddd")</f>
        <v>Sat</v>
      </c>
      <c r="AK1632" s="39">
        <f>MONTH(Table2[[#This Row],[Date]])</f>
        <v>5</v>
      </c>
      <c r="AL1632" s="39" t="s">
        <v>1362</v>
      </c>
      <c r="AM1632" s="39" t="str">
        <f>IF(AND(Table2[[#This Row],[Date]]=A1633,Table2[[#This Row],[Track]]=B1633,Table2[[#This Row],[Race]]=F1633,AL1632&lt;&gt;"Neg",AL1633&lt;&gt;"Neg"),2,"")</f>
        <v/>
      </c>
      <c r="AN1632" s="39" t="str">
        <f>IF(AM1632=2,2,IF(AND(AM1631=2,Table2[[#This Row],[Negatives]]&lt;&gt;"NEG"),2,""))</f>
        <v/>
      </c>
      <c r="AO1632" s="39">
        <f>IF(AND(Table2[[#This Row],[State]]="NSW",Table2[[#This Row],[Rated Order]]=3,AN1632=""),100,100)</f>
        <v>100</v>
      </c>
      <c r="AP1632" s="39" t="str">
        <f>IF(AC1632&lt;&gt;"Won","",AO1632*AD1632)</f>
        <v/>
      </c>
      <c r="AQ1632" s="39">
        <f>IF(AP1632="",AO1632*-1,AP1632-AO1632)</f>
        <v>-100</v>
      </c>
      <c r="AR1632" s="95" t="str">
        <f>IF(Table2[[#This Row],[Negatives]]="NEG","",IF(AND(Table2[[#This Row],[2 Pro Bets]]="",Table2[[#This Row],[State]]="NSW",Table2[[#This Row],[Rated Order]]=3),"",100))</f>
        <v/>
      </c>
      <c r="AS1632" s="47" t="str">
        <f>IF(Table2[[#This Row],[Pro Bet]]="","",IF(Table2[[#This Row],[Lev Ret]]="","",AR1632*Table2[[#This Row],[Div]]))</f>
        <v/>
      </c>
      <c r="AT1632" s="96" t="str">
        <f>IF(Table2[[#This Row],[Pro Bet]]="","",IF(AS1632="",AR1632*-1,AS1632-AR1632))</f>
        <v/>
      </c>
    </row>
    <row r="1633" spans="1:46" x14ac:dyDescent="0.25">
      <c r="A1633" s="38">
        <v>45416</v>
      </c>
      <c r="B1633" s="39" t="s">
        <v>107</v>
      </c>
      <c r="C1633" s="40">
        <v>0.68055555555555558</v>
      </c>
      <c r="D1633" s="39">
        <v>4</v>
      </c>
      <c r="E1633" s="39">
        <v>8</v>
      </c>
      <c r="F1633" s="70">
        <v>9</v>
      </c>
      <c r="G1633" s="39">
        <v>2000</v>
      </c>
      <c r="H1633" s="39" t="s">
        <v>988</v>
      </c>
      <c r="I1633" s="39">
        <v>100</v>
      </c>
      <c r="J1633" s="39">
        <v>130</v>
      </c>
      <c r="K1633" s="39">
        <v>2</v>
      </c>
      <c r="L1633" s="39" t="s">
        <v>332</v>
      </c>
      <c r="M1633" s="39" t="s">
        <v>999</v>
      </c>
      <c r="N1633" s="41">
        <v>11.3</v>
      </c>
      <c r="O1633" s="39" t="s">
        <v>1142</v>
      </c>
      <c r="P1633" s="39" t="s">
        <v>1020</v>
      </c>
      <c r="Q1633" s="48"/>
      <c r="R1633" s="39">
        <v>3</v>
      </c>
      <c r="S1633" s="39">
        <v>57</v>
      </c>
      <c r="T1633" s="39">
        <v>57</v>
      </c>
      <c r="U1633" s="48">
        <v>52.327818391689114</v>
      </c>
      <c r="V1633" s="39">
        <v>4</v>
      </c>
      <c r="W1633" s="39">
        <v>1</v>
      </c>
      <c r="X1633" s="39">
        <v>2</v>
      </c>
      <c r="Y1633" s="39">
        <v>4.7</v>
      </c>
      <c r="Z1633" s="39">
        <v>35</v>
      </c>
      <c r="AA1633" s="39">
        <v>7</v>
      </c>
      <c r="AB1633" s="52"/>
      <c r="AC1633" s="39"/>
      <c r="AD1633" s="41">
        <v>15</v>
      </c>
      <c r="AE1633" s="41"/>
      <c r="AF1633" s="68" t="s">
        <v>618</v>
      </c>
      <c r="AG1633" s="39" t="str">
        <f>VLOOKUP(B1633,$B$1703:$D$1743,2,FALSE)</f>
        <v>Vic</v>
      </c>
      <c r="AH1633" s="39" t="str">
        <f>VLOOKUP(B1633,$B$1703:$D$1743,3,FALSE)</f>
        <v>-</v>
      </c>
      <c r="AI1633" s="69" t="str">
        <f>TRIM(PROPER(L1633))</f>
        <v>Wild Planet</v>
      </c>
      <c r="AJ1633" s="39" t="str">
        <f>TEXT(A1633, "ddd")</f>
        <v>Sat</v>
      </c>
      <c r="AK1633" s="39">
        <f>MONTH(Table2[[#This Row],[Date]])</f>
        <v>5</v>
      </c>
      <c r="AL1633" s="39"/>
      <c r="AM1633" s="39" t="str">
        <f>IF(AND(Table2[[#This Row],[Date]]=A1634,Table2[[#This Row],[Track]]=B1634,Table2[[#This Row],[Race]]=F1634,AL1633&lt;&gt;"Neg",AL1634&lt;&gt;"Neg"),2,"")</f>
        <v/>
      </c>
      <c r="AN1633" s="39" t="str">
        <f>IF(AM1633=2,2,IF(AND(AM1632=2,Table2[[#This Row],[Negatives]]&lt;&gt;"NEG"),2,""))</f>
        <v/>
      </c>
      <c r="AO1633" s="39">
        <f>IF(AND(Table2[[#This Row],[State]]="NSW",Table2[[#This Row],[Rated Order]]=3,AN1633=""),100,100)</f>
        <v>100</v>
      </c>
      <c r="AP1633" s="39" t="str">
        <f>IF(AC1633&lt;&gt;"Won","",AO1633*AD1633)</f>
        <v/>
      </c>
      <c r="AQ1633" s="39">
        <f>IF(AP1633="",AO1633*-1,AP1633-AO1633)</f>
        <v>-100</v>
      </c>
      <c r="AR1633" s="95">
        <f>IF(Table2[[#This Row],[Negatives]]="NEG","",IF(AND(Table2[[#This Row],[2 Pro Bets]]="",Table2[[#This Row],[State]]="NSW",Table2[[#This Row],[Rated Order]]=3),"",100))</f>
        <v>100</v>
      </c>
      <c r="AS1633" s="47" t="str">
        <f>IF(Table2[[#This Row],[Pro Bet]]="","",IF(Table2[[#This Row],[Lev Ret]]="","",AR1633*Table2[[#This Row],[Div]]))</f>
        <v/>
      </c>
      <c r="AT1633" s="96">
        <f>IF(Table2[[#This Row],[Pro Bet]]="","",IF(AS1633="",AR1633*-1,AS1633-AR1633))</f>
        <v>-100</v>
      </c>
    </row>
    <row r="1634" spans="1:46" x14ac:dyDescent="0.25">
      <c r="A1634" s="38">
        <v>45416</v>
      </c>
      <c r="B1634" s="39" t="s">
        <v>107</v>
      </c>
      <c r="C1634" s="40">
        <v>0.70486111111111116</v>
      </c>
      <c r="D1634" s="39">
        <v>4</v>
      </c>
      <c r="E1634" s="39">
        <v>8</v>
      </c>
      <c r="F1634" s="70">
        <v>10</v>
      </c>
      <c r="G1634" s="39">
        <v>1400</v>
      </c>
      <c r="H1634" s="39" t="s">
        <v>988</v>
      </c>
      <c r="I1634" s="39">
        <v>84</v>
      </c>
      <c r="J1634" s="39">
        <v>130</v>
      </c>
      <c r="K1634" s="39">
        <v>7</v>
      </c>
      <c r="L1634" s="39" t="s">
        <v>261</v>
      </c>
      <c r="M1634" s="39" t="s">
        <v>999</v>
      </c>
      <c r="N1634" s="41">
        <v>7</v>
      </c>
      <c r="O1634" s="39" t="s">
        <v>1274</v>
      </c>
      <c r="P1634" s="39" t="s">
        <v>1010</v>
      </c>
      <c r="Q1634" s="48"/>
      <c r="R1634" s="39">
        <v>6</v>
      </c>
      <c r="S1634" s="39">
        <v>59</v>
      </c>
      <c r="T1634" s="39">
        <v>59</v>
      </c>
      <c r="U1634" s="48">
        <v>46.543778801843317</v>
      </c>
      <c r="V1634" s="39">
        <v>2</v>
      </c>
      <c r="W1634" s="39">
        <v>1</v>
      </c>
      <c r="X1634" s="39">
        <v>2</v>
      </c>
      <c r="Y1634" s="39">
        <v>4.5999999999999996</v>
      </c>
      <c r="Z1634" s="39">
        <v>40</v>
      </c>
      <c r="AA1634" s="39">
        <v>15</v>
      </c>
      <c r="AB1634" s="52"/>
      <c r="AC1634" s="39"/>
      <c r="AD1634" s="41">
        <v>7</v>
      </c>
      <c r="AE1634" s="41"/>
      <c r="AF1634" s="68" t="s">
        <v>618</v>
      </c>
      <c r="AG1634" s="39" t="str">
        <f>VLOOKUP(B1634,$B$1703:$D$1743,2,FALSE)</f>
        <v>Vic</v>
      </c>
      <c r="AH1634" s="39" t="str">
        <f>VLOOKUP(B1634,$B$1703:$D$1743,3,FALSE)</f>
        <v>-</v>
      </c>
      <c r="AI1634" s="69" t="str">
        <f>TRIM(PROPER(L1634))</f>
        <v>Talbragar</v>
      </c>
      <c r="AJ1634" s="39" t="str">
        <f>TEXT(A1634, "ddd")</f>
        <v>Sat</v>
      </c>
      <c r="AK1634" s="39">
        <f>MONTH(Table2[[#This Row],[Date]])</f>
        <v>5</v>
      </c>
      <c r="AL1634" s="39" t="s">
        <v>1361</v>
      </c>
      <c r="AM1634" s="39" t="str">
        <f>IF(AND(Table2[[#This Row],[Date]]=A1635,Table2[[#This Row],[Track]]=B1635,Table2[[#This Row],[Race]]=F1635,AL1634&lt;&gt;"Neg",AL1635&lt;&gt;"Neg"),2,"")</f>
        <v/>
      </c>
      <c r="AN1634" s="39" t="str">
        <f>IF(AM1634=2,2,IF(AND(AM1633=2,Table2[[#This Row],[Negatives]]&lt;&gt;"NEG"),2,""))</f>
        <v/>
      </c>
      <c r="AO1634" s="39">
        <f>IF(AND(Table2[[#This Row],[State]]="NSW",Table2[[#This Row],[Rated Order]]=3,AN1634=""),100,100)</f>
        <v>100</v>
      </c>
      <c r="AP1634" s="39" t="str">
        <f>IF(AC1634&lt;&gt;"Won","",AO1634*AD1634)</f>
        <v/>
      </c>
      <c r="AQ1634" s="39">
        <f>IF(AP1634="",AO1634*-1,AP1634-AO1634)</f>
        <v>-100</v>
      </c>
      <c r="AR1634" s="95" t="str">
        <f>IF(Table2[[#This Row],[Negatives]]="NEG","",IF(AND(Table2[[#This Row],[2 Pro Bets]]="",Table2[[#This Row],[State]]="NSW",Table2[[#This Row],[Rated Order]]=3),"",100))</f>
        <v/>
      </c>
      <c r="AS1634" s="47" t="str">
        <f>IF(Table2[[#This Row],[Pro Bet]]="","",IF(Table2[[#This Row],[Lev Ret]]="","",AR1634*Table2[[#This Row],[Div]]))</f>
        <v/>
      </c>
      <c r="AT1634" s="96" t="str">
        <f>IF(Table2[[#This Row],[Pro Bet]]="","",IF(AS1634="",AR1634*-1,AS1634-AR1634))</f>
        <v/>
      </c>
    </row>
    <row r="1635" spans="1:46" x14ac:dyDescent="0.25">
      <c r="A1635" s="38">
        <v>45423</v>
      </c>
      <c r="B1635" s="39" t="s">
        <v>49</v>
      </c>
      <c r="C1635" s="40">
        <v>0.49305555555555558</v>
      </c>
      <c r="D1635" s="39">
        <v>8</v>
      </c>
      <c r="E1635" s="39">
        <v>0</v>
      </c>
      <c r="F1635" s="70">
        <v>2</v>
      </c>
      <c r="G1635" s="39">
        <v>1200</v>
      </c>
      <c r="H1635" s="39" t="s">
        <v>1398</v>
      </c>
      <c r="I1635" s="39">
        <v>72</v>
      </c>
      <c r="J1635" s="39">
        <v>120</v>
      </c>
      <c r="K1635" s="39">
        <v>12</v>
      </c>
      <c r="L1635" s="39" t="s">
        <v>448</v>
      </c>
      <c r="M1635" s="39" t="s">
        <v>1018</v>
      </c>
      <c r="N1635" s="41">
        <v>13.7</v>
      </c>
      <c r="O1635" s="39" t="s">
        <v>1583</v>
      </c>
      <c r="P1635" s="39" t="s">
        <v>1407</v>
      </c>
      <c r="Q1635" s="48"/>
      <c r="R1635" s="39">
        <v>1</v>
      </c>
      <c r="S1635" s="39">
        <v>55.5</v>
      </c>
      <c r="T1635" s="39">
        <v>55.5</v>
      </c>
      <c r="U1635" s="48">
        <v>19.957497921093967</v>
      </c>
      <c r="V1635" s="39"/>
      <c r="W1635" s="39"/>
      <c r="X1635" s="39">
        <v>2</v>
      </c>
      <c r="Y1635" s="39">
        <v>5.9</v>
      </c>
      <c r="Z1635" s="39">
        <v>20</v>
      </c>
      <c r="AA1635" s="39"/>
      <c r="AB1635" s="52"/>
      <c r="AC1635" s="39"/>
      <c r="AD1635" s="41">
        <v>15</v>
      </c>
      <c r="AE1635" s="41"/>
      <c r="AF1635" s="68" t="s">
        <v>619</v>
      </c>
      <c r="AG1635" s="39" t="str">
        <f>VLOOKUP(B1635,$B$1703:$D$1743,2,FALSE)</f>
        <v>NSW</v>
      </c>
      <c r="AH1635" s="39" t="str">
        <f>VLOOKUP(B1635,$B$1703:$D$1743,3,FALSE)</f>
        <v>Bush</v>
      </c>
      <c r="AI1635" s="69" t="str">
        <f>TRIM(PROPER(L1635))</f>
        <v>Xtra Gear</v>
      </c>
      <c r="AJ1635" s="39" t="str">
        <f>TEXT(A1635, "ddd")</f>
        <v>Sat</v>
      </c>
      <c r="AK1635" s="39">
        <f>MONTH(Table2[[#This Row],[Date]])</f>
        <v>5</v>
      </c>
      <c r="AL1635" s="39" t="s">
        <v>1362</v>
      </c>
      <c r="AM1635" s="39" t="str">
        <f>IF(AND(Table2[[#This Row],[Date]]=A1636,Table2[[#This Row],[Track]]=B1636,Table2[[#This Row],[Race]]=F1636,AL1635&lt;&gt;"Neg",AL1636&lt;&gt;"Neg"),2,"")</f>
        <v/>
      </c>
      <c r="AN1635" s="39" t="str">
        <f>IF(AM1635=2,2,IF(AND(AM1634=2,Table2[[#This Row],[Negatives]]&lt;&gt;"NEG"),2,""))</f>
        <v/>
      </c>
      <c r="AO1635" s="39">
        <f>IF(AND(Table2[[#This Row],[State]]="NSW",Table2[[#This Row],[Rated Order]]=3,AN1635=""),100,100)</f>
        <v>100</v>
      </c>
      <c r="AP1635" s="39" t="str">
        <f>IF(AC1635&lt;&gt;"Won","",AO1635*AD1635)</f>
        <v/>
      </c>
      <c r="AQ1635" s="39">
        <f>IF(AP1635="",AO1635*-1,AP1635-AO1635)</f>
        <v>-100</v>
      </c>
      <c r="AR1635" s="95" t="str">
        <f>IF(Table2[[#This Row],[Negatives]]="NEG","",IF(AND(Table2[[#This Row],[2 Pro Bets]]="",Table2[[#This Row],[State]]="NSW",Table2[[#This Row],[Rated Order]]=3),"",100))</f>
        <v/>
      </c>
      <c r="AS1635" s="47" t="str">
        <f>IF(Table2[[#This Row],[Pro Bet]]="","",IF(Table2[[#This Row],[Lev Ret]]="","",AR1635*Table2[[#This Row],[Div]]))</f>
        <v/>
      </c>
      <c r="AT1635" s="96" t="str">
        <f>IF(Table2[[#This Row],[Pro Bet]]="","",IF(AS1635="",AR1635*-1,AS1635-AR1635))</f>
        <v/>
      </c>
    </row>
    <row r="1636" spans="1:46" x14ac:dyDescent="0.25">
      <c r="A1636" s="38">
        <v>45423</v>
      </c>
      <c r="B1636" s="39" t="s">
        <v>49</v>
      </c>
      <c r="C1636" s="40">
        <v>0.54166666666666663</v>
      </c>
      <c r="D1636" s="39">
        <v>8</v>
      </c>
      <c r="E1636" s="39">
        <v>0</v>
      </c>
      <c r="F1636" s="70">
        <v>4</v>
      </c>
      <c r="G1636" s="39">
        <v>2200</v>
      </c>
      <c r="H1636" s="39" t="s">
        <v>1398</v>
      </c>
      <c r="I1636" s="39">
        <v>78</v>
      </c>
      <c r="J1636" s="39">
        <v>160</v>
      </c>
      <c r="K1636" s="39">
        <v>3</v>
      </c>
      <c r="L1636" s="39" t="s">
        <v>449</v>
      </c>
      <c r="M1636" s="39" t="s">
        <v>1006</v>
      </c>
      <c r="N1636" s="41">
        <v>4.2</v>
      </c>
      <c r="O1636" s="39" t="s">
        <v>1349</v>
      </c>
      <c r="P1636" s="39" t="s">
        <v>1547</v>
      </c>
      <c r="Q1636" s="48"/>
      <c r="R1636" s="39">
        <v>5</v>
      </c>
      <c r="S1636" s="39">
        <v>58.5</v>
      </c>
      <c r="T1636" s="39">
        <v>58.5</v>
      </c>
      <c r="U1636" s="48">
        <v>35.045478865703586</v>
      </c>
      <c r="V1636" s="39">
        <v>1</v>
      </c>
      <c r="W1636" s="39"/>
      <c r="X1636" s="39">
        <v>2</v>
      </c>
      <c r="Y1636" s="39">
        <v>5.8</v>
      </c>
      <c r="Z1636" s="39">
        <v>20</v>
      </c>
      <c r="AA1636" s="39"/>
      <c r="AB1636" s="52"/>
      <c r="AC1636" s="39" t="s">
        <v>2</v>
      </c>
      <c r="AD1636" s="41">
        <v>5.5</v>
      </c>
      <c r="AE1636" s="41">
        <v>2.4</v>
      </c>
      <c r="AF1636" s="68" t="s">
        <v>619</v>
      </c>
      <c r="AG1636" s="39" t="str">
        <f>VLOOKUP(B1636,$B$1703:$D$1743,2,FALSE)</f>
        <v>NSW</v>
      </c>
      <c r="AH1636" s="39" t="str">
        <f>VLOOKUP(B1636,$B$1703:$D$1743,3,FALSE)</f>
        <v>Bush</v>
      </c>
      <c r="AI1636" s="69" t="str">
        <f>TRIM(PROPER(L1636))</f>
        <v>Desperado</v>
      </c>
      <c r="AJ1636" s="39" t="str">
        <f>TEXT(A1636, "ddd")</f>
        <v>Sat</v>
      </c>
      <c r="AK1636" s="39">
        <f>MONTH(Table2[[#This Row],[Date]])</f>
        <v>5</v>
      </c>
      <c r="AL1636" s="39"/>
      <c r="AM1636" s="39">
        <f>IF(AND(Table2[[#This Row],[Date]]=A1637,Table2[[#This Row],[Track]]=B1637,Table2[[#This Row],[Race]]=F1637,AL1636&lt;&gt;"Neg",AL1637&lt;&gt;"Neg"),2,"")</f>
        <v>2</v>
      </c>
      <c r="AN1636" s="39">
        <f>IF(AM1636=2,2,IF(AND(AM1635=2,Table2[[#This Row],[Negatives]]&lt;&gt;"NEG"),2,""))</f>
        <v>2</v>
      </c>
      <c r="AO1636" s="39">
        <f>IF(AND(Table2[[#This Row],[State]]="NSW",Table2[[#This Row],[Rated Order]]=3,AN1636=""),100,100)</f>
        <v>100</v>
      </c>
      <c r="AP1636" s="39" t="str">
        <f>IF(AC1636&lt;&gt;"Won","",AO1636*AD1636)</f>
        <v/>
      </c>
      <c r="AQ1636" s="39">
        <f>IF(AP1636="",AO1636*-1,AP1636-AO1636)</f>
        <v>-100</v>
      </c>
      <c r="AR1636" s="95">
        <f>IF(Table2[[#This Row],[Negatives]]="NEG","",IF(AND(Table2[[#This Row],[2 Pro Bets]]="",Table2[[#This Row],[State]]="NSW",Table2[[#This Row],[Rated Order]]=3),"",100))</f>
        <v>100</v>
      </c>
      <c r="AS1636" s="47" t="str">
        <f>IF(Table2[[#This Row],[Pro Bet]]="","",IF(Table2[[#This Row],[Lev Ret]]="","",AR1636*Table2[[#This Row],[Div]]))</f>
        <v/>
      </c>
      <c r="AT1636" s="96">
        <f>IF(Table2[[#This Row],[Pro Bet]]="","",IF(AS1636="",AR1636*-1,AS1636-AR1636))</f>
        <v>-100</v>
      </c>
    </row>
    <row r="1637" spans="1:46" x14ac:dyDescent="0.25">
      <c r="A1637" s="38">
        <v>45423</v>
      </c>
      <c r="B1637" s="39" t="s">
        <v>49</v>
      </c>
      <c r="C1637" s="40">
        <v>0.54166666666666663</v>
      </c>
      <c r="D1637" s="39">
        <v>8</v>
      </c>
      <c r="E1637" s="39">
        <v>0</v>
      </c>
      <c r="F1637" s="70">
        <v>4</v>
      </c>
      <c r="G1637" s="39">
        <v>2200</v>
      </c>
      <c r="H1637" s="39" t="s">
        <v>1398</v>
      </c>
      <c r="I1637" s="39">
        <v>78</v>
      </c>
      <c r="J1637" s="39">
        <v>160</v>
      </c>
      <c r="K1637" s="39">
        <v>9</v>
      </c>
      <c r="L1637" s="39" t="s">
        <v>450</v>
      </c>
      <c r="M1637" s="39" t="s">
        <v>1006</v>
      </c>
      <c r="N1637" s="41">
        <v>11.5</v>
      </c>
      <c r="O1637" s="39" t="s">
        <v>1149</v>
      </c>
      <c r="P1637" s="39" t="s">
        <v>1525</v>
      </c>
      <c r="Q1637" s="48"/>
      <c r="R1637" s="39">
        <v>11</v>
      </c>
      <c r="S1637" s="39">
        <v>55</v>
      </c>
      <c r="T1637" s="39">
        <v>55</v>
      </c>
      <c r="U1637" s="48">
        <v>35.045478865703586</v>
      </c>
      <c r="V1637" s="39"/>
      <c r="W1637" s="39"/>
      <c r="X1637" s="39">
        <v>3</v>
      </c>
      <c r="Y1637" s="39">
        <v>5.9</v>
      </c>
      <c r="Z1637" s="39">
        <v>20</v>
      </c>
      <c r="AA1637" s="39"/>
      <c r="AB1637" s="52"/>
      <c r="AC1637" s="39" t="s">
        <v>1</v>
      </c>
      <c r="AD1637" s="41">
        <v>9</v>
      </c>
      <c r="AE1637" s="41">
        <v>2.7</v>
      </c>
      <c r="AF1637" s="68" t="s">
        <v>619</v>
      </c>
      <c r="AG1637" s="39" t="str">
        <f>VLOOKUP(B1637,$B$1703:$D$1743,2,FALSE)</f>
        <v>NSW</v>
      </c>
      <c r="AH1637" s="39" t="str">
        <f>VLOOKUP(B1637,$B$1703:$D$1743,3,FALSE)</f>
        <v>Bush</v>
      </c>
      <c r="AI1637" s="69" t="str">
        <f>TRIM(PROPER(L1637))</f>
        <v>Funambulist</v>
      </c>
      <c r="AJ1637" s="39" t="str">
        <f>TEXT(A1637, "ddd")</f>
        <v>Sat</v>
      </c>
      <c r="AK1637" s="39">
        <f>MONTH(Table2[[#This Row],[Date]])</f>
        <v>5</v>
      </c>
      <c r="AL1637" s="39"/>
      <c r="AM1637" s="39" t="str">
        <f>IF(AND(Table2[[#This Row],[Date]]=A1638,Table2[[#This Row],[Track]]=B1638,Table2[[#This Row],[Race]]=F1638,AL1637&lt;&gt;"Neg",AL1638&lt;&gt;"Neg"),2,"")</f>
        <v/>
      </c>
      <c r="AN1637" s="39">
        <f>IF(AM1637=2,2,IF(AND(AM1636=2,Table2[[#This Row],[Negatives]]&lt;&gt;"NEG"),2,""))</f>
        <v>2</v>
      </c>
      <c r="AO1637" s="39">
        <f>IF(AND(Table2[[#This Row],[State]]="NSW",Table2[[#This Row],[Rated Order]]=3,AN1637=""),100,100)</f>
        <v>100</v>
      </c>
      <c r="AP1637" s="39" t="str">
        <f>IF(AC1637&lt;&gt;"Won","",AO1637*AD1637)</f>
        <v/>
      </c>
      <c r="AQ1637" s="39">
        <f>IF(AP1637="",AO1637*-1,AP1637-AO1637)</f>
        <v>-100</v>
      </c>
      <c r="AR1637" s="95">
        <f>IF(Table2[[#This Row],[Negatives]]="NEG","",IF(AND(Table2[[#This Row],[2 Pro Bets]]="",Table2[[#This Row],[State]]="NSW",Table2[[#This Row],[Rated Order]]=3),"",100))</f>
        <v>100</v>
      </c>
      <c r="AS1637" s="47" t="str">
        <f>IF(Table2[[#This Row],[Pro Bet]]="","",IF(Table2[[#This Row],[Lev Ret]]="","",AR1637*Table2[[#This Row],[Div]]))</f>
        <v/>
      </c>
      <c r="AT1637" s="96">
        <f>IF(Table2[[#This Row],[Pro Bet]]="","",IF(AS1637="",AR1637*-1,AS1637-AR1637))</f>
        <v>-100</v>
      </c>
    </row>
    <row r="1638" spans="1:46" x14ac:dyDescent="0.25">
      <c r="A1638" s="38">
        <v>45423</v>
      </c>
      <c r="B1638" s="39" t="s">
        <v>49</v>
      </c>
      <c r="C1638" s="40">
        <v>0.59027777777777779</v>
      </c>
      <c r="D1638" s="39">
        <v>8</v>
      </c>
      <c r="E1638" s="39">
        <v>0</v>
      </c>
      <c r="F1638" s="70">
        <v>6</v>
      </c>
      <c r="G1638" s="39">
        <v>2200</v>
      </c>
      <c r="H1638" s="39" t="s">
        <v>1398</v>
      </c>
      <c r="I1638" s="39"/>
      <c r="J1638" s="39">
        <v>300</v>
      </c>
      <c r="K1638" s="39">
        <v>9</v>
      </c>
      <c r="L1638" s="39" t="s">
        <v>451</v>
      </c>
      <c r="M1638" s="39" t="s">
        <v>1006</v>
      </c>
      <c r="N1638" s="41">
        <v>4.5</v>
      </c>
      <c r="O1638" s="39" t="s">
        <v>1502</v>
      </c>
      <c r="P1638" s="39" t="s">
        <v>1262</v>
      </c>
      <c r="Q1638" s="48"/>
      <c r="R1638" s="39">
        <v>6</v>
      </c>
      <c r="S1638" s="39">
        <v>54</v>
      </c>
      <c r="T1638" s="39">
        <v>54</v>
      </c>
      <c r="U1638" s="48">
        <v>54.480286738351253</v>
      </c>
      <c r="V1638" s="39">
        <v>4</v>
      </c>
      <c r="W1638" s="39">
        <v>3</v>
      </c>
      <c r="X1638" s="39">
        <v>2</v>
      </c>
      <c r="Y1638" s="39">
        <v>7.8</v>
      </c>
      <c r="Z1638" s="39">
        <v>20</v>
      </c>
      <c r="AA1638" s="39"/>
      <c r="AB1638" s="52"/>
      <c r="AC1638" s="39" t="s">
        <v>471</v>
      </c>
      <c r="AD1638" s="41">
        <v>4.4000000000000004</v>
      </c>
      <c r="AE1638" s="41">
        <v>1.4</v>
      </c>
      <c r="AF1638" s="68" t="s">
        <v>619</v>
      </c>
      <c r="AG1638" s="39" t="str">
        <f>VLOOKUP(B1638,$B$1703:$D$1743,2,FALSE)</f>
        <v>NSW</v>
      </c>
      <c r="AH1638" s="39" t="str">
        <f>VLOOKUP(B1638,$B$1703:$D$1743,3,FALSE)</f>
        <v>Bush</v>
      </c>
      <c r="AI1638" s="69" t="str">
        <f>TRIM(PROPER(L1638))</f>
        <v>Hezashocka</v>
      </c>
      <c r="AJ1638" s="39" t="str">
        <f>TEXT(A1638, "ddd")</f>
        <v>Sat</v>
      </c>
      <c r="AK1638" s="39">
        <f>MONTH(Table2[[#This Row],[Date]])</f>
        <v>5</v>
      </c>
      <c r="AL1638" s="39"/>
      <c r="AM1638" s="39" t="str">
        <f>IF(AND(Table2[[#This Row],[Date]]=A1639,Table2[[#This Row],[Track]]=B1639,Table2[[#This Row],[Race]]=F1639,AL1638&lt;&gt;"Neg",AL1639&lt;&gt;"Neg"),2,"")</f>
        <v/>
      </c>
      <c r="AN1638" s="39" t="str">
        <f>IF(AM1638=2,2,IF(AND(AM1637=2,Table2[[#This Row],[Negatives]]&lt;&gt;"NEG"),2,""))</f>
        <v/>
      </c>
      <c r="AO1638" s="39">
        <f>IF(AND(Table2[[#This Row],[State]]="NSW",Table2[[#This Row],[Rated Order]]=3,AN1638=""),100,100)</f>
        <v>100</v>
      </c>
      <c r="AP1638" s="39">
        <f>IF(AC1638&lt;&gt;"Won","",AO1638*AD1638)</f>
        <v>440.00000000000006</v>
      </c>
      <c r="AQ1638" s="39">
        <f>IF(AP1638="",AO1638*-1,AP1638-AO1638)</f>
        <v>340.00000000000006</v>
      </c>
      <c r="AR1638" s="95">
        <f>IF(Table2[[#This Row],[Negatives]]="NEG","",IF(AND(Table2[[#This Row],[2 Pro Bets]]="",Table2[[#This Row],[State]]="NSW",Table2[[#This Row],[Rated Order]]=3),"",100))</f>
        <v>100</v>
      </c>
      <c r="AS1638" s="47">
        <f>IF(Table2[[#This Row],[Pro Bet]]="","",IF(Table2[[#This Row],[Lev Ret]]="","",AR1638*Table2[[#This Row],[Div]]))</f>
        <v>440.00000000000006</v>
      </c>
      <c r="AT1638" s="96">
        <f>IF(Table2[[#This Row],[Pro Bet]]="","",IF(AS1638="",AR1638*-1,AS1638-AR1638))</f>
        <v>340.00000000000006</v>
      </c>
    </row>
    <row r="1639" spans="1:46" x14ac:dyDescent="0.25">
      <c r="A1639" s="38">
        <v>45423</v>
      </c>
      <c r="B1639" s="39" t="s">
        <v>49</v>
      </c>
      <c r="C1639" s="40">
        <v>0.63888888888888884</v>
      </c>
      <c r="D1639" s="39">
        <v>8</v>
      </c>
      <c r="E1639" s="39">
        <v>0</v>
      </c>
      <c r="F1639" s="70">
        <v>8</v>
      </c>
      <c r="G1639" s="39">
        <v>1600</v>
      </c>
      <c r="H1639" s="39" t="s">
        <v>1398</v>
      </c>
      <c r="I1639" s="39"/>
      <c r="J1639" s="39">
        <v>500</v>
      </c>
      <c r="K1639" s="39">
        <v>3</v>
      </c>
      <c r="L1639" s="39" t="s">
        <v>252</v>
      </c>
      <c r="M1639" s="39" t="s">
        <v>1018</v>
      </c>
      <c r="N1639" s="41">
        <v>6.2</v>
      </c>
      <c r="O1639" s="39" t="s">
        <v>1166</v>
      </c>
      <c r="P1639" s="39" t="s">
        <v>1175</v>
      </c>
      <c r="Q1639" s="48"/>
      <c r="R1639" s="39">
        <v>4</v>
      </c>
      <c r="S1639" s="39">
        <v>55.5</v>
      </c>
      <c r="T1639" s="39">
        <v>55.5</v>
      </c>
      <c r="U1639" s="48">
        <v>56.129032258064512</v>
      </c>
      <c r="V1639" s="39">
        <v>3</v>
      </c>
      <c r="W1639" s="39"/>
      <c r="X1639" s="39">
        <v>2</v>
      </c>
      <c r="Y1639" s="39">
        <v>5</v>
      </c>
      <c r="Z1639" s="39">
        <v>20</v>
      </c>
      <c r="AA1639" s="39"/>
      <c r="AB1639" s="52"/>
      <c r="AC1639" s="39" t="s">
        <v>1</v>
      </c>
      <c r="AD1639" s="41">
        <v>75</v>
      </c>
      <c r="AE1639" s="41">
        <v>2.2000000000000002</v>
      </c>
      <c r="AF1639" s="68" t="s">
        <v>619</v>
      </c>
      <c r="AG1639" s="39" t="str">
        <f>VLOOKUP(B1639,$B$1703:$D$1743,2,FALSE)</f>
        <v>NSW</v>
      </c>
      <c r="AH1639" s="39" t="str">
        <f>VLOOKUP(B1639,$B$1703:$D$1743,3,FALSE)</f>
        <v>Bush</v>
      </c>
      <c r="AI1639" s="69" t="str">
        <f>TRIM(PROPER(L1639))</f>
        <v>Iknowastar</v>
      </c>
      <c r="AJ1639" s="39" t="str">
        <f>TEXT(A1639, "ddd")</f>
        <v>Sat</v>
      </c>
      <c r="AK1639" s="39">
        <f>MONTH(Table2[[#This Row],[Date]])</f>
        <v>5</v>
      </c>
      <c r="AL1639" s="39" t="s">
        <v>1362</v>
      </c>
      <c r="AM1639" s="39" t="str">
        <f>IF(AND(Table2[[#This Row],[Date]]=A1640,Table2[[#This Row],[Track]]=B1640,Table2[[#This Row],[Race]]=F1640,AL1639&lt;&gt;"Neg",AL1640&lt;&gt;"Neg"),2,"")</f>
        <v/>
      </c>
      <c r="AN1639" s="39" t="str">
        <f>IF(AM1639=2,2,IF(AND(AM1638=2,Table2[[#This Row],[Negatives]]&lt;&gt;"NEG"),2,""))</f>
        <v/>
      </c>
      <c r="AO1639" s="39">
        <f>IF(AND(Table2[[#This Row],[State]]="NSW",Table2[[#This Row],[Rated Order]]=3,AN1639=""),100,100)</f>
        <v>100</v>
      </c>
      <c r="AP1639" s="39" t="str">
        <f>IF(AC1639&lt;&gt;"Won","",AO1639*AD1639)</f>
        <v/>
      </c>
      <c r="AQ1639" s="39">
        <f>IF(AP1639="",AO1639*-1,AP1639-AO1639)</f>
        <v>-100</v>
      </c>
      <c r="AR1639" s="95" t="str">
        <f>IF(Table2[[#This Row],[Negatives]]="NEG","",IF(AND(Table2[[#This Row],[2 Pro Bets]]="",Table2[[#This Row],[State]]="NSW",Table2[[#This Row],[Rated Order]]=3),"",100))</f>
        <v/>
      </c>
      <c r="AS1639" s="47" t="str">
        <f>IF(Table2[[#This Row],[Pro Bet]]="","",IF(Table2[[#This Row],[Lev Ret]]="","",AR1639*Table2[[#This Row],[Div]]))</f>
        <v/>
      </c>
      <c r="AT1639" s="96" t="str">
        <f>IF(Table2[[#This Row],[Pro Bet]]="","",IF(AS1639="",AR1639*-1,AS1639-AR1639))</f>
        <v/>
      </c>
    </row>
    <row r="1640" spans="1:46" x14ac:dyDescent="0.25">
      <c r="A1640" s="38">
        <v>45423</v>
      </c>
      <c r="B1640" s="39" t="s">
        <v>107</v>
      </c>
      <c r="C1640" s="40">
        <v>0.65277777777777779</v>
      </c>
      <c r="D1640" s="39">
        <v>5</v>
      </c>
      <c r="E1640" s="39">
        <v>0</v>
      </c>
      <c r="F1640" s="70">
        <v>8</v>
      </c>
      <c r="G1640" s="39">
        <v>1400</v>
      </c>
      <c r="H1640" s="39" t="s">
        <v>988</v>
      </c>
      <c r="I1640" s="39">
        <v>100</v>
      </c>
      <c r="J1640" s="39">
        <v>150</v>
      </c>
      <c r="K1640" s="39">
        <v>1</v>
      </c>
      <c r="L1640" s="39" t="s">
        <v>12</v>
      </c>
      <c r="M1640" s="39" t="s">
        <v>999</v>
      </c>
      <c r="N1640" s="41">
        <v>6.2</v>
      </c>
      <c r="O1640" s="39" t="s">
        <v>1000</v>
      </c>
      <c r="P1640" s="39" t="s">
        <v>1341</v>
      </c>
      <c r="Q1640" s="48">
        <v>1.5</v>
      </c>
      <c r="R1640" s="39">
        <v>10</v>
      </c>
      <c r="S1640" s="39">
        <v>62</v>
      </c>
      <c r="T1640" s="39">
        <v>60.5</v>
      </c>
      <c r="U1640" s="48">
        <v>36.537195523370642</v>
      </c>
      <c r="V1640" s="39">
        <v>3</v>
      </c>
      <c r="W1640" s="39">
        <v>1</v>
      </c>
      <c r="X1640" s="39">
        <v>2</v>
      </c>
      <c r="Y1640" s="39">
        <v>4.8</v>
      </c>
      <c r="Z1640" s="39">
        <v>35</v>
      </c>
      <c r="AA1640" s="39">
        <v>11</v>
      </c>
      <c r="AB1640" s="52"/>
      <c r="AC1640" s="39"/>
      <c r="AD1640" s="41">
        <v>9</v>
      </c>
      <c r="AE1640" s="41"/>
      <c r="AF1640" s="68" t="s">
        <v>618</v>
      </c>
      <c r="AG1640" s="39" t="str">
        <f>VLOOKUP(B1640,$B$1703:$D$1743,2,FALSE)</f>
        <v>Vic</v>
      </c>
      <c r="AH1640" s="39" t="str">
        <f>VLOOKUP(B1640,$B$1703:$D$1743,3,FALSE)</f>
        <v>-</v>
      </c>
      <c r="AI1640" s="69" t="str">
        <f>TRIM(PROPER(L1640))</f>
        <v>Gentleman Roy</v>
      </c>
      <c r="AJ1640" s="39" t="str">
        <f>TEXT(A1640, "ddd")</f>
        <v>Sat</v>
      </c>
      <c r="AK1640" s="39">
        <f>MONTH(Table2[[#This Row],[Date]])</f>
        <v>5</v>
      </c>
      <c r="AL1640" s="39"/>
      <c r="AM1640" s="39" t="str">
        <f>IF(AND(Table2[[#This Row],[Date]]=A1641,Table2[[#This Row],[Track]]=B1641,Table2[[#This Row],[Race]]=F1641,AL1640&lt;&gt;"Neg",AL1641&lt;&gt;"Neg"),2,"")</f>
        <v/>
      </c>
      <c r="AN1640" s="39" t="str">
        <f>IF(AM1640=2,2,IF(AND(AM1639=2,Table2[[#This Row],[Negatives]]&lt;&gt;"NEG"),2,""))</f>
        <v/>
      </c>
      <c r="AO1640" s="39">
        <f>IF(AND(Table2[[#This Row],[State]]="NSW",Table2[[#This Row],[Rated Order]]=3,AN1640=""),100,100)</f>
        <v>100</v>
      </c>
      <c r="AP1640" s="39" t="str">
        <f>IF(AC1640&lt;&gt;"Won","",AO1640*AD1640)</f>
        <v/>
      </c>
      <c r="AQ1640" s="39">
        <f>IF(AP1640="",AO1640*-1,AP1640-AO1640)</f>
        <v>-100</v>
      </c>
      <c r="AR1640" s="95">
        <f>IF(Table2[[#This Row],[Negatives]]="NEG","",IF(AND(Table2[[#This Row],[2 Pro Bets]]="",Table2[[#This Row],[State]]="NSW",Table2[[#This Row],[Rated Order]]=3),"",100))</f>
        <v>100</v>
      </c>
      <c r="AS1640" s="47" t="str">
        <f>IF(Table2[[#This Row],[Pro Bet]]="","",IF(Table2[[#This Row],[Lev Ret]]="","",AR1640*Table2[[#This Row],[Div]]))</f>
        <v/>
      </c>
      <c r="AT1640" s="96">
        <f>IF(Table2[[#This Row],[Pro Bet]]="","",IF(AS1640="",AR1640*-1,AS1640-AR1640))</f>
        <v>-100</v>
      </c>
    </row>
    <row r="1641" spans="1:46" x14ac:dyDescent="0.25">
      <c r="A1641" s="38">
        <v>45423</v>
      </c>
      <c r="B1641" s="39" t="s">
        <v>107</v>
      </c>
      <c r="C1641" s="40">
        <v>0.67708333333333337</v>
      </c>
      <c r="D1641" s="39">
        <v>5</v>
      </c>
      <c r="E1641" s="39">
        <v>0</v>
      </c>
      <c r="F1641" s="70">
        <v>9</v>
      </c>
      <c r="G1641" s="39">
        <v>1600</v>
      </c>
      <c r="H1641" s="39" t="s">
        <v>988</v>
      </c>
      <c r="I1641" s="39">
        <v>84</v>
      </c>
      <c r="J1641" s="39">
        <v>130</v>
      </c>
      <c r="K1641" s="39">
        <v>6</v>
      </c>
      <c r="L1641" s="39" t="s">
        <v>136</v>
      </c>
      <c r="M1641" s="39" t="s">
        <v>1006</v>
      </c>
      <c r="N1641" s="41">
        <v>2.7</v>
      </c>
      <c r="O1641" s="39" t="s">
        <v>1293</v>
      </c>
      <c r="P1641" s="39" t="s">
        <v>1255</v>
      </c>
      <c r="Q1641" s="48">
        <v>3</v>
      </c>
      <c r="R1641" s="39">
        <v>5</v>
      </c>
      <c r="S1641" s="39">
        <v>58.5</v>
      </c>
      <c r="T1641" s="39">
        <v>55.5</v>
      </c>
      <c r="U1641" s="48">
        <v>59.25925925925926</v>
      </c>
      <c r="V1641" s="39">
        <v>1</v>
      </c>
      <c r="W1641" s="39">
        <v>3</v>
      </c>
      <c r="X1641" s="39">
        <v>2</v>
      </c>
      <c r="Y1641" s="39">
        <v>5.2</v>
      </c>
      <c r="Z1641" s="39">
        <v>35</v>
      </c>
      <c r="AA1641" s="39">
        <v>11</v>
      </c>
      <c r="AB1641" s="52"/>
      <c r="AC1641" s="39"/>
      <c r="AD1641" s="41">
        <v>2.5</v>
      </c>
      <c r="AE1641" s="41"/>
      <c r="AF1641" s="68" t="s">
        <v>618</v>
      </c>
      <c r="AG1641" s="39" t="str">
        <f>VLOOKUP(B1641,$B$1703:$D$1743,2,FALSE)</f>
        <v>Vic</v>
      </c>
      <c r="AH1641" s="39" t="str">
        <f>VLOOKUP(B1641,$B$1703:$D$1743,3,FALSE)</f>
        <v>-</v>
      </c>
      <c r="AI1641" s="69" t="str">
        <f>TRIM(PROPER(L1641))</f>
        <v>Frigid</v>
      </c>
      <c r="AJ1641" s="39" t="str">
        <f>TEXT(A1641, "ddd")</f>
        <v>Sat</v>
      </c>
      <c r="AK1641" s="39">
        <f>MONTH(Table2[[#This Row],[Date]])</f>
        <v>5</v>
      </c>
      <c r="AL1641" s="39"/>
      <c r="AM1641" s="39" t="str">
        <f>IF(AND(Table2[[#This Row],[Date]]=A1642,Table2[[#This Row],[Track]]=B1642,Table2[[#This Row],[Race]]=F1642,AL1641&lt;&gt;"Neg",AL1642&lt;&gt;"Neg"),2,"")</f>
        <v/>
      </c>
      <c r="AN1641" s="39" t="str">
        <f>IF(AM1641=2,2,IF(AND(AM1640=2,Table2[[#This Row],[Negatives]]&lt;&gt;"NEG"),2,""))</f>
        <v/>
      </c>
      <c r="AO1641" s="39">
        <f>IF(AND(Table2[[#This Row],[State]]="NSW",Table2[[#This Row],[Rated Order]]=3,AN1641=""),100,100)</f>
        <v>100</v>
      </c>
      <c r="AP1641" s="39" t="str">
        <f>IF(AC1641&lt;&gt;"Won","",AO1641*AD1641)</f>
        <v/>
      </c>
      <c r="AQ1641" s="39">
        <f>IF(AP1641="",AO1641*-1,AP1641-AO1641)</f>
        <v>-100</v>
      </c>
      <c r="AR1641" s="95">
        <f>IF(Table2[[#This Row],[Negatives]]="NEG","",IF(AND(Table2[[#This Row],[2 Pro Bets]]="",Table2[[#This Row],[State]]="NSW",Table2[[#This Row],[Rated Order]]=3),"",100))</f>
        <v>100</v>
      </c>
      <c r="AS1641" s="47" t="str">
        <f>IF(Table2[[#This Row],[Pro Bet]]="","",IF(Table2[[#This Row],[Lev Ret]]="","",AR1641*Table2[[#This Row],[Div]]))</f>
        <v/>
      </c>
      <c r="AT1641" s="96">
        <f>IF(Table2[[#This Row],[Pro Bet]]="","",IF(AS1641="",AR1641*-1,AS1641-AR1641))</f>
        <v>-100</v>
      </c>
    </row>
    <row r="1642" spans="1:46" x14ac:dyDescent="0.25">
      <c r="A1642" s="38">
        <v>45430</v>
      </c>
      <c r="B1642" s="39" t="s">
        <v>56</v>
      </c>
      <c r="C1642" s="40">
        <v>0.46180555555555558</v>
      </c>
      <c r="D1642" s="39">
        <v>5</v>
      </c>
      <c r="E1642" s="39">
        <v>3</v>
      </c>
      <c r="F1642" s="70">
        <v>1</v>
      </c>
      <c r="G1642" s="39">
        <v>1700</v>
      </c>
      <c r="H1642" s="39" t="s">
        <v>1398</v>
      </c>
      <c r="I1642" s="39">
        <v>72</v>
      </c>
      <c r="J1642" s="39">
        <v>120</v>
      </c>
      <c r="K1642" s="39">
        <v>8</v>
      </c>
      <c r="L1642" s="39" t="s">
        <v>247</v>
      </c>
      <c r="M1642" s="39" t="s">
        <v>999</v>
      </c>
      <c r="N1642" s="41">
        <v>5.6</v>
      </c>
      <c r="O1642" s="39" t="s">
        <v>1430</v>
      </c>
      <c r="P1642" s="39" t="s">
        <v>1562</v>
      </c>
      <c r="Q1642" s="48">
        <v>2</v>
      </c>
      <c r="R1642" s="39">
        <v>8</v>
      </c>
      <c r="S1642" s="39">
        <v>56.5</v>
      </c>
      <c r="T1642" s="39">
        <v>54.5</v>
      </c>
      <c r="U1642" s="48">
        <v>37.464985994397765</v>
      </c>
      <c r="V1642" s="39"/>
      <c r="W1642" s="39"/>
      <c r="X1642" s="39">
        <v>2</v>
      </c>
      <c r="Y1642" s="39">
        <v>4.9000000000000004</v>
      </c>
      <c r="Z1642" s="39">
        <v>20</v>
      </c>
      <c r="AA1642" s="39"/>
      <c r="AB1642" s="52"/>
      <c r="AC1642" s="39"/>
      <c r="AD1642" s="41">
        <v>5</v>
      </c>
      <c r="AE1642" s="41"/>
      <c r="AF1642" s="68" t="s">
        <v>619</v>
      </c>
      <c r="AG1642" s="39" t="str">
        <f>VLOOKUP(B1642,$B$1703:$D$1743,2,FALSE)</f>
        <v>NSW</v>
      </c>
      <c r="AH1642" s="39" t="str">
        <f>VLOOKUP(B1642,$B$1703:$D$1743,3,FALSE)</f>
        <v>Bush</v>
      </c>
      <c r="AI1642" s="69" t="str">
        <f>TRIM(PROPER(L1642))</f>
        <v>Smart Legend</v>
      </c>
      <c r="AJ1642" s="39" t="str">
        <f>TEXT(A1642, "ddd")</f>
        <v>Sat</v>
      </c>
      <c r="AK1642" s="39">
        <f>MONTH(Table2[[#This Row],[Date]])</f>
        <v>5</v>
      </c>
      <c r="AL1642" s="39"/>
      <c r="AM1642" s="39" t="str">
        <f>IF(AND(Table2[[#This Row],[Date]]=A1643,Table2[[#This Row],[Track]]=B1643,Table2[[#This Row],[Race]]=F1643,AL1642&lt;&gt;"Neg",AL1643&lt;&gt;"Neg"),2,"")</f>
        <v/>
      </c>
      <c r="AN1642" s="39" t="str">
        <f>IF(AM1642=2,2,IF(AND(AM1641=2,Table2[[#This Row],[Negatives]]&lt;&gt;"NEG"),2,""))</f>
        <v/>
      </c>
      <c r="AO1642" s="39">
        <f>IF(AND(Table2[[#This Row],[State]]="NSW",Table2[[#This Row],[Rated Order]]=3,AN1642=""),100,100)</f>
        <v>100</v>
      </c>
      <c r="AP1642" s="39" t="str">
        <f>IF(AC1642&lt;&gt;"Won","",AO1642*AD1642)</f>
        <v/>
      </c>
      <c r="AQ1642" s="39">
        <f>IF(AP1642="",AO1642*-1,AP1642-AO1642)</f>
        <v>-100</v>
      </c>
      <c r="AR1642" s="95">
        <f>IF(Table2[[#This Row],[Negatives]]="NEG","",IF(AND(Table2[[#This Row],[2 Pro Bets]]="",Table2[[#This Row],[State]]="NSW",Table2[[#This Row],[Rated Order]]=3),"",100))</f>
        <v>100</v>
      </c>
      <c r="AS1642" s="47" t="str">
        <f>IF(Table2[[#This Row],[Pro Bet]]="","",IF(Table2[[#This Row],[Lev Ret]]="","",AR1642*Table2[[#This Row],[Div]]))</f>
        <v/>
      </c>
      <c r="AT1642" s="96">
        <f>IF(Table2[[#This Row],[Pro Bet]]="","",IF(AS1642="",AR1642*-1,AS1642-AR1642))</f>
        <v>-100</v>
      </c>
    </row>
    <row r="1643" spans="1:46" x14ac:dyDescent="0.25">
      <c r="A1643" s="38">
        <v>45430</v>
      </c>
      <c r="B1643" s="39" t="s">
        <v>225</v>
      </c>
      <c r="C1643" s="40">
        <v>0.5</v>
      </c>
      <c r="D1643" s="39">
        <v>7</v>
      </c>
      <c r="E1643" s="39">
        <v>4</v>
      </c>
      <c r="F1643" s="70">
        <v>1</v>
      </c>
      <c r="G1643" s="39">
        <v>1800</v>
      </c>
      <c r="H1643" s="39" t="s">
        <v>988</v>
      </c>
      <c r="I1643" s="39">
        <v>84</v>
      </c>
      <c r="J1643" s="39">
        <v>130</v>
      </c>
      <c r="K1643" s="39">
        <v>7</v>
      </c>
      <c r="L1643" s="39" t="s">
        <v>333</v>
      </c>
      <c r="M1643" s="39" t="s">
        <v>1006</v>
      </c>
      <c r="N1643" s="41">
        <v>20</v>
      </c>
      <c r="O1643" s="39" t="s">
        <v>1100</v>
      </c>
      <c r="P1643" s="39" t="s">
        <v>1038</v>
      </c>
      <c r="Q1643" s="48"/>
      <c r="R1643" s="39">
        <v>5</v>
      </c>
      <c r="S1643" s="39">
        <v>58</v>
      </c>
      <c r="T1643" s="39">
        <v>58</v>
      </c>
      <c r="U1643" s="48">
        <v>19.285714285714285</v>
      </c>
      <c r="V1643" s="39"/>
      <c r="W1643" s="39">
        <v>5</v>
      </c>
      <c r="X1643" s="39">
        <v>2</v>
      </c>
      <c r="Y1643" s="39">
        <v>5.2</v>
      </c>
      <c r="Z1643" s="39">
        <v>35</v>
      </c>
      <c r="AA1643" s="39">
        <v>14</v>
      </c>
      <c r="AB1643" s="52"/>
      <c r="AC1643" s="39"/>
      <c r="AD1643" s="41">
        <v>21</v>
      </c>
      <c r="AE1643" s="41"/>
      <c r="AF1643" s="68" t="s">
        <v>618</v>
      </c>
      <c r="AG1643" s="39" t="str">
        <f>VLOOKUP(B1643,$B$1703:$D$1743,2,FALSE)</f>
        <v>Vic</v>
      </c>
      <c r="AH1643" s="39" t="str">
        <f>VLOOKUP(B1643,$B$1703:$D$1743,3,FALSE)</f>
        <v>-</v>
      </c>
      <c r="AI1643" s="69" t="str">
        <f>TRIM(PROPER(L1643))</f>
        <v>Flossing</v>
      </c>
      <c r="AJ1643" s="39" t="str">
        <f>TEXT(A1643, "ddd")</f>
        <v>Sat</v>
      </c>
      <c r="AK1643" s="39">
        <f>MONTH(Table2[[#This Row],[Date]])</f>
        <v>5</v>
      </c>
      <c r="AL1643" s="39"/>
      <c r="AM1643" s="39">
        <f>IF(AND(Table2[[#This Row],[Date]]=A1644,Table2[[#This Row],[Track]]=B1644,Table2[[#This Row],[Race]]=F1644,AL1643&lt;&gt;"Neg",AL1644&lt;&gt;"Neg"),2,"")</f>
        <v>2</v>
      </c>
      <c r="AN1643" s="39">
        <f>IF(AM1643=2,2,IF(AND(AM1642=2,Table2[[#This Row],[Negatives]]&lt;&gt;"NEG"),2,""))</f>
        <v>2</v>
      </c>
      <c r="AO1643" s="39">
        <f>IF(AND(Table2[[#This Row],[State]]="NSW",Table2[[#This Row],[Rated Order]]=3,AN1643=""),100,100)</f>
        <v>100</v>
      </c>
      <c r="AP1643" s="39" t="str">
        <f>IF(AC1643&lt;&gt;"Won","",AO1643*AD1643)</f>
        <v/>
      </c>
      <c r="AQ1643" s="39">
        <f>IF(AP1643="",AO1643*-1,AP1643-AO1643)</f>
        <v>-100</v>
      </c>
      <c r="AR1643" s="95">
        <f>IF(Table2[[#This Row],[Negatives]]="NEG","",IF(AND(Table2[[#This Row],[2 Pro Bets]]="",Table2[[#This Row],[State]]="NSW",Table2[[#This Row],[Rated Order]]=3),"",100))</f>
        <v>100</v>
      </c>
      <c r="AS1643" s="47" t="str">
        <f>IF(Table2[[#This Row],[Pro Bet]]="","",IF(Table2[[#This Row],[Lev Ret]]="","",AR1643*Table2[[#This Row],[Div]]))</f>
        <v/>
      </c>
      <c r="AT1643" s="96">
        <f>IF(Table2[[#This Row],[Pro Bet]]="","",IF(AS1643="",AR1643*-1,AS1643-AR1643))</f>
        <v>-100</v>
      </c>
    </row>
    <row r="1644" spans="1:46" x14ac:dyDescent="0.25">
      <c r="A1644" s="38">
        <v>45430</v>
      </c>
      <c r="B1644" s="39" t="s">
        <v>225</v>
      </c>
      <c r="C1644" s="40">
        <v>0.5</v>
      </c>
      <c r="D1644" s="39">
        <v>7</v>
      </c>
      <c r="E1644" s="39">
        <v>4</v>
      </c>
      <c r="F1644" s="70">
        <v>1</v>
      </c>
      <c r="G1644" s="39">
        <v>1800</v>
      </c>
      <c r="H1644" s="39" t="s">
        <v>988</v>
      </c>
      <c r="I1644" s="39">
        <v>84</v>
      </c>
      <c r="J1644" s="39">
        <v>130</v>
      </c>
      <c r="K1644" s="39">
        <v>11</v>
      </c>
      <c r="L1644" s="39" t="s">
        <v>334</v>
      </c>
      <c r="M1644" s="39" t="s">
        <v>1024</v>
      </c>
      <c r="N1644" s="41">
        <v>3.4</v>
      </c>
      <c r="O1644" s="39" t="s">
        <v>1091</v>
      </c>
      <c r="P1644" s="39" t="s">
        <v>1025</v>
      </c>
      <c r="Q1644" s="48"/>
      <c r="R1644" s="39">
        <v>4</v>
      </c>
      <c r="S1644" s="39">
        <v>54.5</v>
      </c>
      <c r="T1644" s="39">
        <v>54.5</v>
      </c>
      <c r="U1644" s="48">
        <v>19.285714285714285</v>
      </c>
      <c r="V1644" s="39">
        <v>4</v>
      </c>
      <c r="W1644" s="39"/>
      <c r="X1644" s="39">
        <v>3</v>
      </c>
      <c r="Y1644" s="39">
        <v>5.6</v>
      </c>
      <c r="Z1644" s="39">
        <v>30</v>
      </c>
      <c r="AA1644" s="39">
        <v>14</v>
      </c>
      <c r="AB1644" s="52"/>
      <c r="AC1644" s="39" t="s">
        <v>2</v>
      </c>
      <c r="AD1644" s="41">
        <v>3.1</v>
      </c>
      <c r="AE1644" s="41">
        <v>1.4</v>
      </c>
      <c r="AF1644" s="68" t="s">
        <v>618</v>
      </c>
      <c r="AG1644" s="39" t="str">
        <f>VLOOKUP(B1644,$B$1703:$D$1743,2,FALSE)</f>
        <v>Vic</v>
      </c>
      <c r="AH1644" s="39" t="str">
        <f>VLOOKUP(B1644,$B$1703:$D$1743,3,FALSE)</f>
        <v>-</v>
      </c>
      <c r="AI1644" s="69" t="str">
        <f>TRIM(PROPER(L1644))</f>
        <v>Mirzann</v>
      </c>
      <c r="AJ1644" s="39" t="str">
        <f>TEXT(A1644, "ddd")</f>
        <v>Sat</v>
      </c>
      <c r="AK1644" s="39">
        <f>MONTH(Table2[[#This Row],[Date]])</f>
        <v>5</v>
      </c>
      <c r="AL1644" s="39"/>
      <c r="AM1644" s="39" t="str">
        <f>IF(AND(Table2[[#This Row],[Date]]=A1645,Table2[[#This Row],[Track]]=B1645,Table2[[#This Row],[Race]]=F1645,AL1644&lt;&gt;"Neg",AL1645&lt;&gt;"Neg"),2,"")</f>
        <v/>
      </c>
      <c r="AN1644" s="39">
        <f>IF(AM1644=2,2,IF(AND(AM1643=2,Table2[[#This Row],[Negatives]]&lt;&gt;"NEG"),2,""))</f>
        <v>2</v>
      </c>
      <c r="AO1644" s="39">
        <f>IF(AND(Table2[[#This Row],[State]]="NSW",Table2[[#This Row],[Rated Order]]=3,AN1644=""),100,100)</f>
        <v>100</v>
      </c>
      <c r="AP1644" s="39" t="str">
        <f>IF(AC1644&lt;&gt;"Won","",AO1644*AD1644)</f>
        <v/>
      </c>
      <c r="AQ1644" s="39">
        <f>IF(AP1644="",AO1644*-1,AP1644-AO1644)</f>
        <v>-100</v>
      </c>
      <c r="AR1644" s="95">
        <f>IF(Table2[[#This Row],[Negatives]]="NEG","",IF(AND(Table2[[#This Row],[2 Pro Bets]]="",Table2[[#This Row],[State]]="NSW",Table2[[#This Row],[Rated Order]]=3),"",100))</f>
        <v>100</v>
      </c>
      <c r="AS1644" s="47" t="str">
        <f>IF(Table2[[#This Row],[Pro Bet]]="","",IF(Table2[[#This Row],[Lev Ret]]="","",AR1644*Table2[[#This Row],[Div]]))</f>
        <v/>
      </c>
      <c r="AT1644" s="96">
        <f>IF(Table2[[#This Row],[Pro Bet]]="","",IF(AS1644="",AR1644*-1,AS1644-AR1644))</f>
        <v>-100</v>
      </c>
    </row>
    <row r="1645" spans="1:46" x14ac:dyDescent="0.25">
      <c r="A1645" s="38">
        <v>45430</v>
      </c>
      <c r="B1645" s="39" t="s">
        <v>56</v>
      </c>
      <c r="C1645" s="40">
        <v>0.60763888888888884</v>
      </c>
      <c r="D1645" s="39">
        <v>5</v>
      </c>
      <c r="E1645" s="39">
        <v>3</v>
      </c>
      <c r="F1645" s="70">
        <v>7</v>
      </c>
      <c r="G1645" s="39">
        <v>1100</v>
      </c>
      <c r="H1645" s="39" t="s">
        <v>1398</v>
      </c>
      <c r="I1645" s="39"/>
      <c r="J1645" s="39">
        <v>200</v>
      </c>
      <c r="K1645" s="39">
        <v>5</v>
      </c>
      <c r="L1645" s="39" t="s">
        <v>341</v>
      </c>
      <c r="M1645" s="39" t="s">
        <v>990</v>
      </c>
      <c r="N1645" s="41">
        <v>6.2</v>
      </c>
      <c r="O1645" s="39" t="s">
        <v>1448</v>
      </c>
      <c r="P1645" s="39" t="s">
        <v>1575</v>
      </c>
      <c r="Q1645" s="48"/>
      <c r="R1645" s="39">
        <v>3</v>
      </c>
      <c r="S1645" s="39">
        <v>56.5</v>
      </c>
      <c r="T1645" s="39">
        <v>56.5</v>
      </c>
      <c r="U1645" s="48">
        <v>43.906810035842298</v>
      </c>
      <c r="V1645" s="39">
        <v>2</v>
      </c>
      <c r="W1645" s="39">
        <v>5</v>
      </c>
      <c r="X1645" s="39">
        <v>2</v>
      </c>
      <c r="Y1645" s="39">
        <v>3.9</v>
      </c>
      <c r="Z1645" s="39">
        <v>20</v>
      </c>
      <c r="AA1645" s="39"/>
      <c r="AB1645" s="52"/>
      <c r="AC1645" s="39"/>
      <c r="AD1645" s="41">
        <v>8</v>
      </c>
      <c r="AE1645" s="41"/>
      <c r="AF1645" s="68" t="s">
        <v>619</v>
      </c>
      <c r="AG1645" s="39" t="str">
        <f>VLOOKUP(B1645,$B$1703:$D$1743,2,FALSE)</f>
        <v>NSW</v>
      </c>
      <c r="AH1645" s="39" t="str">
        <f>VLOOKUP(B1645,$B$1703:$D$1743,3,FALSE)</f>
        <v>Bush</v>
      </c>
      <c r="AI1645" s="69" t="str">
        <f>TRIM(PROPER(L1645))</f>
        <v>Hard To Say</v>
      </c>
      <c r="AJ1645" s="39" t="str">
        <f>TEXT(A1645, "ddd")</f>
        <v>Sat</v>
      </c>
      <c r="AK1645" s="39">
        <f>MONTH(Table2[[#This Row],[Date]])</f>
        <v>5</v>
      </c>
      <c r="AL1645" s="39"/>
      <c r="AM1645" s="39">
        <f>IF(AND(Table2[[#This Row],[Date]]=A1646,Table2[[#This Row],[Track]]=B1646,Table2[[#This Row],[Race]]=F1646,AL1645&lt;&gt;"Neg",AL1646&lt;&gt;"Neg"),2,"")</f>
        <v>2</v>
      </c>
      <c r="AN1645" s="39">
        <f>IF(AM1645=2,2,IF(AND(AM1644=2,Table2[[#This Row],[Negatives]]&lt;&gt;"NEG"),2,""))</f>
        <v>2</v>
      </c>
      <c r="AO1645" s="39">
        <f>IF(AND(Table2[[#This Row],[State]]="NSW",Table2[[#This Row],[Rated Order]]=3,AN1645=""),100,100)</f>
        <v>100</v>
      </c>
      <c r="AP1645" s="39" t="str">
        <f>IF(AC1645&lt;&gt;"Won","",AO1645*AD1645)</f>
        <v/>
      </c>
      <c r="AQ1645" s="39">
        <f>IF(AP1645="",AO1645*-1,AP1645-AO1645)</f>
        <v>-100</v>
      </c>
      <c r="AR1645" s="95">
        <f>IF(Table2[[#This Row],[Negatives]]="NEG","",IF(AND(Table2[[#This Row],[2 Pro Bets]]="",Table2[[#This Row],[State]]="NSW",Table2[[#This Row],[Rated Order]]=3),"",100))</f>
        <v>100</v>
      </c>
      <c r="AS1645" s="47" t="str">
        <f>IF(Table2[[#This Row],[Pro Bet]]="","",IF(Table2[[#This Row],[Lev Ret]]="","",AR1645*Table2[[#This Row],[Div]]))</f>
        <v/>
      </c>
      <c r="AT1645" s="96">
        <f>IF(Table2[[#This Row],[Pro Bet]]="","",IF(AS1645="",AR1645*-1,AS1645-AR1645))</f>
        <v>-100</v>
      </c>
    </row>
    <row r="1646" spans="1:46" x14ac:dyDescent="0.25">
      <c r="A1646" s="38">
        <v>45430</v>
      </c>
      <c r="B1646" s="39" t="s">
        <v>56</v>
      </c>
      <c r="C1646" s="40">
        <v>0.60763888888888884</v>
      </c>
      <c r="D1646" s="39">
        <v>5</v>
      </c>
      <c r="E1646" s="39">
        <v>3</v>
      </c>
      <c r="F1646" s="70">
        <v>7</v>
      </c>
      <c r="G1646" s="39">
        <v>1100</v>
      </c>
      <c r="H1646" s="39" t="s">
        <v>1398</v>
      </c>
      <c r="I1646" s="39"/>
      <c r="J1646" s="39">
        <v>200</v>
      </c>
      <c r="K1646" s="39">
        <v>6</v>
      </c>
      <c r="L1646" s="39" t="s">
        <v>212</v>
      </c>
      <c r="M1646" s="39" t="s">
        <v>1006</v>
      </c>
      <c r="N1646" s="41">
        <v>3.3</v>
      </c>
      <c r="O1646" s="39" t="s">
        <v>1556</v>
      </c>
      <c r="P1646" s="39" t="s">
        <v>1416</v>
      </c>
      <c r="Q1646" s="48"/>
      <c r="R1646" s="39">
        <v>9</v>
      </c>
      <c r="S1646" s="39">
        <v>55.5</v>
      </c>
      <c r="T1646" s="39">
        <v>55.5</v>
      </c>
      <c r="U1646" s="48">
        <v>43.906810035842298</v>
      </c>
      <c r="V1646" s="39"/>
      <c r="W1646" s="39">
        <v>1</v>
      </c>
      <c r="X1646" s="39">
        <v>3</v>
      </c>
      <c r="Y1646" s="39">
        <v>6.4</v>
      </c>
      <c r="Z1646" s="39">
        <v>20</v>
      </c>
      <c r="AA1646" s="39"/>
      <c r="AB1646" s="52"/>
      <c r="AC1646" s="39" t="s">
        <v>471</v>
      </c>
      <c r="AD1646" s="41">
        <v>3.3</v>
      </c>
      <c r="AE1646" s="41">
        <v>1.4</v>
      </c>
      <c r="AF1646" s="68" t="s">
        <v>619</v>
      </c>
      <c r="AG1646" s="39" t="str">
        <f>VLOOKUP(B1646,$B$1703:$D$1743,2,FALSE)</f>
        <v>NSW</v>
      </c>
      <c r="AH1646" s="39" t="str">
        <f>VLOOKUP(B1646,$B$1703:$D$1743,3,FALSE)</f>
        <v>Bush</v>
      </c>
      <c r="AI1646" s="69" t="str">
        <f>TRIM(PROPER(L1646))</f>
        <v>Opal Ridge</v>
      </c>
      <c r="AJ1646" s="39" t="str">
        <f>TEXT(A1646, "ddd")</f>
        <v>Sat</v>
      </c>
      <c r="AK1646" s="39">
        <f>MONTH(Table2[[#This Row],[Date]])</f>
        <v>5</v>
      </c>
      <c r="AL1646" s="39"/>
      <c r="AM1646" s="39" t="str">
        <f>IF(AND(Table2[[#This Row],[Date]]=A1647,Table2[[#This Row],[Track]]=B1647,Table2[[#This Row],[Race]]=F1647,AL1646&lt;&gt;"Neg",AL1647&lt;&gt;"Neg"),2,"")</f>
        <v/>
      </c>
      <c r="AN1646" s="39">
        <f>IF(AM1646=2,2,IF(AND(AM1645=2,Table2[[#This Row],[Negatives]]&lt;&gt;"NEG"),2,""))</f>
        <v>2</v>
      </c>
      <c r="AO1646" s="39">
        <f>IF(AND(Table2[[#This Row],[State]]="NSW",Table2[[#This Row],[Rated Order]]=3,AN1646=""),100,100)</f>
        <v>100</v>
      </c>
      <c r="AP1646" s="39">
        <f>IF(AC1646&lt;&gt;"Won","",AO1646*AD1646)</f>
        <v>330</v>
      </c>
      <c r="AQ1646" s="39">
        <f>IF(AP1646="",AO1646*-1,AP1646-AO1646)</f>
        <v>230</v>
      </c>
      <c r="AR1646" s="95">
        <f>IF(Table2[[#This Row],[Negatives]]="NEG","",IF(AND(Table2[[#This Row],[2 Pro Bets]]="",Table2[[#This Row],[State]]="NSW",Table2[[#This Row],[Rated Order]]=3),"",100))</f>
        <v>100</v>
      </c>
      <c r="AS1646" s="47">
        <f>IF(Table2[[#This Row],[Pro Bet]]="","",IF(Table2[[#This Row],[Lev Ret]]="","",AR1646*Table2[[#This Row],[Div]]))</f>
        <v>330</v>
      </c>
      <c r="AT1646" s="96">
        <f>IF(Table2[[#This Row],[Pro Bet]]="","",IF(AS1646="",AR1646*-1,AS1646-AR1646))</f>
        <v>230</v>
      </c>
    </row>
    <row r="1647" spans="1:46" x14ac:dyDescent="0.25">
      <c r="A1647" s="38">
        <v>45430</v>
      </c>
      <c r="B1647" s="39" t="s">
        <v>225</v>
      </c>
      <c r="C1647" s="40">
        <v>0.61805555555555558</v>
      </c>
      <c r="D1647" s="39">
        <v>7</v>
      </c>
      <c r="E1647" s="39">
        <v>4</v>
      </c>
      <c r="F1647" s="70">
        <v>7</v>
      </c>
      <c r="G1647" s="39">
        <v>1200</v>
      </c>
      <c r="H1647" s="39" t="s">
        <v>988</v>
      </c>
      <c r="I1647" s="39" t="s">
        <v>989</v>
      </c>
      <c r="J1647" s="39">
        <v>175</v>
      </c>
      <c r="K1647" s="39">
        <v>7</v>
      </c>
      <c r="L1647" s="39" t="s">
        <v>335</v>
      </c>
      <c r="M1647" s="39" t="s">
        <v>999</v>
      </c>
      <c r="N1647" s="41">
        <v>10</v>
      </c>
      <c r="O1647" s="39" t="s">
        <v>1055</v>
      </c>
      <c r="P1647" s="39" t="s">
        <v>1045</v>
      </c>
      <c r="Q1647" s="48"/>
      <c r="R1647" s="39">
        <v>3</v>
      </c>
      <c r="S1647" s="39">
        <v>54.5</v>
      </c>
      <c r="T1647" s="39">
        <v>54.5</v>
      </c>
      <c r="U1647" s="48">
        <v>34.731934731934736</v>
      </c>
      <c r="V1647" s="39">
        <v>1</v>
      </c>
      <c r="W1647" s="39"/>
      <c r="X1647" s="39">
        <v>3</v>
      </c>
      <c r="Y1647" s="39">
        <v>5.6</v>
      </c>
      <c r="Z1647" s="39">
        <v>30</v>
      </c>
      <c r="AA1647" s="39">
        <v>15</v>
      </c>
      <c r="AB1647" s="52"/>
      <c r="AC1647" s="39" t="s">
        <v>1</v>
      </c>
      <c r="AD1647" s="41">
        <v>13</v>
      </c>
      <c r="AE1647" s="41">
        <v>3.7</v>
      </c>
      <c r="AF1647" s="68" t="s">
        <v>618</v>
      </c>
      <c r="AG1647" s="39" t="str">
        <f>VLOOKUP(B1647,$B$1703:$D$1743,2,FALSE)</f>
        <v>Vic</v>
      </c>
      <c r="AH1647" s="39" t="str">
        <f>VLOOKUP(B1647,$B$1703:$D$1743,3,FALSE)</f>
        <v>-</v>
      </c>
      <c r="AI1647" s="69" t="str">
        <f>TRIM(PROPER(L1647))</f>
        <v>Maharba</v>
      </c>
      <c r="AJ1647" s="39" t="str">
        <f>TEXT(A1647, "ddd")</f>
        <v>Sat</v>
      </c>
      <c r="AK1647" s="39">
        <f>MONTH(Table2[[#This Row],[Date]])</f>
        <v>5</v>
      </c>
      <c r="AL1647" s="39" t="s">
        <v>1361</v>
      </c>
      <c r="AM1647" s="39" t="str">
        <f>IF(AND(Table2[[#This Row],[Date]]=A1648,Table2[[#This Row],[Track]]=B1648,Table2[[#This Row],[Race]]=F1648,AL1647&lt;&gt;"Neg",AL1648&lt;&gt;"Neg"),2,"")</f>
        <v/>
      </c>
      <c r="AN1647" s="39" t="str">
        <f>IF(AM1647=2,2,IF(AND(AM1646=2,Table2[[#This Row],[Negatives]]&lt;&gt;"NEG"),2,""))</f>
        <v/>
      </c>
      <c r="AO1647" s="39">
        <f>IF(AND(Table2[[#This Row],[State]]="NSW",Table2[[#This Row],[Rated Order]]=3,AN1647=""),100,100)</f>
        <v>100</v>
      </c>
      <c r="AP1647" s="39" t="str">
        <f>IF(AC1647&lt;&gt;"Won","",AO1647*AD1647)</f>
        <v/>
      </c>
      <c r="AQ1647" s="39">
        <f>IF(AP1647="",AO1647*-1,AP1647-AO1647)</f>
        <v>-100</v>
      </c>
      <c r="AR1647" s="95" t="str">
        <f>IF(Table2[[#This Row],[Negatives]]="NEG","",IF(AND(Table2[[#This Row],[2 Pro Bets]]="",Table2[[#This Row],[State]]="NSW",Table2[[#This Row],[Rated Order]]=3),"",100))</f>
        <v/>
      </c>
      <c r="AS1647" s="47" t="str">
        <f>IF(Table2[[#This Row],[Pro Bet]]="","",IF(Table2[[#This Row],[Lev Ret]]="","",AR1647*Table2[[#This Row],[Div]]))</f>
        <v/>
      </c>
      <c r="AT1647" s="96" t="str">
        <f>IF(Table2[[#This Row],[Pro Bet]]="","",IF(AS1647="",AR1647*-1,AS1647-AR1647))</f>
        <v/>
      </c>
    </row>
    <row r="1648" spans="1:46" x14ac:dyDescent="0.25">
      <c r="A1648" s="38">
        <v>45430</v>
      </c>
      <c r="B1648" s="39" t="s">
        <v>225</v>
      </c>
      <c r="C1648" s="40">
        <v>0.64583333333333337</v>
      </c>
      <c r="D1648" s="39">
        <v>7</v>
      </c>
      <c r="E1648" s="39">
        <v>4</v>
      </c>
      <c r="F1648" s="70">
        <v>8</v>
      </c>
      <c r="G1648" s="39">
        <v>2800</v>
      </c>
      <c r="H1648" s="39" t="s">
        <v>988</v>
      </c>
      <c r="I1648" s="39" t="s">
        <v>1052</v>
      </c>
      <c r="J1648" s="39">
        <v>500</v>
      </c>
      <c r="K1648" s="39">
        <v>12</v>
      </c>
      <c r="L1648" s="39" t="s">
        <v>336</v>
      </c>
      <c r="M1648" s="39" t="s">
        <v>1006</v>
      </c>
      <c r="N1648" s="41">
        <v>3.2</v>
      </c>
      <c r="O1648" s="39" t="s">
        <v>1357</v>
      </c>
      <c r="P1648" s="39" t="s">
        <v>1025</v>
      </c>
      <c r="Q1648" s="48"/>
      <c r="R1648" s="39">
        <v>1</v>
      </c>
      <c r="S1648" s="39">
        <v>56.5</v>
      </c>
      <c r="T1648" s="39">
        <v>56.5</v>
      </c>
      <c r="U1648" s="48">
        <v>41.351010101010104</v>
      </c>
      <c r="V1648" s="39">
        <v>1</v>
      </c>
      <c r="W1648" s="39">
        <v>2</v>
      </c>
      <c r="X1648" s="39">
        <v>2</v>
      </c>
      <c r="Y1648" s="39">
        <v>5.6</v>
      </c>
      <c r="Z1648" s="39">
        <v>30</v>
      </c>
      <c r="AA1648" s="39">
        <v>15</v>
      </c>
      <c r="AB1648" s="52"/>
      <c r="AC1648" s="39" t="s">
        <v>617</v>
      </c>
      <c r="AD1648" s="41">
        <v>4</v>
      </c>
      <c r="AE1648" s="41">
        <v>1.8</v>
      </c>
      <c r="AF1648" s="68" t="s">
        <v>618</v>
      </c>
      <c r="AG1648" s="39" t="str">
        <f>VLOOKUP(B1648,$B$1703:$D$1743,2,FALSE)</f>
        <v>Vic</v>
      </c>
      <c r="AH1648" s="39" t="str">
        <f>VLOOKUP(B1648,$B$1703:$D$1743,3,FALSE)</f>
        <v>-</v>
      </c>
      <c r="AI1648" s="69" t="str">
        <f>TRIM(PROPER(L1648))</f>
        <v>The Map</v>
      </c>
      <c r="AJ1648" s="39" t="str">
        <f>TEXT(A1648, "ddd")</f>
        <v>Sat</v>
      </c>
      <c r="AK1648" s="39">
        <f>MONTH(Table2[[#This Row],[Date]])</f>
        <v>5</v>
      </c>
      <c r="AL1648" s="39"/>
      <c r="AM1648" s="39" t="str">
        <f>IF(AND(Table2[[#This Row],[Date]]=A1649,Table2[[#This Row],[Track]]=B1649,Table2[[#This Row],[Race]]=F1649,AL1648&lt;&gt;"Neg",AL1649&lt;&gt;"Neg"),2,"")</f>
        <v/>
      </c>
      <c r="AN1648" s="39" t="str">
        <f>IF(AM1648=2,2,IF(AND(AM1647=2,Table2[[#This Row],[Negatives]]&lt;&gt;"NEG"),2,""))</f>
        <v/>
      </c>
      <c r="AO1648" s="39">
        <f>IF(AND(Table2[[#This Row],[State]]="NSW",Table2[[#This Row],[Rated Order]]=3,AN1648=""),100,100)</f>
        <v>100</v>
      </c>
      <c r="AP1648" s="39">
        <f>IF(AC1648&lt;&gt;"Won","",AO1648*AD1648)</f>
        <v>400</v>
      </c>
      <c r="AQ1648" s="39">
        <f>IF(AP1648="",AO1648*-1,AP1648-AO1648)</f>
        <v>300</v>
      </c>
      <c r="AR1648" s="95">
        <f>IF(Table2[[#This Row],[Negatives]]="NEG","",IF(AND(Table2[[#This Row],[2 Pro Bets]]="",Table2[[#This Row],[State]]="NSW",Table2[[#This Row],[Rated Order]]=3),"",100))</f>
        <v>100</v>
      </c>
      <c r="AS1648" s="47">
        <f>IF(Table2[[#This Row],[Pro Bet]]="","",IF(Table2[[#This Row],[Lev Ret]]="","",AR1648*Table2[[#This Row],[Div]]))</f>
        <v>400</v>
      </c>
      <c r="AT1648" s="96">
        <f>IF(Table2[[#This Row],[Pro Bet]]="","",IF(AS1648="",AR1648*-1,AS1648-AR1648))</f>
        <v>300</v>
      </c>
    </row>
    <row r="1649" spans="1:46" x14ac:dyDescent="0.25">
      <c r="A1649" s="38">
        <v>45430</v>
      </c>
      <c r="B1649" s="39" t="s">
        <v>56</v>
      </c>
      <c r="C1649" s="40">
        <v>0.6875</v>
      </c>
      <c r="D1649" s="39">
        <v>5</v>
      </c>
      <c r="E1649" s="39">
        <v>3</v>
      </c>
      <c r="F1649" s="70">
        <v>10</v>
      </c>
      <c r="G1649" s="39">
        <v>1100</v>
      </c>
      <c r="H1649" s="39" t="s">
        <v>1398</v>
      </c>
      <c r="I1649" s="39">
        <v>78</v>
      </c>
      <c r="J1649" s="39">
        <v>160</v>
      </c>
      <c r="K1649" s="39">
        <v>8</v>
      </c>
      <c r="L1649" s="39" t="s">
        <v>452</v>
      </c>
      <c r="M1649" s="39" t="s">
        <v>1006</v>
      </c>
      <c r="N1649" s="41">
        <v>5.7</v>
      </c>
      <c r="O1649" s="39" t="s">
        <v>1089</v>
      </c>
      <c r="P1649" s="39"/>
      <c r="Q1649" s="48"/>
      <c r="R1649" s="39">
        <v>7</v>
      </c>
      <c r="S1649" s="39">
        <v>58.5</v>
      </c>
      <c r="T1649" s="39">
        <v>58.5</v>
      </c>
      <c r="U1649" s="48">
        <v>33.672891907187321</v>
      </c>
      <c r="V1649" s="39">
        <v>2</v>
      </c>
      <c r="W1649" s="39"/>
      <c r="X1649" s="39">
        <v>2</v>
      </c>
      <c r="Y1649" s="39">
        <v>5.9</v>
      </c>
      <c r="Z1649" s="39">
        <v>20</v>
      </c>
      <c r="AA1649" s="39"/>
      <c r="AB1649" s="52"/>
      <c r="AC1649" s="39" t="s">
        <v>2</v>
      </c>
      <c r="AD1649" s="41">
        <v>5.5</v>
      </c>
      <c r="AE1649" s="41">
        <v>2.2000000000000002</v>
      </c>
      <c r="AF1649" s="68" t="s">
        <v>619</v>
      </c>
      <c r="AG1649" s="39" t="str">
        <f>VLOOKUP(B1649,$B$1703:$D$1743,2,FALSE)</f>
        <v>NSW</v>
      </c>
      <c r="AH1649" s="39" t="str">
        <f>VLOOKUP(B1649,$B$1703:$D$1743,3,FALSE)</f>
        <v>Bush</v>
      </c>
      <c r="AI1649" s="69" t="str">
        <f>TRIM(PROPER(L1649))</f>
        <v>Jedibeel (Nz)</v>
      </c>
      <c r="AJ1649" s="39" t="str">
        <f>TEXT(A1649, "ddd")</f>
        <v>Sat</v>
      </c>
      <c r="AK1649" s="39">
        <f>MONTH(Table2[[#This Row],[Date]])</f>
        <v>5</v>
      </c>
      <c r="AL1649" s="39"/>
      <c r="AM1649" s="39">
        <f>IF(AND(Table2[[#This Row],[Date]]=A1650,Table2[[#This Row],[Track]]=B1650,Table2[[#This Row],[Race]]=F1650,AL1649&lt;&gt;"Neg",AL1650&lt;&gt;"Neg"),2,"")</f>
        <v>2</v>
      </c>
      <c r="AN1649" s="39">
        <f>IF(AM1649=2,2,IF(AND(AM1648=2,Table2[[#This Row],[Negatives]]&lt;&gt;"NEG"),2,""))</f>
        <v>2</v>
      </c>
      <c r="AO1649" s="39">
        <f>IF(AND(Table2[[#This Row],[State]]="NSW",Table2[[#This Row],[Rated Order]]=3,AN1649=""),100,100)</f>
        <v>100</v>
      </c>
      <c r="AP1649" s="39" t="str">
        <f>IF(AC1649&lt;&gt;"Won","",AO1649*AD1649)</f>
        <v/>
      </c>
      <c r="AQ1649" s="39">
        <f>IF(AP1649="",AO1649*-1,AP1649-AO1649)</f>
        <v>-100</v>
      </c>
      <c r="AR1649" s="95">
        <f>IF(Table2[[#This Row],[Negatives]]="NEG","",IF(AND(Table2[[#This Row],[2 Pro Bets]]="",Table2[[#This Row],[State]]="NSW",Table2[[#This Row],[Rated Order]]=3),"",100))</f>
        <v>100</v>
      </c>
      <c r="AS1649" s="47" t="str">
        <f>IF(Table2[[#This Row],[Pro Bet]]="","",IF(Table2[[#This Row],[Lev Ret]]="","",AR1649*Table2[[#This Row],[Div]]))</f>
        <v/>
      </c>
      <c r="AT1649" s="96">
        <f>IF(Table2[[#This Row],[Pro Bet]]="","",IF(AS1649="",AR1649*-1,AS1649-AR1649))</f>
        <v>-100</v>
      </c>
    </row>
    <row r="1650" spans="1:46" x14ac:dyDescent="0.25">
      <c r="A1650" s="38">
        <v>45430</v>
      </c>
      <c r="B1650" s="39" t="s">
        <v>56</v>
      </c>
      <c r="C1650" s="40">
        <v>0.6875</v>
      </c>
      <c r="D1650" s="39">
        <v>5</v>
      </c>
      <c r="E1650" s="39">
        <v>3</v>
      </c>
      <c r="F1650" s="70">
        <v>10</v>
      </c>
      <c r="G1650" s="39">
        <v>1100</v>
      </c>
      <c r="H1650" s="39" t="s">
        <v>1398</v>
      </c>
      <c r="I1650" s="39">
        <v>78</v>
      </c>
      <c r="J1650" s="39">
        <v>160</v>
      </c>
      <c r="K1650" s="39">
        <v>1</v>
      </c>
      <c r="L1650" s="39" t="s">
        <v>156</v>
      </c>
      <c r="M1650" s="39" t="s">
        <v>995</v>
      </c>
      <c r="N1650" s="41">
        <v>15.5</v>
      </c>
      <c r="O1650" s="39" t="s">
        <v>1149</v>
      </c>
      <c r="P1650" s="39" t="s">
        <v>1584</v>
      </c>
      <c r="Q1650" s="48">
        <v>3</v>
      </c>
      <c r="R1650" s="39">
        <v>13</v>
      </c>
      <c r="S1650" s="39">
        <v>62.5</v>
      </c>
      <c r="T1650" s="39">
        <v>59.5</v>
      </c>
      <c r="U1650" s="48">
        <v>33.672891907187321</v>
      </c>
      <c r="V1650" s="39"/>
      <c r="W1650" s="39">
        <v>2</v>
      </c>
      <c r="X1650" s="39">
        <v>3</v>
      </c>
      <c r="Y1650" s="39">
        <v>8.8000000000000007</v>
      </c>
      <c r="Z1650" s="39">
        <v>20</v>
      </c>
      <c r="AA1650" s="39"/>
      <c r="AB1650" s="52"/>
      <c r="AC1650" s="39"/>
      <c r="AD1650" s="41">
        <v>19</v>
      </c>
      <c r="AE1650" s="41"/>
      <c r="AF1650" s="68" t="s">
        <v>619</v>
      </c>
      <c r="AG1650" s="39" t="str">
        <f>VLOOKUP(B1650,$B$1703:$D$1743,2,FALSE)</f>
        <v>NSW</v>
      </c>
      <c r="AH1650" s="39" t="str">
        <f>VLOOKUP(B1650,$B$1703:$D$1743,3,FALSE)</f>
        <v>Bush</v>
      </c>
      <c r="AI1650" s="69" t="str">
        <f>TRIM(PROPER(L1650))</f>
        <v>Manhood</v>
      </c>
      <c r="AJ1650" s="39" t="str">
        <f>TEXT(A1650, "ddd")</f>
        <v>Sat</v>
      </c>
      <c r="AK1650" s="39">
        <f>MONTH(Table2[[#This Row],[Date]])</f>
        <v>5</v>
      </c>
      <c r="AL1650" s="39"/>
      <c r="AM1650" s="39" t="str">
        <f>IF(AND(Table2[[#This Row],[Date]]=A1651,Table2[[#This Row],[Track]]=B1651,Table2[[#This Row],[Race]]=F1651,AL1650&lt;&gt;"Neg",AL1651&lt;&gt;"Neg"),2,"")</f>
        <v/>
      </c>
      <c r="AN1650" s="39">
        <f>IF(AM1650=2,2,IF(AND(AM1649=2,Table2[[#This Row],[Negatives]]&lt;&gt;"NEG"),2,""))</f>
        <v>2</v>
      </c>
      <c r="AO1650" s="39">
        <f>IF(AND(Table2[[#This Row],[State]]="NSW",Table2[[#This Row],[Rated Order]]=3,AN1650=""),100,100)</f>
        <v>100</v>
      </c>
      <c r="AP1650" s="39" t="str">
        <f>IF(AC1650&lt;&gt;"Won","",AO1650*AD1650)</f>
        <v/>
      </c>
      <c r="AQ1650" s="39">
        <f>IF(AP1650="",AO1650*-1,AP1650-AO1650)</f>
        <v>-100</v>
      </c>
      <c r="AR1650" s="95">
        <f>IF(Table2[[#This Row],[Negatives]]="NEG","",IF(AND(Table2[[#This Row],[2 Pro Bets]]="",Table2[[#This Row],[State]]="NSW",Table2[[#This Row],[Rated Order]]=3),"",100))</f>
        <v>100</v>
      </c>
      <c r="AS1650" s="47" t="str">
        <f>IF(Table2[[#This Row],[Pro Bet]]="","",IF(Table2[[#This Row],[Lev Ret]]="","",AR1650*Table2[[#This Row],[Div]]))</f>
        <v/>
      </c>
      <c r="AT1650" s="96">
        <f>IF(Table2[[#This Row],[Pro Bet]]="","",IF(AS1650="",AR1650*-1,AS1650-AR1650))</f>
        <v>-100</v>
      </c>
    </row>
    <row r="1651" spans="1:46" x14ac:dyDescent="0.25">
      <c r="A1651" s="38">
        <v>45437</v>
      </c>
      <c r="B1651" s="39" t="s">
        <v>44</v>
      </c>
      <c r="C1651" s="40">
        <v>0.4826388888888889</v>
      </c>
      <c r="D1651" s="39">
        <v>5</v>
      </c>
      <c r="E1651" s="39">
        <v>8</v>
      </c>
      <c r="F1651" s="70">
        <v>2</v>
      </c>
      <c r="G1651" s="39">
        <v>1400</v>
      </c>
      <c r="H1651" s="39" t="s">
        <v>1398</v>
      </c>
      <c r="I1651" s="39">
        <v>72</v>
      </c>
      <c r="J1651" s="39">
        <v>120</v>
      </c>
      <c r="K1651" s="39">
        <v>1</v>
      </c>
      <c r="L1651" s="39" t="s">
        <v>453</v>
      </c>
      <c r="M1651" s="39" t="s">
        <v>1006</v>
      </c>
      <c r="N1651" s="41">
        <v>2.2000000000000002</v>
      </c>
      <c r="O1651" s="39" t="s">
        <v>1543</v>
      </c>
      <c r="P1651" s="39" t="s">
        <v>1525</v>
      </c>
      <c r="Q1651" s="48"/>
      <c r="R1651" s="39">
        <v>5</v>
      </c>
      <c r="S1651" s="39">
        <v>59.5</v>
      </c>
      <c r="T1651" s="39">
        <v>59.5</v>
      </c>
      <c r="U1651" s="48">
        <v>58.441558441558442</v>
      </c>
      <c r="V1651" s="39">
        <v>2</v>
      </c>
      <c r="W1651" s="39">
        <v>5</v>
      </c>
      <c r="X1651" s="39">
        <v>2</v>
      </c>
      <c r="Y1651" s="39">
        <v>4.8</v>
      </c>
      <c r="Z1651" s="39">
        <v>20</v>
      </c>
      <c r="AA1651" s="39"/>
      <c r="AB1651" s="52"/>
      <c r="AC1651" s="39"/>
      <c r="AD1651" s="41">
        <v>2.8</v>
      </c>
      <c r="AE1651" s="41"/>
      <c r="AF1651" s="68" t="s">
        <v>619</v>
      </c>
      <c r="AG1651" s="39" t="str">
        <f>VLOOKUP(B1651,$B$1703:$D$1743,2,FALSE)</f>
        <v>NSW</v>
      </c>
      <c r="AH1651" s="39" t="str">
        <f>VLOOKUP(B1651,$B$1703:$D$1743,3,FALSE)</f>
        <v>-</v>
      </c>
      <c r="AI1651" s="69" t="str">
        <f>TRIM(PROPER(L1651))</f>
        <v>Navy Blood</v>
      </c>
      <c r="AJ1651" s="39" t="str">
        <f>TEXT(A1651, "ddd")</f>
        <v>Sat</v>
      </c>
      <c r="AK1651" s="39">
        <f>MONTH(Table2[[#This Row],[Date]])</f>
        <v>5</v>
      </c>
      <c r="AL1651" s="39"/>
      <c r="AM1651" s="39">
        <f>IF(AND(Table2[[#This Row],[Date]]=A1652,Table2[[#This Row],[Track]]=B1652,Table2[[#This Row],[Race]]=F1652,AL1651&lt;&gt;"Neg",AL1652&lt;&gt;"Neg"),2,"")</f>
        <v>2</v>
      </c>
      <c r="AN1651" s="39">
        <f>IF(AM1651=2,2,IF(AND(AM1650=2,Table2[[#This Row],[Negatives]]&lt;&gt;"NEG"),2,""))</f>
        <v>2</v>
      </c>
      <c r="AO1651" s="39">
        <f>IF(AND(Table2[[#This Row],[State]]="NSW",Table2[[#This Row],[Rated Order]]=3,AN1651=""),100,100)</f>
        <v>100</v>
      </c>
      <c r="AP1651" s="39" t="str">
        <f>IF(AC1651&lt;&gt;"Won","",AO1651*AD1651)</f>
        <v/>
      </c>
      <c r="AQ1651" s="39">
        <f>IF(AP1651="",AO1651*-1,AP1651-AO1651)</f>
        <v>-100</v>
      </c>
      <c r="AR1651" s="95">
        <f>IF(Table2[[#This Row],[Negatives]]="NEG","",IF(AND(Table2[[#This Row],[2 Pro Bets]]="",Table2[[#This Row],[State]]="NSW",Table2[[#This Row],[Rated Order]]=3),"",100))</f>
        <v>100</v>
      </c>
      <c r="AS1651" s="47" t="str">
        <f>IF(Table2[[#This Row],[Pro Bet]]="","",IF(Table2[[#This Row],[Lev Ret]]="","",AR1651*Table2[[#This Row],[Div]]))</f>
        <v/>
      </c>
      <c r="AT1651" s="96">
        <f>IF(Table2[[#This Row],[Pro Bet]]="","",IF(AS1651="",AR1651*-1,AS1651-AR1651))</f>
        <v>-100</v>
      </c>
    </row>
    <row r="1652" spans="1:46" x14ac:dyDescent="0.25">
      <c r="A1652" s="38">
        <v>45437</v>
      </c>
      <c r="B1652" s="39" t="s">
        <v>44</v>
      </c>
      <c r="C1652" s="40">
        <v>0.4826388888888889</v>
      </c>
      <c r="D1652" s="39">
        <v>5</v>
      </c>
      <c r="E1652" s="39">
        <v>8</v>
      </c>
      <c r="F1652" s="70">
        <v>2</v>
      </c>
      <c r="G1652" s="39">
        <v>1400</v>
      </c>
      <c r="H1652" s="39" t="s">
        <v>1398</v>
      </c>
      <c r="I1652" s="39">
        <v>72</v>
      </c>
      <c r="J1652" s="39">
        <v>120</v>
      </c>
      <c r="K1652" s="39">
        <v>4</v>
      </c>
      <c r="L1652" s="39" t="s">
        <v>454</v>
      </c>
      <c r="M1652" s="39" t="s">
        <v>1006</v>
      </c>
      <c r="N1652" s="41">
        <v>13.4</v>
      </c>
      <c r="O1652" s="39" t="s">
        <v>1585</v>
      </c>
      <c r="P1652" s="39" t="s">
        <v>1565</v>
      </c>
      <c r="Q1652" s="48"/>
      <c r="R1652" s="39">
        <v>1</v>
      </c>
      <c r="S1652" s="39">
        <v>59</v>
      </c>
      <c r="T1652" s="39">
        <v>59</v>
      </c>
      <c r="U1652" s="48">
        <v>58.441558441558442</v>
      </c>
      <c r="V1652" s="39">
        <v>3</v>
      </c>
      <c r="W1652" s="39"/>
      <c r="X1652" s="39">
        <v>3</v>
      </c>
      <c r="Y1652" s="39">
        <v>5.5</v>
      </c>
      <c r="Z1652" s="39">
        <v>20</v>
      </c>
      <c r="AA1652" s="39"/>
      <c r="AB1652" s="52"/>
      <c r="AC1652" s="39" t="s">
        <v>1</v>
      </c>
      <c r="AD1652" s="41">
        <v>11</v>
      </c>
      <c r="AE1652" s="41">
        <v>2.6</v>
      </c>
      <c r="AF1652" s="68" t="s">
        <v>619</v>
      </c>
      <c r="AG1652" s="39" t="str">
        <f>VLOOKUP(B1652,$B$1703:$D$1743,2,FALSE)</f>
        <v>NSW</v>
      </c>
      <c r="AH1652" s="39" t="str">
        <f>VLOOKUP(B1652,$B$1703:$D$1743,3,FALSE)</f>
        <v>-</v>
      </c>
      <c r="AI1652" s="69" t="str">
        <f>TRIM(PROPER(L1652))</f>
        <v>Putt For Dough</v>
      </c>
      <c r="AJ1652" s="39" t="str">
        <f>TEXT(A1652, "ddd")</f>
        <v>Sat</v>
      </c>
      <c r="AK1652" s="39">
        <f>MONTH(Table2[[#This Row],[Date]])</f>
        <v>5</v>
      </c>
      <c r="AL1652" s="39"/>
      <c r="AM1652" s="39" t="str">
        <f>IF(AND(Table2[[#This Row],[Date]]=A1653,Table2[[#This Row],[Track]]=B1653,Table2[[#This Row],[Race]]=F1653,AL1652&lt;&gt;"Neg",AL1653&lt;&gt;"Neg"),2,"")</f>
        <v/>
      </c>
      <c r="AN1652" s="39">
        <f>IF(AM1652=2,2,IF(AND(AM1651=2,Table2[[#This Row],[Negatives]]&lt;&gt;"NEG"),2,""))</f>
        <v>2</v>
      </c>
      <c r="AO1652" s="39">
        <f>IF(AND(Table2[[#This Row],[State]]="NSW",Table2[[#This Row],[Rated Order]]=3,AN1652=""),100,100)</f>
        <v>100</v>
      </c>
      <c r="AP1652" s="39" t="str">
        <f>IF(AC1652&lt;&gt;"Won","",AO1652*AD1652)</f>
        <v/>
      </c>
      <c r="AQ1652" s="39">
        <f>IF(AP1652="",AO1652*-1,AP1652-AO1652)</f>
        <v>-100</v>
      </c>
      <c r="AR1652" s="95">
        <f>IF(Table2[[#This Row],[Negatives]]="NEG","",IF(AND(Table2[[#This Row],[2 Pro Bets]]="",Table2[[#This Row],[State]]="NSW",Table2[[#This Row],[Rated Order]]=3),"",100))</f>
        <v>100</v>
      </c>
      <c r="AS1652" s="47" t="str">
        <f>IF(Table2[[#This Row],[Pro Bet]]="","",IF(Table2[[#This Row],[Lev Ret]]="","",AR1652*Table2[[#This Row],[Div]]))</f>
        <v/>
      </c>
      <c r="AT1652" s="96">
        <f>IF(Table2[[#This Row],[Pro Bet]]="","",IF(AS1652="",AR1652*-1,AS1652-AR1652))</f>
        <v>-100</v>
      </c>
    </row>
    <row r="1653" spans="1:46" x14ac:dyDescent="0.25">
      <c r="A1653" s="38">
        <v>45437</v>
      </c>
      <c r="B1653" s="39" t="s">
        <v>44</v>
      </c>
      <c r="C1653" s="40">
        <v>0.53125</v>
      </c>
      <c r="D1653" s="39">
        <v>5</v>
      </c>
      <c r="E1653" s="39">
        <v>8</v>
      </c>
      <c r="F1653" s="70">
        <v>4</v>
      </c>
      <c r="G1653" s="39">
        <v>2400</v>
      </c>
      <c r="H1653" s="39" t="s">
        <v>1398</v>
      </c>
      <c r="I1653" s="39">
        <v>78</v>
      </c>
      <c r="J1653" s="39">
        <v>160</v>
      </c>
      <c r="K1653" s="39">
        <v>4</v>
      </c>
      <c r="L1653" s="39" t="s">
        <v>455</v>
      </c>
      <c r="M1653" s="39" t="s">
        <v>999</v>
      </c>
      <c r="N1653" s="41">
        <v>2.7</v>
      </c>
      <c r="O1653" s="39" t="s">
        <v>1091</v>
      </c>
      <c r="P1653" s="39" t="s">
        <v>1273</v>
      </c>
      <c r="Q1653" s="48"/>
      <c r="R1653" s="39">
        <v>9</v>
      </c>
      <c r="S1653" s="39">
        <v>58.5</v>
      </c>
      <c r="T1653" s="39">
        <v>58.5</v>
      </c>
      <c r="U1653" s="48">
        <v>44.499723604201215</v>
      </c>
      <c r="V1653" s="39">
        <v>3</v>
      </c>
      <c r="W1653" s="39">
        <v>2</v>
      </c>
      <c r="X1653" s="39">
        <v>2</v>
      </c>
      <c r="Y1653" s="39">
        <v>4.2</v>
      </c>
      <c r="Z1653" s="39">
        <v>20</v>
      </c>
      <c r="AA1653" s="39"/>
      <c r="AB1653" s="52"/>
      <c r="AC1653" s="39" t="s">
        <v>2</v>
      </c>
      <c r="AD1653" s="41">
        <v>4</v>
      </c>
      <c r="AE1653" s="41">
        <v>1.8</v>
      </c>
      <c r="AF1653" s="68" t="s">
        <v>619</v>
      </c>
      <c r="AG1653" s="39" t="str">
        <f>VLOOKUP(B1653,$B$1703:$D$1743,2,FALSE)</f>
        <v>NSW</v>
      </c>
      <c r="AH1653" s="39" t="str">
        <f>VLOOKUP(B1653,$B$1703:$D$1743,3,FALSE)</f>
        <v>-</v>
      </c>
      <c r="AI1653" s="69" t="str">
        <f>TRIM(PROPER(L1653))</f>
        <v>Quantum Cat</v>
      </c>
      <c r="AJ1653" s="39" t="str">
        <f>TEXT(A1653, "ddd")</f>
        <v>Sat</v>
      </c>
      <c r="AK1653" s="39">
        <f>MONTH(Table2[[#This Row],[Date]])</f>
        <v>5</v>
      </c>
      <c r="AL1653" s="39"/>
      <c r="AM1653" s="39" t="str">
        <f>IF(AND(Table2[[#This Row],[Date]]=A1654,Table2[[#This Row],[Track]]=B1654,Table2[[#This Row],[Race]]=F1654,AL1653&lt;&gt;"Neg",AL1654&lt;&gt;"Neg"),2,"")</f>
        <v/>
      </c>
      <c r="AN1653" s="39" t="str">
        <f>IF(AM1653=2,2,IF(AND(AM1652=2,Table2[[#This Row],[Negatives]]&lt;&gt;"NEG"),2,""))</f>
        <v/>
      </c>
      <c r="AO1653" s="39">
        <f>IF(AND(Table2[[#This Row],[State]]="NSW",Table2[[#This Row],[Rated Order]]=3,AN1653=""),100,100)</f>
        <v>100</v>
      </c>
      <c r="AP1653" s="39" t="str">
        <f>IF(AC1653&lt;&gt;"Won","",AO1653*AD1653)</f>
        <v/>
      </c>
      <c r="AQ1653" s="39">
        <f>IF(AP1653="",AO1653*-1,AP1653-AO1653)</f>
        <v>-100</v>
      </c>
      <c r="AR1653" s="95">
        <f>IF(Table2[[#This Row],[Negatives]]="NEG","",IF(AND(Table2[[#This Row],[2 Pro Bets]]="",Table2[[#This Row],[State]]="NSW",Table2[[#This Row],[Rated Order]]=3),"",100))</f>
        <v>100</v>
      </c>
      <c r="AS1653" s="47" t="str">
        <f>IF(Table2[[#This Row],[Pro Bet]]="","",IF(Table2[[#This Row],[Lev Ret]]="","",AR1653*Table2[[#This Row],[Div]]))</f>
        <v/>
      </c>
      <c r="AT1653" s="96">
        <f>IF(Table2[[#This Row],[Pro Bet]]="","",IF(AS1653="",AR1653*-1,AS1653-AR1653))</f>
        <v>-100</v>
      </c>
    </row>
    <row r="1654" spans="1:46" x14ac:dyDescent="0.25">
      <c r="A1654" s="38">
        <v>45437</v>
      </c>
      <c r="B1654" s="39" t="s">
        <v>44</v>
      </c>
      <c r="C1654" s="40">
        <v>0.55555555555555558</v>
      </c>
      <c r="D1654" s="39">
        <v>5</v>
      </c>
      <c r="E1654" s="39">
        <v>8</v>
      </c>
      <c r="F1654" s="70">
        <v>5</v>
      </c>
      <c r="G1654" s="39">
        <v>1400</v>
      </c>
      <c r="H1654" s="39" t="s">
        <v>1426</v>
      </c>
      <c r="I1654" s="39">
        <v>78</v>
      </c>
      <c r="J1654" s="39">
        <v>160</v>
      </c>
      <c r="K1654" s="39">
        <v>4</v>
      </c>
      <c r="L1654" s="39" t="s">
        <v>456</v>
      </c>
      <c r="M1654" s="39" t="s">
        <v>990</v>
      </c>
      <c r="N1654" s="41">
        <v>2.7</v>
      </c>
      <c r="O1654" s="39" t="s">
        <v>1091</v>
      </c>
      <c r="P1654" s="39" t="s">
        <v>1478</v>
      </c>
      <c r="Q1654" s="48"/>
      <c r="R1654" s="39">
        <v>3</v>
      </c>
      <c r="S1654" s="39">
        <v>59.5</v>
      </c>
      <c r="T1654" s="39">
        <v>59.5</v>
      </c>
      <c r="U1654" s="48">
        <v>43.530543530543532</v>
      </c>
      <c r="V1654" s="39">
        <v>1</v>
      </c>
      <c r="W1654" s="39"/>
      <c r="X1654" s="39">
        <v>2</v>
      </c>
      <c r="Y1654" s="39">
        <v>5.2</v>
      </c>
      <c r="Z1654" s="39">
        <v>20</v>
      </c>
      <c r="AA1654" s="39"/>
      <c r="AB1654" s="52"/>
      <c r="AC1654" s="39" t="s">
        <v>471</v>
      </c>
      <c r="AD1654" s="41">
        <v>3.3</v>
      </c>
      <c r="AE1654" s="41">
        <v>1.6</v>
      </c>
      <c r="AF1654" s="68" t="s">
        <v>619</v>
      </c>
      <c r="AG1654" s="39" t="str">
        <f>VLOOKUP(B1654,$B$1703:$D$1743,2,FALSE)</f>
        <v>NSW</v>
      </c>
      <c r="AH1654" s="39" t="str">
        <f>VLOOKUP(B1654,$B$1703:$D$1743,3,FALSE)</f>
        <v>-</v>
      </c>
      <c r="AI1654" s="69" t="str">
        <f>TRIM(PROPER(L1654))</f>
        <v>Konasana</v>
      </c>
      <c r="AJ1654" s="39" t="str">
        <f>TEXT(A1654, "ddd")</f>
        <v>Sat</v>
      </c>
      <c r="AK1654" s="39">
        <f>MONTH(Table2[[#This Row],[Date]])</f>
        <v>5</v>
      </c>
      <c r="AL1654" s="39"/>
      <c r="AM1654" s="39">
        <f>IF(AND(Table2[[#This Row],[Date]]=A1655,Table2[[#This Row],[Track]]=B1655,Table2[[#This Row],[Race]]=F1655,AL1654&lt;&gt;"Neg",AL1655&lt;&gt;"Neg"),2,"")</f>
        <v>2</v>
      </c>
      <c r="AN1654" s="39">
        <f>IF(AM1654=2,2,IF(AND(AM1653=2,Table2[[#This Row],[Negatives]]&lt;&gt;"NEG"),2,""))</f>
        <v>2</v>
      </c>
      <c r="AO1654" s="39">
        <f>IF(AND(Table2[[#This Row],[State]]="NSW",Table2[[#This Row],[Rated Order]]=3,AN1654=""),100,100)</f>
        <v>100</v>
      </c>
      <c r="AP1654" s="39">
        <f>IF(AC1654&lt;&gt;"Won","",AO1654*AD1654)</f>
        <v>330</v>
      </c>
      <c r="AQ1654" s="39">
        <f>IF(AP1654="",AO1654*-1,AP1654-AO1654)</f>
        <v>230</v>
      </c>
      <c r="AR1654" s="95">
        <f>IF(Table2[[#This Row],[Negatives]]="NEG","",IF(AND(Table2[[#This Row],[2 Pro Bets]]="",Table2[[#This Row],[State]]="NSW",Table2[[#This Row],[Rated Order]]=3),"",100))</f>
        <v>100</v>
      </c>
      <c r="AS1654" s="47">
        <f>IF(Table2[[#This Row],[Pro Bet]]="","",IF(Table2[[#This Row],[Lev Ret]]="","",AR1654*Table2[[#This Row],[Div]]))</f>
        <v>330</v>
      </c>
      <c r="AT1654" s="96">
        <f>IF(Table2[[#This Row],[Pro Bet]]="","",IF(AS1654="",AR1654*-1,AS1654-AR1654))</f>
        <v>230</v>
      </c>
    </row>
    <row r="1655" spans="1:46" x14ac:dyDescent="0.25">
      <c r="A1655" s="38">
        <v>45437</v>
      </c>
      <c r="B1655" s="39" t="s">
        <v>44</v>
      </c>
      <c r="C1655" s="40">
        <v>0.55555555555555558</v>
      </c>
      <c r="D1655" s="39">
        <v>5</v>
      </c>
      <c r="E1655" s="39">
        <v>8</v>
      </c>
      <c r="F1655" s="70">
        <v>5</v>
      </c>
      <c r="G1655" s="39">
        <v>1400</v>
      </c>
      <c r="H1655" s="39" t="s">
        <v>1426</v>
      </c>
      <c r="I1655" s="39">
        <v>78</v>
      </c>
      <c r="J1655" s="39">
        <v>160</v>
      </c>
      <c r="K1655" s="39">
        <v>8</v>
      </c>
      <c r="L1655" s="39" t="s">
        <v>457</v>
      </c>
      <c r="M1655" s="39" t="s">
        <v>1006</v>
      </c>
      <c r="N1655" s="41">
        <v>8.6999999999999993</v>
      </c>
      <c r="O1655" s="39" t="s">
        <v>1349</v>
      </c>
      <c r="P1655" s="39" t="s">
        <v>1273</v>
      </c>
      <c r="Q1655" s="48"/>
      <c r="R1655" s="39">
        <v>8</v>
      </c>
      <c r="S1655" s="39">
        <v>58</v>
      </c>
      <c r="T1655" s="39">
        <v>58</v>
      </c>
      <c r="U1655" s="48">
        <v>43.530543530543532</v>
      </c>
      <c r="V1655" s="39">
        <v>5</v>
      </c>
      <c r="W1655" s="39"/>
      <c r="X1655" s="39">
        <v>3</v>
      </c>
      <c r="Y1655" s="39">
        <v>6</v>
      </c>
      <c r="Z1655" s="39">
        <v>20</v>
      </c>
      <c r="AA1655" s="39"/>
      <c r="AB1655" s="52"/>
      <c r="AC1655" s="39"/>
      <c r="AD1655" s="41">
        <v>10</v>
      </c>
      <c r="AE1655" s="41"/>
      <c r="AF1655" s="68" t="s">
        <v>619</v>
      </c>
      <c r="AG1655" s="39" t="str">
        <f>VLOOKUP(B1655,$B$1703:$D$1743,2,FALSE)</f>
        <v>NSW</v>
      </c>
      <c r="AH1655" s="39" t="str">
        <f>VLOOKUP(B1655,$B$1703:$D$1743,3,FALSE)</f>
        <v>-</v>
      </c>
      <c r="AI1655" s="69" t="str">
        <f>TRIM(PROPER(L1655))</f>
        <v>Desiah</v>
      </c>
      <c r="AJ1655" s="39" t="str">
        <f>TEXT(A1655, "ddd")</f>
        <v>Sat</v>
      </c>
      <c r="AK1655" s="39">
        <f>MONTH(Table2[[#This Row],[Date]])</f>
        <v>5</v>
      </c>
      <c r="AL1655" s="39"/>
      <c r="AM1655" s="39" t="str">
        <f>IF(AND(Table2[[#This Row],[Date]]=A1656,Table2[[#This Row],[Track]]=B1656,Table2[[#This Row],[Race]]=F1656,AL1655&lt;&gt;"Neg",AL1656&lt;&gt;"Neg"),2,"")</f>
        <v/>
      </c>
      <c r="AN1655" s="39">
        <f>IF(AM1655=2,2,IF(AND(AM1654=2,Table2[[#This Row],[Negatives]]&lt;&gt;"NEG"),2,""))</f>
        <v>2</v>
      </c>
      <c r="AO1655" s="39">
        <f>IF(AND(Table2[[#This Row],[State]]="NSW",Table2[[#This Row],[Rated Order]]=3,AN1655=""),100,100)</f>
        <v>100</v>
      </c>
      <c r="AP1655" s="39" t="str">
        <f>IF(AC1655&lt;&gt;"Won","",AO1655*AD1655)</f>
        <v/>
      </c>
      <c r="AQ1655" s="39">
        <f>IF(AP1655="",AO1655*-1,AP1655-AO1655)</f>
        <v>-100</v>
      </c>
      <c r="AR1655" s="95">
        <f>IF(Table2[[#This Row],[Negatives]]="NEG","",IF(AND(Table2[[#This Row],[2 Pro Bets]]="",Table2[[#This Row],[State]]="NSW",Table2[[#This Row],[Rated Order]]=3),"",100))</f>
        <v>100</v>
      </c>
      <c r="AS1655" s="47" t="str">
        <f>IF(Table2[[#This Row],[Pro Bet]]="","",IF(Table2[[#This Row],[Lev Ret]]="","",AR1655*Table2[[#This Row],[Div]]))</f>
        <v/>
      </c>
      <c r="AT1655" s="96">
        <f>IF(Table2[[#This Row],[Pro Bet]]="","",IF(AS1655="",AR1655*-1,AS1655-AR1655))</f>
        <v>-100</v>
      </c>
    </row>
    <row r="1656" spans="1:46" x14ac:dyDescent="0.25">
      <c r="A1656" s="38">
        <v>45437</v>
      </c>
      <c r="B1656" s="39" t="s">
        <v>231</v>
      </c>
      <c r="C1656" s="40">
        <v>0.59027777777777779</v>
      </c>
      <c r="D1656" s="39">
        <v>5</v>
      </c>
      <c r="E1656" s="39">
        <v>0</v>
      </c>
      <c r="F1656" s="70">
        <v>6</v>
      </c>
      <c r="G1656" s="39">
        <v>1600</v>
      </c>
      <c r="H1656" s="39" t="s">
        <v>1021</v>
      </c>
      <c r="I1656" s="39">
        <v>78</v>
      </c>
      <c r="J1656" s="39">
        <v>130</v>
      </c>
      <c r="K1656" s="39">
        <v>11</v>
      </c>
      <c r="L1656" s="39" t="s">
        <v>337</v>
      </c>
      <c r="M1656" s="39" t="s">
        <v>1024</v>
      </c>
      <c r="N1656" s="41">
        <v>4.4000000000000004</v>
      </c>
      <c r="O1656" s="39" t="s">
        <v>1333</v>
      </c>
      <c r="P1656" s="39" t="s">
        <v>1358</v>
      </c>
      <c r="Q1656" s="48">
        <v>3</v>
      </c>
      <c r="R1656" s="39">
        <v>10</v>
      </c>
      <c r="S1656" s="39">
        <v>55.5</v>
      </c>
      <c r="T1656" s="39">
        <v>52.5</v>
      </c>
      <c r="U1656" s="48">
        <v>38.111888111888113</v>
      </c>
      <c r="V1656" s="39">
        <v>4</v>
      </c>
      <c r="W1656" s="39"/>
      <c r="X1656" s="39">
        <v>2</v>
      </c>
      <c r="Y1656" s="39">
        <v>5.2</v>
      </c>
      <c r="Z1656" s="39">
        <v>35</v>
      </c>
      <c r="AA1656" s="39">
        <v>10</v>
      </c>
      <c r="AB1656" s="52"/>
      <c r="AC1656" s="39" t="s">
        <v>617</v>
      </c>
      <c r="AD1656" s="41">
        <v>4.2</v>
      </c>
      <c r="AE1656" s="41">
        <v>1.5</v>
      </c>
      <c r="AF1656" s="68" t="s">
        <v>618</v>
      </c>
      <c r="AG1656" s="39" t="str">
        <f>VLOOKUP(B1656,$B$1703:$D$1743,2,FALSE)</f>
        <v>Vic</v>
      </c>
      <c r="AH1656" s="39" t="str">
        <f>VLOOKUP(B1656,$B$1703:$D$1743,3,FALSE)</f>
        <v>-</v>
      </c>
      <c r="AI1656" s="69" t="str">
        <f>TRIM(PROPER(L1656))</f>
        <v>Matriarch Rose</v>
      </c>
      <c r="AJ1656" s="39" t="str">
        <f>TEXT(A1656, "ddd")</f>
        <v>Sat</v>
      </c>
      <c r="AK1656" s="39">
        <f>MONTH(Table2[[#This Row],[Date]])</f>
        <v>5</v>
      </c>
      <c r="AL1656" s="39"/>
      <c r="AM1656" s="39" t="str">
        <f>IF(AND(Table2[[#This Row],[Date]]=A1657,Table2[[#This Row],[Track]]=B1657,Table2[[#This Row],[Race]]=F1657,AL1656&lt;&gt;"Neg",AL1657&lt;&gt;"Neg"),2,"")</f>
        <v/>
      </c>
      <c r="AN1656" s="39" t="str">
        <f>IF(AM1656=2,2,IF(AND(AM1655=2,Table2[[#This Row],[Negatives]]&lt;&gt;"NEG"),2,""))</f>
        <v/>
      </c>
      <c r="AO1656" s="39">
        <f>IF(AND(Table2[[#This Row],[State]]="NSW",Table2[[#This Row],[Rated Order]]=3,AN1656=""),100,100)</f>
        <v>100</v>
      </c>
      <c r="AP1656" s="39">
        <f>IF(AC1656&lt;&gt;"Won","",AO1656*AD1656)</f>
        <v>420</v>
      </c>
      <c r="AQ1656" s="39">
        <f>IF(AP1656="",AO1656*-1,AP1656-AO1656)</f>
        <v>320</v>
      </c>
      <c r="AR1656" s="95">
        <f>IF(Table2[[#This Row],[Negatives]]="NEG","",IF(AND(Table2[[#This Row],[2 Pro Bets]]="",Table2[[#This Row],[State]]="NSW",Table2[[#This Row],[Rated Order]]=3),"",100))</f>
        <v>100</v>
      </c>
      <c r="AS1656" s="47">
        <f>IF(Table2[[#This Row],[Pro Bet]]="","",IF(Table2[[#This Row],[Lev Ret]]="","",AR1656*Table2[[#This Row],[Div]]))</f>
        <v>420</v>
      </c>
      <c r="AT1656" s="96">
        <f>IF(Table2[[#This Row],[Pro Bet]]="","",IF(AS1656="",AR1656*-1,AS1656-AR1656))</f>
        <v>320</v>
      </c>
    </row>
    <row r="1657" spans="1:46" x14ac:dyDescent="0.25">
      <c r="A1657" s="38">
        <v>45437</v>
      </c>
      <c r="B1657" s="39" t="s">
        <v>44</v>
      </c>
      <c r="C1657" s="40">
        <v>0.60416666666666663</v>
      </c>
      <c r="D1657" s="39">
        <v>5</v>
      </c>
      <c r="E1657" s="39">
        <v>8</v>
      </c>
      <c r="F1657" s="70">
        <v>7</v>
      </c>
      <c r="G1657" s="39">
        <v>1000</v>
      </c>
      <c r="H1657" s="39" t="s">
        <v>1398</v>
      </c>
      <c r="I1657" s="39">
        <v>78</v>
      </c>
      <c r="J1657" s="39">
        <v>160</v>
      </c>
      <c r="K1657" s="39">
        <v>17</v>
      </c>
      <c r="L1657" s="39" t="s">
        <v>430</v>
      </c>
      <c r="M1657" s="39" t="s">
        <v>999</v>
      </c>
      <c r="N1657" s="41">
        <v>10.199999999999999</v>
      </c>
      <c r="O1657" s="39" t="s">
        <v>1450</v>
      </c>
      <c r="P1657" s="39" t="s">
        <v>1559</v>
      </c>
      <c r="Q1657" s="48"/>
      <c r="R1657" s="39">
        <v>11</v>
      </c>
      <c r="S1657" s="39">
        <v>54.5</v>
      </c>
      <c r="T1657" s="39">
        <v>54.5</v>
      </c>
      <c r="U1657" s="48">
        <v>34.194165471066476</v>
      </c>
      <c r="V1657" s="39"/>
      <c r="W1657" s="39"/>
      <c r="X1657" s="39">
        <v>2</v>
      </c>
      <c r="Y1657" s="39">
        <v>5.4</v>
      </c>
      <c r="Z1657" s="39">
        <v>20</v>
      </c>
      <c r="AA1657" s="39"/>
      <c r="AB1657" s="52"/>
      <c r="AC1657" s="39"/>
      <c r="AD1657" s="41">
        <v>17</v>
      </c>
      <c r="AE1657" s="41"/>
      <c r="AF1657" s="68" t="s">
        <v>619</v>
      </c>
      <c r="AG1657" s="39" t="str">
        <f>VLOOKUP(B1657,$B$1703:$D$1743,2,FALSE)</f>
        <v>NSW</v>
      </c>
      <c r="AH1657" s="39" t="str">
        <f>VLOOKUP(B1657,$B$1703:$D$1743,3,FALSE)</f>
        <v>-</v>
      </c>
      <c r="AI1657" s="69" t="str">
        <f>TRIM(PROPER(L1657))</f>
        <v>Martial Music</v>
      </c>
      <c r="AJ1657" s="39" t="str">
        <f>TEXT(A1657, "ddd")</f>
        <v>Sat</v>
      </c>
      <c r="AK1657" s="39">
        <f>MONTH(Table2[[#This Row],[Date]])</f>
        <v>5</v>
      </c>
      <c r="AL1657" s="39"/>
      <c r="AM1657" s="39">
        <f>IF(AND(Table2[[#This Row],[Date]]=A1658,Table2[[#This Row],[Track]]=B1658,Table2[[#This Row],[Race]]=F1658,AL1657&lt;&gt;"Neg",AL1658&lt;&gt;"Neg"),2,"")</f>
        <v>2</v>
      </c>
      <c r="AN1657" s="39">
        <f>IF(AM1657=2,2,IF(AND(AM1656=2,Table2[[#This Row],[Negatives]]&lt;&gt;"NEG"),2,""))</f>
        <v>2</v>
      </c>
      <c r="AO1657" s="39">
        <f>IF(AND(Table2[[#This Row],[State]]="NSW",Table2[[#This Row],[Rated Order]]=3,AN1657=""),100,100)</f>
        <v>100</v>
      </c>
      <c r="AP1657" s="39" t="str">
        <f>IF(AC1657&lt;&gt;"Won","",AO1657*AD1657)</f>
        <v/>
      </c>
      <c r="AQ1657" s="39">
        <f>IF(AP1657="",AO1657*-1,AP1657-AO1657)</f>
        <v>-100</v>
      </c>
      <c r="AR1657" s="95">
        <f>IF(Table2[[#This Row],[Negatives]]="NEG","",IF(AND(Table2[[#This Row],[2 Pro Bets]]="",Table2[[#This Row],[State]]="NSW",Table2[[#This Row],[Rated Order]]=3),"",100))</f>
        <v>100</v>
      </c>
      <c r="AS1657" s="47" t="str">
        <f>IF(Table2[[#This Row],[Pro Bet]]="","",IF(Table2[[#This Row],[Lev Ret]]="","",AR1657*Table2[[#This Row],[Div]]))</f>
        <v/>
      </c>
      <c r="AT1657" s="96">
        <f>IF(Table2[[#This Row],[Pro Bet]]="","",IF(AS1657="",AR1657*-1,AS1657-AR1657))</f>
        <v>-100</v>
      </c>
    </row>
    <row r="1658" spans="1:46" x14ac:dyDescent="0.25">
      <c r="A1658" s="38">
        <v>45437</v>
      </c>
      <c r="B1658" s="39" t="s">
        <v>44</v>
      </c>
      <c r="C1658" s="40">
        <v>0.60416666666666663</v>
      </c>
      <c r="D1658" s="39">
        <v>5</v>
      </c>
      <c r="E1658" s="39">
        <v>8</v>
      </c>
      <c r="F1658" s="70">
        <v>7</v>
      </c>
      <c r="G1658" s="39">
        <v>1000</v>
      </c>
      <c r="H1658" s="39" t="s">
        <v>1398</v>
      </c>
      <c r="I1658" s="39">
        <v>78</v>
      </c>
      <c r="J1658" s="39">
        <v>160</v>
      </c>
      <c r="K1658" s="39">
        <v>14</v>
      </c>
      <c r="L1658" s="39" t="s">
        <v>128</v>
      </c>
      <c r="M1658" s="39" t="s">
        <v>999</v>
      </c>
      <c r="N1658" s="41">
        <v>4.3</v>
      </c>
      <c r="O1658" s="39" t="s">
        <v>1427</v>
      </c>
      <c r="P1658" s="39" t="s">
        <v>1433</v>
      </c>
      <c r="Q1658" s="48"/>
      <c r="R1658" s="39">
        <v>7</v>
      </c>
      <c r="S1658" s="39">
        <v>53.5</v>
      </c>
      <c r="T1658" s="39">
        <v>53.5</v>
      </c>
      <c r="U1658" s="48">
        <v>34.194165471066476</v>
      </c>
      <c r="V1658" s="39">
        <v>5</v>
      </c>
      <c r="W1658" s="39">
        <v>4</v>
      </c>
      <c r="X1658" s="39">
        <v>3</v>
      </c>
      <c r="Y1658" s="39">
        <v>6.1</v>
      </c>
      <c r="Z1658" s="39">
        <v>20</v>
      </c>
      <c r="AA1658" s="39"/>
      <c r="AB1658" s="52"/>
      <c r="AC1658" s="39" t="s">
        <v>471</v>
      </c>
      <c r="AD1658" s="41">
        <v>5</v>
      </c>
      <c r="AE1658" s="41">
        <v>1.9</v>
      </c>
      <c r="AF1658" s="68" t="s">
        <v>619</v>
      </c>
      <c r="AG1658" s="39" t="str">
        <f>VLOOKUP(B1658,$B$1703:$D$1743,2,FALSE)</f>
        <v>NSW</v>
      </c>
      <c r="AH1658" s="39" t="str">
        <f>VLOOKUP(B1658,$B$1703:$D$1743,3,FALSE)</f>
        <v>-</v>
      </c>
      <c r="AI1658" s="69" t="str">
        <f>TRIM(PROPER(L1658))</f>
        <v>The Black Cloud</v>
      </c>
      <c r="AJ1658" s="39" t="str">
        <f>TEXT(A1658, "ddd")</f>
        <v>Sat</v>
      </c>
      <c r="AK1658" s="39">
        <f>MONTH(Table2[[#This Row],[Date]])</f>
        <v>5</v>
      </c>
      <c r="AL1658" s="39"/>
      <c r="AM1658" s="39" t="str">
        <f>IF(AND(Table2[[#This Row],[Date]]=A1659,Table2[[#This Row],[Track]]=B1659,Table2[[#This Row],[Race]]=F1659,AL1658&lt;&gt;"Neg",AL1659&lt;&gt;"Neg"),2,"")</f>
        <v/>
      </c>
      <c r="AN1658" s="39">
        <f>IF(AM1658=2,2,IF(AND(AM1657=2,Table2[[#This Row],[Negatives]]&lt;&gt;"NEG"),2,""))</f>
        <v>2</v>
      </c>
      <c r="AO1658" s="39">
        <f>IF(AND(Table2[[#This Row],[State]]="NSW",Table2[[#This Row],[Rated Order]]=3,AN1658=""),100,100)</f>
        <v>100</v>
      </c>
      <c r="AP1658" s="39">
        <f>IF(AC1658&lt;&gt;"Won","",AO1658*AD1658)</f>
        <v>500</v>
      </c>
      <c r="AQ1658" s="39">
        <f>IF(AP1658="",AO1658*-1,AP1658-AO1658)</f>
        <v>400</v>
      </c>
      <c r="AR1658" s="95">
        <f>IF(Table2[[#This Row],[Negatives]]="NEG","",IF(AND(Table2[[#This Row],[2 Pro Bets]]="",Table2[[#This Row],[State]]="NSW",Table2[[#This Row],[Rated Order]]=3),"",100))</f>
        <v>100</v>
      </c>
      <c r="AS1658" s="47">
        <f>IF(Table2[[#This Row],[Pro Bet]]="","",IF(Table2[[#This Row],[Lev Ret]]="","",AR1658*Table2[[#This Row],[Div]]))</f>
        <v>500</v>
      </c>
      <c r="AT1658" s="96">
        <f>IF(Table2[[#This Row],[Pro Bet]]="","",IF(AS1658="",AR1658*-1,AS1658-AR1658))</f>
        <v>400</v>
      </c>
    </row>
    <row r="1659" spans="1:46" x14ac:dyDescent="0.25">
      <c r="A1659" s="38">
        <v>45437</v>
      </c>
      <c r="B1659" s="39" t="s">
        <v>231</v>
      </c>
      <c r="C1659" s="40">
        <v>0.61458333333333337</v>
      </c>
      <c r="D1659" s="39">
        <v>5</v>
      </c>
      <c r="E1659" s="39">
        <v>0</v>
      </c>
      <c r="F1659" s="70">
        <v>7</v>
      </c>
      <c r="G1659" s="39">
        <v>1800</v>
      </c>
      <c r="H1659" s="39" t="s">
        <v>988</v>
      </c>
      <c r="I1659" s="39">
        <v>100</v>
      </c>
      <c r="J1659" s="39">
        <v>150</v>
      </c>
      <c r="K1659" s="39">
        <v>2</v>
      </c>
      <c r="L1659" s="39" t="s">
        <v>258</v>
      </c>
      <c r="M1659" s="39" t="s">
        <v>1030</v>
      </c>
      <c r="N1659" s="41">
        <v>4.2</v>
      </c>
      <c r="O1659" s="39" t="s">
        <v>1007</v>
      </c>
      <c r="P1659" s="39" t="s">
        <v>1013</v>
      </c>
      <c r="Q1659" s="48"/>
      <c r="R1659" s="39">
        <v>3</v>
      </c>
      <c r="S1659" s="39">
        <v>57</v>
      </c>
      <c r="T1659" s="39">
        <v>57</v>
      </c>
      <c r="U1659" s="48">
        <v>51.587301587301589</v>
      </c>
      <c r="V1659" s="39">
        <v>2</v>
      </c>
      <c r="W1659" s="39">
        <v>1</v>
      </c>
      <c r="X1659" s="39">
        <v>2</v>
      </c>
      <c r="Y1659" s="39">
        <v>4.8</v>
      </c>
      <c r="Z1659" s="39">
        <v>35</v>
      </c>
      <c r="AA1659" s="39">
        <v>9</v>
      </c>
      <c r="AB1659" s="52"/>
      <c r="AC1659" s="39"/>
      <c r="AD1659" s="41">
        <v>5</v>
      </c>
      <c r="AE1659" s="41"/>
      <c r="AF1659" s="68" t="s">
        <v>618</v>
      </c>
      <c r="AG1659" s="39" t="str">
        <f>VLOOKUP(B1659,$B$1703:$D$1743,2,FALSE)</f>
        <v>Vic</v>
      </c>
      <c r="AH1659" s="39" t="str">
        <f>VLOOKUP(B1659,$B$1703:$D$1743,3,FALSE)</f>
        <v>-</v>
      </c>
      <c r="AI1659" s="69" t="str">
        <f>TRIM(PROPER(L1659))</f>
        <v>Let'Srollthedice</v>
      </c>
      <c r="AJ1659" s="39" t="str">
        <f>TEXT(A1659, "ddd")</f>
        <v>Sat</v>
      </c>
      <c r="AK1659" s="39">
        <f>MONTH(Table2[[#This Row],[Date]])</f>
        <v>5</v>
      </c>
      <c r="AL1659" s="39" t="s">
        <v>1361</v>
      </c>
      <c r="AM1659" s="39" t="str">
        <f>IF(AND(Table2[[#This Row],[Date]]=A1660,Table2[[#This Row],[Track]]=B1660,Table2[[#This Row],[Race]]=F1660,AL1659&lt;&gt;"Neg",AL1660&lt;&gt;"Neg"),2,"")</f>
        <v/>
      </c>
      <c r="AN1659" s="39" t="str">
        <f>IF(AM1659=2,2,IF(AND(AM1658=2,Table2[[#This Row],[Negatives]]&lt;&gt;"NEG"),2,""))</f>
        <v/>
      </c>
      <c r="AO1659" s="39">
        <f>IF(AND(Table2[[#This Row],[State]]="NSW",Table2[[#This Row],[Rated Order]]=3,AN1659=""),100,100)</f>
        <v>100</v>
      </c>
      <c r="AP1659" s="39" t="str">
        <f>IF(AC1659&lt;&gt;"Won","",AO1659*AD1659)</f>
        <v/>
      </c>
      <c r="AQ1659" s="39">
        <f>IF(AP1659="",AO1659*-1,AP1659-AO1659)</f>
        <v>-100</v>
      </c>
      <c r="AR1659" s="95" t="str">
        <f>IF(Table2[[#This Row],[Negatives]]="NEG","",IF(AND(Table2[[#This Row],[2 Pro Bets]]="",Table2[[#This Row],[State]]="NSW",Table2[[#This Row],[Rated Order]]=3),"",100))</f>
        <v/>
      </c>
      <c r="AS1659" s="47" t="str">
        <f>IF(Table2[[#This Row],[Pro Bet]]="","",IF(Table2[[#This Row],[Lev Ret]]="","",AR1659*Table2[[#This Row],[Div]]))</f>
        <v/>
      </c>
      <c r="AT1659" s="96" t="str">
        <f>IF(Table2[[#This Row],[Pro Bet]]="","",IF(AS1659="",AR1659*-1,AS1659-AR1659))</f>
        <v/>
      </c>
    </row>
    <row r="1660" spans="1:46" x14ac:dyDescent="0.25">
      <c r="A1660" s="38">
        <v>45437</v>
      </c>
      <c r="B1660" s="39" t="s">
        <v>44</v>
      </c>
      <c r="C1660" s="40">
        <v>0.62847222222222221</v>
      </c>
      <c r="D1660" s="39">
        <v>5</v>
      </c>
      <c r="E1660" s="39">
        <v>8</v>
      </c>
      <c r="F1660" s="70">
        <v>8</v>
      </c>
      <c r="G1660" s="39">
        <v>1600</v>
      </c>
      <c r="H1660" s="39" t="s">
        <v>1398</v>
      </c>
      <c r="I1660" s="39">
        <v>94</v>
      </c>
      <c r="J1660" s="39">
        <v>160</v>
      </c>
      <c r="K1660" s="39">
        <v>5</v>
      </c>
      <c r="L1660" s="39" t="s">
        <v>252</v>
      </c>
      <c r="M1660" s="39" t="s">
        <v>999</v>
      </c>
      <c r="N1660" s="41">
        <v>4</v>
      </c>
      <c r="O1660" s="39" t="s">
        <v>1166</v>
      </c>
      <c r="P1660" s="39" t="s">
        <v>1175</v>
      </c>
      <c r="Q1660" s="48"/>
      <c r="R1660" s="39">
        <v>6</v>
      </c>
      <c r="S1660" s="39">
        <v>58.5</v>
      </c>
      <c r="T1660" s="39">
        <v>58.5</v>
      </c>
      <c r="U1660" s="48">
        <v>50</v>
      </c>
      <c r="V1660" s="39">
        <v>2</v>
      </c>
      <c r="W1660" s="39"/>
      <c r="X1660" s="39">
        <v>2</v>
      </c>
      <c r="Y1660" s="39">
        <v>5.4</v>
      </c>
      <c r="Z1660" s="39">
        <v>20</v>
      </c>
      <c r="AA1660" s="39"/>
      <c r="AB1660" s="52"/>
      <c r="AC1660" s="39" t="s">
        <v>471</v>
      </c>
      <c r="AD1660" s="41">
        <v>3.3</v>
      </c>
      <c r="AE1660" s="41">
        <v>1.2</v>
      </c>
      <c r="AF1660" s="68" t="s">
        <v>619</v>
      </c>
      <c r="AG1660" s="39" t="str">
        <f>VLOOKUP(B1660,$B$1703:$D$1743,2,FALSE)</f>
        <v>NSW</v>
      </c>
      <c r="AH1660" s="39" t="str">
        <f>VLOOKUP(B1660,$B$1703:$D$1743,3,FALSE)</f>
        <v>-</v>
      </c>
      <c r="AI1660" s="69" t="str">
        <f>TRIM(PROPER(L1660))</f>
        <v>Iknowastar</v>
      </c>
      <c r="AJ1660" s="39" t="str">
        <f>TEXT(A1660, "ddd")</f>
        <v>Sat</v>
      </c>
      <c r="AK1660" s="39">
        <f>MONTH(Table2[[#This Row],[Date]])</f>
        <v>5</v>
      </c>
      <c r="AL1660" s="39"/>
      <c r="AM1660" s="39" t="str">
        <f>IF(AND(Table2[[#This Row],[Date]]=A1661,Table2[[#This Row],[Track]]=B1661,Table2[[#This Row],[Race]]=F1661,AL1660&lt;&gt;"Neg",AL1661&lt;&gt;"Neg"),2,"")</f>
        <v/>
      </c>
      <c r="AN1660" s="39" t="str">
        <f>IF(AM1660=2,2,IF(AND(AM1659=2,Table2[[#This Row],[Negatives]]&lt;&gt;"NEG"),2,""))</f>
        <v/>
      </c>
      <c r="AO1660" s="39">
        <f>IF(AND(Table2[[#This Row],[State]]="NSW",Table2[[#This Row],[Rated Order]]=3,AN1660=""),100,100)</f>
        <v>100</v>
      </c>
      <c r="AP1660" s="39">
        <f>IF(AC1660&lt;&gt;"Won","",AO1660*AD1660)</f>
        <v>330</v>
      </c>
      <c r="AQ1660" s="39">
        <f>IF(AP1660="",AO1660*-1,AP1660-AO1660)</f>
        <v>230</v>
      </c>
      <c r="AR1660" s="95">
        <f>IF(Table2[[#This Row],[Negatives]]="NEG","",IF(AND(Table2[[#This Row],[2 Pro Bets]]="",Table2[[#This Row],[State]]="NSW",Table2[[#This Row],[Rated Order]]=3),"",100))</f>
        <v>100</v>
      </c>
      <c r="AS1660" s="47">
        <f>IF(Table2[[#This Row],[Pro Bet]]="","",IF(Table2[[#This Row],[Lev Ret]]="","",AR1660*Table2[[#This Row],[Div]]))</f>
        <v>330</v>
      </c>
      <c r="AT1660" s="96">
        <f>IF(Table2[[#This Row],[Pro Bet]]="","",IF(AS1660="",AR1660*-1,AS1660-AR1660))</f>
        <v>230</v>
      </c>
    </row>
    <row r="1661" spans="1:46" x14ac:dyDescent="0.25">
      <c r="A1661" s="38">
        <v>45437</v>
      </c>
      <c r="B1661" s="39" t="s">
        <v>231</v>
      </c>
      <c r="C1661" s="40">
        <v>0.67013888888888884</v>
      </c>
      <c r="D1661" s="39">
        <v>5</v>
      </c>
      <c r="E1661" s="39">
        <v>0</v>
      </c>
      <c r="F1661" s="70">
        <v>9</v>
      </c>
      <c r="G1661" s="39">
        <v>1400</v>
      </c>
      <c r="H1661" s="39" t="s">
        <v>988</v>
      </c>
      <c r="I1661" s="39">
        <v>84</v>
      </c>
      <c r="J1661" s="39">
        <v>130</v>
      </c>
      <c r="K1661" s="39">
        <v>14</v>
      </c>
      <c r="L1661" s="39" t="s">
        <v>338</v>
      </c>
      <c r="M1661" s="39" t="s">
        <v>999</v>
      </c>
      <c r="N1661" s="41">
        <v>11.2</v>
      </c>
      <c r="O1661" s="39" t="s">
        <v>1000</v>
      </c>
      <c r="P1661" s="39" t="s">
        <v>1120</v>
      </c>
      <c r="Q1661" s="48"/>
      <c r="R1661" s="39">
        <v>5</v>
      </c>
      <c r="S1661" s="39">
        <v>56.5</v>
      </c>
      <c r="T1661" s="39">
        <v>56.5</v>
      </c>
      <c r="U1661" s="48">
        <v>26.785714285714285</v>
      </c>
      <c r="V1661" s="39"/>
      <c r="W1661" s="39"/>
      <c r="X1661" s="39">
        <v>2</v>
      </c>
      <c r="Y1661" s="39">
        <v>5.2</v>
      </c>
      <c r="Z1661" s="39">
        <v>30</v>
      </c>
      <c r="AA1661" s="39">
        <v>15</v>
      </c>
      <c r="AB1661" s="52"/>
      <c r="AC1661" s="39" t="s">
        <v>617</v>
      </c>
      <c r="AD1661" s="41">
        <v>10.5</v>
      </c>
      <c r="AE1661" s="41">
        <v>3.2</v>
      </c>
      <c r="AF1661" s="68" t="s">
        <v>618</v>
      </c>
      <c r="AG1661" s="39" t="str">
        <f>VLOOKUP(B1661,$B$1703:$D$1743,2,FALSE)</f>
        <v>Vic</v>
      </c>
      <c r="AH1661" s="39" t="str">
        <f>VLOOKUP(B1661,$B$1703:$D$1743,3,FALSE)</f>
        <v>-</v>
      </c>
      <c r="AI1661" s="69" t="str">
        <f>TRIM(PROPER(L1661))</f>
        <v>Le Ferrari</v>
      </c>
      <c r="AJ1661" s="39" t="str">
        <f>TEXT(A1661, "ddd")</f>
        <v>Sat</v>
      </c>
      <c r="AK1661" s="39">
        <f>MONTH(Table2[[#This Row],[Date]])</f>
        <v>5</v>
      </c>
      <c r="AL1661" s="39" t="s">
        <v>1361</v>
      </c>
      <c r="AM1661" s="39" t="str">
        <f>IF(AND(Table2[[#This Row],[Date]]=A1662,Table2[[#This Row],[Track]]=B1662,Table2[[#This Row],[Race]]=F1662,AL1661&lt;&gt;"Neg",AL1662&lt;&gt;"Neg"),2,"")</f>
        <v/>
      </c>
      <c r="AN1661" s="39" t="str">
        <f>IF(AM1661=2,2,IF(AND(AM1660=2,Table2[[#This Row],[Negatives]]&lt;&gt;"NEG"),2,""))</f>
        <v/>
      </c>
      <c r="AO1661" s="39">
        <f>IF(AND(Table2[[#This Row],[State]]="NSW",Table2[[#This Row],[Rated Order]]=3,AN1661=""),100,100)</f>
        <v>100</v>
      </c>
      <c r="AP1661" s="39">
        <f>IF(AC1661&lt;&gt;"Won","",AO1661*AD1661)</f>
        <v>1050</v>
      </c>
      <c r="AQ1661" s="39">
        <f>IF(AP1661="",AO1661*-1,AP1661-AO1661)</f>
        <v>950</v>
      </c>
      <c r="AR1661" s="95" t="str">
        <f>IF(Table2[[#This Row],[Negatives]]="NEG","",IF(AND(Table2[[#This Row],[2 Pro Bets]]="",Table2[[#This Row],[State]]="NSW",Table2[[#This Row],[Rated Order]]=3),"",100))</f>
        <v/>
      </c>
      <c r="AS1661" s="47" t="str">
        <f>IF(Table2[[#This Row],[Pro Bet]]="","",IF(Table2[[#This Row],[Lev Ret]]="","",AR1661*Table2[[#This Row],[Div]]))</f>
        <v/>
      </c>
      <c r="AT1661" s="96" t="str">
        <f>IF(Table2[[#This Row],[Pro Bet]]="","",IF(AS1661="",AR1661*-1,AS1661-AR1661))</f>
        <v/>
      </c>
    </row>
    <row r="1662" spans="1:46" x14ac:dyDescent="0.25">
      <c r="A1662" s="38">
        <v>45437</v>
      </c>
      <c r="B1662" s="39" t="s">
        <v>44</v>
      </c>
      <c r="C1662" s="40">
        <v>0.68402777777777779</v>
      </c>
      <c r="D1662" s="39">
        <v>5</v>
      </c>
      <c r="E1662" s="39">
        <v>8</v>
      </c>
      <c r="F1662" s="70">
        <v>10</v>
      </c>
      <c r="G1662" s="39">
        <v>1400</v>
      </c>
      <c r="H1662" s="39" t="s">
        <v>1398</v>
      </c>
      <c r="I1662" s="39">
        <v>78</v>
      </c>
      <c r="J1662" s="39">
        <v>160</v>
      </c>
      <c r="K1662" s="39">
        <v>16</v>
      </c>
      <c r="L1662" s="39" t="s">
        <v>371</v>
      </c>
      <c r="M1662" s="39" t="s">
        <v>999</v>
      </c>
      <c r="N1662" s="41">
        <v>7.7</v>
      </c>
      <c r="O1662" s="39" t="s">
        <v>1349</v>
      </c>
      <c r="P1662" s="39" t="s">
        <v>1273</v>
      </c>
      <c r="Q1662" s="48"/>
      <c r="R1662" s="39">
        <v>7</v>
      </c>
      <c r="S1662" s="39">
        <v>57.5</v>
      </c>
      <c r="T1662" s="39">
        <v>57.5</v>
      </c>
      <c r="U1662" s="48">
        <v>22.695750851090658</v>
      </c>
      <c r="V1662" s="39"/>
      <c r="W1662" s="39"/>
      <c r="X1662" s="39">
        <v>2</v>
      </c>
      <c r="Y1662" s="39">
        <v>7.5</v>
      </c>
      <c r="Z1662" s="39">
        <v>20</v>
      </c>
      <c r="AA1662" s="39"/>
      <c r="AB1662" s="52"/>
      <c r="AC1662" s="39"/>
      <c r="AD1662" s="41">
        <v>7</v>
      </c>
      <c r="AE1662" s="41"/>
      <c r="AF1662" s="68" t="s">
        <v>619</v>
      </c>
      <c r="AG1662" s="39" t="str">
        <f>VLOOKUP(B1662,$B$1703:$D$1743,2,FALSE)</f>
        <v>NSW</v>
      </c>
      <c r="AH1662" s="39" t="str">
        <f>VLOOKUP(B1662,$B$1703:$D$1743,3,FALSE)</f>
        <v>-</v>
      </c>
      <c r="AI1662" s="69" t="str">
        <f>TRIM(PROPER(L1662))</f>
        <v>Nails Murphy</v>
      </c>
      <c r="AJ1662" s="39" t="str">
        <f>TEXT(A1662, "ddd")</f>
        <v>Sat</v>
      </c>
      <c r="AK1662" s="39">
        <f>MONTH(Table2[[#This Row],[Date]])</f>
        <v>5</v>
      </c>
      <c r="AL1662" s="39"/>
      <c r="AM1662" s="39">
        <f>IF(AND(Table2[[#This Row],[Date]]=A1663,Table2[[#This Row],[Track]]=B1663,Table2[[#This Row],[Race]]=F1663,AL1662&lt;&gt;"Neg",AL1663&lt;&gt;"Neg"),2,"")</f>
        <v>2</v>
      </c>
      <c r="AN1662" s="39">
        <f>IF(AM1662=2,2,IF(AND(AM1661=2,Table2[[#This Row],[Negatives]]&lt;&gt;"NEG"),2,""))</f>
        <v>2</v>
      </c>
      <c r="AO1662" s="39">
        <f>IF(AND(Table2[[#This Row],[State]]="NSW",Table2[[#This Row],[Rated Order]]=3,AN1662=""),100,100)</f>
        <v>100</v>
      </c>
      <c r="AP1662" s="39" t="str">
        <f>IF(AC1662&lt;&gt;"Won","",AO1662*AD1662)</f>
        <v/>
      </c>
      <c r="AQ1662" s="39">
        <f>IF(AP1662="",AO1662*-1,AP1662-AO1662)</f>
        <v>-100</v>
      </c>
      <c r="AR1662" s="95">
        <f>IF(Table2[[#This Row],[Negatives]]="NEG","",IF(AND(Table2[[#This Row],[2 Pro Bets]]="",Table2[[#This Row],[State]]="NSW",Table2[[#This Row],[Rated Order]]=3),"",100))</f>
        <v>100</v>
      </c>
      <c r="AS1662" s="47" t="str">
        <f>IF(Table2[[#This Row],[Pro Bet]]="","",IF(Table2[[#This Row],[Lev Ret]]="","",AR1662*Table2[[#This Row],[Div]]))</f>
        <v/>
      </c>
      <c r="AT1662" s="96">
        <f>IF(Table2[[#This Row],[Pro Bet]]="","",IF(AS1662="",AR1662*-1,AS1662-AR1662))</f>
        <v>-100</v>
      </c>
    </row>
    <row r="1663" spans="1:46" x14ac:dyDescent="0.25">
      <c r="A1663" s="38">
        <v>45437</v>
      </c>
      <c r="B1663" s="39" t="s">
        <v>44</v>
      </c>
      <c r="C1663" s="40">
        <v>0.68402777777777779</v>
      </c>
      <c r="D1663" s="39">
        <v>5</v>
      </c>
      <c r="E1663" s="39">
        <v>8</v>
      </c>
      <c r="F1663" s="70">
        <v>10</v>
      </c>
      <c r="G1663" s="39">
        <v>1400</v>
      </c>
      <c r="H1663" s="39" t="s">
        <v>1398</v>
      </c>
      <c r="I1663" s="39">
        <v>78</v>
      </c>
      <c r="J1663" s="39">
        <v>160</v>
      </c>
      <c r="K1663" s="39">
        <v>8</v>
      </c>
      <c r="L1663" s="39" t="s">
        <v>143</v>
      </c>
      <c r="M1663" s="39" t="s">
        <v>995</v>
      </c>
      <c r="N1663" s="41">
        <v>5.7</v>
      </c>
      <c r="O1663" s="39" t="s">
        <v>1406</v>
      </c>
      <c r="P1663" s="39" t="s">
        <v>1175</v>
      </c>
      <c r="Q1663" s="48"/>
      <c r="R1663" s="39">
        <v>13</v>
      </c>
      <c r="S1663" s="39">
        <v>59.5</v>
      </c>
      <c r="T1663" s="39">
        <v>59.5</v>
      </c>
      <c r="U1663" s="48">
        <v>22.695750851090658</v>
      </c>
      <c r="V1663" s="39">
        <v>2</v>
      </c>
      <c r="W1663" s="39">
        <v>1</v>
      </c>
      <c r="X1663" s="39">
        <v>3</v>
      </c>
      <c r="Y1663" s="39">
        <v>8.4</v>
      </c>
      <c r="Z1663" s="39">
        <v>20</v>
      </c>
      <c r="AA1663" s="39"/>
      <c r="AB1663" s="52"/>
      <c r="AC1663" s="39"/>
      <c r="AD1663" s="41">
        <v>7</v>
      </c>
      <c r="AE1663" s="41"/>
      <c r="AF1663" s="68" t="s">
        <v>619</v>
      </c>
      <c r="AG1663" s="39" t="str">
        <f>VLOOKUP(B1663,$B$1703:$D$1743,2,FALSE)</f>
        <v>NSW</v>
      </c>
      <c r="AH1663" s="39" t="str">
        <f>VLOOKUP(B1663,$B$1703:$D$1743,3,FALSE)</f>
        <v>-</v>
      </c>
      <c r="AI1663" s="69" t="str">
        <f>TRIM(PROPER(L1663))</f>
        <v>Silent Impact</v>
      </c>
      <c r="AJ1663" s="39" t="str">
        <f>TEXT(A1663, "ddd")</f>
        <v>Sat</v>
      </c>
      <c r="AK1663" s="39">
        <f>MONTH(Table2[[#This Row],[Date]])</f>
        <v>5</v>
      </c>
      <c r="AL1663" s="39"/>
      <c r="AM1663" s="39" t="str">
        <f>IF(AND(Table2[[#This Row],[Date]]=A1664,Table2[[#This Row],[Track]]=B1664,Table2[[#This Row],[Race]]=F1664,AL1663&lt;&gt;"Neg",AL1664&lt;&gt;"Neg"),2,"")</f>
        <v/>
      </c>
      <c r="AN1663" s="39">
        <f>IF(AM1663=2,2,IF(AND(AM1662=2,Table2[[#This Row],[Negatives]]&lt;&gt;"NEG"),2,""))</f>
        <v>2</v>
      </c>
      <c r="AO1663" s="39">
        <f>IF(AND(Table2[[#This Row],[State]]="NSW",Table2[[#This Row],[Rated Order]]=3,AN1663=""),100,100)</f>
        <v>100</v>
      </c>
      <c r="AP1663" s="39" t="str">
        <f>IF(AC1663&lt;&gt;"Won","",AO1663*AD1663)</f>
        <v/>
      </c>
      <c r="AQ1663" s="39">
        <f>IF(AP1663="",AO1663*-1,AP1663-AO1663)</f>
        <v>-100</v>
      </c>
      <c r="AR1663" s="95">
        <f>IF(Table2[[#This Row],[Negatives]]="NEG","",IF(AND(Table2[[#This Row],[2 Pro Bets]]="",Table2[[#This Row],[State]]="NSW",Table2[[#This Row],[Rated Order]]=3),"",100))</f>
        <v>100</v>
      </c>
      <c r="AS1663" s="47" t="str">
        <f>IF(Table2[[#This Row],[Pro Bet]]="","",IF(Table2[[#This Row],[Lev Ret]]="","",AR1663*Table2[[#This Row],[Div]]))</f>
        <v/>
      </c>
      <c r="AT1663" s="96">
        <f>IF(Table2[[#This Row],[Pro Bet]]="","",IF(AS1663="",AR1663*-1,AS1663-AR1663))</f>
        <v>-100</v>
      </c>
    </row>
    <row r="1664" spans="1:46" x14ac:dyDescent="0.25">
      <c r="A1664" s="38">
        <v>45444</v>
      </c>
      <c r="B1664" s="39" t="s">
        <v>45</v>
      </c>
      <c r="C1664" s="40">
        <v>0.45833333333333331</v>
      </c>
      <c r="D1664" s="39">
        <v>6</v>
      </c>
      <c r="E1664" s="39">
        <v>3</v>
      </c>
      <c r="F1664" s="70">
        <v>1</v>
      </c>
      <c r="G1664" s="39">
        <v>1100</v>
      </c>
      <c r="H1664" s="39" t="s">
        <v>1398</v>
      </c>
      <c r="I1664" s="39">
        <v>72</v>
      </c>
      <c r="J1664" s="39">
        <v>120</v>
      </c>
      <c r="K1664" s="39">
        <v>6</v>
      </c>
      <c r="L1664" s="39" t="s">
        <v>401</v>
      </c>
      <c r="M1664" s="39" t="s">
        <v>1006</v>
      </c>
      <c r="N1664" s="41">
        <v>3.9</v>
      </c>
      <c r="O1664" s="39" t="s">
        <v>1276</v>
      </c>
      <c r="P1664" s="39" t="s">
        <v>1563</v>
      </c>
      <c r="Q1664" s="48">
        <v>3</v>
      </c>
      <c r="R1664" s="39">
        <v>9</v>
      </c>
      <c r="S1664" s="39">
        <v>59.5</v>
      </c>
      <c r="T1664" s="39">
        <v>56.5</v>
      </c>
      <c r="U1664" s="48">
        <v>27.884615384615387</v>
      </c>
      <c r="V1664" s="39"/>
      <c r="W1664" s="39">
        <v>3</v>
      </c>
      <c r="X1664" s="39">
        <v>3</v>
      </c>
      <c r="Y1664" s="39">
        <v>6.7</v>
      </c>
      <c r="Z1664" s="39">
        <v>20</v>
      </c>
      <c r="AA1664" s="39"/>
      <c r="AB1664" s="52"/>
      <c r="AC1664" s="39"/>
      <c r="AD1664" s="41">
        <v>6</v>
      </c>
      <c r="AE1664" s="41"/>
      <c r="AF1664" s="68" t="s">
        <v>619</v>
      </c>
      <c r="AG1664" s="39" t="str">
        <f>VLOOKUP(B1664,$B$1703:$D$1743,2,FALSE)</f>
        <v>NSW</v>
      </c>
      <c r="AH1664" s="39" t="str">
        <f>VLOOKUP(B1664,$B$1703:$D$1743,3,FALSE)</f>
        <v>-</v>
      </c>
      <c r="AI1664" s="69" t="str">
        <f>TRIM(PROPER(L1664))</f>
        <v>Ningaloo Star</v>
      </c>
      <c r="AJ1664" s="39" t="str">
        <f>TEXT(A1664, "ddd")</f>
        <v>Sat</v>
      </c>
      <c r="AK1664" s="39">
        <f>MONTH(Table2[[#This Row],[Date]])</f>
        <v>6</v>
      </c>
      <c r="AL1664" s="79" t="s">
        <v>1361</v>
      </c>
      <c r="AM1664" s="39" t="str">
        <f>IF(AND(Table2[[#This Row],[Date]]=A1665,Table2[[#This Row],[Track]]=B1665,Table2[[#This Row],[Race]]=F1665,AL1664&lt;&gt;"Neg",AL1665&lt;&gt;"Neg"),2,"")</f>
        <v/>
      </c>
      <c r="AN1664" s="39" t="str">
        <f>IF(AM1664=2,2,IF(AND(AM1663=2,Table2[[#This Row],[Negatives]]&lt;&gt;"NEG"),2,""))</f>
        <v/>
      </c>
      <c r="AO1664" s="39">
        <f>IF(AND(Table2[[#This Row],[State]]="NSW",Table2[[#This Row],[Rated Order]]=3,AN1664=""),100,100)</f>
        <v>100</v>
      </c>
      <c r="AP1664" s="39" t="str">
        <f>IF(AC1664&lt;&gt;"Won","",AO1664*AD1664)</f>
        <v/>
      </c>
      <c r="AQ1664" s="39">
        <f>IF(AP1664="",AO1664*-1,AP1664-AO1664)</f>
        <v>-100</v>
      </c>
      <c r="AR1664" s="95" t="str">
        <f>IF(Table2[[#This Row],[Negatives]]="NEG","",IF(AND(Table2[[#This Row],[2 Pro Bets]]="",Table2[[#This Row],[State]]="NSW",Table2[[#This Row],[Rated Order]]=3),"",100))</f>
        <v/>
      </c>
      <c r="AS1664" s="47" t="str">
        <f>IF(Table2[[#This Row],[Pro Bet]]="","",IF(Table2[[#This Row],[Lev Ret]]="","",AR1664*Table2[[#This Row],[Div]]))</f>
        <v/>
      </c>
      <c r="AT1664" s="96" t="str">
        <f>IF(Table2[[#This Row],[Pro Bet]]="","",IF(AS1664="",AR1664*-1,AS1664-AR1664))</f>
        <v/>
      </c>
    </row>
    <row r="1665" spans="1:46" x14ac:dyDescent="0.25">
      <c r="A1665" s="38">
        <v>45444</v>
      </c>
      <c r="B1665" s="39" t="s">
        <v>107</v>
      </c>
      <c r="C1665" s="40">
        <v>0.59027777777777779</v>
      </c>
      <c r="D1665" s="39">
        <v>4</v>
      </c>
      <c r="E1665" s="39">
        <v>9</v>
      </c>
      <c r="F1665" s="70">
        <v>5</v>
      </c>
      <c r="G1665" s="39">
        <v>1200</v>
      </c>
      <c r="H1665" s="39" t="s">
        <v>988</v>
      </c>
      <c r="I1665" s="39">
        <v>78</v>
      </c>
      <c r="J1665" s="39">
        <v>130</v>
      </c>
      <c r="K1665" s="39">
        <v>6</v>
      </c>
      <c r="L1665" s="39" t="s">
        <v>339</v>
      </c>
      <c r="M1665" s="39" t="s">
        <v>990</v>
      </c>
      <c r="N1665" s="41">
        <v>8.8000000000000007</v>
      </c>
      <c r="O1665" s="39" t="s">
        <v>1359</v>
      </c>
      <c r="P1665" s="39" t="s">
        <v>1020</v>
      </c>
      <c r="Q1665" s="48"/>
      <c r="R1665" s="39">
        <v>9</v>
      </c>
      <c r="S1665" s="39">
        <v>60</v>
      </c>
      <c r="T1665" s="39">
        <v>60</v>
      </c>
      <c r="U1665" s="48">
        <v>26.069518716577541</v>
      </c>
      <c r="V1665" s="39">
        <v>4</v>
      </c>
      <c r="W1665" s="39"/>
      <c r="X1665" s="39">
        <v>2</v>
      </c>
      <c r="Y1665" s="39">
        <v>5</v>
      </c>
      <c r="Z1665" s="39">
        <v>35</v>
      </c>
      <c r="AA1665" s="39">
        <v>11</v>
      </c>
      <c r="AB1665" s="52"/>
      <c r="AC1665" s="39" t="s">
        <v>617</v>
      </c>
      <c r="AD1665" s="41">
        <v>10</v>
      </c>
      <c r="AE1665" s="41">
        <v>2.9</v>
      </c>
      <c r="AF1665" s="68" t="s">
        <v>618</v>
      </c>
      <c r="AG1665" s="39" t="str">
        <f>VLOOKUP(B1665,$B$1703:$D$1743,2,FALSE)</f>
        <v>Vic</v>
      </c>
      <c r="AH1665" s="39" t="str">
        <f>VLOOKUP(B1665,$B$1703:$D$1743,3,FALSE)</f>
        <v>-</v>
      </c>
      <c r="AI1665" s="69" t="str">
        <f>TRIM(PROPER(L1665))</f>
        <v>Why Worry</v>
      </c>
      <c r="AJ1665" s="39" t="str">
        <f>TEXT(A1665, "ddd")</f>
        <v>Sat</v>
      </c>
      <c r="AK1665" s="39">
        <f>MONTH(Table2[[#This Row],[Date]])</f>
        <v>6</v>
      </c>
      <c r="AL1665" s="39"/>
      <c r="AM1665" s="39" t="str">
        <f>IF(AND(Table2[[#This Row],[Date]]=A1666,Table2[[#This Row],[Track]]=B1666,Table2[[#This Row],[Race]]=F1666,AL1665&lt;&gt;"Neg",AL1666&lt;&gt;"Neg"),2,"")</f>
        <v/>
      </c>
      <c r="AN1665" s="39" t="str">
        <f>IF(AM1665=2,2,IF(AND(AM1664=2,Table2[[#This Row],[Negatives]]&lt;&gt;"NEG"),2,""))</f>
        <v/>
      </c>
      <c r="AO1665" s="39">
        <f>IF(AND(Table2[[#This Row],[State]]="NSW",Table2[[#This Row],[Rated Order]]=3,AN1665=""),100,100)</f>
        <v>100</v>
      </c>
      <c r="AP1665" s="39">
        <f>IF(AC1665&lt;&gt;"Won","",AO1665*AD1665)</f>
        <v>1000</v>
      </c>
      <c r="AQ1665" s="39">
        <f>IF(AP1665="",AO1665*-1,AP1665-AO1665)</f>
        <v>900</v>
      </c>
      <c r="AR1665" s="95">
        <f>IF(Table2[[#This Row],[Negatives]]="NEG","",IF(AND(Table2[[#This Row],[2 Pro Bets]]="",Table2[[#This Row],[State]]="NSW",Table2[[#This Row],[Rated Order]]=3),"",100))</f>
        <v>100</v>
      </c>
      <c r="AS1665" s="47">
        <f>IF(Table2[[#This Row],[Pro Bet]]="","",IF(Table2[[#This Row],[Lev Ret]]="","",AR1665*Table2[[#This Row],[Div]]))</f>
        <v>1000</v>
      </c>
      <c r="AT1665" s="96">
        <f>IF(Table2[[#This Row],[Pro Bet]]="","",IF(AS1665="",AR1665*-1,AS1665-AR1665))</f>
        <v>900</v>
      </c>
    </row>
    <row r="1666" spans="1:46" x14ac:dyDescent="0.25">
      <c r="A1666" s="38">
        <v>45444</v>
      </c>
      <c r="B1666" s="39" t="s">
        <v>107</v>
      </c>
      <c r="C1666" s="40">
        <v>0.61458333333333337</v>
      </c>
      <c r="D1666" s="39">
        <v>4</v>
      </c>
      <c r="E1666" s="39">
        <v>9</v>
      </c>
      <c r="F1666" s="70">
        <v>6</v>
      </c>
      <c r="G1666" s="39">
        <v>1100</v>
      </c>
      <c r="H1666" s="39" t="s">
        <v>988</v>
      </c>
      <c r="I1666" s="39" t="s">
        <v>989</v>
      </c>
      <c r="J1666" s="39">
        <v>150</v>
      </c>
      <c r="K1666" s="39">
        <v>1</v>
      </c>
      <c r="L1666" s="39" t="s">
        <v>29</v>
      </c>
      <c r="M1666" s="39" t="s">
        <v>1006</v>
      </c>
      <c r="N1666" s="41">
        <v>6.5</v>
      </c>
      <c r="O1666" s="39" t="s">
        <v>1214</v>
      </c>
      <c r="P1666" s="39" t="s">
        <v>1358</v>
      </c>
      <c r="Q1666" s="48">
        <v>3</v>
      </c>
      <c r="R1666" s="39">
        <v>8</v>
      </c>
      <c r="S1666" s="39">
        <v>59</v>
      </c>
      <c r="T1666" s="39">
        <v>56</v>
      </c>
      <c r="U1666" s="48">
        <v>23.717948717948719</v>
      </c>
      <c r="V1666" s="39">
        <v>2</v>
      </c>
      <c r="W1666" s="39">
        <v>3</v>
      </c>
      <c r="X1666" s="39">
        <v>2</v>
      </c>
      <c r="Y1666" s="39">
        <v>5</v>
      </c>
      <c r="Z1666" s="39">
        <v>35</v>
      </c>
      <c r="AA1666" s="39">
        <v>11</v>
      </c>
      <c r="AB1666" s="52"/>
      <c r="AC1666" s="39" t="s">
        <v>2</v>
      </c>
      <c r="AD1666" s="41">
        <v>6</v>
      </c>
      <c r="AE1666" s="41">
        <v>2.2000000000000002</v>
      </c>
      <c r="AF1666" s="68" t="s">
        <v>618</v>
      </c>
      <c r="AG1666" s="39" t="str">
        <f>VLOOKUP(B1666,$B$1703:$D$1743,2,FALSE)</f>
        <v>Vic</v>
      </c>
      <c r="AH1666" s="39" t="str">
        <f>VLOOKUP(B1666,$B$1703:$D$1743,3,FALSE)</f>
        <v>-</v>
      </c>
      <c r="AI1666" s="69" t="str">
        <f>TRIM(PROPER(L1666))</f>
        <v>Ashford Street</v>
      </c>
      <c r="AJ1666" s="39" t="str">
        <f>TEXT(A1666, "ddd")</f>
        <v>Sat</v>
      </c>
      <c r="AK1666" s="39">
        <f>MONTH(Table2[[#This Row],[Date]])</f>
        <v>6</v>
      </c>
      <c r="AL1666" s="39"/>
      <c r="AM1666" s="39" t="str">
        <f>IF(AND(Table2[[#This Row],[Date]]=A1667,Table2[[#This Row],[Track]]=B1667,Table2[[#This Row],[Race]]=F1667,AL1666&lt;&gt;"Neg",AL1667&lt;&gt;"Neg"),2,"")</f>
        <v/>
      </c>
      <c r="AN1666" s="39" t="str">
        <f>IF(AM1666=2,2,IF(AND(AM1665=2,Table2[[#This Row],[Negatives]]&lt;&gt;"NEG"),2,""))</f>
        <v/>
      </c>
      <c r="AO1666" s="39">
        <f>IF(AND(Table2[[#This Row],[State]]="NSW",Table2[[#This Row],[Rated Order]]=3,AN1666=""),100,100)</f>
        <v>100</v>
      </c>
      <c r="AP1666" s="39" t="str">
        <f>IF(AC1666&lt;&gt;"Won","",AO1666*AD1666)</f>
        <v/>
      </c>
      <c r="AQ1666" s="39">
        <f>IF(AP1666="",AO1666*-1,AP1666-AO1666)</f>
        <v>-100</v>
      </c>
      <c r="AR1666" s="95">
        <f>IF(Table2[[#This Row],[Negatives]]="NEG","",IF(AND(Table2[[#This Row],[2 Pro Bets]]="",Table2[[#This Row],[State]]="NSW",Table2[[#This Row],[Rated Order]]=3),"",100))</f>
        <v>100</v>
      </c>
      <c r="AS1666" s="47" t="str">
        <f>IF(Table2[[#This Row],[Pro Bet]]="","",IF(Table2[[#This Row],[Lev Ret]]="","",AR1666*Table2[[#This Row],[Div]]))</f>
        <v/>
      </c>
      <c r="AT1666" s="96">
        <f>IF(Table2[[#This Row],[Pro Bet]]="","",IF(AS1666="",AR1666*-1,AS1666-AR1666))</f>
        <v>-100</v>
      </c>
    </row>
    <row r="1667" spans="1:46" x14ac:dyDescent="0.25">
      <c r="A1667" s="38">
        <v>45444</v>
      </c>
      <c r="B1667" s="39" t="s">
        <v>107</v>
      </c>
      <c r="C1667" s="40">
        <v>0.63888888888888884</v>
      </c>
      <c r="D1667" s="39">
        <v>4</v>
      </c>
      <c r="E1667" s="39">
        <v>9</v>
      </c>
      <c r="F1667" s="70">
        <v>7</v>
      </c>
      <c r="G1667" s="39">
        <v>1600</v>
      </c>
      <c r="H1667" s="39" t="s">
        <v>988</v>
      </c>
      <c r="I1667" s="39">
        <v>100</v>
      </c>
      <c r="J1667" s="39">
        <v>150</v>
      </c>
      <c r="K1667" s="39">
        <v>9</v>
      </c>
      <c r="L1667" s="39" t="s">
        <v>257</v>
      </c>
      <c r="M1667" s="39" t="s">
        <v>990</v>
      </c>
      <c r="N1667" s="41">
        <v>5.9</v>
      </c>
      <c r="O1667" s="39" t="s">
        <v>1166</v>
      </c>
      <c r="P1667" s="39" t="s">
        <v>1038</v>
      </c>
      <c r="Q1667" s="48"/>
      <c r="R1667" s="39">
        <v>8</v>
      </c>
      <c r="S1667" s="39">
        <v>53</v>
      </c>
      <c r="T1667" s="39">
        <v>53</v>
      </c>
      <c r="U1667" s="48">
        <v>40.204966495861257</v>
      </c>
      <c r="V1667" s="39">
        <v>2</v>
      </c>
      <c r="W1667" s="39"/>
      <c r="X1667" s="39">
        <v>2</v>
      </c>
      <c r="Y1667" s="39">
        <v>4.8</v>
      </c>
      <c r="Z1667" s="39">
        <v>35</v>
      </c>
      <c r="AA1667" s="39">
        <v>11</v>
      </c>
      <c r="AB1667" s="52"/>
      <c r="AC1667" s="39" t="s">
        <v>2</v>
      </c>
      <c r="AD1667" s="41">
        <v>5.5</v>
      </c>
      <c r="AE1667" s="41">
        <v>2</v>
      </c>
      <c r="AF1667" s="68" t="s">
        <v>618</v>
      </c>
      <c r="AG1667" s="39" t="str">
        <f>VLOOKUP(B1667,$B$1703:$D$1743,2,FALSE)</f>
        <v>Vic</v>
      </c>
      <c r="AH1667" s="39" t="str">
        <f>VLOOKUP(B1667,$B$1703:$D$1743,3,FALSE)</f>
        <v>-</v>
      </c>
      <c r="AI1667" s="69" t="str">
        <f>TRIM(PROPER(L1667))</f>
        <v>Highlights</v>
      </c>
      <c r="AJ1667" s="39" t="str">
        <f>TEXT(A1667, "ddd")</f>
        <v>Sat</v>
      </c>
      <c r="AK1667" s="39">
        <f>MONTH(Table2[[#This Row],[Date]])</f>
        <v>6</v>
      </c>
      <c r="AL1667" s="39"/>
      <c r="AM1667" s="39">
        <f>IF(AND(Table2[[#This Row],[Date]]=A1668,Table2[[#This Row],[Track]]=B1668,Table2[[#This Row],[Race]]=F1668,AL1667&lt;&gt;"Neg",AL1668&lt;&gt;"Neg"),2,"")</f>
        <v>2</v>
      </c>
      <c r="AN1667" s="39">
        <f>IF(AM1667=2,2,IF(AND(AM1666=2,Table2[[#This Row],[Negatives]]&lt;&gt;"NEG"),2,""))</f>
        <v>2</v>
      </c>
      <c r="AO1667" s="39">
        <f>IF(AND(Table2[[#This Row],[State]]="NSW",Table2[[#This Row],[Rated Order]]=3,AN1667=""),100,100)</f>
        <v>100</v>
      </c>
      <c r="AP1667" s="39" t="str">
        <f>IF(AC1667&lt;&gt;"Won","",AO1667*AD1667)</f>
        <v/>
      </c>
      <c r="AQ1667" s="39">
        <f>IF(AP1667="",AO1667*-1,AP1667-AO1667)</f>
        <v>-100</v>
      </c>
      <c r="AR1667" s="95">
        <f>IF(Table2[[#This Row],[Negatives]]="NEG","",IF(AND(Table2[[#This Row],[2 Pro Bets]]="",Table2[[#This Row],[State]]="NSW",Table2[[#This Row],[Rated Order]]=3),"",100))</f>
        <v>100</v>
      </c>
      <c r="AS1667" s="47" t="str">
        <f>IF(Table2[[#This Row],[Pro Bet]]="","",IF(Table2[[#This Row],[Lev Ret]]="","",AR1667*Table2[[#This Row],[Div]]))</f>
        <v/>
      </c>
      <c r="AT1667" s="96">
        <f>IF(Table2[[#This Row],[Pro Bet]]="","",IF(AS1667="",AR1667*-1,AS1667-AR1667))</f>
        <v>-100</v>
      </c>
    </row>
    <row r="1668" spans="1:46" x14ac:dyDescent="0.25">
      <c r="A1668" s="38">
        <v>45444</v>
      </c>
      <c r="B1668" s="39" t="s">
        <v>107</v>
      </c>
      <c r="C1668" s="40">
        <v>0.63888888888888884</v>
      </c>
      <c r="D1668" s="39">
        <v>4</v>
      </c>
      <c r="E1668" s="39">
        <v>9</v>
      </c>
      <c r="F1668" s="70">
        <v>7</v>
      </c>
      <c r="G1668" s="39">
        <v>1600</v>
      </c>
      <c r="H1668" s="39" t="s">
        <v>988</v>
      </c>
      <c r="I1668" s="39">
        <v>100</v>
      </c>
      <c r="J1668" s="39">
        <v>150</v>
      </c>
      <c r="K1668" s="39">
        <v>7</v>
      </c>
      <c r="L1668" s="39" t="s">
        <v>175</v>
      </c>
      <c r="M1668" s="39" t="s">
        <v>999</v>
      </c>
      <c r="N1668" s="41">
        <v>3.5</v>
      </c>
      <c r="O1668" s="39" t="s">
        <v>1349</v>
      </c>
      <c r="P1668" s="39" t="s">
        <v>1025</v>
      </c>
      <c r="Q1668" s="48"/>
      <c r="R1668" s="39">
        <v>3</v>
      </c>
      <c r="S1668" s="39">
        <v>54.5</v>
      </c>
      <c r="T1668" s="39">
        <v>54.5</v>
      </c>
      <c r="U1668" s="48">
        <v>40.204966495861257</v>
      </c>
      <c r="V1668" s="39">
        <v>3</v>
      </c>
      <c r="W1668" s="39"/>
      <c r="X1668" s="39">
        <v>3</v>
      </c>
      <c r="Y1668" s="39">
        <v>5.5</v>
      </c>
      <c r="Z1668" s="39">
        <v>30</v>
      </c>
      <c r="AA1668" s="39">
        <v>11</v>
      </c>
      <c r="AB1668" s="52"/>
      <c r="AC1668" s="39"/>
      <c r="AD1668" s="41">
        <v>3.1</v>
      </c>
      <c r="AE1668" s="41"/>
      <c r="AF1668" s="68" t="s">
        <v>618</v>
      </c>
      <c r="AG1668" s="39" t="str">
        <f>VLOOKUP(B1668,$B$1703:$D$1743,2,FALSE)</f>
        <v>Vic</v>
      </c>
      <c r="AH1668" s="39" t="str">
        <f>VLOOKUP(B1668,$B$1703:$D$1743,3,FALSE)</f>
        <v>-</v>
      </c>
      <c r="AI1668" s="69" t="str">
        <f>TRIM(PROPER(L1668))</f>
        <v>St Lawrence</v>
      </c>
      <c r="AJ1668" s="39" t="str">
        <f>TEXT(A1668, "ddd")</f>
        <v>Sat</v>
      </c>
      <c r="AK1668" s="39">
        <f>MONTH(Table2[[#This Row],[Date]])</f>
        <v>6</v>
      </c>
      <c r="AL1668" s="39"/>
      <c r="AM1668" s="39" t="str">
        <f>IF(AND(Table2[[#This Row],[Date]]=A1669,Table2[[#This Row],[Track]]=B1669,Table2[[#This Row],[Race]]=F1669,AL1668&lt;&gt;"Neg",AL1669&lt;&gt;"Neg"),2,"")</f>
        <v/>
      </c>
      <c r="AN1668" s="39">
        <f>IF(AM1668=2,2,IF(AND(AM1667=2,Table2[[#This Row],[Negatives]]&lt;&gt;"NEG"),2,""))</f>
        <v>2</v>
      </c>
      <c r="AO1668" s="39">
        <f>IF(AND(Table2[[#This Row],[State]]="NSW",Table2[[#This Row],[Rated Order]]=3,AN1668=""),100,100)</f>
        <v>100</v>
      </c>
      <c r="AP1668" s="39" t="str">
        <f>IF(AC1668&lt;&gt;"Won","",AO1668*AD1668)</f>
        <v/>
      </c>
      <c r="AQ1668" s="39">
        <f>IF(AP1668="",AO1668*-1,AP1668-AO1668)</f>
        <v>-100</v>
      </c>
      <c r="AR1668" s="95">
        <f>IF(Table2[[#This Row],[Negatives]]="NEG","",IF(AND(Table2[[#This Row],[2 Pro Bets]]="",Table2[[#This Row],[State]]="NSW",Table2[[#This Row],[Rated Order]]=3),"",100))</f>
        <v>100</v>
      </c>
      <c r="AS1668" s="47" t="str">
        <f>IF(Table2[[#This Row],[Pro Bet]]="","",IF(Table2[[#This Row],[Lev Ret]]="","",AR1668*Table2[[#This Row],[Div]]))</f>
        <v/>
      </c>
      <c r="AT1668" s="96">
        <f>IF(Table2[[#This Row],[Pro Bet]]="","",IF(AS1668="",AR1668*-1,AS1668-AR1668))</f>
        <v>-100</v>
      </c>
    </row>
    <row r="1669" spans="1:46" x14ac:dyDescent="0.25">
      <c r="A1669" s="38">
        <v>45451</v>
      </c>
      <c r="B1669" s="39" t="s">
        <v>44</v>
      </c>
      <c r="C1669" s="40">
        <v>0.45833333333333331</v>
      </c>
      <c r="D1669" s="39">
        <v>8</v>
      </c>
      <c r="E1669" s="39">
        <v>0</v>
      </c>
      <c r="F1669" s="70">
        <v>2</v>
      </c>
      <c r="G1669" s="39">
        <v>1600</v>
      </c>
      <c r="H1669" s="39" t="s">
        <v>1398</v>
      </c>
      <c r="I1669" s="39">
        <v>72</v>
      </c>
      <c r="J1669" s="39">
        <v>120</v>
      </c>
      <c r="K1669" s="39">
        <v>18</v>
      </c>
      <c r="L1669" s="39" t="s">
        <v>458</v>
      </c>
      <c r="M1669" s="39" t="s">
        <v>995</v>
      </c>
      <c r="N1669" s="41">
        <v>5.7</v>
      </c>
      <c r="O1669" s="39" t="s">
        <v>1586</v>
      </c>
      <c r="P1669" s="39" t="s">
        <v>1175</v>
      </c>
      <c r="Q1669" s="48"/>
      <c r="R1669" s="39">
        <v>5</v>
      </c>
      <c r="S1669" s="39">
        <v>54</v>
      </c>
      <c r="T1669" s="39">
        <v>54</v>
      </c>
      <c r="U1669" s="48">
        <v>46.115288220551378</v>
      </c>
      <c r="V1669" s="39"/>
      <c r="W1669" s="39"/>
      <c r="X1669" s="39">
        <v>2</v>
      </c>
      <c r="Y1669" s="39">
        <v>6.3</v>
      </c>
      <c r="Z1669" s="39">
        <v>20</v>
      </c>
      <c r="AA1669" s="39"/>
      <c r="AB1669" s="52"/>
      <c r="AC1669" s="39" t="s">
        <v>2</v>
      </c>
      <c r="AD1669" s="41">
        <v>5.5</v>
      </c>
      <c r="AE1669" s="41">
        <v>2.4</v>
      </c>
      <c r="AF1669" s="68" t="s">
        <v>619</v>
      </c>
      <c r="AG1669" s="39" t="str">
        <f>VLOOKUP(B1669,$B$1703:$D$1743,2,FALSE)</f>
        <v>NSW</v>
      </c>
      <c r="AH1669" s="39" t="str">
        <f>VLOOKUP(B1669,$B$1703:$D$1743,3,FALSE)</f>
        <v>-</v>
      </c>
      <c r="AI1669" s="69" t="str">
        <f>TRIM(PROPER(L1669))</f>
        <v>November Falls</v>
      </c>
      <c r="AJ1669" s="39" t="str">
        <f>TEXT(A1669, "ddd")</f>
        <v>Sat</v>
      </c>
      <c r="AK1669" s="39">
        <f>MONTH(Table2[[#This Row],[Date]])</f>
        <v>6</v>
      </c>
      <c r="AL1669" s="39"/>
      <c r="AM1669" s="39">
        <f>IF(AND(Table2[[#This Row],[Date]]=A1670,Table2[[#This Row],[Track]]=B1670,Table2[[#This Row],[Race]]=F1670,AL1669&lt;&gt;"Neg",AL1670&lt;&gt;"Neg"),2,"")</f>
        <v>2</v>
      </c>
      <c r="AN1669" s="39">
        <f>IF(AM1669=2,2,IF(AND(AM1668=2,Table2[[#This Row],[Negatives]]&lt;&gt;"NEG"),2,""))</f>
        <v>2</v>
      </c>
      <c r="AO1669" s="39">
        <f>IF(AND(Table2[[#This Row],[State]]="NSW",Table2[[#This Row],[Rated Order]]=3,AN1669=""),100,100)</f>
        <v>100</v>
      </c>
      <c r="AP1669" s="39" t="str">
        <f>IF(AC1669&lt;&gt;"Won","",AO1669*AD1669)</f>
        <v/>
      </c>
      <c r="AQ1669" s="39">
        <f>IF(AP1669="",AO1669*-1,AP1669-AO1669)</f>
        <v>-100</v>
      </c>
      <c r="AR1669" s="95">
        <f>IF(Table2[[#This Row],[Negatives]]="NEG","",IF(AND(Table2[[#This Row],[2 Pro Bets]]="",Table2[[#This Row],[State]]="NSW",Table2[[#This Row],[Rated Order]]=3),"",100))</f>
        <v>100</v>
      </c>
      <c r="AS1669" s="47" t="str">
        <f>IF(Table2[[#This Row],[Pro Bet]]="","",IF(Table2[[#This Row],[Lev Ret]]="","",AR1669*Table2[[#This Row],[Div]]))</f>
        <v/>
      </c>
      <c r="AT1669" s="96">
        <f>IF(Table2[[#This Row],[Pro Bet]]="","",IF(AS1669="",AR1669*-1,AS1669-AR1669))</f>
        <v>-100</v>
      </c>
    </row>
    <row r="1670" spans="1:46" x14ac:dyDescent="0.25">
      <c r="A1670" s="38">
        <v>45451</v>
      </c>
      <c r="B1670" s="39" t="s">
        <v>44</v>
      </c>
      <c r="C1670" s="40">
        <v>0.45833333333333331</v>
      </c>
      <c r="D1670" s="39">
        <v>8</v>
      </c>
      <c r="E1670" s="39">
        <v>0</v>
      </c>
      <c r="F1670" s="70">
        <v>2</v>
      </c>
      <c r="G1670" s="39">
        <v>1600</v>
      </c>
      <c r="H1670" s="39" t="s">
        <v>1398</v>
      </c>
      <c r="I1670" s="39">
        <v>72</v>
      </c>
      <c r="J1670" s="39">
        <v>120</v>
      </c>
      <c r="K1670" s="39">
        <v>9</v>
      </c>
      <c r="L1670" s="39" t="s">
        <v>459</v>
      </c>
      <c r="M1670" s="39" t="s">
        <v>1006</v>
      </c>
      <c r="N1670" s="41">
        <v>9.9</v>
      </c>
      <c r="O1670" s="39" t="s">
        <v>1545</v>
      </c>
      <c r="P1670" s="39" t="s">
        <v>1478</v>
      </c>
      <c r="Q1670" s="48"/>
      <c r="R1670" s="39">
        <v>1</v>
      </c>
      <c r="S1670" s="39">
        <v>57.5</v>
      </c>
      <c r="T1670" s="39">
        <v>57.5</v>
      </c>
      <c r="U1670" s="48">
        <v>46.115288220551378</v>
      </c>
      <c r="V1670" s="39">
        <v>1</v>
      </c>
      <c r="W1670" s="39"/>
      <c r="X1670" s="39">
        <v>3</v>
      </c>
      <c r="Y1670" s="39">
        <v>7.9</v>
      </c>
      <c r="Z1670" s="39">
        <v>20</v>
      </c>
      <c r="AA1670" s="39"/>
      <c r="AB1670" s="52"/>
      <c r="AC1670" s="39"/>
      <c r="AD1670" s="41">
        <v>9.5</v>
      </c>
      <c r="AE1670" s="41"/>
      <c r="AF1670" s="68" t="s">
        <v>619</v>
      </c>
      <c r="AG1670" s="39" t="str">
        <f>VLOOKUP(B1670,$B$1703:$D$1743,2,FALSE)</f>
        <v>NSW</v>
      </c>
      <c r="AH1670" s="39" t="str">
        <f>VLOOKUP(B1670,$B$1703:$D$1743,3,FALSE)</f>
        <v>-</v>
      </c>
      <c r="AI1670" s="69" t="str">
        <f>TRIM(PROPER(L1670))</f>
        <v>Gelatin</v>
      </c>
      <c r="AJ1670" s="39" t="str">
        <f>TEXT(A1670, "ddd")</f>
        <v>Sat</v>
      </c>
      <c r="AK1670" s="39">
        <f>MONTH(Table2[[#This Row],[Date]])</f>
        <v>6</v>
      </c>
      <c r="AL1670" s="39"/>
      <c r="AM1670" s="39" t="str">
        <f>IF(AND(Table2[[#This Row],[Date]]=A1671,Table2[[#This Row],[Track]]=B1671,Table2[[#This Row],[Race]]=F1671,AL1670&lt;&gt;"Neg",AL1671&lt;&gt;"Neg"),2,"")</f>
        <v/>
      </c>
      <c r="AN1670" s="39">
        <f>IF(AM1670=2,2,IF(AND(AM1669=2,Table2[[#This Row],[Negatives]]&lt;&gt;"NEG"),2,""))</f>
        <v>2</v>
      </c>
      <c r="AO1670" s="39">
        <f>IF(AND(Table2[[#This Row],[State]]="NSW",Table2[[#This Row],[Rated Order]]=3,AN1670=""),100,100)</f>
        <v>100</v>
      </c>
      <c r="AP1670" s="39" t="str">
        <f>IF(AC1670&lt;&gt;"Won","",AO1670*AD1670)</f>
        <v/>
      </c>
      <c r="AQ1670" s="39">
        <f>IF(AP1670="",AO1670*-1,AP1670-AO1670)</f>
        <v>-100</v>
      </c>
      <c r="AR1670" s="95">
        <f>IF(Table2[[#This Row],[Negatives]]="NEG","",IF(AND(Table2[[#This Row],[2 Pro Bets]]="",Table2[[#This Row],[State]]="NSW",Table2[[#This Row],[Rated Order]]=3),"",100))</f>
        <v>100</v>
      </c>
      <c r="AS1670" s="47" t="str">
        <f>IF(Table2[[#This Row],[Pro Bet]]="","",IF(Table2[[#This Row],[Lev Ret]]="","",AR1670*Table2[[#This Row],[Div]]))</f>
        <v/>
      </c>
      <c r="AT1670" s="96">
        <f>IF(Table2[[#This Row],[Pro Bet]]="","",IF(AS1670="",AR1670*-1,AS1670-AR1670))</f>
        <v>-100</v>
      </c>
    </row>
    <row r="1671" spans="1:46" x14ac:dyDescent="0.25">
      <c r="A1671" s="38">
        <v>45451</v>
      </c>
      <c r="B1671" s="39" t="s">
        <v>44</v>
      </c>
      <c r="C1671" s="40">
        <v>0.53125</v>
      </c>
      <c r="D1671" s="39">
        <v>8</v>
      </c>
      <c r="E1671" s="39">
        <v>0</v>
      </c>
      <c r="F1671" s="70">
        <v>5</v>
      </c>
      <c r="G1671" s="39">
        <v>1600</v>
      </c>
      <c r="H1671" s="39" t="s">
        <v>1426</v>
      </c>
      <c r="I1671" s="39">
        <v>78</v>
      </c>
      <c r="J1671" s="39">
        <v>160</v>
      </c>
      <c r="K1671" s="39">
        <v>5</v>
      </c>
      <c r="L1671" s="39" t="s">
        <v>426</v>
      </c>
      <c r="M1671" s="39" t="s">
        <v>999</v>
      </c>
      <c r="N1671" s="41">
        <v>11.9</v>
      </c>
      <c r="O1671" s="39" t="s">
        <v>1349</v>
      </c>
      <c r="P1671" s="39" t="s">
        <v>1587</v>
      </c>
      <c r="Q1671" s="48">
        <v>2</v>
      </c>
      <c r="R1671" s="39">
        <v>9</v>
      </c>
      <c r="S1671" s="39">
        <v>58</v>
      </c>
      <c r="T1671" s="39">
        <v>56</v>
      </c>
      <c r="U1671" s="48">
        <v>34.044386985563456</v>
      </c>
      <c r="V1671" s="39">
        <v>4</v>
      </c>
      <c r="W1671" s="39">
        <v>2</v>
      </c>
      <c r="X1671" s="39">
        <v>2</v>
      </c>
      <c r="Y1671" s="39">
        <v>6</v>
      </c>
      <c r="Z1671" s="39">
        <v>20</v>
      </c>
      <c r="AA1671" s="39"/>
      <c r="AB1671" s="52"/>
      <c r="AC1671" s="39"/>
      <c r="AD1671" s="41">
        <v>5.5</v>
      </c>
      <c r="AE1671" s="41"/>
      <c r="AF1671" s="68" t="s">
        <v>619</v>
      </c>
      <c r="AG1671" s="39" t="str">
        <f>VLOOKUP(B1671,$B$1703:$D$1743,2,FALSE)</f>
        <v>NSW</v>
      </c>
      <c r="AH1671" s="39" t="str">
        <f>VLOOKUP(B1671,$B$1703:$D$1743,3,FALSE)</f>
        <v>-</v>
      </c>
      <c r="AI1671" s="69" t="str">
        <f>TRIM(PROPER(L1671))</f>
        <v>Nana'S Wish</v>
      </c>
      <c r="AJ1671" s="39" t="str">
        <f>TEXT(A1671, "ddd")</f>
        <v>Sat</v>
      </c>
      <c r="AK1671" s="39">
        <f>MONTH(Table2[[#This Row],[Date]])</f>
        <v>6</v>
      </c>
      <c r="AL1671" s="39"/>
      <c r="AM1671" s="39" t="str">
        <f>IF(AND(Table2[[#This Row],[Date]]=A1672,Table2[[#This Row],[Track]]=B1672,Table2[[#This Row],[Race]]=F1672,AL1671&lt;&gt;"Neg",AL1672&lt;&gt;"Neg"),2,"")</f>
        <v/>
      </c>
      <c r="AN1671" s="39" t="str">
        <f>IF(AM1671=2,2,IF(AND(AM1670=2,Table2[[#This Row],[Negatives]]&lt;&gt;"NEG"),2,""))</f>
        <v/>
      </c>
      <c r="AO1671" s="39">
        <f>IF(AND(Table2[[#This Row],[State]]="NSW",Table2[[#This Row],[Rated Order]]=3,AN1671=""),100,100)</f>
        <v>100</v>
      </c>
      <c r="AP1671" s="39" t="str">
        <f>IF(AC1671&lt;&gt;"Won","",AO1671*AD1671)</f>
        <v/>
      </c>
      <c r="AQ1671" s="39">
        <f>IF(AP1671="",AO1671*-1,AP1671-AO1671)</f>
        <v>-100</v>
      </c>
      <c r="AR1671" s="95">
        <f>IF(Table2[[#This Row],[Negatives]]="NEG","",IF(AND(Table2[[#This Row],[2 Pro Bets]]="",Table2[[#This Row],[State]]="NSW",Table2[[#This Row],[Rated Order]]=3),"",100))</f>
        <v>100</v>
      </c>
      <c r="AS1671" s="47" t="str">
        <f>IF(Table2[[#This Row],[Pro Bet]]="","",IF(Table2[[#This Row],[Lev Ret]]="","",AR1671*Table2[[#This Row],[Div]]))</f>
        <v/>
      </c>
      <c r="AT1671" s="96">
        <f>IF(Table2[[#This Row],[Pro Bet]]="","",IF(AS1671="",AR1671*-1,AS1671-AR1671))</f>
        <v>-100</v>
      </c>
    </row>
    <row r="1672" spans="1:46" x14ac:dyDescent="0.25">
      <c r="A1672" s="38">
        <v>45451</v>
      </c>
      <c r="B1672" s="39" t="s">
        <v>44</v>
      </c>
      <c r="C1672" s="40">
        <v>0.55555555555555558</v>
      </c>
      <c r="D1672" s="39">
        <v>8</v>
      </c>
      <c r="E1672" s="39">
        <v>0</v>
      </c>
      <c r="F1672" s="70">
        <v>6</v>
      </c>
      <c r="G1672" s="39">
        <v>1000</v>
      </c>
      <c r="H1672" s="39" t="s">
        <v>1398</v>
      </c>
      <c r="I1672" s="39">
        <v>78</v>
      </c>
      <c r="J1672" s="39">
        <v>160</v>
      </c>
      <c r="K1672" s="39">
        <v>15</v>
      </c>
      <c r="L1672" s="39" t="s">
        <v>460</v>
      </c>
      <c r="M1672" s="39" t="s">
        <v>999</v>
      </c>
      <c r="N1672" s="41">
        <v>27.1</v>
      </c>
      <c r="O1672" s="39" t="s">
        <v>1540</v>
      </c>
      <c r="P1672" s="39" t="s">
        <v>1403</v>
      </c>
      <c r="Q1672" s="48"/>
      <c r="R1672" s="39">
        <v>6</v>
      </c>
      <c r="S1672" s="39">
        <v>56.5</v>
      </c>
      <c r="T1672" s="39">
        <v>56.5</v>
      </c>
      <c r="U1672" s="48">
        <v>47.16829776993422</v>
      </c>
      <c r="V1672" s="39"/>
      <c r="W1672" s="39">
        <v>4</v>
      </c>
      <c r="X1672" s="39">
        <v>2</v>
      </c>
      <c r="Y1672" s="39">
        <v>5.2</v>
      </c>
      <c r="Z1672" s="39">
        <v>20</v>
      </c>
      <c r="AA1672" s="39"/>
      <c r="AB1672" s="52"/>
      <c r="AC1672" s="39"/>
      <c r="AD1672" s="41">
        <v>41</v>
      </c>
      <c r="AE1672" s="41"/>
      <c r="AF1672" s="68" t="s">
        <v>619</v>
      </c>
      <c r="AG1672" s="39" t="str">
        <f>VLOOKUP(B1672,$B$1703:$D$1743,2,FALSE)</f>
        <v>NSW</v>
      </c>
      <c r="AH1672" s="39" t="str">
        <f>VLOOKUP(B1672,$B$1703:$D$1743,3,FALSE)</f>
        <v>-</v>
      </c>
      <c r="AI1672" s="69" t="str">
        <f>TRIM(PROPER(L1672))</f>
        <v>Chief Conductor</v>
      </c>
      <c r="AJ1672" s="39" t="str">
        <f>TEXT(A1672, "ddd")</f>
        <v>Sat</v>
      </c>
      <c r="AK1672" s="39">
        <f>MONTH(Table2[[#This Row],[Date]])</f>
        <v>6</v>
      </c>
      <c r="AL1672" s="39"/>
      <c r="AM1672" s="39">
        <f>IF(AND(Table2[[#This Row],[Date]]=A1673,Table2[[#This Row],[Track]]=B1673,Table2[[#This Row],[Race]]=F1673,AL1672&lt;&gt;"Neg",AL1673&lt;&gt;"Neg"),2,"")</f>
        <v>2</v>
      </c>
      <c r="AN1672" s="39">
        <f>IF(AM1672=2,2,IF(AND(AM1671=2,Table2[[#This Row],[Negatives]]&lt;&gt;"NEG"),2,""))</f>
        <v>2</v>
      </c>
      <c r="AO1672" s="39">
        <f>IF(AND(Table2[[#This Row],[State]]="NSW",Table2[[#This Row],[Rated Order]]=3,AN1672=""),100,100)</f>
        <v>100</v>
      </c>
      <c r="AP1672" s="39" t="str">
        <f>IF(AC1672&lt;&gt;"Won","",AO1672*AD1672)</f>
        <v/>
      </c>
      <c r="AQ1672" s="39">
        <f>IF(AP1672="",AO1672*-1,AP1672-AO1672)</f>
        <v>-100</v>
      </c>
      <c r="AR1672" s="95">
        <f>IF(Table2[[#This Row],[Negatives]]="NEG","",IF(AND(Table2[[#This Row],[2 Pro Bets]]="",Table2[[#This Row],[State]]="NSW",Table2[[#This Row],[Rated Order]]=3),"",100))</f>
        <v>100</v>
      </c>
      <c r="AS1672" s="47" t="str">
        <f>IF(Table2[[#This Row],[Pro Bet]]="","",IF(Table2[[#This Row],[Lev Ret]]="","",AR1672*Table2[[#This Row],[Div]]))</f>
        <v/>
      </c>
      <c r="AT1672" s="96">
        <f>IF(Table2[[#This Row],[Pro Bet]]="","",IF(AS1672="",AR1672*-1,AS1672-AR1672))</f>
        <v>-100</v>
      </c>
    </row>
    <row r="1673" spans="1:46" x14ac:dyDescent="0.25">
      <c r="A1673" s="38">
        <v>45451</v>
      </c>
      <c r="B1673" s="39" t="s">
        <v>44</v>
      </c>
      <c r="C1673" s="40">
        <v>0.55555555555555558</v>
      </c>
      <c r="D1673" s="39">
        <v>8</v>
      </c>
      <c r="E1673" s="39">
        <v>0</v>
      </c>
      <c r="F1673" s="70">
        <v>6</v>
      </c>
      <c r="G1673" s="39">
        <v>1000</v>
      </c>
      <c r="H1673" s="39" t="s">
        <v>1398</v>
      </c>
      <c r="I1673" s="39">
        <v>78</v>
      </c>
      <c r="J1673" s="39">
        <v>160</v>
      </c>
      <c r="K1673" s="39">
        <v>11</v>
      </c>
      <c r="L1673" s="39" t="s">
        <v>461</v>
      </c>
      <c r="M1673" s="39" t="s">
        <v>1024</v>
      </c>
      <c r="N1673" s="41">
        <v>6.3</v>
      </c>
      <c r="O1673" s="39" t="s">
        <v>1068</v>
      </c>
      <c r="P1673" s="39" t="s">
        <v>1064</v>
      </c>
      <c r="Q1673" s="48"/>
      <c r="R1673" s="39">
        <v>3</v>
      </c>
      <c r="S1673" s="39">
        <v>57.5</v>
      </c>
      <c r="T1673" s="39">
        <v>57.5</v>
      </c>
      <c r="U1673" s="48">
        <v>47.16829776993422</v>
      </c>
      <c r="V1673" s="39">
        <v>1</v>
      </c>
      <c r="W1673" s="39">
        <v>2</v>
      </c>
      <c r="X1673" s="39">
        <v>3</v>
      </c>
      <c r="Y1673" s="39">
        <v>5.8</v>
      </c>
      <c r="Z1673" s="39">
        <v>20</v>
      </c>
      <c r="AA1673" s="39"/>
      <c r="AB1673" s="52"/>
      <c r="AC1673" s="39" t="s">
        <v>471</v>
      </c>
      <c r="AD1673" s="41">
        <v>7</v>
      </c>
      <c r="AE1673" s="41">
        <v>2</v>
      </c>
      <c r="AF1673" s="68" t="s">
        <v>619</v>
      </c>
      <c r="AG1673" s="39" t="str">
        <f>VLOOKUP(B1673,$B$1703:$D$1743,2,FALSE)</f>
        <v>NSW</v>
      </c>
      <c r="AH1673" s="39" t="str">
        <f>VLOOKUP(B1673,$B$1703:$D$1743,3,FALSE)</f>
        <v>-</v>
      </c>
      <c r="AI1673" s="69" t="str">
        <f>TRIM(PROPER(L1673))</f>
        <v>Fleetwood</v>
      </c>
      <c r="AJ1673" s="39" t="str">
        <f>TEXT(A1673, "ddd")</f>
        <v>Sat</v>
      </c>
      <c r="AK1673" s="39">
        <f>MONTH(Table2[[#This Row],[Date]])</f>
        <v>6</v>
      </c>
      <c r="AL1673" s="39"/>
      <c r="AM1673" s="39" t="str">
        <f>IF(AND(Table2[[#This Row],[Date]]=A1674,Table2[[#This Row],[Track]]=B1674,Table2[[#This Row],[Race]]=F1674,AL1673&lt;&gt;"Neg",AL1674&lt;&gt;"Neg"),2,"")</f>
        <v/>
      </c>
      <c r="AN1673" s="39">
        <f>IF(AM1673=2,2,IF(AND(AM1672=2,Table2[[#This Row],[Negatives]]&lt;&gt;"NEG"),2,""))</f>
        <v>2</v>
      </c>
      <c r="AO1673" s="39">
        <f>IF(AND(Table2[[#This Row],[State]]="NSW",Table2[[#This Row],[Rated Order]]=3,AN1673=""),100,100)</f>
        <v>100</v>
      </c>
      <c r="AP1673" s="39">
        <f>IF(AC1673&lt;&gt;"Won","",AO1673*AD1673)</f>
        <v>700</v>
      </c>
      <c r="AQ1673" s="39">
        <f>IF(AP1673="",AO1673*-1,AP1673-AO1673)</f>
        <v>600</v>
      </c>
      <c r="AR1673" s="95">
        <f>IF(Table2[[#This Row],[Negatives]]="NEG","",IF(AND(Table2[[#This Row],[2 Pro Bets]]="",Table2[[#This Row],[State]]="NSW",Table2[[#This Row],[Rated Order]]=3),"",100))</f>
        <v>100</v>
      </c>
      <c r="AS1673" s="47">
        <f>IF(Table2[[#This Row],[Pro Bet]]="","",IF(Table2[[#This Row],[Lev Ret]]="","",AR1673*Table2[[#This Row],[Div]]))</f>
        <v>700</v>
      </c>
      <c r="AT1673" s="96">
        <f>IF(Table2[[#This Row],[Pro Bet]]="","",IF(AS1673="",AR1673*-1,AS1673-AR1673))</f>
        <v>600</v>
      </c>
    </row>
    <row r="1674" spans="1:46" x14ac:dyDescent="0.25">
      <c r="A1674" s="38">
        <v>45451</v>
      </c>
      <c r="B1674" s="39" t="s">
        <v>44</v>
      </c>
      <c r="C1674" s="40">
        <v>0.57986111111111116</v>
      </c>
      <c r="D1674" s="39">
        <v>8</v>
      </c>
      <c r="E1674" s="39">
        <v>0</v>
      </c>
      <c r="F1674" s="70">
        <v>7</v>
      </c>
      <c r="G1674" s="39">
        <v>1300</v>
      </c>
      <c r="H1674" s="39" t="s">
        <v>1398</v>
      </c>
      <c r="I1674" s="39">
        <v>94</v>
      </c>
      <c r="J1674" s="39">
        <v>160</v>
      </c>
      <c r="K1674" s="39">
        <v>16</v>
      </c>
      <c r="L1674" s="39" t="s">
        <v>220</v>
      </c>
      <c r="M1674" s="39" t="s">
        <v>999</v>
      </c>
      <c r="N1674" s="41">
        <v>4.5999999999999996</v>
      </c>
      <c r="O1674" s="39" t="s">
        <v>1526</v>
      </c>
      <c r="P1674" s="39" t="s">
        <v>1266</v>
      </c>
      <c r="Q1674" s="48"/>
      <c r="R1674" s="39">
        <v>14</v>
      </c>
      <c r="S1674" s="39">
        <v>55.5</v>
      </c>
      <c r="T1674" s="39">
        <v>55.5</v>
      </c>
      <c r="U1674" s="48">
        <v>40.969899665551836</v>
      </c>
      <c r="V1674" s="39"/>
      <c r="W1674" s="39">
        <v>5</v>
      </c>
      <c r="X1674" s="39">
        <v>2</v>
      </c>
      <c r="Y1674" s="39">
        <v>5.0999999999999996</v>
      </c>
      <c r="Z1674" s="39">
        <v>20</v>
      </c>
      <c r="AA1674" s="39"/>
      <c r="AB1674" s="52"/>
      <c r="AC1674" s="39"/>
      <c r="AD1674" s="41">
        <v>5</v>
      </c>
      <c r="AE1674" s="41"/>
      <c r="AF1674" s="68" t="s">
        <v>619</v>
      </c>
      <c r="AG1674" s="39" t="str">
        <f>VLOOKUP(B1674,$B$1703:$D$1743,2,FALSE)</f>
        <v>NSW</v>
      </c>
      <c r="AH1674" s="39" t="str">
        <f>VLOOKUP(B1674,$B$1703:$D$1743,3,FALSE)</f>
        <v>-</v>
      </c>
      <c r="AI1674" s="69" t="str">
        <f>TRIM(PROPER(L1674))</f>
        <v>Kayobi</v>
      </c>
      <c r="AJ1674" s="39" t="str">
        <f>TEXT(A1674, "ddd")</f>
        <v>Sat</v>
      </c>
      <c r="AK1674" s="39">
        <f>MONTH(Table2[[#This Row],[Date]])</f>
        <v>6</v>
      </c>
      <c r="AL1674" s="39"/>
      <c r="AM1674" s="39" t="str">
        <f>IF(AND(Table2[[#This Row],[Date]]=A1675,Table2[[#This Row],[Track]]=B1675,Table2[[#This Row],[Race]]=F1675,AL1674&lt;&gt;"Neg",AL1675&lt;&gt;"Neg"),2,"")</f>
        <v/>
      </c>
      <c r="AN1674" s="39" t="str">
        <f>IF(AM1674=2,2,IF(AND(AM1673=2,Table2[[#This Row],[Negatives]]&lt;&gt;"NEG"),2,""))</f>
        <v/>
      </c>
      <c r="AO1674" s="39">
        <f>IF(AND(Table2[[#This Row],[State]]="NSW",Table2[[#This Row],[Rated Order]]=3,AN1674=""),100,100)</f>
        <v>100</v>
      </c>
      <c r="AP1674" s="39" t="str">
        <f>IF(AC1674&lt;&gt;"Won","",AO1674*AD1674)</f>
        <v/>
      </c>
      <c r="AQ1674" s="39">
        <f>IF(AP1674="",AO1674*-1,AP1674-AO1674)</f>
        <v>-100</v>
      </c>
      <c r="AR1674" s="95">
        <f>IF(Table2[[#This Row],[Negatives]]="NEG","",IF(AND(Table2[[#This Row],[2 Pro Bets]]="",Table2[[#This Row],[State]]="NSW",Table2[[#This Row],[Rated Order]]=3),"",100))</f>
        <v>100</v>
      </c>
      <c r="AS1674" s="47" t="str">
        <f>IF(Table2[[#This Row],[Pro Bet]]="","",IF(Table2[[#This Row],[Lev Ret]]="","",AR1674*Table2[[#This Row],[Div]]))</f>
        <v/>
      </c>
      <c r="AT1674" s="96">
        <f>IF(Table2[[#This Row],[Pro Bet]]="","",IF(AS1674="",AR1674*-1,AS1674-AR1674))</f>
        <v>-100</v>
      </c>
    </row>
    <row r="1675" spans="1:46" x14ac:dyDescent="0.25">
      <c r="A1675" s="38">
        <v>45451</v>
      </c>
      <c r="B1675" s="39" t="s">
        <v>44</v>
      </c>
      <c r="C1675" s="40">
        <v>0.60416666666666663</v>
      </c>
      <c r="D1675" s="39">
        <v>8</v>
      </c>
      <c r="E1675" s="39">
        <v>0</v>
      </c>
      <c r="F1675" s="70">
        <v>8</v>
      </c>
      <c r="G1675" s="39">
        <v>2000</v>
      </c>
      <c r="H1675" s="39" t="s">
        <v>1398</v>
      </c>
      <c r="I1675" s="39"/>
      <c r="J1675" s="39">
        <v>200</v>
      </c>
      <c r="K1675" s="39">
        <v>10</v>
      </c>
      <c r="L1675" s="39" t="s">
        <v>462</v>
      </c>
      <c r="M1675" s="39" t="s">
        <v>1030</v>
      </c>
      <c r="N1675" s="41">
        <v>8.3000000000000007</v>
      </c>
      <c r="O1675" s="39" t="s">
        <v>1406</v>
      </c>
      <c r="P1675" s="39" t="s">
        <v>1266</v>
      </c>
      <c r="Q1675" s="48"/>
      <c r="R1675" s="39">
        <v>3</v>
      </c>
      <c r="S1675" s="39">
        <v>54</v>
      </c>
      <c r="T1675" s="39">
        <v>54</v>
      </c>
      <c r="U1675" s="48">
        <v>13.949333455494983</v>
      </c>
      <c r="V1675" s="39"/>
      <c r="W1675" s="39"/>
      <c r="X1675" s="39">
        <v>2</v>
      </c>
      <c r="Y1675" s="39">
        <v>5.8</v>
      </c>
      <c r="Z1675" s="39">
        <v>20</v>
      </c>
      <c r="AA1675" s="39"/>
      <c r="AB1675" s="52"/>
      <c r="AC1675" s="39" t="s">
        <v>471</v>
      </c>
      <c r="AD1675" s="41">
        <v>8</v>
      </c>
      <c r="AE1675" s="41">
        <v>2.1</v>
      </c>
      <c r="AF1675" s="68" t="s">
        <v>619</v>
      </c>
      <c r="AG1675" s="39" t="str">
        <f>VLOOKUP(B1675,$B$1703:$D$1743,2,FALSE)</f>
        <v>NSW</v>
      </c>
      <c r="AH1675" s="39" t="str">
        <f>VLOOKUP(B1675,$B$1703:$D$1743,3,FALSE)</f>
        <v>-</v>
      </c>
      <c r="AI1675" s="69" t="str">
        <f>TRIM(PROPER(L1675))</f>
        <v>Eliyass</v>
      </c>
      <c r="AJ1675" s="39" t="str">
        <f>TEXT(A1675, "ddd")</f>
        <v>Sat</v>
      </c>
      <c r="AK1675" s="39">
        <f>MONTH(Table2[[#This Row],[Date]])</f>
        <v>6</v>
      </c>
      <c r="AL1675" s="39"/>
      <c r="AM1675" s="39" t="str">
        <f>IF(AND(Table2[[#This Row],[Date]]=A1676,Table2[[#This Row],[Track]]=B1676,Table2[[#This Row],[Race]]=F1676,AL1675&lt;&gt;"Neg",AL1676&lt;&gt;"Neg"),2,"")</f>
        <v/>
      </c>
      <c r="AN1675" s="39" t="str">
        <f>IF(AM1675=2,2,IF(AND(AM1674=2,Table2[[#This Row],[Negatives]]&lt;&gt;"NEG"),2,""))</f>
        <v/>
      </c>
      <c r="AO1675" s="39">
        <f>IF(AND(Table2[[#This Row],[State]]="NSW",Table2[[#This Row],[Rated Order]]=3,AN1675=""),100,100)</f>
        <v>100</v>
      </c>
      <c r="AP1675" s="39">
        <f>IF(AC1675&lt;&gt;"Won","",AO1675*AD1675)</f>
        <v>800</v>
      </c>
      <c r="AQ1675" s="39">
        <f>IF(AP1675="",AO1675*-1,AP1675-AO1675)</f>
        <v>700</v>
      </c>
      <c r="AR1675" s="95">
        <f>IF(Table2[[#This Row],[Negatives]]="NEG","",IF(AND(Table2[[#This Row],[2 Pro Bets]]="",Table2[[#This Row],[State]]="NSW",Table2[[#This Row],[Rated Order]]=3),"",100))</f>
        <v>100</v>
      </c>
      <c r="AS1675" s="47">
        <f>IF(Table2[[#This Row],[Pro Bet]]="","",IF(Table2[[#This Row],[Lev Ret]]="","",AR1675*Table2[[#This Row],[Div]]))</f>
        <v>800</v>
      </c>
      <c r="AT1675" s="96">
        <f>IF(Table2[[#This Row],[Pro Bet]]="","",IF(AS1675="",AR1675*-1,AS1675-AR1675))</f>
        <v>700</v>
      </c>
    </row>
    <row r="1676" spans="1:46" x14ac:dyDescent="0.25">
      <c r="A1676" s="38">
        <v>45451</v>
      </c>
      <c r="B1676" s="39" t="s">
        <v>44</v>
      </c>
      <c r="C1676" s="40">
        <v>0.62847222222222221</v>
      </c>
      <c r="D1676" s="39">
        <v>8</v>
      </c>
      <c r="E1676" s="39">
        <v>0</v>
      </c>
      <c r="F1676" s="70">
        <v>9</v>
      </c>
      <c r="G1676" s="39">
        <v>1100</v>
      </c>
      <c r="H1676" s="39" t="s">
        <v>1398</v>
      </c>
      <c r="I1676" s="39"/>
      <c r="J1676" s="39">
        <v>200</v>
      </c>
      <c r="K1676" s="39">
        <v>11</v>
      </c>
      <c r="L1676" s="39" t="s">
        <v>463</v>
      </c>
      <c r="M1676" s="39" t="s">
        <v>1018</v>
      </c>
      <c r="N1676" s="41">
        <v>4.0999999999999996</v>
      </c>
      <c r="O1676" s="39" t="s">
        <v>1142</v>
      </c>
      <c r="P1676" s="39" t="s">
        <v>1433</v>
      </c>
      <c r="Q1676" s="48"/>
      <c r="R1676" s="39">
        <v>7</v>
      </c>
      <c r="S1676" s="39">
        <v>53.5</v>
      </c>
      <c r="T1676" s="39">
        <v>53.5</v>
      </c>
      <c r="U1676" s="48">
        <v>52.961672473867594</v>
      </c>
      <c r="V1676" s="39">
        <v>1</v>
      </c>
      <c r="W1676" s="39">
        <v>1</v>
      </c>
      <c r="X1676" s="39">
        <v>2</v>
      </c>
      <c r="Y1676" s="39">
        <v>4.8</v>
      </c>
      <c r="Z1676" s="39">
        <v>20</v>
      </c>
      <c r="AA1676" s="39"/>
      <c r="AB1676" s="52"/>
      <c r="AC1676" s="39" t="s">
        <v>1</v>
      </c>
      <c r="AD1676" s="41">
        <v>4.4000000000000004</v>
      </c>
      <c r="AE1676" s="41">
        <v>1.8</v>
      </c>
      <c r="AF1676" s="68" t="s">
        <v>619</v>
      </c>
      <c r="AG1676" s="39" t="str">
        <f>VLOOKUP(B1676,$B$1703:$D$1743,2,FALSE)</f>
        <v>NSW</v>
      </c>
      <c r="AH1676" s="39" t="str">
        <f>VLOOKUP(B1676,$B$1703:$D$1743,3,FALSE)</f>
        <v>-</v>
      </c>
      <c r="AI1676" s="69" t="str">
        <f>TRIM(PROPER(L1676))</f>
        <v>Semillion</v>
      </c>
      <c r="AJ1676" s="39" t="str">
        <f>TEXT(A1676, "ddd")</f>
        <v>Sat</v>
      </c>
      <c r="AK1676" s="39">
        <f>MONTH(Table2[[#This Row],[Date]])</f>
        <v>6</v>
      </c>
      <c r="AL1676" s="39" t="s">
        <v>1362</v>
      </c>
      <c r="AM1676" s="39" t="str">
        <f>IF(AND(Table2[[#This Row],[Date]]=A1677,Table2[[#This Row],[Track]]=B1677,Table2[[#This Row],[Race]]=F1677,AL1676&lt;&gt;"Neg",AL1677&lt;&gt;"Neg"),2,"")</f>
        <v/>
      </c>
      <c r="AN1676" s="39" t="str">
        <f>IF(AM1676=2,2,IF(AND(AM1675=2,Table2[[#This Row],[Negatives]]&lt;&gt;"NEG"),2,""))</f>
        <v/>
      </c>
      <c r="AO1676" s="39">
        <f>IF(AND(Table2[[#This Row],[State]]="NSW",Table2[[#This Row],[Rated Order]]=3,AN1676=""),100,100)</f>
        <v>100</v>
      </c>
      <c r="AP1676" s="39" t="str">
        <f>IF(AC1676&lt;&gt;"Won","",AO1676*AD1676)</f>
        <v/>
      </c>
      <c r="AQ1676" s="39">
        <f>IF(AP1676="",AO1676*-1,AP1676-AO1676)</f>
        <v>-100</v>
      </c>
      <c r="AR1676" s="95" t="str">
        <f>IF(Table2[[#This Row],[Negatives]]="NEG","",IF(AND(Table2[[#This Row],[2 Pro Bets]]="",Table2[[#This Row],[State]]="NSW",Table2[[#This Row],[Rated Order]]=3),"",100))</f>
        <v/>
      </c>
      <c r="AS1676" s="47" t="str">
        <f>IF(Table2[[#This Row],[Pro Bet]]="","",IF(Table2[[#This Row],[Lev Ret]]="","",AR1676*Table2[[#This Row],[Div]]))</f>
        <v/>
      </c>
      <c r="AT1676" s="96" t="str">
        <f>IF(Table2[[#This Row],[Pro Bet]]="","",IF(AS1676="",AR1676*-1,AS1676-AR1676))</f>
        <v/>
      </c>
    </row>
    <row r="1677" spans="1:46" x14ac:dyDescent="0.25">
      <c r="A1677" s="38">
        <v>45451</v>
      </c>
      <c r="B1677" s="39" t="s">
        <v>44</v>
      </c>
      <c r="C1677" s="40">
        <v>0.62847222222222221</v>
      </c>
      <c r="D1677" s="39">
        <v>8</v>
      </c>
      <c r="E1677" s="39">
        <v>0</v>
      </c>
      <c r="F1677" s="70">
        <v>9</v>
      </c>
      <c r="G1677" s="39">
        <v>1100</v>
      </c>
      <c r="H1677" s="39" t="s">
        <v>1398</v>
      </c>
      <c r="I1677" s="39"/>
      <c r="J1677" s="39">
        <v>200</v>
      </c>
      <c r="K1677" s="39">
        <v>5</v>
      </c>
      <c r="L1677" s="39" t="s">
        <v>437</v>
      </c>
      <c r="M1677" s="39" t="s">
        <v>999</v>
      </c>
      <c r="N1677" s="41">
        <v>9.3000000000000007</v>
      </c>
      <c r="O1677" s="39" t="s">
        <v>1411</v>
      </c>
      <c r="P1677" s="39" t="s">
        <v>1266</v>
      </c>
      <c r="Q1677" s="48"/>
      <c r="R1677" s="39">
        <v>2</v>
      </c>
      <c r="S1677" s="39">
        <v>54</v>
      </c>
      <c r="T1677" s="39">
        <v>54</v>
      </c>
      <c r="U1677" s="48">
        <v>52.961672473867594</v>
      </c>
      <c r="V1677" s="39"/>
      <c r="W1677" s="39"/>
      <c r="X1677" s="39">
        <v>3</v>
      </c>
      <c r="Y1677" s="39">
        <v>6.2</v>
      </c>
      <c r="Z1677" s="39">
        <v>20</v>
      </c>
      <c r="AA1677" s="39"/>
      <c r="AB1677" s="52"/>
      <c r="AC1677" s="39"/>
      <c r="AD1677" s="41">
        <v>13</v>
      </c>
      <c r="AE1677" s="41"/>
      <c r="AF1677" s="68" t="s">
        <v>619</v>
      </c>
      <c r="AG1677" s="39" t="str">
        <f>VLOOKUP(B1677,$B$1703:$D$1743,2,FALSE)</f>
        <v>NSW</v>
      </c>
      <c r="AH1677" s="39" t="str">
        <f>VLOOKUP(B1677,$B$1703:$D$1743,3,FALSE)</f>
        <v>-</v>
      </c>
      <c r="AI1677" s="69" t="str">
        <f>TRIM(PROPER(L1677))</f>
        <v>Eagle Nest</v>
      </c>
      <c r="AJ1677" s="39" t="str">
        <f>TEXT(A1677, "ddd")</f>
        <v>Sat</v>
      </c>
      <c r="AK1677" s="39">
        <f>MONTH(Table2[[#This Row],[Date]])</f>
        <v>6</v>
      </c>
      <c r="AL1677" s="39" t="s">
        <v>1361</v>
      </c>
      <c r="AM1677" s="39" t="str">
        <f>IF(AND(Table2[[#This Row],[Date]]=A1678,Table2[[#This Row],[Track]]=B1678,Table2[[#This Row],[Race]]=F1678,AL1677&lt;&gt;"Neg",AL1678&lt;&gt;"Neg"),2,"")</f>
        <v/>
      </c>
      <c r="AN1677" s="39" t="str">
        <f>IF(AM1677=2,2,IF(AND(AM1676=2,Table2[[#This Row],[Negatives]]&lt;&gt;"NEG"),2,""))</f>
        <v/>
      </c>
      <c r="AO1677" s="39">
        <f>IF(AND(Table2[[#This Row],[State]]="NSW",Table2[[#This Row],[Rated Order]]=3,AN1677=""),100,100)</f>
        <v>100</v>
      </c>
      <c r="AP1677" s="39" t="str">
        <f>IF(AC1677&lt;&gt;"Won","",AO1677*AD1677)</f>
        <v/>
      </c>
      <c r="AQ1677" s="39">
        <f>IF(AP1677="",AO1677*-1,AP1677-AO1677)</f>
        <v>-100</v>
      </c>
      <c r="AR1677" s="95" t="str">
        <f>IF(Table2[[#This Row],[Negatives]]="NEG","",IF(AND(Table2[[#This Row],[2 Pro Bets]]="",Table2[[#This Row],[State]]="NSW",Table2[[#This Row],[Rated Order]]=3),"",100))</f>
        <v/>
      </c>
      <c r="AS1677" s="47" t="str">
        <f>IF(Table2[[#This Row],[Pro Bet]]="","",IF(Table2[[#This Row],[Lev Ret]]="","",AR1677*Table2[[#This Row],[Div]]))</f>
        <v/>
      </c>
      <c r="AT1677" s="96" t="str">
        <f>IF(Table2[[#This Row],[Pro Bet]]="","",IF(AS1677="",AR1677*-1,AS1677-AR1677))</f>
        <v/>
      </c>
    </row>
    <row r="1678" spans="1:46" x14ac:dyDescent="0.25">
      <c r="A1678" s="38">
        <v>45451</v>
      </c>
      <c r="B1678" s="39" t="s">
        <v>225</v>
      </c>
      <c r="C1678" s="40">
        <v>0.66666666666666663</v>
      </c>
      <c r="D1678" s="39">
        <v>4</v>
      </c>
      <c r="E1678" s="39">
        <v>8</v>
      </c>
      <c r="F1678" s="70">
        <v>8</v>
      </c>
      <c r="G1678" s="39">
        <v>1400</v>
      </c>
      <c r="H1678" s="39" t="s">
        <v>988</v>
      </c>
      <c r="I1678" s="39">
        <v>84</v>
      </c>
      <c r="J1678" s="39">
        <v>130</v>
      </c>
      <c r="K1678" s="39">
        <v>10</v>
      </c>
      <c r="L1678" s="39" t="s">
        <v>261</v>
      </c>
      <c r="M1678" s="39" t="s">
        <v>999</v>
      </c>
      <c r="N1678" s="41">
        <v>6.7</v>
      </c>
      <c r="O1678" s="39" t="s">
        <v>1274</v>
      </c>
      <c r="P1678" s="39" t="s">
        <v>1010</v>
      </c>
      <c r="Q1678" s="48"/>
      <c r="R1678" s="39">
        <v>3</v>
      </c>
      <c r="S1678" s="39">
        <v>59</v>
      </c>
      <c r="T1678" s="39">
        <v>59</v>
      </c>
      <c r="U1678" s="48">
        <v>23.697302958889761</v>
      </c>
      <c r="V1678" s="39">
        <v>2</v>
      </c>
      <c r="W1678" s="39">
        <v>2</v>
      </c>
      <c r="X1678" s="39">
        <v>2</v>
      </c>
      <c r="Y1678" s="39">
        <v>5</v>
      </c>
      <c r="Z1678" s="39">
        <v>35</v>
      </c>
      <c r="AA1678" s="39">
        <v>13</v>
      </c>
      <c r="AB1678" s="52"/>
      <c r="AC1678" s="39"/>
      <c r="AD1678" s="41">
        <v>7</v>
      </c>
      <c r="AE1678" s="41"/>
      <c r="AF1678" s="68" t="s">
        <v>618</v>
      </c>
      <c r="AG1678" s="39" t="str">
        <f>VLOOKUP(B1678,$B$1703:$D$1743,2,FALSE)</f>
        <v>Vic</v>
      </c>
      <c r="AH1678" s="39" t="str">
        <f>VLOOKUP(B1678,$B$1703:$D$1743,3,FALSE)</f>
        <v>-</v>
      </c>
      <c r="AI1678" s="69" t="str">
        <f>TRIM(PROPER(L1678))</f>
        <v>Talbragar</v>
      </c>
      <c r="AJ1678" s="39" t="str">
        <f>TEXT(A1678, "ddd")</f>
        <v>Sat</v>
      </c>
      <c r="AK1678" s="39">
        <f>MONTH(Table2[[#This Row],[Date]])</f>
        <v>6</v>
      </c>
      <c r="AL1678" s="39"/>
      <c r="AM1678" s="39" t="str">
        <f>IF(AND(Table2[[#This Row],[Date]]=A1679,Table2[[#This Row],[Track]]=B1679,Table2[[#This Row],[Race]]=F1679,AL1678&lt;&gt;"Neg",AL1679&lt;&gt;"Neg"),2,"")</f>
        <v/>
      </c>
      <c r="AN1678" s="39" t="str">
        <f>IF(AM1678=2,2,IF(AND(AM1677=2,Table2[[#This Row],[Negatives]]&lt;&gt;"NEG"),2,""))</f>
        <v/>
      </c>
      <c r="AO1678" s="39">
        <f>IF(AND(Table2[[#This Row],[State]]="NSW",Table2[[#This Row],[Rated Order]]=3,AN1678=""),100,100)</f>
        <v>100</v>
      </c>
      <c r="AP1678" s="39" t="str">
        <f>IF(AC1678&lt;&gt;"Won","",AO1678*AD1678)</f>
        <v/>
      </c>
      <c r="AQ1678" s="39">
        <f>IF(AP1678="",AO1678*-1,AP1678-AO1678)</f>
        <v>-100</v>
      </c>
      <c r="AR1678" s="95">
        <f>IF(Table2[[#This Row],[Negatives]]="NEG","",IF(AND(Table2[[#This Row],[2 Pro Bets]]="",Table2[[#This Row],[State]]="NSW",Table2[[#This Row],[Rated Order]]=3),"",100))</f>
        <v>100</v>
      </c>
      <c r="AS1678" s="47" t="str">
        <f>IF(Table2[[#This Row],[Pro Bet]]="","",IF(Table2[[#This Row],[Lev Ret]]="","",AR1678*Table2[[#This Row],[Div]]))</f>
        <v/>
      </c>
      <c r="AT1678" s="96">
        <f>IF(Table2[[#This Row],[Pro Bet]]="","",IF(AS1678="",AR1678*-1,AS1678-AR1678))</f>
        <v>-100</v>
      </c>
    </row>
    <row r="1679" spans="1:46" x14ac:dyDescent="0.25">
      <c r="A1679" s="38">
        <v>45451</v>
      </c>
      <c r="B1679" s="39" t="s">
        <v>225</v>
      </c>
      <c r="C1679" s="40">
        <v>0.66666666666666663</v>
      </c>
      <c r="D1679" s="39">
        <v>4</v>
      </c>
      <c r="E1679" s="39">
        <v>8</v>
      </c>
      <c r="F1679" s="70">
        <v>8</v>
      </c>
      <c r="G1679" s="39">
        <v>1400</v>
      </c>
      <c r="H1679" s="39" t="s">
        <v>988</v>
      </c>
      <c r="I1679" s="39">
        <v>84</v>
      </c>
      <c r="J1679" s="39">
        <v>130</v>
      </c>
      <c r="K1679" s="39">
        <v>20</v>
      </c>
      <c r="L1679" s="39" t="s">
        <v>260</v>
      </c>
      <c r="M1679" s="39" t="s">
        <v>995</v>
      </c>
      <c r="N1679" s="41">
        <v>3.3</v>
      </c>
      <c r="O1679" s="39" t="s">
        <v>1360</v>
      </c>
      <c r="P1679" s="39" t="s">
        <v>1025</v>
      </c>
      <c r="Q1679" s="48"/>
      <c r="R1679" s="39">
        <v>9</v>
      </c>
      <c r="S1679" s="39">
        <v>54</v>
      </c>
      <c r="T1679" s="39">
        <v>54</v>
      </c>
      <c r="U1679" s="48">
        <v>23.697302958889761</v>
      </c>
      <c r="V1679" s="39"/>
      <c r="W1679" s="39">
        <v>3</v>
      </c>
      <c r="X1679" s="39">
        <v>3</v>
      </c>
      <c r="Y1679" s="39">
        <v>5.4</v>
      </c>
      <c r="Z1679" s="39">
        <v>30</v>
      </c>
      <c r="AA1679" s="39">
        <v>13</v>
      </c>
      <c r="AB1679" s="52"/>
      <c r="AC1679" s="39" t="s">
        <v>2</v>
      </c>
      <c r="AD1679" s="41">
        <v>3.1</v>
      </c>
      <c r="AE1679" s="41">
        <v>1.6</v>
      </c>
      <c r="AF1679" s="68" t="s">
        <v>618</v>
      </c>
      <c r="AG1679" s="39" t="str">
        <f>VLOOKUP(B1679,$B$1703:$D$1743,2,FALSE)</f>
        <v>Vic</v>
      </c>
      <c r="AH1679" s="39" t="str">
        <f>VLOOKUP(B1679,$B$1703:$D$1743,3,FALSE)</f>
        <v>-</v>
      </c>
      <c r="AI1679" s="69" t="str">
        <f>TRIM(PROPER(L1679))</f>
        <v>Elouyou</v>
      </c>
      <c r="AJ1679" s="39" t="str">
        <f>TEXT(A1679, "ddd")</f>
        <v>Sat</v>
      </c>
      <c r="AK1679" s="39">
        <f>MONTH(Table2[[#This Row],[Date]])</f>
        <v>6</v>
      </c>
      <c r="AL1679" s="39" t="s">
        <v>1361</v>
      </c>
      <c r="AM1679" s="39" t="str">
        <f>IF(AND(Table2[[#This Row],[Date]]=A1680,Table2[[#This Row],[Track]]=B1680,Table2[[#This Row],[Race]]=F1680,AL1679&lt;&gt;"Neg",AL1680&lt;&gt;"Neg"),2,"")</f>
        <v/>
      </c>
      <c r="AN1679" s="39" t="str">
        <f>IF(AM1679=2,2,IF(AND(AM1678=2,Table2[[#This Row],[Negatives]]&lt;&gt;"NEG"),2,""))</f>
        <v/>
      </c>
      <c r="AO1679" s="39">
        <f>IF(AND(Table2[[#This Row],[State]]="NSW",Table2[[#This Row],[Rated Order]]=3,AN1679=""),100,100)</f>
        <v>100</v>
      </c>
      <c r="AP1679" s="39" t="str">
        <f>IF(AC1679&lt;&gt;"Won","",AO1679*AD1679)</f>
        <v/>
      </c>
      <c r="AQ1679" s="39">
        <f>IF(AP1679="",AO1679*-1,AP1679-AO1679)</f>
        <v>-100</v>
      </c>
      <c r="AR1679" s="95" t="str">
        <f>IF(Table2[[#This Row],[Negatives]]="NEG","",IF(AND(Table2[[#This Row],[2 Pro Bets]]="",Table2[[#This Row],[State]]="NSW",Table2[[#This Row],[Rated Order]]=3),"",100))</f>
        <v/>
      </c>
      <c r="AS1679" s="47" t="str">
        <f>IF(Table2[[#This Row],[Pro Bet]]="","",IF(Table2[[#This Row],[Lev Ret]]="","",AR1679*Table2[[#This Row],[Div]]))</f>
        <v/>
      </c>
      <c r="AT1679" s="96" t="str">
        <f>IF(Table2[[#This Row],[Pro Bet]]="","",IF(AS1679="",AR1679*-1,AS1679-AR1679))</f>
        <v/>
      </c>
    </row>
    <row r="1680" spans="1:46" x14ac:dyDescent="0.25">
      <c r="A1680" s="38">
        <v>45451</v>
      </c>
      <c r="B1680" s="39" t="s">
        <v>44</v>
      </c>
      <c r="C1680" s="40">
        <v>0.68055555555555558</v>
      </c>
      <c r="D1680" s="39">
        <v>8</v>
      </c>
      <c r="E1680" s="39">
        <v>0</v>
      </c>
      <c r="F1680" s="70">
        <v>11</v>
      </c>
      <c r="G1680" s="39">
        <v>1400</v>
      </c>
      <c r="H1680" s="39" t="s">
        <v>1398</v>
      </c>
      <c r="I1680" s="39">
        <v>78</v>
      </c>
      <c r="J1680" s="39">
        <v>160</v>
      </c>
      <c r="K1680" s="39">
        <v>11</v>
      </c>
      <c r="L1680" s="39" t="s">
        <v>464</v>
      </c>
      <c r="M1680" s="39" t="s">
        <v>1006</v>
      </c>
      <c r="N1680" s="41">
        <v>5.2</v>
      </c>
      <c r="O1680" s="39" t="s">
        <v>1417</v>
      </c>
      <c r="P1680" s="39" t="s">
        <v>1525</v>
      </c>
      <c r="Q1680" s="48"/>
      <c r="R1680" s="39">
        <v>7</v>
      </c>
      <c r="S1680" s="39">
        <v>58.5</v>
      </c>
      <c r="T1680" s="39">
        <v>58.5</v>
      </c>
      <c r="U1680" s="48">
        <v>27.926421404682273</v>
      </c>
      <c r="V1680" s="39">
        <v>2</v>
      </c>
      <c r="W1680" s="39"/>
      <c r="X1680" s="39">
        <v>2</v>
      </c>
      <c r="Y1680" s="39">
        <v>6.9</v>
      </c>
      <c r="Z1680" s="39">
        <v>20</v>
      </c>
      <c r="AA1680" s="39"/>
      <c r="AB1680" s="52"/>
      <c r="AC1680" s="39" t="s">
        <v>2</v>
      </c>
      <c r="AD1680" s="41">
        <v>10</v>
      </c>
      <c r="AE1680" s="41">
        <v>2.9</v>
      </c>
      <c r="AF1680" s="68" t="s">
        <v>619</v>
      </c>
      <c r="AG1680" s="39" t="str">
        <f>VLOOKUP(B1680,$B$1703:$D$1743,2,FALSE)</f>
        <v>NSW</v>
      </c>
      <c r="AH1680" s="39" t="str">
        <f>VLOOKUP(B1680,$B$1703:$D$1743,3,FALSE)</f>
        <v>-</v>
      </c>
      <c r="AI1680" s="69" t="str">
        <f>TRIM(PROPER(L1680))</f>
        <v>Xidaki</v>
      </c>
      <c r="AJ1680" s="39" t="str">
        <f>TEXT(A1680, "ddd")</f>
        <v>Sat</v>
      </c>
      <c r="AK1680" s="39">
        <f>MONTH(Table2[[#This Row],[Date]])</f>
        <v>6</v>
      </c>
      <c r="AL1680" s="39"/>
      <c r="AM1680" s="39" t="str">
        <f>IF(AND(Table2[[#This Row],[Date]]=A1681,Table2[[#This Row],[Track]]=B1681,Table2[[#This Row],[Race]]=F1681,AL1680&lt;&gt;"Neg",AL1681&lt;&gt;"Neg"),2,"")</f>
        <v/>
      </c>
      <c r="AN1680" s="39" t="str">
        <f>IF(AM1680=2,2,IF(AND(AM1679=2,Table2[[#This Row],[Negatives]]&lt;&gt;"NEG"),2,""))</f>
        <v/>
      </c>
      <c r="AO1680" s="39">
        <f>IF(AND(Table2[[#This Row],[State]]="NSW",Table2[[#This Row],[Rated Order]]=3,AN1680=""),100,100)</f>
        <v>100</v>
      </c>
      <c r="AP1680" s="39" t="str">
        <f>IF(AC1680&lt;&gt;"Won","",AO1680*AD1680)</f>
        <v/>
      </c>
      <c r="AQ1680" s="39">
        <f>IF(AP1680="",AO1680*-1,AP1680-AO1680)</f>
        <v>-100</v>
      </c>
      <c r="AR1680" s="95">
        <f>IF(Table2[[#This Row],[Negatives]]="NEG","",IF(AND(Table2[[#This Row],[2 Pro Bets]]="",Table2[[#This Row],[State]]="NSW",Table2[[#This Row],[Rated Order]]=3),"",100))</f>
        <v>100</v>
      </c>
      <c r="AS1680" s="47" t="str">
        <f>IF(Table2[[#This Row],[Pro Bet]]="","",IF(Table2[[#This Row],[Lev Ret]]="","",AR1680*Table2[[#This Row],[Div]]))</f>
        <v/>
      </c>
      <c r="AT1680" s="96">
        <f>IF(Table2[[#This Row],[Pro Bet]]="","",IF(AS1680="",AR1680*-1,AS1680-AR1680))</f>
        <v>-100</v>
      </c>
    </row>
    <row r="1681" spans="1:46" x14ac:dyDescent="0.25">
      <c r="A1681" s="38">
        <v>45458</v>
      </c>
      <c r="B1681" s="39" t="s">
        <v>45</v>
      </c>
      <c r="C1681" s="40">
        <v>0.4826388888888889</v>
      </c>
      <c r="D1681" s="39">
        <v>8</v>
      </c>
      <c r="E1681" s="39">
        <v>6</v>
      </c>
      <c r="F1681" s="70">
        <v>2</v>
      </c>
      <c r="G1681" s="39">
        <v>1200</v>
      </c>
      <c r="H1681" s="39" t="s">
        <v>1398</v>
      </c>
      <c r="I1681" s="39">
        <v>72</v>
      </c>
      <c r="J1681" s="39">
        <v>120</v>
      </c>
      <c r="K1681" s="39">
        <v>13</v>
      </c>
      <c r="L1681" s="39" t="s">
        <v>465</v>
      </c>
      <c r="M1681" s="39" t="s">
        <v>995</v>
      </c>
      <c r="N1681" s="41">
        <v>5.7</v>
      </c>
      <c r="O1681" s="39" t="s">
        <v>1519</v>
      </c>
      <c r="P1681" s="39" t="s">
        <v>1563</v>
      </c>
      <c r="Q1681" s="48">
        <v>3</v>
      </c>
      <c r="R1681" s="39">
        <v>2</v>
      </c>
      <c r="S1681" s="39">
        <v>54</v>
      </c>
      <c r="T1681" s="39">
        <v>51</v>
      </c>
      <c r="U1681" s="48">
        <v>50.877192982456137</v>
      </c>
      <c r="V1681" s="39">
        <v>4</v>
      </c>
      <c r="W1681" s="39"/>
      <c r="X1681" s="39">
        <v>2</v>
      </c>
      <c r="Y1681" s="39">
        <v>5</v>
      </c>
      <c r="Z1681" s="39">
        <v>20</v>
      </c>
      <c r="AA1681" s="39"/>
      <c r="AB1681" s="52"/>
      <c r="AC1681" s="39" t="s">
        <v>471</v>
      </c>
      <c r="AD1681" s="41">
        <v>6.5</v>
      </c>
      <c r="AE1681" s="41">
        <v>2</v>
      </c>
      <c r="AF1681" s="68" t="s">
        <v>619</v>
      </c>
      <c r="AG1681" s="39" t="str">
        <f>VLOOKUP(B1681,$B$1703:$D$1743,2,FALSE)</f>
        <v>NSW</v>
      </c>
      <c r="AH1681" s="39" t="str">
        <f>VLOOKUP(B1681,$B$1703:$D$1743,3,FALSE)</f>
        <v>-</v>
      </c>
      <c r="AI1681" s="69" t="str">
        <f>TRIM(PROPER(L1681))</f>
        <v>Flightcrew</v>
      </c>
      <c r="AJ1681" s="39" t="str">
        <f>TEXT(A1681, "ddd")</f>
        <v>Sat</v>
      </c>
      <c r="AK1681" s="39">
        <f>MONTH(Table2[[#This Row],[Date]])</f>
        <v>6</v>
      </c>
      <c r="AL1681" s="39"/>
      <c r="AM1681" s="39" t="str">
        <f>IF(AND(Table2[[#This Row],[Date]]=A1682,Table2[[#This Row],[Track]]=B1682,Table2[[#This Row],[Race]]=F1682,AL1681&lt;&gt;"Neg",AL1682&lt;&gt;"Neg"),2,"")</f>
        <v/>
      </c>
      <c r="AN1681" s="39" t="str">
        <f>IF(AM1681=2,2,IF(AND(AM1680=2,Table2[[#This Row],[Negatives]]&lt;&gt;"NEG"),2,""))</f>
        <v/>
      </c>
      <c r="AO1681" s="39">
        <f>IF(AND(Table2[[#This Row],[State]]="NSW",Table2[[#This Row],[Rated Order]]=3,AN1681=""),100,100)</f>
        <v>100</v>
      </c>
      <c r="AP1681" s="39">
        <f>IF(AC1681&lt;&gt;"Won","",AO1681*AD1681)</f>
        <v>650</v>
      </c>
      <c r="AQ1681" s="39">
        <f>IF(AP1681="",AO1681*-1,AP1681-AO1681)</f>
        <v>550</v>
      </c>
      <c r="AR1681" s="95">
        <f>IF(Table2[[#This Row],[Negatives]]="NEG","",IF(AND(Table2[[#This Row],[2 Pro Bets]]="",Table2[[#This Row],[State]]="NSW",Table2[[#This Row],[Rated Order]]=3),"",100))</f>
        <v>100</v>
      </c>
      <c r="AS1681" s="47">
        <f>IF(Table2[[#This Row],[Pro Bet]]="","",IF(Table2[[#This Row],[Lev Ret]]="","",AR1681*Table2[[#This Row],[Div]]))</f>
        <v>650</v>
      </c>
      <c r="AT1681" s="96">
        <f>IF(Table2[[#This Row],[Pro Bet]]="","",IF(AS1681="",AR1681*-1,AS1681-AR1681))</f>
        <v>550</v>
      </c>
    </row>
    <row r="1682" spans="1:46" x14ac:dyDescent="0.25">
      <c r="A1682" s="38">
        <v>45458</v>
      </c>
      <c r="B1682" s="39" t="s">
        <v>45</v>
      </c>
      <c r="C1682" s="40">
        <v>0.53125</v>
      </c>
      <c r="D1682" s="39">
        <v>8</v>
      </c>
      <c r="E1682" s="39">
        <v>6</v>
      </c>
      <c r="F1682" s="70">
        <v>4</v>
      </c>
      <c r="G1682" s="39">
        <v>2000</v>
      </c>
      <c r="H1682" s="39" t="s">
        <v>1398</v>
      </c>
      <c r="I1682" s="39">
        <v>78</v>
      </c>
      <c r="J1682" s="39">
        <v>160</v>
      </c>
      <c r="K1682" s="39">
        <v>8</v>
      </c>
      <c r="L1682" s="39" t="s">
        <v>466</v>
      </c>
      <c r="M1682" s="39" t="s">
        <v>1024</v>
      </c>
      <c r="N1682" s="41">
        <v>9.8000000000000007</v>
      </c>
      <c r="O1682" s="39" t="s">
        <v>1349</v>
      </c>
      <c r="P1682" s="39" t="s">
        <v>1575</v>
      </c>
      <c r="Q1682" s="48"/>
      <c r="R1682" s="39">
        <v>10</v>
      </c>
      <c r="S1682" s="39">
        <v>56.5</v>
      </c>
      <c r="T1682" s="39">
        <v>56.5</v>
      </c>
      <c r="U1682" s="48">
        <v>27.747941281775866</v>
      </c>
      <c r="V1682" s="39"/>
      <c r="W1682" s="39">
        <v>4</v>
      </c>
      <c r="X1682" s="39">
        <v>3</v>
      </c>
      <c r="Y1682" s="39">
        <v>5.5</v>
      </c>
      <c r="Z1682" s="39">
        <v>20</v>
      </c>
      <c r="AA1682" s="39"/>
      <c r="AB1682" s="52"/>
      <c r="AC1682" s="39"/>
      <c r="AD1682" s="41">
        <v>6.5</v>
      </c>
      <c r="AE1682" s="41"/>
      <c r="AF1682" s="68" t="s">
        <v>619</v>
      </c>
      <c r="AG1682" s="39" t="str">
        <f>VLOOKUP(B1682,$B$1703:$D$1743,2,FALSE)</f>
        <v>NSW</v>
      </c>
      <c r="AH1682" s="39" t="str">
        <f>VLOOKUP(B1682,$B$1703:$D$1743,3,FALSE)</f>
        <v>-</v>
      </c>
      <c r="AI1682" s="69" t="str">
        <f>TRIM(PROPER(L1682))</f>
        <v>Dschingis Prestige</v>
      </c>
      <c r="AJ1682" s="39" t="str">
        <f>TEXT(A1682, "ddd")</f>
        <v>Sat</v>
      </c>
      <c r="AK1682" s="39">
        <f>MONTH(Table2[[#This Row],[Date]])</f>
        <v>6</v>
      </c>
      <c r="AL1682" s="39" t="s">
        <v>1361</v>
      </c>
      <c r="AM1682" s="39" t="str">
        <f>IF(AND(Table2[[#This Row],[Date]]=A1683,Table2[[#This Row],[Track]]=B1683,Table2[[#This Row],[Race]]=F1683,AL1682&lt;&gt;"Neg",AL1683&lt;&gt;"Neg"),2,"")</f>
        <v/>
      </c>
      <c r="AN1682" s="39" t="str">
        <f>IF(AM1682=2,2,IF(AND(AM1681=2,Table2[[#This Row],[Negatives]]&lt;&gt;"NEG"),2,""))</f>
        <v/>
      </c>
      <c r="AO1682" s="39">
        <f>IF(AND(Table2[[#This Row],[State]]="NSW",Table2[[#This Row],[Rated Order]]=3,AN1682=""),100,100)</f>
        <v>100</v>
      </c>
      <c r="AP1682" s="39" t="str">
        <f>IF(AC1682&lt;&gt;"Won","",AO1682*AD1682)</f>
        <v/>
      </c>
      <c r="AQ1682" s="39">
        <f>IF(AP1682="",AO1682*-1,AP1682-AO1682)</f>
        <v>-100</v>
      </c>
      <c r="AR1682" s="95" t="str">
        <f>IF(Table2[[#This Row],[Negatives]]="NEG","",IF(AND(Table2[[#This Row],[2 Pro Bets]]="",Table2[[#This Row],[State]]="NSW",Table2[[#This Row],[Rated Order]]=3),"",100))</f>
        <v/>
      </c>
      <c r="AS1682" s="47" t="str">
        <f>IF(Table2[[#This Row],[Pro Bet]]="","",IF(Table2[[#This Row],[Lev Ret]]="","",AR1682*Table2[[#This Row],[Div]]))</f>
        <v/>
      </c>
      <c r="AT1682" s="96" t="str">
        <f>IF(Table2[[#This Row],[Pro Bet]]="","",IF(AS1682="",AR1682*-1,AS1682-AR1682))</f>
        <v/>
      </c>
    </row>
    <row r="1683" spans="1:46" x14ac:dyDescent="0.25">
      <c r="A1683" s="38">
        <v>45458</v>
      </c>
      <c r="B1683" s="39" t="s">
        <v>231</v>
      </c>
      <c r="C1683" s="40">
        <v>0.61458333333333337</v>
      </c>
      <c r="D1683" s="39">
        <v>5</v>
      </c>
      <c r="E1683" s="39">
        <v>5</v>
      </c>
      <c r="F1683" s="70">
        <v>6</v>
      </c>
      <c r="G1683" s="39">
        <v>1600</v>
      </c>
      <c r="H1683" s="39" t="s">
        <v>988</v>
      </c>
      <c r="I1683" s="39">
        <v>78</v>
      </c>
      <c r="J1683" s="39">
        <v>130</v>
      </c>
      <c r="K1683" s="39">
        <v>13</v>
      </c>
      <c r="L1683" s="39" t="s">
        <v>340</v>
      </c>
      <c r="M1683" s="39" t="s">
        <v>1006</v>
      </c>
      <c r="N1683" s="41">
        <v>5.2</v>
      </c>
      <c r="O1683" s="39" t="s">
        <v>1000</v>
      </c>
      <c r="P1683" s="39" t="s">
        <v>1049</v>
      </c>
      <c r="Q1683" s="48"/>
      <c r="R1683" s="39">
        <v>3</v>
      </c>
      <c r="S1683" s="39">
        <v>58</v>
      </c>
      <c r="T1683" s="39">
        <v>58</v>
      </c>
      <c r="U1683" s="48"/>
      <c r="V1683" s="39">
        <v>2</v>
      </c>
      <c r="W1683" s="39"/>
      <c r="X1683" s="39">
        <v>2</v>
      </c>
      <c r="Y1683" s="39">
        <v>4.5999999999999996</v>
      </c>
      <c r="Z1683" s="39">
        <v>40</v>
      </c>
      <c r="AA1683" s="39">
        <v>12</v>
      </c>
      <c r="AB1683" s="52"/>
      <c r="AC1683" s="39"/>
      <c r="AD1683" s="41">
        <v>4.5999999999999996</v>
      </c>
      <c r="AE1683" s="41"/>
      <c r="AF1683" s="68" t="s">
        <v>618</v>
      </c>
      <c r="AG1683" s="39" t="str">
        <f>VLOOKUP(B1683,$B$1703:$D$1743,2,FALSE)</f>
        <v>Vic</v>
      </c>
      <c r="AH1683" s="39" t="str">
        <f>VLOOKUP(B1683,$B$1703:$D$1743,3,FALSE)</f>
        <v>-</v>
      </c>
      <c r="AI1683" s="69" t="str">
        <f>TRIM(PROPER(L1683))</f>
        <v>Jabbawockeez</v>
      </c>
      <c r="AJ1683" s="39" t="str">
        <f>TEXT(A1683, "ddd")</f>
        <v>Sat</v>
      </c>
      <c r="AK1683" s="39">
        <f>MONTH(Table2[[#This Row],[Date]])</f>
        <v>6</v>
      </c>
      <c r="AL1683" s="39"/>
      <c r="AM1683" s="39" t="str">
        <f>IF(AND(Table2[[#This Row],[Date]]=A1684,Table2[[#This Row],[Track]]=B1684,Table2[[#This Row],[Race]]=F1684,AL1683&lt;&gt;"Neg",AL1684&lt;&gt;"Neg"),2,"")</f>
        <v/>
      </c>
      <c r="AN1683" s="39" t="str">
        <f>IF(AM1683=2,2,IF(AND(AM1682=2,Table2[[#This Row],[Negatives]]&lt;&gt;"NEG"),2,""))</f>
        <v/>
      </c>
      <c r="AO1683" s="39">
        <f>IF(AND(Table2[[#This Row],[State]]="NSW",Table2[[#This Row],[Rated Order]]=3,AN1683=""),100,100)</f>
        <v>100</v>
      </c>
      <c r="AP1683" s="39" t="str">
        <f>IF(AC1683&lt;&gt;"Won","",AO1683*AD1683)</f>
        <v/>
      </c>
      <c r="AQ1683" s="39">
        <f>IF(AP1683="",AO1683*-1,AP1683-AO1683)</f>
        <v>-100</v>
      </c>
      <c r="AR1683" s="95">
        <f>IF(Table2[[#This Row],[Negatives]]="NEG","",IF(AND(Table2[[#This Row],[2 Pro Bets]]="",Table2[[#This Row],[State]]="NSW",Table2[[#This Row],[Rated Order]]=3),"",100))</f>
        <v>100</v>
      </c>
      <c r="AS1683" s="47" t="str">
        <f>IF(Table2[[#This Row],[Pro Bet]]="","",IF(Table2[[#This Row],[Lev Ret]]="","",AR1683*Table2[[#This Row],[Div]]))</f>
        <v/>
      </c>
      <c r="AT1683" s="96">
        <f>IF(Table2[[#This Row],[Pro Bet]]="","",IF(AS1683="",AR1683*-1,AS1683-AR1683))</f>
        <v>-100</v>
      </c>
    </row>
    <row r="1684" spans="1:46" x14ac:dyDescent="0.25">
      <c r="A1684" s="38">
        <v>45458</v>
      </c>
      <c r="B1684" s="39" t="s">
        <v>45</v>
      </c>
      <c r="C1684" s="40">
        <v>0.62847222222222221</v>
      </c>
      <c r="D1684" s="39">
        <v>8</v>
      </c>
      <c r="E1684" s="39">
        <v>6</v>
      </c>
      <c r="F1684" s="70">
        <v>8</v>
      </c>
      <c r="G1684" s="39">
        <v>2400</v>
      </c>
      <c r="H1684" s="39" t="s">
        <v>1398</v>
      </c>
      <c r="I1684" s="39"/>
      <c r="J1684" s="39">
        <v>200</v>
      </c>
      <c r="K1684" s="39">
        <v>2</v>
      </c>
      <c r="L1684" s="39" t="s">
        <v>467</v>
      </c>
      <c r="M1684" s="39" t="s">
        <v>999</v>
      </c>
      <c r="N1684" s="41">
        <v>3.4</v>
      </c>
      <c r="O1684" s="39" t="s">
        <v>1149</v>
      </c>
      <c r="P1684" s="39" t="s">
        <v>1435</v>
      </c>
      <c r="Q1684" s="48"/>
      <c r="R1684" s="39">
        <v>9</v>
      </c>
      <c r="S1684" s="39">
        <v>56.5</v>
      </c>
      <c r="T1684" s="39">
        <v>56.5</v>
      </c>
      <c r="U1684" s="48">
        <v>40.164452877925363</v>
      </c>
      <c r="V1684" s="39">
        <v>2</v>
      </c>
      <c r="W1684" s="39">
        <v>3</v>
      </c>
      <c r="X1684" s="39">
        <v>2</v>
      </c>
      <c r="Y1684" s="39">
        <v>4.2</v>
      </c>
      <c r="Z1684" s="39">
        <v>20</v>
      </c>
      <c r="AA1684" s="39"/>
      <c r="AB1684" s="52"/>
      <c r="AC1684" s="39" t="s">
        <v>2</v>
      </c>
      <c r="AD1684" s="41">
        <v>3.5</v>
      </c>
      <c r="AE1684" s="41">
        <v>1.6</v>
      </c>
      <c r="AF1684" s="68" t="s">
        <v>619</v>
      </c>
      <c r="AG1684" s="39" t="str">
        <f>VLOOKUP(B1684,$B$1703:$D$1743,2,FALSE)</f>
        <v>NSW</v>
      </c>
      <c r="AH1684" s="39" t="str">
        <f>VLOOKUP(B1684,$B$1703:$D$1743,3,FALSE)</f>
        <v>-</v>
      </c>
      <c r="AI1684" s="69" t="str">
        <f>TRIM(PROPER(L1684))</f>
        <v>Hopeful</v>
      </c>
      <c r="AJ1684" s="39" t="str">
        <f>TEXT(A1684, "ddd")</f>
        <v>Sat</v>
      </c>
      <c r="AK1684" s="39">
        <f>MONTH(Table2[[#This Row],[Date]])</f>
        <v>6</v>
      </c>
      <c r="AL1684" s="39"/>
      <c r="AM1684" s="39" t="str">
        <f>IF(AND(Table2[[#This Row],[Date]]=A1685,Table2[[#This Row],[Track]]=B1685,Table2[[#This Row],[Race]]=F1685,AL1684&lt;&gt;"Neg",AL1685&lt;&gt;"Neg"),2,"")</f>
        <v/>
      </c>
      <c r="AN1684" s="39" t="str">
        <f>IF(AM1684=2,2,IF(AND(AM1683=2,Table2[[#This Row],[Negatives]]&lt;&gt;"NEG"),2,""))</f>
        <v/>
      </c>
      <c r="AO1684" s="39">
        <f>IF(AND(Table2[[#This Row],[State]]="NSW",Table2[[#This Row],[Rated Order]]=3,AN1684=""),100,100)</f>
        <v>100</v>
      </c>
      <c r="AP1684" s="39" t="str">
        <f>IF(AC1684&lt;&gt;"Won","",AO1684*AD1684)</f>
        <v/>
      </c>
      <c r="AQ1684" s="39">
        <f>IF(AP1684="",AO1684*-1,AP1684-AO1684)</f>
        <v>-100</v>
      </c>
      <c r="AR1684" s="95">
        <f>IF(Table2[[#This Row],[Negatives]]="NEG","",IF(AND(Table2[[#This Row],[2 Pro Bets]]="",Table2[[#This Row],[State]]="NSW",Table2[[#This Row],[Rated Order]]=3),"",100))</f>
        <v>100</v>
      </c>
      <c r="AS1684" s="47" t="str">
        <f>IF(Table2[[#This Row],[Pro Bet]]="","",IF(Table2[[#This Row],[Lev Ret]]="","",AR1684*Table2[[#This Row],[Div]]))</f>
        <v/>
      </c>
      <c r="AT1684" s="96">
        <f>IF(Table2[[#This Row],[Pro Bet]]="","",IF(AS1684="",AR1684*-1,AS1684-AR1684))</f>
        <v>-100</v>
      </c>
    </row>
    <row r="1685" spans="1:46" x14ac:dyDescent="0.25">
      <c r="A1685" s="38">
        <v>45458</v>
      </c>
      <c r="B1685" s="39" t="s">
        <v>231</v>
      </c>
      <c r="C1685" s="40">
        <v>0.64236111111111116</v>
      </c>
      <c r="D1685" s="39">
        <v>5</v>
      </c>
      <c r="E1685" s="39">
        <v>5</v>
      </c>
      <c r="F1685" s="70">
        <v>7</v>
      </c>
      <c r="G1685" s="39">
        <v>1000</v>
      </c>
      <c r="H1685" s="39" t="s">
        <v>988</v>
      </c>
      <c r="I1685" s="39">
        <v>84</v>
      </c>
      <c r="J1685" s="39">
        <v>130</v>
      </c>
      <c r="K1685" s="39">
        <v>13</v>
      </c>
      <c r="L1685" s="39" t="s">
        <v>111</v>
      </c>
      <c r="M1685" s="39" t="s">
        <v>995</v>
      </c>
      <c r="N1685" s="41">
        <v>3.7</v>
      </c>
      <c r="O1685" s="39" t="s">
        <v>1349</v>
      </c>
      <c r="P1685" s="39" t="s">
        <v>1341</v>
      </c>
      <c r="Q1685" s="48">
        <v>1.5</v>
      </c>
      <c r="R1685" s="39">
        <v>8</v>
      </c>
      <c r="S1685" s="39">
        <v>55.5</v>
      </c>
      <c r="T1685" s="39">
        <v>54</v>
      </c>
      <c r="U1685" s="48">
        <v>42.652027027027025</v>
      </c>
      <c r="V1685" s="39">
        <v>2</v>
      </c>
      <c r="W1685" s="39">
        <v>3</v>
      </c>
      <c r="X1685" s="39">
        <v>2</v>
      </c>
      <c r="Y1685" s="39">
        <v>5.0999999999999996</v>
      </c>
      <c r="Z1685" s="39">
        <v>35</v>
      </c>
      <c r="AA1685" s="39">
        <v>14</v>
      </c>
      <c r="AB1685" s="52"/>
      <c r="AC1685" s="39" t="s">
        <v>617</v>
      </c>
      <c r="AD1685" s="41">
        <v>4.2</v>
      </c>
      <c r="AE1685" s="41">
        <v>1.7</v>
      </c>
      <c r="AF1685" s="68" t="s">
        <v>618</v>
      </c>
      <c r="AG1685" s="39" t="str">
        <f>VLOOKUP(B1685,$B$1703:$D$1743,2,FALSE)</f>
        <v>Vic</v>
      </c>
      <c r="AH1685" s="39" t="str">
        <f>VLOOKUP(B1685,$B$1703:$D$1743,3,FALSE)</f>
        <v>-</v>
      </c>
      <c r="AI1685" s="69" t="str">
        <f>TRIM(PROPER(L1685))</f>
        <v>Mrs Chrissie</v>
      </c>
      <c r="AJ1685" s="39" t="str">
        <f>TEXT(A1685, "ddd")</f>
        <v>Sat</v>
      </c>
      <c r="AK1685" s="39">
        <f>MONTH(Table2[[#This Row],[Date]])</f>
        <v>6</v>
      </c>
      <c r="AL1685" s="39"/>
      <c r="AM1685" s="39" t="str">
        <f>IF(AND(Table2[[#This Row],[Date]]=A1686,Table2[[#This Row],[Track]]=B1686,Table2[[#This Row],[Race]]=F1686,AL1685&lt;&gt;"Neg",AL1686&lt;&gt;"Neg"),2,"")</f>
        <v/>
      </c>
      <c r="AN1685" s="39" t="str">
        <f>IF(AM1685=2,2,IF(AND(AM1684=2,Table2[[#This Row],[Negatives]]&lt;&gt;"NEG"),2,""))</f>
        <v/>
      </c>
      <c r="AO1685" s="39">
        <f>IF(AND(Table2[[#This Row],[State]]="NSW",Table2[[#This Row],[Rated Order]]=3,AN1685=""),100,100)</f>
        <v>100</v>
      </c>
      <c r="AP1685" s="39">
        <f>IF(AC1685&lt;&gt;"Won","",AO1685*AD1685)</f>
        <v>420</v>
      </c>
      <c r="AQ1685" s="39">
        <f t="shared" ref="AQ1685:AQ1697" si="0">IF(AP1685="",AO1685*-1,AP1685-AO1685)</f>
        <v>320</v>
      </c>
      <c r="AR1685" s="95">
        <f>IF(Table2[[#This Row],[Negatives]]="NEG","",IF(AND(Table2[[#This Row],[2 Pro Bets]]="",Table2[[#This Row],[State]]="NSW",Table2[[#This Row],[Rated Order]]=3),"",100))</f>
        <v>100</v>
      </c>
      <c r="AS1685" s="47">
        <f>IF(Table2[[#This Row],[Pro Bet]]="","",IF(Table2[[#This Row],[Lev Ret]]="","",AR1685*Table2[[#This Row],[Div]]))</f>
        <v>420</v>
      </c>
      <c r="AT1685" s="96">
        <f>IF(Table2[[#This Row],[Pro Bet]]="","",IF(AS1685="",AR1685*-1,AS1685-AR1685))</f>
        <v>320</v>
      </c>
    </row>
    <row r="1686" spans="1:46" x14ac:dyDescent="0.25">
      <c r="A1686" s="38">
        <v>45465</v>
      </c>
      <c r="B1686" s="39" t="s">
        <v>225</v>
      </c>
      <c r="C1686" s="40">
        <v>0.51736111111111116</v>
      </c>
      <c r="D1686" s="39">
        <v>4</v>
      </c>
      <c r="E1686" s="39">
        <v>11</v>
      </c>
      <c r="F1686" s="70">
        <v>2</v>
      </c>
      <c r="G1686" s="39">
        <v>2540</v>
      </c>
      <c r="H1686" s="39" t="s">
        <v>988</v>
      </c>
      <c r="I1686" s="39" t="s">
        <v>989</v>
      </c>
      <c r="J1686" s="39">
        <v>150</v>
      </c>
      <c r="K1686" s="39">
        <v>1</v>
      </c>
      <c r="L1686" s="39" t="s">
        <v>258</v>
      </c>
      <c r="M1686" s="39" t="s">
        <v>990</v>
      </c>
      <c r="N1686" s="41">
        <v>8.3000000000000007</v>
      </c>
      <c r="O1686" s="39" t="s">
        <v>1007</v>
      </c>
      <c r="P1686" s="39" t="s">
        <v>1278</v>
      </c>
      <c r="Q1686" s="48"/>
      <c r="R1686" s="39">
        <v>3</v>
      </c>
      <c r="S1686" s="39">
        <v>60</v>
      </c>
      <c r="T1686" s="39">
        <v>60</v>
      </c>
      <c r="U1686" s="48">
        <v>40.619621342512907</v>
      </c>
      <c r="V1686" s="39">
        <v>3</v>
      </c>
      <c r="W1686" s="39">
        <v>2</v>
      </c>
      <c r="X1686" s="39">
        <v>2</v>
      </c>
      <c r="Y1686" s="39">
        <v>5.2</v>
      </c>
      <c r="Z1686" s="39">
        <v>35</v>
      </c>
      <c r="AA1686" s="39">
        <v>11</v>
      </c>
      <c r="AB1686" s="52" t="s">
        <v>993</v>
      </c>
      <c r="AC1686" s="39"/>
      <c r="AD1686" s="41">
        <v>8.5</v>
      </c>
      <c r="AE1686" s="41"/>
      <c r="AF1686" s="68" t="s">
        <v>618</v>
      </c>
      <c r="AG1686" s="39" t="str">
        <f>VLOOKUP(B1686,$B$1703:$D$1743,2,FALSE)</f>
        <v>Vic</v>
      </c>
      <c r="AH1686" s="39" t="str">
        <f>VLOOKUP(B1686,$B$1703:$D$1743,3,FALSE)</f>
        <v>-</v>
      </c>
      <c r="AI1686" s="69" t="str">
        <f>TRIM(PROPER(L1686))</f>
        <v>Let'Srollthedice</v>
      </c>
      <c r="AJ1686" s="39" t="str">
        <f>TEXT(A1686, "ddd")</f>
        <v>Sat</v>
      </c>
      <c r="AK1686" s="39">
        <f>MONTH(Table2[[#This Row],[Date]])</f>
        <v>6</v>
      </c>
      <c r="AL1686" s="39"/>
      <c r="AM1686" s="39" t="str">
        <f>IF(AND(Table2[[#This Row],[Date]]=A1687,Table2[[#This Row],[Track]]=B1687,Table2[[#This Row],[Race]]=F1687,AL1686&lt;&gt;"Neg",AL1687&lt;&gt;"Neg"),2,"")</f>
        <v/>
      </c>
      <c r="AN1686" s="39" t="str">
        <f>IF(AM1686=2,2,IF(AND(AM1685=2,Table2[[#This Row],[Negatives]]&lt;&gt;"NEG"),2,""))</f>
        <v/>
      </c>
      <c r="AO1686" s="39">
        <f>IF(AND(Table2[[#This Row],[State]]="NSW",Table2[[#This Row],[Rated Order]]=3,AN1686=""),100,100)</f>
        <v>100</v>
      </c>
      <c r="AP1686" s="39" t="str">
        <f>IF(AC1686&lt;&gt;"Won","",AO1686*AD1686)</f>
        <v/>
      </c>
      <c r="AQ1686" s="39">
        <f t="shared" si="0"/>
        <v>-100</v>
      </c>
      <c r="AR1686" s="95">
        <f>IF(Table2[[#This Row],[Negatives]]="NEG","",IF(AND(Table2[[#This Row],[2 Pro Bets]]="",Table2[[#This Row],[State]]="NSW",Table2[[#This Row],[Rated Order]]=3),"",100))</f>
        <v>100</v>
      </c>
      <c r="AS1686" s="47" t="str">
        <f>IF(Table2[[#This Row],[Pro Bet]]="","",IF(Table2[[#This Row],[Lev Ret]]="","",AR1686*Table2[[#This Row],[Div]]))</f>
        <v/>
      </c>
      <c r="AT1686" s="96">
        <f>IF(Table2[[#This Row],[Pro Bet]]="","",IF(AS1686="",AR1686*-1,AS1686-AR1686))</f>
        <v>-100</v>
      </c>
    </row>
    <row r="1687" spans="1:46" x14ac:dyDescent="0.25">
      <c r="A1687" s="38">
        <v>45465</v>
      </c>
      <c r="B1687" s="39" t="s">
        <v>225</v>
      </c>
      <c r="C1687" s="40">
        <v>0.59027777777777779</v>
      </c>
      <c r="D1687" s="39">
        <v>4</v>
      </c>
      <c r="E1687" s="39">
        <v>11</v>
      </c>
      <c r="F1687" s="70">
        <v>5</v>
      </c>
      <c r="G1687" s="39">
        <v>1100</v>
      </c>
      <c r="H1687" s="39" t="s">
        <v>988</v>
      </c>
      <c r="I1687" s="39" t="s">
        <v>989</v>
      </c>
      <c r="J1687" s="39">
        <v>150</v>
      </c>
      <c r="K1687" s="39">
        <v>9</v>
      </c>
      <c r="L1687" s="39" t="s">
        <v>1681</v>
      </c>
      <c r="M1687" s="39" t="s">
        <v>1006</v>
      </c>
      <c r="N1687" s="41">
        <v>3.5</v>
      </c>
      <c r="O1687" s="39" t="s">
        <v>1349</v>
      </c>
      <c r="P1687" s="39" t="s">
        <v>1049</v>
      </c>
      <c r="Q1687" s="48"/>
      <c r="R1687" s="39">
        <v>3</v>
      </c>
      <c r="S1687" s="39">
        <v>54</v>
      </c>
      <c r="T1687" s="39">
        <v>54</v>
      </c>
      <c r="U1687" s="48">
        <v>50.310559006211179</v>
      </c>
      <c r="V1687" s="39">
        <v>3</v>
      </c>
      <c r="W1687" s="39">
        <v>4</v>
      </c>
      <c r="X1687" s="39">
        <v>2</v>
      </c>
      <c r="Y1687" s="39">
        <v>4.8</v>
      </c>
      <c r="Z1687" s="39">
        <v>35</v>
      </c>
      <c r="AA1687" s="39">
        <v>10</v>
      </c>
      <c r="AB1687" s="52"/>
      <c r="AC1687" s="39" t="s">
        <v>2</v>
      </c>
      <c r="AD1687" s="41">
        <v>3</v>
      </c>
      <c r="AE1687" s="41">
        <v>1.4</v>
      </c>
      <c r="AF1687" s="68" t="s">
        <v>618</v>
      </c>
      <c r="AG1687" s="39" t="str">
        <f>VLOOKUP(B1687,$B$1703:$D$1743,2,FALSE)</f>
        <v>Vic</v>
      </c>
      <c r="AH1687" s="39" t="str">
        <f>VLOOKUP(B1687,$B$1703:$D$1743,3,FALSE)</f>
        <v>-</v>
      </c>
      <c r="AI1687" s="69" t="str">
        <f>TRIM(PROPER(L1687))</f>
        <v>Veloce Carro</v>
      </c>
      <c r="AJ1687" s="39" t="str">
        <f>TEXT(A1687, "ddd")</f>
        <v>Sat</v>
      </c>
      <c r="AK1687" s="39">
        <f>MONTH(Table2[[#This Row],[Date]])</f>
        <v>6</v>
      </c>
      <c r="AL1687" s="39"/>
      <c r="AM1687" s="39" t="str">
        <f>IF(AND(Table2[[#This Row],[Date]]=A1688,Table2[[#This Row],[Track]]=B1688,Table2[[#This Row],[Race]]=F1688,AL1687&lt;&gt;"Neg",AL1688&lt;&gt;"Neg"),2,"")</f>
        <v/>
      </c>
      <c r="AN1687" s="39" t="str">
        <f>IF(AM1687=2,2,IF(AND(AM1686=2,Table2[[#This Row],[Negatives]]&lt;&gt;"NEG"),2,""))</f>
        <v/>
      </c>
      <c r="AO1687" s="39">
        <f>IF(AND(Table2[[#This Row],[State]]="NSW",Table2[[#This Row],[Rated Order]]=3,AN1687=""),100,100)</f>
        <v>100</v>
      </c>
      <c r="AP1687" s="39" t="str">
        <f>IF(AC1687&lt;&gt;"Won","",AO1687*AD1687)</f>
        <v/>
      </c>
      <c r="AQ1687" s="39">
        <f t="shared" si="0"/>
        <v>-100</v>
      </c>
      <c r="AR1687" s="95">
        <f>IF(Table2[[#This Row],[Negatives]]="NEG","",IF(AND(Table2[[#This Row],[2 Pro Bets]]="",Table2[[#This Row],[State]]="NSW",Table2[[#This Row],[Rated Order]]=3),"",100))</f>
        <v>100</v>
      </c>
      <c r="AS1687" s="47" t="str">
        <f>IF(Table2[[#This Row],[Pro Bet]]="","",IF(Table2[[#This Row],[Lev Ret]]="","",AR1687*Table2[[#This Row],[Div]]))</f>
        <v/>
      </c>
      <c r="AT1687" s="96">
        <f>IF(Table2[[#This Row],[Pro Bet]]="","",IF(AS1687="",AR1687*-1,AS1687-AR1687))</f>
        <v>-100</v>
      </c>
    </row>
    <row r="1688" spans="1:46" x14ac:dyDescent="0.25">
      <c r="A1688" s="38">
        <v>45472</v>
      </c>
      <c r="B1688" s="39" t="s">
        <v>45</v>
      </c>
      <c r="C1688" s="40">
        <v>0.4375</v>
      </c>
      <c r="D1688" s="39">
        <v>7</v>
      </c>
      <c r="E1688" s="39">
        <v>0</v>
      </c>
      <c r="F1688" s="70">
        <v>1</v>
      </c>
      <c r="G1688" s="39">
        <v>1300</v>
      </c>
      <c r="H1688" s="39" t="s">
        <v>1398</v>
      </c>
      <c r="I1688" s="39">
        <v>72</v>
      </c>
      <c r="J1688" s="39">
        <v>120</v>
      </c>
      <c r="K1688" s="39">
        <v>11</v>
      </c>
      <c r="L1688" s="39" t="s">
        <v>425</v>
      </c>
      <c r="M1688" s="39" t="s">
        <v>999</v>
      </c>
      <c r="N1688" s="41">
        <v>21.9</v>
      </c>
      <c r="O1688" s="39" t="s">
        <v>1540</v>
      </c>
      <c r="P1688" s="39" t="s">
        <v>1575</v>
      </c>
      <c r="Q1688" s="48"/>
      <c r="R1688" s="39">
        <v>9</v>
      </c>
      <c r="S1688" s="39">
        <v>56.5</v>
      </c>
      <c r="T1688" s="39">
        <v>56.5</v>
      </c>
      <c r="U1688" s="48">
        <v>37.192118226600989</v>
      </c>
      <c r="V1688" s="39">
        <v>4</v>
      </c>
      <c r="W1688" s="39"/>
      <c r="X1688" s="39">
        <v>2</v>
      </c>
      <c r="Y1688" s="39">
        <v>6.9</v>
      </c>
      <c r="Z1688" s="39">
        <v>20</v>
      </c>
      <c r="AA1688" s="39"/>
      <c r="AB1688" s="52"/>
      <c r="AC1688" s="39"/>
      <c r="AD1688" s="41">
        <v>21</v>
      </c>
      <c r="AE1688" s="41"/>
      <c r="AF1688" s="68" t="s">
        <v>619</v>
      </c>
      <c r="AG1688" s="39" t="str">
        <f>VLOOKUP(B1688,$B$1703:$D$1743,2,FALSE)</f>
        <v>NSW</v>
      </c>
      <c r="AH1688" s="39" t="str">
        <f>VLOOKUP(B1688,$B$1703:$D$1743,3,FALSE)</f>
        <v>-</v>
      </c>
      <c r="AI1688" s="69" t="str">
        <f>TRIM(PROPER(L1688))</f>
        <v>Cirebon</v>
      </c>
      <c r="AJ1688" s="39" t="str">
        <f>TEXT(A1688, "ddd")</f>
        <v>Sat</v>
      </c>
      <c r="AK1688" s="39">
        <f>MONTH(Table2[[#This Row],[Date]])</f>
        <v>6</v>
      </c>
      <c r="AL1688" s="39"/>
      <c r="AM1688" s="39" t="str">
        <f>IF(AND(Table2[[#This Row],[Date]]=A1689,Table2[[#This Row],[Track]]=B1689,Table2[[#This Row],[Race]]=F1689,AL1688&lt;&gt;"Neg",AL1689&lt;&gt;"Neg"),2,"")</f>
        <v/>
      </c>
      <c r="AN1688" s="39" t="str">
        <f>IF(AM1688=2,2,IF(AND(AM1687=2,Table2[[#This Row],[Negatives]]&lt;&gt;"NEG"),2,""))</f>
        <v/>
      </c>
      <c r="AO1688" s="39">
        <f>IF(AND(Table2[[#This Row],[State]]="NSW",Table2[[#This Row],[Rated Order]]=3,AN1688=""),100,100)</f>
        <v>100</v>
      </c>
      <c r="AP1688" s="39" t="str">
        <f>IF(AC1688&lt;&gt;"Won","",AO1688*AD1688)</f>
        <v/>
      </c>
      <c r="AQ1688" s="39">
        <f t="shared" si="0"/>
        <v>-100</v>
      </c>
      <c r="AR1688" s="95">
        <f>IF(Table2[[#This Row],[Negatives]]="NEG","",IF(AND(Table2[[#This Row],[2 Pro Bets]]="",Table2[[#This Row],[State]]="NSW",Table2[[#This Row],[Rated Order]]=3),"",100))</f>
        <v>100</v>
      </c>
      <c r="AS1688" s="47" t="str">
        <f>IF(Table2[[#This Row],[Pro Bet]]="","",IF(Table2[[#This Row],[Lev Ret]]="","",AR1688*Table2[[#This Row],[Div]]))</f>
        <v/>
      </c>
      <c r="AT1688" s="96">
        <f>IF(Table2[[#This Row],[Pro Bet]]="","",IF(AS1688="",AR1688*-1,AS1688-AR1688))</f>
        <v>-100</v>
      </c>
    </row>
    <row r="1689" spans="1:46" x14ac:dyDescent="0.25">
      <c r="A1689" s="38">
        <v>45472</v>
      </c>
      <c r="B1689" s="39" t="s">
        <v>45</v>
      </c>
      <c r="C1689" s="40">
        <v>0.4826388888888889</v>
      </c>
      <c r="D1689" s="39">
        <v>7</v>
      </c>
      <c r="E1689" s="39">
        <v>0</v>
      </c>
      <c r="F1689" s="70">
        <v>3</v>
      </c>
      <c r="G1689" s="39">
        <v>2400</v>
      </c>
      <c r="H1689" s="39" t="s">
        <v>1398</v>
      </c>
      <c r="I1689" s="39">
        <v>90</v>
      </c>
      <c r="J1689" s="39">
        <v>160</v>
      </c>
      <c r="K1689" s="39">
        <v>8</v>
      </c>
      <c r="L1689" s="39" t="s">
        <v>1704</v>
      </c>
      <c r="M1689" s="39" t="s">
        <v>1006</v>
      </c>
      <c r="N1689" s="41">
        <v>10.4</v>
      </c>
      <c r="O1689" s="39" t="s">
        <v>1091</v>
      </c>
      <c r="P1689" s="39" t="s">
        <v>1702</v>
      </c>
      <c r="Q1689" s="48">
        <v>3</v>
      </c>
      <c r="R1689" s="39">
        <v>7</v>
      </c>
      <c r="S1689" s="39">
        <v>52</v>
      </c>
      <c r="T1689" s="39">
        <v>49</v>
      </c>
      <c r="U1689" s="48">
        <v>37.192118226600989</v>
      </c>
      <c r="V1689" s="39"/>
      <c r="W1689" s="39">
        <v>1</v>
      </c>
      <c r="X1689" s="39">
        <v>2</v>
      </c>
      <c r="Y1689" s="39">
        <v>3.6</v>
      </c>
      <c r="Z1689" s="39">
        <v>20</v>
      </c>
      <c r="AA1689" s="39"/>
      <c r="AB1689" s="52"/>
      <c r="AC1689" s="39" t="s">
        <v>2</v>
      </c>
      <c r="AD1689" s="41">
        <v>7</v>
      </c>
      <c r="AE1689" s="41">
        <v>2.1</v>
      </c>
      <c r="AF1689" s="68" t="s">
        <v>619</v>
      </c>
      <c r="AG1689" s="39" t="str">
        <f>VLOOKUP(B1689,$B$1703:$D$1743,2,FALSE)</f>
        <v>NSW</v>
      </c>
      <c r="AH1689" s="39" t="str">
        <f>VLOOKUP(B1689,$B$1703:$D$1743,3,FALSE)</f>
        <v>-</v>
      </c>
      <c r="AI1689" s="69" t="str">
        <f>TRIM(PROPER(L1689))</f>
        <v>Kureder</v>
      </c>
      <c r="AJ1689" s="39" t="str">
        <f>TEXT(A1689, "ddd")</f>
        <v>Sat</v>
      </c>
      <c r="AK1689" s="39">
        <f>MONTH(Table2[[#This Row],[Date]])</f>
        <v>6</v>
      </c>
      <c r="AL1689" s="39"/>
      <c r="AM1689" s="39" t="str">
        <f>IF(AND(Table2[[#This Row],[Date]]=A1690,Table2[[#This Row],[Track]]=B1690,Table2[[#This Row],[Race]]=F1690,AL1689&lt;&gt;"Neg",AL1690&lt;&gt;"Neg"),2,"")</f>
        <v/>
      </c>
      <c r="AN1689" s="39" t="str">
        <f>IF(AM1689=2,2,IF(AND(AM1688=2,Table2[[#This Row],[Negatives]]&lt;&gt;"NEG"),2,""))</f>
        <v/>
      </c>
      <c r="AO1689" s="39">
        <f>IF(AND(Table2[[#This Row],[State]]="NSW",Table2[[#This Row],[Rated Order]]=3,AN1689=""),100,100)</f>
        <v>100</v>
      </c>
      <c r="AP1689" s="39" t="str">
        <f>IF(AC1689&lt;&gt;"Won","",AO1689*AD1689)</f>
        <v/>
      </c>
      <c r="AQ1689" s="39">
        <f t="shared" si="0"/>
        <v>-100</v>
      </c>
      <c r="AR1689" s="95">
        <f>IF(Table2[[#This Row],[Negatives]]="NEG","",IF(AND(Table2[[#This Row],[2 Pro Bets]]="",Table2[[#This Row],[State]]="NSW",Table2[[#This Row],[Rated Order]]=3),"",100))</f>
        <v>100</v>
      </c>
      <c r="AS1689" s="47" t="str">
        <f>IF(Table2[[#This Row],[Pro Bet]]="","",IF(Table2[[#This Row],[Lev Ret]]="","",AR1689*Table2[[#This Row],[Div]]))</f>
        <v/>
      </c>
      <c r="AT1689" s="96">
        <f>IF(Table2[[#This Row],[Pro Bet]]="","",IF(AS1689="",AR1689*-1,AS1689-AR1689))</f>
        <v>-100</v>
      </c>
    </row>
    <row r="1690" spans="1:46" x14ac:dyDescent="0.25">
      <c r="A1690" s="38">
        <v>45472</v>
      </c>
      <c r="B1690" s="39" t="s">
        <v>107</v>
      </c>
      <c r="C1690" s="40">
        <v>0.49305555555555558</v>
      </c>
      <c r="D1690" s="39">
        <v>4</v>
      </c>
      <c r="E1690" s="39">
        <v>12</v>
      </c>
      <c r="F1690" s="70">
        <v>2</v>
      </c>
      <c r="G1690" s="39">
        <v>1100</v>
      </c>
      <c r="H1690" s="39" t="s">
        <v>1021</v>
      </c>
      <c r="I1690" s="39">
        <v>84</v>
      </c>
      <c r="J1690" s="39">
        <v>130</v>
      </c>
      <c r="K1690" s="39">
        <v>1</v>
      </c>
      <c r="L1690" s="39" t="s">
        <v>111</v>
      </c>
      <c r="M1690" s="39" t="s">
        <v>999</v>
      </c>
      <c r="N1690" s="41">
        <v>3.7</v>
      </c>
      <c r="O1690" s="39" t="s">
        <v>1349</v>
      </c>
      <c r="P1690" s="39" t="s">
        <v>1341</v>
      </c>
      <c r="Q1690" s="48">
        <v>1.5</v>
      </c>
      <c r="R1690" s="39">
        <v>3</v>
      </c>
      <c r="S1690" s="39">
        <v>60</v>
      </c>
      <c r="T1690" s="39">
        <v>58.5</v>
      </c>
      <c r="U1690" s="48"/>
      <c r="V1690" s="39">
        <v>1</v>
      </c>
      <c r="W1690" s="39">
        <v>3</v>
      </c>
      <c r="X1690" s="39">
        <v>2</v>
      </c>
      <c r="Y1690" s="39">
        <v>4.8</v>
      </c>
      <c r="Z1690" s="39">
        <v>35</v>
      </c>
      <c r="AA1690" s="39">
        <v>8</v>
      </c>
      <c r="AB1690" s="52" t="s">
        <v>993</v>
      </c>
      <c r="AC1690" s="39" t="s">
        <v>2</v>
      </c>
      <c r="AD1690" s="41">
        <v>3.8</v>
      </c>
      <c r="AE1690" s="41">
        <v>1.4</v>
      </c>
      <c r="AF1690" s="68" t="s">
        <v>618</v>
      </c>
      <c r="AG1690" s="39" t="str">
        <f>VLOOKUP(B1690,$B$1703:$D$1743,2,FALSE)</f>
        <v>Vic</v>
      </c>
      <c r="AH1690" s="39" t="str">
        <f>VLOOKUP(B1690,$B$1703:$D$1743,3,FALSE)</f>
        <v>-</v>
      </c>
      <c r="AI1690" s="69" t="str">
        <f>TRIM(PROPER(L1690))</f>
        <v>Mrs Chrissie</v>
      </c>
      <c r="AJ1690" s="39" t="str">
        <f>TEXT(A1690, "ddd")</f>
        <v>Sat</v>
      </c>
      <c r="AK1690" s="39">
        <f>MONTH(Table2[[#This Row],[Date]])</f>
        <v>6</v>
      </c>
      <c r="AL1690" s="39"/>
      <c r="AM1690" s="39" t="str">
        <f>IF(AND(Table2[[#This Row],[Date]]=A1691,Table2[[#This Row],[Track]]=B1691,Table2[[#This Row],[Race]]=F1691,AL1690&lt;&gt;"Neg",AL1691&lt;&gt;"Neg"),2,"")</f>
        <v/>
      </c>
      <c r="AN1690" s="39" t="str">
        <f>IF(AM1690=2,2,IF(AND(AM1689=2,Table2[[#This Row],[Negatives]]&lt;&gt;"NEG"),2,""))</f>
        <v/>
      </c>
      <c r="AO1690" s="39">
        <f>IF(AND(Table2[[#This Row],[State]]="NSW",Table2[[#This Row],[Rated Order]]=3,AN1690=""),100,100)</f>
        <v>100</v>
      </c>
      <c r="AP1690" s="39" t="str">
        <f>IF(AC1690&lt;&gt;"Won","",AO1690*AD1690)</f>
        <v/>
      </c>
      <c r="AQ1690" s="39">
        <f t="shared" si="0"/>
        <v>-100</v>
      </c>
      <c r="AR1690" s="95">
        <f>IF(Table2[[#This Row],[Negatives]]="NEG","",IF(AND(Table2[[#This Row],[2 Pro Bets]]="",Table2[[#This Row],[State]]="NSW",Table2[[#This Row],[Rated Order]]=3),"",100))</f>
        <v>100</v>
      </c>
      <c r="AS1690" s="47" t="str">
        <f>IF(Table2[[#This Row],[Pro Bet]]="","",IF(Table2[[#This Row],[Lev Ret]]="","",AR1690*Table2[[#This Row],[Div]]))</f>
        <v/>
      </c>
      <c r="AT1690" s="96">
        <f>IF(Table2[[#This Row],[Pro Bet]]="","",IF(AS1690="",AR1690*-1,AS1690-AR1690))</f>
        <v>-100</v>
      </c>
    </row>
    <row r="1691" spans="1:46" x14ac:dyDescent="0.25">
      <c r="A1691" s="38">
        <v>45472</v>
      </c>
      <c r="B1691" s="39" t="s">
        <v>45</v>
      </c>
      <c r="C1691" s="40">
        <v>0.50694444444444442</v>
      </c>
      <c r="D1691" s="39">
        <v>7</v>
      </c>
      <c r="E1691" s="39">
        <v>0</v>
      </c>
      <c r="F1691" s="70">
        <v>4</v>
      </c>
      <c r="G1691" s="39">
        <v>1800</v>
      </c>
      <c r="H1691" s="39" t="s">
        <v>1398</v>
      </c>
      <c r="I1691" s="39">
        <v>78</v>
      </c>
      <c r="J1691" s="39">
        <v>160</v>
      </c>
      <c r="K1691" s="39">
        <v>3</v>
      </c>
      <c r="L1691" s="39" t="s">
        <v>1705</v>
      </c>
      <c r="M1691" s="39" t="s">
        <v>990</v>
      </c>
      <c r="N1691" s="41">
        <v>4.5999999999999996</v>
      </c>
      <c r="O1691" s="39" t="s">
        <v>1076</v>
      </c>
      <c r="P1691" s="39" t="s">
        <v>1403</v>
      </c>
      <c r="Q1691" s="48"/>
      <c r="R1691" s="39">
        <v>9</v>
      </c>
      <c r="S1691" s="39">
        <v>60</v>
      </c>
      <c r="T1691" s="39">
        <v>60</v>
      </c>
      <c r="U1691" s="48">
        <v>37.192118226600989</v>
      </c>
      <c r="V1691" s="39">
        <v>4</v>
      </c>
      <c r="W1691" s="39">
        <v>4</v>
      </c>
      <c r="X1691" s="39">
        <v>2</v>
      </c>
      <c r="Y1691" s="39">
        <v>6.2</v>
      </c>
      <c r="Z1691" s="39">
        <v>20</v>
      </c>
      <c r="AA1691" s="39"/>
      <c r="AB1691" s="52"/>
      <c r="AC1691" s="39" t="s">
        <v>471</v>
      </c>
      <c r="AD1691" s="41">
        <v>6</v>
      </c>
      <c r="AE1691" s="41">
        <v>2.2999999999999998</v>
      </c>
      <c r="AF1691" s="68" t="s">
        <v>619</v>
      </c>
      <c r="AG1691" s="39" t="str">
        <f>VLOOKUP(B1691,$B$1703:$D$1743,2,FALSE)</f>
        <v>NSW</v>
      </c>
      <c r="AH1691" s="39" t="str">
        <f>VLOOKUP(B1691,$B$1703:$D$1743,3,FALSE)</f>
        <v>-</v>
      </c>
      <c r="AI1691" s="69" t="str">
        <f>TRIM(PROPER(L1691))</f>
        <v>Amberite</v>
      </c>
      <c r="AJ1691" s="39" t="str">
        <f>TEXT(A1691, "ddd")</f>
        <v>Sat</v>
      </c>
      <c r="AK1691" s="39">
        <f>MONTH(Table2[[#This Row],[Date]])</f>
        <v>6</v>
      </c>
      <c r="AL1691" s="39"/>
      <c r="AM1691" s="39" t="str">
        <f>IF(AND(Table2[[#This Row],[Date]]=A1692,Table2[[#This Row],[Track]]=B1692,Table2[[#This Row],[Race]]=F1692,AL1691&lt;&gt;"Neg",AL1692&lt;&gt;"Neg"),2,"")</f>
        <v/>
      </c>
      <c r="AN1691" s="39" t="str">
        <f>IF(AM1691=2,2,IF(AND(AM1690=2,Table2[[#This Row],[Negatives]]&lt;&gt;"NEG"),2,""))</f>
        <v/>
      </c>
      <c r="AO1691" s="39">
        <f>IF(AND(Table2[[#This Row],[State]]="NSW",Table2[[#This Row],[Rated Order]]=3,AN1691=""),100,100)</f>
        <v>100</v>
      </c>
      <c r="AP1691" s="39">
        <f>IF(AC1691&lt;&gt;"Won","",AO1691*AD1691)</f>
        <v>600</v>
      </c>
      <c r="AQ1691" s="39">
        <f t="shared" si="0"/>
        <v>500</v>
      </c>
      <c r="AR1691" s="95">
        <f>IF(Table2[[#This Row],[Negatives]]="NEG","",IF(AND(Table2[[#This Row],[2 Pro Bets]]="",Table2[[#This Row],[State]]="NSW",Table2[[#This Row],[Rated Order]]=3),"",100))</f>
        <v>100</v>
      </c>
      <c r="AS1691" s="47">
        <f>IF(Table2[[#This Row],[Pro Bet]]="","",IF(Table2[[#This Row],[Lev Ret]]="","",AR1691*Table2[[#This Row],[Div]]))</f>
        <v>600</v>
      </c>
      <c r="AT1691" s="96">
        <f>IF(Table2[[#This Row],[Pro Bet]]="","",IF(AS1691="",AR1691*-1,AS1691-AR1691))</f>
        <v>500</v>
      </c>
    </row>
    <row r="1692" spans="1:46" x14ac:dyDescent="0.25">
      <c r="A1692" s="38">
        <v>45472</v>
      </c>
      <c r="B1692" s="39" t="s">
        <v>45</v>
      </c>
      <c r="C1692" s="40">
        <v>0.53125</v>
      </c>
      <c r="D1692" s="39">
        <v>7</v>
      </c>
      <c r="E1692" s="39">
        <v>0</v>
      </c>
      <c r="F1692" s="70">
        <v>5</v>
      </c>
      <c r="G1692" s="39">
        <v>1400</v>
      </c>
      <c r="H1692" s="39" t="s">
        <v>1426</v>
      </c>
      <c r="I1692" s="39">
        <v>78</v>
      </c>
      <c r="J1692" s="39">
        <v>160</v>
      </c>
      <c r="K1692" s="39">
        <v>5</v>
      </c>
      <c r="L1692" s="39" t="s">
        <v>608</v>
      </c>
      <c r="M1692" s="39" t="s">
        <v>1006</v>
      </c>
      <c r="N1692" s="41">
        <v>8.1999999999999993</v>
      </c>
      <c r="O1692" s="39" t="s">
        <v>1311</v>
      </c>
      <c r="P1692" s="39" t="s">
        <v>1251</v>
      </c>
      <c r="Q1692" s="48"/>
      <c r="R1692" s="39">
        <v>7</v>
      </c>
      <c r="S1692" s="39">
        <v>57.5</v>
      </c>
      <c r="T1692" s="39">
        <v>57.5</v>
      </c>
      <c r="U1692" s="48">
        <v>37.192118226600989</v>
      </c>
      <c r="V1692" s="39"/>
      <c r="W1692" s="39"/>
      <c r="X1692" s="39">
        <v>2</v>
      </c>
      <c r="Y1692" s="39">
        <v>5.8</v>
      </c>
      <c r="Z1692" s="39">
        <v>20</v>
      </c>
      <c r="AA1692" s="39"/>
      <c r="AB1692" s="52"/>
      <c r="AC1692" s="39"/>
      <c r="AD1692" s="41">
        <v>8.5</v>
      </c>
      <c r="AE1692" s="41"/>
      <c r="AF1692" s="68" t="s">
        <v>619</v>
      </c>
      <c r="AG1692" s="39" t="str">
        <f>VLOOKUP(B1692,$B$1703:$D$1743,2,FALSE)</f>
        <v>NSW</v>
      </c>
      <c r="AH1692" s="39" t="str">
        <f>VLOOKUP(B1692,$B$1703:$D$1743,3,FALSE)</f>
        <v>-</v>
      </c>
      <c r="AI1692" s="69" t="str">
        <f>TRIM(PROPER(L1692))</f>
        <v>Dazzling Lucy</v>
      </c>
      <c r="AJ1692" s="39" t="str">
        <f>TEXT(A1692, "ddd")</f>
        <v>Sat</v>
      </c>
      <c r="AK1692" s="39">
        <f>MONTH(Table2[[#This Row],[Date]])</f>
        <v>6</v>
      </c>
      <c r="AL1692" s="39"/>
      <c r="AM1692" s="39" t="str">
        <f>IF(AND(Table2[[#This Row],[Date]]=A1693,Table2[[#This Row],[Track]]=B1693,Table2[[#This Row],[Race]]=F1693,AL1692&lt;&gt;"Neg",AL1693&lt;&gt;"Neg"),2,"")</f>
        <v/>
      </c>
      <c r="AN1692" s="39" t="str">
        <f>IF(AM1692=2,2,IF(AND(AM1691=2,Table2[[#This Row],[Negatives]]&lt;&gt;"NEG"),2,""))</f>
        <v/>
      </c>
      <c r="AO1692" s="39">
        <f>IF(AND(Table2[[#This Row],[State]]="NSW",Table2[[#This Row],[Rated Order]]=3,AN1692=""),100,100)</f>
        <v>100</v>
      </c>
      <c r="AP1692" s="39" t="str">
        <f>IF(AC1692&lt;&gt;"Won","",AO1692*AD1692)</f>
        <v/>
      </c>
      <c r="AQ1692" s="39">
        <f t="shared" si="0"/>
        <v>-100</v>
      </c>
      <c r="AR1692" s="95">
        <f>IF(Table2[[#This Row],[Negatives]]="NEG","",IF(AND(Table2[[#This Row],[2 Pro Bets]]="",Table2[[#This Row],[State]]="NSW",Table2[[#This Row],[Rated Order]]=3),"",100))</f>
        <v>100</v>
      </c>
      <c r="AS1692" s="47" t="str">
        <f>IF(Table2[[#This Row],[Pro Bet]]="","",IF(Table2[[#This Row],[Lev Ret]]="","",AR1692*Table2[[#This Row],[Div]]))</f>
        <v/>
      </c>
      <c r="AT1692" s="96">
        <f>IF(Table2[[#This Row],[Pro Bet]]="","",IF(AS1692="",AR1692*-1,AS1692-AR1692))</f>
        <v>-100</v>
      </c>
    </row>
    <row r="1693" spans="1:46" x14ac:dyDescent="0.25">
      <c r="A1693" s="38">
        <v>45472</v>
      </c>
      <c r="B1693" s="39" t="s">
        <v>107</v>
      </c>
      <c r="C1693" s="40">
        <v>0.59375</v>
      </c>
      <c r="D1693" s="39">
        <v>4</v>
      </c>
      <c r="E1693" s="39">
        <v>12</v>
      </c>
      <c r="F1693" s="70">
        <v>6</v>
      </c>
      <c r="G1693" s="39">
        <v>1200</v>
      </c>
      <c r="H1693" s="39" t="s">
        <v>988</v>
      </c>
      <c r="I1693" s="39">
        <v>84</v>
      </c>
      <c r="J1693" s="39">
        <v>130</v>
      </c>
      <c r="K1693" s="39">
        <v>11</v>
      </c>
      <c r="L1693" s="39" t="s">
        <v>1706</v>
      </c>
      <c r="M1693" s="39" t="s">
        <v>999</v>
      </c>
      <c r="N1693" s="41">
        <v>4.3</v>
      </c>
      <c r="O1693" s="39" t="s">
        <v>1160</v>
      </c>
      <c r="P1693" s="39" t="s">
        <v>1049</v>
      </c>
      <c r="Q1693" s="48"/>
      <c r="R1693" s="39">
        <v>2</v>
      </c>
      <c r="S1693" s="39">
        <v>56.5</v>
      </c>
      <c r="T1693" s="39">
        <v>56.5</v>
      </c>
      <c r="U1693" s="48"/>
      <c r="V1693" s="39">
        <v>1</v>
      </c>
      <c r="W1693" s="39">
        <v>5</v>
      </c>
      <c r="X1693" s="39">
        <v>2</v>
      </c>
      <c r="Y1693" s="39">
        <v>5.5</v>
      </c>
      <c r="Z1693" s="39">
        <v>30</v>
      </c>
      <c r="AA1693" s="39">
        <v>12</v>
      </c>
      <c r="AB1693" s="52" t="s">
        <v>993</v>
      </c>
      <c r="AC1693" s="39"/>
      <c r="AD1693" s="41">
        <v>4.8</v>
      </c>
      <c r="AE1693" s="41"/>
      <c r="AF1693" s="68" t="s">
        <v>618</v>
      </c>
      <c r="AG1693" s="39" t="str">
        <f>VLOOKUP(B1693,$B$1703:$D$1743,2,FALSE)</f>
        <v>Vic</v>
      </c>
      <c r="AH1693" s="39" t="str">
        <f>VLOOKUP(B1693,$B$1703:$D$1743,3,FALSE)</f>
        <v>-</v>
      </c>
      <c r="AI1693" s="69" t="str">
        <f>TRIM(PROPER(L1693))</f>
        <v>The Open</v>
      </c>
      <c r="AJ1693" s="39" t="str">
        <f>TEXT(A1693, "ddd")</f>
        <v>Sat</v>
      </c>
      <c r="AK1693" s="39">
        <f>MONTH(Table2[[#This Row],[Date]])</f>
        <v>6</v>
      </c>
      <c r="AL1693" s="39"/>
      <c r="AM1693" s="39" t="str">
        <f>IF(AND(Table2[[#This Row],[Date]]=A1694,Table2[[#This Row],[Track]]=B1694,Table2[[#This Row],[Race]]=F1694,AL1693&lt;&gt;"Neg",AL1694&lt;&gt;"Neg"),2,"")</f>
        <v/>
      </c>
      <c r="AN1693" s="39" t="str">
        <f>IF(AM1693=2,2,IF(AND(AM1692=2,Table2[[#This Row],[Negatives]]&lt;&gt;"NEG"),2,""))</f>
        <v/>
      </c>
      <c r="AO1693" s="39">
        <f>IF(AND(Table2[[#This Row],[State]]="NSW",Table2[[#This Row],[Rated Order]]=3,AN1693=""),100,100)</f>
        <v>100</v>
      </c>
      <c r="AP1693" s="39" t="str">
        <f>IF(AC1693&lt;&gt;"Won","",AO1693*AD1693)</f>
        <v/>
      </c>
      <c r="AQ1693" s="39">
        <f t="shared" si="0"/>
        <v>-100</v>
      </c>
      <c r="AR1693" s="95">
        <f>IF(Table2[[#This Row],[Negatives]]="NEG","",IF(AND(Table2[[#This Row],[2 Pro Bets]]="",Table2[[#This Row],[State]]="NSW",Table2[[#This Row],[Rated Order]]=3),"",100))</f>
        <v>100</v>
      </c>
      <c r="AS1693" s="47" t="str">
        <f>IF(Table2[[#This Row],[Pro Bet]]="","",IF(Table2[[#This Row],[Lev Ret]]="","",AR1693*Table2[[#This Row],[Div]]))</f>
        <v/>
      </c>
      <c r="AT1693" s="96">
        <f>IF(Table2[[#This Row],[Pro Bet]]="","",IF(AS1693="",AR1693*-1,AS1693-AR1693))</f>
        <v>-100</v>
      </c>
    </row>
    <row r="1694" spans="1:46" x14ac:dyDescent="0.25">
      <c r="A1694" s="38">
        <v>45472</v>
      </c>
      <c r="B1694" s="39" t="s">
        <v>45</v>
      </c>
      <c r="C1694" s="40">
        <v>0.63541666666666663</v>
      </c>
      <c r="D1694" s="39">
        <v>7</v>
      </c>
      <c r="E1694" s="39">
        <v>0</v>
      </c>
      <c r="F1694" s="70">
        <v>9</v>
      </c>
      <c r="G1694" s="39">
        <v>1500</v>
      </c>
      <c r="H1694" s="39" t="s">
        <v>1398</v>
      </c>
      <c r="I1694" s="39">
        <v>88</v>
      </c>
      <c r="J1694" s="39">
        <v>160</v>
      </c>
      <c r="K1694" s="39">
        <v>15</v>
      </c>
      <c r="L1694" s="39" t="s">
        <v>86</v>
      </c>
      <c r="M1694" s="39" t="s">
        <v>1006</v>
      </c>
      <c r="N1694" s="41">
        <v>4</v>
      </c>
      <c r="O1694" s="39" t="s">
        <v>1427</v>
      </c>
      <c r="P1694" s="39" t="s">
        <v>1182</v>
      </c>
      <c r="Q1694" s="48"/>
      <c r="R1694" s="39">
        <v>8</v>
      </c>
      <c r="S1694" s="39">
        <v>57</v>
      </c>
      <c r="T1694" s="39">
        <v>57</v>
      </c>
      <c r="U1694" s="48">
        <v>37.192118226600989</v>
      </c>
      <c r="V1694" s="39">
        <v>2</v>
      </c>
      <c r="W1694" s="39">
        <v>2</v>
      </c>
      <c r="X1694" s="39">
        <v>2</v>
      </c>
      <c r="Y1694" s="39">
        <v>6.4</v>
      </c>
      <c r="Z1694" s="39">
        <v>20</v>
      </c>
      <c r="AA1694" s="39"/>
      <c r="AB1694" s="52"/>
      <c r="AC1694" s="39" t="s">
        <v>2</v>
      </c>
      <c r="AD1694" s="41">
        <v>4</v>
      </c>
      <c r="AE1694" s="41">
        <v>1.7</v>
      </c>
      <c r="AF1694" s="68" t="s">
        <v>619</v>
      </c>
      <c r="AG1694" s="39" t="str">
        <f>VLOOKUP(B1694,$B$1703:$D$1743,2,FALSE)</f>
        <v>NSW</v>
      </c>
      <c r="AH1694" s="39" t="str">
        <f>VLOOKUP(B1694,$B$1703:$D$1743,3,FALSE)</f>
        <v>-</v>
      </c>
      <c r="AI1694" s="69" t="str">
        <f>TRIM(PROPER(L1694))</f>
        <v>Testator Silens</v>
      </c>
      <c r="AJ1694" s="39" t="str">
        <f>TEXT(A1694, "ddd")</f>
        <v>Sat</v>
      </c>
      <c r="AK1694" s="39">
        <f>MONTH(Table2[[#This Row],[Date]])</f>
        <v>6</v>
      </c>
      <c r="AL1694" s="39"/>
      <c r="AM1694" s="39" t="str">
        <f>IF(AND(Table2[[#This Row],[Date]]=A1695,Table2[[#This Row],[Track]]=B1695,Table2[[#This Row],[Race]]=F1695,AL1694&lt;&gt;"Neg",AL1695&lt;&gt;"Neg"),2,"")</f>
        <v/>
      </c>
      <c r="AN1694" s="39" t="str">
        <f>IF(AM1694=2,2,IF(AND(AM1693=2,Table2[[#This Row],[Negatives]]&lt;&gt;"NEG"),2,""))</f>
        <v/>
      </c>
      <c r="AO1694" s="39">
        <f>IF(AND(Table2[[#This Row],[State]]="NSW",Table2[[#This Row],[Rated Order]]=3,AN1694=""),100,100)</f>
        <v>100</v>
      </c>
      <c r="AP1694" s="39" t="str">
        <f>IF(AC1694&lt;&gt;"Won","",AO1694*AD1694)</f>
        <v/>
      </c>
      <c r="AQ1694" s="39">
        <f t="shared" si="0"/>
        <v>-100</v>
      </c>
      <c r="AR1694" s="95">
        <f>IF(Table2[[#This Row],[Negatives]]="NEG","",IF(AND(Table2[[#This Row],[2 Pro Bets]]="",Table2[[#This Row],[State]]="NSW",Table2[[#This Row],[Rated Order]]=3),"",100))</f>
        <v>100</v>
      </c>
      <c r="AS1694" s="47" t="str">
        <f>IF(Table2[[#This Row],[Pro Bet]]="","",IF(Table2[[#This Row],[Lev Ret]]="","",AR1694*Table2[[#This Row],[Div]]))</f>
        <v/>
      </c>
      <c r="AT1694" s="96">
        <f>IF(Table2[[#This Row],[Pro Bet]]="","",IF(AS1694="",AR1694*-1,AS1694-AR1694))</f>
        <v>-100</v>
      </c>
    </row>
    <row r="1695" spans="1:46" x14ac:dyDescent="0.25">
      <c r="A1695" s="38">
        <v>45472</v>
      </c>
      <c r="B1695" s="39" t="s">
        <v>107</v>
      </c>
      <c r="C1695" s="40">
        <v>0.67013888888888884</v>
      </c>
      <c r="D1695" s="39">
        <v>4</v>
      </c>
      <c r="E1695" s="39">
        <v>12</v>
      </c>
      <c r="F1695" s="70">
        <v>9</v>
      </c>
      <c r="G1695" s="39">
        <v>2000</v>
      </c>
      <c r="H1695" s="39" t="s">
        <v>988</v>
      </c>
      <c r="I1695" s="39" t="s">
        <v>989</v>
      </c>
      <c r="J1695" s="39">
        <v>150</v>
      </c>
      <c r="K1695" s="39">
        <v>4</v>
      </c>
      <c r="L1695" s="39" t="s">
        <v>1707</v>
      </c>
      <c r="M1695" s="39" t="s">
        <v>999</v>
      </c>
      <c r="N1695" s="41">
        <v>8.4</v>
      </c>
      <c r="O1695" s="39" t="s">
        <v>1703</v>
      </c>
      <c r="P1695" s="39" t="s">
        <v>1038</v>
      </c>
      <c r="Q1695" s="48"/>
      <c r="R1695" s="39">
        <v>10</v>
      </c>
      <c r="S1695" s="39">
        <v>55</v>
      </c>
      <c r="T1695" s="39">
        <v>55</v>
      </c>
      <c r="U1695" s="48"/>
      <c r="V1695" s="39">
        <v>2</v>
      </c>
      <c r="W1695" s="39"/>
      <c r="X1695" s="39">
        <v>2</v>
      </c>
      <c r="Y1695" s="39">
        <v>5.6</v>
      </c>
      <c r="Z1695" s="39">
        <v>30</v>
      </c>
      <c r="AA1695" s="39">
        <v>13</v>
      </c>
      <c r="AB1695" s="52" t="s">
        <v>993</v>
      </c>
      <c r="AC1695" s="39" t="s">
        <v>1</v>
      </c>
      <c r="AD1695" s="41">
        <v>7</v>
      </c>
      <c r="AE1695" s="41">
        <v>2.2000000000000002</v>
      </c>
      <c r="AF1695" s="68" t="s">
        <v>618</v>
      </c>
      <c r="AG1695" s="39" t="str">
        <f>VLOOKUP(B1695,$B$1703:$D$1743,2,FALSE)</f>
        <v>Vic</v>
      </c>
      <c r="AH1695" s="39" t="str">
        <f>VLOOKUP(B1695,$B$1703:$D$1743,3,FALSE)</f>
        <v>-</v>
      </c>
      <c r="AI1695" s="69" t="str">
        <f>TRIM(PROPER(L1695))</f>
        <v>Dashing</v>
      </c>
      <c r="AJ1695" s="39" t="str">
        <f>TEXT(A1695, "ddd")</f>
        <v>Sat</v>
      </c>
      <c r="AK1695" s="39">
        <f>MONTH(Table2[[#This Row],[Date]])</f>
        <v>6</v>
      </c>
      <c r="AL1695" s="39"/>
      <c r="AM1695" s="39" t="str">
        <f>IF(AND(Table2[[#This Row],[Date]]=A1696,Table2[[#This Row],[Track]]=B1696,Table2[[#This Row],[Race]]=F1696,AL1695&lt;&gt;"Neg",AL1696&lt;&gt;"Neg"),2,"")</f>
        <v/>
      </c>
      <c r="AN1695" s="39" t="str">
        <f>IF(AM1695=2,2,IF(AND(AM1694=2,Table2[[#This Row],[Negatives]]&lt;&gt;"NEG"),2,""))</f>
        <v/>
      </c>
      <c r="AO1695" s="39">
        <f>IF(AND(Table2[[#This Row],[State]]="NSW",Table2[[#This Row],[Rated Order]]=3,AN1695=""),100,100)</f>
        <v>100</v>
      </c>
      <c r="AP1695" s="39" t="str">
        <f>IF(AC1695&lt;&gt;"Won","",AO1695*AD1695)</f>
        <v/>
      </c>
      <c r="AQ1695" s="39">
        <f t="shared" si="0"/>
        <v>-100</v>
      </c>
      <c r="AR1695" s="95">
        <f>IF(Table2[[#This Row],[Negatives]]="NEG","",IF(AND(Table2[[#This Row],[2 Pro Bets]]="",Table2[[#This Row],[State]]="NSW",Table2[[#This Row],[Rated Order]]=3),"",100))</f>
        <v>100</v>
      </c>
      <c r="AS1695" s="47" t="str">
        <f>IF(Table2[[#This Row],[Pro Bet]]="","",IF(Table2[[#This Row],[Lev Ret]]="","",AR1695*Table2[[#This Row],[Div]]))</f>
        <v/>
      </c>
      <c r="AT1695" s="96">
        <f>IF(Table2[[#This Row],[Pro Bet]]="","",IF(AS1695="",AR1695*-1,AS1695-AR1695))</f>
        <v>-100</v>
      </c>
    </row>
    <row r="1696" spans="1:46" x14ac:dyDescent="0.25">
      <c r="A1696" s="38">
        <v>45472</v>
      </c>
      <c r="B1696" s="39" t="s">
        <v>107</v>
      </c>
      <c r="C1696" s="40">
        <v>0.69444444444444442</v>
      </c>
      <c r="D1696" s="39">
        <v>4</v>
      </c>
      <c r="E1696" s="39">
        <v>12</v>
      </c>
      <c r="F1696" s="70">
        <v>10</v>
      </c>
      <c r="G1696" s="39">
        <v>1440</v>
      </c>
      <c r="H1696" s="39" t="s">
        <v>988</v>
      </c>
      <c r="I1696" s="39" t="s">
        <v>989</v>
      </c>
      <c r="J1696" s="39">
        <v>150</v>
      </c>
      <c r="K1696" s="39">
        <v>13</v>
      </c>
      <c r="L1696" s="39" t="s">
        <v>182</v>
      </c>
      <c r="M1696" s="39" t="s">
        <v>990</v>
      </c>
      <c r="N1696" s="41">
        <v>5.5</v>
      </c>
      <c r="O1696" s="39" t="s">
        <v>1000</v>
      </c>
      <c r="P1696" s="39" t="s">
        <v>1084</v>
      </c>
      <c r="Q1696" s="48"/>
      <c r="R1696" s="39">
        <v>10</v>
      </c>
      <c r="S1696" s="39">
        <v>54</v>
      </c>
      <c r="T1696" s="39">
        <v>54</v>
      </c>
      <c r="U1696" s="48"/>
      <c r="V1696" s="39">
        <v>3</v>
      </c>
      <c r="W1696" s="39">
        <v>3</v>
      </c>
      <c r="X1696" s="39">
        <v>3</v>
      </c>
      <c r="Y1696" s="39">
        <v>5.6</v>
      </c>
      <c r="Z1696" s="39">
        <v>30</v>
      </c>
      <c r="AA1696" s="39">
        <v>12</v>
      </c>
      <c r="AB1696" s="52" t="s">
        <v>993</v>
      </c>
      <c r="AC1696" s="39" t="s">
        <v>471</v>
      </c>
      <c r="AD1696" s="41">
        <v>5.5</v>
      </c>
      <c r="AE1696" s="41">
        <v>1.9</v>
      </c>
      <c r="AF1696" s="68" t="s">
        <v>618</v>
      </c>
      <c r="AG1696" s="39" t="str">
        <f>VLOOKUP(B1696,$B$1703:$D$1743,2,FALSE)</f>
        <v>Vic</v>
      </c>
      <c r="AH1696" s="39" t="str">
        <f>VLOOKUP(B1696,$B$1703:$D$1743,3,FALSE)</f>
        <v>-</v>
      </c>
      <c r="AI1696" s="69" t="str">
        <f>TRIM(PROPER(L1696))</f>
        <v>Rheinberg</v>
      </c>
      <c r="AJ1696" s="39" t="str">
        <f>TEXT(A1696, "ddd")</f>
        <v>Sat</v>
      </c>
      <c r="AK1696" s="39">
        <f>MONTH(Table2[[#This Row],[Date]])</f>
        <v>6</v>
      </c>
      <c r="AL1696" s="39"/>
      <c r="AM1696" s="39" t="str">
        <f>IF(AND(Table2[[#This Row],[Date]]=A1697,Table2[[#This Row],[Track]]=B1697,Table2[[#This Row],[Race]]=F1697,AL1696&lt;&gt;"Neg",AL1697&lt;&gt;"Neg"),2,"")</f>
        <v/>
      </c>
      <c r="AN1696" s="39" t="str">
        <f>IF(AM1696=2,2,IF(AND(AM1695=2,Table2[[#This Row],[Negatives]]&lt;&gt;"NEG"),2,""))</f>
        <v/>
      </c>
      <c r="AO1696" s="39">
        <f>IF(AND(Table2[[#This Row],[State]]="NSW",Table2[[#This Row],[Rated Order]]=3,AN1696=""),100,100)</f>
        <v>100</v>
      </c>
      <c r="AP1696" s="39">
        <f>IF(AC1696&lt;&gt;"Won","",AO1696*AD1696)</f>
        <v>550</v>
      </c>
      <c r="AQ1696" s="39">
        <f t="shared" si="0"/>
        <v>450</v>
      </c>
      <c r="AR1696" s="95">
        <f>IF(Table2[[#This Row],[Negatives]]="NEG","",IF(AND(Table2[[#This Row],[2 Pro Bets]]="",Table2[[#This Row],[State]]="NSW",Table2[[#This Row],[Rated Order]]=3),"",100))</f>
        <v>100</v>
      </c>
      <c r="AS1696" s="47">
        <f>IF(Table2[[#This Row],[Pro Bet]]="","",IF(Table2[[#This Row],[Lev Ret]]="","",AR1696*Table2[[#This Row],[Div]]))</f>
        <v>550</v>
      </c>
      <c r="AT1696" s="96">
        <f>IF(Table2[[#This Row],[Pro Bet]]="","",IF(AS1696="",AR1696*-1,AS1696-AR1696))</f>
        <v>450</v>
      </c>
    </row>
    <row r="1697" spans="1:46" x14ac:dyDescent="0.25">
      <c r="A1697" s="38">
        <v>45472</v>
      </c>
      <c r="B1697" s="39" t="s">
        <v>45</v>
      </c>
      <c r="C1697" s="40">
        <v>0.74305555555555602</v>
      </c>
      <c r="D1697" s="39">
        <v>7</v>
      </c>
      <c r="E1697" s="39">
        <v>0</v>
      </c>
      <c r="F1697" s="70">
        <v>10</v>
      </c>
      <c r="G1697" s="39">
        <v>1800</v>
      </c>
      <c r="H1697" s="39" t="s">
        <v>1398</v>
      </c>
      <c r="I1697" s="39">
        <v>78</v>
      </c>
      <c r="J1697" s="39">
        <v>160</v>
      </c>
      <c r="K1697" s="39">
        <v>16</v>
      </c>
      <c r="L1697" s="39" t="s">
        <v>458</v>
      </c>
      <c r="M1697" s="39" t="s">
        <v>999</v>
      </c>
      <c r="N1697" s="41">
        <v>13.6</v>
      </c>
      <c r="O1697" s="39" t="s">
        <v>1586</v>
      </c>
      <c r="P1697" s="39" t="s">
        <v>1459</v>
      </c>
      <c r="Q1697" s="48"/>
      <c r="R1697" s="39">
        <v>4</v>
      </c>
      <c r="S1697" s="39">
        <v>54</v>
      </c>
      <c r="T1697" s="39">
        <v>54</v>
      </c>
      <c r="U1697" s="48">
        <v>37.192118226600989</v>
      </c>
      <c r="V1697" s="39">
        <v>4</v>
      </c>
      <c r="W1697" s="39">
        <v>2</v>
      </c>
      <c r="X1697" s="39">
        <v>3</v>
      </c>
      <c r="Y1697" s="39">
        <v>6.4</v>
      </c>
      <c r="Z1697" s="39">
        <v>20</v>
      </c>
      <c r="AA1697" s="39"/>
      <c r="AB1697" s="52"/>
      <c r="AC1697" s="39"/>
      <c r="AD1697" s="41">
        <v>15</v>
      </c>
      <c r="AE1697" s="41"/>
      <c r="AF1697" s="68" t="s">
        <v>619</v>
      </c>
      <c r="AG1697" s="39" t="str">
        <f>VLOOKUP(B1697,$B$1703:$D$1743,2,FALSE)</f>
        <v>NSW</v>
      </c>
      <c r="AH1697" s="39" t="str">
        <f>VLOOKUP(B1697,$B$1703:$D$1743,3,FALSE)</f>
        <v>-</v>
      </c>
      <c r="AI1697" s="69" t="str">
        <f>TRIM(PROPER(L1697))</f>
        <v>November Falls</v>
      </c>
      <c r="AJ1697" s="39" t="str">
        <f>TEXT(A1697, "ddd")</f>
        <v>Sat</v>
      </c>
      <c r="AK1697" s="39">
        <f>MONTH(Table2[[#This Row],[Date]])</f>
        <v>6</v>
      </c>
      <c r="AL1697" s="39"/>
      <c r="AM1697" s="39" t="str">
        <f>IF(AND(Table2[[#This Row],[Date]]=A1698,Table2[[#This Row],[Track]]=B1698,Table2[[#This Row],[Race]]=F1698,AL1697&lt;&gt;"Neg",AL1698&lt;&gt;"Neg"),2,"")</f>
        <v/>
      </c>
      <c r="AN1697" s="39" t="str">
        <f>IF(AM1697=2,2,IF(AND(AM1696=2,Table2[[#This Row],[Negatives]]&lt;&gt;"NEG"),2,""))</f>
        <v/>
      </c>
      <c r="AO1697" s="39">
        <f>IF(AND(Table2[[#This Row],[State]]="NSW",Table2[[#This Row],[Rated Order]]=3,AN1697=""),100,100)</f>
        <v>100</v>
      </c>
      <c r="AP1697" s="39" t="str">
        <f>IF(AC1697&lt;&gt;"Won","",AO1697*AD1697)</f>
        <v/>
      </c>
      <c r="AQ1697" s="39">
        <f t="shared" si="0"/>
        <v>-100</v>
      </c>
      <c r="AR1697" s="95" t="str">
        <f>IF(Table2[[#This Row],[Negatives]]="NEG","",IF(AND(Table2[[#This Row],[2 Pro Bets]]="",Table2[[#This Row],[State]]="NSW",Table2[[#This Row],[Rated Order]]=3),"",100))</f>
        <v/>
      </c>
      <c r="AS1697" s="47" t="str">
        <f>IF(Table2[[#This Row],[Pro Bet]]="","",IF(Table2[[#This Row],[Lev Ret]]="","",AR1697*Table2[[#This Row],[Div]]))</f>
        <v/>
      </c>
      <c r="AT1697" s="96" t="str">
        <f>IF(Table2[[#This Row],[Pro Bet]]="","",IF(AS1697="",AR1697*-1,AS1697-AR1697))</f>
        <v/>
      </c>
    </row>
    <row r="1699" spans="1:46" ht="20.25" customHeight="1" x14ac:dyDescent="0.25">
      <c r="AE1699" s="54">
        <f>SUBTOTAL(9,AE7:AE1698)</f>
        <v>1527.9900000000025</v>
      </c>
      <c r="AO1699" s="37">
        <f>SUBTOTAL(9,AO7:AO1698)</f>
        <v>169100</v>
      </c>
      <c r="AP1699" s="37">
        <f>SUBTOTAL(9,AP7:AP1698)</f>
        <v>200087</v>
      </c>
      <c r="AQ1699" s="37">
        <f>SUBTOTAL(9,AQ7:AQ1698)</f>
        <v>30987</v>
      </c>
      <c r="AR1699" s="34">
        <f>SUBTOTAL(9,AR7:AR1698)</f>
        <v>106400</v>
      </c>
      <c r="AS1699" s="34">
        <f t="shared" ref="AS1699:AT1699" si="1">SUBTOTAL(9,AS7:AS1698)</f>
        <v>148082</v>
      </c>
      <c r="AT1699" s="34">
        <f t="shared" si="1"/>
        <v>41682</v>
      </c>
    </row>
    <row r="1700" spans="1:46" ht="21.75" customHeight="1" x14ac:dyDescent="0.25">
      <c r="AO1700" s="83">
        <f>SUBTOTAL(2,AO7:AO1698)</f>
        <v>1691</v>
      </c>
      <c r="AP1700" s="83">
        <f>SUBTOTAL(2,AP7:AP1698)</f>
        <v>380</v>
      </c>
      <c r="AQ1700" s="84">
        <f>AQ1699/AO1699</f>
        <v>0.18324659964518036</v>
      </c>
      <c r="AR1700" s="55">
        <f>SUBTOTAL(2,AR7:AR1698)</f>
        <v>1064</v>
      </c>
      <c r="AS1700" s="55">
        <f>SUBTOTAL(2,AS7:AS1698)</f>
        <v>270</v>
      </c>
      <c r="AT1700" s="2">
        <f>AT1699/AR1699</f>
        <v>0.3917481203007519</v>
      </c>
    </row>
    <row r="1701" spans="1:46" x14ac:dyDescent="0.25">
      <c r="AO1701" s="85"/>
      <c r="AP1701" s="86">
        <f>AP1700/AO1700</f>
        <v>0.2247191011235955</v>
      </c>
      <c r="AQ1701" s="85"/>
      <c r="AR1701" s="56"/>
      <c r="AS1701" s="57">
        <f>AS1700/AR1700</f>
        <v>0.25375939849624063</v>
      </c>
      <c r="AT1701" s="56"/>
    </row>
    <row r="1702" spans="1:46" ht="18.75" x14ac:dyDescent="0.3">
      <c r="B1702" s="25" t="s">
        <v>468</v>
      </c>
      <c r="C1702" s="33"/>
      <c r="D1702" s="5"/>
      <c r="E1702" s="5"/>
      <c r="F1702" s="71"/>
      <c r="G1702" s="5"/>
      <c r="H1702" s="5"/>
      <c r="AO1702" s="85"/>
      <c r="AP1702" s="89">
        <f>SUBTOTAL(1,Table2[Lev Ret])/100</f>
        <v>5.2654473684210528</v>
      </c>
      <c r="AQ1702" s="87" t="s">
        <v>1664</v>
      </c>
      <c r="AR1702" s="33"/>
      <c r="AS1702" s="89">
        <f>SUBTOTAL(1,Table2[Lev Ret])/100</f>
        <v>5.2654473684210528</v>
      </c>
      <c r="AT1702" s="33" t="s">
        <v>1664</v>
      </c>
    </row>
    <row r="1703" spans="1:46" x14ac:dyDescent="0.25">
      <c r="B1703" s="26" t="s">
        <v>41</v>
      </c>
      <c r="C1703" s="32" t="s">
        <v>57</v>
      </c>
      <c r="D1703" s="6" t="s">
        <v>303</v>
      </c>
      <c r="E1703" s="17"/>
      <c r="F1703" s="72"/>
      <c r="G1703" s="17"/>
      <c r="H1703" s="17"/>
    </row>
    <row r="1704" spans="1:46" x14ac:dyDescent="0.25">
      <c r="B1704" s="7" t="s">
        <v>107</v>
      </c>
      <c r="C1704" s="32" t="s">
        <v>139</v>
      </c>
      <c r="D1704" s="8" t="s">
        <v>304</v>
      </c>
      <c r="E1704" s="16"/>
      <c r="F1704" s="72"/>
      <c r="G1704" s="16"/>
      <c r="H1704" s="16"/>
      <c r="AJ1704" s="28"/>
      <c r="AK1704" s="28"/>
      <c r="AL1704" s="28"/>
      <c r="AM1704" s="28"/>
      <c r="AN1704" s="28"/>
    </row>
    <row r="1705" spans="1:46" x14ac:dyDescent="0.25">
      <c r="B1705" s="7" t="s">
        <v>4</v>
      </c>
      <c r="C1705" s="32" t="s">
        <v>139</v>
      </c>
      <c r="D1705" s="8" t="s">
        <v>304</v>
      </c>
      <c r="E1705" s="16"/>
      <c r="F1705" s="72"/>
      <c r="G1705" s="16"/>
      <c r="H1705" s="16"/>
      <c r="AJ1705" s="28"/>
      <c r="AK1705" s="28"/>
      <c r="AL1705" s="28"/>
      <c r="AM1705" s="28"/>
      <c r="AN1705" s="28"/>
    </row>
    <row r="1706" spans="1:46" ht="23.25" x14ac:dyDescent="0.35">
      <c r="B1706" s="7" t="s">
        <v>240</v>
      </c>
      <c r="C1706" s="32" t="s">
        <v>139</v>
      </c>
      <c r="D1706" s="8" t="s">
        <v>966</v>
      </c>
      <c r="E1706" s="16"/>
      <c r="F1706" s="72"/>
      <c r="G1706" s="16"/>
      <c r="H1706" s="16"/>
      <c r="M1706" s="98" t="s">
        <v>1708</v>
      </c>
      <c r="AJ1706" s="28"/>
      <c r="AK1706" s="28"/>
      <c r="AL1706" s="28"/>
      <c r="AM1706" s="28"/>
      <c r="AN1706" s="28"/>
    </row>
    <row r="1707" spans="1:46" x14ac:dyDescent="0.25">
      <c r="B1707" s="7" t="s">
        <v>58</v>
      </c>
      <c r="C1707" s="32" t="s">
        <v>224</v>
      </c>
      <c r="D1707" s="8" t="s">
        <v>304</v>
      </c>
      <c r="E1707" s="16"/>
      <c r="F1707" s="72"/>
      <c r="G1707" s="16"/>
      <c r="H1707" s="16"/>
      <c r="AJ1707" s="28"/>
      <c r="AK1707" s="28"/>
      <c r="AL1707" s="28"/>
      <c r="AM1707" s="28"/>
      <c r="AN1707" s="28"/>
    </row>
    <row r="1708" spans="1:46" x14ac:dyDescent="0.25">
      <c r="B1708" s="7" t="s">
        <v>59</v>
      </c>
      <c r="C1708" s="32" t="s">
        <v>224</v>
      </c>
      <c r="D1708" s="8" t="s">
        <v>304</v>
      </c>
      <c r="E1708" s="16"/>
      <c r="F1708" s="72"/>
      <c r="G1708" s="16"/>
      <c r="H1708" s="16"/>
      <c r="AJ1708" s="28"/>
      <c r="AK1708" s="28"/>
      <c r="AL1708" s="28"/>
      <c r="AM1708" s="28"/>
      <c r="AN1708" s="28"/>
    </row>
    <row r="1709" spans="1:46" x14ac:dyDescent="0.25">
      <c r="B1709" s="7" t="s">
        <v>225</v>
      </c>
      <c r="C1709" s="32" t="s">
        <v>139</v>
      </c>
      <c r="D1709" s="8" t="s">
        <v>304</v>
      </c>
      <c r="E1709" s="16"/>
      <c r="F1709" s="72"/>
      <c r="G1709" s="16"/>
      <c r="H1709" s="16"/>
      <c r="AJ1709" s="28"/>
      <c r="AK1709" s="28"/>
      <c r="AL1709" s="28"/>
      <c r="AM1709" s="28"/>
      <c r="AN1709" s="28"/>
    </row>
    <row r="1710" spans="1:46" x14ac:dyDescent="0.25">
      <c r="B1710" s="7" t="s">
        <v>5</v>
      </c>
      <c r="C1710" s="32" t="s">
        <v>139</v>
      </c>
      <c r="D1710" s="8" t="s">
        <v>304</v>
      </c>
      <c r="E1710" s="16"/>
      <c r="F1710" s="72"/>
      <c r="G1710" s="16"/>
      <c r="H1710" s="16"/>
      <c r="AJ1710" s="28"/>
      <c r="AK1710" s="28"/>
      <c r="AL1710" s="28"/>
      <c r="AM1710" s="28"/>
      <c r="AN1710" s="28"/>
    </row>
    <row r="1711" spans="1:46" x14ac:dyDescent="0.25">
      <c r="B1711" s="7" t="s">
        <v>237</v>
      </c>
      <c r="C1711" s="32" t="s">
        <v>139</v>
      </c>
      <c r="D1711" s="8" t="s">
        <v>304</v>
      </c>
      <c r="E1711" s="16"/>
      <c r="F1711" s="72"/>
      <c r="G1711" s="16"/>
      <c r="H1711" s="16"/>
      <c r="AJ1711" s="28"/>
      <c r="AK1711" s="28"/>
      <c r="AL1711" s="28"/>
      <c r="AM1711" s="28"/>
      <c r="AN1711" s="28"/>
    </row>
    <row r="1712" spans="1:46" x14ac:dyDescent="0.25">
      <c r="B1712" s="7" t="s">
        <v>23</v>
      </c>
      <c r="C1712" s="32" t="s">
        <v>139</v>
      </c>
      <c r="D1712" s="8" t="s">
        <v>303</v>
      </c>
      <c r="E1712" s="16"/>
      <c r="F1712" s="72"/>
      <c r="G1712" s="16"/>
      <c r="H1712" s="16"/>
      <c r="AJ1712" s="28"/>
      <c r="AK1712" s="28"/>
      <c r="AL1712" s="28"/>
      <c r="AM1712" s="28"/>
      <c r="AN1712" s="28"/>
    </row>
    <row r="1713" spans="2:40" x14ac:dyDescent="0.25">
      <c r="B1713" s="7" t="s">
        <v>226</v>
      </c>
      <c r="C1713" s="32" t="s">
        <v>139</v>
      </c>
      <c r="D1713" s="8" t="s">
        <v>303</v>
      </c>
      <c r="E1713" s="16"/>
      <c r="F1713" s="72"/>
      <c r="G1713" s="16"/>
      <c r="H1713" s="16"/>
      <c r="AJ1713" s="28"/>
      <c r="AK1713" s="28"/>
      <c r="AL1713" s="28"/>
      <c r="AM1713" s="28"/>
      <c r="AN1713" s="28"/>
    </row>
    <row r="1714" spans="2:40" x14ac:dyDescent="0.25">
      <c r="B1714" s="7" t="s">
        <v>10</v>
      </c>
      <c r="C1714" s="32" t="s">
        <v>139</v>
      </c>
      <c r="D1714" s="8" t="s">
        <v>303</v>
      </c>
      <c r="E1714" s="16"/>
      <c r="F1714" s="72"/>
      <c r="G1714" s="16"/>
      <c r="H1714" s="16"/>
      <c r="AJ1714" s="28"/>
      <c r="AK1714" s="28"/>
      <c r="AL1714" s="28"/>
      <c r="AM1714" s="28"/>
      <c r="AN1714" s="28"/>
    </row>
    <row r="1715" spans="2:40" x14ac:dyDescent="0.25">
      <c r="B1715" s="7" t="s">
        <v>227</v>
      </c>
      <c r="C1715" s="32" t="s">
        <v>139</v>
      </c>
      <c r="D1715" s="8" t="s">
        <v>303</v>
      </c>
      <c r="E1715" s="16"/>
      <c r="F1715" s="72"/>
      <c r="G1715" s="16"/>
      <c r="H1715" s="16"/>
      <c r="AJ1715" s="28"/>
      <c r="AK1715" s="28"/>
      <c r="AL1715" s="28"/>
      <c r="AM1715" s="28"/>
      <c r="AN1715" s="28"/>
    </row>
    <row r="1716" spans="2:40" x14ac:dyDescent="0.25">
      <c r="B1716" s="7" t="s">
        <v>51</v>
      </c>
      <c r="C1716" s="32" t="s">
        <v>60</v>
      </c>
      <c r="D1716" s="8" t="s">
        <v>966</v>
      </c>
      <c r="E1716" s="16"/>
      <c r="F1716" s="72"/>
      <c r="G1716" s="16"/>
      <c r="H1716" s="16"/>
      <c r="AJ1716" s="28"/>
      <c r="AK1716" s="28"/>
      <c r="AL1716" s="28"/>
      <c r="AM1716" s="28"/>
      <c r="AN1716" s="28"/>
    </row>
    <row r="1717" spans="2:40" x14ac:dyDescent="0.25">
      <c r="B1717" s="7" t="s">
        <v>25</v>
      </c>
      <c r="C1717" s="32" t="s">
        <v>139</v>
      </c>
      <c r="D1717" s="8" t="s">
        <v>303</v>
      </c>
      <c r="E1717" s="16"/>
      <c r="F1717" s="72"/>
      <c r="G1717" s="16"/>
      <c r="H1717" s="16"/>
      <c r="AJ1717" s="28"/>
      <c r="AK1717" s="28"/>
      <c r="AL1717" s="28"/>
      <c r="AM1717" s="28"/>
      <c r="AN1717" s="28"/>
    </row>
    <row r="1718" spans="2:40" x14ac:dyDescent="0.25">
      <c r="B1718" s="7" t="s">
        <v>228</v>
      </c>
      <c r="C1718" s="32" t="s">
        <v>139</v>
      </c>
      <c r="D1718" s="8" t="s">
        <v>303</v>
      </c>
      <c r="E1718" s="16"/>
      <c r="F1718" s="72"/>
      <c r="G1718" s="16"/>
      <c r="H1718" s="16"/>
      <c r="AJ1718" s="28"/>
      <c r="AK1718" s="28"/>
      <c r="AL1718" s="28"/>
      <c r="AM1718" s="28"/>
      <c r="AN1718" s="28"/>
    </row>
    <row r="1719" spans="2:40" x14ac:dyDescent="0.25">
      <c r="B1719" s="7" t="s">
        <v>113</v>
      </c>
      <c r="C1719" s="32" t="s">
        <v>139</v>
      </c>
      <c r="D1719" s="8" t="s">
        <v>303</v>
      </c>
      <c r="E1719" s="16"/>
      <c r="F1719" s="72"/>
      <c r="G1719" s="16"/>
      <c r="H1719" s="16"/>
      <c r="AJ1719" s="28"/>
      <c r="AK1719" s="28"/>
      <c r="AL1719" s="28"/>
      <c r="AM1719" s="28"/>
      <c r="AN1719" s="28"/>
    </row>
    <row r="1720" spans="2:40" x14ac:dyDescent="0.25">
      <c r="B1720" s="7" t="s">
        <v>47</v>
      </c>
      <c r="C1720" s="32" t="s">
        <v>60</v>
      </c>
      <c r="D1720" s="8" t="s">
        <v>303</v>
      </c>
      <c r="E1720" s="16"/>
      <c r="F1720" s="72"/>
      <c r="G1720" s="16"/>
      <c r="H1720" s="16"/>
      <c r="AJ1720" s="28"/>
      <c r="AK1720" s="28"/>
      <c r="AL1720" s="28"/>
      <c r="AM1720" s="28"/>
      <c r="AN1720" s="28"/>
    </row>
    <row r="1721" spans="2:40" x14ac:dyDescent="0.25">
      <c r="B1721" s="7" t="s">
        <v>46</v>
      </c>
      <c r="C1721" s="32" t="s">
        <v>60</v>
      </c>
      <c r="D1721" s="8" t="s">
        <v>303</v>
      </c>
      <c r="E1721" s="16"/>
      <c r="F1721" s="72"/>
      <c r="G1721" s="16"/>
      <c r="H1721" s="16"/>
      <c r="AJ1721" s="28"/>
      <c r="AK1721" s="28"/>
      <c r="AL1721" s="28"/>
      <c r="AM1721" s="28"/>
      <c r="AN1721" s="28"/>
    </row>
    <row r="1722" spans="2:40" x14ac:dyDescent="0.25">
      <c r="B1722" s="7" t="s">
        <v>48</v>
      </c>
      <c r="C1722" s="32" t="s">
        <v>60</v>
      </c>
      <c r="D1722" s="8" t="s">
        <v>303</v>
      </c>
      <c r="E1722" s="16"/>
      <c r="F1722" s="72"/>
      <c r="G1722" s="16"/>
      <c r="H1722" s="16"/>
      <c r="AJ1722" s="28"/>
      <c r="AK1722" s="28"/>
      <c r="AL1722" s="28"/>
      <c r="AM1722" s="28"/>
      <c r="AN1722" s="28"/>
    </row>
    <row r="1723" spans="2:40" x14ac:dyDescent="0.25">
      <c r="B1723" s="7" t="s">
        <v>48</v>
      </c>
      <c r="C1723" s="32" t="s">
        <v>60</v>
      </c>
      <c r="D1723" s="8" t="s">
        <v>303</v>
      </c>
      <c r="E1723" s="16"/>
      <c r="F1723" s="72"/>
      <c r="G1723" s="16"/>
      <c r="H1723" s="16"/>
      <c r="AJ1723" s="28"/>
      <c r="AK1723" s="28"/>
      <c r="AL1723" s="28"/>
      <c r="AM1723" s="28"/>
      <c r="AN1723" s="28"/>
    </row>
    <row r="1724" spans="2:40" x14ac:dyDescent="0.25">
      <c r="B1724" s="7" t="s">
        <v>55</v>
      </c>
      <c r="C1724" s="32" t="s">
        <v>60</v>
      </c>
      <c r="D1724" s="8" t="s">
        <v>966</v>
      </c>
      <c r="E1724" s="16"/>
      <c r="F1724" s="72"/>
      <c r="G1724" s="16"/>
      <c r="H1724" s="16"/>
      <c r="AJ1724" s="28"/>
      <c r="AK1724" s="28"/>
      <c r="AL1724" s="28"/>
      <c r="AM1724" s="28"/>
      <c r="AN1724" s="28"/>
    </row>
    <row r="1725" spans="2:40" x14ac:dyDescent="0.25">
      <c r="B1725" s="7" t="s">
        <v>8</v>
      </c>
      <c r="C1725" s="32" t="s">
        <v>139</v>
      </c>
      <c r="D1725" s="8" t="s">
        <v>303</v>
      </c>
      <c r="E1725" s="16"/>
      <c r="F1725" s="72"/>
      <c r="G1725" s="16"/>
      <c r="H1725" s="16"/>
      <c r="AJ1725" s="28"/>
      <c r="AK1725" s="28"/>
      <c r="AL1725" s="28"/>
      <c r="AM1725" s="28"/>
      <c r="AN1725" s="28"/>
    </row>
    <row r="1726" spans="2:40" x14ac:dyDescent="0.25">
      <c r="B1726" s="7" t="s">
        <v>99</v>
      </c>
      <c r="C1726" s="32" t="s">
        <v>141</v>
      </c>
      <c r="D1726" s="8" t="s">
        <v>304</v>
      </c>
      <c r="E1726" s="16"/>
      <c r="F1726" s="72"/>
      <c r="G1726" s="16"/>
      <c r="H1726" s="16"/>
      <c r="AJ1726" s="28"/>
      <c r="AK1726" s="28"/>
      <c r="AL1726" s="28"/>
      <c r="AM1726" s="28"/>
      <c r="AN1726" s="28"/>
    </row>
    <row r="1727" spans="2:40" x14ac:dyDescent="0.25">
      <c r="B1727" s="7" t="s">
        <v>98</v>
      </c>
      <c r="C1727" s="32" t="s">
        <v>141</v>
      </c>
      <c r="D1727" s="8" t="s">
        <v>304</v>
      </c>
      <c r="E1727" s="16"/>
      <c r="F1727" s="72"/>
      <c r="G1727" s="16"/>
      <c r="H1727" s="16"/>
      <c r="AJ1727" s="28"/>
      <c r="AK1727" s="28"/>
      <c r="AL1727" s="28"/>
      <c r="AM1727" s="28"/>
      <c r="AN1727" s="28"/>
    </row>
    <row r="1728" spans="2:40" x14ac:dyDescent="0.25">
      <c r="B1728" s="7" t="s">
        <v>229</v>
      </c>
      <c r="C1728" s="32" t="s">
        <v>139</v>
      </c>
      <c r="D1728" s="8" t="s">
        <v>303</v>
      </c>
      <c r="E1728" s="16"/>
      <c r="F1728" s="72"/>
      <c r="G1728" s="16"/>
      <c r="H1728" s="16"/>
      <c r="AJ1728" s="28"/>
      <c r="AK1728" s="28"/>
      <c r="AL1728" s="28"/>
      <c r="AM1728" s="28"/>
      <c r="AN1728" s="28"/>
    </row>
    <row r="1729" spans="2:40" x14ac:dyDescent="0.25">
      <c r="B1729" s="7" t="s">
        <v>125</v>
      </c>
      <c r="C1729" s="32" t="s">
        <v>139</v>
      </c>
      <c r="D1729" s="8" t="s">
        <v>304</v>
      </c>
      <c r="E1729" s="16"/>
      <c r="F1729" s="72"/>
      <c r="G1729" s="16"/>
      <c r="H1729" s="16"/>
      <c r="AJ1729" s="28"/>
      <c r="AK1729" s="28"/>
      <c r="AL1729" s="28"/>
      <c r="AM1729" s="28"/>
      <c r="AN1729" s="28"/>
    </row>
    <row r="1730" spans="2:40" x14ac:dyDescent="0.25">
      <c r="B1730" s="7" t="s">
        <v>3</v>
      </c>
      <c r="C1730" s="32" t="s">
        <v>139</v>
      </c>
      <c r="D1730" s="8" t="s">
        <v>304</v>
      </c>
      <c r="E1730" s="16"/>
      <c r="F1730" s="72"/>
      <c r="G1730" s="16"/>
      <c r="H1730" s="16"/>
      <c r="AJ1730" s="28"/>
      <c r="AK1730" s="28"/>
      <c r="AL1730" s="28"/>
      <c r="AM1730" s="28"/>
      <c r="AN1730" s="28"/>
    </row>
    <row r="1731" spans="2:40" x14ac:dyDescent="0.25">
      <c r="B1731" s="7" t="s">
        <v>6</v>
      </c>
      <c r="C1731" s="32" t="s">
        <v>139</v>
      </c>
      <c r="D1731" s="8" t="s">
        <v>304</v>
      </c>
      <c r="E1731" s="16"/>
      <c r="F1731" s="72"/>
      <c r="G1731" s="16"/>
      <c r="H1731" s="16"/>
      <c r="AJ1731" s="28"/>
      <c r="AK1731" s="28"/>
      <c r="AL1731" s="28"/>
      <c r="AM1731" s="28"/>
      <c r="AN1731" s="28"/>
    </row>
    <row r="1732" spans="2:40" x14ac:dyDescent="0.25">
      <c r="B1732" s="7" t="s">
        <v>49</v>
      </c>
      <c r="C1732" s="32" t="s">
        <v>60</v>
      </c>
      <c r="D1732" s="8" t="s">
        <v>303</v>
      </c>
      <c r="E1732" s="16"/>
      <c r="F1732" s="72"/>
      <c r="G1732" s="16"/>
      <c r="H1732" s="16"/>
      <c r="AJ1732" s="28"/>
      <c r="AK1732" s="28"/>
      <c r="AL1732" s="28"/>
      <c r="AM1732" s="28"/>
      <c r="AN1732" s="28"/>
    </row>
    <row r="1733" spans="2:40" x14ac:dyDescent="0.25">
      <c r="B1733" s="7" t="s">
        <v>22</v>
      </c>
      <c r="C1733" s="32" t="s">
        <v>139</v>
      </c>
      <c r="D1733" s="8" t="s">
        <v>303</v>
      </c>
      <c r="E1733" s="16"/>
      <c r="F1733" s="72"/>
      <c r="G1733" s="16"/>
      <c r="H1733" s="16"/>
      <c r="AJ1733" s="28"/>
      <c r="AK1733" s="28"/>
      <c r="AL1733" s="28"/>
      <c r="AM1733" s="28"/>
      <c r="AN1733" s="28"/>
    </row>
    <row r="1734" spans="2:40" x14ac:dyDescent="0.25">
      <c r="B1734" s="7" t="s">
        <v>230</v>
      </c>
      <c r="C1734" s="32" t="s">
        <v>139</v>
      </c>
      <c r="D1734" s="8" t="s">
        <v>303</v>
      </c>
      <c r="E1734" s="16"/>
      <c r="F1734" s="72"/>
      <c r="G1734" s="16"/>
      <c r="H1734" s="16"/>
      <c r="AJ1734" s="28"/>
      <c r="AK1734" s="28"/>
      <c r="AL1734" s="28"/>
      <c r="AM1734" s="28"/>
      <c r="AN1734" s="28"/>
    </row>
    <row r="1735" spans="2:40" x14ac:dyDescent="0.25">
      <c r="B1735" s="7" t="s">
        <v>44</v>
      </c>
      <c r="C1735" s="32" t="s">
        <v>60</v>
      </c>
      <c r="D1735" s="8" t="s">
        <v>304</v>
      </c>
      <c r="E1735" s="16"/>
      <c r="F1735" s="72"/>
      <c r="G1735" s="16"/>
      <c r="H1735" s="16"/>
      <c r="AJ1735" s="28"/>
      <c r="AK1735" s="28"/>
      <c r="AL1735" s="28"/>
      <c r="AM1735" s="28"/>
      <c r="AN1735" s="28"/>
    </row>
    <row r="1736" spans="2:40" x14ac:dyDescent="0.25">
      <c r="B1736" s="7" t="s">
        <v>50</v>
      </c>
      <c r="C1736" s="32" t="s">
        <v>60</v>
      </c>
      <c r="D1736" s="8" t="s">
        <v>966</v>
      </c>
      <c r="E1736" s="16"/>
      <c r="F1736" s="72"/>
      <c r="G1736" s="16"/>
      <c r="H1736" s="16"/>
      <c r="AJ1736" s="28"/>
      <c r="AK1736" s="28"/>
      <c r="AL1736" s="28"/>
      <c r="AM1736" s="28"/>
      <c r="AN1736" s="28"/>
    </row>
    <row r="1737" spans="2:40" x14ac:dyDescent="0.25">
      <c r="B1737" s="7" t="s">
        <v>45</v>
      </c>
      <c r="C1737" s="32" t="s">
        <v>60</v>
      </c>
      <c r="D1737" s="8" t="s">
        <v>304</v>
      </c>
      <c r="E1737" s="16"/>
      <c r="F1737" s="72"/>
      <c r="G1737" s="16"/>
      <c r="H1737" s="16"/>
      <c r="AJ1737" s="28"/>
      <c r="AK1737" s="28"/>
      <c r="AL1737" s="28"/>
      <c r="AM1737" s="28"/>
      <c r="AN1737" s="28"/>
    </row>
    <row r="1738" spans="2:40" x14ac:dyDescent="0.25">
      <c r="B1738" s="7" t="s">
        <v>0</v>
      </c>
      <c r="C1738" s="32" t="s">
        <v>139</v>
      </c>
      <c r="D1738" s="8" t="s">
        <v>304</v>
      </c>
      <c r="E1738" s="16"/>
      <c r="F1738" s="72"/>
      <c r="G1738" s="16"/>
      <c r="H1738" s="16"/>
      <c r="AJ1738" s="28"/>
      <c r="AK1738" s="28"/>
      <c r="AL1738" s="28"/>
      <c r="AM1738" s="28"/>
      <c r="AN1738" s="28"/>
    </row>
    <row r="1739" spans="2:40" x14ac:dyDescent="0.25">
      <c r="B1739" s="7" t="s">
        <v>9</v>
      </c>
      <c r="C1739" s="32" t="s">
        <v>139</v>
      </c>
      <c r="D1739" s="8" t="s">
        <v>304</v>
      </c>
      <c r="E1739" s="16"/>
      <c r="F1739" s="72"/>
      <c r="G1739" s="16"/>
      <c r="H1739" s="16"/>
      <c r="AJ1739" s="28"/>
      <c r="AK1739" s="28"/>
      <c r="AL1739" s="28"/>
      <c r="AM1739" s="28"/>
      <c r="AN1739" s="28"/>
    </row>
    <row r="1740" spans="2:40" x14ac:dyDescent="0.25">
      <c r="B1740" s="7" t="s">
        <v>231</v>
      </c>
      <c r="C1740" s="32" t="s">
        <v>139</v>
      </c>
      <c r="D1740" s="8" t="s">
        <v>304</v>
      </c>
      <c r="E1740" s="16"/>
      <c r="F1740" s="72"/>
      <c r="G1740" s="16"/>
      <c r="H1740" s="16"/>
      <c r="AJ1740" s="28"/>
      <c r="AK1740" s="28"/>
      <c r="AL1740" s="28"/>
      <c r="AM1740" s="28"/>
      <c r="AN1740" s="28"/>
    </row>
    <row r="1741" spans="2:40" x14ac:dyDescent="0.25">
      <c r="B1741" s="7" t="s">
        <v>232</v>
      </c>
      <c r="C1741" s="32" t="s">
        <v>139</v>
      </c>
      <c r="D1741" s="8" t="s">
        <v>304</v>
      </c>
      <c r="E1741" s="16"/>
      <c r="F1741" s="72"/>
      <c r="G1741" s="16"/>
      <c r="H1741" s="16"/>
      <c r="AJ1741" s="28"/>
      <c r="AK1741" s="28"/>
      <c r="AL1741" s="28"/>
      <c r="AM1741" s="28"/>
      <c r="AN1741" s="28"/>
    </row>
    <row r="1742" spans="2:40" x14ac:dyDescent="0.25">
      <c r="B1742" s="7" t="s">
        <v>56</v>
      </c>
      <c r="C1742" s="32" t="s">
        <v>60</v>
      </c>
      <c r="D1742" s="8" t="s">
        <v>303</v>
      </c>
      <c r="E1742" s="16"/>
      <c r="F1742" s="72"/>
      <c r="G1742" s="16"/>
      <c r="H1742" s="16"/>
      <c r="AJ1742" s="28"/>
      <c r="AK1742" s="28"/>
      <c r="AL1742" s="28"/>
      <c r="AM1742" s="28"/>
      <c r="AN1742" s="28"/>
    </row>
    <row r="1743" spans="2:40" x14ac:dyDescent="0.25">
      <c r="B1743" s="24" t="s">
        <v>54</v>
      </c>
      <c r="C1743" s="34" t="s">
        <v>60</v>
      </c>
      <c r="D1743" s="8" t="s">
        <v>966</v>
      </c>
      <c r="E1743" s="16"/>
      <c r="F1743" s="72"/>
      <c r="G1743" s="16"/>
      <c r="H1743" s="16"/>
      <c r="AJ1743" s="28"/>
      <c r="AK1743" s="28"/>
      <c r="AL1743" s="28"/>
      <c r="AM1743" s="28"/>
      <c r="AN1743" s="28"/>
    </row>
    <row r="1744" spans="2:40" x14ac:dyDescent="0.25">
      <c r="AJ1744" s="28"/>
      <c r="AK1744" s="28"/>
      <c r="AL1744" s="28"/>
      <c r="AM1744" s="28"/>
      <c r="AN1744" s="28"/>
    </row>
    <row r="1745" spans="35:40" x14ac:dyDescent="0.25">
      <c r="AJ1745" s="28"/>
      <c r="AK1745" s="28"/>
      <c r="AL1745" s="28"/>
      <c r="AM1745" s="28"/>
      <c r="AN1745" s="28"/>
    </row>
    <row r="1746" spans="35:40" x14ac:dyDescent="0.25">
      <c r="AJ1746" s="28"/>
      <c r="AK1746" s="28"/>
      <c r="AL1746" s="28"/>
      <c r="AM1746" s="28"/>
      <c r="AN1746" s="28"/>
    </row>
    <row r="1747" spans="35:40" x14ac:dyDescent="0.25">
      <c r="AJ1747" s="28"/>
      <c r="AK1747" s="28"/>
      <c r="AL1747" s="28"/>
      <c r="AM1747" s="28"/>
      <c r="AN1747" s="28"/>
    </row>
    <row r="1748" spans="35:40" x14ac:dyDescent="0.25">
      <c r="AJ1748" s="28"/>
      <c r="AK1748" s="28"/>
      <c r="AL1748" s="28"/>
      <c r="AM1748" s="28"/>
      <c r="AN1748" s="28"/>
    </row>
    <row r="1749" spans="35:40" x14ac:dyDescent="0.25">
      <c r="AI1749" s="63"/>
      <c r="AJ1749" s="28"/>
      <c r="AK1749" s="28"/>
      <c r="AL1749" s="28"/>
      <c r="AM1749" s="28"/>
      <c r="AN1749" s="28"/>
    </row>
  </sheetData>
  <mergeCells count="3">
    <mergeCell ref="A1:H3"/>
    <mergeCell ref="AO4:AQ4"/>
    <mergeCell ref="AR4:AT4"/>
  </mergeCells>
  <conditionalFormatting sqref="B6:E6">
    <cfRule type="containsText" dxfId="32" priority="3" operator="containsText" text="Top-2">
      <formula>NOT(ISERROR(SEARCH("Top-2",B6)))</formula>
    </cfRule>
  </conditionalFormatting>
  <conditionalFormatting sqref="AQ1700">
    <cfRule type="cellIs" dxfId="31" priority="2" operator="lessThan">
      <formula>0</formula>
    </cfRule>
  </conditionalFormatting>
  <conditionalFormatting sqref="AT1700">
    <cfRule type="cellIs" dxfId="30" priority="1" operator="lessThan">
      <formula>0</formula>
    </cfRule>
  </conditionalFormatting>
  <pageMargins left="0.31496062992125984" right="0.31496062992125984" top="0.15748031496062992" bottom="0.55118110236220474" header="0.31496062992125984" footer="0.31496062992125984"/>
  <pageSetup paperSize="9" scale="92" fitToHeight="24" orientation="landscape" horizontalDpi="1200" verticalDpi="1200" r:id="rId1"/>
  <headerFooter>
    <oddHeader>&amp;R&amp;P/&amp;N</oddHeader>
    <oddFooter>&amp;Lwww.eliteracing.com.au&amp;CMel-Syd Pro-Strategy Betting&amp;R&amp;14MEL-SYD &amp;"Calibri,Bold"ONE Final Bet In a Race&amp;"Calibri,Regular"&amp;11 2021-2024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5066F-3194-4DCC-8376-AD3CB918A9A9}">
  <sheetPr>
    <tabColor rgb="FF92D050"/>
  </sheetPr>
  <dimension ref="D2:L224"/>
  <sheetViews>
    <sheetView showGridLines="0" zoomScale="90" zoomScaleNormal="90" workbookViewId="0">
      <pane xSplit="4" ySplit="14" topLeftCell="E15" activePane="bottomRight" state="frozen"/>
      <selection pane="topRight" activeCell="E1" sqref="E1"/>
      <selection pane="bottomLeft" activeCell="A11" sqref="A11"/>
      <selection pane="bottomRight" activeCell="W31" sqref="W31"/>
    </sheetView>
  </sheetViews>
  <sheetFormatPr defaultRowHeight="15" x14ac:dyDescent="0.25"/>
  <cols>
    <col min="4" max="4" width="13.140625" bestFit="1" customWidth="1"/>
    <col min="5" max="5" width="9.85546875" customWidth="1"/>
    <col min="6" max="8" width="10.28515625" customWidth="1"/>
    <col min="9" max="9" width="12.140625" customWidth="1"/>
    <col min="10" max="10" width="10.7109375" customWidth="1"/>
    <col min="11" max="11" width="12" customWidth="1"/>
    <col min="12" max="12" width="11.42578125" customWidth="1"/>
  </cols>
  <sheetData>
    <row r="2" spans="4:12" x14ac:dyDescent="0.25">
      <c r="D2" s="29" t="s">
        <v>57</v>
      </c>
      <c r="E2" s="4" t="s">
        <v>60</v>
      </c>
    </row>
    <row r="3" spans="4:12" ht="21" customHeight="1" x14ac:dyDescent="0.25">
      <c r="D3" s="29" t="s">
        <v>303</v>
      </c>
      <c r="E3" s="4" t="s">
        <v>53</v>
      </c>
    </row>
    <row r="4" spans="4:12" ht="21" customHeight="1" x14ac:dyDescent="0.25">
      <c r="D4" s="29" t="s">
        <v>469</v>
      </c>
      <c r="E4" s="4" t="s">
        <v>53</v>
      </c>
    </row>
    <row r="5" spans="4:12" ht="21" customHeight="1" x14ac:dyDescent="0.25">
      <c r="D5" s="29" t="s">
        <v>984</v>
      </c>
      <c r="E5" s="4" t="s">
        <v>53</v>
      </c>
    </row>
    <row r="6" spans="4:12" ht="21" customHeight="1" x14ac:dyDescent="0.25">
      <c r="D6" s="29" t="s">
        <v>973</v>
      </c>
      <c r="E6" s="4" t="s">
        <v>53</v>
      </c>
    </row>
    <row r="7" spans="4:12" ht="21" customHeight="1" x14ac:dyDescent="0.25">
      <c r="D7" s="29" t="s">
        <v>41</v>
      </c>
      <c r="E7" s="4" t="s">
        <v>53</v>
      </c>
    </row>
    <row r="8" spans="4:12" ht="21" customHeight="1" x14ac:dyDescent="0.25">
      <c r="D8" s="29" t="s">
        <v>1589</v>
      </c>
      <c r="E8" s="4" t="s">
        <v>53</v>
      </c>
    </row>
    <row r="9" spans="4:12" ht="21" customHeight="1" x14ac:dyDescent="0.25">
      <c r="D9" s="29" t="s">
        <v>35</v>
      </c>
      <c r="E9" s="4">
        <v>100</v>
      </c>
    </row>
    <row r="10" spans="4:12" ht="21" customHeight="1" x14ac:dyDescent="0.35">
      <c r="D10" s="29" t="s">
        <v>1669</v>
      </c>
      <c r="E10" s="4">
        <v>100</v>
      </c>
      <c r="I10" s="107" t="s">
        <v>1673</v>
      </c>
      <c r="J10" s="107"/>
      <c r="K10" s="107"/>
      <c r="L10" s="107"/>
    </row>
    <row r="12" spans="4:12" s="35" customFormat="1" ht="37.5" customHeight="1" x14ac:dyDescent="0.2">
      <c r="D12" s="29" t="s">
        <v>43</v>
      </c>
      <c r="E12" s="30" t="s">
        <v>1674</v>
      </c>
      <c r="F12" s="30" t="s">
        <v>1675</v>
      </c>
      <c r="G12" s="30" t="s">
        <v>1676</v>
      </c>
      <c r="H12" s="30" t="s">
        <v>1677</v>
      </c>
      <c r="I12" s="30" t="s">
        <v>1672</v>
      </c>
      <c r="J12" s="30" t="s">
        <v>1678</v>
      </c>
      <c r="K12" s="30" t="s">
        <v>1679</v>
      </c>
      <c r="L12" s="30" t="s">
        <v>1680</v>
      </c>
    </row>
    <row r="13" spans="4:12" ht="19.5" customHeight="1" x14ac:dyDescent="0.25">
      <c r="D13" s="4" t="s">
        <v>1686</v>
      </c>
      <c r="E13" s="4">
        <v>158</v>
      </c>
      <c r="F13" s="4">
        <v>15800</v>
      </c>
      <c r="G13" s="4">
        <v>20385</v>
      </c>
      <c r="H13" s="4">
        <v>4585</v>
      </c>
      <c r="I13" s="4">
        <v>158</v>
      </c>
      <c r="J13" s="4">
        <v>15800</v>
      </c>
      <c r="K13" s="4">
        <v>20385</v>
      </c>
      <c r="L13" s="37">
        <v>4585</v>
      </c>
    </row>
    <row r="14" spans="4:12" x14ac:dyDescent="0.25">
      <c r="D14" s="97" t="s">
        <v>1687</v>
      </c>
      <c r="E14" s="4">
        <v>9</v>
      </c>
      <c r="F14" s="4">
        <v>900</v>
      </c>
      <c r="G14" s="4">
        <v>935</v>
      </c>
      <c r="H14" s="4">
        <v>35</v>
      </c>
      <c r="I14" s="4">
        <v>9</v>
      </c>
      <c r="J14" s="4">
        <v>900</v>
      </c>
      <c r="K14" s="4">
        <v>935</v>
      </c>
      <c r="L14" s="4">
        <v>35</v>
      </c>
    </row>
    <row r="15" spans="4:12" x14ac:dyDescent="0.25">
      <c r="D15" s="97" t="s">
        <v>1688</v>
      </c>
      <c r="E15" s="4">
        <v>11</v>
      </c>
      <c r="F15" s="4">
        <v>1100</v>
      </c>
      <c r="G15" s="4">
        <v>1050</v>
      </c>
      <c r="H15" s="4">
        <v>-50</v>
      </c>
      <c r="I15" s="4">
        <v>11</v>
      </c>
      <c r="J15" s="4">
        <v>1100</v>
      </c>
      <c r="K15" s="4">
        <v>1050</v>
      </c>
      <c r="L15" s="4">
        <v>-50</v>
      </c>
    </row>
    <row r="16" spans="4:12" x14ac:dyDescent="0.25">
      <c r="D16" s="97" t="s">
        <v>1689</v>
      </c>
      <c r="E16" s="4">
        <v>5</v>
      </c>
      <c r="F16" s="4">
        <v>500</v>
      </c>
      <c r="G16" s="4">
        <v>200</v>
      </c>
      <c r="H16" s="4">
        <v>-300</v>
      </c>
      <c r="I16" s="4">
        <v>5</v>
      </c>
      <c r="J16" s="4">
        <v>500</v>
      </c>
      <c r="K16" s="4">
        <v>200</v>
      </c>
      <c r="L16" s="4">
        <v>-300</v>
      </c>
    </row>
    <row r="17" spans="4:12" x14ac:dyDescent="0.25">
      <c r="D17" s="97" t="s">
        <v>1690</v>
      </c>
      <c r="E17" s="4">
        <v>8</v>
      </c>
      <c r="F17" s="4">
        <v>800</v>
      </c>
      <c r="G17" s="4">
        <v>2140</v>
      </c>
      <c r="H17" s="4">
        <v>1340</v>
      </c>
      <c r="I17" s="4">
        <v>8</v>
      </c>
      <c r="J17" s="4">
        <v>800</v>
      </c>
      <c r="K17" s="4">
        <v>2140</v>
      </c>
      <c r="L17" s="4">
        <v>1340</v>
      </c>
    </row>
    <row r="18" spans="4:12" x14ac:dyDescent="0.25">
      <c r="D18" s="97" t="s">
        <v>1691</v>
      </c>
      <c r="E18" s="4">
        <v>19</v>
      </c>
      <c r="F18" s="4">
        <v>1900</v>
      </c>
      <c r="G18" s="4">
        <v>1690</v>
      </c>
      <c r="H18" s="4">
        <v>-210</v>
      </c>
      <c r="I18" s="4">
        <v>19</v>
      </c>
      <c r="J18" s="4">
        <v>1900</v>
      </c>
      <c r="K18" s="4">
        <v>1690</v>
      </c>
      <c r="L18" s="4">
        <v>-210</v>
      </c>
    </row>
    <row r="19" spans="4:12" x14ac:dyDescent="0.25">
      <c r="D19" s="97" t="s">
        <v>1692</v>
      </c>
      <c r="E19" s="4">
        <v>15</v>
      </c>
      <c r="F19" s="4">
        <v>1500</v>
      </c>
      <c r="G19" s="4">
        <v>2290</v>
      </c>
      <c r="H19" s="4">
        <v>790</v>
      </c>
      <c r="I19" s="4">
        <v>15</v>
      </c>
      <c r="J19" s="4">
        <v>1500</v>
      </c>
      <c r="K19" s="4">
        <v>2290</v>
      </c>
      <c r="L19" s="4">
        <v>790</v>
      </c>
    </row>
    <row r="20" spans="4:12" x14ac:dyDescent="0.25">
      <c r="D20" s="97" t="s">
        <v>1693</v>
      </c>
      <c r="E20" s="4">
        <v>16</v>
      </c>
      <c r="F20" s="4">
        <v>1600</v>
      </c>
      <c r="G20" s="4">
        <v>1160</v>
      </c>
      <c r="H20" s="4">
        <v>-440</v>
      </c>
      <c r="I20" s="4">
        <v>16</v>
      </c>
      <c r="J20" s="4">
        <v>1600</v>
      </c>
      <c r="K20" s="4">
        <v>1160</v>
      </c>
      <c r="L20" s="4">
        <v>-440</v>
      </c>
    </row>
    <row r="21" spans="4:12" x14ac:dyDescent="0.25">
      <c r="D21" s="97" t="s">
        <v>1694</v>
      </c>
      <c r="E21" s="4">
        <v>19</v>
      </c>
      <c r="F21" s="4">
        <v>1900</v>
      </c>
      <c r="G21" s="4">
        <v>5540</v>
      </c>
      <c r="H21" s="4">
        <v>3639.9999999999995</v>
      </c>
      <c r="I21" s="4">
        <v>19</v>
      </c>
      <c r="J21" s="4">
        <v>1900</v>
      </c>
      <c r="K21" s="4">
        <v>5540</v>
      </c>
      <c r="L21" s="4">
        <v>3639.9999999999995</v>
      </c>
    </row>
    <row r="22" spans="4:12" x14ac:dyDescent="0.25">
      <c r="D22" s="97" t="s">
        <v>1695</v>
      </c>
      <c r="E22" s="4">
        <v>14</v>
      </c>
      <c r="F22" s="4">
        <v>1400</v>
      </c>
      <c r="G22" s="4">
        <v>4020</v>
      </c>
      <c r="H22" s="4">
        <v>2620</v>
      </c>
      <c r="I22" s="4">
        <v>14</v>
      </c>
      <c r="J22" s="4">
        <v>1400</v>
      </c>
      <c r="K22" s="4">
        <v>4020</v>
      </c>
      <c r="L22" s="4">
        <v>2620</v>
      </c>
    </row>
    <row r="23" spans="4:12" x14ac:dyDescent="0.25">
      <c r="D23" s="97" t="s">
        <v>1696</v>
      </c>
      <c r="E23" s="4">
        <v>11</v>
      </c>
      <c r="F23" s="4">
        <v>1100</v>
      </c>
      <c r="G23" s="4">
        <v>620</v>
      </c>
      <c r="H23" s="4">
        <v>-480</v>
      </c>
      <c r="I23" s="4">
        <v>11</v>
      </c>
      <c r="J23" s="4">
        <v>1100</v>
      </c>
      <c r="K23" s="4">
        <v>620</v>
      </c>
      <c r="L23" s="4">
        <v>-480</v>
      </c>
    </row>
    <row r="24" spans="4:12" x14ac:dyDescent="0.25">
      <c r="D24" s="97" t="s">
        <v>1697</v>
      </c>
      <c r="E24" s="4">
        <v>12</v>
      </c>
      <c r="F24" s="4">
        <v>1200</v>
      </c>
      <c r="G24" s="4">
        <v>0</v>
      </c>
      <c r="H24" s="4">
        <v>-1200</v>
      </c>
      <c r="I24" s="4">
        <v>12</v>
      </c>
      <c r="J24" s="4">
        <v>1200</v>
      </c>
      <c r="K24" s="4">
        <v>0</v>
      </c>
      <c r="L24" s="4">
        <v>-1200</v>
      </c>
    </row>
    <row r="25" spans="4:12" x14ac:dyDescent="0.25">
      <c r="D25" s="97" t="s">
        <v>1698</v>
      </c>
      <c r="E25" s="4">
        <v>19</v>
      </c>
      <c r="F25" s="4">
        <v>1900</v>
      </c>
      <c r="G25" s="4">
        <v>740</v>
      </c>
      <c r="H25" s="4">
        <v>-1160</v>
      </c>
      <c r="I25" s="4">
        <v>19</v>
      </c>
      <c r="J25" s="4">
        <v>1900</v>
      </c>
      <c r="K25" s="4">
        <v>740</v>
      </c>
      <c r="L25" s="4">
        <v>-1160</v>
      </c>
    </row>
    <row r="26" spans="4:12" ht="18" customHeight="1" x14ac:dyDescent="0.25">
      <c r="D26" s="4" t="s">
        <v>1699</v>
      </c>
      <c r="E26" s="4">
        <v>130</v>
      </c>
      <c r="F26" s="4">
        <v>13000</v>
      </c>
      <c r="G26" s="4">
        <v>15620</v>
      </c>
      <c r="H26" s="4">
        <v>2620</v>
      </c>
      <c r="I26" s="4">
        <v>130</v>
      </c>
      <c r="J26" s="4">
        <v>13000</v>
      </c>
      <c r="K26" s="4">
        <v>15620</v>
      </c>
      <c r="L26" s="37">
        <v>2620</v>
      </c>
    </row>
    <row r="27" spans="4:12" x14ac:dyDescent="0.25">
      <c r="D27" s="97" t="s">
        <v>1687</v>
      </c>
      <c r="E27" s="4">
        <v>18</v>
      </c>
      <c r="F27" s="4">
        <v>1800</v>
      </c>
      <c r="G27" s="4">
        <v>1630</v>
      </c>
      <c r="H27" s="4">
        <v>-170</v>
      </c>
      <c r="I27" s="4">
        <v>18</v>
      </c>
      <c r="J27" s="4">
        <v>1800</v>
      </c>
      <c r="K27" s="4">
        <v>1630</v>
      </c>
      <c r="L27" s="4">
        <v>-170</v>
      </c>
    </row>
    <row r="28" spans="4:12" x14ac:dyDescent="0.25">
      <c r="D28" s="97" t="s">
        <v>1688</v>
      </c>
      <c r="E28" s="4">
        <v>10</v>
      </c>
      <c r="F28" s="4">
        <v>1000</v>
      </c>
      <c r="G28" s="4">
        <v>1370</v>
      </c>
      <c r="H28" s="4">
        <v>370</v>
      </c>
      <c r="I28" s="4">
        <v>10</v>
      </c>
      <c r="J28" s="4">
        <v>1000</v>
      </c>
      <c r="K28" s="4">
        <v>1370</v>
      </c>
      <c r="L28" s="4">
        <v>370</v>
      </c>
    </row>
    <row r="29" spans="4:12" x14ac:dyDescent="0.25">
      <c r="D29" s="97" t="s">
        <v>1689</v>
      </c>
      <c r="E29" s="4">
        <v>9</v>
      </c>
      <c r="F29" s="4">
        <v>900</v>
      </c>
      <c r="G29" s="4">
        <v>2300</v>
      </c>
      <c r="H29" s="4">
        <v>1400</v>
      </c>
      <c r="I29" s="4">
        <v>9</v>
      </c>
      <c r="J29" s="4">
        <v>900</v>
      </c>
      <c r="K29" s="4">
        <v>2300</v>
      </c>
      <c r="L29" s="4">
        <v>1400</v>
      </c>
    </row>
    <row r="30" spans="4:12" x14ac:dyDescent="0.25">
      <c r="D30" s="97" t="s">
        <v>1690</v>
      </c>
      <c r="E30" s="4">
        <v>4</v>
      </c>
      <c r="F30" s="4">
        <v>400</v>
      </c>
      <c r="G30" s="4">
        <v>830</v>
      </c>
      <c r="H30" s="4">
        <v>430</v>
      </c>
      <c r="I30" s="4">
        <v>4</v>
      </c>
      <c r="J30" s="4">
        <v>400</v>
      </c>
      <c r="K30" s="4">
        <v>830</v>
      </c>
      <c r="L30" s="4">
        <v>430</v>
      </c>
    </row>
    <row r="31" spans="4:12" x14ac:dyDescent="0.25">
      <c r="D31" s="97" t="s">
        <v>1691</v>
      </c>
      <c r="E31" s="4">
        <v>7</v>
      </c>
      <c r="F31" s="4">
        <v>700</v>
      </c>
      <c r="G31" s="4">
        <v>1790</v>
      </c>
      <c r="H31" s="4">
        <v>1090</v>
      </c>
      <c r="I31" s="4">
        <v>7</v>
      </c>
      <c r="J31" s="4">
        <v>700</v>
      </c>
      <c r="K31" s="4">
        <v>1790</v>
      </c>
      <c r="L31" s="4">
        <v>1090</v>
      </c>
    </row>
    <row r="32" spans="4:12" x14ac:dyDescent="0.25">
      <c r="D32" s="97" t="s">
        <v>1692</v>
      </c>
      <c r="E32" s="4">
        <v>13</v>
      </c>
      <c r="F32" s="4">
        <v>1300</v>
      </c>
      <c r="G32" s="4">
        <v>459.99999999999994</v>
      </c>
      <c r="H32" s="4">
        <v>-840</v>
      </c>
      <c r="I32" s="4">
        <v>13</v>
      </c>
      <c r="J32" s="4">
        <v>1300</v>
      </c>
      <c r="K32" s="4">
        <v>459.99999999999994</v>
      </c>
      <c r="L32" s="4">
        <v>-840</v>
      </c>
    </row>
    <row r="33" spans="4:12" x14ac:dyDescent="0.25">
      <c r="D33" s="97" t="s">
        <v>1693</v>
      </c>
      <c r="E33" s="4">
        <v>10</v>
      </c>
      <c r="F33" s="4">
        <v>1000</v>
      </c>
      <c r="G33" s="4">
        <v>840</v>
      </c>
      <c r="H33" s="4">
        <v>-160</v>
      </c>
      <c r="I33" s="4">
        <v>10</v>
      </c>
      <c r="J33" s="4">
        <v>1000</v>
      </c>
      <c r="K33" s="4">
        <v>840</v>
      </c>
      <c r="L33" s="4">
        <v>-160</v>
      </c>
    </row>
    <row r="34" spans="4:12" x14ac:dyDescent="0.25">
      <c r="D34" s="97" t="s">
        <v>1694</v>
      </c>
      <c r="E34" s="4">
        <v>12</v>
      </c>
      <c r="F34" s="4">
        <v>1200</v>
      </c>
      <c r="G34" s="4">
        <v>1040</v>
      </c>
      <c r="H34" s="4">
        <v>-160</v>
      </c>
      <c r="I34" s="4">
        <v>12</v>
      </c>
      <c r="J34" s="4">
        <v>1200</v>
      </c>
      <c r="K34" s="4">
        <v>1040</v>
      </c>
      <c r="L34" s="4">
        <v>-160</v>
      </c>
    </row>
    <row r="35" spans="4:12" x14ac:dyDescent="0.25">
      <c r="D35" s="97" t="s">
        <v>1695</v>
      </c>
      <c r="E35" s="4">
        <v>11</v>
      </c>
      <c r="F35" s="4">
        <v>1100</v>
      </c>
      <c r="G35" s="4">
        <v>1280</v>
      </c>
      <c r="H35" s="4">
        <v>180</v>
      </c>
      <c r="I35" s="4">
        <v>11</v>
      </c>
      <c r="J35" s="4">
        <v>1100</v>
      </c>
      <c r="K35" s="4">
        <v>1280</v>
      </c>
      <c r="L35" s="4">
        <v>180</v>
      </c>
    </row>
    <row r="36" spans="4:12" x14ac:dyDescent="0.25">
      <c r="D36" s="97" t="s">
        <v>1696</v>
      </c>
      <c r="E36" s="4">
        <v>2</v>
      </c>
      <c r="F36" s="4">
        <v>200</v>
      </c>
      <c r="G36" s="4">
        <v>0</v>
      </c>
      <c r="H36" s="4">
        <v>-200</v>
      </c>
      <c r="I36" s="4">
        <v>2</v>
      </c>
      <c r="J36" s="4">
        <v>200</v>
      </c>
      <c r="K36" s="4">
        <v>0</v>
      </c>
      <c r="L36" s="4">
        <v>-200</v>
      </c>
    </row>
    <row r="37" spans="4:12" x14ac:dyDescent="0.25">
      <c r="D37" s="97" t="s">
        <v>1697</v>
      </c>
      <c r="E37" s="4">
        <v>11</v>
      </c>
      <c r="F37" s="4">
        <v>1100</v>
      </c>
      <c r="G37" s="4">
        <v>2150</v>
      </c>
      <c r="H37" s="4">
        <v>1050</v>
      </c>
      <c r="I37" s="4">
        <v>11</v>
      </c>
      <c r="J37" s="4">
        <v>1100</v>
      </c>
      <c r="K37" s="4">
        <v>2150</v>
      </c>
      <c r="L37" s="4">
        <v>1050</v>
      </c>
    </row>
    <row r="38" spans="4:12" x14ac:dyDescent="0.25">
      <c r="D38" s="97" t="s">
        <v>1698</v>
      </c>
      <c r="E38" s="4">
        <v>23</v>
      </c>
      <c r="F38" s="4">
        <v>2300</v>
      </c>
      <c r="G38" s="4">
        <v>1930</v>
      </c>
      <c r="H38" s="4">
        <v>-370</v>
      </c>
      <c r="I38" s="4">
        <v>23</v>
      </c>
      <c r="J38" s="4">
        <v>2300</v>
      </c>
      <c r="K38" s="4">
        <v>1930</v>
      </c>
      <c r="L38" s="4">
        <v>-370</v>
      </c>
    </row>
    <row r="39" spans="4:12" ht="17.25" customHeight="1" x14ac:dyDescent="0.25">
      <c r="D39" s="4" t="s">
        <v>1700</v>
      </c>
      <c r="E39" s="4">
        <v>213</v>
      </c>
      <c r="F39" s="4">
        <v>21300</v>
      </c>
      <c r="G39" s="4">
        <v>28870</v>
      </c>
      <c r="H39" s="4">
        <v>7570</v>
      </c>
      <c r="I39" s="4">
        <v>213</v>
      </c>
      <c r="J39" s="4">
        <v>21300</v>
      </c>
      <c r="K39" s="4">
        <v>28870</v>
      </c>
      <c r="L39" s="37">
        <v>7570</v>
      </c>
    </row>
    <row r="40" spans="4:12" x14ac:dyDescent="0.25">
      <c r="D40" s="97" t="s">
        <v>1687</v>
      </c>
      <c r="E40" s="4">
        <v>18</v>
      </c>
      <c r="F40" s="4">
        <v>1800</v>
      </c>
      <c r="G40" s="4">
        <v>4350</v>
      </c>
      <c r="H40" s="4">
        <v>2550</v>
      </c>
      <c r="I40" s="4">
        <v>18</v>
      </c>
      <c r="J40" s="4">
        <v>1800</v>
      </c>
      <c r="K40" s="4">
        <v>4350</v>
      </c>
      <c r="L40" s="4">
        <v>2550</v>
      </c>
    </row>
    <row r="41" spans="4:12" x14ac:dyDescent="0.25">
      <c r="D41" s="97" t="s">
        <v>1688</v>
      </c>
      <c r="E41" s="4">
        <v>10</v>
      </c>
      <c r="F41" s="4">
        <v>1000</v>
      </c>
      <c r="G41" s="4">
        <v>500</v>
      </c>
      <c r="H41" s="4">
        <v>-500</v>
      </c>
      <c r="I41" s="4">
        <v>10</v>
      </c>
      <c r="J41" s="4">
        <v>1000</v>
      </c>
      <c r="K41" s="4">
        <v>500</v>
      </c>
      <c r="L41" s="4">
        <v>-500</v>
      </c>
    </row>
    <row r="42" spans="4:12" x14ac:dyDescent="0.25">
      <c r="D42" s="97" t="s">
        <v>1689</v>
      </c>
      <c r="E42" s="4">
        <v>13</v>
      </c>
      <c r="F42" s="4">
        <v>1300</v>
      </c>
      <c r="G42" s="4">
        <v>1730</v>
      </c>
      <c r="H42" s="4">
        <v>430</v>
      </c>
      <c r="I42" s="4">
        <v>13</v>
      </c>
      <c r="J42" s="4">
        <v>1300</v>
      </c>
      <c r="K42" s="4">
        <v>1730</v>
      </c>
      <c r="L42" s="4">
        <v>430</v>
      </c>
    </row>
    <row r="43" spans="4:12" x14ac:dyDescent="0.25">
      <c r="D43" s="97" t="s">
        <v>1690</v>
      </c>
      <c r="E43" s="4">
        <v>13</v>
      </c>
      <c r="F43" s="4">
        <v>1300</v>
      </c>
      <c r="G43" s="4">
        <v>245.00000000000003</v>
      </c>
      <c r="H43" s="4">
        <v>-1055</v>
      </c>
      <c r="I43" s="4">
        <v>13</v>
      </c>
      <c r="J43" s="4">
        <v>1300</v>
      </c>
      <c r="K43" s="4">
        <v>245.00000000000003</v>
      </c>
      <c r="L43" s="4">
        <v>-1055</v>
      </c>
    </row>
    <row r="44" spans="4:12" x14ac:dyDescent="0.25">
      <c r="D44" s="97" t="s">
        <v>1691</v>
      </c>
      <c r="E44" s="4">
        <v>18</v>
      </c>
      <c r="F44" s="4">
        <v>1800</v>
      </c>
      <c r="G44" s="4">
        <v>1280</v>
      </c>
      <c r="H44" s="4">
        <v>-520</v>
      </c>
      <c r="I44" s="4">
        <v>18</v>
      </c>
      <c r="J44" s="4">
        <v>1800</v>
      </c>
      <c r="K44" s="4">
        <v>1280</v>
      </c>
      <c r="L44" s="4">
        <v>-520</v>
      </c>
    </row>
    <row r="45" spans="4:12" x14ac:dyDescent="0.25">
      <c r="D45" s="97" t="s">
        <v>1692</v>
      </c>
      <c r="E45" s="4">
        <v>15</v>
      </c>
      <c r="F45" s="4">
        <v>1500</v>
      </c>
      <c r="G45" s="4">
        <v>1100</v>
      </c>
      <c r="H45" s="4">
        <v>-400</v>
      </c>
      <c r="I45" s="4">
        <v>15</v>
      </c>
      <c r="J45" s="4">
        <v>1500</v>
      </c>
      <c r="K45" s="4">
        <v>1100</v>
      </c>
      <c r="L45" s="4">
        <v>-400</v>
      </c>
    </row>
    <row r="46" spans="4:12" x14ac:dyDescent="0.25">
      <c r="D46" s="97" t="s">
        <v>1693</v>
      </c>
      <c r="E46" s="4">
        <v>23</v>
      </c>
      <c r="F46" s="4">
        <v>2300</v>
      </c>
      <c r="G46" s="4">
        <v>4270</v>
      </c>
      <c r="H46" s="4">
        <v>1970</v>
      </c>
      <c r="I46" s="4">
        <v>23</v>
      </c>
      <c r="J46" s="4">
        <v>2300</v>
      </c>
      <c r="K46" s="4">
        <v>4270</v>
      </c>
      <c r="L46" s="4">
        <v>1970</v>
      </c>
    </row>
    <row r="47" spans="4:12" x14ac:dyDescent="0.25">
      <c r="D47" s="97" t="s">
        <v>1694</v>
      </c>
      <c r="E47" s="4">
        <v>20</v>
      </c>
      <c r="F47" s="4">
        <v>2000</v>
      </c>
      <c r="G47" s="4">
        <v>4170</v>
      </c>
      <c r="H47" s="4">
        <v>2170</v>
      </c>
      <c r="I47" s="4">
        <v>20</v>
      </c>
      <c r="J47" s="4">
        <v>2000</v>
      </c>
      <c r="K47" s="4">
        <v>4170</v>
      </c>
      <c r="L47" s="4">
        <v>2170</v>
      </c>
    </row>
    <row r="48" spans="4:12" x14ac:dyDescent="0.25">
      <c r="D48" s="97" t="s">
        <v>1695</v>
      </c>
      <c r="E48" s="4">
        <v>19</v>
      </c>
      <c r="F48" s="4">
        <v>1900</v>
      </c>
      <c r="G48" s="4">
        <v>1540</v>
      </c>
      <c r="H48" s="4">
        <v>-360</v>
      </c>
      <c r="I48" s="4">
        <v>19</v>
      </c>
      <c r="J48" s="4">
        <v>1900</v>
      </c>
      <c r="K48" s="4">
        <v>1540</v>
      </c>
      <c r="L48" s="4">
        <v>-360</v>
      </c>
    </row>
    <row r="49" spans="4:12" x14ac:dyDescent="0.25">
      <c r="D49" s="97" t="s">
        <v>1696</v>
      </c>
      <c r="E49" s="4">
        <v>12</v>
      </c>
      <c r="F49" s="4">
        <v>1200</v>
      </c>
      <c r="G49" s="4">
        <v>1080</v>
      </c>
      <c r="H49" s="4">
        <v>-119.99999999999994</v>
      </c>
      <c r="I49" s="4">
        <v>12</v>
      </c>
      <c r="J49" s="4">
        <v>1200</v>
      </c>
      <c r="K49" s="4">
        <v>1080</v>
      </c>
      <c r="L49" s="4">
        <v>-119.99999999999994</v>
      </c>
    </row>
    <row r="50" spans="4:12" x14ac:dyDescent="0.25">
      <c r="D50" s="97" t="s">
        <v>1697</v>
      </c>
      <c r="E50" s="4">
        <v>20</v>
      </c>
      <c r="F50" s="4">
        <v>2000</v>
      </c>
      <c r="G50" s="4">
        <v>4690</v>
      </c>
      <c r="H50" s="4">
        <v>2690</v>
      </c>
      <c r="I50" s="4">
        <v>20</v>
      </c>
      <c r="J50" s="4">
        <v>2000</v>
      </c>
      <c r="K50" s="4">
        <v>4690</v>
      </c>
      <c r="L50" s="4">
        <v>2690</v>
      </c>
    </row>
    <row r="51" spans="4:12" x14ac:dyDescent="0.25">
      <c r="D51" s="97" t="s">
        <v>1698</v>
      </c>
      <c r="E51" s="4">
        <v>32</v>
      </c>
      <c r="F51" s="4">
        <v>3200</v>
      </c>
      <c r="G51" s="4">
        <v>3915</v>
      </c>
      <c r="H51" s="4">
        <v>715</v>
      </c>
      <c r="I51" s="4">
        <v>32</v>
      </c>
      <c r="J51" s="4">
        <v>3200</v>
      </c>
      <c r="K51" s="4">
        <v>3915</v>
      </c>
      <c r="L51" s="4">
        <v>715</v>
      </c>
    </row>
    <row r="52" spans="4:12" ht="17.25" customHeight="1" x14ac:dyDescent="0.25">
      <c r="D52" s="4" t="s">
        <v>1701</v>
      </c>
      <c r="E52" s="4">
        <v>86</v>
      </c>
      <c r="F52" s="4">
        <v>8600</v>
      </c>
      <c r="G52" s="4">
        <v>13745</v>
      </c>
      <c r="H52" s="4">
        <v>5145</v>
      </c>
      <c r="I52" s="4">
        <v>86</v>
      </c>
      <c r="J52" s="4">
        <v>8600</v>
      </c>
      <c r="K52" s="4">
        <v>13745</v>
      </c>
      <c r="L52" s="37">
        <v>5145</v>
      </c>
    </row>
    <row r="53" spans="4:12" x14ac:dyDescent="0.25">
      <c r="D53" s="97" t="s">
        <v>1687</v>
      </c>
      <c r="E53" s="4">
        <v>15</v>
      </c>
      <c r="F53" s="4">
        <v>1500</v>
      </c>
      <c r="G53" s="4">
        <v>3940</v>
      </c>
      <c r="H53" s="4">
        <v>2440</v>
      </c>
      <c r="I53" s="4">
        <v>15</v>
      </c>
      <c r="J53" s="4">
        <v>1500</v>
      </c>
      <c r="K53" s="4">
        <v>3940</v>
      </c>
      <c r="L53" s="4">
        <v>2440</v>
      </c>
    </row>
    <row r="54" spans="4:12" x14ac:dyDescent="0.25">
      <c r="D54" s="97" t="s">
        <v>1688</v>
      </c>
      <c r="E54" s="4">
        <v>15</v>
      </c>
      <c r="F54" s="4">
        <v>1500</v>
      </c>
      <c r="G54" s="4">
        <v>1340</v>
      </c>
      <c r="H54" s="4">
        <v>-160</v>
      </c>
      <c r="I54" s="4">
        <v>15</v>
      </c>
      <c r="J54" s="4">
        <v>1500</v>
      </c>
      <c r="K54" s="4">
        <v>1340</v>
      </c>
      <c r="L54" s="4">
        <v>-160</v>
      </c>
    </row>
    <row r="55" spans="4:12" x14ac:dyDescent="0.25">
      <c r="D55" s="97" t="s">
        <v>1689</v>
      </c>
      <c r="E55" s="4">
        <v>17</v>
      </c>
      <c r="F55" s="4">
        <v>1700</v>
      </c>
      <c r="G55" s="4">
        <v>2955</v>
      </c>
      <c r="H55" s="4">
        <v>1255</v>
      </c>
      <c r="I55" s="4">
        <v>17</v>
      </c>
      <c r="J55" s="4">
        <v>1700</v>
      </c>
      <c r="K55" s="4">
        <v>2955</v>
      </c>
      <c r="L55" s="4">
        <v>1255</v>
      </c>
    </row>
    <row r="56" spans="4:12" x14ac:dyDescent="0.25">
      <c r="D56" s="97" t="s">
        <v>1690</v>
      </c>
      <c r="E56" s="4">
        <v>8</v>
      </c>
      <c r="F56" s="4">
        <v>800</v>
      </c>
      <c r="G56" s="4">
        <v>1130</v>
      </c>
      <c r="H56" s="4">
        <v>330</v>
      </c>
      <c r="I56" s="4">
        <v>8</v>
      </c>
      <c r="J56" s="4">
        <v>800</v>
      </c>
      <c r="K56" s="4">
        <v>1130</v>
      </c>
      <c r="L56" s="4">
        <v>330</v>
      </c>
    </row>
    <row r="57" spans="4:12" x14ac:dyDescent="0.25">
      <c r="D57" s="97" t="s">
        <v>1691</v>
      </c>
      <c r="E57" s="4">
        <v>21</v>
      </c>
      <c r="F57" s="4">
        <v>2100</v>
      </c>
      <c r="G57" s="4">
        <v>2230</v>
      </c>
      <c r="H57" s="4">
        <v>130.00000000000006</v>
      </c>
      <c r="I57" s="4">
        <v>21</v>
      </c>
      <c r="J57" s="4">
        <v>2100</v>
      </c>
      <c r="K57" s="4">
        <v>2230</v>
      </c>
      <c r="L57" s="4">
        <v>130.00000000000006</v>
      </c>
    </row>
    <row r="58" spans="4:12" x14ac:dyDescent="0.25">
      <c r="D58" s="97" t="s">
        <v>1692</v>
      </c>
      <c r="E58" s="4">
        <v>10</v>
      </c>
      <c r="F58" s="4">
        <v>1000</v>
      </c>
      <c r="G58" s="4">
        <v>2150</v>
      </c>
      <c r="H58" s="4">
        <v>1150</v>
      </c>
      <c r="I58" s="4">
        <v>10</v>
      </c>
      <c r="J58" s="4">
        <v>1000</v>
      </c>
      <c r="K58" s="4">
        <v>2150</v>
      </c>
      <c r="L58" s="4">
        <v>1150</v>
      </c>
    </row>
    <row r="59" spans="4:12" ht="20.25" customHeight="1" x14ac:dyDescent="0.25">
      <c r="D59" s="37" t="s">
        <v>52</v>
      </c>
      <c r="E59" s="37">
        <v>587</v>
      </c>
      <c r="F59" s="37">
        <v>58700</v>
      </c>
      <c r="G59" s="37">
        <v>78620</v>
      </c>
      <c r="H59" s="37">
        <v>19920</v>
      </c>
      <c r="I59" s="37">
        <v>587</v>
      </c>
      <c r="J59" s="37">
        <v>58700</v>
      </c>
      <c r="K59" s="37">
        <v>78620</v>
      </c>
      <c r="L59" s="37">
        <v>19920</v>
      </c>
    </row>
    <row r="220" spans="4:12" s="36" customFormat="1" ht="15.75" x14ac:dyDescent="0.25">
      <c r="D220"/>
      <c r="E220"/>
      <c r="F220"/>
      <c r="G220"/>
      <c r="H220"/>
      <c r="I220"/>
      <c r="J220"/>
      <c r="K220"/>
      <c r="L220"/>
    </row>
    <row r="224" spans="4:12" ht="24.75" customHeight="1" x14ac:dyDescent="0.25"/>
  </sheetData>
  <mergeCells count="1">
    <mergeCell ref="I10:L10"/>
  </mergeCells>
  <conditionalFormatting pivot="1" sqref="H13:H59">
    <cfRule type="cellIs" dxfId="29" priority="52" operator="lessThan">
      <formula>0</formula>
    </cfRule>
  </conditionalFormatting>
  <conditionalFormatting pivot="1" sqref="H13:H59">
    <cfRule type="cellIs" dxfId="28" priority="51" operator="greaterThan">
      <formula>0</formula>
    </cfRule>
  </conditionalFormatting>
  <conditionalFormatting pivot="1" sqref="H13:H59">
    <cfRule type="cellIs" dxfId="27" priority="50" operator="greaterThan">
      <formula>0</formula>
    </cfRule>
  </conditionalFormatting>
  <conditionalFormatting pivot="1" sqref="H13:H59">
    <cfRule type="cellIs" dxfId="26" priority="49" operator="lessThan">
      <formula>0</formula>
    </cfRule>
  </conditionalFormatting>
  <conditionalFormatting pivot="1" sqref="L59">
    <cfRule type="cellIs" dxfId="25" priority="40" operator="lessThan">
      <formula>0</formula>
    </cfRule>
  </conditionalFormatting>
  <conditionalFormatting pivot="1" sqref="L59">
    <cfRule type="cellIs" dxfId="24" priority="39" operator="greaterThan">
      <formula>0</formula>
    </cfRule>
  </conditionalFormatting>
  <conditionalFormatting pivot="1" sqref="L59">
    <cfRule type="cellIs" dxfId="23" priority="38" operator="greaterThan">
      <formula>0</formula>
    </cfRule>
  </conditionalFormatting>
  <conditionalFormatting pivot="1" sqref="L59">
    <cfRule type="cellIs" dxfId="22" priority="37" operator="lessThan">
      <formula>0</formula>
    </cfRule>
  </conditionalFormatting>
  <conditionalFormatting pivot="1" sqref="L14:L25 L27:L38 L40:L51 L53:L58">
    <cfRule type="cellIs" dxfId="21" priority="20" operator="lessThan">
      <formula>0</formula>
    </cfRule>
  </conditionalFormatting>
  <conditionalFormatting pivot="1" sqref="L14:L25 L27:L38 L40:L51 L53:L58">
    <cfRule type="cellIs" dxfId="20" priority="19" operator="greaterThan">
      <formula>0</formula>
    </cfRule>
  </conditionalFormatting>
  <conditionalFormatting pivot="1" sqref="L14:L25 L27:L38 L40:L51 L53:L58">
    <cfRule type="cellIs" dxfId="19" priority="18" operator="greaterThan">
      <formula>0</formula>
    </cfRule>
  </conditionalFormatting>
  <conditionalFormatting pivot="1" sqref="L14:L25 L27:L38 L40:L51 L53:L58">
    <cfRule type="cellIs" dxfId="18" priority="17" operator="lessThan">
      <formula>0</formula>
    </cfRule>
  </conditionalFormatting>
  <conditionalFormatting pivot="1" sqref="L13">
    <cfRule type="cellIs" dxfId="17" priority="16" operator="lessThan">
      <formula>0</formula>
    </cfRule>
  </conditionalFormatting>
  <conditionalFormatting pivot="1" sqref="L13">
    <cfRule type="cellIs" dxfId="16" priority="15" operator="greaterThan">
      <formula>0</formula>
    </cfRule>
  </conditionalFormatting>
  <conditionalFormatting pivot="1" sqref="L13">
    <cfRule type="cellIs" dxfId="15" priority="14" operator="greaterThan">
      <formula>0</formula>
    </cfRule>
  </conditionalFormatting>
  <conditionalFormatting pivot="1" sqref="L13">
    <cfRule type="cellIs" dxfId="14" priority="13" operator="lessThan">
      <formula>0</formula>
    </cfRule>
  </conditionalFormatting>
  <conditionalFormatting pivot="1" sqref="L26">
    <cfRule type="cellIs" dxfId="13" priority="12" operator="lessThan">
      <formula>0</formula>
    </cfRule>
  </conditionalFormatting>
  <conditionalFormatting pivot="1" sqref="L26">
    <cfRule type="cellIs" dxfId="12" priority="11" operator="greaterThan">
      <formula>0</formula>
    </cfRule>
  </conditionalFormatting>
  <conditionalFormatting pivot="1" sqref="L26">
    <cfRule type="cellIs" dxfId="11" priority="10" operator="greaterThan">
      <formula>0</formula>
    </cfRule>
  </conditionalFormatting>
  <conditionalFormatting pivot="1" sqref="L26">
    <cfRule type="cellIs" dxfId="10" priority="9" operator="lessThan">
      <formula>0</formula>
    </cfRule>
  </conditionalFormatting>
  <conditionalFormatting pivot="1" sqref="L39">
    <cfRule type="cellIs" dxfId="9" priority="8" operator="lessThan">
      <formula>0</formula>
    </cfRule>
  </conditionalFormatting>
  <conditionalFormatting pivot="1" sqref="L39">
    <cfRule type="cellIs" dxfId="8" priority="7" operator="greaterThan">
      <formula>0</formula>
    </cfRule>
  </conditionalFormatting>
  <conditionalFormatting pivot="1" sqref="L39">
    <cfRule type="cellIs" dxfId="7" priority="6" operator="greaterThan">
      <formula>0</formula>
    </cfRule>
  </conditionalFormatting>
  <conditionalFormatting pivot="1" sqref="L39">
    <cfRule type="cellIs" dxfId="6" priority="5" operator="lessThan">
      <formula>0</formula>
    </cfRule>
  </conditionalFormatting>
  <conditionalFormatting pivot="1" sqref="L52">
    <cfRule type="cellIs" dxfId="5" priority="4" operator="lessThan">
      <formula>0</formula>
    </cfRule>
  </conditionalFormatting>
  <conditionalFormatting pivot="1" sqref="L52">
    <cfRule type="cellIs" dxfId="4" priority="3" operator="greaterThan">
      <formula>0</formula>
    </cfRule>
  </conditionalFormatting>
  <conditionalFormatting pivot="1" sqref="L52">
    <cfRule type="cellIs" dxfId="3" priority="2" operator="greaterThan">
      <formula>0</formula>
    </cfRule>
  </conditionalFormatting>
  <conditionalFormatting pivot="1" sqref="L52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2AEAE-6EF0-4EFC-89DF-0C8985C3984E}">
  <sheetPr>
    <tabColor rgb="FF92D050"/>
  </sheetPr>
  <dimension ref="C1:K5332"/>
  <sheetViews>
    <sheetView zoomScale="90" zoomScaleNormal="90" workbookViewId="0">
      <selection activeCell="I4" sqref="I4"/>
    </sheetView>
  </sheetViews>
  <sheetFormatPr defaultRowHeight="15.75" x14ac:dyDescent="0.25"/>
  <cols>
    <col min="3" max="3" width="12.7109375" style="5" customWidth="1"/>
    <col min="4" max="4" width="11" style="5" customWidth="1"/>
    <col min="5" max="5" width="10.42578125" style="73" bestFit="1" customWidth="1"/>
    <col min="6" max="7" width="9.140625" style="5"/>
    <col min="8" max="8" width="10.5703125" style="9" customWidth="1"/>
    <col min="9" max="9" width="24.5703125" style="5" customWidth="1"/>
    <col min="10" max="10" width="24.5703125" style="16" customWidth="1"/>
    <col min="11" max="11" width="24.5703125" style="17" customWidth="1"/>
  </cols>
  <sheetData>
    <row r="1" spans="3:11" x14ac:dyDescent="0.25">
      <c r="C1" s="5" t="s">
        <v>43</v>
      </c>
      <c r="D1" s="5" t="s">
        <v>41</v>
      </c>
      <c r="E1" s="73" t="s">
        <v>42</v>
      </c>
    </row>
    <row r="2" spans="3:11" x14ac:dyDescent="0.25">
      <c r="C2"/>
      <c r="D2"/>
      <c r="E2" s="74"/>
      <c r="F2"/>
      <c r="G2"/>
      <c r="I2"/>
      <c r="J2" s="1"/>
      <c r="K2" s="10"/>
    </row>
    <row r="3" spans="3:11" ht="26.25" customHeight="1" x14ac:dyDescent="0.25">
      <c r="C3" s="7" t="s">
        <v>43</v>
      </c>
      <c r="D3" s="11" t="s">
        <v>41</v>
      </c>
      <c r="E3" s="75" t="s">
        <v>42</v>
      </c>
      <c r="F3" s="11" t="s">
        <v>967</v>
      </c>
      <c r="G3" s="11" t="s">
        <v>968</v>
      </c>
      <c r="H3" s="12" t="s">
        <v>40</v>
      </c>
      <c r="I3" s="61" t="s">
        <v>1667</v>
      </c>
      <c r="J3" s="62" t="s">
        <v>234</v>
      </c>
      <c r="K3" s="61" t="s">
        <v>235</v>
      </c>
    </row>
    <row r="4" spans="3:11" ht="18.75" customHeight="1" x14ac:dyDescent="0.25">
      <c r="C4" s="64">
        <v>44197</v>
      </c>
      <c r="D4" s="65" t="s">
        <v>225</v>
      </c>
      <c r="E4" s="78">
        <v>0.65277777777777779</v>
      </c>
      <c r="F4" s="66">
        <v>3</v>
      </c>
      <c r="G4" s="66">
        <v>3</v>
      </c>
      <c r="H4" s="67">
        <v>3</v>
      </c>
      <c r="I4" s="13">
        <v>1</v>
      </c>
      <c r="J4" s="8">
        <f>IF(I4=I6,3,IF(I4=I5,2,1))</f>
        <v>1</v>
      </c>
      <c r="K4" s="6">
        <f>IF(J2=3,3,IF(J3=3,3,IF(J3=2,2,J4)))</f>
        <v>1</v>
      </c>
    </row>
    <row r="5" spans="3:11" x14ac:dyDescent="0.25">
      <c r="C5" s="64">
        <v>44197</v>
      </c>
      <c r="D5" s="65" t="s">
        <v>225</v>
      </c>
      <c r="E5" s="78">
        <v>0.76388888888888884</v>
      </c>
      <c r="F5" s="66">
        <v>3</v>
      </c>
      <c r="G5" s="66">
        <v>3</v>
      </c>
      <c r="H5" s="67">
        <v>7</v>
      </c>
      <c r="I5" s="13">
        <f>IF(AND(C5=C4,H5=H4,D4=D5),I4,I4+1)</f>
        <v>2</v>
      </c>
      <c r="J5" s="8">
        <f>IF(I5=I7,3,IF(I5=I6,2,1))</f>
        <v>2</v>
      </c>
      <c r="K5" s="6">
        <f>IF(J3=3,3,IF(J4=3,3,IF(J4=2,2,J5)))</f>
        <v>2</v>
      </c>
    </row>
    <row r="6" spans="3:11" x14ac:dyDescent="0.25">
      <c r="C6" s="64">
        <v>44197</v>
      </c>
      <c r="D6" s="65" t="s">
        <v>225</v>
      </c>
      <c r="E6" s="78">
        <v>0.76388888888888884</v>
      </c>
      <c r="F6" s="66">
        <v>3</v>
      </c>
      <c r="G6" s="66">
        <v>3</v>
      </c>
      <c r="H6" s="67">
        <v>7</v>
      </c>
      <c r="I6" s="13">
        <f t="shared" ref="I6:I69" si="0">IF(AND(C6=C5,H6=H5,D5=D6),I5,I5+1)</f>
        <v>2</v>
      </c>
      <c r="J6" s="8">
        <f t="shared" ref="J6:J69" si="1">IF(I6=I8,3,IF(I6=I7,2,1))</f>
        <v>1</v>
      </c>
      <c r="K6" s="6">
        <f t="shared" ref="K6:K69" si="2">IF(J4=3,3,IF(J5=3,3,IF(J5=2,2,J6)))</f>
        <v>2</v>
      </c>
    </row>
    <row r="7" spans="3:11" x14ac:dyDescent="0.25">
      <c r="C7" s="64">
        <v>44197</v>
      </c>
      <c r="D7" s="65" t="s">
        <v>225</v>
      </c>
      <c r="E7" s="78">
        <v>0.78819444444444453</v>
      </c>
      <c r="F7" s="66">
        <v>3</v>
      </c>
      <c r="G7" s="66">
        <v>3</v>
      </c>
      <c r="H7" s="67">
        <v>8</v>
      </c>
      <c r="I7" s="13">
        <f t="shared" si="0"/>
        <v>3</v>
      </c>
      <c r="J7" s="8">
        <f t="shared" si="1"/>
        <v>1</v>
      </c>
      <c r="K7" s="6">
        <f t="shared" si="2"/>
        <v>1</v>
      </c>
    </row>
    <row r="8" spans="3:11" x14ac:dyDescent="0.25">
      <c r="C8" s="64">
        <v>44198</v>
      </c>
      <c r="D8" s="65" t="s">
        <v>107</v>
      </c>
      <c r="E8" s="78">
        <v>0.69444444444444453</v>
      </c>
      <c r="F8" s="66">
        <v>3</v>
      </c>
      <c r="G8" s="66">
        <v>3</v>
      </c>
      <c r="H8" s="67">
        <v>7</v>
      </c>
      <c r="I8" s="13">
        <f t="shared" si="0"/>
        <v>4</v>
      </c>
      <c r="J8" s="8">
        <f t="shared" si="1"/>
        <v>1</v>
      </c>
      <c r="K8" s="6">
        <f t="shared" si="2"/>
        <v>1</v>
      </c>
    </row>
    <row r="9" spans="3:11" x14ac:dyDescent="0.25">
      <c r="C9" s="64">
        <v>44198</v>
      </c>
      <c r="D9" s="65" t="s">
        <v>107</v>
      </c>
      <c r="E9" s="78">
        <v>0.72222222222222221</v>
      </c>
      <c r="F9" s="66">
        <v>3</v>
      </c>
      <c r="G9" s="66">
        <v>3</v>
      </c>
      <c r="H9" s="67">
        <v>8</v>
      </c>
      <c r="I9" s="13">
        <f t="shared" si="0"/>
        <v>5</v>
      </c>
      <c r="J9" s="8">
        <f t="shared" si="1"/>
        <v>1</v>
      </c>
      <c r="K9" s="6">
        <f t="shared" si="2"/>
        <v>1</v>
      </c>
    </row>
    <row r="10" spans="3:11" x14ac:dyDescent="0.25">
      <c r="C10" s="64">
        <v>44205</v>
      </c>
      <c r="D10" s="65" t="s">
        <v>44</v>
      </c>
      <c r="E10" s="78">
        <v>0.625</v>
      </c>
      <c r="F10" s="66">
        <v>6</v>
      </c>
      <c r="G10" s="66">
        <v>6</v>
      </c>
      <c r="H10" s="67">
        <v>4</v>
      </c>
      <c r="I10" s="13">
        <f t="shared" si="0"/>
        <v>6</v>
      </c>
      <c r="J10" s="8">
        <f t="shared" si="1"/>
        <v>1</v>
      </c>
      <c r="K10" s="6">
        <f t="shared" si="2"/>
        <v>1</v>
      </c>
    </row>
    <row r="11" spans="3:11" x14ac:dyDescent="0.25">
      <c r="C11" s="64">
        <v>44205</v>
      </c>
      <c r="D11" s="65" t="s">
        <v>44</v>
      </c>
      <c r="E11" s="78">
        <v>0.70833333333333304</v>
      </c>
      <c r="F11" s="66">
        <v>6</v>
      </c>
      <c r="G11" s="66">
        <v>6</v>
      </c>
      <c r="H11" s="67">
        <v>7</v>
      </c>
      <c r="I11" s="13">
        <f t="shared" si="0"/>
        <v>7</v>
      </c>
      <c r="J11" s="8">
        <f t="shared" si="1"/>
        <v>2</v>
      </c>
      <c r="K11" s="6">
        <f t="shared" si="2"/>
        <v>2</v>
      </c>
    </row>
    <row r="12" spans="3:11" x14ac:dyDescent="0.25">
      <c r="C12" s="64">
        <v>44205</v>
      </c>
      <c r="D12" s="65" t="s">
        <v>44</v>
      </c>
      <c r="E12" s="78">
        <v>0.70833333333333304</v>
      </c>
      <c r="F12" s="66">
        <v>6</v>
      </c>
      <c r="G12" s="66">
        <v>6</v>
      </c>
      <c r="H12" s="67">
        <v>7</v>
      </c>
      <c r="I12" s="13">
        <f t="shared" si="0"/>
        <v>7</v>
      </c>
      <c r="J12" s="8">
        <f t="shared" si="1"/>
        <v>1</v>
      </c>
      <c r="K12" s="6">
        <f t="shared" si="2"/>
        <v>2</v>
      </c>
    </row>
    <row r="13" spans="3:11" x14ac:dyDescent="0.25">
      <c r="C13" s="64">
        <v>44205</v>
      </c>
      <c r="D13" s="65" t="s">
        <v>44</v>
      </c>
      <c r="E13" s="78">
        <v>0.73611111111111105</v>
      </c>
      <c r="F13" s="66">
        <v>6</v>
      </c>
      <c r="G13" s="66">
        <v>6</v>
      </c>
      <c r="H13" s="67">
        <v>8</v>
      </c>
      <c r="I13" s="13">
        <f t="shared" si="0"/>
        <v>8</v>
      </c>
      <c r="J13" s="8">
        <f t="shared" si="1"/>
        <v>1</v>
      </c>
      <c r="K13" s="6">
        <f t="shared" si="2"/>
        <v>1</v>
      </c>
    </row>
    <row r="14" spans="3:11" x14ac:dyDescent="0.25">
      <c r="C14" s="64">
        <v>44212</v>
      </c>
      <c r="D14" s="65" t="s">
        <v>470</v>
      </c>
      <c r="E14" s="78">
        <v>0.5625</v>
      </c>
      <c r="F14" s="66">
        <v>4</v>
      </c>
      <c r="G14" s="66">
        <v>0</v>
      </c>
      <c r="H14" s="67">
        <v>2</v>
      </c>
      <c r="I14" s="13">
        <f t="shared" si="0"/>
        <v>9</v>
      </c>
      <c r="J14" s="8">
        <f t="shared" si="1"/>
        <v>1</v>
      </c>
      <c r="K14" s="6">
        <f t="shared" si="2"/>
        <v>1</v>
      </c>
    </row>
    <row r="15" spans="3:11" x14ac:dyDescent="0.25">
      <c r="C15" s="64">
        <v>44212</v>
      </c>
      <c r="D15" s="65" t="s">
        <v>225</v>
      </c>
      <c r="E15" s="78">
        <v>0.62013888888888891</v>
      </c>
      <c r="F15" s="66">
        <v>3</v>
      </c>
      <c r="G15" s="66">
        <v>9</v>
      </c>
      <c r="H15" s="67">
        <v>3</v>
      </c>
      <c r="I15" s="13">
        <f t="shared" si="0"/>
        <v>10</v>
      </c>
      <c r="J15" s="8">
        <f t="shared" si="1"/>
        <v>1</v>
      </c>
      <c r="K15" s="6">
        <f t="shared" si="2"/>
        <v>1</v>
      </c>
    </row>
    <row r="16" spans="3:11" x14ac:dyDescent="0.25">
      <c r="C16" s="64">
        <v>44212</v>
      </c>
      <c r="D16" s="65" t="s">
        <v>470</v>
      </c>
      <c r="E16" s="78">
        <v>0.63541666666666696</v>
      </c>
      <c r="F16" s="66">
        <v>4</v>
      </c>
      <c r="G16" s="66">
        <v>0</v>
      </c>
      <c r="H16" s="67">
        <v>5</v>
      </c>
      <c r="I16" s="13">
        <f t="shared" si="0"/>
        <v>11</v>
      </c>
      <c r="J16" s="8">
        <f t="shared" si="1"/>
        <v>2</v>
      </c>
      <c r="K16" s="6">
        <f t="shared" si="2"/>
        <v>2</v>
      </c>
    </row>
    <row r="17" spans="3:11" x14ac:dyDescent="0.25">
      <c r="C17" s="64">
        <v>44212</v>
      </c>
      <c r="D17" s="65" t="s">
        <v>470</v>
      </c>
      <c r="E17" s="78">
        <v>0.63541666666666696</v>
      </c>
      <c r="F17" s="66">
        <v>4</v>
      </c>
      <c r="G17" s="66">
        <v>0</v>
      </c>
      <c r="H17" s="67">
        <v>5</v>
      </c>
      <c r="I17" s="13">
        <f t="shared" si="0"/>
        <v>11</v>
      </c>
      <c r="J17" s="8">
        <f t="shared" si="1"/>
        <v>1</v>
      </c>
      <c r="K17" s="6">
        <f t="shared" si="2"/>
        <v>2</v>
      </c>
    </row>
    <row r="18" spans="3:11" x14ac:dyDescent="0.25">
      <c r="C18" s="64">
        <v>44212</v>
      </c>
      <c r="D18" s="65" t="s">
        <v>225</v>
      </c>
      <c r="E18" s="78">
        <v>0.70138888888888884</v>
      </c>
      <c r="F18" s="66">
        <v>3</v>
      </c>
      <c r="G18" s="66">
        <v>9</v>
      </c>
      <c r="H18" s="67">
        <v>6</v>
      </c>
      <c r="I18" s="13">
        <f t="shared" si="0"/>
        <v>12</v>
      </c>
      <c r="J18" s="8">
        <f t="shared" si="1"/>
        <v>1</v>
      </c>
      <c r="K18" s="6">
        <f t="shared" si="2"/>
        <v>1</v>
      </c>
    </row>
    <row r="19" spans="3:11" x14ac:dyDescent="0.25">
      <c r="C19" s="64">
        <v>44212</v>
      </c>
      <c r="D19" s="65" t="s">
        <v>470</v>
      </c>
      <c r="E19" s="78">
        <v>0.72222222222222221</v>
      </c>
      <c r="F19" s="66">
        <v>4</v>
      </c>
      <c r="G19" s="66">
        <v>0</v>
      </c>
      <c r="H19" s="67">
        <v>8</v>
      </c>
      <c r="I19" s="13">
        <f t="shared" si="0"/>
        <v>13</v>
      </c>
      <c r="J19" s="8">
        <f t="shared" si="1"/>
        <v>1</v>
      </c>
      <c r="K19" s="6">
        <f t="shared" si="2"/>
        <v>1</v>
      </c>
    </row>
    <row r="20" spans="3:11" x14ac:dyDescent="0.25">
      <c r="C20" s="64">
        <v>44212</v>
      </c>
      <c r="D20" s="65" t="s">
        <v>225</v>
      </c>
      <c r="E20" s="78">
        <v>0.73263888888888884</v>
      </c>
      <c r="F20" s="66">
        <v>3</v>
      </c>
      <c r="G20" s="66">
        <v>9</v>
      </c>
      <c r="H20" s="67">
        <v>7</v>
      </c>
      <c r="I20" s="13">
        <f t="shared" si="0"/>
        <v>14</v>
      </c>
      <c r="J20" s="8">
        <f t="shared" si="1"/>
        <v>1</v>
      </c>
      <c r="K20" s="6">
        <f t="shared" si="2"/>
        <v>1</v>
      </c>
    </row>
    <row r="21" spans="3:11" x14ac:dyDescent="0.25">
      <c r="C21" s="64">
        <v>44212</v>
      </c>
      <c r="D21" s="65" t="s">
        <v>225</v>
      </c>
      <c r="E21" s="78">
        <v>0.77430555555555547</v>
      </c>
      <c r="F21" s="66">
        <v>3</v>
      </c>
      <c r="G21" s="66">
        <v>9</v>
      </c>
      <c r="H21" s="67">
        <v>9</v>
      </c>
      <c r="I21" s="13">
        <f t="shared" si="0"/>
        <v>15</v>
      </c>
      <c r="J21" s="8">
        <f t="shared" si="1"/>
        <v>1</v>
      </c>
      <c r="K21" s="6">
        <f t="shared" si="2"/>
        <v>1</v>
      </c>
    </row>
    <row r="22" spans="3:11" x14ac:dyDescent="0.25">
      <c r="C22" s="64">
        <v>44219</v>
      </c>
      <c r="D22" s="65" t="s">
        <v>231</v>
      </c>
      <c r="E22" s="78">
        <v>0.58680555555555558</v>
      </c>
      <c r="F22" s="66">
        <v>3</v>
      </c>
      <c r="G22" s="66">
        <v>0</v>
      </c>
      <c r="H22" s="67">
        <v>3</v>
      </c>
      <c r="I22" s="13">
        <f t="shared" si="0"/>
        <v>16</v>
      </c>
      <c r="J22" s="8">
        <f t="shared" si="1"/>
        <v>1</v>
      </c>
      <c r="K22" s="6">
        <f t="shared" si="2"/>
        <v>1</v>
      </c>
    </row>
    <row r="23" spans="3:11" x14ac:dyDescent="0.25">
      <c r="C23" s="64">
        <v>44219</v>
      </c>
      <c r="D23" s="65" t="s">
        <v>44</v>
      </c>
      <c r="E23" s="78">
        <v>0.65277777777777801</v>
      </c>
      <c r="F23" s="66">
        <v>4</v>
      </c>
      <c r="G23" s="66">
        <v>9</v>
      </c>
      <c r="H23" s="67">
        <v>6</v>
      </c>
      <c r="I23" s="13">
        <f t="shared" si="0"/>
        <v>17</v>
      </c>
      <c r="J23" s="8">
        <f t="shared" si="1"/>
        <v>1</v>
      </c>
      <c r="K23" s="6">
        <f t="shared" si="2"/>
        <v>1</v>
      </c>
    </row>
    <row r="24" spans="3:11" x14ac:dyDescent="0.25">
      <c r="C24" s="64">
        <v>44219</v>
      </c>
      <c r="D24" s="65" t="s">
        <v>231</v>
      </c>
      <c r="E24" s="78">
        <v>0.69444444444444453</v>
      </c>
      <c r="F24" s="66">
        <v>3</v>
      </c>
      <c r="G24" s="66">
        <v>0</v>
      </c>
      <c r="H24" s="67">
        <v>7</v>
      </c>
      <c r="I24" s="13">
        <f t="shared" si="0"/>
        <v>18</v>
      </c>
      <c r="J24" s="8">
        <f t="shared" si="1"/>
        <v>1</v>
      </c>
      <c r="K24" s="6">
        <f t="shared" si="2"/>
        <v>1</v>
      </c>
    </row>
    <row r="25" spans="3:11" x14ac:dyDescent="0.25">
      <c r="C25" s="64">
        <v>44219</v>
      </c>
      <c r="D25" s="65" t="s">
        <v>44</v>
      </c>
      <c r="E25" s="78">
        <v>0.73611111111111116</v>
      </c>
      <c r="F25" s="66">
        <v>4</v>
      </c>
      <c r="G25" s="66">
        <v>9</v>
      </c>
      <c r="H25" s="67">
        <v>9</v>
      </c>
      <c r="I25" s="13">
        <f t="shared" si="0"/>
        <v>19</v>
      </c>
      <c r="J25" s="8">
        <f t="shared" si="1"/>
        <v>1</v>
      </c>
      <c r="K25" s="6">
        <f t="shared" si="2"/>
        <v>1</v>
      </c>
    </row>
    <row r="26" spans="3:11" x14ac:dyDescent="0.25">
      <c r="C26" s="64">
        <v>44222</v>
      </c>
      <c r="D26" s="65" t="s">
        <v>107</v>
      </c>
      <c r="E26" s="78">
        <v>0.67013888888888884</v>
      </c>
      <c r="F26" s="66">
        <v>4</v>
      </c>
      <c r="G26" s="66">
        <v>6</v>
      </c>
      <c r="H26" s="67">
        <v>6</v>
      </c>
      <c r="I26" s="13">
        <f t="shared" si="0"/>
        <v>20</v>
      </c>
      <c r="J26" s="8">
        <f t="shared" si="1"/>
        <v>2</v>
      </c>
      <c r="K26" s="6">
        <f t="shared" si="2"/>
        <v>2</v>
      </c>
    </row>
    <row r="27" spans="3:11" x14ac:dyDescent="0.25">
      <c r="C27" s="64">
        <v>44222</v>
      </c>
      <c r="D27" s="65" t="s">
        <v>107</v>
      </c>
      <c r="E27" s="78">
        <v>0.67013888888888884</v>
      </c>
      <c r="F27" s="66">
        <v>4</v>
      </c>
      <c r="G27" s="66">
        <v>6</v>
      </c>
      <c r="H27" s="67">
        <v>6</v>
      </c>
      <c r="I27" s="13">
        <f t="shared" si="0"/>
        <v>20</v>
      </c>
      <c r="J27" s="8">
        <f t="shared" si="1"/>
        <v>1</v>
      </c>
      <c r="K27" s="6">
        <f t="shared" si="2"/>
        <v>2</v>
      </c>
    </row>
    <row r="28" spans="3:11" x14ac:dyDescent="0.25">
      <c r="C28" s="64">
        <v>44226</v>
      </c>
      <c r="D28" s="65" t="s">
        <v>45</v>
      </c>
      <c r="E28" s="78">
        <v>0.68055555555555503</v>
      </c>
      <c r="F28" s="66">
        <v>6</v>
      </c>
      <c r="G28" s="66">
        <v>3</v>
      </c>
      <c r="H28" s="67">
        <v>6</v>
      </c>
      <c r="I28" s="13">
        <f t="shared" si="0"/>
        <v>21</v>
      </c>
      <c r="J28" s="8">
        <f t="shared" si="1"/>
        <v>1</v>
      </c>
      <c r="K28" s="6">
        <f t="shared" si="2"/>
        <v>1</v>
      </c>
    </row>
    <row r="29" spans="3:11" x14ac:dyDescent="0.25">
      <c r="C29" s="64">
        <v>44226</v>
      </c>
      <c r="D29" s="65" t="s">
        <v>107</v>
      </c>
      <c r="E29" s="78">
        <v>0.69444444444444453</v>
      </c>
      <c r="F29" s="66">
        <v>5</v>
      </c>
      <c r="G29" s="66">
        <v>9</v>
      </c>
      <c r="H29" s="67">
        <v>7</v>
      </c>
      <c r="I29" s="13">
        <f t="shared" si="0"/>
        <v>22</v>
      </c>
      <c r="J29" s="8">
        <f t="shared" si="1"/>
        <v>1</v>
      </c>
      <c r="K29" s="6">
        <f t="shared" si="2"/>
        <v>1</v>
      </c>
    </row>
    <row r="30" spans="3:11" x14ac:dyDescent="0.25">
      <c r="C30" s="64">
        <v>44226</v>
      </c>
      <c r="D30" s="65" t="s">
        <v>107</v>
      </c>
      <c r="E30" s="78">
        <v>0.74652777777777779</v>
      </c>
      <c r="F30" s="66">
        <v>5</v>
      </c>
      <c r="G30" s="66">
        <v>9</v>
      </c>
      <c r="H30" s="67">
        <v>9</v>
      </c>
      <c r="I30" s="13">
        <f t="shared" si="0"/>
        <v>23</v>
      </c>
      <c r="J30" s="8">
        <f t="shared" si="1"/>
        <v>1</v>
      </c>
      <c r="K30" s="6">
        <f t="shared" si="2"/>
        <v>1</v>
      </c>
    </row>
    <row r="31" spans="3:11" x14ac:dyDescent="0.25">
      <c r="C31" s="64">
        <v>44233</v>
      </c>
      <c r="D31" s="65" t="s">
        <v>107</v>
      </c>
      <c r="E31" s="78">
        <v>0.52777777777777779</v>
      </c>
      <c r="F31" s="66">
        <v>3</v>
      </c>
      <c r="G31" s="66">
        <v>0</v>
      </c>
      <c r="H31" s="67">
        <v>1</v>
      </c>
      <c r="I31" s="13">
        <f t="shared" si="0"/>
        <v>24</v>
      </c>
      <c r="J31" s="8">
        <f t="shared" si="1"/>
        <v>2</v>
      </c>
      <c r="K31" s="6">
        <f t="shared" si="2"/>
        <v>2</v>
      </c>
    </row>
    <row r="32" spans="3:11" x14ac:dyDescent="0.25">
      <c r="C32" s="64">
        <v>44233</v>
      </c>
      <c r="D32" s="65" t="s">
        <v>107</v>
      </c>
      <c r="E32" s="78">
        <v>0.52777777777777779</v>
      </c>
      <c r="F32" s="66">
        <v>3</v>
      </c>
      <c r="G32" s="66">
        <v>0</v>
      </c>
      <c r="H32" s="67">
        <v>1</v>
      </c>
      <c r="I32" s="13">
        <f t="shared" si="0"/>
        <v>24</v>
      </c>
      <c r="J32" s="8">
        <f t="shared" si="1"/>
        <v>1</v>
      </c>
      <c r="K32" s="6">
        <f t="shared" si="2"/>
        <v>2</v>
      </c>
    </row>
    <row r="33" spans="3:11" x14ac:dyDescent="0.25">
      <c r="C33" s="64">
        <v>44233</v>
      </c>
      <c r="D33" s="65" t="s">
        <v>107</v>
      </c>
      <c r="E33" s="78">
        <v>0.64930555555555558</v>
      </c>
      <c r="F33" s="66">
        <v>3</v>
      </c>
      <c r="G33" s="66">
        <v>0</v>
      </c>
      <c r="H33" s="67">
        <v>6</v>
      </c>
      <c r="I33" s="13">
        <f t="shared" si="0"/>
        <v>25</v>
      </c>
      <c r="J33" s="8">
        <f t="shared" si="1"/>
        <v>1</v>
      </c>
      <c r="K33" s="6">
        <f t="shared" si="2"/>
        <v>1</v>
      </c>
    </row>
    <row r="34" spans="3:11" x14ac:dyDescent="0.25">
      <c r="C34" s="64">
        <v>44233</v>
      </c>
      <c r="D34" s="65" t="s">
        <v>107</v>
      </c>
      <c r="E34" s="78">
        <v>0.73263888888888884</v>
      </c>
      <c r="F34" s="66">
        <v>3</v>
      </c>
      <c r="G34" s="66">
        <v>0</v>
      </c>
      <c r="H34" s="67">
        <v>9</v>
      </c>
      <c r="I34" s="13">
        <f t="shared" si="0"/>
        <v>26</v>
      </c>
      <c r="J34" s="8">
        <f t="shared" si="1"/>
        <v>1</v>
      </c>
      <c r="K34" s="6">
        <f t="shared" si="2"/>
        <v>1</v>
      </c>
    </row>
    <row r="35" spans="3:11" x14ac:dyDescent="0.25">
      <c r="C35" s="64">
        <v>44233</v>
      </c>
      <c r="D35" s="65" t="s">
        <v>44</v>
      </c>
      <c r="E35" s="78">
        <v>0.74652777777777801</v>
      </c>
      <c r="F35" s="66">
        <v>4</v>
      </c>
      <c r="G35" s="66">
        <v>0</v>
      </c>
      <c r="H35" s="67">
        <v>9</v>
      </c>
      <c r="I35" s="13">
        <f t="shared" si="0"/>
        <v>27</v>
      </c>
      <c r="J35" s="8">
        <f t="shared" si="1"/>
        <v>2</v>
      </c>
      <c r="K35" s="6">
        <f t="shared" si="2"/>
        <v>2</v>
      </c>
    </row>
    <row r="36" spans="3:11" x14ac:dyDescent="0.25">
      <c r="C36" s="64">
        <v>44233</v>
      </c>
      <c r="D36" s="65" t="s">
        <v>44</v>
      </c>
      <c r="E36" s="78">
        <v>0.74652777777777801</v>
      </c>
      <c r="F36" s="66">
        <v>4</v>
      </c>
      <c r="G36" s="66">
        <v>0</v>
      </c>
      <c r="H36" s="67">
        <v>9</v>
      </c>
      <c r="I36" s="13">
        <f t="shared" si="0"/>
        <v>27</v>
      </c>
      <c r="J36" s="8">
        <f t="shared" si="1"/>
        <v>1</v>
      </c>
      <c r="K36" s="6">
        <f t="shared" si="2"/>
        <v>2</v>
      </c>
    </row>
    <row r="37" spans="3:11" x14ac:dyDescent="0.25">
      <c r="C37" s="64">
        <v>44240</v>
      </c>
      <c r="D37" s="65" t="s">
        <v>225</v>
      </c>
      <c r="E37" s="78">
        <v>0.51388888888888895</v>
      </c>
      <c r="F37" s="66">
        <v>3</v>
      </c>
      <c r="G37" s="66">
        <v>0</v>
      </c>
      <c r="H37" s="67">
        <v>1</v>
      </c>
      <c r="I37" s="13">
        <f t="shared" si="0"/>
        <v>28</v>
      </c>
      <c r="J37" s="8">
        <f t="shared" si="1"/>
        <v>1</v>
      </c>
      <c r="K37" s="6">
        <f t="shared" si="2"/>
        <v>1</v>
      </c>
    </row>
    <row r="38" spans="3:11" x14ac:dyDescent="0.25">
      <c r="C38" s="64">
        <v>44240</v>
      </c>
      <c r="D38" s="65" t="s">
        <v>44</v>
      </c>
      <c r="E38" s="78">
        <v>0.55208333333333304</v>
      </c>
      <c r="F38" s="66">
        <v>5</v>
      </c>
      <c r="G38" s="66">
        <v>6</v>
      </c>
      <c r="H38" s="67">
        <v>1</v>
      </c>
      <c r="I38" s="13">
        <f t="shared" si="0"/>
        <v>29</v>
      </c>
      <c r="J38" s="8">
        <f t="shared" si="1"/>
        <v>1</v>
      </c>
      <c r="K38" s="6">
        <f t="shared" si="2"/>
        <v>1</v>
      </c>
    </row>
    <row r="39" spans="3:11" x14ac:dyDescent="0.25">
      <c r="C39" s="64">
        <v>44240</v>
      </c>
      <c r="D39" s="65" t="s">
        <v>44</v>
      </c>
      <c r="E39" s="78">
        <v>0.62847222222222199</v>
      </c>
      <c r="F39" s="66">
        <v>5</v>
      </c>
      <c r="G39" s="66">
        <v>6</v>
      </c>
      <c r="H39" s="67">
        <v>4</v>
      </c>
      <c r="I39" s="13">
        <f t="shared" si="0"/>
        <v>30</v>
      </c>
      <c r="J39" s="8">
        <f t="shared" si="1"/>
        <v>1</v>
      </c>
      <c r="K39" s="6">
        <f t="shared" si="2"/>
        <v>1</v>
      </c>
    </row>
    <row r="40" spans="3:11" x14ac:dyDescent="0.25">
      <c r="C40" s="64">
        <v>44240</v>
      </c>
      <c r="D40" s="65" t="s">
        <v>44</v>
      </c>
      <c r="E40" s="78">
        <v>0.65625</v>
      </c>
      <c r="F40" s="66">
        <v>5</v>
      </c>
      <c r="G40" s="66">
        <v>6</v>
      </c>
      <c r="H40" s="67">
        <v>5</v>
      </c>
      <c r="I40" s="13">
        <f t="shared" si="0"/>
        <v>31</v>
      </c>
      <c r="J40" s="8">
        <f t="shared" si="1"/>
        <v>1</v>
      </c>
      <c r="K40" s="6">
        <f t="shared" si="2"/>
        <v>1</v>
      </c>
    </row>
    <row r="41" spans="3:11" x14ac:dyDescent="0.25">
      <c r="C41" s="64">
        <v>44240</v>
      </c>
      <c r="D41" s="65" t="s">
        <v>44</v>
      </c>
      <c r="E41" s="78">
        <v>0.68402777777777801</v>
      </c>
      <c r="F41" s="66">
        <v>5</v>
      </c>
      <c r="G41" s="66">
        <v>6</v>
      </c>
      <c r="H41" s="67">
        <v>6</v>
      </c>
      <c r="I41" s="13">
        <f t="shared" si="0"/>
        <v>32</v>
      </c>
      <c r="J41" s="8">
        <f t="shared" si="1"/>
        <v>1</v>
      </c>
      <c r="K41" s="6">
        <f t="shared" si="2"/>
        <v>1</v>
      </c>
    </row>
    <row r="42" spans="3:11" x14ac:dyDescent="0.25">
      <c r="C42" s="64">
        <v>44240</v>
      </c>
      <c r="D42" s="65" t="s">
        <v>44</v>
      </c>
      <c r="E42" s="78">
        <v>0.76111111111111096</v>
      </c>
      <c r="F42" s="66">
        <v>5</v>
      </c>
      <c r="G42" s="66">
        <v>6</v>
      </c>
      <c r="H42" s="67">
        <v>9</v>
      </c>
      <c r="I42" s="13">
        <f t="shared" si="0"/>
        <v>33</v>
      </c>
      <c r="J42" s="8">
        <f t="shared" si="1"/>
        <v>1</v>
      </c>
      <c r="K42" s="6">
        <f t="shared" si="2"/>
        <v>1</v>
      </c>
    </row>
    <row r="43" spans="3:11" x14ac:dyDescent="0.25">
      <c r="C43" s="64">
        <v>44247</v>
      </c>
      <c r="D43" s="65" t="s">
        <v>45</v>
      </c>
      <c r="E43" s="78">
        <v>0.66319444444444398</v>
      </c>
      <c r="F43" s="66">
        <v>8</v>
      </c>
      <c r="G43" s="66">
        <v>6</v>
      </c>
      <c r="H43" s="67">
        <v>6</v>
      </c>
      <c r="I43" s="13">
        <f t="shared" si="0"/>
        <v>34</v>
      </c>
      <c r="J43" s="8">
        <f t="shared" si="1"/>
        <v>1</v>
      </c>
      <c r="K43" s="6">
        <f t="shared" si="2"/>
        <v>1</v>
      </c>
    </row>
    <row r="44" spans="3:11" x14ac:dyDescent="0.25">
      <c r="C44" s="64">
        <v>44247</v>
      </c>
      <c r="D44" s="65" t="s">
        <v>45</v>
      </c>
      <c r="E44" s="78">
        <v>0.71875</v>
      </c>
      <c r="F44" s="66">
        <v>8</v>
      </c>
      <c r="G44" s="66">
        <v>6</v>
      </c>
      <c r="H44" s="67">
        <v>8</v>
      </c>
      <c r="I44" s="13">
        <f t="shared" si="0"/>
        <v>35</v>
      </c>
      <c r="J44" s="8">
        <f t="shared" si="1"/>
        <v>1</v>
      </c>
      <c r="K44" s="6">
        <f t="shared" si="2"/>
        <v>1</v>
      </c>
    </row>
    <row r="45" spans="3:11" x14ac:dyDescent="0.25">
      <c r="C45" s="64">
        <v>44247</v>
      </c>
      <c r="D45" s="65" t="s">
        <v>45</v>
      </c>
      <c r="E45" s="78">
        <v>0.74652777777777801</v>
      </c>
      <c r="F45" s="66">
        <v>8</v>
      </c>
      <c r="G45" s="66">
        <v>6</v>
      </c>
      <c r="H45" s="67">
        <v>9</v>
      </c>
      <c r="I45" s="13">
        <f t="shared" si="0"/>
        <v>36</v>
      </c>
      <c r="J45" s="8">
        <f t="shared" si="1"/>
        <v>1</v>
      </c>
      <c r="K45" s="6">
        <f t="shared" si="2"/>
        <v>1</v>
      </c>
    </row>
    <row r="46" spans="3:11" x14ac:dyDescent="0.25">
      <c r="C46" s="64">
        <v>44254</v>
      </c>
      <c r="D46" s="65" t="s">
        <v>225</v>
      </c>
      <c r="E46" s="78">
        <v>0.5625</v>
      </c>
      <c r="F46" s="66">
        <v>3</v>
      </c>
      <c r="G46" s="66">
        <v>2</v>
      </c>
      <c r="H46" s="67">
        <v>3</v>
      </c>
      <c r="I46" s="13">
        <f t="shared" si="0"/>
        <v>37</v>
      </c>
      <c r="J46" s="8">
        <f t="shared" si="1"/>
        <v>1</v>
      </c>
      <c r="K46" s="6">
        <f t="shared" si="2"/>
        <v>1</v>
      </c>
    </row>
    <row r="47" spans="3:11" x14ac:dyDescent="0.25">
      <c r="C47" s="64">
        <v>44254</v>
      </c>
      <c r="D47" s="65" t="s">
        <v>225</v>
      </c>
      <c r="E47" s="78">
        <v>0.64236111111111105</v>
      </c>
      <c r="F47" s="66">
        <v>3</v>
      </c>
      <c r="G47" s="66">
        <v>2</v>
      </c>
      <c r="H47" s="67">
        <v>6</v>
      </c>
      <c r="I47" s="13">
        <f t="shared" si="0"/>
        <v>38</v>
      </c>
      <c r="J47" s="8">
        <f t="shared" si="1"/>
        <v>1</v>
      </c>
      <c r="K47" s="6">
        <f t="shared" si="2"/>
        <v>1</v>
      </c>
    </row>
    <row r="48" spans="3:11" x14ac:dyDescent="0.25">
      <c r="C48" s="64">
        <v>44254</v>
      </c>
      <c r="D48" s="65" t="s">
        <v>44</v>
      </c>
      <c r="E48" s="78">
        <v>0.65625</v>
      </c>
      <c r="F48" s="66">
        <v>6</v>
      </c>
      <c r="G48" s="66">
        <v>0</v>
      </c>
      <c r="H48" s="67">
        <v>5</v>
      </c>
      <c r="I48" s="13">
        <f t="shared" si="0"/>
        <v>39</v>
      </c>
      <c r="J48" s="8">
        <f t="shared" si="1"/>
        <v>1</v>
      </c>
      <c r="K48" s="6">
        <f t="shared" si="2"/>
        <v>1</v>
      </c>
    </row>
    <row r="49" spans="3:11" x14ac:dyDescent="0.25">
      <c r="C49" s="64">
        <v>44254</v>
      </c>
      <c r="D49" s="65" t="s">
        <v>225</v>
      </c>
      <c r="E49" s="78">
        <v>0.72222222222222221</v>
      </c>
      <c r="F49" s="66">
        <v>3</v>
      </c>
      <c r="G49" s="66">
        <v>2</v>
      </c>
      <c r="H49" s="67">
        <v>9</v>
      </c>
      <c r="I49" s="13">
        <f t="shared" si="0"/>
        <v>40</v>
      </c>
      <c r="J49" s="8">
        <f t="shared" si="1"/>
        <v>1</v>
      </c>
      <c r="K49" s="6">
        <f t="shared" si="2"/>
        <v>1</v>
      </c>
    </row>
    <row r="50" spans="3:11" x14ac:dyDescent="0.25">
      <c r="C50" s="64">
        <v>44254</v>
      </c>
      <c r="D50" s="65" t="s">
        <v>44</v>
      </c>
      <c r="E50" s="78">
        <v>0.73611111111111105</v>
      </c>
      <c r="F50" s="66">
        <v>6</v>
      </c>
      <c r="G50" s="66">
        <v>0</v>
      </c>
      <c r="H50" s="67">
        <v>8</v>
      </c>
      <c r="I50" s="13">
        <f t="shared" si="0"/>
        <v>41</v>
      </c>
      <c r="J50" s="8">
        <f t="shared" si="1"/>
        <v>1</v>
      </c>
      <c r="K50" s="6">
        <f t="shared" si="2"/>
        <v>1</v>
      </c>
    </row>
    <row r="51" spans="3:11" x14ac:dyDescent="0.25">
      <c r="C51" s="64">
        <v>44254</v>
      </c>
      <c r="D51" s="65" t="s">
        <v>44</v>
      </c>
      <c r="E51" s="78">
        <v>0.76041666666666696</v>
      </c>
      <c r="F51" s="66">
        <v>6</v>
      </c>
      <c r="G51" s="66">
        <v>0</v>
      </c>
      <c r="H51" s="67">
        <v>9</v>
      </c>
      <c r="I51" s="13">
        <f t="shared" si="0"/>
        <v>42</v>
      </c>
      <c r="J51" s="8">
        <f t="shared" si="1"/>
        <v>1</v>
      </c>
      <c r="K51" s="6">
        <f t="shared" si="2"/>
        <v>1</v>
      </c>
    </row>
    <row r="52" spans="3:11" x14ac:dyDescent="0.25">
      <c r="C52" s="64">
        <v>44261</v>
      </c>
      <c r="D52" s="65" t="s">
        <v>225</v>
      </c>
      <c r="E52" s="78">
        <v>0.5625</v>
      </c>
      <c r="F52" s="66">
        <v>3</v>
      </c>
      <c r="G52" s="66">
        <v>5</v>
      </c>
      <c r="H52" s="67">
        <v>3</v>
      </c>
      <c r="I52" s="13">
        <f t="shared" si="0"/>
        <v>43</v>
      </c>
      <c r="J52" s="8">
        <f t="shared" si="1"/>
        <v>1</v>
      </c>
      <c r="K52" s="6">
        <f t="shared" si="2"/>
        <v>1</v>
      </c>
    </row>
    <row r="53" spans="3:11" x14ac:dyDescent="0.25">
      <c r="C53" s="64">
        <v>44261</v>
      </c>
      <c r="D53" s="65" t="s">
        <v>44</v>
      </c>
      <c r="E53" s="78">
        <v>0.60069444444444398</v>
      </c>
      <c r="F53" s="66">
        <v>4</v>
      </c>
      <c r="G53" s="66">
        <v>3</v>
      </c>
      <c r="H53" s="67">
        <v>4</v>
      </c>
      <c r="I53" s="13">
        <f t="shared" si="0"/>
        <v>44</v>
      </c>
      <c r="J53" s="8">
        <f t="shared" si="1"/>
        <v>1</v>
      </c>
      <c r="K53" s="6">
        <f t="shared" si="2"/>
        <v>1</v>
      </c>
    </row>
    <row r="54" spans="3:11" x14ac:dyDescent="0.25">
      <c r="C54" s="64">
        <v>44268</v>
      </c>
      <c r="D54" s="65" t="s">
        <v>125</v>
      </c>
      <c r="E54" s="78">
        <v>0.58333333333333337</v>
      </c>
      <c r="F54" s="66">
        <v>5</v>
      </c>
      <c r="G54" s="66">
        <v>0</v>
      </c>
      <c r="H54" s="67">
        <v>4</v>
      </c>
      <c r="I54" s="13">
        <f t="shared" si="0"/>
        <v>45</v>
      </c>
      <c r="J54" s="8">
        <f t="shared" si="1"/>
        <v>1</v>
      </c>
      <c r="K54" s="6">
        <f t="shared" si="2"/>
        <v>1</v>
      </c>
    </row>
    <row r="55" spans="3:11" x14ac:dyDescent="0.25">
      <c r="C55" s="64">
        <v>44268</v>
      </c>
      <c r="D55" s="65" t="s">
        <v>45</v>
      </c>
      <c r="E55" s="78">
        <v>0.73611111111111116</v>
      </c>
      <c r="F55" s="66">
        <v>4</v>
      </c>
      <c r="G55" s="66">
        <v>0</v>
      </c>
      <c r="H55" s="67">
        <v>9</v>
      </c>
      <c r="I55" s="13">
        <f t="shared" si="0"/>
        <v>46</v>
      </c>
      <c r="J55" s="8">
        <f t="shared" si="1"/>
        <v>2</v>
      </c>
      <c r="K55" s="6">
        <f t="shared" si="2"/>
        <v>2</v>
      </c>
    </row>
    <row r="56" spans="3:11" x14ac:dyDescent="0.25">
      <c r="C56" s="64">
        <v>44268</v>
      </c>
      <c r="D56" s="65" t="s">
        <v>45</v>
      </c>
      <c r="E56" s="78">
        <v>0.73611111111111116</v>
      </c>
      <c r="F56" s="66">
        <v>4</v>
      </c>
      <c r="G56" s="66">
        <v>0</v>
      </c>
      <c r="H56" s="67">
        <v>9</v>
      </c>
      <c r="I56" s="13">
        <f t="shared" si="0"/>
        <v>46</v>
      </c>
      <c r="J56" s="8">
        <f t="shared" si="1"/>
        <v>1</v>
      </c>
      <c r="K56" s="6">
        <f t="shared" si="2"/>
        <v>2</v>
      </c>
    </row>
    <row r="57" spans="3:11" x14ac:dyDescent="0.25">
      <c r="C57" s="64">
        <v>44275</v>
      </c>
      <c r="D57" s="65" t="s">
        <v>229</v>
      </c>
      <c r="E57" s="78">
        <v>0.58680555555555558</v>
      </c>
      <c r="F57" s="66">
        <v>3</v>
      </c>
      <c r="G57" s="66">
        <v>0</v>
      </c>
      <c r="H57" s="67">
        <v>4</v>
      </c>
      <c r="I57" s="13">
        <f t="shared" si="0"/>
        <v>47</v>
      </c>
      <c r="J57" s="8">
        <f t="shared" si="1"/>
        <v>1</v>
      </c>
      <c r="K57" s="6">
        <f t="shared" si="2"/>
        <v>1</v>
      </c>
    </row>
    <row r="58" spans="3:11" x14ac:dyDescent="0.25">
      <c r="C58" s="64">
        <v>44275</v>
      </c>
      <c r="D58" s="65" t="s">
        <v>229</v>
      </c>
      <c r="E58" s="78">
        <v>0.61458333333333337</v>
      </c>
      <c r="F58" s="66">
        <v>3</v>
      </c>
      <c r="G58" s="66">
        <v>0</v>
      </c>
      <c r="H58" s="67">
        <v>5</v>
      </c>
      <c r="I58" s="13">
        <f t="shared" si="0"/>
        <v>48</v>
      </c>
      <c r="J58" s="8">
        <f t="shared" si="1"/>
        <v>1</v>
      </c>
      <c r="K58" s="6">
        <f t="shared" si="2"/>
        <v>1</v>
      </c>
    </row>
    <row r="59" spans="3:11" x14ac:dyDescent="0.25">
      <c r="C59" s="64">
        <v>44275</v>
      </c>
      <c r="D59" s="65" t="s">
        <v>229</v>
      </c>
      <c r="E59" s="78">
        <v>0.67361111111111116</v>
      </c>
      <c r="F59" s="66">
        <v>3</v>
      </c>
      <c r="G59" s="66">
        <v>0</v>
      </c>
      <c r="H59" s="67">
        <v>7</v>
      </c>
      <c r="I59" s="13">
        <f t="shared" si="0"/>
        <v>49</v>
      </c>
      <c r="J59" s="8">
        <f t="shared" si="1"/>
        <v>1</v>
      </c>
      <c r="K59" s="6">
        <f t="shared" si="2"/>
        <v>1</v>
      </c>
    </row>
    <row r="60" spans="3:11" x14ac:dyDescent="0.25">
      <c r="C60" s="64">
        <v>44275</v>
      </c>
      <c r="D60" s="65" t="s">
        <v>229</v>
      </c>
      <c r="E60" s="78">
        <v>0.70138888888888884</v>
      </c>
      <c r="F60" s="66">
        <v>3</v>
      </c>
      <c r="G60" s="66">
        <v>0</v>
      </c>
      <c r="H60" s="67">
        <v>8</v>
      </c>
      <c r="I60" s="13">
        <f t="shared" si="0"/>
        <v>50</v>
      </c>
      <c r="J60" s="8">
        <f t="shared" si="1"/>
        <v>1</v>
      </c>
      <c r="K60" s="6">
        <f t="shared" si="2"/>
        <v>1</v>
      </c>
    </row>
    <row r="61" spans="3:11" x14ac:dyDescent="0.25">
      <c r="C61" s="64">
        <v>44282</v>
      </c>
      <c r="D61" s="65" t="s">
        <v>236</v>
      </c>
      <c r="E61" s="78">
        <v>0.51041666666666663</v>
      </c>
      <c r="F61" s="66">
        <v>6</v>
      </c>
      <c r="G61" s="66">
        <v>0</v>
      </c>
      <c r="H61" s="67">
        <v>1</v>
      </c>
      <c r="I61" s="13">
        <f t="shared" si="0"/>
        <v>51</v>
      </c>
      <c r="J61" s="8">
        <f t="shared" si="1"/>
        <v>1</v>
      </c>
      <c r="K61" s="6">
        <f t="shared" si="2"/>
        <v>1</v>
      </c>
    </row>
    <row r="62" spans="3:11" x14ac:dyDescent="0.25">
      <c r="C62" s="64">
        <v>44282</v>
      </c>
      <c r="D62" s="65" t="s">
        <v>45</v>
      </c>
      <c r="E62" s="78">
        <v>0.54861111111111105</v>
      </c>
      <c r="F62" s="66">
        <v>7</v>
      </c>
      <c r="G62" s="66">
        <v>3</v>
      </c>
      <c r="H62" s="67">
        <v>2</v>
      </c>
      <c r="I62" s="13">
        <f t="shared" si="0"/>
        <v>52</v>
      </c>
      <c r="J62" s="8">
        <f t="shared" si="1"/>
        <v>1</v>
      </c>
      <c r="K62" s="6">
        <f t="shared" si="2"/>
        <v>1</v>
      </c>
    </row>
    <row r="63" spans="3:11" x14ac:dyDescent="0.25">
      <c r="C63" s="64">
        <v>44282</v>
      </c>
      <c r="D63" s="65" t="s">
        <v>236</v>
      </c>
      <c r="E63" s="78">
        <v>0.59027777777777779</v>
      </c>
      <c r="F63" s="66">
        <v>6</v>
      </c>
      <c r="G63" s="66">
        <v>0</v>
      </c>
      <c r="H63" s="67">
        <v>4</v>
      </c>
      <c r="I63" s="13">
        <f t="shared" si="0"/>
        <v>53</v>
      </c>
      <c r="J63" s="8">
        <f t="shared" si="1"/>
        <v>1</v>
      </c>
      <c r="K63" s="6">
        <f t="shared" si="2"/>
        <v>1</v>
      </c>
    </row>
    <row r="64" spans="3:11" x14ac:dyDescent="0.25">
      <c r="C64" s="64">
        <v>44282</v>
      </c>
      <c r="D64" s="65" t="s">
        <v>236</v>
      </c>
      <c r="E64" s="78">
        <v>0.61805555555555558</v>
      </c>
      <c r="F64" s="66">
        <v>6</v>
      </c>
      <c r="G64" s="66">
        <v>0</v>
      </c>
      <c r="H64" s="67">
        <v>5</v>
      </c>
      <c r="I64" s="13">
        <f t="shared" si="0"/>
        <v>54</v>
      </c>
      <c r="J64" s="8">
        <f t="shared" si="1"/>
        <v>1</v>
      </c>
      <c r="K64" s="6">
        <f t="shared" si="2"/>
        <v>1</v>
      </c>
    </row>
    <row r="65" spans="3:11" x14ac:dyDescent="0.25">
      <c r="C65" s="64">
        <v>44282</v>
      </c>
      <c r="D65" s="65" t="s">
        <v>236</v>
      </c>
      <c r="E65" s="78">
        <v>0.70138888888888884</v>
      </c>
      <c r="F65" s="66">
        <v>6</v>
      </c>
      <c r="G65" s="66">
        <v>0</v>
      </c>
      <c r="H65" s="67">
        <v>8</v>
      </c>
      <c r="I65" s="13">
        <f t="shared" si="0"/>
        <v>55</v>
      </c>
      <c r="J65" s="8">
        <f t="shared" si="1"/>
        <v>1</v>
      </c>
      <c r="K65" s="6">
        <f t="shared" si="2"/>
        <v>1</v>
      </c>
    </row>
    <row r="66" spans="3:11" x14ac:dyDescent="0.25">
      <c r="C66" s="64">
        <v>44282</v>
      </c>
      <c r="D66" s="65" t="s">
        <v>45</v>
      </c>
      <c r="E66" s="78">
        <v>0.74305555555555503</v>
      </c>
      <c r="F66" s="66">
        <v>7</v>
      </c>
      <c r="G66" s="66">
        <v>3</v>
      </c>
      <c r="H66" s="67">
        <v>9</v>
      </c>
      <c r="I66" s="13">
        <f t="shared" si="0"/>
        <v>56</v>
      </c>
      <c r="J66" s="8">
        <f t="shared" si="1"/>
        <v>1</v>
      </c>
      <c r="K66" s="6">
        <f t="shared" si="2"/>
        <v>1</v>
      </c>
    </row>
    <row r="67" spans="3:11" x14ac:dyDescent="0.25">
      <c r="C67" s="64">
        <v>44289</v>
      </c>
      <c r="D67" s="65" t="s">
        <v>45</v>
      </c>
      <c r="E67" s="78">
        <v>0.60763888888888895</v>
      </c>
      <c r="F67" s="66">
        <v>4</v>
      </c>
      <c r="G67" s="66">
        <v>6</v>
      </c>
      <c r="H67" s="67">
        <v>4</v>
      </c>
      <c r="I67" s="13">
        <f t="shared" si="0"/>
        <v>57</v>
      </c>
      <c r="J67" s="8">
        <f t="shared" si="1"/>
        <v>1</v>
      </c>
      <c r="K67" s="6">
        <f t="shared" si="2"/>
        <v>1</v>
      </c>
    </row>
    <row r="68" spans="3:11" x14ac:dyDescent="0.25">
      <c r="C68" s="64">
        <v>44289</v>
      </c>
      <c r="D68" s="65" t="s">
        <v>107</v>
      </c>
      <c r="E68" s="78">
        <v>0.64930555555555558</v>
      </c>
      <c r="F68" s="66">
        <v>3</v>
      </c>
      <c r="G68" s="66">
        <v>6</v>
      </c>
      <c r="H68" s="67">
        <v>6</v>
      </c>
      <c r="I68" s="13">
        <f t="shared" si="0"/>
        <v>58</v>
      </c>
      <c r="J68" s="8">
        <f t="shared" si="1"/>
        <v>1</v>
      </c>
      <c r="K68" s="6">
        <f t="shared" si="2"/>
        <v>1</v>
      </c>
    </row>
    <row r="69" spans="3:11" x14ac:dyDescent="0.25">
      <c r="C69" s="64">
        <v>44289</v>
      </c>
      <c r="D69" s="65" t="s">
        <v>107</v>
      </c>
      <c r="E69" s="78">
        <v>0.67708333333333337</v>
      </c>
      <c r="F69" s="66">
        <v>3</v>
      </c>
      <c r="G69" s="66">
        <v>6</v>
      </c>
      <c r="H69" s="67">
        <v>7</v>
      </c>
      <c r="I69" s="13">
        <f t="shared" si="0"/>
        <v>59</v>
      </c>
      <c r="J69" s="8">
        <f t="shared" si="1"/>
        <v>1</v>
      </c>
      <c r="K69" s="6">
        <f t="shared" si="2"/>
        <v>1</v>
      </c>
    </row>
    <row r="70" spans="3:11" x14ac:dyDescent="0.25">
      <c r="C70" s="64">
        <v>44289</v>
      </c>
      <c r="D70" s="65" t="s">
        <v>107</v>
      </c>
      <c r="E70" s="78">
        <v>0.70486111111111116</v>
      </c>
      <c r="F70" s="66">
        <v>3</v>
      </c>
      <c r="G70" s="66">
        <v>6</v>
      </c>
      <c r="H70" s="67">
        <v>8</v>
      </c>
      <c r="I70" s="13">
        <f t="shared" ref="I70:I133" si="3">IF(AND(C70=C69,H70=H69,D69=D70),I69,I69+1)</f>
        <v>60</v>
      </c>
      <c r="J70" s="8">
        <f t="shared" ref="J70:J133" si="4">IF(I70=I72,3,IF(I70=I71,2,1))</f>
        <v>1</v>
      </c>
      <c r="K70" s="6">
        <f t="shared" ref="K70:K133" si="5">IF(J68=3,3,IF(J69=3,3,IF(J69=2,2,J70)))</f>
        <v>1</v>
      </c>
    </row>
    <row r="71" spans="3:11" x14ac:dyDescent="0.25">
      <c r="C71" s="64">
        <v>44289</v>
      </c>
      <c r="D71" s="65" t="s">
        <v>45</v>
      </c>
      <c r="E71" s="78">
        <v>0.71875</v>
      </c>
      <c r="F71" s="66">
        <v>4</v>
      </c>
      <c r="G71" s="66">
        <v>6</v>
      </c>
      <c r="H71" s="67">
        <v>8</v>
      </c>
      <c r="I71" s="13">
        <f t="shared" si="3"/>
        <v>61</v>
      </c>
      <c r="J71" s="8">
        <f t="shared" si="4"/>
        <v>1</v>
      </c>
      <c r="K71" s="6">
        <f t="shared" si="5"/>
        <v>1</v>
      </c>
    </row>
    <row r="72" spans="3:11" x14ac:dyDescent="0.25">
      <c r="C72" s="64">
        <v>44289</v>
      </c>
      <c r="D72" s="65" t="s">
        <v>107</v>
      </c>
      <c r="E72" s="78">
        <v>0.72916666666666663</v>
      </c>
      <c r="F72" s="66">
        <v>3</v>
      </c>
      <c r="G72" s="66">
        <v>6</v>
      </c>
      <c r="H72" s="67">
        <v>9</v>
      </c>
      <c r="I72" s="13">
        <f t="shared" si="3"/>
        <v>62</v>
      </c>
      <c r="J72" s="8">
        <f t="shared" si="4"/>
        <v>1</v>
      </c>
      <c r="K72" s="6">
        <f t="shared" si="5"/>
        <v>1</v>
      </c>
    </row>
    <row r="73" spans="3:11" x14ac:dyDescent="0.25">
      <c r="C73" s="64">
        <v>44289</v>
      </c>
      <c r="D73" s="65" t="s">
        <v>45</v>
      </c>
      <c r="E73" s="78">
        <v>0.74305555555555503</v>
      </c>
      <c r="F73" s="66">
        <v>4</v>
      </c>
      <c r="G73" s="66">
        <v>6</v>
      </c>
      <c r="H73" s="67">
        <v>9</v>
      </c>
      <c r="I73" s="13">
        <f t="shared" si="3"/>
        <v>63</v>
      </c>
      <c r="J73" s="8">
        <f t="shared" si="4"/>
        <v>1</v>
      </c>
      <c r="K73" s="6">
        <f t="shared" si="5"/>
        <v>1</v>
      </c>
    </row>
    <row r="74" spans="3:11" x14ac:dyDescent="0.25">
      <c r="C74" s="64">
        <v>44296</v>
      </c>
      <c r="D74" s="65" t="s">
        <v>44</v>
      </c>
      <c r="E74" s="78">
        <v>0.57986111111111105</v>
      </c>
      <c r="F74" s="66">
        <v>7</v>
      </c>
      <c r="G74" s="66">
        <v>0</v>
      </c>
      <c r="H74" s="67">
        <v>5</v>
      </c>
      <c r="I74" s="13">
        <f t="shared" si="3"/>
        <v>64</v>
      </c>
      <c r="J74" s="8">
        <f t="shared" si="4"/>
        <v>1</v>
      </c>
      <c r="K74" s="6">
        <f t="shared" si="5"/>
        <v>1</v>
      </c>
    </row>
    <row r="75" spans="3:11" x14ac:dyDescent="0.25">
      <c r="C75" s="64">
        <v>44296</v>
      </c>
      <c r="D75" s="65" t="s">
        <v>107</v>
      </c>
      <c r="E75" s="78">
        <v>0.70138888888888884</v>
      </c>
      <c r="F75" s="66">
        <v>3</v>
      </c>
      <c r="G75" s="66">
        <v>10</v>
      </c>
      <c r="H75" s="67">
        <v>8</v>
      </c>
      <c r="I75" s="13">
        <f t="shared" si="3"/>
        <v>65</v>
      </c>
      <c r="J75" s="8">
        <f t="shared" si="4"/>
        <v>1</v>
      </c>
      <c r="K75" s="6">
        <f t="shared" si="5"/>
        <v>1</v>
      </c>
    </row>
    <row r="76" spans="3:11" x14ac:dyDescent="0.25">
      <c r="C76" s="64">
        <v>44303</v>
      </c>
      <c r="D76" s="65" t="s">
        <v>107</v>
      </c>
      <c r="E76" s="78">
        <v>0.51388888888888895</v>
      </c>
      <c r="F76" s="66">
        <v>3</v>
      </c>
      <c r="G76" s="66">
        <v>0</v>
      </c>
      <c r="H76" s="67">
        <v>1</v>
      </c>
      <c r="I76" s="13">
        <f t="shared" si="3"/>
        <v>66</v>
      </c>
      <c r="J76" s="8">
        <f t="shared" si="4"/>
        <v>1</v>
      </c>
      <c r="K76" s="6">
        <f t="shared" si="5"/>
        <v>1</v>
      </c>
    </row>
    <row r="77" spans="3:11" x14ac:dyDescent="0.25">
      <c r="C77" s="64">
        <v>44303</v>
      </c>
      <c r="D77" s="65" t="s">
        <v>107</v>
      </c>
      <c r="E77" s="78">
        <v>0.58680555555555558</v>
      </c>
      <c r="F77" s="66">
        <v>3</v>
      </c>
      <c r="G77" s="66">
        <v>0</v>
      </c>
      <c r="H77" s="67">
        <v>4</v>
      </c>
      <c r="I77" s="13">
        <f t="shared" si="3"/>
        <v>67</v>
      </c>
      <c r="J77" s="8">
        <f t="shared" si="4"/>
        <v>1</v>
      </c>
      <c r="K77" s="6">
        <f t="shared" si="5"/>
        <v>1</v>
      </c>
    </row>
    <row r="78" spans="3:11" x14ac:dyDescent="0.25">
      <c r="C78" s="64">
        <v>44303</v>
      </c>
      <c r="D78" s="65" t="s">
        <v>107</v>
      </c>
      <c r="E78" s="78">
        <v>0.69444444444444453</v>
      </c>
      <c r="F78" s="66">
        <v>3</v>
      </c>
      <c r="G78" s="66">
        <v>0</v>
      </c>
      <c r="H78" s="67">
        <v>8</v>
      </c>
      <c r="I78" s="13">
        <f t="shared" si="3"/>
        <v>68</v>
      </c>
      <c r="J78" s="8">
        <f t="shared" si="4"/>
        <v>1</v>
      </c>
      <c r="K78" s="6">
        <f t="shared" si="5"/>
        <v>1</v>
      </c>
    </row>
    <row r="79" spans="3:11" x14ac:dyDescent="0.25">
      <c r="C79" s="64">
        <v>44303</v>
      </c>
      <c r="D79" s="65" t="s">
        <v>44</v>
      </c>
      <c r="E79" s="78">
        <v>0.71527777777777779</v>
      </c>
      <c r="F79" s="66">
        <v>4</v>
      </c>
      <c r="G79" s="66">
        <v>3</v>
      </c>
      <c r="H79" s="67">
        <v>10</v>
      </c>
      <c r="I79" s="13">
        <f t="shared" si="3"/>
        <v>69</v>
      </c>
      <c r="J79" s="8">
        <f t="shared" si="4"/>
        <v>2</v>
      </c>
      <c r="K79" s="6">
        <f t="shared" si="5"/>
        <v>2</v>
      </c>
    </row>
    <row r="80" spans="3:11" x14ac:dyDescent="0.25">
      <c r="C80" s="64">
        <v>44303</v>
      </c>
      <c r="D80" s="65" t="s">
        <v>44</v>
      </c>
      <c r="E80" s="78">
        <v>0.71527777777777779</v>
      </c>
      <c r="F80" s="66">
        <v>4</v>
      </c>
      <c r="G80" s="66">
        <v>3</v>
      </c>
      <c r="H80" s="67">
        <v>10</v>
      </c>
      <c r="I80" s="13">
        <f t="shared" si="3"/>
        <v>69</v>
      </c>
      <c r="J80" s="8">
        <f t="shared" si="4"/>
        <v>1</v>
      </c>
      <c r="K80" s="6">
        <f t="shared" si="5"/>
        <v>2</v>
      </c>
    </row>
    <row r="81" spans="3:11" x14ac:dyDescent="0.25">
      <c r="C81" s="64">
        <v>44303</v>
      </c>
      <c r="D81" s="65" t="s">
        <v>107</v>
      </c>
      <c r="E81" s="78">
        <v>0.72222222222222221</v>
      </c>
      <c r="F81" s="66">
        <v>3</v>
      </c>
      <c r="G81" s="66">
        <v>0</v>
      </c>
      <c r="H81" s="67">
        <v>9</v>
      </c>
      <c r="I81" s="13">
        <f t="shared" si="3"/>
        <v>70</v>
      </c>
      <c r="J81" s="8">
        <f t="shared" si="4"/>
        <v>1</v>
      </c>
      <c r="K81" s="6">
        <f t="shared" si="5"/>
        <v>1</v>
      </c>
    </row>
    <row r="82" spans="3:11" x14ac:dyDescent="0.25">
      <c r="C82" s="64">
        <v>44310</v>
      </c>
      <c r="D82" s="65" t="s">
        <v>44</v>
      </c>
      <c r="E82" s="78">
        <v>0.57291666666666696</v>
      </c>
      <c r="F82" s="66">
        <v>4</v>
      </c>
      <c r="G82" s="66">
        <v>6</v>
      </c>
      <c r="H82" s="67">
        <v>4</v>
      </c>
      <c r="I82" s="13">
        <f t="shared" si="3"/>
        <v>71</v>
      </c>
      <c r="J82" s="8">
        <f t="shared" si="4"/>
        <v>1</v>
      </c>
      <c r="K82" s="6">
        <f t="shared" si="5"/>
        <v>1</v>
      </c>
    </row>
    <row r="83" spans="3:11" x14ac:dyDescent="0.25">
      <c r="C83" s="64">
        <v>44310</v>
      </c>
      <c r="D83" s="65" t="s">
        <v>44</v>
      </c>
      <c r="E83" s="78">
        <v>0.59722222222222199</v>
      </c>
      <c r="F83" s="66">
        <v>4</v>
      </c>
      <c r="G83" s="66">
        <v>6</v>
      </c>
      <c r="H83" s="67">
        <v>5</v>
      </c>
      <c r="I83" s="13">
        <f t="shared" si="3"/>
        <v>72</v>
      </c>
      <c r="J83" s="8">
        <f t="shared" si="4"/>
        <v>1</v>
      </c>
      <c r="K83" s="6">
        <f t="shared" si="5"/>
        <v>1</v>
      </c>
    </row>
    <row r="84" spans="3:11" x14ac:dyDescent="0.25">
      <c r="C84" s="64">
        <v>44310</v>
      </c>
      <c r="D84" s="65" t="s">
        <v>44</v>
      </c>
      <c r="E84" s="78">
        <v>0.67708333333333304</v>
      </c>
      <c r="F84" s="66">
        <v>4</v>
      </c>
      <c r="G84" s="66">
        <v>6</v>
      </c>
      <c r="H84" s="67">
        <v>8</v>
      </c>
      <c r="I84" s="13">
        <f t="shared" si="3"/>
        <v>73</v>
      </c>
      <c r="J84" s="8">
        <f t="shared" si="4"/>
        <v>1</v>
      </c>
      <c r="K84" s="6">
        <f t="shared" si="5"/>
        <v>1</v>
      </c>
    </row>
    <row r="85" spans="3:11" x14ac:dyDescent="0.25">
      <c r="C85" s="64">
        <v>44310</v>
      </c>
      <c r="D85" s="65" t="s">
        <v>107</v>
      </c>
      <c r="E85" s="78">
        <v>0.71180555555555547</v>
      </c>
      <c r="F85" s="66">
        <v>4</v>
      </c>
      <c r="G85" s="66">
        <v>8</v>
      </c>
      <c r="H85" s="67">
        <v>9</v>
      </c>
      <c r="I85" s="13">
        <f t="shared" si="3"/>
        <v>74</v>
      </c>
      <c r="J85" s="8">
        <f t="shared" si="4"/>
        <v>1</v>
      </c>
      <c r="K85" s="6">
        <f t="shared" si="5"/>
        <v>1</v>
      </c>
    </row>
    <row r="86" spans="3:11" x14ac:dyDescent="0.25">
      <c r="C86" s="64">
        <v>44311</v>
      </c>
      <c r="D86" s="65" t="s">
        <v>225</v>
      </c>
      <c r="E86" s="78">
        <v>0.56597222222222221</v>
      </c>
      <c r="F86" s="66">
        <v>4</v>
      </c>
      <c r="G86" s="66">
        <v>0</v>
      </c>
      <c r="H86" s="67">
        <v>2</v>
      </c>
      <c r="I86" s="13">
        <f t="shared" si="3"/>
        <v>75</v>
      </c>
      <c r="J86" s="8">
        <f t="shared" si="4"/>
        <v>1</v>
      </c>
      <c r="K86" s="6">
        <f t="shared" si="5"/>
        <v>1</v>
      </c>
    </row>
    <row r="87" spans="3:11" x14ac:dyDescent="0.25">
      <c r="C87" s="64">
        <v>44317</v>
      </c>
      <c r="D87" s="65" t="s">
        <v>46</v>
      </c>
      <c r="E87" s="78">
        <v>0.51736111111111105</v>
      </c>
      <c r="F87" s="66">
        <v>4</v>
      </c>
      <c r="G87" s="66">
        <v>0</v>
      </c>
      <c r="H87" s="67">
        <v>2</v>
      </c>
      <c r="I87" s="13">
        <f t="shared" si="3"/>
        <v>76</v>
      </c>
      <c r="J87" s="8">
        <f t="shared" si="4"/>
        <v>2</v>
      </c>
      <c r="K87" s="6">
        <f t="shared" si="5"/>
        <v>2</v>
      </c>
    </row>
    <row r="88" spans="3:11" x14ac:dyDescent="0.25">
      <c r="C88" s="64">
        <v>44317</v>
      </c>
      <c r="D88" s="65" t="s">
        <v>46</v>
      </c>
      <c r="E88" s="78">
        <v>0.51736111111111105</v>
      </c>
      <c r="F88" s="66">
        <v>4</v>
      </c>
      <c r="G88" s="66">
        <v>0</v>
      </c>
      <c r="H88" s="67">
        <v>2</v>
      </c>
      <c r="I88" s="13">
        <f t="shared" si="3"/>
        <v>76</v>
      </c>
      <c r="J88" s="8">
        <f t="shared" si="4"/>
        <v>1</v>
      </c>
      <c r="K88" s="6">
        <f t="shared" si="5"/>
        <v>2</v>
      </c>
    </row>
    <row r="89" spans="3:11" x14ac:dyDescent="0.25">
      <c r="C89" s="64">
        <v>44317</v>
      </c>
      <c r="D89" s="65" t="s">
        <v>46</v>
      </c>
      <c r="E89" s="78">
        <v>0.56597222222222199</v>
      </c>
      <c r="F89" s="66">
        <v>4</v>
      </c>
      <c r="G89" s="66">
        <v>0</v>
      </c>
      <c r="H89" s="67">
        <v>4</v>
      </c>
      <c r="I89" s="13">
        <f t="shared" si="3"/>
        <v>77</v>
      </c>
      <c r="J89" s="8">
        <f t="shared" si="4"/>
        <v>1</v>
      </c>
      <c r="K89" s="6">
        <f t="shared" si="5"/>
        <v>1</v>
      </c>
    </row>
    <row r="90" spans="3:11" x14ac:dyDescent="0.25">
      <c r="C90" s="64">
        <v>44317</v>
      </c>
      <c r="D90" s="65" t="s">
        <v>46</v>
      </c>
      <c r="E90" s="78">
        <v>0.59027777777777801</v>
      </c>
      <c r="F90" s="66">
        <v>4</v>
      </c>
      <c r="G90" s="66">
        <v>0</v>
      </c>
      <c r="H90" s="67">
        <v>5</v>
      </c>
      <c r="I90" s="13">
        <f t="shared" si="3"/>
        <v>78</v>
      </c>
      <c r="J90" s="8">
        <f t="shared" si="4"/>
        <v>1</v>
      </c>
      <c r="K90" s="6">
        <f t="shared" si="5"/>
        <v>1</v>
      </c>
    </row>
    <row r="91" spans="3:11" x14ac:dyDescent="0.25">
      <c r="C91" s="64">
        <v>44317</v>
      </c>
      <c r="D91" s="66" t="s">
        <v>231</v>
      </c>
      <c r="E91" s="78">
        <v>0.59722222222222221</v>
      </c>
      <c r="F91" s="66">
        <v>3</v>
      </c>
      <c r="G91" s="66">
        <v>0</v>
      </c>
      <c r="H91" s="67">
        <v>5</v>
      </c>
      <c r="I91" s="13">
        <f t="shared" si="3"/>
        <v>79</v>
      </c>
      <c r="J91" s="8">
        <f t="shared" si="4"/>
        <v>2</v>
      </c>
      <c r="K91" s="6">
        <f t="shared" si="5"/>
        <v>2</v>
      </c>
    </row>
    <row r="92" spans="3:11" x14ac:dyDescent="0.25">
      <c r="C92" s="64">
        <v>44317</v>
      </c>
      <c r="D92" s="66" t="s">
        <v>231</v>
      </c>
      <c r="E92" s="78">
        <v>0.59722222222222221</v>
      </c>
      <c r="F92" s="66">
        <v>3</v>
      </c>
      <c r="G92" s="66">
        <v>0</v>
      </c>
      <c r="H92" s="67">
        <v>5</v>
      </c>
      <c r="I92" s="13">
        <f t="shared" si="3"/>
        <v>79</v>
      </c>
      <c r="J92" s="8">
        <f t="shared" si="4"/>
        <v>1</v>
      </c>
      <c r="K92" s="6">
        <f t="shared" si="5"/>
        <v>2</v>
      </c>
    </row>
    <row r="93" spans="3:11" x14ac:dyDescent="0.25">
      <c r="C93" s="64">
        <v>44317</v>
      </c>
      <c r="D93" s="66" t="s">
        <v>46</v>
      </c>
      <c r="E93" s="78">
        <v>0.61458333333333304</v>
      </c>
      <c r="F93" s="66">
        <v>4</v>
      </c>
      <c r="G93" s="66">
        <v>0</v>
      </c>
      <c r="H93" s="67">
        <v>6</v>
      </c>
      <c r="I93" s="13">
        <f t="shared" si="3"/>
        <v>80</v>
      </c>
      <c r="J93" s="8">
        <f t="shared" si="4"/>
        <v>1</v>
      </c>
      <c r="K93" s="6">
        <f t="shared" si="5"/>
        <v>1</v>
      </c>
    </row>
    <row r="94" spans="3:11" x14ac:dyDescent="0.25">
      <c r="C94" s="64">
        <v>44317</v>
      </c>
      <c r="D94" s="66" t="s">
        <v>46</v>
      </c>
      <c r="E94" s="78">
        <v>0.67013888888888895</v>
      </c>
      <c r="F94" s="66">
        <v>4</v>
      </c>
      <c r="G94" s="66">
        <v>0</v>
      </c>
      <c r="H94" s="67">
        <v>8</v>
      </c>
      <c r="I94" s="13">
        <f t="shared" si="3"/>
        <v>81</v>
      </c>
      <c r="J94" s="8">
        <f t="shared" si="4"/>
        <v>1</v>
      </c>
      <c r="K94" s="6">
        <f t="shared" si="5"/>
        <v>1</v>
      </c>
    </row>
    <row r="95" spans="3:11" x14ac:dyDescent="0.25">
      <c r="C95" s="64">
        <v>44324</v>
      </c>
      <c r="D95" s="66" t="s">
        <v>47</v>
      </c>
      <c r="E95" s="78">
        <v>0.51388888888888895</v>
      </c>
      <c r="F95" s="66">
        <v>8</v>
      </c>
      <c r="G95" s="66">
        <v>0</v>
      </c>
      <c r="H95" s="67">
        <v>2</v>
      </c>
      <c r="I95" s="13">
        <f t="shared" si="3"/>
        <v>82</v>
      </c>
      <c r="J95" s="8">
        <f t="shared" si="4"/>
        <v>1</v>
      </c>
      <c r="K95" s="6">
        <f t="shared" si="5"/>
        <v>1</v>
      </c>
    </row>
    <row r="96" spans="3:11" x14ac:dyDescent="0.25">
      <c r="C96" s="64">
        <v>44324</v>
      </c>
      <c r="D96" s="66" t="s">
        <v>47</v>
      </c>
      <c r="E96" s="78">
        <v>0.63888888888888895</v>
      </c>
      <c r="F96" s="66">
        <v>8</v>
      </c>
      <c r="G96" s="66">
        <v>0</v>
      </c>
      <c r="H96" s="67">
        <v>7</v>
      </c>
      <c r="I96" s="13">
        <f t="shared" si="3"/>
        <v>83</v>
      </c>
      <c r="J96" s="8">
        <f t="shared" si="4"/>
        <v>2</v>
      </c>
      <c r="K96" s="6">
        <f t="shared" si="5"/>
        <v>2</v>
      </c>
    </row>
    <row r="97" spans="3:11" x14ac:dyDescent="0.25">
      <c r="C97" s="64">
        <v>44324</v>
      </c>
      <c r="D97" s="66" t="s">
        <v>47</v>
      </c>
      <c r="E97" s="78">
        <v>0.63888888888888895</v>
      </c>
      <c r="F97" s="66">
        <v>8</v>
      </c>
      <c r="G97" s="66">
        <v>0</v>
      </c>
      <c r="H97" s="67">
        <v>7</v>
      </c>
      <c r="I97" s="13">
        <f t="shared" si="3"/>
        <v>83</v>
      </c>
      <c r="J97" s="8">
        <f t="shared" si="4"/>
        <v>1</v>
      </c>
      <c r="K97" s="6">
        <f t="shared" si="5"/>
        <v>2</v>
      </c>
    </row>
    <row r="98" spans="3:11" x14ac:dyDescent="0.25">
      <c r="C98" s="64">
        <v>44331</v>
      </c>
      <c r="D98" s="66" t="s">
        <v>45</v>
      </c>
      <c r="E98" s="78">
        <v>0.52777777777777801</v>
      </c>
      <c r="F98" s="66">
        <v>7</v>
      </c>
      <c r="G98" s="66">
        <v>0</v>
      </c>
      <c r="H98" s="67">
        <v>3</v>
      </c>
      <c r="I98" s="13">
        <f t="shared" si="3"/>
        <v>84</v>
      </c>
      <c r="J98" s="8">
        <f t="shared" si="4"/>
        <v>1</v>
      </c>
      <c r="K98" s="6">
        <f t="shared" si="5"/>
        <v>1</v>
      </c>
    </row>
    <row r="99" spans="3:11" x14ac:dyDescent="0.25">
      <c r="C99" s="64">
        <v>44331</v>
      </c>
      <c r="D99" s="66" t="s">
        <v>225</v>
      </c>
      <c r="E99" s="78">
        <v>0.5625</v>
      </c>
      <c r="F99" s="66">
        <v>7</v>
      </c>
      <c r="G99" s="66">
        <v>2</v>
      </c>
      <c r="H99" s="67">
        <v>4</v>
      </c>
      <c r="I99" s="13">
        <f t="shared" si="3"/>
        <v>85</v>
      </c>
      <c r="J99" s="8">
        <f t="shared" si="4"/>
        <v>1</v>
      </c>
      <c r="K99" s="6">
        <f t="shared" si="5"/>
        <v>1</v>
      </c>
    </row>
    <row r="100" spans="3:11" x14ac:dyDescent="0.25">
      <c r="C100" s="64">
        <v>44331</v>
      </c>
      <c r="D100" s="66" t="s">
        <v>45</v>
      </c>
      <c r="E100" s="78">
        <v>0.60416666666666696</v>
      </c>
      <c r="F100" s="66">
        <v>7</v>
      </c>
      <c r="G100" s="66">
        <v>0</v>
      </c>
      <c r="H100" s="67">
        <v>6</v>
      </c>
      <c r="I100" s="13">
        <f t="shared" si="3"/>
        <v>86</v>
      </c>
      <c r="J100" s="8">
        <f t="shared" si="4"/>
        <v>1</v>
      </c>
      <c r="K100" s="6">
        <f t="shared" si="5"/>
        <v>1</v>
      </c>
    </row>
    <row r="101" spans="3:11" x14ac:dyDescent="0.25">
      <c r="C101" s="64">
        <v>44331</v>
      </c>
      <c r="D101" s="66" t="s">
        <v>45</v>
      </c>
      <c r="E101" s="78">
        <v>0.65972222222222199</v>
      </c>
      <c r="F101" s="66">
        <v>7</v>
      </c>
      <c r="G101" s="66">
        <v>0</v>
      </c>
      <c r="H101" s="67">
        <v>8</v>
      </c>
      <c r="I101" s="13">
        <f t="shared" si="3"/>
        <v>87</v>
      </c>
      <c r="J101" s="8">
        <f t="shared" si="4"/>
        <v>1</v>
      </c>
      <c r="K101" s="6">
        <f t="shared" si="5"/>
        <v>1</v>
      </c>
    </row>
    <row r="102" spans="3:11" x14ac:dyDescent="0.25">
      <c r="C102" s="64">
        <v>44338</v>
      </c>
      <c r="D102" s="66" t="s">
        <v>225</v>
      </c>
      <c r="E102" s="78">
        <v>0.5625</v>
      </c>
      <c r="F102" s="66">
        <v>4</v>
      </c>
      <c r="G102" s="66">
        <v>5</v>
      </c>
      <c r="H102" s="67">
        <v>4</v>
      </c>
      <c r="I102" s="13">
        <f t="shared" si="3"/>
        <v>88</v>
      </c>
      <c r="J102" s="8">
        <f t="shared" si="4"/>
        <v>1</v>
      </c>
      <c r="K102" s="6">
        <f t="shared" si="5"/>
        <v>1</v>
      </c>
    </row>
    <row r="103" spans="3:11" x14ac:dyDescent="0.25">
      <c r="C103" s="64">
        <v>44338</v>
      </c>
      <c r="D103" s="66" t="s">
        <v>45</v>
      </c>
      <c r="E103" s="78">
        <v>0.57291666666666663</v>
      </c>
      <c r="F103" s="66">
        <v>5</v>
      </c>
      <c r="G103" s="66">
        <v>3</v>
      </c>
      <c r="H103" s="67">
        <v>5</v>
      </c>
      <c r="I103" s="13">
        <f t="shared" si="3"/>
        <v>89</v>
      </c>
      <c r="J103" s="8">
        <f t="shared" si="4"/>
        <v>1</v>
      </c>
      <c r="K103" s="6">
        <f t="shared" si="5"/>
        <v>1</v>
      </c>
    </row>
    <row r="104" spans="3:11" x14ac:dyDescent="0.25">
      <c r="C104" s="64">
        <v>44345</v>
      </c>
      <c r="D104" s="66" t="s">
        <v>44</v>
      </c>
      <c r="E104" s="78">
        <v>0.52430555555555602</v>
      </c>
      <c r="F104" s="66">
        <v>5</v>
      </c>
      <c r="G104" s="66">
        <v>0</v>
      </c>
      <c r="H104" s="67">
        <v>3</v>
      </c>
      <c r="I104" s="13">
        <f t="shared" si="3"/>
        <v>90</v>
      </c>
      <c r="J104" s="8">
        <f t="shared" si="4"/>
        <v>2</v>
      </c>
      <c r="K104" s="6">
        <f t="shared" si="5"/>
        <v>2</v>
      </c>
    </row>
    <row r="105" spans="3:11" x14ac:dyDescent="0.25">
      <c r="C105" s="64">
        <v>44345</v>
      </c>
      <c r="D105" s="66" t="s">
        <v>44</v>
      </c>
      <c r="E105" s="78">
        <v>0.52430555555555602</v>
      </c>
      <c r="F105" s="66">
        <v>5</v>
      </c>
      <c r="G105" s="66">
        <v>0</v>
      </c>
      <c r="H105" s="67">
        <v>3</v>
      </c>
      <c r="I105" s="13">
        <f t="shared" si="3"/>
        <v>90</v>
      </c>
      <c r="J105" s="8">
        <f t="shared" si="4"/>
        <v>1</v>
      </c>
      <c r="K105" s="6">
        <f t="shared" si="5"/>
        <v>2</v>
      </c>
    </row>
    <row r="106" spans="3:11" x14ac:dyDescent="0.25">
      <c r="C106" s="64">
        <v>44345</v>
      </c>
      <c r="D106" s="66" t="s">
        <v>44</v>
      </c>
      <c r="E106" s="78">
        <v>0.54861111111111105</v>
      </c>
      <c r="F106" s="66">
        <v>5</v>
      </c>
      <c r="G106" s="66">
        <v>0</v>
      </c>
      <c r="H106" s="67">
        <v>4</v>
      </c>
      <c r="I106" s="13">
        <f t="shared" si="3"/>
        <v>91</v>
      </c>
      <c r="J106" s="8">
        <f t="shared" si="4"/>
        <v>2</v>
      </c>
      <c r="K106" s="6">
        <f t="shared" si="5"/>
        <v>2</v>
      </c>
    </row>
    <row r="107" spans="3:11" x14ac:dyDescent="0.25">
      <c r="C107" s="64">
        <v>44345</v>
      </c>
      <c r="D107" s="66" t="s">
        <v>44</v>
      </c>
      <c r="E107" s="78">
        <v>0.54861111111111105</v>
      </c>
      <c r="F107" s="66">
        <v>5</v>
      </c>
      <c r="G107" s="66">
        <v>0</v>
      </c>
      <c r="H107" s="67">
        <v>4</v>
      </c>
      <c r="I107" s="13">
        <f t="shared" si="3"/>
        <v>91</v>
      </c>
      <c r="J107" s="8">
        <f t="shared" si="4"/>
        <v>1</v>
      </c>
      <c r="K107" s="6">
        <f t="shared" si="5"/>
        <v>2</v>
      </c>
    </row>
    <row r="108" spans="3:11" x14ac:dyDescent="0.25">
      <c r="C108" s="64">
        <v>44345</v>
      </c>
      <c r="D108" s="66" t="s">
        <v>107</v>
      </c>
      <c r="E108" s="78">
        <v>0.5625</v>
      </c>
      <c r="F108" s="66">
        <v>4</v>
      </c>
      <c r="G108" s="66">
        <v>3</v>
      </c>
      <c r="H108" s="67">
        <v>4</v>
      </c>
      <c r="I108" s="13">
        <f t="shared" si="3"/>
        <v>92</v>
      </c>
      <c r="J108" s="8">
        <f t="shared" si="4"/>
        <v>1</v>
      </c>
      <c r="K108" s="6">
        <f t="shared" si="5"/>
        <v>1</v>
      </c>
    </row>
    <row r="109" spans="3:11" x14ac:dyDescent="0.25">
      <c r="C109" s="64">
        <v>44345</v>
      </c>
      <c r="D109" s="66" t="s">
        <v>107</v>
      </c>
      <c r="E109" s="78">
        <v>0.59027777777777779</v>
      </c>
      <c r="F109" s="66">
        <v>4</v>
      </c>
      <c r="G109" s="66">
        <v>3</v>
      </c>
      <c r="H109" s="67">
        <v>5</v>
      </c>
      <c r="I109" s="13">
        <f t="shared" si="3"/>
        <v>93</v>
      </c>
      <c r="J109" s="8">
        <f t="shared" si="4"/>
        <v>1</v>
      </c>
      <c r="K109" s="6">
        <f t="shared" si="5"/>
        <v>1</v>
      </c>
    </row>
    <row r="110" spans="3:11" x14ac:dyDescent="0.25">
      <c r="C110" s="64">
        <v>44345</v>
      </c>
      <c r="D110" s="66" t="s">
        <v>44</v>
      </c>
      <c r="E110" s="78">
        <v>0.65625</v>
      </c>
      <c r="F110" s="66">
        <v>5</v>
      </c>
      <c r="G110" s="66">
        <v>0</v>
      </c>
      <c r="H110" s="67">
        <v>8</v>
      </c>
      <c r="I110" s="13">
        <f t="shared" si="3"/>
        <v>94</v>
      </c>
      <c r="J110" s="8">
        <f t="shared" si="4"/>
        <v>2</v>
      </c>
      <c r="K110" s="6">
        <f t="shared" si="5"/>
        <v>2</v>
      </c>
    </row>
    <row r="111" spans="3:11" x14ac:dyDescent="0.25">
      <c r="C111" s="64">
        <v>44345</v>
      </c>
      <c r="D111" s="66" t="s">
        <v>44</v>
      </c>
      <c r="E111" s="78">
        <v>0.65625</v>
      </c>
      <c r="F111" s="66">
        <v>5</v>
      </c>
      <c r="G111" s="66">
        <v>0</v>
      </c>
      <c r="H111" s="67">
        <v>8</v>
      </c>
      <c r="I111" s="13">
        <f t="shared" si="3"/>
        <v>94</v>
      </c>
      <c r="J111" s="8">
        <f t="shared" si="4"/>
        <v>1</v>
      </c>
      <c r="K111" s="6">
        <f t="shared" si="5"/>
        <v>2</v>
      </c>
    </row>
    <row r="112" spans="3:11" x14ac:dyDescent="0.25">
      <c r="C112" s="64">
        <v>44345</v>
      </c>
      <c r="D112" s="66" t="s">
        <v>44</v>
      </c>
      <c r="E112" s="78">
        <v>0.68402777777777801</v>
      </c>
      <c r="F112" s="66">
        <v>5</v>
      </c>
      <c r="G112" s="66">
        <v>0</v>
      </c>
      <c r="H112" s="67">
        <v>9</v>
      </c>
      <c r="I112" s="13">
        <f t="shared" si="3"/>
        <v>95</v>
      </c>
      <c r="J112" s="8">
        <f t="shared" si="4"/>
        <v>1</v>
      </c>
      <c r="K112" s="6">
        <f t="shared" si="5"/>
        <v>1</v>
      </c>
    </row>
    <row r="113" spans="3:11" x14ac:dyDescent="0.25">
      <c r="C113" s="64">
        <v>44345</v>
      </c>
      <c r="D113" s="66" t="s">
        <v>107</v>
      </c>
      <c r="E113" s="78">
        <v>0.69444444444444453</v>
      </c>
      <c r="F113" s="66">
        <v>4</v>
      </c>
      <c r="G113" s="66">
        <v>3</v>
      </c>
      <c r="H113" s="67">
        <v>9</v>
      </c>
      <c r="I113" s="13">
        <f t="shared" si="3"/>
        <v>96</v>
      </c>
      <c r="J113" s="8">
        <f t="shared" si="4"/>
        <v>1</v>
      </c>
      <c r="K113" s="6">
        <f t="shared" si="5"/>
        <v>1</v>
      </c>
    </row>
    <row r="114" spans="3:11" x14ac:dyDescent="0.25">
      <c r="C114" s="64">
        <v>44345</v>
      </c>
      <c r="D114" s="66" t="s">
        <v>107</v>
      </c>
      <c r="E114" s="78">
        <v>0.70138888888888884</v>
      </c>
      <c r="F114" s="66">
        <v>4</v>
      </c>
      <c r="G114" s="66">
        <v>3</v>
      </c>
      <c r="H114" s="67">
        <v>6</v>
      </c>
      <c r="I114" s="13">
        <f t="shared" si="3"/>
        <v>97</v>
      </c>
      <c r="J114" s="8">
        <f t="shared" si="4"/>
        <v>2</v>
      </c>
      <c r="K114" s="6">
        <f t="shared" si="5"/>
        <v>2</v>
      </c>
    </row>
    <row r="115" spans="3:11" x14ac:dyDescent="0.25">
      <c r="C115" s="64">
        <v>44345</v>
      </c>
      <c r="D115" s="66" t="s">
        <v>107</v>
      </c>
      <c r="E115" s="78">
        <v>0.70138888888888884</v>
      </c>
      <c r="F115" s="66">
        <v>4</v>
      </c>
      <c r="G115" s="66">
        <v>3</v>
      </c>
      <c r="H115" s="67">
        <v>6</v>
      </c>
      <c r="I115" s="13">
        <f t="shared" si="3"/>
        <v>97</v>
      </c>
      <c r="J115" s="8">
        <f t="shared" si="4"/>
        <v>1</v>
      </c>
      <c r="K115" s="6">
        <f t="shared" si="5"/>
        <v>2</v>
      </c>
    </row>
    <row r="116" spans="3:11" x14ac:dyDescent="0.25">
      <c r="C116" s="64">
        <v>44352</v>
      </c>
      <c r="D116" s="66" t="s">
        <v>225</v>
      </c>
      <c r="E116" s="78">
        <v>0.51041666666666663</v>
      </c>
      <c r="F116" s="66">
        <v>4</v>
      </c>
      <c r="G116" s="66">
        <v>8</v>
      </c>
      <c r="H116" s="67">
        <v>2</v>
      </c>
      <c r="I116" s="13">
        <f t="shared" si="3"/>
        <v>98</v>
      </c>
      <c r="J116" s="8">
        <f t="shared" si="4"/>
        <v>1</v>
      </c>
      <c r="K116" s="6">
        <f t="shared" si="5"/>
        <v>1</v>
      </c>
    </row>
    <row r="117" spans="3:11" x14ac:dyDescent="0.25">
      <c r="C117" s="64">
        <v>44352</v>
      </c>
      <c r="D117" s="66" t="s">
        <v>225</v>
      </c>
      <c r="E117" s="78">
        <v>0.58680555555555558</v>
      </c>
      <c r="F117" s="66">
        <v>4</v>
      </c>
      <c r="G117" s="66">
        <v>8</v>
      </c>
      <c r="H117" s="67">
        <v>5</v>
      </c>
      <c r="I117" s="13">
        <f t="shared" si="3"/>
        <v>99</v>
      </c>
      <c r="J117" s="8">
        <f t="shared" si="4"/>
        <v>2</v>
      </c>
      <c r="K117" s="6">
        <f t="shared" si="5"/>
        <v>2</v>
      </c>
    </row>
    <row r="118" spans="3:11" x14ac:dyDescent="0.25">
      <c r="C118" s="64">
        <v>44352</v>
      </c>
      <c r="D118" s="66" t="s">
        <v>225</v>
      </c>
      <c r="E118" s="78">
        <v>0.58680555555555558</v>
      </c>
      <c r="F118" s="66">
        <v>4</v>
      </c>
      <c r="G118" s="66">
        <v>8</v>
      </c>
      <c r="H118" s="67">
        <v>5</v>
      </c>
      <c r="I118" s="13">
        <f t="shared" si="3"/>
        <v>99</v>
      </c>
      <c r="J118" s="8">
        <f t="shared" si="4"/>
        <v>1</v>
      </c>
      <c r="K118" s="6">
        <f t="shared" si="5"/>
        <v>2</v>
      </c>
    </row>
    <row r="119" spans="3:11" x14ac:dyDescent="0.25">
      <c r="C119" s="64">
        <v>44352</v>
      </c>
      <c r="D119" s="66" t="s">
        <v>45</v>
      </c>
      <c r="E119" s="78">
        <v>0.59722222222222199</v>
      </c>
      <c r="F119" s="66">
        <v>6</v>
      </c>
      <c r="G119" s="66">
        <v>6</v>
      </c>
      <c r="H119" s="67">
        <v>6</v>
      </c>
      <c r="I119" s="13">
        <f t="shared" si="3"/>
        <v>100</v>
      </c>
      <c r="J119" s="8">
        <f t="shared" si="4"/>
        <v>1</v>
      </c>
      <c r="K119" s="6">
        <f t="shared" si="5"/>
        <v>1</v>
      </c>
    </row>
    <row r="120" spans="3:11" x14ac:dyDescent="0.25">
      <c r="C120" s="64">
        <v>44352</v>
      </c>
      <c r="D120" s="66" t="s">
        <v>45</v>
      </c>
      <c r="E120" s="78">
        <v>0.625</v>
      </c>
      <c r="F120" s="66">
        <v>6</v>
      </c>
      <c r="G120" s="66">
        <v>6</v>
      </c>
      <c r="H120" s="67">
        <v>7</v>
      </c>
      <c r="I120" s="13">
        <f t="shared" si="3"/>
        <v>101</v>
      </c>
      <c r="J120" s="8">
        <f t="shared" si="4"/>
        <v>1</v>
      </c>
      <c r="K120" s="6">
        <f t="shared" si="5"/>
        <v>1</v>
      </c>
    </row>
    <row r="121" spans="3:11" x14ac:dyDescent="0.25">
      <c r="C121" s="64">
        <v>44352</v>
      </c>
      <c r="D121" s="66" t="s">
        <v>45</v>
      </c>
      <c r="E121" s="78">
        <v>0.65277777777777801</v>
      </c>
      <c r="F121" s="66">
        <v>6</v>
      </c>
      <c r="G121" s="66">
        <v>6</v>
      </c>
      <c r="H121" s="67">
        <v>8</v>
      </c>
      <c r="I121" s="13">
        <f t="shared" si="3"/>
        <v>102</v>
      </c>
      <c r="J121" s="8">
        <f t="shared" si="4"/>
        <v>1</v>
      </c>
      <c r="K121" s="6">
        <f t="shared" si="5"/>
        <v>1</v>
      </c>
    </row>
    <row r="122" spans="3:11" x14ac:dyDescent="0.25">
      <c r="C122" s="64">
        <v>44352</v>
      </c>
      <c r="D122" s="66" t="s">
        <v>225</v>
      </c>
      <c r="E122" s="78">
        <v>0.69097222222222221</v>
      </c>
      <c r="F122" s="66">
        <v>4</v>
      </c>
      <c r="G122" s="66">
        <v>8</v>
      </c>
      <c r="H122" s="67">
        <v>9</v>
      </c>
      <c r="I122" s="13">
        <f t="shared" si="3"/>
        <v>103</v>
      </c>
      <c r="J122" s="8">
        <f t="shared" si="4"/>
        <v>1</v>
      </c>
      <c r="K122" s="6">
        <f t="shared" si="5"/>
        <v>1</v>
      </c>
    </row>
    <row r="123" spans="3:11" x14ac:dyDescent="0.25">
      <c r="C123" s="64">
        <v>44359</v>
      </c>
      <c r="D123" s="66" t="s">
        <v>44</v>
      </c>
      <c r="E123" s="78">
        <v>0.52083333333333337</v>
      </c>
      <c r="F123" s="66">
        <v>7</v>
      </c>
      <c r="G123" s="66">
        <v>3</v>
      </c>
      <c r="H123" s="67">
        <v>3</v>
      </c>
      <c r="I123" s="13">
        <f t="shared" si="3"/>
        <v>104</v>
      </c>
      <c r="J123" s="8">
        <f t="shared" si="4"/>
        <v>1</v>
      </c>
      <c r="K123" s="6">
        <f t="shared" si="5"/>
        <v>1</v>
      </c>
    </row>
    <row r="124" spans="3:11" x14ac:dyDescent="0.25">
      <c r="C124" s="64">
        <v>44359</v>
      </c>
      <c r="D124" s="66" t="s">
        <v>44</v>
      </c>
      <c r="E124" s="78">
        <v>0.56944444444444442</v>
      </c>
      <c r="F124" s="66">
        <v>7</v>
      </c>
      <c r="G124" s="66">
        <v>3</v>
      </c>
      <c r="H124" s="67">
        <v>5</v>
      </c>
      <c r="I124" s="13">
        <f t="shared" si="3"/>
        <v>105</v>
      </c>
      <c r="J124" s="8">
        <f t="shared" si="4"/>
        <v>2</v>
      </c>
      <c r="K124" s="6">
        <f t="shared" si="5"/>
        <v>2</v>
      </c>
    </row>
    <row r="125" spans="3:11" x14ac:dyDescent="0.25">
      <c r="C125" s="64">
        <v>44359</v>
      </c>
      <c r="D125" s="66" t="s">
        <v>44</v>
      </c>
      <c r="E125" s="78">
        <v>0.56944444444444442</v>
      </c>
      <c r="F125" s="66">
        <v>7</v>
      </c>
      <c r="G125" s="66">
        <v>3</v>
      </c>
      <c r="H125" s="67">
        <v>5</v>
      </c>
      <c r="I125" s="13">
        <f t="shared" si="3"/>
        <v>105</v>
      </c>
      <c r="J125" s="8">
        <f t="shared" si="4"/>
        <v>1</v>
      </c>
      <c r="K125" s="6">
        <f t="shared" si="5"/>
        <v>2</v>
      </c>
    </row>
    <row r="126" spans="3:11" x14ac:dyDescent="0.25">
      <c r="C126" s="64">
        <v>44359</v>
      </c>
      <c r="D126" s="66" t="s">
        <v>44</v>
      </c>
      <c r="E126" s="78">
        <v>0.59722222222222221</v>
      </c>
      <c r="F126" s="66">
        <v>7</v>
      </c>
      <c r="G126" s="66">
        <v>3</v>
      </c>
      <c r="H126" s="67">
        <v>6</v>
      </c>
      <c r="I126" s="13">
        <f t="shared" si="3"/>
        <v>106</v>
      </c>
      <c r="J126" s="8">
        <f t="shared" si="4"/>
        <v>1</v>
      </c>
      <c r="K126" s="6">
        <f t="shared" si="5"/>
        <v>1</v>
      </c>
    </row>
    <row r="127" spans="3:11" x14ac:dyDescent="0.25">
      <c r="C127" s="64">
        <v>44359</v>
      </c>
      <c r="D127" s="66" t="s">
        <v>44</v>
      </c>
      <c r="E127" s="78">
        <v>0.625</v>
      </c>
      <c r="F127" s="66">
        <v>7</v>
      </c>
      <c r="G127" s="66">
        <v>3</v>
      </c>
      <c r="H127" s="67">
        <v>7</v>
      </c>
      <c r="I127" s="13">
        <f t="shared" si="3"/>
        <v>107</v>
      </c>
      <c r="J127" s="8">
        <f t="shared" si="4"/>
        <v>1</v>
      </c>
      <c r="K127" s="6">
        <f t="shared" si="5"/>
        <v>1</v>
      </c>
    </row>
    <row r="128" spans="3:11" x14ac:dyDescent="0.25">
      <c r="C128" s="64">
        <v>44359</v>
      </c>
      <c r="D128" s="66" t="s">
        <v>44</v>
      </c>
      <c r="E128" s="78">
        <v>0.65277777777777779</v>
      </c>
      <c r="F128" s="66">
        <v>7</v>
      </c>
      <c r="G128" s="66">
        <v>3</v>
      </c>
      <c r="H128" s="67">
        <v>8</v>
      </c>
      <c r="I128" s="13">
        <f t="shared" si="3"/>
        <v>108</v>
      </c>
      <c r="J128" s="8">
        <f t="shared" si="4"/>
        <v>2</v>
      </c>
      <c r="K128" s="6">
        <f t="shared" si="5"/>
        <v>2</v>
      </c>
    </row>
    <row r="129" spans="3:11" x14ac:dyDescent="0.25">
      <c r="C129" s="64">
        <v>44359</v>
      </c>
      <c r="D129" s="66" t="s">
        <v>44</v>
      </c>
      <c r="E129" s="78">
        <v>0.65277777777777779</v>
      </c>
      <c r="F129" s="66">
        <v>7</v>
      </c>
      <c r="G129" s="66">
        <v>3</v>
      </c>
      <c r="H129" s="67">
        <v>8</v>
      </c>
      <c r="I129" s="13">
        <f t="shared" si="3"/>
        <v>108</v>
      </c>
      <c r="J129" s="8">
        <f t="shared" si="4"/>
        <v>1</v>
      </c>
      <c r="K129" s="6">
        <f t="shared" si="5"/>
        <v>2</v>
      </c>
    </row>
    <row r="130" spans="3:11" x14ac:dyDescent="0.25">
      <c r="C130" s="64">
        <v>44366</v>
      </c>
      <c r="D130" s="66" t="s">
        <v>225</v>
      </c>
      <c r="E130" s="78">
        <v>0.58680555555555558</v>
      </c>
      <c r="F130" s="66">
        <v>7</v>
      </c>
      <c r="G130" s="66">
        <v>11</v>
      </c>
      <c r="H130" s="67">
        <v>5</v>
      </c>
      <c r="I130" s="13">
        <f t="shared" si="3"/>
        <v>109</v>
      </c>
      <c r="J130" s="8">
        <f t="shared" si="4"/>
        <v>1</v>
      </c>
      <c r="K130" s="6">
        <f t="shared" si="5"/>
        <v>1</v>
      </c>
    </row>
    <row r="131" spans="3:11" x14ac:dyDescent="0.25">
      <c r="C131" s="64">
        <v>44366</v>
      </c>
      <c r="D131" s="66" t="s">
        <v>45</v>
      </c>
      <c r="E131" s="78">
        <v>0.62847222222222199</v>
      </c>
      <c r="F131" s="66">
        <v>8</v>
      </c>
      <c r="G131" s="66">
        <v>7</v>
      </c>
      <c r="H131" s="67">
        <v>7</v>
      </c>
      <c r="I131" s="13">
        <f t="shared" si="3"/>
        <v>110</v>
      </c>
      <c r="J131" s="8">
        <f t="shared" si="4"/>
        <v>1</v>
      </c>
      <c r="K131" s="6">
        <f t="shared" si="5"/>
        <v>1</v>
      </c>
    </row>
    <row r="132" spans="3:11" x14ac:dyDescent="0.25">
      <c r="C132" s="64">
        <v>44366</v>
      </c>
      <c r="D132" s="66" t="s">
        <v>45</v>
      </c>
      <c r="E132" s="78">
        <v>0.65625</v>
      </c>
      <c r="F132" s="66">
        <v>8</v>
      </c>
      <c r="G132" s="66">
        <v>7</v>
      </c>
      <c r="H132" s="67">
        <v>8</v>
      </c>
      <c r="I132" s="13">
        <f t="shared" si="3"/>
        <v>111</v>
      </c>
      <c r="J132" s="8">
        <f t="shared" si="4"/>
        <v>1</v>
      </c>
      <c r="K132" s="6">
        <f t="shared" si="5"/>
        <v>1</v>
      </c>
    </row>
    <row r="133" spans="3:11" x14ac:dyDescent="0.25">
      <c r="C133" s="64">
        <v>44366</v>
      </c>
      <c r="D133" s="66" t="s">
        <v>225</v>
      </c>
      <c r="E133" s="78">
        <v>0.66666666666666663</v>
      </c>
      <c r="F133" s="66">
        <v>7</v>
      </c>
      <c r="G133" s="66">
        <v>11</v>
      </c>
      <c r="H133" s="67">
        <v>8</v>
      </c>
      <c r="I133" s="13">
        <f t="shared" si="3"/>
        <v>112</v>
      </c>
      <c r="J133" s="8">
        <f t="shared" si="4"/>
        <v>1</v>
      </c>
      <c r="K133" s="6">
        <f t="shared" si="5"/>
        <v>1</v>
      </c>
    </row>
    <row r="134" spans="3:11" x14ac:dyDescent="0.25">
      <c r="C134" s="64">
        <v>44373</v>
      </c>
      <c r="D134" s="66" t="s">
        <v>45</v>
      </c>
      <c r="E134" s="78">
        <v>0.53125</v>
      </c>
      <c r="F134" s="66">
        <v>7</v>
      </c>
      <c r="G134" s="66">
        <v>0</v>
      </c>
      <c r="H134" s="67">
        <v>3</v>
      </c>
      <c r="I134" s="13">
        <f t="shared" ref="I134:I197" si="6">IF(AND(C134=C133,H134=H133,D133=D134),I133,I133+1)</f>
        <v>113</v>
      </c>
      <c r="J134" s="8">
        <f t="shared" ref="J134:J197" si="7">IF(I134=I136,3,IF(I134=I135,2,1))</f>
        <v>1</v>
      </c>
      <c r="K134" s="6">
        <f t="shared" ref="K134:K197" si="8">IF(J132=3,3,IF(J133=3,3,IF(J133=2,2,J134)))</f>
        <v>1</v>
      </c>
    </row>
    <row r="135" spans="3:11" x14ac:dyDescent="0.25">
      <c r="C135" s="64">
        <v>44373</v>
      </c>
      <c r="D135" s="66" t="s">
        <v>45</v>
      </c>
      <c r="E135" s="78">
        <v>0.60416666666666663</v>
      </c>
      <c r="F135" s="66">
        <v>7</v>
      </c>
      <c r="G135" s="66">
        <v>0</v>
      </c>
      <c r="H135" s="67">
        <v>6</v>
      </c>
      <c r="I135" s="13">
        <f t="shared" si="6"/>
        <v>114</v>
      </c>
      <c r="J135" s="8">
        <f t="shared" si="7"/>
        <v>1</v>
      </c>
      <c r="K135" s="6">
        <f t="shared" si="8"/>
        <v>1</v>
      </c>
    </row>
    <row r="136" spans="3:11" x14ac:dyDescent="0.25">
      <c r="C136" s="64">
        <v>44373</v>
      </c>
      <c r="D136" s="66" t="s">
        <v>107</v>
      </c>
      <c r="E136" s="78">
        <v>0.61805555555555558</v>
      </c>
      <c r="F136" s="66">
        <v>6</v>
      </c>
      <c r="G136" s="66">
        <v>12</v>
      </c>
      <c r="H136" s="67">
        <v>6</v>
      </c>
      <c r="I136" s="13">
        <f t="shared" si="6"/>
        <v>115</v>
      </c>
      <c r="J136" s="8">
        <f t="shared" si="7"/>
        <v>1</v>
      </c>
      <c r="K136" s="6">
        <f t="shared" si="8"/>
        <v>1</v>
      </c>
    </row>
    <row r="137" spans="3:11" x14ac:dyDescent="0.25">
      <c r="C137" s="64">
        <v>44373</v>
      </c>
      <c r="D137" s="66" t="s">
        <v>45</v>
      </c>
      <c r="E137" s="78">
        <v>0.6875</v>
      </c>
      <c r="F137" s="66">
        <v>7</v>
      </c>
      <c r="G137" s="66">
        <v>0</v>
      </c>
      <c r="H137" s="67">
        <v>9</v>
      </c>
      <c r="I137" s="13">
        <f t="shared" si="6"/>
        <v>116</v>
      </c>
      <c r="J137" s="8">
        <f t="shared" si="7"/>
        <v>2</v>
      </c>
      <c r="K137" s="6">
        <f t="shared" si="8"/>
        <v>2</v>
      </c>
    </row>
    <row r="138" spans="3:11" x14ac:dyDescent="0.25">
      <c r="C138" s="64">
        <v>44373</v>
      </c>
      <c r="D138" s="66" t="s">
        <v>45</v>
      </c>
      <c r="E138" s="78">
        <v>0.6875</v>
      </c>
      <c r="F138" s="66">
        <v>7</v>
      </c>
      <c r="G138" s="66">
        <v>0</v>
      </c>
      <c r="H138" s="67">
        <v>9</v>
      </c>
      <c r="I138" s="13">
        <f t="shared" si="6"/>
        <v>116</v>
      </c>
      <c r="J138" s="8">
        <f t="shared" si="7"/>
        <v>1</v>
      </c>
      <c r="K138" s="6">
        <f t="shared" si="8"/>
        <v>2</v>
      </c>
    </row>
    <row r="139" spans="3:11" x14ac:dyDescent="0.25">
      <c r="C139" s="64">
        <v>44380</v>
      </c>
      <c r="D139" s="66" t="s">
        <v>45</v>
      </c>
      <c r="E139" s="78">
        <v>0.50694444444444442</v>
      </c>
      <c r="F139" s="66">
        <v>8</v>
      </c>
      <c r="G139" s="66">
        <v>3</v>
      </c>
      <c r="H139" s="67">
        <v>3</v>
      </c>
      <c r="I139" s="13">
        <f t="shared" si="6"/>
        <v>117</v>
      </c>
      <c r="J139" s="8">
        <f t="shared" si="7"/>
        <v>1</v>
      </c>
      <c r="K139" s="6">
        <f t="shared" si="8"/>
        <v>1</v>
      </c>
    </row>
    <row r="140" spans="3:11" x14ac:dyDescent="0.25">
      <c r="C140" s="64">
        <v>44380</v>
      </c>
      <c r="D140" s="66" t="s">
        <v>45</v>
      </c>
      <c r="E140" s="78">
        <v>0.57986111111111105</v>
      </c>
      <c r="F140" s="66">
        <v>8</v>
      </c>
      <c r="G140" s="66">
        <v>3</v>
      </c>
      <c r="H140" s="67">
        <v>6</v>
      </c>
      <c r="I140" s="13">
        <f t="shared" si="6"/>
        <v>118</v>
      </c>
      <c r="J140" s="8">
        <f t="shared" si="7"/>
        <v>1</v>
      </c>
      <c r="K140" s="6">
        <f t="shared" si="8"/>
        <v>1</v>
      </c>
    </row>
    <row r="141" spans="3:11" x14ac:dyDescent="0.25">
      <c r="C141" s="64">
        <v>44380</v>
      </c>
      <c r="D141" s="66" t="s">
        <v>45</v>
      </c>
      <c r="E141" s="78">
        <v>0.6875</v>
      </c>
      <c r="F141" s="66">
        <v>8</v>
      </c>
      <c r="G141" s="66">
        <v>3</v>
      </c>
      <c r="H141" s="67">
        <v>10</v>
      </c>
      <c r="I141" s="13">
        <f t="shared" si="6"/>
        <v>119</v>
      </c>
      <c r="J141" s="8">
        <f t="shared" si="7"/>
        <v>1</v>
      </c>
      <c r="K141" s="6">
        <f t="shared" si="8"/>
        <v>1</v>
      </c>
    </row>
    <row r="142" spans="3:11" x14ac:dyDescent="0.25">
      <c r="C142" s="64">
        <v>44387</v>
      </c>
      <c r="D142" s="66" t="s">
        <v>44</v>
      </c>
      <c r="E142" s="78">
        <v>0.53125</v>
      </c>
      <c r="F142" s="66">
        <v>9</v>
      </c>
      <c r="G142" s="66">
        <v>6</v>
      </c>
      <c r="H142" s="67">
        <v>4</v>
      </c>
      <c r="I142" s="13">
        <f t="shared" si="6"/>
        <v>120</v>
      </c>
      <c r="J142" s="8">
        <f t="shared" si="7"/>
        <v>1</v>
      </c>
      <c r="K142" s="6">
        <f t="shared" si="8"/>
        <v>1</v>
      </c>
    </row>
    <row r="143" spans="3:11" x14ac:dyDescent="0.25">
      <c r="C143" s="64">
        <v>44387</v>
      </c>
      <c r="D143" s="66" t="s">
        <v>44</v>
      </c>
      <c r="E143" s="78">
        <v>0.55555555555555602</v>
      </c>
      <c r="F143" s="66">
        <v>9</v>
      </c>
      <c r="G143" s="66">
        <v>6</v>
      </c>
      <c r="H143" s="67">
        <v>5</v>
      </c>
      <c r="I143" s="13">
        <f t="shared" si="6"/>
        <v>121</v>
      </c>
      <c r="J143" s="8">
        <f t="shared" si="7"/>
        <v>1</v>
      </c>
      <c r="K143" s="6">
        <f t="shared" si="8"/>
        <v>1</v>
      </c>
    </row>
    <row r="144" spans="3:11" x14ac:dyDescent="0.25">
      <c r="C144" s="64">
        <v>44387</v>
      </c>
      <c r="D144" s="66" t="s">
        <v>44</v>
      </c>
      <c r="E144" s="78">
        <v>0.57986111111111105</v>
      </c>
      <c r="F144" s="66">
        <v>9</v>
      </c>
      <c r="G144" s="66">
        <v>6</v>
      </c>
      <c r="H144" s="67">
        <v>6</v>
      </c>
      <c r="I144" s="13">
        <f t="shared" si="6"/>
        <v>122</v>
      </c>
      <c r="J144" s="8">
        <f t="shared" si="7"/>
        <v>1</v>
      </c>
      <c r="K144" s="6">
        <f t="shared" si="8"/>
        <v>1</v>
      </c>
    </row>
    <row r="145" spans="3:11" x14ac:dyDescent="0.25">
      <c r="C145" s="64">
        <v>44387</v>
      </c>
      <c r="D145" s="66" t="s">
        <v>107</v>
      </c>
      <c r="E145" s="78">
        <v>0.59375</v>
      </c>
      <c r="F145" s="66">
        <v>4</v>
      </c>
      <c r="G145" s="66">
        <v>0</v>
      </c>
      <c r="H145" s="67">
        <v>5</v>
      </c>
      <c r="I145" s="13">
        <f t="shared" si="6"/>
        <v>123</v>
      </c>
      <c r="J145" s="8">
        <f t="shared" si="7"/>
        <v>1</v>
      </c>
      <c r="K145" s="6">
        <f t="shared" si="8"/>
        <v>1</v>
      </c>
    </row>
    <row r="146" spans="3:11" x14ac:dyDescent="0.25">
      <c r="C146" s="64">
        <v>44387</v>
      </c>
      <c r="D146" s="66" t="s">
        <v>44</v>
      </c>
      <c r="E146" s="78">
        <v>0.60763888888888895</v>
      </c>
      <c r="F146" s="66">
        <v>9</v>
      </c>
      <c r="G146" s="66">
        <v>6</v>
      </c>
      <c r="H146" s="67">
        <v>7</v>
      </c>
      <c r="I146" s="13">
        <f t="shared" si="6"/>
        <v>124</v>
      </c>
      <c r="J146" s="8">
        <f t="shared" si="7"/>
        <v>1</v>
      </c>
      <c r="K146" s="6">
        <f t="shared" si="8"/>
        <v>1</v>
      </c>
    </row>
    <row r="147" spans="3:11" x14ac:dyDescent="0.25">
      <c r="C147" s="64">
        <v>44387</v>
      </c>
      <c r="D147" s="66" t="s">
        <v>44</v>
      </c>
      <c r="E147" s="78">
        <v>0.63541666666666696</v>
      </c>
      <c r="F147" s="66">
        <v>9</v>
      </c>
      <c r="G147" s="66">
        <v>6</v>
      </c>
      <c r="H147" s="67">
        <v>8</v>
      </c>
      <c r="I147" s="13">
        <f t="shared" si="6"/>
        <v>125</v>
      </c>
      <c r="J147" s="8">
        <f t="shared" si="7"/>
        <v>1</v>
      </c>
      <c r="K147" s="6">
        <f t="shared" si="8"/>
        <v>1</v>
      </c>
    </row>
    <row r="148" spans="3:11" x14ac:dyDescent="0.25">
      <c r="C148" s="64">
        <v>44387</v>
      </c>
      <c r="D148" s="66" t="s">
        <v>107</v>
      </c>
      <c r="E148" s="78">
        <v>0.64930555555555558</v>
      </c>
      <c r="F148" s="66">
        <v>4</v>
      </c>
      <c r="G148" s="66">
        <v>0</v>
      </c>
      <c r="H148" s="67">
        <v>7</v>
      </c>
      <c r="I148" s="13">
        <f t="shared" si="6"/>
        <v>126</v>
      </c>
      <c r="J148" s="8">
        <f t="shared" si="7"/>
        <v>1</v>
      </c>
      <c r="K148" s="6">
        <f t="shared" si="8"/>
        <v>1</v>
      </c>
    </row>
    <row r="149" spans="3:11" x14ac:dyDescent="0.25">
      <c r="C149" s="64">
        <v>44394</v>
      </c>
      <c r="D149" s="66" t="s">
        <v>44</v>
      </c>
      <c r="E149" s="78">
        <v>0.55902777777777779</v>
      </c>
      <c r="F149" s="66">
        <v>8</v>
      </c>
      <c r="G149" s="66">
        <v>9</v>
      </c>
      <c r="H149" s="67">
        <v>5</v>
      </c>
      <c r="I149" s="13">
        <f t="shared" si="6"/>
        <v>127</v>
      </c>
      <c r="J149" s="8">
        <f t="shared" si="7"/>
        <v>1</v>
      </c>
      <c r="K149" s="6">
        <f t="shared" si="8"/>
        <v>1</v>
      </c>
    </row>
    <row r="150" spans="3:11" x14ac:dyDescent="0.25">
      <c r="C150" s="64">
        <v>44394</v>
      </c>
      <c r="D150" s="66" t="s">
        <v>225</v>
      </c>
      <c r="E150" s="78">
        <v>0.625</v>
      </c>
      <c r="F150" s="66">
        <v>6</v>
      </c>
      <c r="G150" s="66">
        <v>3</v>
      </c>
      <c r="H150" s="67">
        <v>6</v>
      </c>
      <c r="I150" s="13">
        <f t="shared" si="6"/>
        <v>128</v>
      </c>
      <c r="J150" s="8">
        <f t="shared" si="7"/>
        <v>2</v>
      </c>
      <c r="K150" s="6">
        <f t="shared" si="8"/>
        <v>2</v>
      </c>
    </row>
    <row r="151" spans="3:11" x14ac:dyDescent="0.25">
      <c r="C151" s="64">
        <v>44394</v>
      </c>
      <c r="D151" s="66" t="s">
        <v>225</v>
      </c>
      <c r="E151" s="78">
        <v>0.625</v>
      </c>
      <c r="F151" s="66">
        <v>6</v>
      </c>
      <c r="G151" s="66">
        <v>3</v>
      </c>
      <c r="H151" s="67">
        <v>6</v>
      </c>
      <c r="I151" s="13">
        <f t="shared" si="6"/>
        <v>128</v>
      </c>
      <c r="J151" s="8">
        <f t="shared" si="7"/>
        <v>1</v>
      </c>
      <c r="K151" s="6">
        <f t="shared" si="8"/>
        <v>2</v>
      </c>
    </row>
    <row r="152" spans="3:11" x14ac:dyDescent="0.25">
      <c r="C152" s="64">
        <v>44394</v>
      </c>
      <c r="D152" s="66" t="s">
        <v>225</v>
      </c>
      <c r="E152" s="78">
        <v>0.67708333333333337</v>
      </c>
      <c r="F152" s="66">
        <v>6</v>
      </c>
      <c r="G152" s="66">
        <v>3</v>
      </c>
      <c r="H152" s="67">
        <v>8</v>
      </c>
      <c r="I152" s="13">
        <f t="shared" si="6"/>
        <v>129</v>
      </c>
      <c r="J152" s="8">
        <f t="shared" si="7"/>
        <v>1</v>
      </c>
      <c r="K152" s="6">
        <f t="shared" si="8"/>
        <v>1</v>
      </c>
    </row>
    <row r="153" spans="3:11" x14ac:dyDescent="0.25">
      <c r="C153" s="64">
        <v>44394</v>
      </c>
      <c r="D153" s="66" t="s">
        <v>44</v>
      </c>
      <c r="E153" s="78">
        <v>0.69097222222222221</v>
      </c>
      <c r="F153" s="66">
        <v>8</v>
      </c>
      <c r="G153" s="66">
        <v>9</v>
      </c>
      <c r="H153" s="67">
        <v>10</v>
      </c>
      <c r="I153" s="13">
        <f t="shared" si="6"/>
        <v>130</v>
      </c>
      <c r="J153" s="8">
        <f t="shared" si="7"/>
        <v>2</v>
      </c>
      <c r="K153" s="6">
        <f t="shared" si="8"/>
        <v>2</v>
      </c>
    </row>
    <row r="154" spans="3:11" x14ac:dyDescent="0.25">
      <c r="C154" s="64">
        <v>44394</v>
      </c>
      <c r="D154" s="66" t="s">
        <v>44</v>
      </c>
      <c r="E154" s="78">
        <v>0.69097222222222221</v>
      </c>
      <c r="F154" s="66">
        <v>8</v>
      </c>
      <c r="G154" s="66">
        <v>9</v>
      </c>
      <c r="H154" s="67">
        <v>10</v>
      </c>
      <c r="I154" s="13">
        <f t="shared" si="6"/>
        <v>130</v>
      </c>
      <c r="J154" s="8">
        <f t="shared" si="7"/>
        <v>1</v>
      </c>
      <c r="K154" s="6">
        <f t="shared" si="8"/>
        <v>2</v>
      </c>
    </row>
    <row r="155" spans="3:11" x14ac:dyDescent="0.25">
      <c r="C155" s="64">
        <v>44401</v>
      </c>
      <c r="D155" s="66" t="s">
        <v>45</v>
      </c>
      <c r="E155" s="78">
        <v>0.54166666666666663</v>
      </c>
      <c r="F155" s="66">
        <v>5</v>
      </c>
      <c r="G155" s="66">
        <v>8</v>
      </c>
      <c r="H155" s="67">
        <v>4</v>
      </c>
      <c r="I155" s="13">
        <f t="shared" si="6"/>
        <v>131</v>
      </c>
      <c r="J155" s="8">
        <f t="shared" si="7"/>
        <v>1</v>
      </c>
      <c r="K155" s="6">
        <f t="shared" si="8"/>
        <v>1</v>
      </c>
    </row>
    <row r="156" spans="3:11" x14ac:dyDescent="0.25">
      <c r="C156" s="64">
        <v>44401</v>
      </c>
      <c r="D156" s="66" t="s">
        <v>45</v>
      </c>
      <c r="E156" s="78">
        <v>0.64236111111111105</v>
      </c>
      <c r="F156" s="66">
        <v>5</v>
      </c>
      <c r="G156" s="66">
        <v>8</v>
      </c>
      <c r="H156" s="67">
        <v>8</v>
      </c>
      <c r="I156" s="13">
        <f t="shared" si="6"/>
        <v>132</v>
      </c>
      <c r="J156" s="8">
        <f t="shared" si="7"/>
        <v>1</v>
      </c>
      <c r="K156" s="6">
        <f t="shared" si="8"/>
        <v>1</v>
      </c>
    </row>
    <row r="157" spans="3:11" x14ac:dyDescent="0.25">
      <c r="C157" s="64">
        <v>44401</v>
      </c>
      <c r="D157" s="66" t="s">
        <v>45</v>
      </c>
      <c r="E157" s="78">
        <v>0.69791666666666663</v>
      </c>
      <c r="F157" s="66">
        <v>5</v>
      </c>
      <c r="G157" s="66">
        <v>8</v>
      </c>
      <c r="H157" s="67">
        <v>10</v>
      </c>
      <c r="I157" s="13">
        <f t="shared" si="6"/>
        <v>133</v>
      </c>
      <c r="J157" s="8">
        <f t="shared" si="7"/>
        <v>1</v>
      </c>
      <c r="K157" s="6">
        <f t="shared" si="8"/>
        <v>1</v>
      </c>
    </row>
    <row r="158" spans="3:11" x14ac:dyDescent="0.25">
      <c r="C158" s="64">
        <v>44408</v>
      </c>
      <c r="D158" s="66" t="s">
        <v>125</v>
      </c>
      <c r="E158" s="78">
        <v>0.57986111111111105</v>
      </c>
      <c r="F158" s="66">
        <v>5</v>
      </c>
      <c r="G158" s="66">
        <v>3</v>
      </c>
      <c r="H158" s="67">
        <v>3</v>
      </c>
      <c r="I158" s="13">
        <f t="shared" si="6"/>
        <v>134</v>
      </c>
      <c r="J158" s="8">
        <f t="shared" si="7"/>
        <v>1</v>
      </c>
      <c r="K158" s="6">
        <f t="shared" si="8"/>
        <v>1</v>
      </c>
    </row>
    <row r="159" spans="3:11" x14ac:dyDescent="0.25">
      <c r="C159" s="64">
        <v>44408</v>
      </c>
      <c r="D159" s="66" t="s">
        <v>44</v>
      </c>
      <c r="E159" s="78">
        <v>0.61805555555555558</v>
      </c>
      <c r="F159" s="66">
        <v>4</v>
      </c>
      <c r="G159" s="66">
        <v>12</v>
      </c>
      <c r="H159" s="67">
        <v>7</v>
      </c>
      <c r="I159" s="13">
        <f t="shared" si="6"/>
        <v>135</v>
      </c>
      <c r="J159" s="8">
        <f t="shared" si="7"/>
        <v>1</v>
      </c>
      <c r="K159" s="6">
        <f t="shared" si="8"/>
        <v>1</v>
      </c>
    </row>
    <row r="160" spans="3:11" x14ac:dyDescent="0.25">
      <c r="C160" s="64">
        <v>44408</v>
      </c>
      <c r="D160" s="66" t="s">
        <v>125</v>
      </c>
      <c r="E160" s="78">
        <v>0.65972222222222221</v>
      </c>
      <c r="F160" s="66">
        <v>5</v>
      </c>
      <c r="G160" s="66">
        <v>3</v>
      </c>
      <c r="H160" s="67">
        <v>6</v>
      </c>
      <c r="I160" s="13">
        <f t="shared" si="6"/>
        <v>136</v>
      </c>
      <c r="J160" s="8">
        <f t="shared" si="7"/>
        <v>1</v>
      </c>
      <c r="K160" s="6">
        <f t="shared" si="8"/>
        <v>1</v>
      </c>
    </row>
    <row r="161" spans="3:11" x14ac:dyDescent="0.25">
      <c r="C161" s="64">
        <v>44408</v>
      </c>
      <c r="D161" s="66" t="s">
        <v>44</v>
      </c>
      <c r="E161" s="78">
        <v>0.67361111111111116</v>
      </c>
      <c r="F161" s="66">
        <v>4</v>
      </c>
      <c r="G161" s="66">
        <v>12</v>
      </c>
      <c r="H161" s="67">
        <v>9</v>
      </c>
      <c r="I161" s="13">
        <f t="shared" si="6"/>
        <v>137</v>
      </c>
      <c r="J161" s="8">
        <f t="shared" si="7"/>
        <v>2</v>
      </c>
      <c r="K161" s="6">
        <f t="shared" si="8"/>
        <v>2</v>
      </c>
    </row>
    <row r="162" spans="3:11" x14ac:dyDescent="0.25">
      <c r="C162" s="64">
        <v>44408</v>
      </c>
      <c r="D162" s="66" t="s">
        <v>44</v>
      </c>
      <c r="E162" s="78">
        <v>0.67361111111111116</v>
      </c>
      <c r="F162" s="66">
        <v>4</v>
      </c>
      <c r="G162" s="66">
        <v>12</v>
      </c>
      <c r="H162" s="67">
        <v>9</v>
      </c>
      <c r="I162" s="13">
        <f t="shared" si="6"/>
        <v>137</v>
      </c>
      <c r="J162" s="8">
        <f t="shared" si="7"/>
        <v>1</v>
      </c>
      <c r="K162" s="6">
        <f t="shared" si="8"/>
        <v>2</v>
      </c>
    </row>
    <row r="163" spans="3:11" x14ac:dyDescent="0.25">
      <c r="C163" s="64">
        <v>44408</v>
      </c>
      <c r="D163" s="66" t="s">
        <v>44</v>
      </c>
      <c r="E163" s="78">
        <v>0.70138888888888884</v>
      </c>
      <c r="F163" s="66">
        <v>4</v>
      </c>
      <c r="G163" s="66">
        <v>12</v>
      </c>
      <c r="H163" s="67">
        <v>10</v>
      </c>
      <c r="I163" s="13">
        <f t="shared" si="6"/>
        <v>138</v>
      </c>
      <c r="J163" s="8">
        <f t="shared" si="7"/>
        <v>1</v>
      </c>
      <c r="K163" s="6">
        <f t="shared" si="8"/>
        <v>1</v>
      </c>
    </row>
    <row r="164" spans="3:11" x14ac:dyDescent="0.25">
      <c r="C164" s="64">
        <v>44415</v>
      </c>
      <c r="D164" s="66" t="s">
        <v>44</v>
      </c>
      <c r="E164" s="78">
        <v>0.54166666666666663</v>
      </c>
      <c r="F164" s="66">
        <v>4</v>
      </c>
      <c r="G164" s="66">
        <v>5</v>
      </c>
      <c r="H164" s="67">
        <v>4</v>
      </c>
      <c r="I164" s="13">
        <f t="shared" si="6"/>
        <v>139</v>
      </c>
      <c r="J164" s="8">
        <f t="shared" si="7"/>
        <v>1</v>
      </c>
      <c r="K164" s="6">
        <f t="shared" si="8"/>
        <v>1</v>
      </c>
    </row>
    <row r="165" spans="3:11" x14ac:dyDescent="0.25">
      <c r="C165" s="64">
        <v>44415</v>
      </c>
      <c r="D165" s="66" t="s">
        <v>44</v>
      </c>
      <c r="E165" s="78">
        <v>0.56597222222222221</v>
      </c>
      <c r="F165" s="66">
        <v>4</v>
      </c>
      <c r="G165" s="66">
        <v>5</v>
      </c>
      <c r="H165" s="67">
        <v>5</v>
      </c>
      <c r="I165" s="13">
        <f t="shared" si="6"/>
        <v>140</v>
      </c>
      <c r="J165" s="8">
        <f t="shared" si="7"/>
        <v>1</v>
      </c>
      <c r="K165" s="6">
        <f t="shared" si="8"/>
        <v>1</v>
      </c>
    </row>
    <row r="166" spans="3:11" x14ac:dyDescent="0.25">
      <c r="C166" s="64">
        <v>44415</v>
      </c>
      <c r="D166" s="66" t="s">
        <v>225</v>
      </c>
      <c r="E166" s="78">
        <v>0.60763888888888895</v>
      </c>
      <c r="F166" s="66">
        <v>4</v>
      </c>
      <c r="G166" s="66">
        <v>10</v>
      </c>
      <c r="H166" s="67">
        <v>5</v>
      </c>
      <c r="I166" s="13">
        <f t="shared" si="6"/>
        <v>141</v>
      </c>
      <c r="J166" s="8">
        <f t="shared" si="7"/>
        <v>1</v>
      </c>
      <c r="K166" s="6">
        <f t="shared" si="8"/>
        <v>1</v>
      </c>
    </row>
    <row r="167" spans="3:11" x14ac:dyDescent="0.25">
      <c r="C167" s="64">
        <v>44415</v>
      </c>
      <c r="D167" s="66" t="s">
        <v>225</v>
      </c>
      <c r="E167" s="78">
        <v>0.63541666666666663</v>
      </c>
      <c r="F167" s="66">
        <v>4</v>
      </c>
      <c r="G167" s="66">
        <v>10</v>
      </c>
      <c r="H167" s="67">
        <v>6</v>
      </c>
      <c r="I167" s="13">
        <f t="shared" si="6"/>
        <v>142</v>
      </c>
      <c r="J167" s="8">
        <f t="shared" si="7"/>
        <v>1</v>
      </c>
      <c r="K167" s="6">
        <f t="shared" si="8"/>
        <v>1</v>
      </c>
    </row>
    <row r="168" spans="3:11" x14ac:dyDescent="0.25">
      <c r="C168" s="64">
        <v>44415</v>
      </c>
      <c r="D168" s="66" t="s">
        <v>225</v>
      </c>
      <c r="E168" s="78">
        <v>0.6875</v>
      </c>
      <c r="F168" s="66">
        <v>4</v>
      </c>
      <c r="G168" s="66">
        <v>10</v>
      </c>
      <c r="H168" s="67">
        <v>8</v>
      </c>
      <c r="I168" s="13">
        <f t="shared" si="6"/>
        <v>143</v>
      </c>
      <c r="J168" s="8">
        <f t="shared" si="7"/>
        <v>2</v>
      </c>
      <c r="K168" s="6">
        <f t="shared" si="8"/>
        <v>2</v>
      </c>
    </row>
    <row r="169" spans="3:11" x14ac:dyDescent="0.25">
      <c r="C169" s="64">
        <v>44415</v>
      </c>
      <c r="D169" s="66" t="s">
        <v>225</v>
      </c>
      <c r="E169" s="78">
        <v>0.6875</v>
      </c>
      <c r="F169" s="66">
        <v>4</v>
      </c>
      <c r="G169" s="66">
        <v>10</v>
      </c>
      <c r="H169" s="67">
        <v>8</v>
      </c>
      <c r="I169" s="13">
        <f t="shared" si="6"/>
        <v>143</v>
      </c>
      <c r="J169" s="8">
        <f t="shared" si="7"/>
        <v>1</v>
      </c>
      <c r="K169" s="6">
        <f t="shared" si="8"/>
        <v>2</v>
      </c>
    </row>
    <row r="170" spans="3:11" x14ac:dyDescent="0.25">
      <c r="C170" s="64">
        <v>44415</v>
      </c>
      <c r="D170" s="66" t="s">
        <v>44</v>
      </c>
      <c r="E170" s="78">
        <v>0.70486111111111116</v>
      </c>
      <c r="F170" s="66">
        <v>4</v>
      </c>
      <c r="G170" s="66">
        <v>5</v>
      </c>
      <c r="H170" s="67">
        <v>10</v>
      </c>
      <c r="I170" s="13">
        <f t="shared" si="6"/>
        <v>144</v>
      </c>
      <c r="J170" s="8">
        <f t="shared" si="7"/>
        <v>1</v>
      </c>
      <c r="K170" s="6">
        <f t="shared" si="8"/>
        <v>1</v>
      </c>
    </row>
    <row r="171" spans="3:11" x14ac:dyDescent="0.25">
      <c r="C171" s="64">
        <v>44422</v>
      </c>
      <c r="D171" s="66" t="s">
        <v>48</v>
      </c>
      <c r="E171" s="78">
        <v>0.56597222222222221</v>
      </c>
      <c r="F171" s="66">
        <v>4</v>
      </c>
      <c r="G171" s="66">
        <v>3</v>
      </c>
      <c r="H171" s="67">
        <v>5</v>
      </c>
      <c r="I171" s="13">
        <f t="shared" si="6"/>
        <v>145</v>
      </c>
      <c r="J171" s="8">
        <f t="shared" si="7"/>
        <v>1</v>
      </c>
      <c r="K171" s="6">
        <f t="shared" si="8"/>
        <v>1</v>
      </c>
    </row>
    <row r="172" spans="3:11" x14ac:dyDescent="0.25">
      <c r="C172" s="64">
        <v>44422</v>
      </c>
      <c r="D172" s="66" t="s">
        <v>48</v>
      </c>
      <c r="E172" s="78">
        <v>0.59375</v>
      </c>
      <c r="F172" s="66">
        <v>4</v>
      </c>
      <c r="G172" s="66">
        <v>3</v>
      </c>
      <c r="H172" s="67">
        <v>6</v>
      </c>
      <c r="I172" s="13">
        <f t="shared" si="6"/>
        <v>146</v>
      </c>
      <c r="J172" s="8">
        <f t="shared" si="7"/>
        <v>1</v>
      </c>
      <c r="K172" s="6">
        <f t="shared" si="8"/>
        <v>1</v>
      </c>
    </row>
    <row r="173" spans="3:11" x14ac:dyDescent="0.25">
      <c r="C173" s="64">
        <v>44422</v>
      </c>
      <c r="D173" s="66" t="s">
        <v>107</v>
      </c>
      <c r="E173" s="78">
        <v>0.60763888888888895</v>
      </c>
      <c r="F173" s="66">
        <v>4</v>
      </c>
      <c r="G173" s="66">
        <v>8</v>
      </c>
      <c r="H173" s="67">
        <v>5</v>
      </c>
      <c r="I173" s="13">
        <f t="shared" si="6"/>
        <v>147</v>
      </c>
      <c r="J173" s="8">
        <f t="shared" si="7"/>
        <v>1</v>
      </c>
      <c r="K173" s="6">
        <f t="shared" si="8"/>
        <v>1</v>
      </c>
    </row>
    <row r="174" spans="3:11" x14ac:dyDescent="0.25">
      <c r="C174" s="64">
        <v>44422</v>
      </c>
      <c r="D174" s="66" t="s">
        <v>48</v>
      </c>
      <c r="E174" s="78">
        <v>0.67708333333333337</v>
      </c>
      <c r="F174" s="66">
        <v>4</v>
      </c>
      <c r="G174" s="66">
        <v>3</v>
      </c>
      <c r="H174" s="67">
        <v>9</v>
      </c>
      <c r="I174" s="13">
        <f t="shared" si="6"/>
        <v>148</v>
      </c>
      <c r="J174" s="8">
        <f t="shared" si="7"/>
        <v>1</v>
      </c>
      <c r="K174" s="6">
        <f t="shared" si="8"/>
        <v>1</v>
      </c>
    </row>
    <row r="175" spans="3:11" x14ac:dyDescent="0.25">
      <c r="C175" s="64">
        <v>44422</v>
      </c>
      <c r="D175" s="66" t="s">
        <v>48</v>
      </c>
      <c r="E175" s="78">
        <v>0.70486111111111116</v>
      </c>
      <c r="F175" s="66">
        <v>4</v>
      </c>
      <c r="G175" s="66">
        <v>3</v>
      </c>
      <c r="H175" s="67">
        <v>10</v>
      </c>
      <c r="I175" s="13">
        <f t="shared" si="6"/>
        <v>149</v>
      </c>
      <c r="J175" s="8">
        <f t="shared" si="7"/>
        <v>1</v>
      </c>
      <c r="K175" s="6">
        <f t="shared" si="8"/>
        <v>1</v>
      </c>
    </row>
    <row r="176" spans="3:11" x14ac:dyDescent="0.25">
      <c r="C176" s="64">
        <v>44422</v>
      </c>
      <c r="D176" s="66" t="s">
        <v>107</v>
      </c>
      <c r="E176" s="78">
        <v>0.71527777777777779</v>
      </c>
      <c r="F176" s="66">
        <v>4</v>
      </c>
      <c r="G176" s="66">
        <v>8</v>
      </c>
      <c r="H176" s="67">
        <v>9</v>
      </c>
      <c r="I176" s="13">
        <f t="shared" si="6"/>
        <v>150</v>
      </c>
      <c r="J176" s="8">
        <f t="shared" si="7"/>
        <v>1</v>
      </c>
      <c r="K176" s="6">
        <f t="shared" si="8"/>
        <v>1</v>
      </c>
    </row>
    <row r="177" spans="3:11" x14ac:dyDescent="0.25">
      <c r="C177" s="64">
        <v>44429</v>
      </c>
      <c r="D177" s="66" t="s">
        <v>44</v>
      </c>
      <c r="E177" s="78">
        <v>0.49652777777777773</v>
      </c>
      <c r="F177" s="66">
        <v>4</v>
      </c>
      <c r="G177" s="66">
        <v>0</v>
      </c>
      <c r="H177" s="67">
        <v>2</v>
      </c>
      <c r="I177" s="13">
        <f t="shared" si="6"/>
        <v>151</v>
      </c>
      <c r="J177" s="8">
        <f t="shared" si="7"/>
        <v>2</v>
      </c>
      <c r="K177" s="6">
        <f t="shared" si="8"/>
        <v>2</v>
      </c>
    </row>
    <row r="178" spans="3:11" x14ac:dyDescent="0.25">
      <c r="C178" s="64">
        <v>44429</v>
      </c>
      <c r="D178" s="66" t="s">
        <v>44</v>
      </c>
      <c r="E178" s="78">
        <v>0.49652777777777773</v>
      </c>
      <c r="F178" s="66">
        <v>4</v>
      </c>
      <c r="G178" s="66">
        <v>0</v>
      </c>
      <c r="H178" s="67">
        <v>2</v>
      </c>
      <c r="I178" s="13">
        <f t="shared" si="6"/>
        <v>151</v>
      </c>
      <c r="J178" s="8">
        <f t="shared" si="7"/>
        <v>1</v>
      </c>
      <c r="K178" s="6">
        <f t="shared" si="8"/>
        <v>2</v>
      </c>
    </row>
    <row r="179" spans="3:11" x14ac:dyDescent="0.25">
      <c r="C179" s="64">
        <v>44429</v>
      </c>
      <c r="D179" s="66" t="s">
        <v>44</v>
      </c>
      <c r="E179" s="78">
        <v>0.52083333333333337</v>
      </c>
      <c r="F179" s="66">
        <v>4</v>
      </c>
      <c r="G179" s="66">
        <v>0</v>
      </c>
      <c r="H179" s="67">
        <v>3</v>
      </c>
      <c r="I179" s="13">
        <f t="shared" si="6"/>
        <v>152</v>
      </c>
      <c r="J179" s="8">
        <f t="shared" si="7"/>
        <v>1</v>
      </c>
      <c r="K179" s="6">
        <f t="shared" si="8"/>
        <v>1</v>
      </c>
    </row>
    <row r="180" spans="3:11" x14ac:dyDescent="0.25">
      <c r="C180" s="64">
        <v>44429</v>
      </c>
      <c r="D180" s="66" t="s">
        <v>44</v>
      </c>
      <c r="E180" s="78">
        <v>0.62847222222222221</v>
      </c>
      <c r="F180" s="66">
        <v>4</v>
      </c>
      <c r="G180" s="66">
        <v>0</v>
      </c>
      <c r="H180" s="67">
        <v>7</v>
      </c>
      <c r="I180" s="13">
        <f t="shared" si="6"/>
        <v>153</v>
      </c>
      <c r="J180" s="8">
        <f t="shared" si="7"/>
        <v>2</v>
      </c>
      <c r="K180" s="6">
        <f t="shared" si="8"/>
        <v>2</v>
      </c>
    </row>
    <row r="181" spans="3:11" x14ac:dyDescent="0.25">
      <c r="C181" s="64">
        <v>44429</v>
      </c>
      <c r="D181" s="66" t="s">
        <v>44</v>
      </c>
      <c r="E181" s="78">
        <v>0.62847222222222221</v>
      </c>
      <c r="F181" s="66">
        <v>4</v>
      </c>
      <c r="G181" s="66">
        <v>0</v>
      </c>
      <c r="H181" s="67">
        <v>7</v>
      </c>
      <c r="I181" s="13">
        <f t="shared" si="6"/>
        <v>153</v>
      </c>
      <c r="J181" s="8">
        <f t="shared" si="7"/>
        <v>1</v>
      </c>
      <c r="K181" s="6">
        <f t="shared" si="8"/>
        <v>2</v>
      </c>
    </row>
    <row r="182" spans="3:11" x14ac:dyDescent="0.25">
      <c r="C182" s="64">
        <v>44429</v>
      </c>
      <c r="D182" s="66" t="s">
        <v>44</v>
      </c>
      <c r="E182" s="78">
        <v>0.68402777777777779</v>
      </c>
      <c r="F182" s="66">
        <v>4</v>
      </c>
      <c r="G182" s="66">
        <v>0</v>
      </c>
      <c r="H182" s="67">
        <v>9</v>
      </c>
      <c r="I182" s="13">
        <f t="shared" si="6"/>
        <v>154</v>
      </c>
      <c r="J182" s="8">
        <f t="shared" si="7"/>
        <v>1</v>
      </c>
      <c r="K182" s="6">
        <f t="shared" si="8"/>
        <v>1</v>
      </c>
    </row>
    <row r="183" spans="3:11" x14ac:dyDescent="0.25">
      <c r="C183" s="64">
        <v>44429</v>
      </c>
      <c r="D183" s="66" t="s">
        <v>125</v>
      </c>
      <c r="E183" s="78">
        <v>0.69444444444444453</v>
      </c>
      <c r="F183" s="66">
        <v>4</v>
      </c>
      <c r="G183" s="66">
        <v>0</v>
      </c>
      <c r="H183" s="67">
        <v>7</v>
      </c>
      <c r="I183" s="13">
        <f t="shared" si="6"/>
        <v>155</v>
      </c>
      <c r="J183" s="8">
        <f t="shared" si="7"/>
        <v>1</v>
      </c>
      <c r="K183" s="6">
        <f t="shared" si="8"/>
        <v>1</v>
      </c>
    </row>
    <row r="184" spans="3:11" x14ac:dyDescent="0.25">
      <c r="C184" s="64">
        <v>44429</v>
      </c>
      <c r="D184" s="66" t="s">
        <v>125</v>
      </c>
      <c r="E184" s="78">
        <v>0.71875</v>
      </c>
      <c r="F184" s="66">
        <v>4</v>
      </c>
      <c r="G184" s="66">
        <v>0</v>
      </c>
      <c r="H184" s="67">
        <v>8</v>
      </c>
      <c r="I184" s="13">
        <f t="shared" si="6"/>
        <v>156</v>
      </c>
      <c r="J184" s="8">
        <f t="shared" si="7"/>
        <v>1</v>
      </c>
      <c r="K184" s="6">
        <f t="shared" si="8"/>
        <v>1</v>
      </c>
    </row>
    <row r="185" spans="3:11" x14ac:dyDescent="0.25">
      <c r="C185" s="64">
        <v>44436</v>
      </c>
      <c r="D185" s="66" t="s">
        <v>48</v>
      </c>
      <c r="E185" s="78">
        <v>0.50347222222222221</v>
      </c>
      <c r="F185" s="66">
        <v>7</v>
      </c>
      <c r="G185" s="66">
        <v>4</v>
      </c>
      <c r="H185" s="67">
        <v>2</v>
      </c>
      <c r="I185" s="13">
        <f t="shared" si="6"/>
        <v>157</v>
      </c>
      <c r="J185" s="8">
        <f t="shared" si="7"/>
        <v>1</v>
      </c>
      <c r="K185" s="6">
        <f t="shared" si="8"/>
        <v>1</v>
      </c>
    </row>
    <row r="186" spans="3:11" x14ac:dyDescent="0.25">
      <c r="C186" s="64">
        <v>44436</v>
      </c>
      <c r="D186" s="66" t="s">
        <v>107</v>
      </c>
      <c r="E186" s="78">
        <v>0.51388888888888895</v>
      </c>
      <c r="F186" s="66">
        <v>4</v>
      </c>
      <c r="G186" s="66">
        <v>0</v>
      </c>
      <c r="H186" s="67">
        <v>1</v>
      </c>
      <c r="I186" s="13">
        <f t="shared" si="6"/>
        <v>158</v>
      </c>
      <c r="J186" s="8">
        <f t="shared" si="7"/>
        <v>1</v>
      </c>
      <c r="K186" s="6">
        <f t="shared" si="8"/>
        <v>1</v>
      </c>
    </row>
    <row r="187" spans="3:11" x14ac:dyDescent="0.25">
      <c r="C187" s="64">
        <v>44436</v>
      </c>
      <c r="D187" s="66" t="s">
        <v>48</v>
      </c>
      <c r="E187" s="78">
        <v>0.52777777777777779</v>
      </c>
      <c r="F187" s="66">
        <v>7</v>
      </c>
      <c r="G187" s="66">
        <v>4</v>
      </c>
      <c r="H187" s="67">
        <v>3</v>
      </c>
      <c r="I187" s="13">
        <f t="shared" si="6"/>
        <v>159</v>
      </c>
      <c r="J187" s="8">
        <f t="shared" si="7"/>
        <v>1</v>
      </c>
      <c r="K187" s="6">
        <f t="shared" si="8"/>
        <v>1</v>
      </c>
    </row>
    <row r="188" spans="3:11" x14ac:dyDescent="0.25">
      <c r="C188" s="64">
        <v>44436</v>
      </c>
      <c r="D188" s="66" t="s">
        <v>107</v>
      </c>
      <c r="E188" s="78">
        <v>0.61805555555555558</v>
      </c>
      <c r="F188" s="66">
        <v>4</v>
      </c>
      <c r="G188" s="66">
        <v>0</v>
      </c>
      <c r="H188" s="67">
        <v>5</v>
      </c>
      <c r="I188" s="13">
        <f t="shared" si="6"/>
        <v>160</v>
      </c>
      <c r="J188" s="8">
        <f t="shared" si="7"/>
        <v>1</v>
      </c>
      <c r="K188" s="6">
        <f t="shared" si="8"/>
        <v>1</v>
      </c>
    </row>
    <row r="189" spans="3:11" x14ac:dyDescent="0.25">
      <c r="C189" s="64">
        <v>44436</v>
      </c>
      <c r="D189" s="66" t="s">
        <v>48</v>
      </c>
      <c r="E189" s="78">
        <v>0.65972222222222221</v>
      </c>
      <c r="F189" s="66">
        <v>7</v>
      </c>
      <c r="G189" s="66">
        <v>4</v>
      </c>
      <c r="H189" s="67">
        <v>8</v>
      </c>
      <c r="I189" s="13">
        <f t="shared" si="6"/>
        <v>161</v>
      </c>
      <c r="J189" s="8">
        <f t="shared" si="7"/>
        <v>2</v>
      </c>
      <c r="K189" s="6">
        <f t="shared" si="8"/>
        <v>2</v>
      </c>
    </row>
    <row r="190" spans="3:11" x14ac:dyDescent="0.25">
      <c r="C190" s="64">
        <v>44436</v>
      </c>
      <c r="D190" s="66" t="s">
        <v>48</v>
      </c>
      <c r="E190" s="78">
        <v>0.65972222222222221</v>
      </c>
      <c r="F190" s="66">
        <v>7</v>
      </c>
      <c r="G190" s="66">
        <v>4</v>
      </c>
      <c r="H190" s="67">
        <v>8</v>
      </c>
      <c r="I190" s="13">
        <f t="shared" si="6"/>
        <v>161</v>
      </c>
      <c r="J190" s="8">
        <f t="shared" si="7"/>
        <v>1</v>
      </c>
      <c r="K190" s="6">
        <f t="shared" si="8"/>
        <v>2</v>
      </c>
    </row>
    <row r="191" spans="3:11" x14ac:dyDescent="0.25">
      <c r="C191" s="64">
        <v>44436</v>
      </c>
      <c r="D191" s="66" t="s">
        <v>107</v>
      </c>
      <c r="E191" s="78">
        <v>0.67361111111111116</v>
      </c>
      <c r="F191" s="66">
        <v>4</v>
      </c>
      <c r="G191" s="66">
        <v>0</v>
      </c>
      <c r="H191" s="67">
        <v>7</v>
      </c>
      <c r="I191" s="13">
        <f t="shared" si="6"/>
        <v>162</v>
      </c>
      <c r="J191" s="8">
        <f t="shared" si="7"/>
        <v>1</v>
      </c>
      <c r="K191" s="6">
        <f t="shared" si="8"/>
        <v>1</v>
      </c>
    </row>
    <row r="192" spans="3:11" x14ac:dyDescent="0.25">
      <c r="C192" s="64">
        <v>44436</v>
      </c>
      <c r="D192" s="66" t="s">
        <v>48</v>
      </c>
      <c r="E192" s="78">
        <v>0.6875</v>
      </c>
      <c r="F192" s="66">
        <v>7</v>
      </c>
      <c r="G192" s="66">
        <v>4</v>
      </c>
      <c r="H192" s="67">
        <v>9</v>
      </c>
      <c r="I192" s="13">
        <f t="shared" si="6"/>
        <v>163</v>
      </c>
      <c r="J192" s="8">
        <f t="shared" si="7"/>
        <v>1</v>
      </c>
      <c r="K192" s="6">
        <f t="shared" si="8"/>
        <v>1</v>
      </c>
    </row>
    <row r="193" spans="3:11" x14ac:dyDescent="0.25">
      <c r="C193" s="64">
        <v>44436</v>
      </c>
      <c r="D193" s="66" t="s">
        <v>48</v>
      </c>
      <c r="E193" s="78">
        <v>0.71527777777777779</v>
      </c>
      <c r="F193" s="66">
        <v>7</v>
      </c>
      <c r="G193" s="66">
        <v>4</v>
      </c>
      <c r="H193" s="67">
        <v>10</v>
      </c>
      <c r="I193" s="13">
        <f t="shared" si="6"/>
        <v>164</v>
      </c>
      <c r="J193" s="8">
        <f t="shared" si="7"/>
        <v>1</v>
      </c>
      <c r="K193" s="6">
        <f t="shared" si="8"/>
        <v>1</v>
      </c>
    </row>
    <row r="194" spans="3:11" x14ac:dyDescent="0.25">
      <c r="C194" s="64">
        <v>44436</v>
      </c>
      <c r="D194" s="66" t="s">
        <v>107</v>
      </c>
      <c r="E194" s="78">
        <v>0.72222222222222221</v>
      </c>
      <c r="F194" s="66">
        <v>4</v>
      </c>
      <c r="G194" s="66">
        <v>0</v>
      </c>
      <c r="H194" s="67">
        <v>9</v>
      </c>
      <c r="I194" s="13">
        <f t="shared" si="6"/>
        <v>165</v>
      </c>
      <c r="J194" s="8">
        <f t="shared" si="7"/>
        <v>1</v>
      </c>
      <c r="K194" s="6">
        <f t="shared" si="8"/>
        <v>1</v>
      </c>
    </row>
    <row r="195" spans="3:11" x14ac:dyDescent="0.25">
      <c r="C195" s="64">
        <v>44443</v>
      </c>
      <c r="D195" s="66" t="s">
        <v>44</v>
      </c>
      <c r="E195" s="78">
        <v>0.53472222222222221</v>
      </c>
      <c r="F195" s="66">
        <v>5</v>
      </c>
      <c r="G195" s="66">
        <v>4</v>
      </c>
      <c r="H195" s="67">
        <v>3</v>
      </c>
      <c r="I195" s="13">
        <f t="shared" si="6"/>
        <v>166</v>
      </c>
      <c r="J195" s="8">
        <f t="shared" si="7"/>
        <v>2</v>
      </c>
      <c r="K195" s="6">
        <f t="shared" si="8"/>
        <v>2</v>
      </c>
    </row>
    <row r="196" spans="3:11" x14ac:dyDescent="0.25">
      <c r="C196" s="64">
        <v>44443</v>
      </c>
      <c r="D196" s="66" t="s">
        <v>44</v>
      </c>
      <c r="E196" s="78">
        <v>0.53472222222222221</v>
      </c>
      <c r="F196" s="66">
        <v>5</v>
      </c>
      <c r="G196" s="66">
        <v>4</v>
      </c>
      <c r="H196" s="67">
        <v>3</v>
      </c>
      <c r="I196" s="13">
        <f t="shared" si="6"/>
        <v>166</v>
      </c>
      <c r="J196" s="8">
        <f t="shared" si="7"/>
        <v>1</v>
      </c>
      <c r="K196" s="6">
        <f t="shared" si="8"/>
        <v>2</v>
      </c>
    </row>
    <row r="197" spans="3:11" x14ac:dyDescent="0.25">
      <c r="C197" s="64">
        <v>44443</v>
      </c>
      <c r="D197" s="66" t="s">
        <v>125</v>
      </c>
      <c r="E197" s="78">
        <v>0.60763888888888895</v>
      </c>
      <c r="F197" s="66">
        <v>7</v>
      </c>
      <c r="G197" s="66">
        <v>0</v>
      </c>
      <c r="H197" s="67">
        <v>4</v>
      </c>
      <c r="I197" s="13">
        <f t="shared" si="6"/>
        <v>167</v>
      </c>
      <c r="J197" s="8">
        <f t="shared" si="7"/>
        <v>1</v>
      </c>
      <c r="K197" s="6">
        <f t="shared" si="8"/>
        <v>1</v>
      </c>
    </row>
    <row r="198" spans="3:11" x14ac:dyDescent="0.25">
      <c r="C198" s="64">
        <v>44443</v>
      </c>
      <c r="D198" s="66" t="s">
        <v>44</v>
      </c>
      <c r="E198" s="78">
        <v>0.71527777777777779</v>
      </c>
      <c r="F198" s="66">
        <v>5</v>
      </c>
      <c r="G198" s="66">
        <v>4</v>
      </c>
      <c r="H198" s="67">
        <v>10</v>
      </c>
      <c r="I198" s="13">
        <f t="shared" ref="I198:I261" si="9">IF(AND(C198=C197,H198=H197,D197=D198),I197,I197+1)</f>
        <v>168</v>
      </c>
      <c r="J198" s="8">
        <f t="shared" ref="J198:J261" si="10">IF(I198=I200,3,IF(I198=I199,2,1))</f>
        <v>1</v>
      </c>
      <c r="K198" s="6">
        <f t="shared" ref="K198:K261" si="11">IF(J196=3,3,IF(J197=3,3,IF(J197=2,2,J198)))</f>
        <v>1</v>
      </c>
    </row>
    <row r="199" spans="3:11" x14ac:dyDescent="0.25">
      <c r="C199" s="64">
        <v>44450</v>
      </c>
      <c r="D199" s="66" t="s">
        <v>48</v>
      </c>
      <c r="E199" s="78">
        <v>0.53472222222222221</v>
      </c>
      <c r="F199" s="66">
        <v>4</v>
      </c>
      <c r="G199" s="66">
        <v>5</v>
      </c>
      <c r="H199" s="67">
        <v>3</v>
      </c>
      <c r="I199" s="13">
        <f t="shared" si="9"/>
        <v>169</v>
      </c>
      <c r="J199" s="8">
        <f t="shared" si="10"/>
        <v>1</v>
      </c>
      <c r="K199" s="6">
        <f t="shared" si="11"/>
        <v>1</v>
      </c>
    </row>
    <row r="200" spans="3:11" x14ac:dyDescent="0.25">
      <c r="C200" s="64">
        <v>44450</v>
      </c>
      <c r="D200" s="66" t="s">
        <v>48</v>
      </c>
      <c r="E200" s="78">
        <v>0.55902777777777779</v>
      </c>
      <c r="F200" s="66">
        <v>4</v>
      </c>
      <c r="G200" s="66">
        <v>5</v>
      </c>
      <c r="H200" s="67">
        <v>4</v>
      </c>
      <c r="I200" s="13">
        <f t="shared" si="9"/>
        <v>170</v>
      </c>
      <c r="J200" s="8">
        <f t="shared" si="10"/>
        <v>2</v>
      </c>
      <c r="K200" s="6">
        <f t="shared" si="11"/>
        <v>2</v>
      </c>
    </row>
    <row r="201" spans="3:11" x14ac:dyDescent="0.25">
      <c r="C201" s="64">
        <v>44450</v>
      </c>
      <c r="D201" s="66" t="s">
        <v>48</v>
      </c>
      <c r="E201" s="78">
        <v>0.55902777777777779</v>
      </c>
      <c r="F201" s="66">
        <v>4</v>
      </c>
      <c r="G201" s="66">
        <v>5</v>
      </c>
      <c r="H201" s="67">
        <v>4</v>
      </c>
      <c r="I201" s="13">
        <f t="shared" si="9"/>
        <v>170</v>
      </c>
      <c r="J201" s="8">
        <f t="shared" si="10"/>
        <v>1</v>
      </c>
      <c r="K201" s="6">
        <f t="shared" si="11"/>
        <v>2</v>
      </c>
    </row>
    <row r="202" spans="3:11" x14ac:dyDescent="0.25">
      <c r="C202" s="64">
        <v>44450</v>
      </c>
      <c r="D202" s="66" t="s">
        <v>48</v>
      </c>
      <c r="E202" s="78">
        <v>0.69097222222222221</v>
      </c>
      <c r="F202" s="66">
        <v>4</v>
      </c>
      <c r="G202" s="66">
        <v>5</v>
      </c>
      <c r="H202" s="67">
        <v>9</v>
      </c>
      <c r="I202" s="13">
        <f t="shared" si="9"/>
        <v>171</v>
      </c>
      <c r="J202" s="8">
        <f t="shared" si="10"/>
        <v>2</v>
      </c>
      <c r="K202" s="6">
        <f t="shared" si="11"/>
        <v>2</v>
      </c>
    </row>
    <row r="203" spans="3:11" x14ac:dyDescent="0.25">
      <c r="C203" s="64">
        <v>44450</v>
      </c>
      <c r="D203" s="66" t="s">
        <v>48</v>
      </c>
      <c r="E203" s="78">
        <v>0.69097222222222221</v>
      </c>
      <c r="F203" s="66">
        <v>4</v>
      </c>
      <c r="G203" s="66">
        <v>5</v>
      </c>
      <c r="H203" s="67">
        <v>9</v>
      </c>
      <c r="I203" s="13">
        <f t="shared" si="9"/>
        <v>171</v>
      </c>
      <c r="J203" s="8">
        <f t="shared" si="10"/>
        <v>1</v>
      </c>
      <c r="K203" s="6">
        <f t="shared" si="11"/>
        <v>2</v>
      </c>
    </row>
    <row r="204" spans="3:11" x14ac:dyDescent="0.25">
      <c r="C204" s="64">
        <v>44457</v>
      </c>
      <c r="D204" s="66" t="s">
        <v>44</v>
      </c>
      <c r="E204" s="78">
        <v>0.51041666666666696</v>
      </c>
      <c r="F204" s="66">
        <v>5</v>
      </c>
      <c r="G204" s="66">
        <v>7</v>
      </c>
      <c r="H204" s="67">
        <v>2</v>
      </c>
      <c r="I204" s="13">
        <f t="shared" si="9"/>
        <v>172</v>
      </c>
      <c r="J204" s="8">
        <f t="shared" si="10"/>
        <v>1</v>
      </c>
      <c r="K204" s="6">
        <f t="shared" si="11"/>
        <v>1</v>
      </c>
    </row>
    <row r="205" spans="3:11" x14ac:dyDescent="0.25">
      <c r="C205" s="64">
        <v>44457</v>
      </c>
      <c r="D205" s="66" t="s">
        <v>107</v>
      </c>
      <c r="E205" s="78">
        <v>0.54513888888888895</v>
      </c>
      <c r="F205" s="66">
        <v>4</v>
      </c>
      <c r="G205" s="66">
        <v>6</v>
      </c>
      <c r="H205" s="67">
        <v>2</v>
      </c>
      <c r="I205" s="13">
        <f t="shared" si="9"/>
        <v>173</v>
      </c>
      <c r="J205" s="8">
        <f t="shared" si="10"/>
        <v>1</v>
      </c>
      <c r="K205" s="6">
        <f t="shared" si="11"/>
        <v>1</v>
      </c>
    </row>
    <row r="206" spans="3:11" x14ac:dyDescent="0.25">
      <c r="C206" s="64">
        <v>44457</v>
      </c>
      <c r="D206" s="66" t="s">
        <v>44</v>
      </c>
      <c r="E206" s="78">
        <v>0.58333333333333304</v>
      </c>
      <c r="F206" s="66">
        <v>5</v>
      </c>
      <c r="G206" s="66">
        <v>7</v>
      </c>
      <c r="H206" s="67">
        <v>5</v>
      </c>
      <c r="I206" s="13">
        <f t="shared" si="9"/>
        <v>174</v>
      </c>
      <c r="J206" s="8">
        <f t="shared" si="10"/>
        <v>1</v>
      </c>
      <c r="K206" s="6">
        <f t="shared" si="11"/>
        <v>1</v>
      </c>
    </row>
    <row r="207" spans="3:11" x14ac:dyDescent="0.25">
      <c r="C207" s="64">
        <v>44457</v>
      </c>
      <c r="D207" s="66" t="s">
        <v>107</v>
      </c>
      <c r="E207" s="78">
        <v>0.64930555555555558</v>
      </c>
      <c r="F207" s="66">
        <v>4</v>
      </c>
      <c r="G207" s="66">
        <v>6</v>
      </c>
      <c r="H207" s="67">
        <v>6</v>
      </c>
      <c r="I207" s="13">
        <f t="shared" si="9"/>
        <v>175</v>
      </c>
      <c r="J207" s="8">
        <f t="shared" si="10"/>
        <v>1</v>
      </c>
      <c r="K207" s="6">
        <f t="shared" si="11"/>
        <v>1</v>
      </c>
    </row>
    <row r="208" spans="3:11" x14ac:dyDescent="0.25">
      <c r="C208" s="64">
        <v>44457</v>
      </c>
      <c r="D208" s="66" t="s">
        <v>107</v>
      </c>
      <c r="E208" s="78">
        <v>0.70138888888888884</v>
      </c>
      <c r="F208" s="66">
        <v>4</v>
      </c>
      <c r="G208" s="66">
        <v>6</v>
      </c>
      <c r="H208" s="67">
        <v>8</v>
      </c>
      <c r="I208" s="13">
        <f t="shared" si="9"/>
        <v>176</v>
      </c>
      <c r="J208" s="8">
        <f t="shared" si="10"/>
        <v>1</v>
      </c>
      <c r="K208" s="6">
        <f t="shared" si="11"/>
        <v>1</v>
      </c>
    </row>
    <row r="209" spans="3:11" x14ac:dyDescent="0.25">
      <c r="C209" s="64">
        <v>44457</v>
      </c>
      <c r="D209" s="66" t="s">
        <v>44</v>
      </c>
      <c r="E209" s="78">
        <v>0.71875</v>
      </c>
      <c r="F209" s="66">
        <v>5</v>
      </c>
      <c r="G209" s="66">
        <v>7</v>
      </c>
      <c r="H209" s="67">
        <v>10</v>
      </c>
      <c r="I209" s="13">
        <f t="shared" si="9"/>
        <v>177</v>
      </c>
      <c r="J209" s="8">
        <f t="shared" si="10"/>
        <v>1</v>
      </c>
      <c r="K209" s="6">
        <f t="shared" si="11"/>
        <v>1</v>
      </c>
    </row>
    <row r="210" spans="3:11" x14ac:dyDescent="0.25">
      <c r="C210" s="64">
        <v>44463</v>
      </c>
      <c r="D210" s="66" t="s">
        <v>3</v>
      </c>
      <c r="E210" s="78">
        <v>0.80208333333333337</v>
      </c>
      <c r="F210" s="66">
        <v>4</v>
      </c>
      <c r="G210" s="66">
        <v>4</v>
      </c>
      <c r="H210" s="67">
        <v>5</v>
      </c>
      <c r="I210" s="13">
        <f t="shared" si="9"/>
        <v>178</v>
      </c>
      <c r="J210" s="8">
        <f t="shared" si="10"/>
        <v>1</v>
      </c>
      <c r="K210" s="6">
        <f t="shared" si="11"/>
        <v>1</v>
      </c>
    </row>
    <row r="211" spans="3:11" x14ac:dyDescent="0.25">
      <c r="C211" s="64">
        <v>44464</v>
      </c>
      <c r="D211" s="66" t="s">
        <v>45</v>
      </c>
      <c r="E211" s="78">
        <v>0.49652777777777773</v>
      </c>
      <c r="F211" s="66">
        <v>4</v>
      </c>
      <c r="G211" s="66">
        <v>0</v>
      </c>
      <c r="H211" s="67">
        <v>1</v>
      </c>
      <c r="I211" s="13">
        <f t="shared" si="9"/>
        <v>179</v>
      </c>
      <c r="J211" s="8">
        <f t="shared" si="10"/>
        <v>1</v>
      </c>
      <c r="K211" s="6">
        <f t="shared" si="11"/>
        <v>1</v>
      </c>
    </row>
    <row r="212" spans="3:11" x14ac:dyDescent="0.25">
      <c r="C212" s="64">
        <v>44464</v>
      </c>
      <c r="D212" s="66" t="s">
        <v>231</v>
      </c>
      <c r="E212" s="78">
        <v>0.50694444444444442</v>
      </c>
      <c r="F212" s="66">
        <v>4</v>
      </c>
      <c r="G212" s="66">
        <v>0</v>
      </c>
      <c r="H212" s="67">
        <v>1</v>
      </c>
      <c r="I212" s="13">
        <f t="shared" si="9"/>
        <v>180</v>
      </c>
      <c r="J212" s="8">
        <f t="shared" si="10"/>
        <v>1</v>
      </c>
      <c r="K212" s="6">
        <f t="shared" si="11"/>
        <v>1</v>
      </c>
    </row>
    <row r="213" spans="3:11" x14ac:dyDescent="0.25">
      <c r="C213" s="64">
        <v>44464</v>
      </c>
      <c r="D213" s="66" t="s">
        <v>45</v>
      </c>
      <c r="E213" s="78">
        <v>0.54513888888888895</v>
      </c>
      <c r="F213" s="66">
        <v>4</v>
      </c>
      <c r="G213" s="66">
        <v>0</v>
      </c>
      <c r="H213" s="67">
        <v>3</v>
      </c>
      <c r="I213" s="13">
        <f t="shared" si="9"/>
        <v>181</v>
      </c>
      <c r="J213" s="8">
        <f t="shared" si="10"/>
        <v>2</v>
      </c>
      <c r="K213" s="6">
        <f t="shared" si="11"/>
        <v>2</v>
      </c>
    </row>
    <row r="214" spans="3:11" x14ac:dyDescent="0.25">
      <c r="C214" s="64">
        <v>44464</v>
      </c>
      <c r="D214" s="66" t="s">
        <v>45</v>
      </c>
      <c r="E214" s="78">
        <v>0.54513888888888895</v>
      </c>
      <c r="F214" s="66">
        <v>4</v>
      </c>
      <c r="G214" s="66">
        <v>0</v>
      </c>
      <c r="H214" s="67">
        <v>3</v>
      </c>
      <c r="I214" s="13">
        <f t="shared" si="9"/>
        <v>181</v>
      </c>
      <c r="J214" s="8">
        <f t="shared" si="10"/>
        <v>1</v>
      </c>
      <c r="K214" s="6">
        <f t="shared" si="11"/>
        <v>2</v>
      </c>
    </row>
    <row r="215" spans="3:11" x14ac:dyDescent="0.25">
      <c r="C215" s="64">
        <v>44464</v>
      </c>
      <c r="D215" s="66" t="s">
        <v>231</v>
      </c>
      <c r="E215" s="78">
        <v>0.60416666666666663</v>
      </c>
      <c r="F215" s="66">
        <v>4</v>
      </c>
      <c r="G215" s="66">
        <v>0</v>
      </c>
      <c r="H215" s="67">
        <v>5</v>
      </c>
      <c r="I215" s="13">
        <f t="shared" si="9"/>
        <v>182</v>
      </c>
      <c r="J215" s="8">
        <f t="shared" si="10"/>
        <v>2</v>
      </c>
      <c r="K215" s="6">
        <f t="shared" si="11"/>
        <v>2</v>
      </c>
    </row>
    <row r="216" spans="3:11" x14ac:dyDescent="0.25">
      <c r="C216" s="64">
        <v>44464</v>
      </c>
      <c r="D216" s="66" t="s">
        <v>231</v>
      </c>
      <c r="E216" s="78">
        <v>0.60416666666666663</v>
      </c>
      <c r="F216" s="66">
        <v>4</v>
      </c>
      <c r="G216" s="66">
        <v>0</v>
      </c>
      <c r="H216" s="67">
        <v>5</v>
      </c>
      <c r="I216" s="13">
        <f t="shared" si="9"/>
        <v>182</v>
      </c>
      <c r="J216" s="8">
        <f t="shared" si="10"/>
        <v>1</v>
      </c>
      <c r="K216" s="6">
        <f t="shared" si="11"/>
        <v>2</v>
      </c>
    </row>
    <row r="217" spans="3:11" x14ac:dyDescent="0.25">
      <c r="C217" s="64">
        <v>44464</v>
      </c>
      <c r="D217" s="66" t="s">
        <v>231</v>
      </c>
      <c r="E217" s="78">
        <v>0.68402777777777779</v>
      </c>
      <c r="F217" s="66">
        <v>4</v>
      </c>
      <c r="G217" s="66">
        <v>0</v>
      </c>
      <c r="H217" s="67">
        <v>8</v>
      </c>
      <c r="I217" s="13">
        <f t="shared" si="9"/>
        <v>183</v>
      </c>
      <c r="J217" s="8">
        <f t="shared" si="10"/>
        <v>1</v>
      </c>
      <c r="K217" s="6">
        <f t="shared" si="11"/>
        <v>1</v>
      </c>
    </row>
    <row r="218" spans="3:11" x14ac:dyDescent="0.25">
      <c r="C218" s="64">
        <v>44471</v>
      </c>
      <c r="D218" s="66" t="s">
        <v>44</v>
      </c>
      <c r="E218" s="78">
        <v>0.56597222222222221</v>
      </c>
      <c r="F218" s="66">
        <v>4</v>
      </c>
      <c r="G218" s="66">
        <v>0</v>
      </c>
      <c r="H218" s="67">
        <v>4</v>
      </c>
      <c r="I218" s="13">
        <f t="shared" si="9"/>
        <v>184</v>
      </c>
      <c r="J218" s="8">
        <f t="shared" si="10"/>
        <v>2</v>
      </c>
      <c r="K218" s="6">
        <f t="shared" si="11"/>
        <v>2</v>
      </c>
    </row>
    <row r="219" spans="3:11" x14ac:dyDescent="0.25">
      <c r="C219" s="64">
        <v>44471</v>
      </c>
      <c r="D219" s="66" t="s">
        <v>44</v>
      </c>
      <c r="E219" s="78">
        <v>0.56597222222222221</v>
      </c>
      <c r="F219" s="66">
        <v>4</v>
      </c>
      <c r="G219" s="66">
        <v>0</v>
      </c>
      <c r="H219" s="67">
        <v>4</v>
      </c>
      <c r="I219" s="13">
        <f t="shared" si="9"/>
        <v>184</v>
      </c>
      <c r="J219" s="8">
        <f t="shared" si="10"/>
        <v>1</v>
      </c>
      <c r="K219" s="6">
        <f t="shared" si="11"/>
        <v>2</v>
      </c>
    </row>
    <row r="220" spans="3:11" x14ac:dyDescent="0.25">
      <c r="C220" s="64">
        <v>44471</v>
      </c>
      <c r="D220" s="66" t="s">
        <v>225</v>
      </c>
      <c r="E220" s="78">
        <v>0.57638888888888895</v>
      </c>
      <c r="F220" s="66">
        <v>6</v>
      </c>
      <c r="G220" s="66">
        <v>9</v>
      </c>
      <c r="H220" s="67">
        <v>4</v>
      </c>
      <c r="I220" s="13">
        <f t="shared" si="9"/>
        <v>185</v>
      </c>
      <c r="J220" s="8">
        <f t="shared" si="10"/>
        <v>1</v>
      </c>
      <c r="K220" s="6">
        <f t="shared" si="11"/>
        <v>1</v>
      </c>
    </row>
    <row r="221" spans="3:11" x14ac:dyDescent="0.25">
      <c r="C221" s="64">
        <v>44471</v>
      </c>
      <c r="D221" s="66" t="s">
        <v>225</v>
      </c>
      <c r="E221" s="78">
        <v>0.65625</v>
      </c>
      <c r="F221" s="66">
        <v>6</v>
      </c>
      <c r="G221" s="66">
        <v>9</v>
      </c>
      <c r="H221" s="67">
        <v>7</v>
      </c>
      <c r="I221" s="13">
        <f t="shared" si="9"/>
        <v>186</v>
      </c>
      <c r="J221" s="8">
        <f t="shared" si="10"/>
        <v>1</v>
      </c>
      <c r="K221" s="6">
        <f t="shared" si="11"/>
        <v>1</v>
      </c>
    </row>
    <row r="222" spans="3:11" x14ac:dyDescent="0.25">
      <c r="C222" s="64">
        <v>44478</v>
      </c>
      <c r="D222" s="66" t="s">
        <v>44</v>
      </c>
      <c r="E222" s="78">
        <v>0.54861111111111105</v>
      </c>
      <c r="F222" s="66">
        <v>4</v>
      </c>
      <c r="G222" s="66">
        <v>5</v>
      </c>
      <c r="H222" s="67">
        <v>2</v>
      </c>
      <c r="I222" s="13">
        <f t="shared" si="9"/>
        <v>187</v>
      </c>
      <c r="J222" s="8">
        <f t="shared" si="10"/>
        <v>1</v>
      </c>
      <c r="K222" s="6">
        <f t="shared" si="11"/>
        <v>1</v>
      </c>
    </row>
    <row r="223" spans="3:11" x14ac:dyDescent="0.25">
      <c r="C223" s="64">
        <v>44478</v>
      </c>
      <c r="D223" s="66" t="s">
        <v>44</v>
      </c>
      <c r="E223" s="78">
        <v>0.57291666666666663</v>
      </c>
      <c r="F223" s="66">
        <v>4</v>
      </c>
      <c r="G223" s="66">
        <v>5</v>
      </c>
      <c r="H223" s="67">
        <v>3</v>
      </c>
      <c r="I223" s="13">
        <f t="shared" si="9"/>
        <v>188</v>
      </c>
      <c r="J223" s="8">
        <f t="shared" si="10"/>
        <v>1</v>
      </c>
      <c r="K223" s="6">
        <f t="shared" si="11"/>
        <v>1</v>
      </c>
    </row>
    <row r="224" spans="3:11" x14ac:dyDescent="0.25">
      <c r="C224" s="64">
        <v>44478</v>
      </c>
      <c r="D224" s="66" t="s">
        <v>44</v>
      </c>
      <c r="E224" s="78">
        <v>0.64583333333333337</v>
      </c>
      <c r="F224" s="66">
        <v>4</v>
      </c>
      <c r="G224" s="66">
        <v>5</v>
      </c>
      <c r="H224" s="67">
        <v>6</v>
      </c>
      <c r="I224" s="13">
        <f t="shared" si="9"/>
        <v>189</v>
      </c>
      <c r="J224" s="8">
        <f t="shared" si="10"/>
        <v>1</v>
      </c>
      <c r="K224" s="6">
        <f t="shared" si="11"/>
        <v>1</v>
      </c>
    </row>
    <row r="225" spans="3:11" x14ac:dyDescent="0.25">
      <c r="C225" s="64">
        <v>44478</v>
      </c>
      <c r="D225" s="66" t="s">
        <v>44</v>
      </c>
      <c r="E225" s="78">
        <v>0.72916666666666663</v>
      </c>
      <c r="F225" s="66">
        <v>4</v>
      </c>
      <c r="G225" s="66">
        <v>5</v>
      </c>
      <c r="H225" s="67">
        <v>9</v>
      </c>
      <c r="I225" s="13">
        <f t="shared" si="9"/>
        <v>190</v>
      </c>
      <c r="J225" s="8">
        <f t="shared" si="10"/>
        <v>1</v>
      </c>
      <c r="K225" s="6">
        <f t="shared" si="11"/>
        <v>1</v>
      </c>
    </row>
    <row r="226" spans="3:11" x14ac:dyDescent="0.25">
      <c r="C226" s="64">
        <v>44478</v>
      </c>
      <c r="D226" s="66" t="s">
        <v>44</v>
      </c>
      <c r="E226" s="78">
        <v>0.75347222222222221</v>
      </c>
      <c r="F226" s="66">
        <v>4</v>
      </c>
      <c r="G226" s="66">
        <v>5</v>
      </c>
      <c r="H226" s="67">
        <v>10</v>
      </c>
      <c r="I226" s="13">
        <f t="shared" si="9"/>
        <v>191</v>
      </c>
      <c r="J226" s="8">
        <f t="shared" si="10"/>
        <v>1</v>
      </c>
      <c r="K226" s="6">
        <f t="shared" si="11"/>
        <v>1</v>
      </c>
    </row>
    <row r="227" spans="3:11" x14ac:dyDescent="0.25">
      <c r="C227" s="64">
        <v>44482</v>
      </c>
      <c r="D227" s="66" t="s">
        <v>107</v>
      </c>
      <c r="E227" s="78">
        <v>0.73958333333333337</v>
      </c>
      <c r="F227" s="66">
        <v>4</v>
      </c>
      <c r="G227" s="66">
        <v>9</v>
      </c>
      <c r="H227" s="67">
        <v>8</v>
      </c>
      <c r="I227" s="13">
        <f t="shared" si="9"/>
        <v>192</v>
      </c>
      <c r="J227" s="8">
        <f t="shared" si="10"/>
        <v>2</v>
      </c>
      <c r="K227" s="6">
        <f t="shared" si="11"/>
        <v>2</v>
      </c>
    </row>
    <row r="228" spans="3:11" x14ac:dyDescent="0.25">
      <c r="C228" s="64">
        <v>44482</v>
      </c>
      <c r="D228" s="66" t="s">
        <v>107</v>
      </c>
      <c r="E228" s="78">
        <v>0.73958333333333337</v>
      </c>
      <c r="F228" s="66">
        <v>4</v>
      </c>
      <c r="G228" s="66">
        <v>9</v>
      </c>
      <c r="H228" s="67">
        <v>8</v>
      </c>
      <c r="I228" s="13">
        <f t="shared" si="9"/>
        <v>192</v>
      </c>
      <c r="J228" s="8">
        <f t="shared" si="10"/>
        <v>1</v>
      </c>
      <c r="K228" s="6">
        <f t="shared" si="11"/>
        <v>2</v>
      </c>
    </row>
    <row r="229" spans="3:11" x14ac:dyDescent="0.25">
      <c r="C229" s="64">
        <v>44485</v>
      </c>
      <c r="D229" s="66" t="s">
        <v>107</v>
      </c>
      <c r="E229" s="78">
        <v>0.51041666666666663</v>
      </c>
      <c r="F229" s="66">
        <v>8</v>
      </c>
      <c r="G229" s="66">
        <v>0</v>
      </c>
      <c r="H229" s="67">
        <v>1</v>
      </c>
      <c r="I229" s="13">
        <f t="shared" si="9"/>
        <v>193</v>
      </c>
      <c r="J229" s="8">
        <f t="shared" si="10"/>
        <v>1</v>
      </c>
      <c r="K229" s="6">
        <f t="shared" si="11"/>
        <v>1</v>
      </c>
    </row>
    <row r="230" spans="3:11" x14ac:dyDescent="0.25">
      <c r="C230" s="64">
        <v>44485</v>
      </c>
      <c r="D230" s="66" t="s">
        <v>44</v>
      </c>
      <c r="E230" s="78">
        <v>0.52083333333333337</v>
      </c>
      <c r="F230" s="66">
        <v>7</v>
      </c>
      <c r="G230" s="66">
        <v>0</v>
      </c>
      <c r="H230" s="67">
        <v>1</v>
      </c>
      <c r="I230" s="13">
        <f t="shared" si="9"/>
        <v>194</v>
      </c>
      <c r="J230" s="8">
        <f t="shared" si="10"/>
        <v>1</v>
      </c>
      <c r="K230" s="6">
        <f t="shared" si="11"/>
        <v>1</v>
      </c>
    </row>
    <row r="231" spans="3:11" x14ac:dyDescent="0.25">
      <c r="C231" s="64">
        <v>44485</v>
      </c>
      <c r="D231" s="66" t="s">
        <v>44</v>
      </c>
      <c r="E231" s="78">
        <v>0.54513888888888895</v>
      </c>
      <c r="F231" s="66">
        <v>7</v>
      </c>
      <c r="G231" s="66">
        <v>0</v>
      </c>
      <c r="H231" s="67">
        <v>2</v>
      </c>
      <c r="I231" s="13">
        <f t="shared" si="9"/>
        <v>195</v>
      </c>
      <c r="J231" s="8">
        <f t="shared" si="10"/>
        <v>1</v>
      </c>
      <c r="K231" s="6">
        <f t="shared" si="11"/>
        <v>1</v>
      </c>
    </row>
    <row r="232" spans="3:11" x14ac:dyDescent="0.25">
      <c r="C232" s="64">
        <v>44485</v>
      </c>
      <c r="D232" s="66" t="s">
        <v>107</v>
      </c>
      <c r="E232" s="78">
        <v>0.63194444444444442</v>
      </c>
      <c r="F232" s="66">
        <v>8</v>
      </c>
      <c r="G232" s="66">
        <v>0</v>
      </c>
      <c r="H232" s="67">
        <v>6</v>
      </c>
      <c r="I232" s="13">
        <f t="shared" si="9"/>
        <v>196</v>
      </c>
      <c r="J232" s="8">
        <f t="shared" si="10"/>
        <v>1</v>
      </c>
      <c r="K232" s="6">
        <f t="shared" si="11"/>
        <v>1</v>
      </c>
    </row>
    <row r="233" spans="3:11" x14ac:dyDescent="0.25">
      <c r="C233" s="64">
        <v>44485</v>
      </c>
      <c r="D233" s="66" t="s">
        <v>107</v>
      </c>
      <c r="E233" s="78">
        <v>0.65625</v>
      </c>
      <c r="F233" s="66">
        <v>8</v>
      </c>
      <c r="G233" s="66">
        <v>0</v>
      </c>
      <c r="H233" s="67">
        <v>7</v>
      </c>
      <c r="I233" s="13">
        <f t="shared" si="9"/>
        <v>197</v>
      </c>
      <c r="J233" s="8">
        <f t="shared" si="10"/>
        <v>1</v>
      </c>
      <c r="K233" s="6">
        <f t="shared" si="11"/>
        <v>1</v>
      </c>
    </row>
    <row r="234" spans="3:11" x14ac:dyDescent="0.25">
      <c r="C234" s="64">
        <v>44485</v>
      </c>
      <c r="D234" s="66" t="s">
        <v>107</v>
      </c>
      <c r="E234" s="78">
        <v>0.74305555555555547</v>
      </c>
      <c r="F234" s="66">
        <v>8</v>
      </c>
      <c r="G234" s="66">
        <v>0</v>
      </c>
      <c r="H234" s="67">
        <v>10</v>
      </c>
      <c r="I234" s="13">
        <f t="shared" si="9"/>
        <v>198</v>
      </c>
      <c r="J234" s="8">
        <f t="shared" si="10"/>
        <v>1</v>
      </c>
      <c r="K234" s="6">
        <f t="shared" si="11"/>
        <v>1</v>
      </c>
    </row>
    <row r="235" spans="3:11" x14ac:dyDescent="0.25">
      <c r="C235" s="64">
        <v>44485</v>
      </c>
      <c r="D235" s="66" t="s">
        <v>44</v>
      </c>
      <c r="E235" s="78">
        <v>0.75694444444444453</v>
      </c>
      <c r="F235" s="66">
        <v>7</v>
      </c>
      <c r="G235" s="66">
        <v>0</v>
      </c>
      <c r="H235" s="67">
        <v>10</v>
      </c>
      <c r="I235" s="13">
        <f t="shared" si="9"/>
        <v>199</v>
      </c>
      <c r="J235" s="8">
        <f t="shared" si="10"/>
        <v>1</v>
      </c>
      <c r="K235" s="6">
        <f t="shared" si="11"/>
        <v>1</v>
      </c>
    </row>
    <row r="236" spans="3:11" x14ac:dyDescent="0.25">
      <c r="C236" s="64">
        <v>44491</v>
      </c>
      <c r="D236" s="66" t="s">
        <v>3</v>
      </c>
      <c r="E236" s="78">
        <v>0.73958333333333337</v>
      </c>
      <c r="F236" s="66">
        <v>4</v>
      </c>
      <c r="G236" s="66">
        <v>0</v>
      </c>
      <c r="H236" s="67">
        <v>2</v>
      </c>
      <c r="I236" s="13">
        <f t="shared" si="9"/>
        <v>200</v>
      </c>
      <c r="J236" s="8">
        <f t="shared" si="10"/>
        <v>1</v>
      </c>
      <c r="K236" s="6">
        <f t="shared" si="11"/>
        <v>1</v>
      </c>
    </row>
    <row r="237" spans="3:11" x14ac:dyDescent="0.25">
      <c r="C237" s="64">
        <v>44491</v>
      </c>
      <c r="D237" s="66" t="s">
        <v>3</v>
      </c>
      <c r="E237" s="78">
        <v>0.76041666666666663</v>
      </c>
      <c r="F237" s="66">
        <v>4</v>
      </c>
      <c r="G237" s="66">
        <v>0</v>
      </c>
      <c r="H237" s="67">
        <v>3</v>
      </c>
      <c r="I237" s="13">
        <f t="shared" si="9"/>
        <v>201</v>
      </c>
      <c r="J237" s="8">
        <f t="shared" si="10"/>
        <v>1</v>
      </c>
      <c r="K237" s="6">
        <f t="shared" si="11"/>
        <v>1</v>
      </c>
    </row>
    <row r="238" spans="3:11" x14ac:dyDescent="0.25">
      <c r="C238" s="64">
        <v>44491</v>
      </c>
      <c r="D238" s="66" t="s">
        <v>3</v>
      </c>
      <c r="E238" s="78">
        <v>0.82291666666666663</v>
      </c>
      <c r="F238" s="66">
        <v>4</v>
      </c>
      <c r="G238" s="66">
        <v>0</v>
      </c>
      <c r="H238" s="67">
        <v>6</v>
      </c>
      <c r="I238" s="13">
        <f t="shared" si="9"/>
        <v>202</v>
      </c>
      <c r="J238" s="8">
        <f t="shared" si="10"/>
        <v>1</v>
      </c>
      <c r="K238" s="6">
        <f t="shared" si="11"/>
        <v>1</v>
      </c>
    </row>
    <row r="239" spans="3:11" x14ac:dyDescent="0.25">
      <c r="C239" s="64">
        <v>44491</v>
      </c>
      <c r="D239" s="66" t="s">
        <v>3</v>
      </c>
      <c r="E239" s="78">
        <v>0.86458333333333337</v>
      </c>
      <c r="F239" s="66">
        <v>4</v>
      </c>
      <c r="G239" s="66">
        <v>0</v>
      </c>
      <c r="H239" s="67">
        <v>8</v>
      </c>
      <c r="I239" s="13">
        <f t="shared" si="9"/>
        <v>203</v>
      </c>
      <c r="J239" s="8">
        <f t="shared" si="10"/>
        <v>1</v>
      </c>
      <c r="K239" s="6">
        <f t="shared" si="11"/>
        <v>1</v>
      </c>
    </row>
    <row r="240" spans="3:11" x14ac:dyDescent="0.25">
      <c r="C240" s="64">
        <v>44492</v>
      </c>
      <c r="D240" s="66" t="s">
        <v>125</v>
      </c>
      <c r="E240" s="78">
        <v>0.53472222222222221</v>
      </c>
      <c r="F240" s="66">
        <v>5</v>
      </c>
      <c r="G240" s="66">
        <v>0</v>
      </c>
      <c r="H240" s="67">
        <v>2</v>
      </c>
      <c r="I240" s="13">
        <f t="shared" si="9"/>
        <v>204</v>
      </c>
      <c r="J240" s="8">
        <f t="shared" si="10"/>
        <v>1</v>
      </c>
      <c r="K240" s="6">
        <f t="shared" si="11"/>
        <v>1</v>
      </c>
    </row>
    <row r="241" spans="3:11" x14ac:dyDescent="0.25">
      <c r="C241" s="64">
        <v>44492</v>
      </c>
      <c r="D241" s="66" t="s">
        <v>44</v>
      </c>
      <c r="E241" s="78">
        <v>0.64236111111111105</v>
      </c>
      <c r="F241" s="66">
        <v>4</v>
      </c>
      <c r="G241" s="66">
        <v>8</v>
      </c>
      <c r="H241" s="67">
        <v>6</v>
      </c>
      <c r="I241" s="13">
        <f t="shared" si="9"/>
        <v>205</v>
      </c>
      <c r="J241" s="8">
        <f t="shared" si="10"/>
        <v>2</v>
      </c>
      <c r="K241" s="6">
        <f t="shared" si="11"/>
        <v>2</v>
      </c>
    </row>
    <row r="242" spans="3:11" x14ac:dyDescent="0.25">
      <c r="C242" s="64">
        <v>44492</v>
      </c>
      <c r="D242" s="66" t="s">
        <v>44</v>
      </c>
      <c r="E242" s="78">
        <v>0.64236111111111105</v>
      </c>
      <c r="F242" s="66">
        <v>4</v>
      </c>
      <c r="G242" s="66">
        <v>8</v>
      </c>
      <c r="H242" s="67">
        <v>6</v>
      </c>
      <c r="I242" s="13">
        <f t="shared" si="9"/>
        <v>205</v>
      </c>
      <c r="J242" s="8">
        <f t="shared" si="10"/>
        <v>1</v>
      </c>
      <c r="K242" s="6">
        <f t="shared" si="11"/>
        <v>2</v>
      </c>
    </row>
    <row r="243" spans="3:11" x14ac:dyDescent="0.25">
      <c r="C243" s="64">
        <v>44492</v>
      </c>
      <c r="D243" s="66" t="s">
        <v>44</v>
      </c>
      <c r="E243" s="78">
        <v>0.67361111111111116</v>
      </c>
      <c r="F243" s="66">
        <v>4</v>
      </c>
      <c r="G243" s="66">
        <v>8</v>
      </c>
      <c r="H243" s="67">
        <v>7</v>
      </c>
      <c r="I243" s="13">
        <f t="shared" si="9"/>
        <v>206</v>
      </c>
      <c r="J243" s="8">
        <f t="shared" si="10"/>
        <v>1</v>
      </c>
      <c r="K243" s="6">
        <f t="shared" si="11"/>
        <v>1</v>
      </c>
    </row>
    <row r="244" spans="3:11" x14ac:dyDescent="0.25">
      <c r="C244" s="64">
        <v>44492</v>
      </c>
      <c r="D244" s="66" t="s">
        <v>44</v>
      </c>
      <c r="E244" s="78">
        <v>0.75694444444444453</v>
      </c>
      <c r="F244" s="66">
        <v>4</v>
      </c>
      <c r="G244" s="66">
        <v>8</v>
      </c>
      <c r="H244" s="67">
        <v>10</v>
      </c>
      <c r="I244" s="13">
        <f t="shared" si="9"/>
        <v>207</v>
      </c>
      <c r="J244" s="8">
        <f t="shared" si="10"/>
        <v>1</v>
      </c>
      <c r="K244" s="6">
        <f t="shared" si="11"/>
        <v>1</v>
      </c>
    </row>
    <row r="245" spans="3:11" x14ac:dyDescent="0.25">
      <c r="C245" s="64">
        <v>44499</v>
      </c>
      <c r="D245" s="66" t="s">
        <v>45</v>
      </c>
      <c r="E245" s="78">
        <v>0.52777777777777779</v>
      </c>
      <c r="F245" s="66">
        <v>4</v>
      </c>
      <c r="G245" s="66">
        <v>0</v>
      </c>
      <c r="H245" s="67">
        <v>1</v>
      </c>
      <c r="I245" s="13">
        <f t="shared" si="9"/>
        <v>208</v>
      </c>
      <c r="J245" s="8">
        <f t="shared" si="10"/>
        <v>1</v>
      </c>
      <c r="K245" s="6">
        <f t="shared" si="11"/>
        <v>1</v>
      </c>
    </row>
    <row r="246" spans="3:11" x14ac:dyDescent="0.25">
      <c r="C246" s="64">
        <v>44499</v>
      </c>
      <c r="D246" s="66" t="s">
        <v>237</v>
      </c>
      <c r="E246" s="78">
        <v>0.54166666666666663</v>
      </c>
      <c r="F246" s="66">
        <v>4</v>
      </c>
      <c r="G246" s="66">
        <v>0</v>
      </c>
      <c r="H246" s="67">
        <v>4</v>
      </c>
      <c r="I246" s="13">
        <f t="shared" si="9"/>
        <v>209</v>
      </c>
      <c r="J246" s="8">
        <f t="shared" si="10"/>
        <v>1</v>
      </c>
      <c r="K246" s="6">
        <f t="shared" si="11"/>
        <v>1</v>
      </c>
    </row>
    <row r="247" spans="3:11" x14ac:dyDescent="0.25">
      <c r="C247" s="64">
        <v>44499</v>
      </c>
      <c r="D247" s="66" t="s">
        <v>45</v>
      </c>
      <c r="E247" s="78">
        <v>0.78125</v>
      </c>
      <c r="F247" s="66">
        <v>4</v>
      </c>
      <c r="G247" s="66">
        <v>0</v>
      </c>
      <c r="H247" s="67">
        <v>10</v>
      </c>
      <c r="I247" s="13">
        <f t="shared" si="9"/>
        <v>210</v>
      </c>
      <c r="J247" s="8">
        <f t="shared" si="10"/>
        <v>1</v>
      </c>
      <c r="K247" s="6">
        <f t="shared" si="11"/>
        <v>1</v>
      </c>
    </row>
    <row r="248" spans="3:11" x14ac:dyDescent="0.25">
      <c r="C248" s="64">
        <v>44502</v>
      </c>
      <c r="D248" s="66" t="s">
        <v>237</v>
      </c>
      <c r="E248" s="78">
        <v>0.47222222222222227</v>
      </c>
      <c r="F248" s="66">
        <v>4</v>
      </c>
      <c r="G248" s="66">
        <v>2</v>
      </c>
      <c r="H248" s="67">
        <v>2</v>
      </c>
      <c r="I248" s="13">
        <f t="shared" si="9"/>
        <v>211</v>
      </c>
      <c r="J248" s="8">
        <f t="shared" si="10"/>
        <v>1</v>
      </c>
      <c r="K248" s="6">
        <f t="shared" si="11"/>
        <v>1</v>
      </c>
    </row>
    <row r="249" spans="3:11" x14ac:dyDescent="0.25">
      <c r="C249" s="64">
        <v>44502</v>
      </c>
      <c r="D249" s="66" t="s">
        <v>237</v>
      </c>
      <c r="E249" s="78">
        <v>0.52777777777777779</v>
      </c>
      <c r="F249" s="66">
        <v>4</v>
      </c>
      <c r="G249" s="66">
        <v>2</v>
      </c>
      <c r="H249" s="67">
        <v>4</v>
      </c>
      <c r="I249" s="13">
        <f t="shared" si="9"/>
        <v>212</v>
      </c>
      <c r="J249" s="8">
        <f t="shared" si="10"/>
        <v>2</v>
      </c>
      <c r="K249" s="6">
        <f t="shared" si="11"/>
        <v>2</v>
      </c>
    </row>
    <row r="250" spans="3:11" x14ac:dyDescent="0.25">
      <c r="C250" s="64">
        <v>44502</v>
      </c>
      <c r="D250" s="66" t="s">
        <v>237</v>
      </c>
      <c r="E250" s="78">
        <v>0.52777777777777779</v>
      </c>
      <c r="F250" s="66">
        <v>4</v>
      </c>
      <c r="G250" s="66">
        <v>2</v>
      </c>
      <c r="H250" s="67">
        <v>4</v>
      </c>
      <c r="I250" s="13">
        <f t="shared" si="9"/>
        <v>212</v>
      </c>
      <c r="J250" s="8">
        <f t="shared" si="10"/>
        <v>1</v>
      </c>
      <c r="K250" s="6">
        <f t="shared" si="11"/>
        <v>2</v>
      </c>
    </row>
    <row r="251" spans="3:11" x14ac:dyDescent="0.25">
      <c r="C251" s="64">
        <v>44502</v>
      </c>
      <c r="D251" s="66" t="s">
        <v>237</v>
      </c>
      <c r="E251" s="78">
        <v>0.71875</v>
      </c>
      <c r="F251" s="66">
        <v>4</v>
      </c>
      <c r="G251" s="66">
        <v>2</v>
      </c>
      <c r="H251" s="67">
        <v>10</v>
      </c>
      <c r="I251" s="13">
        <f t="shared" si="9"/>
        <v>213</v>
      </c>
      <c r="J251" s="8">
        <f t="shared" si="10"/>
        <v>1</v>
      </c>
      <c r="K251" s="6">
        <f t="shared" si="11"/>
        <v>1</v>
      </c>
    </row>
    <row r="252" spans="3:11" x14ac:dyDescent="0.25">
      <c r="C252" s="64">
        <v>44504</v>
      </c>
      <c r="D252" s="66" t="s">
        <v>237</v>
      </c>
      <c r="E252" s="78">
        <v>0.55208333333333337</v>
      </c>
      <c r="F252" s="66">
        <v>6</v>
      </c>
      <c r="G252" s="66">
        <v>5</v>
      </c>
      <c r="H252" s="67">
        <v>2</v>
      </c>
      <c r="I252" s="13">
        <f t="shared" si="9"/>
        <v>214</v>
      </c>
      <c r="J252" s="8">
        <f t="shared" si="10"/>
        <v>1</v>
      </c>
      <c r="K252" s="6">
        <f t="shared" si="11"/>
        <v>1</v>
      </c>
    </row>
    <row r="253" spans="3:11" x14ac:dyDescent="0.25">
      <c r="C253" s="64">
        <v>44504</v>
      </c>
      <c r="D253" s="66" t="s">
        <v>237</v>
      </c>
      <c r="E253" s="78">
        <v>0.60763888888888895</v>
      </c>
      <c r="F253" s="66">
        <v>6</v>
      </c>
      <c r="G253" s="66">
        <v>5</v>
      </c>
      <c r="H253" s="67">
        <v>4</v>
      </c>
      <c r="I253" s="13">
        <f t="shared" si="9"/>
        <v>215</v>
      </c>
      <c r="J253" s="8">
        <f t="shared" si="10"/>
        <v>1</v>
      </c>
      <c r="K253" s="6">
        <f t="shared" si="11"/>
        <v>1</v>
      </c>
    </row>
    <row r="254" spans="3:11" x14ac:dyDescent="0.25">
      <c r="C254" s="64">
        <v>44504</v>
      </c>
      <c r="D254" s="66" t="s">
        <v>237</v>
      </c>
      <c r="E254" s="78">
        <v>0.65972222222222221</v>
      </c>
      <c r="F254" s="66">
        <v>6</v>
      </c>
      <c r="G254" s="66">
        <v>5</v>
      </c>
      <c r="H254" s="67">
        <v>6</v>
      </c>
      <c r="I254" s="13">
        <f t="shared" si="9"/>
        <v>216</v>
      </c>
      <c r="J254" s="8">
        <f t="shared" si="10"/>
        <v>1</v>
      </c>
      <c r="K254" s="6">
        <f t="shared" si="11"/>
        <v>1</v>
      </c>
    </row>
    <row r="255" spans="3:11" x14ac:dyDescent="0.25">
      <c r="C255" s="64">
        <v>44506</v>
      </c>
      <c r="D255" s="66" t="s">
        <v>237</v>
      </c>
      <c r="E255" s="78">
        <v>0.55208333333333337</v>
      </c>
      <c r="F255" s="66">
        <v>4</v>
      </c>
      <c r="G255" s="66">
        <v>8</v>
      </c>
      <c r="H255" s="67">
        <v>2</v>
      </c>
      <c r="I255" s="13">
        <f t="shared" si="9"/>
        <v>217</v>
      </c>
      <c r="J255" s="8">
        <f t="shared" si="10"/>
        <v>2</v>
      </c>
      <c r="K255" s="6">
        <f t="shared" si="11"/>
        <v>2</v>
      </c>
    </row>
    <row r="256" spans="3:11" x14ac:dyDescent="0.25">
      <c r="C256" s="64">
        <v>44506</v>
      </c>
      <c r="D256" s="66" t="s">
        <v>237</v>
      </c>
      <c r="E256" s="78">
        <v>0.55208333333333337</v>
      </c>
      <c r="F256" s="66">
        <v>4</v>
      </c>
      <c r="G256" s="66">
        <v>8</v>
      </c>
      <c r="H256" s="67">
        <v>2</v>
      </c>
      <c r="I256" s="13">
        <f t="shared" si="9"/>
        <v>217</v>
      </c>
      <c r="J256" s="8">
        <f t="shared" si="10"/>
        <v>1</v>
      </c>
      <c r="K256" s="6">
        <f t="shared" si="11"/>
        <v>2</v>
      </c>
    </row>
    <row r="257" spans="3:11" x14ac:dyDescent="0.25">
      <c r="C257" s="64">
        <v>44506</v>
      </c>
      <c r="D257" s="66" t="s">
        <v>45</v>
      </c>
      <c r="E257" s="78">
        <v>0.59375</v>
      </c>
      <c r="F257" s="66">
        <v>6</v>
      </c>
      <c r="G257" s="66">
        <v>3</v>
      </c>
      <c r="H257" s="67">
        <v>3</v>
      </c>
      <c r="I257" s="13">
        <f t="shared" si="9"/>
        <v>218</v>
      </c>
      <c r="J257" s="8">
        <f t="shared" si="10"/>
        <v>1</v>
      </c>
      <c r="K257" s="6">
        <f t="shared" si="11"/>
        <v>1</v>
      </c>
    </row>
    <row r="258" spans="3:11" x14ac:dyDescent="0.25">
      <c r="C258" s="64">
        <v>44506</v>
      </c>
      <c r="D258" s="66" t="s">
        <v>45</v>
      </c>
      <c r="E258" s="78">
        <v>0.62152777777777779</v>
      </c>
      <c r="F258" s="66">
        <v>6</v>
      </c>
      <c r="G258" s="66">
        <v>3</v>
      </c>
      <c r="H258" s="67">
        <v>4</v>
      </c>
      <c r="I258" s="13">
        <f t="shared" si="9"/>
        <v>219</v>
      </c>
      <c r="J258" s="8">
        <f t="shared" si="10"/>
        <v>1</v>
      </c>
      <c r="K258" s="6">
        <f t="shared" si="11"/>
        <v>1</v>
      </c>
    </row>
    <row r="259" spans="3:11" x14ac:dyDescent="0.25">
      <c r="C259" s="64">
        <v>44506</v>
      </c>
      <c r="D259" s="66" t="s">
        <v>45</v>
      </c>
      <c r="E259" s="78">
        <v>0.67361111111111116</v>
      </c>
      <c r="F259" s="66">
        <v>6</v>
      </c>
      <c r="G259" s="66">
        <v>3</v>
      </c>
      <c r="H259" s="67">
        <v>6</v>
      </c>
      <c r="I259" s="13">
        <f t="shared" si="9"/>
        <v>220</v>
      </c>
      <c r="J259" s="8">
        <f t="shared" si="10"/>
        <v>1</v>
      </c>
      <c r="K259" s="6">
        <f t="shared" si="11"/>
        <v>1</v>
      </c>
    </row>
    <row r="260" spans="3:11" x14ac:dyDescent="0.25">
      <c r="C260" s="64">
        <v>44506</v>
      </c>
      <c r="D260" s="66" t="s">
        <v>237</v>
      </c>
      <c r="E260" s="78">
        <v>0.6875</v>
      </c>
      <c r="F260" s="66">
        <v>4</v>
      </c>
      <c r="G260" s="66">
        <v>8</v>
      </c>
      <c r="H260" s="67">
        <v>7</v>
      </c>
      <c r="I260" s="13">
        <f t="shared" si="9"/>
        <v>221</v>
      </c>
      <c r="J260" s="8">
        <f t="shared" si="10"/>
        <v>1</v>
      </c>
      <c r="K260" s="6">
        <f t="shared" si="11"/>
        <v>1</v>
      </c>
    </row>
    <row r="261" spans="3:11" x14ac:dyDescent="0.25">
      <c r="C261" s="64">
        <v>44513</v>
      </c>
      <c r="D261" s="66" t="s">
        <v>49</v>
      </c>
      <c r="E261" s="78">
        <v>0.53819444444444442</v>
      </c>
      <c r="F261" s="66">
        <v>5</v>
      </c>
      <c r="G261" s="66">
        <v>0</v>
      </c>
      <c r="H261" s="67">
        <v>2</v>
      </c>
      <c r="I261" s="13">
        <f t="shared" si="9"/>
        <v>222</v>
      </c>
      <c r="J261" s="8">
        <f t="shared" si="10"/>
        <v>2</v>
      </c>
      <c r="K261" s="6">
        <f t="shared" si="11"/>
        <v>2</v>
      </c>
    </row>
    <row r="262" spans="3:11" x14ac:dyDescent="0.25">
      <c r="C262" s="64">
        <v>44513</v>
      </c>
      <c r="D262" s="66" t="s">
        <v>49</v>
      </c>
      <c r="E262" s="78">
        <v>0.53819444444444442</v>
      </c>
      <c r="F262" s="66">
        <v>5</v>
      </c>
      <c r="G262" s="66">
        <v>0</v>
      </c>
      <c r="H262" s="67">
        <v>2</v>
      </c>
      <c r="I262" s="13">
        <f t="shared" ref="I262:I325" si="12">IF(AND(C262=C261,H262=H261,D261=D262),I261,I261+1)</f>
        <v>222</v>
      </c>
      <c r="J262" s="8">
        <f t="shared" ref="J262:J325" si="13">IF(I262=I264,3,IF(I262=I263,2,1))</f>
        <v>1</v>
      </c>
      <c r="K262" s="6">
        <f t="shared" ref="K262:K325" si="14">IF(J260=3,3,IF(J261=3,3,IF(J261=2,2,J262)))</f>
        <v>2</v>
      </c>
    </row>
    <row r="263" spans="3:11" x14ac:dyDescent="0.25">
      <c r="C263" s="64">
        <v>44513</v>
      </c>
      <c r="D263" s="66" t="s">
        <v>228</v>
      </c>
      <c r="E263" s="78">
        <v>0.625</v>
      </c>
      <c r="F263" s="66">
        <v>9</v>
      </c>
      <c r="G263" s="66">
        <v>3</v>
      </c>
      <c r="H263" s="67">
        <v>5</v>
      </c>
      <c r="I263" s="13">
        <f t="shared" si="12"/>
        <v>223</v>
      </c>
      <c r="J263" s="8">
        <f t="shared" si="13"/>
        <v>2</v>
      </c>
      <c r="K263" s="6">
        <f t="shared" si="14"/>
        <v>2</v>
      </c>
    </row>
    <row r="264" spans="3:11" x14ac:dyDescent="0.25">
      <c r="C264" s="64">
        <v>44513</v>
      </c>
      <c r="D264" s="66" t="s">
        <v>228</v>
      </c>
      <c r="E264" s="78">
        <v>0.625</v>
      </c>
      <c r="F264" s="66">
        <v>9</v>
      </c>
      <c r="G264" s="66">
        <v>3</v>
      </c>
      <c r="H264" s="67">
        <v>5</v>
      </c>
      <c r="I264" s="13">
        <f t="shared" si="12"/>
        <v>223</v>
      </c>
      <c r="J264" s="8">
        <f t="shared" si="13"/>
        <v>1</v>
      </c>
      <c r="K264" s="6">
        <f t="shared" si="14"/>
        <v>2</v>
      </c>
    </row>
    <row r="265" spans="3:11" x14ac:dyDescent="0.25">
      <c r="C265" s="64">
        <v>44513</v>
      </c>
      <c r="D265" s="66" t="s">
        <v>49</v>
      </c>
      <c r="E265" s="78">
        <v>0.63888888888888895</v>
      </c>
      <c r="F265" s="66">
        <v>5</v>
      </c>
      <c r="G265" s="66">
        <v>0</v>
      </c>
      <c r="H265" s="67">
        <v>6</v>
      </c>
      <c r="I265" s="13">
        <f t="shared" si="12"/>
        <v>224</v>
      </c>
      <c r="J265" s="8">
        <f t="shared" si="13"/>
        <v>1</v>
      </c>
      <c r="K265" s="6">
        <f t="shared" si="14"/>
        <v>1</v>
      </c>
    </row>
    <row r="266" spans="3:11" x14ac:dyDescent="0.25">
      <c r="C266" s="64">
        <v>44513</v>
      </c>
      <c r="D266" s="66" t="s">
        <v>228</v>
      </c>
      <c r="E266" s="78">
        <v>0.65277777777777779</v>
      </c>
      <c r="F266" s="66">
        <v>9</v>
      </c>
      <c r="G266" s="66">
        <v>3</v>
      </c>
      <c r="H266" s="67">
        <v>6</v>
      </c>
      <c r="I266" s="13">
        <f t="shared" si="12"/>
        <v>225</v>
      </c>
      <c r="J266" s="8">
        <f t="shared" si="13"/>
        <v>2</v>
      </c>
      <c r="K266" s="6">
        <f t="shared" si="14"/>
        <v>2</v>
      </c>
    </row>
    <row r="267" spans="3:11" x14ac:dyDescent="0.25">
      <c r="C267" s="64">
        <v>44513</v>
      </c>
      <c r="D267" s="66" t="s">
        <v>228</v>
      </c>
      <c r="E267" s="78">
        <v>0.65277777777777779</v>
      </c>
      <c r="F267" s="66">
        <v>9</v>
      </c>
      <c r="G267" s="66">
        <v>3</v>
      </c>
      <c r="H267" s="67">
        <v>6</v>
      </c>
      <c r="I267" s="13">
        <f t="shared" si="12"/>
        <v>225</v>
      </c>
      <c r="J267" s="8">
        <f t="shared" si="13"/>
        <v>1</v>
      </c>
      <c r="K267" s="6">
        <f t="shared" si="14"/>
        <v>2</v>
      </c>
    </row>
    <row r="268" spans="3:11" x14ac:dyDescent="0.25">
      <c r="C268" s="64">
        <v>44513</v>
      </c>
      <c r="D268" s="66" t="s">
        <v>228</v>
      </c>
      <c r="E268" s="78">
        <v>0.70833333333333337</v>
      </c>
      <c r="F268" s="66">
        <v>9</v>
      </c>
      <c r="G268" s="66">
        <v>3</v>
      </c>
      <c r="H268" s="67">
        <v>8</v>
      </c>
      <c r="I268" s="13">
        <f t="shared" si="12"/>
        <v>226</v>
      </c>
      <c r="J268" s="8">
        <f t="shared" si="13"/>
        <v>1</v>
      </c>
      <c r="K268" s="6">
        <f t="shared" si="14"/>
        <v>1</v>
      </c>
    </row>
    <row r="269" spans="3:11" x14ac:dyDescent="0.25">
      <c r="C269" s="64">
        <v>44513</v>
      </c>
      <c r="D269" s="66" t="s">
        <v>49</v>
      </c>
      <c r="E269" s="78">
        <v>0.72222222222222221</v>
      </c>
      <c r="F269" s="66">
        <v>5</v>
      </c>
      <c r="G269" s="66">
        <v>0</v>
      </c>
      <c r="H269" s="67">
        <v>9</v>
      </c>
      <c r="I269" s="13">
        <f t="shared" si="12"/>
        <v>227</v>
      </c>
      <c r="J269" s="8">
        <f t="shared" si="13"/>
        <v>1</v>
      </c>
      <c r="K269" s="6">
        <f t="shared" si="14"/>
        <v>1</v>
      </c>
    </row>
    <row r="270" spans="3:11" x14ac:dyDescent="0.25">
      <c r="C270" s="64">
        <v>44513</v>
      </c>
      <c r="D270" s="66" t="s">
        <v>49</v>
      </c>
      <c r="E270" s="78">
        <v>0.75</v>
      </c>
      <c r="F270" s="66">
        <v>5</v>
      </c>
      <c r="G270" s="66">
        <v>0</v>
      </c>
      <c r="H270" s="67">
        <v>10</v>
      </c>
      <c r="I270" s="13">
        <f t="shared" si="12"/>
        <v>228</v>
      </c>
      <c r="J270" s="8">
        <f t="shared" si="13"/>
        <v>1</v>
      </c>
      <c r="K270" s="6">
        <f t="shared" si="14"/>
        <v>1</v>
      </c>
    </row>
    <row r="271" spans="3:11" x14ac:dyDescent="0.25">
      <c r="C271" s="64">
        <v>44520</v>
      </c>
      <c r="D271" s="66" t="s">
        <v>226</v>
      </c>
      <c r="E271" s="78">
        <v>0.50694444444444442</v>
      </c>
      <c r="F271" s="66">
        <v>4</v>
      </c>
      <c r="G271" s="66">
        <v>0</v>
      </c>
      <c r="H271" s="67">
        <v>1</v>
      </c>
      <c r="I271" s="13">
        <f t="shared" si="12"/>
        <v>229</v>
      </c>
      <c r="J271" s="8">
        <f t="shared" si="13"/>
        <v>1</v>
      </c>
      <c r="K271" s="6">
        <f t="shared" si="14"/>
        <v>1</v>
      </c>
    </row>
    <row r="272" spans="3:11" x14ac:dyDescent="0.25">
      <c r="C272" s="64">
        <v>44520</v>
      </c>
      <c r="D272" s="66" t="s">
        <v>48</v>
      </c>
      <c r="E272" s="78">
        <v>0.51388888888888895</v>
      </c>
      <c r="F272" s="66">
        <v>4</v>
      </c>
      <c r="G272" s="66">
        <v>0</v>
      </c>
      <c r="H272" s="67">
        <v>1</v>
      </c>
      <c r="I272" s="13">
        <f t="shared" si="12"/>
        <v>230</v>
      </c>
      <c r="J272" s="8">
        <f t="shared" si="13"/>
        <v>1</v>
      </c>
      <c r="K272" s="6">
        <f t="shared" si="14"/>
        <v>1</v>
      </c>
    </row>
    <row r="273" spans="3:11" x14ac:dyDescent="0.25">
      <c r="C273" s="64">
        <v>44520</v>
      </c>
      <c r="D273" s="66" t="s">
        <v>226</v>
      </c>
      <c r="E273" s="78">
        <v>0.57291666666666663</v>
      </c>
      <c r="F273" s="66">
        <v>4</v>
      </c>
      <c r="G273" s="66">
        <v>0</v>
      </c>
      <c r="H273" s="67">
        <v>4</v>
      </c>
      <c r="I273" s="13">
        <f t="shared" si="12"/>
        <v>231</v>
      </c>
      <c r="J273" s="8">
        <f t="shared" si="13"/>
        <v>1</v>
      </c>
      <c r="K273" s="6">
        <f t="shared" si="14"/>
        <v>1</v>
      </c>
    </row>
    <row r="274" spans="3:11" x14ac:dyDescent="0.25">
      <c r="C274" s="64">
        <v>44520</v>
      </c>
      <c r="D274" s="66" t="s">
        <v>48</v>
      </c>
      <c r="E274" s="78">
        <v>0.58680555555555558</v>
      </c>
      <c r="F274" s="66">
        <v>4</v>
      </c>
      <c r="G274" s="66">
        <v>0</v>
      </c>
      <c r="H274" s="67">
        <v>4</v>
      </c>
      <c r="I274" s="13">
        <f t="shared" si="12"/>
        <v>232</v>
      </c>
      <c r="J274" s="8">
        <f t="shared" si="13"/>
        <v>1</v>
      </c>
      <c r="K274" s="6">
        <f t="shared" si="14"/>
        <v>1</v>
      </c>
    </row>
    <row r="275" spans="3:11" x14ac:dyDescent="0.25">
      <c r="C275" s="64">
        <v>44520</v>
      </c>
      <c r="D275" s="66" t="s">
        <v>226</v>
      </c>
      <c r="E275" s="78">
        <v>0.59722222222222221</v>
      </c>
      <c r="F275" s="66">
        <v>4</v>
      </c>
      <c r="G275" s="66">
        <v>0</v>
      </c>
      <c r="H275" s="67">
        <v>5</v>
      </c>
      <c r="I275" s="13">
        <f t="shared" si="12"/>
        <v>233</v>
      </c>
      <c r="J275" s="8">
        <f t="shared" si="13"/>
        <v>1</v>
      </c>
      <c r="K275" s="6">
        <f t="shared" si="14"/>
        <v>1</v>
      </c>
    </row>
    <row r="276" spans="3:11" x14ac:dyDescent="0.25">
      <c r="C276" s="64">
        <v>44520</v>
      </c>
      <c r="D276" s="66" t="s">
        <v>48</v>
      </c>
      <c r="E276" s="78">
        <v>0.61111111111111105</v>
      </c>
      <c r="F276" s="66">
        <v>4</v>
      </c>
      <c r="G276" s="66">
        <v>0</v>
      </c>
      <c r="H276" s="67">
        <v>5</v>
      </c>
      <c r="I276" s="13">
        <f t="shared" si="12"/>
        <v>234</v>
      </c>
      <c r="J276" s="8">
        <f t="shared" si="13"/>
        <v>1</v>
      </c>
      <c r="K276" s="6">
        <f t="shared" si="14"/>
        <v>1</v>
      </c>
    </row>
    <row r="277" spans="3:11" x14ac:dyDescent="0.25">
      <c r="C277" s="64">
        <v>44520</v>
      </c>
      <c r="D277" s="66" t="s">
        <v>226</v>
      </c>
      <c r="E277" s="78">
        <v>0.65277777777777779</v>
      </c>
      <c r="F277" s="66">
        <v>4</v>
      </c>
      <c r="G277" s="66">
        <v>0</v>
      </c>
      <c r="H277" s="67">
        <v>7</v>
      </c>
      <c r="I277" s="13">
        <f t="shared" si="12"/>
        <v>235</v>
      </c>
      <c r="J277" s="8">
        <f t="shared" si="13"/>
        <v>1</v>
      </c>
      <c r="K277" s="6">
        <f t="shared" si="14"/>
        <v>1</v>
      </c>
    </row>
    <row r="278" spans="3:11" x14ac:dyDescent="0.25">
      <c r="C278" s="64">
        <v>44527</v>
      </c>
      <c r="D278" s="66" t="s">
        <v>45</v>
      </c>
      <c r="E278" s="78">
        <v>0.61111111111111105</v>
      </c>
      <c r="F278" s="66">
        <v>10</v>
      </c>
      <c r="G278" s="66">
        <v>0</v>
      </c>
      <c r="H278" s="67">
        <v>5</v>
      </c>
      <c r="I278" s="13">
        <f t="shared" si="12"/>
        <v>236</v>
      </c>
      <c r="J278" s="8">
        <f t="shared" si="13"/>
        <v>1</v>
      </c>
      <c r="K278" s="6">
        <f t="shared" si="14"/>
        <v>1</v>
      </c>
    </row>
    <row r="279" spans="3:11" x14ac:dyDescent="0.25">
      <c r="C279" s="64">
        <v>44527</v>
      </c>
      <c r="D279" s="66" t="s">
        <v>107</v>
      </c>
      <c r="E279" s="78">
        <v>0.625</v>
      </c>
      <c r="F279" s="66">
        <v>4</v>
      </c>
      <c r="G279" s="66">
        <v>6</v>
      </c>
      <c r="H279" s="67">
        <v>5</v>
      </c>
      <c r="I279" s="13">
        <f t="shared" si="12"/>
        <v>237</v>
      </c>
      <c r="J279" s="8">
        <f t="shared" si="13"/>
        <v>1</v>
      </c>
      <c r="K279" s="6">
        <f t="shared" si="14"/>
        <v>1</v>
      </c>
    </row>
    <row r="280" spans="3:11" x14ac:dyDescent="0.25">
      <c r="C280" s="64">
        <v>44527</v>
      </c>
      <c r="D280" s="66" t="s">
        <v>45</v>
      </c>
      <c r="E280" s="78">
        <v>0.63888888888888895</v>
      </c>
      <c r="F280" s="66">
        <v>10</v>
      </c>
      <c r="G280" s="66">
        <v>0</v>
      </c>
      <c r="H280" s="67">
        <v>6</v>
      </c>
      <c r="I280" s="13">
        <f t="shared" si="12"/>
        <v>238</v>
      </c>
      <c r="J280" s="8">
        <f t="shared" si="13"/>
        <v>2</v>
      </c>
      <c r="K280" s="6">
        <f t="shared" si="14"/>
        <v>2</v>
      </c>
    </row>
    <row r="281" spans="3:11" x14ac:dyDescent="0.25">
      <c r="C281" s="64">
        <v>44527</v>
      </c>
      <c r="D281" s="66" t="s">
        <v>45</v>
      </c>
      <c r="E281" s="78">
        <v>0.63888888888888895</v>
      </c>
      <c r="F281" s="66">
        <v>10</v>
      </c>
      <c r="G281" s="66">
        <v>0</v>
      </c>
      <c r="H281" s="67">
        <v>6</v>
      </c>
      <c r="I281" s="13">
        <f t="shared" si="12"/>
        <v>238</v>
      </c>
      <c r="J281" s="8">
        <f t="shared" si="13"/>
        <v>1</v>
      </c>
      <c r="K281" s="6">
        <f t="shared" si="14"/>
        <v>2</v>
      </c>
    </row>
    <row r="282" spans="3:11" x14ac:dyDescent="0.25">
      <c r="C282" s="64">
        <v>44527</v>
      </c>
      <c r="D282" s="66" t="s">
        <v>45</v>
      </c>
      <c r="E282" s="78">
        <v>0.75</v>
      </c>
      <c r="F282" s="66">
        <v>10</v>
      </c>
      <c r="G282" s="66">
        <v>0</v>
      </c>
      <c r="H282" s="67">
        <v>10</v>
      </c>
      <c r="I282" s="13">
        <f t="shared" si="12"/>
        <v>239</v>
      </c>
      <c r="J282" s="8">
        <f t="shared" si="13"/>
        <v>1</v>
      </c>
      <c r="K282" s="6">
        <f t="shared" si="14"/>
        <v>1</v>
      </c>
    </row>
    <row r="283" spans="3:11" x14ac:dyDescent="0.25">
      <c r="C283" s="64">
        <v>44534</v>
      </c>
      <c r="D283" s="66" t="s">
        <v>45</v>
      </c>
      <c r="E283" s="78">
        <v>0.51388888888888895</v>
      </c>
      <c r="F283" s="66">
        <v>4</v>
      </c>
      <c r="G283" s="66">
        <v>4</v>
      </c>
      <c r="H283" s="67">
        <v>1</v>
      </c>
      <c r="I283" s="13">
        <f t="shared" si="12"/>
        <v>240</v>
      </c>
      <c r="J283" s="8">
        <f t="shared" si="13"/>
        <v>1</v>
      </c>
      <c r="K283" s="6">
        <f t="shared" si="14"/>
        <v>1</v>
      </c>
    </row>
    <row r="284" spans="3:11" x14ac:dyDescent="0.25">
      <c r="C284" s="64">
        <v>44534</v>
      </c>
      <c r="D284" s="66" t="s">
        <v>230</v>
      </c>
      <c r="E284" s="78">
        <v>0.54861111111111105</v>
      </c>
      <c r="F284" s="66">
        <v>4</v>
      </c>
      <c r="G284" s="66">
        <v>0</v>
      </c>
      <c r="H284" s="67">
        <v>2</v>
      </c>
      <c r="I284" s="13">
        <f t="shared" si="12"/>
        <v>241</v>
      </c>
      <c r="J284" s="8">
        <f t="shared" si="13"/>
        <v>1</v>
      </c>
      <c r="K284" s="6">
        <f t="shared" si="14"/>
        <v>1</v>
      </c>
    </row>
    <row r="285" spans="3:11" x14ac:dyDescent="0.25">
      <c r="C285" s="64">
        <v>44534</v>
      </c>
      <c r="D285" s="66" t="s">
        <v>230</v>
      </c>
      <c r="E285" s="78">
        <v>0.57291666666666663</v>
      </c>
      <c r="F285" s="66">
        <v>4</v>
      </c>
      <c r="G285" s="66">
        <v>0</v>
      </c>
      <c r="H285" s="67">
        <v>3</v>
      </c>
      <c r="I285" s="13">
        <f t="shared" si="12"/>
        <v>242</v>
      </c>
      <c r="J285" s="8">
        <f t="shared" si="13"/>
        <v>1</v>
      </c>
      <c r="K285" s="6">
        <f t="shared" si="14"/>
        <v>1</v>
      </c>
    </row>
    <row r="286" spans="3:11" x14ac:dyDescent="0.25">
      <c r="C286" s="64">
        <v>44534</v>
      </c>
      <c r="D286" s="66" t="s">
        <v>45</v>
      </c>
      <c r="E286" s="78">
        <v>0.61111111111111105</v>
      </c>
      <c r="F286" s="66">
        <v>4</v>
      </c>
      <c r="G286" s="66">
        <v>4</v>
      </c>
      <c r="H286" s="67">
        <v>5</v>
      </c>
      <c r="I286" s="13">
        <f t="shared" si="12"/>
        <v>243</v>
      </c>
      <c r="J286" s="8">
        <f t="shared" si="13"/>
        <v>2</v>
      </c>
      <c r="K286" s="6">
        <f t="shared" si="14"/>
        <v>2</v>
      </c>
    </row>
    <row r="287" spans="3:11" x14ac:dyDescent="0.25">
      <c r="C287" s="64">
        <v>44534</v>
      </c>
      <c r="D287" s="66" t="s">
        <v>45</v>
      </c>
      <c r="E287" s="78">
        <v>0.61111111111111105</v>
      </c>
      <c r="F287" s="66">
        <v>4</v>
      </c>
      <c r="G287" s="66">
        <v>4</v>
      </c>
      <c r="H287" s="67">
        <v>5</v>
      </c>
      <c r="I287" s="13">
        <f t="shared" si="12"/>
        <v>243</v>
      </c>
      <c r="J287" s="8">
        <f t="shared" si="13"/>
        <v>1</v>
      </c>
      <c r="K287" s="6">
        <f t="shared" si="14"/>
        <v>2</v>
      </c>
    </row>
    <row r="288" spans="3:11" x14ac:dyDescent="0.25">
      <c r="C288" s="64">
        <v>44534</v>
      </c>
      <c r="D288" s="66" t="s">
        <v>230</v>
      </c>
      <c r="E288" s="78">
        <v>0.625</v>
      </c>
      <c r="F288" s="66">
        <v>4</v>
      </c>
      <c r="G288" s="66">
        <v>0</v>
      </c>
      <c r="H288" s="67">
        <v>5</v>
      </c>
      <c r="I288" s="13">
        <f t="shared" si="12"/>
        <v>244</v>
      </c>
      <c r="J288" s="8">
        <f t="shared" si="13"/>
        <v>1</v>
      </c>
      <c r="K288" s="6">
        <f t="shared" si="14"/>
        <v>1</v>
      </c>
    </row>
    <row r="289" spans="3:11" x14ac:dyDescent="0.25">
      <c r="C289" s="64">
        <v>44534</v>
      </c>
      <c r="D289" s="66" t="s">
        <v>230</v>
      </c>
      <c r="E289" s="78">
        <v>0.65277777777777779</v>
      </c>
      <c r="F289" s="66">
        <v>4</v>
      </c>
      <c r="G289" s="66">
        <v>0</v>
      </c>
      <c r="H289" s="67">
        <v>6</v>
      </c>
      <c r="I289" s="13">
        <f t="shared" si="12"/>
        <v>245</v>
      </c>
      <c r="J289" s="8">
        <f t="shared" si="13"/>
        <v>1</v>
      </c>
      <c r="K289" s="6">
        <f t="shared" si="14"/>
        <v>1</v>
      </c>
    </row>
    <row r="290" spans="3:11" x14ac:dyDescent="0.25">
      <c r="C290" s="64">
        <v>44534</v>
      </c>
      <c r="D290" s="66" t="s">
        <v>45</v>
      </c>
      <c r="E290" s="78">
        <v>0.66666666666666663</v>
      </c>
      <c r="F290" s="66">
        <v>4</v>
      </c>
      <c r="G290" s="66">
        <v>4</v>
      </c>
      <c r="H290" s="67">
        <v>7</v>
      </c>
      <c r="I290" s="13">
        <f t="shared" si="12"/>
        <v>246</v>
      </c>
      <c r="J290" s="8">
        <f t="shared" si="13"/>
        <v>1</v>
      </c>
      <c r="K290" s="6">
        <f t="shared" si="14"/>
        <v>1</v>
      </c>
    </row>
    <row r="291" spans="3:11" x14ac:dyDescent="0.25">
      <c r="C291" s="64">
        <v>44534</v>
      </c>
      <c r="D291" s="66" t="s">
        <v>230</v>
      </c>
      <c r="E291" s="78">
        <v>0.68055555555555547</v>
      </c>
      <c r="F291" s="66">
        <v>4</v>
      </c>
      <c r="G291" s="66">
        <v>0</v>
      </c>
      <c r="H291" s="67">
        <v>7</v>
      </c>
      <c r="I291" s="13">
        <f t="shared" si="12"/>
        <v>247</v>
      </c>
      <c r="J291" s="8">
        <f t="shared" si="13"/>
        <v>2</v>
      </c>
      <c r="K291" s="6">
        <f t="shared" si="14"/>
        <v>2</v>
      </c>
    </row>
    <row r="292" spans="3:11" x14ac:dyDescent="0.25">
      <c r="C292" s="64">
        <v>44534</v>
      </c>
      <c r="D292" s="66" t="s">
        <v>230</v>
      </c>
      <c r="E292" s="78">
        <v>0.68055555555555547</v>
      </c>
      <c r="F292" s="66">
        <v>4</v>
      </c>
      <c r="G292" s="66">
        <v>0</v>
      </c>
      <c r="H292" s="67">
        <v>7</v>
      </c>
      <c r="I292" s="13">
        <f t="shared" si="12"/>
        <v>247</v>
      </c>
      <c r="J292" s="8">
        <f t="shared" si="13"/>
        <v>1</v>
      </c>
      <c r="K292" s="6">
        <f t="shared" si="14"/>
        <v>2</v>
      </c>
    </row>
    <row r="293" spans="3:11" x14ac:dyDescent="0.25">
      <c r="C293" s="64">
        <v>44534</v>
      </c>
      <c r="D293" s="66" t="s">
        <v>45</v>
      </c>
      <c r="E293" s="78">
        <v>0.69444444444444453</v>
      </c>
      <c r="F293" s="66">
        <v>4</v>
      </c>
      <c r="G293" s="66">
        <v>4</v>
      </c>
      <c r="H293" s="67">
        <v>8</v>
      </c>
      <c r="I293" s="13">
        <f t="shared" si="12"/>
        <v>248</v>
      </c>
      <c r="J293" s="8">
        <f t="shared" si="13"/>
        <v>1</v>
      </c>
      <c r="K293" s="6">
        <f t="shared" si="14"/>
        <v>1</v>
      </c>
    </row>
    <row r="294" spans="3:11" x14ac:dyDescent="0.25">
      <c r="C294" s="64">
        <v>44534</v>
      </c>
      <c r="D294" s="66" t="s">
        <v>230</v>
      </c>
      <c r="E294" s="78">
        <v>0.73611111111111116</v>
      </c>
      <c r="F294" s="66">
        <v>4</v>
      </c>
      <c r="G294" s="66">
        <v>0</v>
      </c>
      <c r="H294" s="67">
        <v>9</v>
      </c>
      <c r="I294" s="13">
        <f t="shared" si="12"/>
        <v>249</v>
      </c>
      <c r="J294" s="8">
        <f t="shared" si="13"/>
        <v>1</v>
      </c>
      <c r="K294" s="6">
        <f t="shared" si="14"/>
        <v>1</v>
      </c>
    </row>
    <row r="295" spans="3:11" x14ac:dyDescent="0.25">
      <c r="C295" s="64">
        <v>44534</v>
      </c>
      <c r="D295" s="66" t="s">
        <v>45</v>
      </c>
      <c r="E295" s="78">
        <v>0.75</v>
      </c>
      <c r="F295" s="66">
        <v>4</v>
      </c>
      <c r="G295" s="66">
        <v>4</v>
      </c>
      <c r="H295" s="67">
        <v>10</v>
      </c>
      <c r="I295" s="13">
        <f t="shared" si="12"/>
        <v>250</v>
      </c>
      <c r="J295" s="8">
        <f t="shared" si="13"/>
        <v>1</v>
      </c>
      <c r="K295" s="6">
        <f t="shared" si="14"/>
        <v>1</v>
      </c>
    </row>
    <row r="296" spans="3:11" x14ac:dyDescent="0.25">
      <c r="C296" s="64">
        <v>44541</v>
      </c>
      <c r="D296" s="66" t="s">
        <v>44</v>
      </c>
      <c r="E296" s="78">
        <v>0.53819444444444442</v>
      </c>
      <c r="F296" s="66">
        <v>8</v>
      </c>
      <c r="G296" s="66">
        <v>0</v>
      </c>
      <c r="H296" s="67">
        <v>2</v>
      </c>
      <c r="I296" s="13">
        <f t="shared" si="12"/>
        <v>251</v>
      </c>
      <c r="J296" s="8">
        <f t="shared" si="13"/>
        <v>2</v>
      </c>
      <c r="K296" s="6">
        <f t="shared" si="14"/>
        <v>2</v>
      </c>
    </row>
    <row r="297" spans="3:11" x14ac:dyDescent="0.25">
      <c r="C297" s="64">
        <v>44541</v>
      </c>
      <c r="D297" s="66" t="s">
        <v>44</v>
      </c>
      <c r="E297" s="78">
        <v>0.53819444444444442</v>
      </c>
      <c r="F297" s="66">
        <v>8</v>
      </c>
      <c r="G297" s="66">
        <v>0</v>
      </c>
      <c r="H297" s="67">
        <v>2</v>
      </c>
      <c r="I297" s="13">
        <f t="shared" si="12"/>
        <v>251</v>
      </c>
      <c r="J297" s="8">
        <f t="shared" si="13"/>
        <v>1</v>
      </c>
      <c r="K297" s="6">
        <f t="shared" si="14"/>
        <v>2</v>
      </c>
    </row>
    <row r="298" spans="3:11" x14ac:dyDescent="0.25">
      <c r="C298" s="64">
        <v>44541</v>
      </c>
      <c r="D298" s="66" t="s">
        <v>225</v>
      </c>
      <c r="E298" s="78">
        <v>0.65277777777777779</v>
      </c>
      <c r="F298" s="66">
        <v>4</v>
      </c>
      <c r="G298" s="66">
        <v>0</v>
      </c>
      <c r="H298" s="67">
        <v>6</v>
      </c>
      <c r="I298" s="13">
        <f t="shared" si="12"/>
        <v>252</v>
      </c>
      <c r="J298" s="8">
        <f t="shared" si="13"/>
        <v>1</v>
      </c>
      <c r="K298" s="6">
        <f t="shared" si="14"/>
        <v>1</v>
      </c>
    </row>
    <row r="299" spans="3:11" x14ac:dyDescent="0.25">
      <c r="C299" s="64">
        <v>44541</v>
      </c>
      <c r="D299" s="66" t="s">
        <v>44</v>
      </c>
      <c r="E299" s="78">
        <v>0.66666666666666663</v>
      </c>
      <c r="F299" s="66">
        <v>8</v>
      </c>
      <c r="G299" s="66">
        <v>0</v>
      </c>
      <c r="H299" s="67">
        <v>7</v>
      </c>
      <c r="I299" s="13">
        <f t="shared" si="12"/>
        <v>253</v>
      </c>
      <c r="J299" s="8">
        <f t="shared" si="13"/>
        <v>1</v>
      </c>
      <c r="K299" s="6">
        <f t="shared" si="14"/>
        <v>1</v>
      </c>
    </row>
    <row r="300" spans="3:11" x14ac:dyDescent="0.25">
      <c r="C300" s="64">
        <v>44541</v>
      </c>
      <c r="D300" s="66" t="s">
        <v>44</v>
      </c>
      <c r="E300" s="78">
        <v>0.72222222222222221</v>
      </c>
      <c r="F300" s="66">
        <v>8</v>
      </c>
      <c r="G300" s="66">
        <v>0</v>
      </c>
      <c r="H300" s="67">
        <v>9</v>
      </c>
      <c r="I300" s="13">
        <f t="shared" si="12"/>
        <v>254</v>
      </c>
      <c r="J300" s="8">
        <f t="shared" si="13"/>
        <v>2</v>
      </c>
      <c r="K300" s="6">
        <f t="shared" si="14"/>
        <v>2</v>
      </c>
    </row>
    <row r="301" spans="3:11" x14ac:dyDescent="0.25">
      <c r="C301" s="64">
        <v>44541</v>
      </c>
      <c r="D301" s="66" t="s">
        <v>44</v>
      </c>
      <c r="E301" s="78">
        <v>0.72222222222222221</v>
      </c>
      <c r="F301" s="66">
        <v>8</v>
      </c>
      <c r="G301" s="66">
        <v>0</v>
      </c>
      <c r="H301" s="67">
        <v>9</v>
      </c>
      <c r="I301" s="13">
        <f t="shared" si="12"/>
        <v>254</v>
      </c>
      <c r="J301" s="8">
        <f t="shared" si="13"/>
        <v>1</v>
      </c>
      <c r="K301" s="6">
        <f t="shared" si="14"/>
        <v>2</v>
      </c>
    </row>
    <row r="302" spans="3:11" x14ac:dyDescent="0.25">
      <c r="C302" s="64">
        <v>44541</v>
      </c>
      <c r="D302" s="66" t="s">
        <v>44</v>
      </c>
      <c r="E302" s="78">
        <v>0.75</v>
      </c>
      <c r="F302" s="66">
        <v>8</v>
      </c>
      <c r="G302" s="66">
        <v>0</v>
      </c>
      <c r="H302" s="67">
        <v>10</v>
      </c>
      <c r="I302" s="13">
        <f t="shared" si="12"/>
        <v>255</v>
      </c>
      <c r="J302" s="8">
        <f t="shared" si="13"/>
        <v>1</v>
      </c>
      <c r="K302" s="6">
        <f t="shared" si="14"/>
        <v>1</v>
      </c>
    </row>
    <row r="303" spans="3:11" x14ac:dyDescent="0.25">
      <c r="C303" s="64">
        <v>44548</v>
      </c>
      <c r="D303" s="66" t="s">
        <v>44</v>
      </c>
      <c r="E303" s="78">
        <v>0.54166666666666663</v>
      </c>
      <c r="F303" s="66">
        <v>4</v>
      </c>
      <c r="G303" s="66">
        <v>3</v>
      </c>
      <c r="H303" s="67">
        <v>2</v>
      </c>
      <c r="I303" s="13">
        <f t="shared" si="12"/>
        <v>256</v>
      </c>
      <c r="J303" s="8">
        <f t="shared" si="13"/>
        <v>1</v>
      </c>
      <c r="K303" s="6">
        <f t="shared" si="14"/>
        <v>1</v>
      </c>
    </row>
    <row r="304" spans="3:11" x14ac:dyDescent="0.25">
      <c r="C304" s="64">
        <v>44548</v>
      </c>
      <c r="D304" s="66" t="s">
        <v>225</v>
      </c>
      <c r="E304" s="78">
        <v>0.57986111111111105</v>
      </c>
      <c r="F304" s="66">
        <v>3</v>
      </c>
      <c r="G304" s="66">
        <v>3</v>
      </c>
      <c r="H304" s="67">
        <v>3</v>
      </c>
      <c r="I304" s="13">
        <f t="shared" si="12"/>
        <v>257</v>
      </c>
      <c r="J304" s="8">
        <f t="shared" si="13"/>
        <v>1</v>
      </c>
      <c r="K304" s="6">
        <f t="shared" si="14"/>
        <v>1</v>
      </c>
    </row>
    <row r="305" spans="3:11" x14ac:dyDescent="0.25">
      <c r="C305" s="64">
        <v>44548</v>
      </c>
      <c r="D305" s="66" t="s">
        <v>44</v>
      </c>
      <c r="E305" s="78">
        <v>0.61805555555555558</v>
      </c>
      <c r="F305" s="66">
        <v>4</v>
      </c>
      <c r="G305" s="66">
        <v>3</v>
      </c>
      <c r="H305" s="67">
        <v>5</v>
      </c>
      <c r="I305" s="13">
        <f t="shared" si="12"/>
        <v>258</v>
      </c>
      <c r="J305" s="8">
        <f t="shared" si="13"/>
        <v>1</v>
      </c>
      <c r="K305" s="6">
        <f t="shared" si="14"/>
        <v>1</v>
      </c>
    </row>
    <row r="306" spans="3:11" x14ac:dyDescent="0.25">
      <c r="C306" s="64">
        <v>44548</v>
      </c>
      <c r="D306" s="66" t="s">
        <v>44</v>
      </c>
      <c r="E306" s="78">
        <v>0.66666666666666663</v>
      </c>
      <c r="F306" s="66">
        <v>4</v>
      </c>
      <c r="G306" s="66">
        <v>3</v>
      </c>
      <c r="H306" s="67">
        <v>7</v>
      </c>
      <c r="I306" s="13">
        <f t="shared" si="12"/>
        <v>259</v>
      </c>
      <c r="J306" s="8">
        <f t="shared" si="13"/>
        <v>1</v>
      </c>
      <c r="K306" s="6">
        <f t="shared" si="14"/>
        <v>1</v>
      </c>
    </row>
    <row r="307" spans="3:11" x14ac:dyDescent="0.25">
      <c r="C307" s="64">
        <v>44548</v>
      </c>
      <c r="D307" s="66" t="s">
        <v>44</v>
      </c>
      <c r="E307" s="78">
        <v>0.69444444444444453</v>
      </c>
      <c r="F307" s="66">
        <v>4</v>
      </c>
      <c r="G307" s="66">
        <v>3</v>
      </c>
      <c r="H307" s="67">
        <v>8</v>
      </c>
      <c r="I307" s="13">
        <f t="shared" si="12"/>
        <v>260</v>
      </c>
      <c r="J307" s="8">
        <f t="shared" si="13"/>
        <v>1</v>
      </c>
      <c r="K307" s="6">
        <f t="shared" si="14"/>
        <v>1</v>
      </c>
    </row>
    <row r="308" spans="3:11" x14ac:dyDescent="0.25">
      <c r="C308" s="64">
        <v>44548</v>
      </c>
      <c r="D308" s="66" t="s">
        <v>44</v>
      </c>
      <c r="E308" s="78">
        <v>0.72222222222222221</v>
      </c>
      <c r="F308" s="66">
        <v>4</v>
      </c>
      <c r="G308" s="66">
        <v>3</v>
      </c>
      <c r="H308" s="67">
        <v>9</v>
      </c>
      <c r="I308" s="13">
        <f t="shared" si="12"/>
        <v>261</v>
      </c>
      <c r="J308" s="8">
        <f t="shared" si="13"/>
        <v>1</v>
      </c>
      <c r="K308" s="6">
        <f t="shared" si="14"/>
        <v>1</v>
      </c>
    </row>
    <row r="309" spans="3:11" x14ac:dyDescent="0.25">
      <c r="C309" s="64">
        <v>44548</v>
      </c>
      <c r="D309" s="66" t="s">
        <v>44</v>
      </c>
      <c r="E309" s="78">
        <v>0.74652777777777779</v>
      </c>
      <c r="F309" s="66">
        <v>4</v>
      </c>
      <c r="G309" s="66">
        <v>3</v>
      </c>
      <c r="H309" s="67">
        <v>10</v>
      </c>
      <c r="I309" s="13">
        <f t="shared" si="12"/>
        <v>262</v>
      </c>
      <c r="J309" s="8">
        <f t="shared" si="13"/>
        <v>1</v>
      </c>
      <c r="K309" s="6">
        <f t="shared" si="14"/>
        <v>1</v>
      </c>
    </row>
    <row r="310" spans="3:11" x14ac:dyDescent="0.25">
      <c r="C310" s="64">
        <v>44556</v>
      </c>
      <c r="D310" s="66" t="s">
        <v>44</v>
      </c>
      <c r="E310" s="78">
        <v>0.57638888888888895</v>
      </c>
      <c r="F310" s="66">
        <v>4</v>
      </c>
      <c r="G310" s="66">
        <v>6</v>
      </c>
      <c r="H310" s="67">
        <v>3</v>
      </c>
      <c r="I310" s="13">
        <f t="shared" si="12"/>
        <v>263</v>
      </c>
      <c r="J310" s="8">
        <f t="shared" si="13"/>
        <v>1</v>
      </c>
      <c r="K310" s="6">
        <f t="shared" si="14"/>
        <v>1</v>
      </c>
    </row>
    <row r="311" spans="3:11" x14ac:dyDescent="0.25">
      <c r="C311" s="64">
        <v>44556</v>
      </c>
      <c r="D311" s="66" t="s">
        <v>44</v>
      </c>
      <c r="E311" s="78">
        <v>0.625</v>
      </c>
      <c r="F311" s="66">
        <v>4</v>
      </c>
      <c r="G311" s="66">
        <v>6</v>
      </c>
      <c r="H311" s="67">
        <v>5</v>
      </c>
      <c r="I311" s="13">
        <f t="shared" si="12"/>
        <v>264</v>
      </c>
      <c r="J311" s="8">
        <f t="shared" si="13"/>
        <v>1</v>
      </c>
      <c r="K311" s="6">
        <f t="shared" si="14"/>
        <v>1</v>
      </c>
    </row>
    <row r="312" spans="3:11" x14ac:dyDescent="0.25">
      <c r="C312" s="64">
        <v>44556</v>
      </c>
      <c r="D312" s="66" t="s">
        <v>44</v>
      </c>
      <c r="E312" s="78">
        <v>0.64930555555555558</v>
      </c>
      <c r="F312" s="66">
        <v>4</v>
      </c>
      <c r="G312" s="66">
        <v>6</v>
      </c>
      <c r="H312" s="67">
        <v>6</v>
      </c>
      <c r="I312" s="13">
        <f t="shared" si="12"/>
        <v>265</v>
      </c>
      <c r="J312" s="8">
        <f t="shared" si="13"/>
        <v>1</v>
      </c>
      <c r="K312" s="6">
        <f t="shared" si="14"/>
        <v>1</v>
      </c>
    </row>
    <row r="313" spans="3:11" x14ac:dyDescent="0.25">
      <c r="C313" s="64">
        <v>44556</v>
      </c>
      <c r="D313" s="66" t="s">
        <v>107</v>
      </c>
      <c r="E313" s="78">
        <v>0.65972222222222221</v>
      </c>
      <c r="F313" s="66">
        <v>3</v>
      </c>
      <c r="G313" s="66">
        <v>0</v>
      </c>
      <c r="H313" s="67">
        <v>6</v>
      </c>
      <c r="I313" s="13">
        <f t="shared" si="12"/>
        <v>266</v>
      </c>
      <c r="J313" s="8">
        <f t="shared" si="13"/>
        <v>1</v>
      </c>
      <c r="K313" s="6">
        <f t="shared" si="14"/>
        <v>1</v>
      </c>
    </row>
    <row r="314" spans="3:11" x14ac:dyDescent="0.25">
      <c r="C314" s="64">
        <v>44556</v>
      </c>
      <c r="D314" s="66" t="s">
        <v>44</v>
      </c>
      <c r="E314" s="78">
        <v>0.67361111111111116</v>
      </c>
      <c r="F314" s="66">
        <v>4</v>
      </c>
      <c r="G314" s="66">
        <v>6</v>
      </c>
      <c r="H314" s="67">
        <v>7</v>
      </c>
      <c r="I314" s="13">
        <f t="shared" si="12"/>
        <v>267</v>
      </c>
      <c r="J314" s="8">
        <f t="shared" si="13"/>
        <v>1</v>
      </c>
      <c r="K314" s="6">
        <f t="shared" si="14"/>
        <v>1</v>
      </c>
    </row>
    <row r="315" spans="3:11" x14ac:dyDescent="0.25">
      <c r="C315" s="64">
        <v>44556</v>
      </c>
      <c r="D315" s="66" t="s">
        <v>107</v>
      </c>
      <c r="E315" s="78">
        <v>0.6875</v>
      </c>
      <c r="F315" s="66">
        <v>3</v>
      </c>
      <c r="G315" s="66">
        <v>0</v>
      </c>
      <c r="H315" s="67">
        <v>7</v>
      </c>
      <c r="I315" s="13">
        <f t="shared" si="12"/>
        <v>268</v>
      </c>
      <c r="J315" s="8">
        <f t="shared" si="13"/>
        <v>2</v>
      </c>
      <c r="K315" s="6">
        <f t="shared" si="14"/>
        <v>2</v>
      </c>
    </row>
    <row r="316" spans="3:11" x14ac:dyDescent="0.25">
      <c r="C316" s="64">
        <v>44556</v>
      </c>
      <c r="D316" s="66" t="s">
        <v>107</v>
      </c>
      <c r="E316" s="78">
        <v>0.6875</v>
      </c>
      <c r="F316" s="66">
        <v>3</v>
      </c>
      <c r="G316" s="66">
        <v>0</v>
      </c>
      <c r="H316" s="67">
        <v>7</v>
      </c>
      <c r="I316" s="13">
        <f t="shared" si="12"/>
        <v>268</v>
      </c>
      <c r="J316" s="8">
        <f t="shared" si="13"/>
        <v>1</v>
      </c>
      <c r="K316" s="6">
        <f t="shared" si="14"/>
        <v>2</v>
      </c>
    </row>
    <row r="317" spans="3:11" x14ac:dyDescent="0.25">
      <c r="C317" s="64">
        <v>44562</v>
      </c>
      <c r="D317" s="66" t="s">
        <v>225</v>
      </c>
      <c r="E317" s="78">
        <v>0.70833333333333337</v>
      </c>
      <c r="F317" s="66">
        <v>3</v>
      </c>
      <c r="G317" s="66">
        <v>6</v>
      </c>
      <c r="H317" s="67">
        <v>8</v>
      </c>
      <c r="I317" s="13">
        <f t="shared" si="12"/>
        <v>269</v>
      </c>
      <c r="J317" s="8">
        <f t="shared" si="13"/>
        <v>1</v>
      </c>
      <c r="K317" s="6">
        <f t="shared" si="14"/>
        <v>1</v>
      </c>
    </row>
    <row r="318" spans="3:11" x14ac:dyDescent="0.25">
      <c r="C318" s="64">
        <v>44569</v>
      </c>
      <c r="D318" s="66" t="s">
        <v>45</v>
      </c>
      <c r="E318" s="78">
        <v>0.56597222222222221</v>
      </c>
      <c r="F318" s="66">
        <v>8</v>
      </c>
      <c r="G318" s="66">
        <v>0</v>
      </c>
      <c r="H318" s="67">
        <v>3</v>
      </c>
      <c r="I318" s="13">
        <f t="shared" si="12"/>
        <v>270</v>
      </c>
      <c r="J318" s="8">
        <f t="shared" si="13"/>
        <v>1</v>
      </c>
      <c r="K318" s="6">
        <f t="shared" si="14"/>
        <v>1</v>
      </c>
    </row>
    <row r="319" spans="3:11" x14ac:dyDescent="0.25">
      <c r="C319" s="64">
        <v>44569</v>
      </c>
      <c r="D319" s="66" t="s">
        <v>45</v>
      </c>
      <c r="E319" s="78">
        <v>0.59027777777777779</v>
      </c>
      <c r="F319" s="66">
        <v>8</v>
      </c>
      <c r="G319" s="66">
        <v>0</v>
      </c>
      <c r="H319" s="67">
        <v>4</v>
      </c>
      <c r="I319" s="13">
        <f t="shared" si="12"/>
        <v>271</v>
      </c>
      <c r="J319" s="8">
        <f t="shared" si="13"/>
        <v>1</v>
      </c>
      <c r="K319" s="6">
        <f t="shared" si="14"/>
        <v>1</v>
      </c>
    </row>
    <row r="320" spans="3:11" x14ac:dyDescent="0.25">
      <c r="C320" s="64">
        <v>44569</v>
      </c>
      <c r="D320" s="66" t="s">
        <v>45</v>
      </c>
      <c r="E320" s="78">
        <v>0.66666666666666663</v>
      </c>
      <c r="F320" s="66">
        <v>8</v>
      </c>
      <c r="G320" s="66">
        <v>0</v>
      </c>
      <c r="H320" s="67">
        <v>7</v>
      </c>
      <c r="I320" s="13">
        <f t="shared" si="12"/>
        <v>272</v>
      </c>
      <c r="J320" s="8">
        <f t="shared" si="13"/>
        <v>1</v>
      </c>
      <c r="K320" s="6">
        <f t="shared" si="14"/>
        <v>1</v>
      </c>
    </row>
    <row r="321" spans="3:11" x14ac:dyDescent="0.25">
      <c r="C321" s="64">
        <v>44569</v>
      </c>
      <c r="D321" s="66" t="s">
        <v>45</v>
      </c>
      <c r="E321" s="78">
        <v>0.69444444444444453</v>
      </c>
      <c r="F321" s="66">
        <v>8</v>
      </c>
      <c r="G321" s="66">
        <v>0</v>
      </c>
      <c r="H321" s="67">
        <v>8</v>
      </c>
      <c r="I321" s="13">
        <f t="shared" si="12"/>
        <v>273</v>
      </c>
      <c r="J321" s="8">
        <f t="shared" si="13"/>
        <v>1</v>
      </c>
      <c r="K321" s="6">
        <f t="shared" si="14"/>
        <v>1</v>
      </c>
    </row>
    <row r="322" spans="3:11" x14ac:dyDescent="0.25">
      <c r="C322" s="64">
        <v>44576</v>
      </c>
      <c r="D322" s="66" t="s">
        <v>225</v>
      </c>
      <c r="E322" s="78">
        <v>0.57152777777777775</v>
      </c>
      <c r="F322" s="66">
        <v>4</v>
      </c>
      <c r="G322" s="66">
        <v>9</v>
      </c>
      <c r="H322" s="67">
        <v>3</v>
      </c>
      <c r="I322" s="13">
        <f t="shared" si="12"/>
        <v>274</v>
      </c>
      <c r="J322" s="8">
        <f t="shared" si="13"/>
        <v>1</v>
      </c>
      <c r="K322" s="6">
        <f t="shared" si="14"/>
        <v>1</v>
      </c>
    </row>
    <row r="323" spans="3:11" x14ac:dyDescent="0.25">
      <c r="C323" s="64">
        <v>44576</v>
      </c>
      <c r="D323" s="66" t="s">
        <v>45</v>
      </c>
      <c r="E323" s="78">
        <v>0.61111111111111105</v>
      </c>
      <c r="F323" s="66">
        <v>6</v>
      </c>
      <c r="G323" s="66">
        <v>3</v>
      </c>
      <c r="H323" s="67">
        <v>5</v>
      </c>
      <c r="I323" s="13">
        <f t="shared" si="12"/>
        <v>275</v>
      </c>
      <c r="J323" s="8">
        <f t="shared" si="13"/>
        <v>1</v>
      </c>
      <c r="K323" s="6">
        <f t="shared" si="14"/>
        <v>1</v>
      </c>
    </row>
    <row r="324" spans="3:11" x14ac:dyDescent="0.25">
      <c r="C324" s="64">
        <v>44576</v>
      </c>
      <c r="D324" s="66" t="s">
        <v>225</v>
      </c>
      <c r="E324" s="78">
        <v>0.62013888888888891</v>
      </c>
      <c r="F324" s="66">
        <v>4</v>
      </c>
      <c r="G324" s="66">
        <v>9</v>
      </c>
      <c r="H324" s="67">
        <v>5</v>
      </c>
      <c r="I324" s="13">
        <f t="shared" si="12"/>
        <v>276</v>
      </c>
      <c r="J324" s="8">
        <f t="shared" si="13"/>
        <v>1</v>
      </c>
      <c r="K324" s="6">
        <f t="shared" si="14"/>
        <v>1</v>
      </c>
    </row>
    <row r="325" spans="3:11" x14ac:dyDescent="0.25">
      <c r="C325" s="64">
        <v>44576</v>
      </c>
      <c r="D325" s="66" t="s">
        <v>45</v>
      </c>
      <c r="E325" s="78">
        <v>0.66319444444444398</v>
      </c>
      <c r="F325" s="66">
        <v>6</v>
      </c>
      <c r="G325" s="66">
        <v>3</v>
      </c>
      <c r="H325" s="67">
        <v>7</v>
      </c>
      <c r="I325" s="13">
        <f t="shared" si="12"/>
        <v>277</v>
      </c>
      <c r="J325" s="8">
        <f t="shared" si="13"/>
        <v>1</v>
      </c>
      <c r="K325" s="6">
        <f t="shared" si="14"/>
        <v>1</v>
      </c>
    </row>
    <row r="326" spans="3:11" x14ac:dyDescent="0.25">
      <c r="C326" s="64">
        <v>44576</v>
      </c>
      <c r="D326" s="66" t="s">
        <v>45</v>
      </c>
      <c r="E326" s="78">
        <v>0.69097222222222199</v>
      </c>
      <c r="F326" s="66">
        <v>6</v>
      </c>
      <c r="G326" s="66">
        <v>3</v>
      </c>
      <c r="H326" s="67">
        <v>8</v>
      </c>
      <c r="I326" s="13">
        <f t="shared" ref="I326:I389" si="15">IF(AND(C326=C325,H326=H325,D325=D326),I325,I325+1)</f>
        <v>278</v>
      </c>
      <c r="J326" s="8">
        <f t="shared" ref="J326:J389" si="16">IF(I326=I328,3,IF(I326=I327,2,1))</f>
        <v>2</v>
      </c>
      <c r="K326" s="6">
        <f t="shared" ref="K326:K389" si="17">IF(J324=3,3,IF(J325=3,3,IF(J325=2,2,J326)))</f>
        <v>2</v>
      </c>
    </row>
    <row r="327" spans="3:11" x14ac:dyDescent="0.25">
      <c r="C327" s="64">
        <v>44576</v>
      </c>
      <c r="D327" s="66" t="s">
        <v>45</v>
      </c>
      <c r="E327" s="78">
        <v>0.69097222222222199</v>
      </c>
      <c r="F327" s="66">
        <v>6</v>
      </c>
      <c r="G327" s="66">
        <v>3</v>
      </c>
      <c r="H327" s="67">
        <v>8</v>
      </c>
      <c r="I327" s="13">
        <f t="shared" si="15"/>
        <v>278</v>
      </c>
      <c r="J327" s="8">
        <f t="shared" si="16"/>
        <v>1</v>
      </c>
      <c r="K327" s="6">
        <f t="shared" si="17"/>
        <v>2</v>
      </c>
    </row>
    <row r="328" spans="3:11" x14ac:dyDescent="0.25">
      <c r="C328" s="64">
        <v>44576</v>
      </c>
      <c r="D328" s="66" t="s">
        <v>45</v>
      </c>
      <c r="E328" s="78">
        <v>0.72222222222222199</v>
      </c>
      <c r="F328" s="66">
        <v>6</v>
      </c>
      <c r="G328" s="66">
        <v>3</v>
      </c>
      <c r="H328" s="67">
        <v>9</v>
      </c>
      <c r="I328" s="13">
        <f t="shared" si="15"/>
        <v>279</v>
      </c>
      <c r="J328" s="8">
        <f t="shared" si="16"/>
        <v>1</v>
      </c>
      <c r="K328" s="6">
        <f t="shared" si="17"/>
        <v>1</v>
      </c>
    </row>
    <row r="329" spans="3:11" x14ac:dyDescent="0.25">
      <c r="C329" s="64">
        <v>44576</v>
      </c>
      <c r="D329" s="66" t="s">
        <v>45</v>
      </c>
      <c r="E329" s="78">
        <v>0.75</v>
      </c>
      <c r="F329" s="66">
        <v>6</v>
      </c>
      <c r="G329" s="66">
        <v>3</v>
      </c>
      <c r="H329" s="67">
        <v>10</v>
      </c>
      <c r="I329" s="13">
        <f t="shared" si="15"/>
        <v>280</v>
      </c>
      <c r="J329" s="8">
        <f t="shared" si="16"/>
        <v>2</v>
      </c>
      <c r="K329" s="6">
        <f t="shared" si="17"/>
        <v>2</v>
      </c>
    </row>
    <row r="330" spans="3:11" x14ac:dyDescent="0.25">
      <c r="C330" s="64">
        <v>44576</v>
      </c>
      <c r="D330" s="66" t="s">
        <v>45</v>
      </c>
      <c r="E330" s="78">
        <v>0.75</v>
      </c>
      <c r="F330" s="66">
        <v>6</v>
      </c>
      <c r="G330" s="66">
        <v>3</v>
      </c>
      <c r="H330" s="67">
        <v>10</v>
      </c>
      <c r="I330" s="13">
        <f t="shared" si="15"/>
        <v>280</v>
      </c>
      <c r="J330" s="8">
        <f t="shared" si="16"/>
        <v>1</v>
      </c>
      <c r="K330" s="6">
        <f t="shared" si="17"/>
        <v>2</v>
      </c>
    </row>
    <row r="331" spans="3:11" x14ac:dyDescent="0.25">
      <c r="C331" s="64">
        <v>44583</v>
      </c>
      <c r="D331" s="66" t="s">
        <v>125</v>
      </c>
      <c r="E331" s="78">
        <v>0.625</v>
      </c>
      <c r="F331" s="66">
        <v>4</v>
      </c>
      <c r="G331" s="66">
        <v>0</v>
      </c>
      <c r="H331" s="67">
        <v>5</v>
      </c>
      <c r="I331" s="13">
        <f t="shared" si="15"/>
        <v>281</v>
      </c>
      <c r="J331" s="8">
        <f t="shared" si="16"/>
        <v>1</v>
      </c>
      <c r="K331" s="6">
        <f t="shared" si="17"/>
        <v>1</v>
      </c>
    </row>
    <row r="332" spans="3:11" x14ac:dyDescent="0.25">
      <c r="C332" s="64">
        <v>44583</v>
      </c>
      <c r="D332" s="66" t="s">
        <v>44</v>
      </c>
      <c r="E332" s="78">
        <v>0.66666666666666663</v>
      </c>
      <c r="F332" s="66">
        <v>4</v>
      </c>
      <c r="G332" s="66">
        <v>8</v>
      </c>
      <c r="H332" s="67">
        <v>7</v>
      </c>
      <c r="I332" s="13">
        <f t="shared" si="15"/>
        <v>282</v>
      </c>
      <c r="J332" s="8">
        <f t="shared" si="16"/>
        <v>1</v>
      </c>
      <c r="K332" s="6">
        <f t="shared" si="17"/>
        <v>1</v>
      </c>
    </row>
    <row r="333" spans="3:11" x14ac:dyDescent="0.25">
      <c r="C333" s="64">
        <v>44583</v>
      </c>
      <c r="D333" s="66" t="s">
        <v>125</v>
      </c>
      <c r="E333" s="78">
        <v>0.68055555555555547</v>
      </c>
      <c r="F333" s="66">
        <v>4</v>
      </c>
      <c r="G333" s="66">
        <v>0</v>
      </c>
      <c r="H333" s="67">
        <v>7</v>
      </c>
      <c r="I333" s="13">
        <f t="shared" si="15"/>
        <v>283</v>
      </c>
      <c r="J333" s="8">
        <f t="shared" si="16"/>
        <v>1</v>
      </c>
      <c r="K333" s="6">
        <f t="shared" si="17"/>
        <v>1</v>
      </c>
    </row>
    <row r="334" spans="3:11" x14ac:dyDescent="0.25">
      <c r="C334" s="64">
        <v>44583</v>
      </c>
      <c r="D334" s="66" t="s">
        <v>44</v>
      </c>
      <c r="E334" s="78">
        <v>0.72222222222222221</v>
      </c>
      <c r="F334" s="66">
        <v>4</v>
      </c>
      <c r="G334" s="66">
        <v>8</v>
      </c>
      <c r="H334" s="67">
        <v>9</v>
      </c>
      <c r="I334" s="13">
        <f t="shared" si="15"/>
        <v>284</v>
      </c>
      <c r="J334" s="8">
        <f t="shared" si="16"/>
        <v>1</v>
      </c>
      <c r="K334" s="6">
        <f t="shared" si="17"/>
        <v>1</v>
      </c>
    </row>
    <row r="335" spans="3:11" x14ac:dyDescent="0.25">
      <c r="C335" s="64">
        <v>44583</v>
      </c>
      <c r="D335" s="66" t="s">
        <v>44</v>
      </c>
      <c r="E335" s="78">
        <v>0.75</v>
      </c>
      <c r="F335" s="66">
        <v>4</v>
      </c>
      <c r="G335" s="66">
        <v>8</v>
      </c>
      <c r="H335" s="67">
        <v>10</v>
      </c>
      <c r="I335" s="13">
        <f t="shared" si="15"/>
        <v>285</v>
      </c>
      <c r="J335" s="8">
        <f t="shared" si="16"/>
        <v>2</v>
      </c>
      <c r="K335" s="6">
        <f t="shared" si="17"/>
        <v>2</v>
      </c>
    </row>
    <row r="336" spans="3:11" x14ac:dyDescent="0.25">
      <c r="C336" s="64">
        <v>44583</v>
      </c>
      <c r="D336" s="66" t="s">
        <v>44</v>
      </c>
      <c r="E336" s="78">
        <v>0.75</v>
      </c>
      <c r="F336" s="66">
        <v>4</v>
      </c>
      <c r="G336" s="66">
        <v>8</v>
      </c>
      <c r="H336" s="67">
        <v>10</v>
      </c>
      <c r="I336" s="13">
        <f t="shared" si="15"/>
        <v>285</v>
      </c>
      <c r="J336" s="8">
        <f t="shared" si="16"/>
        <v>1</v>
      </c>
      <c r="K336" s="6">
        <f t="shared" si="17"/>
        <v>2</v>
      </c>
    </row>
    <row r="337" spans="3:11" x14ac:dyDescent="0.25">
      <c r="C337" s="64">
        <v>44587</v>
      </c>
      <c r="D337" s="66" t="s">
        <v>107</v>
      </c>
      <c r="E337" s="78">
        <v>0.65277777777777779</v>
      </c>
      <c r="F337" s="66">
        <v>4</v>
      </c>
      <c r="G337" s="66">
        <v>6</v>
      </c>
      <c r="H337" s="67">
        <v>5</v>
      </c>
      <c r="I337" s="13">
        <f t="shared" si="15"/>
        <v>286</v>
      </c>
      <c r="J337" s="8">
        <f t="shared" si="16"/>
        <v>1</v>
      </c>
      <c r="K337" s="6">
        <f t="shared" si="17"/>
        <v>1</v>
      </c>
    </row>
    <row r="338" spans="3:11" x14ac:dyDescent="0.25">
      <c r="C338" s="64">
        <v>44587</v>
      </c>
      <c r="D338" s="66" t="s">
        <v>107</v>
      </c>
      <c r="E338" s="78">
        <v>0.68055555555555547</v>
      </c>
      <c r="F338" s="66">
        <v>4</v>
      </c>
      <c r="G338" s="66">
        <v>6</v>
      </c>
      <c r="H338" s="67">
        <v>6</v>
      </c>
      <c r="I338" s="13">
        <f t="shared" si="15"/>
        <v>287</v>
      </c>
      <c r="J338" s="8">
        <f t="shared" si="16"/>
        <v>1</v>
      </c>
      <c r="K338" s="6">
        <f t="shared" si="17"/>
        <v>1</v>
      </c>
    </row>
    <row r="339" spans="3:11" x14ac:dyDescent="0.25">
      <c r="C339" s="64">
        <v>44590</v>
      </c>
      <c r="D339" s="66" t="s">
        <v>125</v>
      </c>
      <c r="E339" s="78">
        <v>0.52777777777777779</v>
      </c>
      <c r="F339" s="66">
        <v>6</v>
      </c>
      <c r="G339" s="66">
        <v>0</v>
      </c>
      <c r="H339" s="67">
        <v>2</v>
      </c>
      <c r="I339" s="13">
        <f t="shared" si="15"/>
        <v>288</v>
      </c>
      <c r="J339" s="8">
        <f t="shared" si="16"/>
        <v>1</v>
      </c>
      <c r="K339" s="6">
        <f t="shared" si="17"/>
        <v>1</v>
      </c>
    </row>
    <row r="340" spans="3:11" x14ac:dyDescent="0.25">
      <c r="C340" s="64">
        <v>44590</v>
      </c>
      <c r="D340" s="66" t="s">
        <v>125</v>
      </c>
      <c r="E340" s="78">
        <v>0.57638888888888895</v>
      </c>
      <c r="F340" s="66">
        <v>6</v>
      </c>
      <c r="G340" s="66">
        <v>0</v>
      </c>
      <c r="H340" s="67">
        <v>3</v>
      </c>
      <c r="I340" s="13">
        <f t="shared" si="15"/>
        <v>289</v>
      </c>
      <c r="J340" s="8">
        <f t="shared" si="16"/>
        <v>1</v>
      </c>
      <c r="K340" s="6">
        <f t="shared" si="17"/>
        <v>1</v>
      </c>
    </row>
    <row r="341" spans="3:11" x14ac:dyDescent="0.25">
      <c r="C341" s="64">
        <v>44590</v>
      </c>
      <c r="D341" s="66" t="s">
        <v>45</v>
      </c>
      <c r="E341" s="78">
        <v>0.63888888888888895</v>
      </c>
      <c r="F341" s="66">
        <v>4</v>
      </c>
      <c r="G341" s="66">
        <v>6</v>
      </c>
      <c r="H341" s="67">
        <v>6</v>
      </c>
      <c r="I341" s="13">
        <f t="shared" si="15"/>
        <v>290</v>
      </c>
      <c r="J341" s="8">
        <f t="shared" si="16"/>
        <v>1</v>
      </c>
      <c r="K341" s="6">
        <f t="shared" si="17"/>
        <v>1</v>
      </c>
    </row>
    <row r="342" spans="3:11" x14ac:dyDescent="0.25">
      <c r="C342" s="64">
        <v>44590</v>
      </c>
      <c r="D342" s="66" t="s">
        <v>45</v>
      </c>
      <c r="E342" s="78">
        <v>0.69444444444444453</v>
      </c>
      <c r="F342" s="66">
        <v>4</v>
      </c>
      <c r="G342" s="66">
        <v>6</v>
      </c>
      <c r="H342" s="67">
        <v>8</v>
      </c>
      <c r="I342" s="13">
        <f t="shared" si="15"/>
        <v>291</v>
      </c>
      <c r="J342" s="8">
        <f t="shared" si="16"/>
        <v>2</v>
      </c>
      <c r="K342" s="6">
        <f t="shared" si="17"/>
        <v>2</v>
      </c>
    </row>
    <row r="343" spans="3:11" x14ac:dyDescent="0.25">
      <c r="C343" s="64">
        <v>44590</v>
      </c>
      <c r="D343" s="66" t="s">
        <v>45</v>
      </c>
      <c r="E343" s="78">
        <v>0.69444444444444453</v>
      </c>
      <c r="F343" s="66">
        <v>4</v>
      </c>
      <c r="G343" s="66">
        <v>6</v>
      </c>
      <c r="H343" s="67">
        <v>8</v>
      </c>
      <c r="I343" s="13">
        <f t="shared" si="15"/>
        <v>291</v>
      </c>
      <c r="J343" s="8">
        <f t="shared" si="16"/>
        <v>1</v>
      </c>
      <c r="K343" s="6">
        <f t="shared" si="17"/>
        <v>2</v>
      </c>
    </row>
    <row r="344" spans="3:11" x14ac:dyDescent="0.25">
      <c r="C344" s="64">
        <v>44590</v>
      </c>
      <c r="D344" s="66" t="s">
        <v>45</v>
      </c>
      <c r="E344" s="78">
        <v>0.72222222222222221</v>
      </c>
      <c r="F344" s="66">
        <v>4</v>
      </c>
      <c r="G344" s="66">
        <v>6</v>
      </c>
      <c r="H344" s="67">
        <v>9</v>
      </c>
      <c r="I344" s="13">
        <f t="shared" si="15"/>
        <v>292</v>
      </c>
      <c r="J344" s="8">
        <f t="shared" si="16"/>
        <v>1</v>
      </c>
      <c r="K344" s="6">
        <f t="shared" si="17"/>
        <v>1</v>
      </c>
    </row>
    <row r="345" spans="3:11" x14ac:dyDescent="0.25">
      <c r="C345" s="64">
        <v>44597</v>
      </c>
      <c r="D345" s="66" t="s">
        <v>107</v>
      </c>
      <c r="E345" s="78">
        <v>0.65625</v>
      </c>
      <c r="F345" s="66">
        <v>3</v>
      </c>
      <c r="G345" s="66">
        <v>9</v>
      </c>
      <c r="H345" s="67">
        <v>6</v>
      </c>
      <c r="I345" s="13">
        <f t="shared" si="15"/>
        <v>293</v>
      </c>
      <c r="J345" s="8">
        <f t="shared" si="16"/>
        <v>1</v>
      </c>
      <c r="K345" s="6">
        <f t="shared" si="17"/>
        <v>1</v>
      </c>
    </row>
    <row r="346" spans="3:11" x14ac:dyDescent="0.25">
      <c r="C346" s="64">
        <v>44597</v>
      </c>
      <c r="D346" s="66" t="s">
        <v>44</v>
      </c>
      <c r="E346" s="78">
        <v>0.67013888888888884</v>
      </c>
      <c r="F346" s="66">
        <v>4</v>
      </c>
      <c r="G346" s="66">
        <v>0</v>
      </c>
      <c r="H346" s="67">
        <v>7</v>
      </c>
      <c r="I346" s="13">
        <f t="shared" si="15"/>
        <v>294</v>
      </c>
      <c r="J346" s="8">
        <f t="shared" si="16"/>
        <v>1</v>
      </c>
      <c r="K346" s="6">
        <f t="shared" si="17"/>
        <v>1</v>
      </c>
    </row>
    <row r="347" spans="3:11" x14ac:dyDescent="0.25">
      <c r="C347" s="64">
        <v>44597</v>
      </c>
      <c r="D347" s="66" t="s">
        <v>107</v>
      </c>
      <c r="E347" s="78">
        <v>0.68402777777777779</v>
      </c>
      <c r="F347" s="66">
        <v>3</v>
      </c>
      <c r="G347" s="66">
        <v>9</v>
      </c>
      <c r="H347" s="67">
        <v>7</v>
      </c>
      <c r="I347" s="13">
        <f t="shared" si="15"/>
        <v>295</v>
      </c>
      <c r="J347" s="8">
        <f t="shared" si="16"/>
        <v>1</v>
      </c>
      <c r="K347" s="6">
        <f t="shared" si="17"/>
        <v>1</v>
      </c>
    </row>
    <row r="348" spans="3:11" x14ac:dyDescent="0.25">
      <c r="C348" s="64">
        <v>44597</v>
      </c>
      <c r="D348" s="66" t="s">
        <v>44</v>
      </c>
      <c r="E348" s="78">
        <v>0.72569444444444453</v>
      </c>
      <c r="F348" s="66">
        <v>4</v>
      </c>
      <c r="G348" s="66">
        <v>0</v>
      </c>
      <c r="H348" s="67">
        <v>9</v>
      </c>
      <c r="I348" s="13">
        <f t="shared" si="15"/>
        <v>296</v>
      </c>
      <c r="J348" s="8">
        <f t="shared" si="16"/>
        <v>1</v>
      </c>
      <c r="K348" s="6">
        <f t="shared" si="17"/>
        <v>1</v>
      </c>
    </row>
    <row r="349" spans="3:11" x14ac:dyDescent="0.25">
      <c r="C349" s="64">
        <v>44604</v>
      </c>
      <c r="D349" s="66" t="s">
        <v>44</v>
      </c>
      <c r="E349" s="78">
        <v>0.61458333333333304</v>
      </c>
      <c r="F349" s="66">
        <v>5</v>
      </c>
      <c r="G349" s="66">
        <v>5</v>
      </c>
      <c r="H349" s="67">
        <v>5</v>
      </c>
      <c r="I349" s="13">
        <f t="shared" si="15"/>
        <v>297</v>
      </c>
      <c r="J349" s="8">
        <f t="shared" si="16"/>
        <v>1</v>
      </c>
      <c r="K349" s="6">
        <f t="shared" si="17"/>
        <v>1</v>
      </c>
    </row>
    <row r="350" spans="3:11" x14ac:dyDescent="0.25">
      <c r="C350" s="64">
        <v>44604</v>
      </c>
      <c r="D350" s="66" t="s">
        <v>44</v>
      </c>
      <c r="E350" s="78">
        <v>0.72569444444444497</v>
      </c>
      <c r="F350" s="66">
        <v>5</v>
      </c>
      <c r="G350" s="66">
        <v>5</v>
      </c>
      <c r="H350" s="67">
        <v>9</v>
      </c>
      <c r="I350" s="13">
        <f t="shared" si="15"/>
        <v>298</v>
      </c>
      <c r="J350" s="8">
        <f t="shared" si="16"/>
        <v>1</v>
      </c>
      <c r="K350" s="6">
        <f t="shared" si="17"/>
        <v>1</v>
      </c>
    </row>
    <row r="351" spans="3:11" x14ac:dyDescent="0.25">
      <c r="C351" s="64">
        <v>44611</v>
      </c>
      <c r="D351" s="66" t="s">
        <v>45</v>
      </c>
      <c r="E351" s="78">
        <v>0.11458333333333333</v>
      </c>
      <c r="F351" s="66">
        <v>4</v>
      </c>
      <c r="G351" s="66">
        <v>0</v>
      </c>
      <c r="H351" s="67">
        <v>5</v>
      </c>
      <c r="I351" s="13">
        <f t="shared" si="15"/>
        <v>299</v>
      </c>
      <c r="J351" s="8">
        <f t="shared" si="16"/>
        <v>2</v>
      </c>
      <c r="K351" s="6">
        <f t="shared" si="17"/>
        <v>2</v>
      </c>
    </row>
    <row r="352" spans="3:11" x14ac:dyDescent="0.25">
      <c r="C352" s="64">
        <v>44611</v>
      </c>
      <c r="D352" s="66" t="s">
        <v>45</v>
      </c>
      <c r="E352" s="78">
        <v>0.11458333333333333</v>
      </c>
      <c r="F352" s="66">
        <v>4</v>
      </c>
      <c r="G352" s="66">
        <v>0</v>
      </c>
      <c r="H352" s="67">
        <v>5</v>
      </c>
      <c r="I352" s="13">
        <f t="shared" si="15"/>
        <v>299</v>
      </c>
      <c r="J352" s="8">
        <f t="shared" si="16"/>
        <v>1</v>
      </c>
      <c r="K352" s="6">
        <f t="shared" si="17"/>
        <v>2</v>
      </c>
    </row>
    <row r="353" spans="3:11" x14ac:dyDescent="0.25">
      <c r="C353" s="64">
        <v>44611</v>
      </c>
      <c r="D353" s="66" t="s">
        <v>225</v>
      </c>
      <c r="E353" s="78">
        <v>0.52777777777777779</v>
      </c>
      <c r="F353" s="66">
        <v>3</v>
      </c>
      <c r="G353" s="66">
        <v>0</v>
      </c>
      <c r="H353" s="67">
        <v>1</v>
      </c>
      <c r="I353" s="13">
        <f t="shared" si="15"/>
        <v>300</v>
      </c>
      <c r="J353" s="8">
        <f t="shared" si="16"/>
        <v>2</v>
      </c>
      <c r="K353" s="6">
        <f t="shared" si="17"/>
        <v>2</v>
      </c>
    </row>
    <row r="354" spans="3:11" x14ac:dyDescent="0.25">
      <c r="C354" s="64">
        <v>44611</v>
      </c>
      <c r="D354" s="66" t="s">
        <v>225</v>
      </c>
      <c r="E354" s="78">
        <v>0.52777777777777779</v>
      </c>
      <c r="F354" s="66">
        <v>3</v>
      </c>
      <c r="G354" s="66">
        <v>0</v>
      </c>
      <c r="H354" s="67">
        <v>1</v>
      </c>
      <c r="I354" s="13">
        <f t="shared" si="15"/>
        <v>300</v>
      </c>
      <c r="J354" s="8">
        <f t="shared" si="16"/>
        <v>1</v>
      </c>
      <c r="K354" s="6">
        <f t="shared" si="17"/>
        <v>2</v>
      </c>
    </row>
    <row r="355" spans="3:11" x14ac:dyDescent="0.25">
      <c r="C355" s="64">
        <v>44611</v>
      </c>
      <c r="D355" s="66" t="s">
        <v>225</v>
      </c>
      <c r="E355" s="78">
        <v>0.55208333333333337</v>
      </c>
      <c r="F355" s="66">
        <v>3</v>
      </c>
      <c r="G355" s="66">
        <v>0</v>
      </c>
      <c r="H355" s="67">
        <v>2</v>
      </c>
      <c r="I355" s="13">
        <f t="shared" si="15"/>
        <v>301</v>
      </c>
      <c r="J355" s="8">
        <f t="shared" si="16"/>
        <v>1</v>
      </c>
      <c r="K355" s="6">
        <f t="shared" si="17"/>
        <v>1</v>
      </c>
    </row>
    <row r="356" spans="3:11" x14ac:dyDescent="0.25">
      <c r="C356" s="64">
        <v>44611</v>
      </c>
      <c r="D356" s="66" t="s">
        <v>225</v>
      </c>
      <c r="E356" s="78">
        <v>0.73611111111111116</v>
      </c>
      <c r="F356" s="66">
        <v>3</v>
      </c>
      <c r="G356" s="66">
        <v>0</v>
      </c>
      <c r="H356" s="67">
        <v>9</v>
      </c>
      <c r="I356" s="13">
        <f t="shared" si="15"/>
        <v>302</v>
      </c>
      <c r="J356" s="8">
        <f t="shared" si="16"/>
        <v>1</v>
      </c>
      <c r="K356" s="6">
        <f t="shared" si="17"/>
        <v>1</v>
      </c>
    </row>
    <row r="357" spans="3:11" x14ac:dyDescent="0.25">
      <c r="C357" s="64">
        <v>44611</v>
      </c>
      <c r="D357" s="66" t="s">
        <v>45</v>
      </c>
      <c r="E357" s="78">
        <v>0.75</v>
      </c>
      <c r="F357" s="66">
        <v>4</v>
      </c>
      <c r="G357" s="66">
        <v>0</v>
      </c>
      <c r="H357" s="67">
        <v>10</v>
      </c>
      <c r="I357" s="13">
        <f t="shared" si="15"/>
        <v>303</v>
      </c>
      <c r="J357" s="8">
        <f t="shared" si="16"/>
        <v>1</v>
      </c>
      <c r="K357" s="6">
        <f t="shared" si="17"/>
        <v>1</v>
      </c>
    </row>
    <row r="358" spans="3:11" x14ac:dyDescent="0.25">
      <c r="C358" s="64">
        <v>44618</v>
      </c>
      <c r="D358" s="66" t="s">
        <v>44</v>
      </c>
      <c r="E358" s="78">
        <v>0.54166666666666663</v>
      </c>
      <c r="F358" s="66">
        <v>10</v>
      </c>
      <c r="G358" s="66">
        <v>0</v>
      </c>
      <c r="H358" s="67">
        <v>2</v>
      </c>
      <c r="I358" s="13">
        <f t="shared" si="15"/>
        <v>304</v>
      </c>
      <c r="J358" s="8">
        <f t="shared" si="16"/>
        <v>1</v>
      </c>
      <c r="K358" s="6">
        <f t="shared" si="17"/>
        <v>1</v>
      </c>
    </row>
    <row r="359" spans="3:11" x14ac:dyDescent="0.25">
      <c r="C359" s="64">
        <v>44618</v>
      </c>
      <c r="D359" s="66" t="s">
        <v>44</v>
      </c>
      <c r="E359" s="78">
        <v>0.61458333333333337</v>
      </c>
      <c r="F359" s="66">
        <v>10</v>
      </c>
      <c r="G359" s="66">
        <v>0</v>
      </c>
      <c r="H359" s="67">
        <v>5</v>
      </c>
      <c r="I359" s="13">
        <f t="shared" si="15"/>
        <v>305</v>
      </c>
      <c r="J359" s="8">
        <f t="shared" si="16"/>
        <v>1</v>
      </c>
      <c r="K359" s="6">
        <f t="shared" si="17"/>
        <v>1</v>
      </c>
    </row>
    <row r="360" spans="3:11" x14ac:dyDescent="0.25">
      <c r="C360" s="64">
        <v>44618</v>
      </c>
      <c r="D360" s="66" t="s">
        <v>44</v>
      </c>
      <c r="E360" s="78">
        <v>0.64236111111111105</v>
      </c>
      <c r="F360" s="66">
        <v>10</v>
      </c>
      <c r="G360" s="66">
        <v>0</v>
      </c>
      <c r="H360" s="67">
        <v>6</v>
      </c>
      <c r="I360" s="13">
        <f t="shared" si="15"/>
        <v>306</v>
      </c>
      <c r="J360" s="8">
        <f t="shared" si="16"/>
        <v>1</v>
      </c>
      <c r="K360" s="6">
        <f t="shared" si="17"/>
        <v>1</v>
      </c>
    </row>
    <row r="361" spans="3:11" x14ac:dyDescent="0.25">
      <c r="C361" s="64">
        <v>44618</v>
      </c>
      <c r="D361" s="66" t="s">
        <v>107</v>
      </c>
      <c r="E361" s="78">
        <v>0.71180555555555547</v>
      </c>
      <c r="F361" s="66">
        <v>3</v>
      </c>
      <c r="G361" s="66">
        <v>3</v>
      </c>
      <c r="H361" s="67">
        <v>8</v>
      </c>
      <c r="I361" s="13">
        <f t="shared" si="15"/>
        <v>307</v>
      </c>
      <c r="J361" s="8">
        <f t="shared" si="16"/>
        <v>2</v>
      </c>
      <c r="K361" s="6">
        <f t="shared" si="17"/>
        <v>2</v>
      </c>
    </row>
    <row r="362" spans="3:11" x14ac:dyDescent="0.25">
      <c r="C362" s="64">
        <v>44618</v>
      </c>
      <c r="D362" s="66" t="s">
        <v>107</v>
      </c>
      <c r="E362" s="78">
        <v>0.71180555555555547</v>
      </c>
      <c r="F362" s="66">
        <v>3</v>
      </c>
      <c r="G362" s="66">
        <v>3</v>
      </c>
      <c r="H362" s="67">
        <v>8</v>
      </c>
      <c r="I362" s="13">
        <f t="shared" si="15"/>
        <v>307</v>
      </c>
      <c r="J362" s="8">
        <f t="shared" si="16"/>
        <v>1</v>
      </c>
      <c r="K362" s="6">
        <f t="shared" si="17"/>
        <v>2</v>
      </c>
    </row>
    <row r="363" spans="3:11" x14ac:dyDescent="0.25">
      <c r="C363" s="64">
        <v>44618</v>
      </c>
      <c r="D363" s="66" t="s">
        <v>44</v>
      </c>
      <c r="E363" s="78">
        <v>0.75</v>
      </c>
      <c r="F363" s="66">
        <v>10</v>
      </c>
      <c r="G363" s="66">
        <v>0</v>
      </c>
      <c r="H363" s="67">
        <v>10</v>
      </c>
      <c r="I363" s="13">
        <f t="shared" si="15"/>
        <v>308</v>
      </c>
      <c r="J363" s="8">
        <f t="shared" si="16"/>
        <v>1</v>
      </c>
      <c r="K363" s="6">
        <f t="shared" si="17"/>
        <v>1</v>
      </c>
    </row>
    <row r="364" spans="3:11" x14ac:dyDescent="0.25">
      <c r="C364" s="64">
        <v>44625</v>
      </c>
      <c r="D364" s="66" t="s">
        <v>44</v>
      </c>
      <c r="E364" s="78">
        <v>0.51388888888888895</v>
      </c>
      <c r="F364" s="66">
        <v>10</v>
      </c>
      <c r="G364" s="66">
        <v>6</v>
      </c>
      <c r="H364" s="67">
        <v>1</v>
      </c>
      <c r="I364" s="13">
        <f t="shared" si="15"/>
        <v>309</v>
      </c>
      <c r="J364" s="8">
        <f t="shared" si="16"/>
        <v>1</v>
      </c>
      <c r="K364" s="6">
        <f t="shared" si="17"/>
        <v>1</v>
      </c>
    </row>
    <row r="365" spans="3:11" x14ac:dyDescent="0.25">
      <c r="C365" s="64">
        <v>44625</v>
      </c>
      <c r="D365" s="66" t="s">
        <v>225</v>
      </c>
      <c r="E365" s="78">
        <v>0.57291666666666663</v>
      </c>
      <c r="F365" s="66">
        <v>5</v>
      </c>
      <c r="G365" s="66">
        <v>2</v>
      </c>
      <c r="H365" s="67">
        <v>3</v>
      </c>
      <c r="I365" s="13">
        <f t="shared" si="15"/>
        <v>310</v>
      </c>
      <c r="J365" s="8">
        <f t="shared" si="16"/>
        <v>1</v>
      </c>
      <c r="K365" s="6">
        <f t="shared" si="17"/>
        <v>1</v>
      </c>
    </row>
    <row r="366" spans="3:11" x14ac:dyDescent="0.25">
      <c r="C366" s="64">
        <v>44625</v>
      </c>
      <c r="D366" s="66" t="s">
        <v>225</v>
      </c>
      <c r="E366" s="78">
        <v>0.59722222222222221</v>
      </c>
      <c r="F366" s="66">
        <v>5</v>
      </c>
      <c r="G366" s="66">
        <v>2</v>
      </c>
      <c r="H366" s="67">
        <v>4</v>
      </c>
      <c r="I366" s="13">
        <f t="shared" si="15"/>
        <v>311</v>
      </c>
      <c r="J366" s="8">
        <f t="shared" si="16"/>
        <v>1</v>
      </c>
      <c r="K366" s="6">
        <f t="shared" si="17"/>
        <v>1</v>
      </c>
    </row>
    <row r="367" spans="3:11" x14ac:dyDescent="0.25">
      <c r="C367" s="64">
        <v>44625</v>
      </c>
      <c r="D367" s="66" t="s">
        <v>225</v>
      </c>
      <c r="E367" s="78">
        <v>0.65277777777777779</v>
      </c>
      <c r="F367" s="66">
        <v>5</v>
      </c>
      <c r="G367" s="66">
        <v>2</v>
      </c>
      <c r="H367" s="67">
        <v>6</v>
      </c>
      <c r="I367" s="13">
        <f t="shared" si="15"/>
        <v>312</v>
      </c>
      <c r="J367" s="8">
        <f t="shared" si="16"/>
        <v>1</v>
      </c>
      <c r="K367" s="6">
        <f t="shared" si="17"/>
        <v>1</v>
      </c>
    </row>
    <row r="368" spans="3:11" x14ac:dyDescent="0.25">
      <c r="C368" s="64">
        <v>44625</v>
      </c>
      <c r="D368" s="66" t="s">
        <v>225</v>
      </c>
      <c r="E368" s="78">
        <v>0.73958333333333337</v>
      </c>
      <c r="F368" s="66">
        <v>5</v>
      </c>
      <c r="G368" s="66">
        <v>2</v>
      </c>
      <c r="H368" s="67">
        <v>9</v>
      </c>
      <c r="I368" s="13">
        <f t="shared" si="15"/>
        <v>313</v>
      </c>
      <c r="J368" s="8">
        <f t="shared" si="16"/>
        <v>1</v>
      </c>
      <c r="K368" s="6">
        <f t="shared" si="17"/>
        <v>1</v>
      </c>
    </row>
    <row r="369" spans="3:11" x14ac:dyDescent="0.25">
      <c r="C369" s="64">
        <v>44625</v>
      </c>
      <c r="D369" s="66" t="s">
        <v>44</v>
      </c>
      <c r="E369" s="78">
        <v>0.74652777777777779</v>
      </c>
      <c r="F369" s="66">
        <v>10</v>
      </c>
      <c r="G369" s="66">
        <v>6</v>
      </c>
      <c r="H369" s="67">
        <v>10</v>
      </c>
      <c r="I369" s="13">
        <f t="shared" si="15"/>
        <v>314</v>
      </c>
      <c r="J369" s="8">
        <f t="shared" si="16"/>
        <v>1</v>
      </c>
      <c r="K369" s="6">
        <f t="shared" si="17"/>
        <v>1</v>
      </c>
    </row>
    <row r="370" spans="3:11" x14ac:dyDescent="0.25">
      <c r="C370" s="64">
        <v>44632</v>
      </c>
      <c r="D370" s="66" t="s">
        <v>225</v>
      </c>
      <c r="E370" s="78">
        <v>0.54861111111111105</v>
      </c>
      <c r="F370" s="66">
        <v>3</v>
      </c>
      <c r="G370" s="66">
        <v>5</v>
      </c>
      <c r="H370" s="67">
        <v>2</v>
      </c>
      <c r="I370" s="13">
        <f t="shared" si="15"/>
        <v>315</v>
      </c>
      <c r="J370" s="8">
        <f t="shared" si="16"/>
        <v>1</v>
      </c>
      <c r="K370" s="6">
        <f t="shared" si="17"/>
        <v>1</v>
      </c>
    </row>
    <row r="371" spans="3:11" x14ac:dyDescent="0.25">
      <c r="C371" s="64">
        <v>44632</v>
      </c>
      <c r="D371" s="66" t="s">
        <v>45</v>
      </c>
      <c r="E371" s="78">
        <v>0.58680555555555558</v>
      </c>
      <c r="F371" s="66">
        <v>8</v>
      </c>
      <c r="G371" s="66">
        <v>0</v>
      </c>
      <c r="H371" s="67">
        <v>4</v>
      </c>
      <c r="I371" s="13">
        <f t="shared" si="15"/>
        <v>316</v>
      </c>
      <c r="J371" s="8">
        <f t="shared" si="16"/>
        <v>1</v>
      </c>
      <c r="K371" s="6">
        <f t="shared" si="17"/>
        <v>1</v>
      </c>
    </row>
    <row r="372" spans="3:11" x14ac:dyDescent="0.25">
      <c r="C372" s="64">
        <v>44632</v>
      </c>
      <c r="D372" s="66" t="s">
        <v>225</v>
      </c>
      <c r="E372" s="78">
        <v>0.65277777777777779</v>
      </c>
      <c r="F372" s="66">
        <v>3</v>
      </c>
      <c r="G372" s="66">
        <v>5</v>
      </c>
      <c r="H372" s="67">
        <v>6</v>
      </c>
      <c r="I372" s="13">
        <f t="shared" si="15"/>
        <v>317</v>
      </c>
      <c r="J372" s="8">
        <f t="shared" si="16"/>
        <v>1</v>
      </c>
      <c r="K372" s="6">
        <f t="shared" si="17"/>
        <v>1</v>
      </c>
    </row>
    <row r="373" spans="3:11" x14ac:dyDescent="0.25">
      <c r="C373" s="64">
        <v>44632</v>
      </c>
      <c r="D373" s="66" t="s">
        <v>45</v>
      </c>
      <c r="E373" s="78">
        <v>0.66666666666666663</v>
      </c>
      <c r="F373" s="66">
        <v>8</v>
      </c>
      <c r="G373" s="66">
        <v>0</v>
      </c>
      <c r="H373" s="67">
        <v>7</v>
      </c>
      <c r="I373" s="13">
        <f t="shared" si="15"/>
        <v>318</v>
      </c>
      <c r="J373" s="8">
        <f t="shared" si="16"/>
        <v>1</v>
      </c>
      <c r="K373" s="6">
        <f t="shared" si="17"/>
        <v>1</v>
      </c>
    </row>
    <row r="374" spans="3:11" x14ac:dyDescent="0.25">
      <c r="C374" s="64">
        <v>44632</v>
      </c>
      <c r="D374" s="66" t="s">
        <v>45</v>
      </c>
      <c r="E374" s="78">
        <v>0.74652777777777779</v>
      </c>
      <c r="F374" s="66">
        <v>8</v>
      </c>
      <c r="G374" s="66">
        <v>0</v>
      </c>
      <c r="H374" s="67">
        <v>10</v>
      </c>
      <c r="I374" s="13">
        <f t="shared" si="15"/>
        <v>319</v>
      </c>
      <c r="J374" s="8">
        <f t="shared" si="16"/>
        <v>1</v>
      </c>
      <c r="K374" s="6">
        <f t="shared" si="17"/>
        <v>1</v>
      </c>
    </row>
    <row r="375" spans="3:11" x14ac:dyDescent="0.25">
      <c r="C375" s="64">
        <v>44639</v>
      </c>
      <c r="D375" s="66" t="s">
        <v>45</v>
      </c>
      <c r="E375" s="78">
        <v>0.50694444444444398</v>
      </c>
      <c r="F375" s="66">
        <v>7</v>
      </c>
      <c r="G375" s="66">
        <v>2</v>
      </c>
      <c r="H375" s="67">
        <v>1</v>
      </c>
      <c r="I375" s="13">
        <f t="shared" si="15"/>
        <v>320</v>
      </c>
      <c r="J375" s="8">
        <f t="shared" si="16"/>
        <v>1</v>
      </c>
      <c r="K375" s="6">
        <f t="shared" si="17"/>
        <v>1</v>
      </c>
    </row>
    <row r="376" spans="3:11" x14ac:dyDescent="0.25">
      <c r="C376" s="64">
        <v>44639</v>
      </c>
      <c r="D376" s="66" t="s">
        <v>45</v>
      </c>
      <c r="E376" s="78">
        <v>0.55902777777777779</v>
      </c>
      <c r="F376" s="66">
        <v>7</v>
      </c>
      <c r="G376" s="66">
        <v>2</v>
      </c>
      <c r="H376" s="67">
        <v>3</v>
      </c>
      <c r="I376" s="13">
        <f t="shared" si="15"/>
        <v>321</v>
      </c>
      <c r="J376" s="8">
        <f t="shared" si="16"/>
        <v>1</v>
      </c>
      <c r="K376" s="6">
        <f t="shared" si="17"/>
        <v>1</v>
      </c>
    </row>
    <row r="377" spans="3:11" x14ac:dyDescent="0.25">
      <c r="C377" s="64">
        <v>44639</v>
      </c>
      <c r="D377" s="66" t="s">
        <v>45</v>
      </c>
      <c r="E377" s="78">
        <v>0.58333333333333337</v>
      </c>
      <c r="F377" s="66">
        <v>7</v>
      </c>
      <c r="G377" s="66">
        <v>2</v>
      </c>
      <c r="H377" s="67">
        <v>4</v>
      </c>
      <c r="I377" s="13">
        <f t="shared" si="15"/>
        <v>322</v>
      </c>
      <c r="J377" s="8">
        <f t="shared" si="16"/>
        <v>2</v>
      </c>
      <c r="K377" s="6">
        <f t="shared" si="17"/>
        <v>2</v>
      </c>
    </row>
    <row r="378" spans="3:11" x14ac:dyDescent="0.25">
      <c r="C378" s="64">
        <v>44639</v>
      </c>
      <c r="D378" s="66" t="s">
        <v>45</v>
      </c>
      <c r="E378" s="78">
        <v>0.58333333333333337</v>
      </c>
      <c r="F378" s="66">
        <v>7</v>
      </c>
      <c r="G378" s="66">
        <v>2</v>
      </c>
      <c r="H378" s="67">
        <v>4</v>
      </c>
      <c r="I378" s="13">
        <f t="shared" si="15"/>
        <v>322</v>
      </c>
      <c r="J378" s="8">
        <f t="shared" si="16"/>
        <v>1</v>
      </c>
      <c r="K378" s="6">
        <f t="shared" si="17"/>
        <v>2</v>
      </c>
    </row>
    <row r="379" spans="3:11" x14ac:dyDescent="0.25">
      <c r="C379" s="64">
        <v>44639</v>
      </c>
      <c r="D379" s="66" t="s">
        <v>225</v>
      </c>
      <c r="E379" s="78">
        <v>0.68055555555555547</v>
      </c>
      <c r="F379" s="66">
        <v>3</v>
      </c>
      <c r="G379" s="66">
        <v>8</v>
      </c>
      <c r="H379" s="67">
        <v>7</v>
      </c>
      <c r="I379" s="13">
        <f t="shared" si="15"/>
        <v>323</v>
      </c>
      <c r="J379" s="8">
        <f t="shared" si="16"/>
        <v>1</v>
      </c>
      <c r="K379" s="6">
        <f t="shared" si="17"/>
        <v>1</v>
      </c>
    </row>
    <row r="380" spans="3:11" x14ac:dyDescent="0.25">
      <c r="C380" s="64">
        <v>44639</v>
      </c>
      <c r="D380" s="66" t="s">
        <v>45</v>
      </c>
      <c r="E380" s="78">
        <v>0.74652777777777779</v>
      </c>
      <c r="F380" s="66">
        <v>7</v>
      </c>
      <c r="G380" s="66">
        <v>2</v>
      </c>
      <c r="H380" s="67">
        <v>10</v>
      </c>
      <c r="I380" s="13">
        <f t="shared" si="15"/>
        <v>324</v>
      </c>
      <c r="J380" s="8">
        <f t="shared" si="16"/>
        <v>1</v>
      </c>
      <c r="K380" s="6">
        <f t="shared" si="17"/>
        <v>1</v>
      </c>
    </row>
    <row r="381" spans="3:11" x14ac:dyDescent="0.25">
      <c r="C381" s="64">
        <v>44646</v>
      </c>
      <c r="D381" s="66" t="s">
        <v>229</v>
      </c>
      <c r="E381" s="78">
        <v>0.64930555555555558</v>
      </c>
      <c r="F381" s="66">
        <v>4</v>
      </c>
      <c r="G381" s="66">
        <v>0</v>
      </c>
      <c r="H381" s="67">
        <v>6</v>
      </c>
      <c r="I381" s="13">
        <f t="shared" si="15"/>
        <v>325</v>
      </c>
      <c r="J381" s="8">
        <f t="shared" si="16"/>
        <v>1</v>
      </c>
      <c r="K381" s="6">
        <f t="shared" si="17"/>
        <v>1</v>
      </c>
    </row>
    <row r="382" spans="3:11" x14ac:dyDescent="0.25">
      <c r="C382" s="64">
        <v>44646</v>
      </c>
      <c r="D382" s="66" t="s">
        <v>229</v>
      </c>
      <c r="E382" s="78">
        <v>0.70486111111111116</v>
      </c>
      <c r="F382" s="66">
        <v>4</v>
      </c>
      <c r="G382" s="66">
        <v>0</v>
      </c>
      <c r="H382" s="67">
        <v>5</v>
      </c>
      <c r="I382" s="13">
        <f t="shared" si="15"/>
        <v>326</v>
      </c>
      <c r="J382" s="8">
        <f t="shared" si="16"/>
        <v>2</v>
      </c>
      <c r="K382" s="6">
        <f t="shared" si="17"/>
        <v>2</v>
      </c>
    </row>
    <row r="383" spans="3:11" x14ac:dyDescent="0.25">
      <c r="C383" s="64">
        <v>44646</v>
      </c>
      <c r="D383" s="66" t="s">
        <v>229</v>
      </c>
      <c r="E383" s="78">
        <v>0.70486111111111116</v>
      </c>
      <c r="F383" s="66">
        <v>4</v>
      </c>
      <c r="G383" s="66">
        <v>0</v>
      </c>
      <c r="H383" s="67">
        <v>5</v>
      </c>
      <c r="I383" s="13">
        <f t="shared" si="15"/>
        <v>326</v>
      </c>
      <c r="J383" s="8">
        <f t="shared" si="16"/>
        <v>1</v>
      </c>
      <c r="K383" s="6">
        <f t="shared" si="17"/>
        <v>2</v>
      </c>
    </row>
    <row r="384" spans="3:11" x14ac:dyDescent="0.25">
      <c r="C384" s="64">
        <v>44648</v>
      </c>
      <c r="D384" s="66" t="s">
        <v>49</v>
      </c>
      <c r="E384" s="78">
        <v>0.74652777777777779</v>
      </c>
      <c r="F384" s="66">
        <v>7</v>
      </c>
      <c r="G384" s="66">
        <v>0</v>
      </c>
      <c r="H384" s="67">
        <v>7</v>
      </c>
      <c r="I384" s="13">
        <f t="shared" si="15"/>
        <v>327</v>
      </c>
      <c r="J384" s="8">
        <f t="shared" si="16"/>
        <v>1</v>
      </c>
      <c r="K384" s="6">
        <f t="shared" si="17"/>
        <v>1</v>
      </c>
    </row>
    <row r="385" spans="3:11" x14ac:dyDescent="0.25">
      <c r="C385" s="64">
        <v>44653</v>
      </c>
      <c r="D385" s="66" t="s">
        <v>236</v>
      </c>
      <c r="E385" s="78">
        <v>0.51736111111111105</v>
      </c>
      <c r="F385" s="66">
        <v>4</v>
      </c>
      <c r="G385" s="66">
        <v>0</v>
      </c>
      <c r="H385" s="67">
        <v>1</v>
      </c>
      <c r="I385" s="13">
        <f t="shared" si="15"/>
        <v>328</v>
      </c>
      <c r="J385" s="8">
        <f t="shared" si="16"/>
        <v>1</v>
      </c>
      <c r="K385" s="6">
        <f t="shared" si="17"/>
        <v>1</v>
      </c>
    </row>
    <row r="386" spans="3:11" x14ac:dyDescent="0.25">
      <c r="C386" s="64">
        <v>44653</v>
      </c>
      <c r="D386" s="66" t="s">
        <v>236</v>
      </c>
      <c r="E386" s="78">
        <v>0.59375</v>
      </c>
      <c r="F386" s="66">
        <v>4</v>
      </c>
      <c r="G386" s="66">
        <v>0</v>
      </c>
      <c r="H386" s="67">
        <v>4</v>
      </c>
      <c r="I386" s="13">
        <f t="shared" si="15"/>
        <v>329</v>
      </c>
      <c r="J386" s="8">
        <f t="shared" si="16"/>
        <v>1</v>
      </c>
      <c r="K386" s="6">
        <f t="shared" si="17"/>
        <v>1</v>
      </c>
    </row>
    <row r="387" spans="3:11" x14ac:dyDescent="0.25">
      <c r="C387" s="64">
        <v>44653</v>
      </c>
      <c r="D387" s="66" t="s">
        <v>236</v>
      </c>
      <c r="E387" s="78">
        <v>0.62152777777777779</v>
      </c>
      <c r="F387" s="66">
        <v>4</v>
      </c>
      <c r="G387" s="66">
        <v>0</v>
      </c>
      <c r="H387" s="67">
        <v>5</v>
      </c>
      <c r="I387" s="13">
        <f t="shared" si="15"/>
        <v>330</v>
      </c>
      <c r="J387" s="8">
        <f t="shared" si="16"/>
        <v>1</v>
      </c>
      <c r="K387" s="6">
        <f t="shared" si="17"/>
        <v>1</v>
      </c>
    </row>
    <row r="388" spans="3:11" x14ac:dyDescent="0.25">
      <c r="C388" s="64">
        <v>44653</v>
      </c>
      <c r="D388" s="66" t="s">
        <v>236</v>
      </c>
      <c r="E388" s="78">
        <v>0.70138888888888884</v>
      </c>
      <c r="F388" s="66">
        <v>4</v>
      </c>
      <c r="G388" s="66">
        <v>0</v>
      </c>
      <c r="H388" s="67">
        <v>8</v>
      </c>
      <c r="I388" s="13">
        <f t="shared" si="15"/>
        <v>331</v>
      </c>
      <c r="J388" s="8">
        <f t="shared" si="16"/>
        <v>1</v>
      </c>
      <c r="K388" s="6">
        <f t="shared" si="17"/>
        <v>1</v>
      </c>
    </row>
    <row r="389" spans="3:11" x14ac:dyDescent="0.25">
      <c r="C389" s="64">
        <v>44653</v>
      </c>
      <c r="D389" s="66" t="s">
        <v>236</v>
      </c>
      <c r="E389" s="78">
        <v>0.72916666666666663</v>
      </c>
      <c r="F389" s="66">
        <v>4</v>
      </c>
      <c r="G389" s="66">
        <v>0</v>
      </c>
      <c r="H389" s="67">
        <v>9</v>
      </c>
      <c r="I389" s="13">
        <f t="shared" si="15"/>
        <v>332</v>
      </c>
      <c r="J389" s="8">
        <f t="shared" si="16"/>
        <v>1</v>
      </c>
      <c r="K389" s="6">
        <f t="shared" si="17"/>
        <v>1</v>
      </c>
    </row>
    <row r="390" spans="3:11" x14ac:dyDescent="0.25">
      <c r="C390" s="64">
        <v>44660</v>
      </c>
      <c r="D390" s="66" t="s">
        <v>107</v>
      </c>
      <c r="E390" s="78">
        <v>0.56944444444444442</v>
      </c>
      <c r="F390" s="66">
        <v>4</v>
      </c>
      <c r="G390" s="66">
        <v>0</v>
      </c>
      <c r="H390" s="67">
        <v>3</v>
      </c>
      <c r="I390" s="13">
        <f t="shared" ref="I390:I453" si="18">IF(AND(C390=C389,H390=H389,D389=D390),I389,I389+1)</f>
        <v>333</v>
      </c>
      <c r="J390" s="8">
        <f t="shared" ref="J390:J453" si="19">IF(I390=I392,3,IF(I390=I391,2,1))</f>
        <v>1</v>
      </c>
      <c r="K390" s="6">
        <f t="shared" ref="K390:K453" si="20">IF(J388=3,3,IF(J389=3,3,IF(J389=2,2,J390)))</f>
        <v>1</v>
      </c>
    </row>
    <row r="391" spans="3:11" x14ac:dyDescent="0.25">
      <c r="C391" s="64">
        <v>44660</v>
      </c>
      <c r="D391" s="66" t="s">
        <v>107</v>
      </c>
      <c r="E391" s="78">
        <v>0.72569444444444453</v>
      </c>
      <c r="F391" s="66">
        <v>4</v>
      </c>
      <c r="G391" s="66">
        <v>0</v>
      </c>
      <c r="H391" s="67">
        <v>9</v>
      </c>
      <c r="I391" s="13">
        <f t="shared" si="18"/>
        <v>334</v>
      </c>
      <c r="J391" s="8">
        <f t="shared" si="19"/>
        <v>1</v>
      </c>
      <c r="K391" s="6">
        <f t="shared" si="20"/>
        <v>1</v>
      </c>
    </row>
    <row r="392" spans="3:11" x14ac:dyDescent="0.25">
      <c r="C392" s="64">
        <v>44667</v>
      </c>
      <c r="D392" s="66" t="s">
        <v>44</v>
      </c>
      <c r="E392" s="78">
        <v>0.63194444444444442</v>
      </c>
      <c r="F392" s="66">
        <v>8</v>
      </c>
      <c r="G392" s="66">
        <v>8</v>
      </c>
      <c r="H392" s="67">
        <v>7</v>
      </c>
      <c r="I392" s="13">
        <f t="shared" si="18"/>
        <v>335</v>
      </c>
      <c r="J392" s="8">
        <f t="shared" si="19"/>
        <v>1</v>
      </c>
      <c r="K392" s="6">
        <f t="shared" si="20"/>
        <v>1</v>
      </c>
    </row>
    <row r="393" spans="3:11" x14ac:dyDescent="0.25">
      <c r="C393" s="64">
        <v>44667</v>
      </c>
      <c r="D393" s="66" t="s">
        <v>107</v>
      </c>
      <c r="E393" s="78">
        <v>0.67361111111111116</v>
      </c>
      <c r="F393" s="66">
        <v>4</v>
      </c>
      <c r="G393" s="66">
        <v>3</v>
      </c>
      <c r="H393" s="67">
        <v>7</v>
      </c>
      <c r="I393" s="13">
        <f t="shared" si="18"/>
        <v>336</v>
      </c>
      <c r="J393" s="8">
        <f t="shared" si="19"/>
        <v>1</v>
      </c>
      <c r="K393" s="6">
        <f t="shared" si="20"/>
        <v>1</v>
      </c>
    </row>
    <row r="394" spans="3:11" x14ac:dyDescent="0.25">
      <c r="C394" s="64">
        <v>44667</v>
      </c>
      <c r="D394" s="66" t="s">
        <v>44</v>
      </c>
      <c r="E394" s="78">
        <v>0.6875</v>
      </c>
      <c r="F394" s="66">
        <v>8</v>
      </c>
      <c r="G394" s="66">
        <v>8</v>
      </c>
      <c r="H394" s="67">
        <v>9</v>
      </c>
      <c r="I394" s="13">
        <f t="shared" si="18"/>
        <v>337</v>
      </c>
      <c r="J394" s="8">
        <f t="shared" si="19"/>
        <v>1</v>
      </c>
      <c r="K394" s="6">
        <f t="shared" si="20"/>
        <v>1</v>
      </c>
    </row>
    <row r="395" spans="3:11" x14ac:dyDescent="0.25">
      <c r="C395" s="64">
        <v>44674</v>
      </c>
      <c r="D395" s="66" t="s">
        <v>107</v>
      </c>
      <c r="E395" s="78">
        <v>0.58333333333333337</v>
      </c>
      <c r="F395" s="66">
        <v>4</v>
      </c>
      <c r="G395" s="66">
        <v>6</v>
      </c>
      <c r="H395" s="67">
        <v>4</v>
      </c>
      <c r="I395" s="13">
        <f t="shared" si="18"/>
        <v>338</v>
      </c>
      <c r="J395" s="8">
        <f t="shared" si="19"/>
        <v>1</v>
      </c>
      <c r="K395" s="6">
        <f t="shared" si="20"/>
        <v>1</v>
      </c>
    </row>
    <row r="396" spans="3:11" x14ac:dyDescent="0.25">
      <c r="C396" s="64">
        <v>44674</v>
      </c>
      <c r="D396" s="66" t="s">
        <v>44</v>
      </c>
      <c r="E396" s="78">
        <v>0.59722222222222221</v>
      </c>
      <c r="F396" s="66">
        <v>10</v>
      </c>
      <c r="G396" s="66">
        <v>11</v>
      </c>
      <c r="H396" s="67">
        <v>6</v>
      </c>
      <c r="I396" s="13">
        <f t="shared" si="18"/>
        <v>339</v>
      </c>
      <c r="J396" s="8">
        <f t="shared" si="19"/>
        <v>1</v>
      </c>
      <c r="K396" s="6">
        <f t="shared" si="20"/>
        <v>1</v>
      </c>
    </row>
    <row r="397" spans="3:11" x14ac:dyDescent="0.25">
      <c r="C397" s="64">
        <v>44674</v>
      </c>
      <c r="D397" s="66" t="s">
        <v>44</v>
      </c>
      <c r="E397" s="78">
        <v>0.65277777777777779</v>
      </c>
      <c r="F397" s="66">
        <v>10</v>
      </c>
      <c r="G397" s="66">
        <v>11</v>
      </c>
      <c r="H397" s="67">
        <v>8</v>
      </c>
      <c r="I397" s="13">
        <f t="shared" si="18"/>
        <v>340</v>
      </c>
      <c r="J397" s="8">
        <f t="shared" si="19"/>
        <v>1</v>
      </c>
      <c r="K397" s="6">
        <f t="shared" si="20"/>
        <v>1</v>
      </c>
    </row>
    <row r="398" spans="3:11" x14ac:dyDescent="0.25">
      <c r="C398" s="64">
        <v>44674</v>
      </c>
      <c r="D398" s="66" t="s">
        <v>107</v>
      </c>
      <c r="E398" s="78">
        <v>0.69097222222222221</v>
      </c>
      <c r="F398" s="66">
        <v>4</v>
      </c>
      <c r="G398" s="66">
        <v>6</v>
      </c>
      <c r="H398" s="67">
        <v>8</v>
      </c>
      <c r="I398" s="13">
        <f t="shared" si="18"/>
        <v>341</v>
      </c>
      <c r="J398" s="8">
        <f t="shared" si="19"/>
        <v>1</v>
      </c>
      <c r="K398" s="6">
        <f t="shared" si="20"/>
        <v>1</v>
      </c>
    </row>
    <row r="399" spans="3:11" x14ac:dyDescent="0.25">
      <c r="C399" s="64">
        <v>44674</v>
      </c>
      <c r="D399" s="66" t="s">
        <v>107</v>
      </c>
      <c r="E399" s="78">
        <v>0.71527777777777779</v>
      </c>
      <c r="F399" s="66">
        <v>4</v>
      </c>
      <c r="G399" s="66">
        <v>6</v>
      </c>
      <c r="H399" s="67">
        <v>9</v>
      </c>
      <c r="I399" s="13">
        <f t="shared" si="18"/>
        <v>342</v>
      </c>
      <c r="J399" s="8">
        <f t="shared" si="19"/>
        <v>1</v>
      </c>
      <c r="K399" s="6">
        <f t="shared" si="20"/>
        <v>1</v>
      </c>
    </row>
    <row r="400" spans="3:11" x14ac:dyDescent="0.25">
      <c r="C400" s="64">
        <v>44676</v>
      </c>
      <c r="D400" s="66" t="s">
        <v>225</v>
      </c>
      <c r="E400" s="78">
        <v>0.54166666666666663</v>
      </c>
      <c r="F400" s="66">
        <v>4</v>
      </c>
      <c r="G400" s="66">
        <v>0</v>
      </c>
      <c r="H400" s="67">
        <v>1</v>
      </c>
      <c r="I400" s="13">
        <f t="shared" si="18"/>
        <v>343</v>
      </c>
      <c r="J400" s="8">
        <f t="shared" si="19"/>
        <v>1</v>
      </c>
      <c r="K400" s="6">
        <f t="shared" si="20"/>
        <v>1</v>
      </c>
    </row>
    <row r="401" spans="3:11" x14ac:dyDescent="0.25">
      <c r="C401" s="64">
        <v>44676</v>
      </c>
      <c r="D401" s="66" t="s">
        <v>225</v>
      </c>
      <c r="E401" s="78">
        <v>0.56597222222222221</v>
      </c>
      <c r="F401" s="66">
        <v>4</v>
      </c>
      <c r="G401" s="66">
        <v>0</v>
      </c>
      <c r="H401" s="67">
        <v>2</v>
      </c>
      <c r="I401" s="13">
        <f t="shared" si="18"/>
        <v>344</v>
      </c>
      <c r="J401" s="8">
        <f t="shared" si="19"/>
        <v>1</v>
      </c>
      <c r="K401" s="6">
        <f t="shared" si="20"/>
        <v>1</v>
      </c>
    </row>
    <row r="402" spans="3:11" x14ac:dyDescent="0.25">
      <c r="C402" s="64">
        <v>44681</v>
      </c>
      <c r="D402" s="66" t="s">
        <v>231</v>
      </c>
      <c r="E402" s="78">
        <v>0.57986111111111105</v>
      </c>
      <c r="F402" s="66">
        <v>8</v>
      </c>
      <c r="G402" s="66">
        <v>0</v>
      </c>
      <c r="H402" s="67">
        <v>4</v>
      </c>
      <c r="I402" s="13">
        <f t="shared" si="18"/>
        <v>345</v>
      </c>
      <c r="J402" s="8">
        <f t="shared" si="19"/>
        <v>1</v>
      </c>
      <c r="K402" s="6">
        <f t="shared" si="20"/>
        <v>1</v>
      </c>
    </row>
    <row r="403" spans="3:11" x14ac:dyDescent="0.25">
      <c r="C403" s="64">
        <v>44681</v>
      </c>
      <c r="D403" s="66" t="s">
        <v>46</v>
      </c>
      <c r="E403" s="78">
        <v>0.67361111111111116</v>
      </c>
      <c r="F403" s="66">
        <v>8</v>
      </c>
      <c r="G403" s="66">
        <v>0</v>
      </c>
      <c r="H403" s="67">
        <v>9</v>
      </c>
      <c r="I403" s="13">
        <f t="shared" si="18"/>
        <v>346</v>
      </c>
      <c r="J403" s="8">
        <f t="shared" si="19"/>
        <v>1</v>
      </c>
      <c r="K403" s="6">
        <f t="shared" si="20"/>
        <v>1</v>
      </c>
    </row>
    <row r="404" spans="3:11" x14ac:dyDescent="0.25">
      <c r="C404" s="64">
        <v>44681</v>
      </c>
      <c r="D404" s="66" t="s">
        <v>231</v>
      </c>
      <c r="E404" s="78">
        <v>0.68402777777777779</v>
      </c>
      <c r="F404" s="66">
        <v>8</v>
      </c>
      <c r="G404" s="66">
        <v>0</v>
      </c>
      <c r="H404" s="67">
        <v>8</v>
      </c>
      <c r="I404" s="13">
        <f t="shared" si="18"/>
        <v>347</v>
      </c>
      <c r="J404" s="8">
        <f t="shared" si="19"/>
        <v>1</v>
      </c>
      <c r="K404" s="6">
        <f t="shared" si="20"/>
        <v>1</v>
      </c>
    </row>
    <row r="405" spans="3:11" x14ac:dyDescent="0.25">
      <c r="C405" s="64">
        <v>44681</v>
      </c>
      <c r="D405" s="66" t="s">
        <v>231</v>
      </c>
      <c r="E405" s="78">
        <v>0.70486111111111116</v>
      </c>
      <c r="F405" s="66">
        <v>8</v>
      </c>
      <c r="G405" s="66">
        <v>0</v>
      </c>
      <c r="H405" s="67">
        <v>9</v>
      </c>
      <c r="I405" s="13">
        <f t="shared" si="18"/>
        <v>348</v>
      </c>
      <c r="J405" s="8">
        <f t="shared" si="19"/>
        <v>2</v>
      </c>
      <c r="K405" s="6">
        <f t="shared" si="20"/>
        <v>2</v>
      </c>
    </row>
    <row r="406" spans="3:11" x14ac:dyDescent="0.25">
      <c r="C406" s="64">
        <v>44681</v>
      </c>
      <c r="D406" s="66" t="s">
        <v>231</v>
      </c>
      <c r="E406" s="78">
        <v>0.70486111111111116</v>
      </c>
      <c r="F406" s="66">
        <v>8</v>
      </c>
      <c r="G406" s="66">
        <v>0</v>
      </c>
      <c r="H406" s="67">
        <v>9</v>
      </c>
      <c r="I406" s="13">
        <f t="shared" si="18"/>
        <v>348</v>
      </c>
      <c r="J406" s="8">
        <f t="shared" si="19"/>
        <v>1</v>
      </c>
      <c r="K406" s="6">
        <f t="shared" si="20"/>
        <v>2</v>
      </c>
    </row>
    <row r="407" spans="3:11" x14ac:dyDescent="0.25">
      <c r="C407" s="64">
        <v>44688</v>
      </c>
      <c r="D407" s="66" t="s">
        <v>107</v>
      </c>
      <c r="E407" s="78">
        <v>0.52777777777777779</v>
      </c>
      <c r="F407" s="66">
        <v>4</v>
      </c>
      <c r="G407" s="66">
        <v>9</v>
      </c>
      <c r="H407" s="67">
        <v>2</v>
      </c>
      <c r="I407" s="13">
        <f t="shared" si="18"/>
        <v>349</v>
      </c>
      <c r="J407" s="8">
        <f t="shared" si="19"/>
        <v>1</v>
      </c>
      <c r="K407" s="6">
        <f t="shared" si="20"/>
        <v>1</v>
      </c>
    </row>
    <row r="408" spans="3:11" x14ac:dyDescent="0.25">
      <c r="C408" s="64">
        <v>44688</v>
      </c>
      <c r="D408" s="66" t="s">
        <v>107</v>
      </c>
      <c r="E408" s="78">
        <v>0.55208333333333337</v>
      </c>
      <c r="F408" s="66">
        <v>4</v>
      </c>
      <c r="G408" s="66">
        <v>9</v>
      </c>
      <c r="H408" s="67">
        <v>3</v>
      </c>
      <c r="I408" s="13">
        <f t="shared" si="18"/>
        <v>350</v>
      </c>
      <c r="J408" s="8">
        <f t="shared" si="19"/>
        <v>1</v>
      </c>
      <c r="K408" s="6">
        <f t="shared" si="20"/>
        <v>1</v>
      </c>
    </row>
    <row r="409" spans="3:11" x14ac:dyDescent="0.25">
      <c r="C409" s="64">
        <v>44688</v>
      </c>
      <c r="D409" s="66" t="s">
        <v>47</v>
      </c>
      <c r="E409" s="78">
        <v>0.59027777777777779</v>
      </c>
      <c r="F409" s="66">
        <v>8</v>
      </c>
      <c r="G409" s="66">
        <v>0</v>
      </c>
      <c r="H409" s="67">
        <v>6</v>
      </c>
      <c r="I409" s="13">
        <f t="shared" si="18"/>
        <v>351</v>
      </c>
      <c r="J409" s="8">
        <f t="shared" si="19"/>
        <v>1</v>
      </c>
      <c r="K409" s="6">
        <f t="shared" si="20"/>
        <v>1</v>
      </c>
    </row>
    <row r="410" spans="3:11" x14ac:dyDescent="0.25">
      <c r="C410" s="64">
        <v>44688</v>
      </c>
      <c r="D410" s="66" t="s">
        <v>47</v>
      </c>
      <c r="E410" s="78">
        <v>0.61458333333333337</v>
      </c>
      <c r="F410" s="66">
        <v>8</v>
      </c>
      <c r="G410" s="66">
        <v>0</v>
      </c>
      <c r="H410" s="67">
        <v>7</v>
      </c>
      <c r="I410" s="13">
        <f t="shared" si="18"/>
        <v>352</v>
      </c>
      <c r="J410" s="8">
        <f t="shared" si="19"/>
        <v>1</v>
      </c>
      <c r="K410" s="6">
        <f t="shared" si="20"/>
        <v>1</v>
      </c>
    </row>
    <row r="411" spans="3:11" x14ac:dyDescent="0.25">
      <c r="C411" s="64">
        <v>44688</v>
      </c>
      <c r="D411" s="66" t="s">
        <v>107</v>
      </c>
      <c r="E411" s="78">
        <v>0.70347222222222217</v>
      </c>
      <c r="F411" s="66">
        <v>4</v>
      </c>
      <c r="G411" s="66">
        <v>9</v>
      </c>
      <c r="H411" s="67">
        <v>9</v>
      </c>
      <c r="I411" s="13">
        <f t="shared" si="18"/>
        <v>353</v>
      </c>
      <c r="J411" s="8">
        <f t="shared" si="19"/>
        <v>1</v>
      </c>
      <c r="K411" s="6">
        <f t="shared" si="20"/>
        <v>1</v>
      </c>
    </row>
    <row r="412" spans="3:11" x14ac:dyDescent="0.25">
      <c r="C412" s="64">
        <v>44695</v>
      </c>
      <c r="D412" s="66" t="s">
        <v>56</v>
      </c>
      <c r="E412" s="78">
        <v>0.65972222222222221</v>
      </c>
      <c r="F412" s="66">
        <v>8</v>
      </c>
      <c r="G412" s="66">
        <v>3</v>
      </c>
      <c r="H412" s="67">
        <v>9</v>
      </c>
      <c r="I412" s="13">
        <f t="shared" si="18"/>
        <v>354</v>
      </c>
      <c r="J412" s="8">
        <f t="shared" si="19"/>
        <v>1</v>
      </c>
      <c r="K412" s="6">
        <f t="shared" si="20"/>
        <v>1</v>
      </c>
    </row>
    <row r="413" spans="3:11" x14ac:dyDescent="0.25">
      <c r="C413" s="64">
        <v>44702</v>
      </c>
      <c r="D413" s="66" t="s">
        <v>45</v>
      </c>
      <c r="E413" s="78">
        <v>0.60416666666666663</v>
      </c>
      <c r="F413" s="66">
        <v>9</v>
      </c>
      <c r="G413" s="66">
        <v>0</v>
      </c>
      <c r="H413" s="67">
        <v>7</v>
      </c>
      <c r="I413" s="13">
        <f t="shared" si="18"/>
        <v>355</v>
      </c>
      <c r="J413" s="8">
        <f t="shared" si="19"/>
        <v>2</v>
      </c>
      <c r="K413" s="6">
        <f t="shared" si="20"/>
        <v>2</v>
      </c>
    </row>
    <row r="414" spans="3:11" x14ac:dyDescent="0.25">
      <c r="C414" s="64">
        <v>44702</v>
      </c>
      <c r="D414" s="66" t="s">
        <v>45</v>
      </c>
      <c r="E414" s="78">
        <v>0.60416666666666663</v>
      </c>
      <c r="F414" s="66">
        <v>9</v>
      </c>
      <c r="G414" s="66">
        <v>0</v>
      </c>
      <c r="H414" s="67">
        <v>7</v>
      </c>
      <c r="I414" s="13">
        <f t="shared" si="18"/>
        <v>355</v>
      </c>
      <c r="J414" s="8">
        <f t="shared" si="19"/>
        <v>1</v>
      </c>
      <c r="K414" s="6">
        <f t="shared" si="20"/>
        <v>2</v>
      </c>
    </row>
    <row r="415" spans="3:11" x14ac:dyDescent="0.25">
      <c r="C415" s="64">
        <v>44702</v>
      </c>
      <c r="D415" s="66" t="s">
        <v>225</v>
      </c>
      <c r="E415" s="78">
        <v>0.61458333333333337</v>
      </c>
      <c r="F415" s="66">
        <v>4</v>
      </c>
      <c r="G415" s="66">
        <v>6</v>
      </c>
      <c r="H415" s="67">
        <v>6</v>
      </c>
      <c r="I415" s="13">
        <f t="shared" si="18"/>
        <v>356</v>
      </c>
      <c r="J415" s="8">
        <f t="shared" si="19"/>
        <v>2</v>
      </c>
      <c r="K415" s="6">
        <f t="shared" si="20"/>
        <v>2</v>
      </c>
    </row>
    <row r="416" spans="3:11" x14ac:dyDescent="0.25">
      <c r="C416" s="64">
        <v>44702</v>
      </c>
      <c r="D416" s="66" t="s">
        <v>225</v>
      </c>
      <c r="E416" s="78">
        <v>0.61458333333333337</v>
      </c>
      <c r="F416" s="66">
        <v>4</v>
      </c>
      <c r="G416" s="66">
        <v>6</v>
      </c>
      <c r="H416" s="67">
        <v>6</v>
      </c>
      <c r="I416" s="13">
        <f t="shared" si="18"/>
        <v>356</v>
      </c>
      <c r="J416" s="8">
        <f t="shared" si="19"/>
        <v>1</v>
      </c>
      <c r="K416" s="6">
        <f t="shared" si="20"/>
        <v>2</v>
      </c>
    </row>
    <row r="417" spans="3:11" x14ac:dyDescent="0.25">
      <c r="C417" s="64">
        <v>44709</v>
      </c>
      <c r="D417" s="66" t="s">
        <v>107</v>
      </c>
      <c r="E417" s="78">
        <v>0.49305555555555558</v>
      </c>
      <c r="F417" s="66">
        <v>4</v>
      </c>
      <c r="G417" s="66">
        <v>11</v>
      </c>
      <c r="H417" s="67">
        <v>1</v>
      </c>
      <c r="I417" s="13">
        <f t="shared" si="18"/>
        <v>357</v>
      </c>
      <c r="J417" s="8">
        <f t="shared" si="19"/>
        <v>1</v>
      </c>
      <c r="K417" s="6">
        <f t="shared" si="20"/>
        <v>1</v>
      </c>
    </row>
    <row r="418" spans="3:11" x14ac:dyDescent="0.25">
      <c r="C418" s="64">
        <v>44709</v>
      </c>
      <c r="D418" s="66" t="s">
        <v>44</v>
      </c>
      <c r="E418" s="78">
        <v>0.53125</v>
      </c>
      <c r="F418" s="66">
        <v>8</v>
      </c>
      <c r="G418" s="66">
        <v>0</v>
      </c>
      <c r="H418" s="67">
        <v>4</v>
      </c>
      <c r="I418" s="13">
        <f t="shared" si="18"/>
        <v>358</v>
      </c>
      <c r="J418" s="8">
        <f t="shared" si="19"/>
        <v>2</v>
      </c>
      <c r="K418" s="6">
        <f t="shared" si="20"/>
        <v>2</v>
      </c>
    </row>
    <row r="419" spans="3:11" x14ac:dyDescent="0.25">
      <c r="C419" s="64">
        <v>44709</v>
      </c>
      <c r="D419" s="66" t="s">
        <v>44</v>
      </c>
      <c r="E419" s="78">
        <v>0.53125</v>
      </c>
      <c r="F419" s="66">
        <v>8</v>
      </c>
      <c r="G419" s="66">
        <v>0</v>
      </c>
      <c r="H419" s="67">
        <v>4</v>
      </c>
      <c r="I419" s="13">
        <f t="shared" si="18"/>
        <v>358</v>
      </c>
      <c r="J419" s="8">
        <f t="shared" si="19"/>
        <v>1</v>
      </c>
      <c r="K419" s="6">
        <f t="shared" si="20"/>
        <v>2</v>
      </c>
    </row>
    <row r="420" spans="3:11" x14ac:dyDescent="0.25">
      <c r="C420" s="64">
        <v>44709</v>
      </c>
      <c r="D420" s="66" t="s">
        <v>107</v>
      </c>
      <c r="E420" s="78">
        <v>0.64236111111111105</v>
      </c>
      <c r="F420" s="66">
        <v>4</v>
      </c>
      <c r="G420" s="66">
        <v>11</v>
      </c>
      <c r="H420" s="67">
        <v>7</v>
      </c>
      <c r="I420" s="13">
        <f t="shared" si="18"/>
        <v>359</v>
      </c>
      <c r="J420" s="8">
        <f t="shared" si="19"/>
        <v>1</v>
      </c>
      <c r="K420" s="6">
        <f t="shared" si="20"/>
        <v>1</v>
      </c>
    </row>
    <row r="421" spans="3:11" x14ac:dyDescent="0.25">
      <c r="C421" s="64">
        <v>44709</v>
      </c>
      <c r="D421" s="66" t="s">
        <v>44</v>
      </c>
      <c r="E421" s="78">
        <v>0.65625</v>
      </c>
      <c r="F421" s="66">
        <v>8</v>
      </c>
      <c r="G421" s="66">
        <v>0</v>
      </c>
      <c r="H421" s="67">
        <v>9</v>
      </c>
      <c r="I421" s="13">
        <f t="shared" si="18"/>
        <v>360</v>
      </c>
      <c r="J421" s="8">
        <f t="shared" si="19"/>
        <v>1</v>
      </c>
      <c r="K421" s="6">
        <f t="shared" si="20"/>
        <v>1</v>
      </c>
    </row>
    <row r="422" spans="3:11" x14ac:dyDescent="0.25">
      <c r="C422" s="64">
        <v>44709</v>
      </c>
      <c r="D422" s="66" t="s">
        <v>107</v>
      </c>
      <c r="E422" s="78">
        <v>0.67013888888888884</v>
      </c>
      <c r="F422" s="66">
        <v>4</v>
      </c>
      <c r="G422" s="66">
        <v>11</v>
      </c>
      <c r="H422" s="67">
        <v>8</v>
      </c>
      <c r="I422" s="13">
        <f t="shared" si="18"/>
        <v>361</v>
      </c>
      <c r="J422" s="8">
        <f t="shared" si="19"/>
        <v>2</v>
      </c>
      <c r="K422" s="6">
        <f t="shared" si="20"/>
        <v>2</v>
      </c>
    </row>
    <row r="423" spans="3:11" x14ac:dyDescent="0.25">
      <c r="C423" s="64">
        <v>44709</v>
      </c>
      <c r="D423" s="66" t="s">
        <v>107</v>
      </c>
      <c r="E423" s="78">
        <v>0.67013888888888884</v>
      </c>
      <c r="F423" s="66">
        <v>4</v>
      </c>
      <c r="G423" s="66">
        <v>11</v>
      </c>
      <c r="H423" s="67">
        <v>8</v>
      </c>
      <c r="I423" s="13">
        <f t="shared" si="18"/>
        <v>361</v>
      </c>
      <c r="J423" s="8">
        <f t="shared" si="19"/>
        <v>1</v>
      </c>
      <c r="K423" s="6">
        <f t="shared" si="20"/>
        <v>2</v>
      </c>
    </row>
    <row r="424" spans="3:11" x14ac:dyDescent="0.25">
      <c r="C424" s="64">
        <v>44716</v>
      </c>
      <c r="D424" s="66" t="s">
        <v>225</v>
      </c>
      <c r="E424" s="78">
        <v>0.49305555555555558</v>
      </c>
      <c r="F424" s="66">
        <v>6</v>
      </c>
      <c r="G424" s="66">
        <v>9</v>
      </c>
      <c r="H424" s="67">
        <v>1</v>
      </c>
      <c r="I424" s="13">
        <f t="shared" si="18"/>
        <v>362</v>
      </c>
      <c r="J424" s="8">
        <f t="shared" si="19"/>
        <v>1</v>
      </c>
      <c r="K424" s="6">
        <f t="shared" si="20"/>
        <v>1</v>
      </c>
    </row>
    <row r="425" spans="3:11" x14ac:dyDescent="0.25">
      <c r="C425" s="64">
        <v>44716</v>
      </c>
      <c r="D425" s="66" t="s">
        <v>45</v>
      </c>
      <c r="E425" s="78">
        <v>0.53125</v>
      </c>
      <c r="F425" s="66">
        <v>7</v>
      </c>
      <c r="G425" s="66">
        <v>3</v>
      </c>
      <c r="H425" s="67">
        <v>4</v>
      </c>
      <c r="I425" s="13">
        <f t="shared" si="18"/>
        <v>363</v>
      </c>
      <c r="J425" s="8">
        <f t="shared" si="19"/>
        <v>1</v>
      </c>
      <c r="K425" s="6">
        <f t="shared" si="20"/>
        <v>1</v>
      </c>
    </row>
    <row r="426" spans="3:11" x14ac:dyDescent="0.25">
      <c r="C426" s="64">
        <v>44716</v>
      </c>
      <c r="D426" s="66" t="s">
        <v>45</v>
      </c>
      <c r="E426" s="78">
        <v>0.60416666666666663</v>
      </c>
      <c r="F426" s="66">
        <v>7</v>
      </c>
      <c r="G426" s="66">
        <v>3</v>
      </c>
      <c r="H426" s="67">
        <v>7</v>
      </c>
      <c r="I426" s="13">
        <f t="shared" si="18"/>
        <v>364</v>
      </c>
      <c r="J426" s="8">
        <f t="shared" si="19"/>
        <v>2</v>
      </c>
      <c r="K426" s="6">
        <f t="shared" si="20"/>
        <v>2</v>
      </c>
    </row>
    <row r="427" spans="3:11" x14ac:dyDescent="0.25">
      <c r="C427" s="64">
        <v>44716</v>
      </c>
      <c r="D427" s="66" t="s">
        <v>45</v>
      </c>
      <c r="E427" s="78">
        <v>0.60416666666666663</v>
      </c>
      <c r="F427" s="66">
        <v>7</v>
      </c>
      <c r="G427" s="66">
        <v>3</v>
      </c>
      <c r="H427" s="67">
        <v>7</v>
      </c>
      <c r="I427" s="13">
        <f t="shared" si="18"/>
        <v>364</v>
      </c>
      <c r="J427" s="8">
        <f t="shared" si="19"/>
        <v>1</v>
      </c>
      <c r="K427" s="6">
        <f t="shared" si="20"/>
        <v>2</v>
      </c>
    </row>
    <row r="428" spans="3:11" x14ac:dyDescent="0.25">
      <c r="C428" s="64">
        <v>44716</v>
      </c>
      <c r="D428" s="66" t="s">
        <v>225</v>
      </c>
      <c r="E428" s="78">
        <v>0.61458333333333337</v>
      </c>
      <c r="F428" s="66">
        <v>6</v>
      </c>
      <c r="G428" s="66">
        <v>9</v>
      </c>
      <c r="H428" s="67">
        <v>6</v>
      </c>
      <c r="I428" s="13">
        <f t="shared" si="18"/>
        <v>365</v>
      </c>
      <c r="J428" s="8">
        <f t="shared" si="19"/>
        <v>1</v>
      </c>
      <c r="K428" s="6">
        <f t="shared" si="20"/>
        <v>1</v>
      </c>
    </row>
    <row r="429" spans="3:11" x14ac:dyDescent="0.25">
      <c r="C429" s="64">
        <v>44716</v>
      </c>
      <c r="D429" s="66" t="s">
        <v>45</v>
      </c>
      <c r="E429" s="78">
        <v>0.62847222222222221</v>
      </c>
      <c r="F429" s="66">
        <v>7</v>
      </c>
      <c r="G429" s="66">
        <v>3</v>
      </c>
      <c r="H429" s="67">
        <v>8</v>
      </c>
      <c r="I429" s="13">
        <f t="shared" si="18"/>
        <v>366</v>
      </c>
      <c r="J429" s="8">
        <f t="shared" si="19"/>
        <v>2</v>
      </c>
      <c r="K429" s="6">
        <f t="shared" si="20"/>
        <v>2</v>
      </c>
    </row>
    <row r="430" spans="3:11" x14ac:dyDescent="0.25">
      <c r="C430" s="64">
        <v>44716</v>
      </c>
      <c r="D430" s="66" t="s">
        <v>45</v>
      </c>
      <c r="E430" s="78">
        <v>0.62847222222222221</v>
      </c>
      <c r="F430" s="66">
        <v>7</v>
      </c>
      <c r="G430" s="66">
        <v>3</v>
      </c>
      <c r="H430" s="67">
        <v>8</v>
      </c>
      <c r="I430" s="13">
        <f t="shared" si="18"/>
        <v>366</v>
      </c>
      <c r="J430" s="8">
        <f t="shared" si="19"/>
        <v>1</v>
      </c>
      <c r="K430" s="6">
        <f t="shared" si="20"/>
        <v>2</v>
      </c>
    </row>
    <row r="431" spans="3:11" x14ac:dyDescent="0.25">
      <c r="C431" s="64">
        <v>44716</v>
      </c>
      <c r="D431" s="66" t="s">
        <v>45</v>
      </c>
      <c r="E431" s="78">
        <v>0.65277777777777779</v>
      </c>
      <c r="F431" s="66">
        <v>7</v>
      </c>
      <c r="G431" s="66">
        <v>3</v>
      </c>
      <c r="H431" s="67">
        <v>9</v>
      </c>
      <c r="I431" s="13">
        <f t="shared" si="18"/>
        <v>367</v>
      </c>
      <c r="J431" s="8">
        <f t="shared" si="19"/>
        <v>1</v>
      </c>
      <c r="K431" s="6">
        <f t="shared" si="20"/>
        <v>1</v>
      </c>
    </row>
    <row r="432" spans="3:11" x14ac:dyDescent="0.25">
      <c r="C432" s="64">
        <v>44723</v>
      </c>
      <c r="D432" s="66" t="s">
        <v>44</v>
      </c>
      <c r="E432" s="78">
        <v>0.57986111111111105</v>
      </c>
      <c r="F432" s="66">
        <v>5</v>
      </c>
      <c r="G432" s="66">
        <v>3</v>
      </c>
      <c r="H432" s="67">
        <v>6</v>
      </c>
      <c r="I432" s="13">
        <f t="shared" si="18"/>
        <v>368</v>
      </c>
      <c r="J432" s="8">
        <f t="shared" si="19"/>
        <v>1</v>
      </c>
      <c r="K432" s="6">
        <f t="shared" si="20"/>
        <v>1</v>
      </c>
    </row>
    <row r="433" spans="3:11" x14ac:dyDescent="0.25">
      <c r="C433" s="64">
        <v>44723</v>
      </c>
      <c r="D433" s="66" t="s">
        <v>44</v>
      </c>
      <c r="E433" s="78">
        <v>0.60416666666666663</v>
      </c>
      <c r="F433" s="66">
        <v>5</v>
      </c>
      <c r="G433" s="66">
        <v>3</v>
      </c>
      <c r="H433" s="67">
        <v>7</v>
      </c>
      <c r="I433" s="13">
        <f t="shared" si="18"/>
        <v>369</v>
      </c>
      <c r="J433" s="8">
        <f t="shared" si="19"/>
        <v>1</v>
      </c>
      <c r="K433" s="6">
        <f t="shared" si="20"/>
        <v>1</v>
      </c>
    </row>
    <row r="434" spans="3:11" x14ac:dyDescent="0.25">
      <c r="C434" s="64">
        <v>44723</v>
      </c>
      <c r="D434" s="66" t="s">
        <v>44</v>
      </c>
      <c r="E434" s="78">
        <v>0.62847222222222221</v>
      </c>
      <c r="F434" s="66">
        <v>5</v>
      </c>
      <c r="G434" s="66">
        <v>3</v>
      </c>
      <c r="H434" s="67">
        <v>8</v>
      </c>
      <c r="I434" s="13">
        <f t="shared" si="18"/>
        <v>370</v>
      </c>
      <c r="J434" s="8">
        <f t="shared" si="19"/>
        <v>1</v>
      </c>
      <c r="K434" s="6">
        <f t="shared" si="20"/>
        <v>1</v>
      </c>
    </row>
    <row r="435" spans="3:11" x14ac:dyDescent="0.25">
      <c r="C435" s="64">
        <v>44723</v>
      </c>
      <c r="D435" s="66" t="s">
        <v>231</v>
      </c>
      <c r="E435" s="78">
        <v>0.69027777777777777</v>
      </c>
      <c r="F435" s="66">
        <v>9</v>
      </c>
      <c r="G435" s="66">
        <v>9</v>
      </c>
      <c r="H435" s="67">
        <v>9</v>
      </c>
      <c r="I435" s="13">
        <f t="shared" si="18"/>
        <v>371</v>
      </c>
      <c r="J435" s="8">
        <f t="shared" si="19"/>
        <v>1</v>
      </c>
      <c r="K435" s="6">
        <f t="shared" si="20"/>
        <v>1</v>
      </c>
    </row>
    <row r="436" spans="3:11" x14ac:dyDescent="0.25">
      <c r="C436" s="64">
        <v>44730</v>
      </c>
      <c r="D436" s="66" t="s">
        <v>225</v>
      </c>
      <c r="E436" s="78">
        <v>0.49305555555555558</v>
      </c>
      <c r="F436" s="66">
        <v>7</v>
      </c>
      <c r="G436" s="66">
        <v>12</v>
      </c>
      <c r="H436" s="67">
        <v>1</v>
      </c>
      <c r="I436" s="13">
        <f t="shared" si="18"/>
        <v>372</v>
      </c>
      <c r="J436" s="8">
        <f t="shared" si="19"/>
        <v>1</v>
      </c>
      <c r="K436" s="6">
        <f t="shared" si="20"/>
        <v>1</v>
      </c>
    </row>
    <row r="437" spans="3:11" x14ac:dyDescent="0.25">
      <c r="C437" s="64">
        <v>44730</v>
      </c>
      <c r="D437" s="66" t="s">
        <v>225</v>
      </c>
      <c r="E437" s="78">
        <v>0.56597222222222221</v>
      </c>
      <c r="F437" s="66">
        <v>7</v>
      </c>
      <c r="G437" s="66">
        <v>12</v>
      </c>
      <c r="H437" s="67">
        <v>4</v>
      </c>
      <c r="I437" s="13">
        <f t="shared" si="18"/>
        <v>373</v>
      </c>
      <c r="J437" s="8">
        <f t="shared" si="19"/>
        <v>1</v>
      </c>
      <c r="K437" s="6">
        <f t="shared" si="20"/>
        <v>1</v>
      </c>
    </row>
    <row r="438" spans="3:11" x14ac:dyDescent="0.25">
      <c r="C438" s="64">
        <v>44730</v>
      </c>
      <c r="D438" s="66" t="s">
        <v>45</v>
      </c>
      <c r="E438" s="78">
        <v>0.57986111111111105</v>
      </c>
      <c r="F438" s="66">
        <v>4</v>
      </c>
      <c r="G438" s="66">
        <v>6</v>
      </c>
      <c r="H438" s="67">
        <v>6</v>
      </c>
      <c r="I438" s="13">
        <f t="shared" si="18"/>
        <v>374</v>
      </c>
      <c r="J438" s="8">
        <f t="shared" si="19"/>
        <v>2</v>
      </c>
      <c r="K438" s="6">
        <f t="shared" si="20"/>
        <v>2</v>
      </c>
    </row>
    <row r="439" spans="3:11" x14ac:dyDescent="0.25">
      <c r="C439" s="64">
        <v>44730</v>
      </c>
      <c r="D439" s="66" t="s">
        <v>45</v>
      </c>
      <c r="E439" s="78">
        <v>0.57986111111111105</v>
      </c>
      <c r="F439" s="66">
        <v>4</v>
      </c>
      <c r="G439" s="66">
        <v>6</v>
      </c>
      <c r="H439" s="67">
        <v>6</v>
      </c>
      <c r="I439" s="13">
        <f t="shared" si="18"/>
        <v>374</v>
      </c>
      <c r="J439" s="8">
        <f t="shared" si="19"/>
        <v>1</v>
      </c>
      <c r="K439" s="6">
        <f t="shared" si="20"/>
        <v>2</v>
      </c>
    </row>
    <row r="440" spans="3:11" x14ac:dyDescent="0.25">
      <c r="C440" s="64">
        <v>44730</v>
      </c>
      <c r="D440" s="66" t="s">
        <v>225</v>
      </c>
      <c r="E440" s="78">
        <v>0.61458333333333337</v>
      </c>
      <c r="F440" s="66">
        <v>7</v>
      </c>
      <c r="G440" s="66">
        <v>12</v>
      </c>
      <c r="H440" s="67">
        <v>6</v>
      </c>
      <c r="I440" s="13">
        <f t="shared" si="18"/>
        <v>375</v>
      </c>
      <c r="J440" s="8">
        <f t="shared" si="19"/>
        <v>1</v>
      </c>
      <c r="K440" s="6">
        <f t="shared" si="20"/>
        <v>1</v>
      </c>
    </row>
    <row r="441" spans="3:11" x14ac:dyDescent="0.25">
      <c r="C441" s="64">
        <v>44730</v>
      </c>
      <c r="D441" s="66" t="s">
        <v>45</v>
      </c>
      <c r="E441" s="78">
        <v>0.65625</v>
      </c>
      <c r="F441" s="66">
        <v>4</v>
      </c>
      <c r="G441" s="66">
        <v>6</v>
      </c>
      <c r="H441" s="67">
        <v>9</v>
      </c>
      <c r="I441" s="13">
        <f t="shared" si="18"/>
        <v>376</v>
      </c>
      <c r="J441" s="8">
        <f t="shared" si="19"/>
        <v>1</v>
      </c>
      <c r="K441" s="6">
        <f t="shared" si="20"/>
        <v>1</v>
      </c>
    </row>
    <row r="442" spans="3:11" x14ac:dyDescent="0.25">
      <c r="C442" s="64">
        <v>44730</v>
      </c>
      <c r="D442" s="66" t="s">
        <v>225</v>
      </c>
      <c r="E442" s="78">
        <v>0.66666666666666663</v>
      </c>
      <c r="F442" s="66">
        <v>7</v>
      </c>
      <c r="G442" s="66">
        <v>12</v>
      </c>
      <c r="H442" s="67">
        <v>8</v>
      </c>
      <c r="I442" s="13">
        <f t="shared" si="18"/>
        <v>377</v>
      </c>
      <c r="J442" s="8">
        <f t="shared" si="19"/>
        <v>1</v>
      </c>
      <c r="K442" s="6">
        <f t="shared" si="20"/>
        <v>1</v>
      </c>
    </row>
    <row r="443" spans="3:11" x14ac:dyDescent="0.25">
      <c r="C443" s="64">
        <v>44730</v>
      </c>
      <c r="D443" s="66" t="s">
        <v>225</v>
      </c>
      <c r="E443" s="78">
        <v>0.68958333333333333</v>
      </c>
      <c r="F443" s="66">
        <v>7</v>
      </c>
      <c r="G443" s="66">
        <v>12</v>
      </c>
      <c r="H443" s="67">
        <v>9</v>
      </c>
      <c r="I443" s="13">
        <f t="shared" si="18"/>
        <v>378</v>
      </c>
      <c r="J443" s="8">
        <f t="shared" si="19"/>
        <v>1</v>
      </c>
      <c r="K443" s="6">
        <f t="shared" si="20"/>
        <v>1</v>
      </c>
    </row>
    <row r="444" spans="3:11" x14ac:dyDescent="0.25">
      <c r="C444" s="64">
        <v>44737</v>
      </c>
      <c r="D444" s="66" t="s">
        <v>107</v>
      </c>
      <c r="E444" s="78">
        <v>0.56597222222222221</v>
      </c>
      <c r="F444" s="66">
        <v>6</v>
      </c>
      <c r="G444" s="66">
        <v>0</v>
      </c>
      <c r="H444" s="67">
        <v>4</v>
      </c>
      <c r="I444" s="13">
        <f t="shared" si="18"/>
        <v>379</v>
      </c>
      <c r="J444" s="8">
        <f t="shared" si="19"/>
        <v>1</v>
      </c>
      <c r="K444" s="6">
        <f t="shared" si="20"/>
        <v>1</v>
      </c>
    </row>
    <row r="445" spans="3:11" x14ac:dyDescent="0.25">
      <c r="C445" s="64">
        <v>44737</v>
      </c>
      <c r="D445" s="66" t="s">
        <v>44</v>
      </c>
      <c r="E445" s="78">
        <v>0.60416666666666663</v>
      </c>
      <c r="F445" s="66">
        <v>5</v>
      </c>
      <c r="G445" s="66">
        <v>6</v>
      </c>
      <c r="H445" s="67">
        <v>7</v>
      </c>
      <c r="I445" s="13">
        <f t="shared" si="18"/>
        <v>380</v>
      </c>
      <c r="J445" s="8">
        <f t="shared" si="19"/>
        <v>1</v>
      </c>
      <c r="K445" s="6">
        <f t="shared" si="20"/>
        <v>1</v>
      </c>
    </row>
    <row r="446" spans="3:11" x14ac:dyDescent="0.25">
      <c r="C446" s="64">
        <v>44737</v>
      </c>
      <c r="D446" s="66" t="s">
        <v>44</v>
      </c>
      <c r="E446" s="78">
        <v>0.62847222222222221</v>
      </c>
      <c r="F446" s="66">
        <v>5</v>
      </c>
      <c r="G446" s="66">
        <v>6</v>
      </c>
      <c r="H446" s="67">
        <v>8</v>
      </c>
      <c r="I446" s="13">
        <f t="shared" si="18"/>
        <v>381</v>
      </c>
      <c r="J446" s="8">
        <f t="shared" si="19"/>
        <v>1</v>
      </c>
      <c r="K446" s="6">
        <f t="shared" si="20"/>
        <v>1</v>
      </c>
    </row>
    <row r="447" spans="3:11" x14ac:dyDescent="0.25">
      <c r="C447" s="64">
        <v>44737</v>
      </c>
      <c r="D447" s="66" t="s">
        <v>107</v>
      </c>
      <c r="E447" s="78">
        <v>0.63888888888888895</v>
      </c>
      <c r="F447" s="66">
        <v>6</v>
      </c>
      <c r="G447" s="66">
        <v>0</v>
      </c>
      <c r="H447" s="67">
        <v>7</v>
      </c>
      <c r="I447" s="13">
        <f t="shared" si="18"/>
        <v>382</v>
      </c>
      <c r="J447" s="8">
        <f t="shared" si="19"/>
        <v>1</v>
      </c>
      <c r="K447" s="6">
        <f t="shared" si="20"/>
        <v>1</v>
      </c>
    </row>
    <row r="448" spans="3:11" x14ac:dyDescent="0.25">
      <c r="C448" s="64">
        <v>44737</v>
      </c>
      <c r="D448" s="66" t="s">
        <v>44</v>
      </c>
      <c r="E448" s="78">
        <v>0.65625</v>
      </c>
      <c r="F448" s="66">
        <v>5</v>
      </c>
      <c r="G448" s="66">
        <v>6</v>
      </c>
      <c r="H448" s="67">
        <v>9</v>
      </c>
      <c r="I448" s="13">
        <f t="shared" si="18"/>
        <v>383</v>
      </c>
      <c r="J448" s="8">
        <f t="shared" si="19"/>
        <v>1</v>
      </c>
      <c r="K448" s="6">
        <f t="shared" si="20"/>
        <v>1</v>
      </c>
    </row>
    <row r="449" spans="3:11" x14ac:dyDescent="0.25">
      <c r="C449" s="64">
        <v>44737</v>
      </c>
      <c r="D449" s="66" t="s">
        <v>107</v>
      </c>
      <c r="E449" s="78">
        <v>0.68958333333333333</v>
      </c>
      <c r="F449" s="66">
        <v>6</v>
      </c>
      <c r="G449" s="66">
        <v>0</v>
      </c>
      <c r="H449" s="67">
        <v>9</v>
      </c>
      <c r="I449" s="13">
        <f t="shared" si="18"/>
        <v>384</v>
      </c>
      <c r="J449" s="8">
        <f t="shared" si="19"/>
        <v>2</v>
      </c>
      <c r="K449" s="6">
        <f t="shared" si="20"/>
        <v>2</v>
      </c>
    </row>
    <row r="450" spans="3:11" x14ac:dyDescent="0.25">
      <c r="C450" s="64">
        <v>44737</v>
      </c>
      <c r="D450" s="66" t="s">
        <v>107</v>
      </c>
      <c r="E450" s="78">
        <v>0.68958333333333333</v>
      </c>
      <c r="F450" s="66">
        <v>6</v>
      </c>
      <c r="G450" s="66">
        <v>0</v>
      </c>
      <c r="H450" s="67">
        <v>9</v>
      </c>
      <c r="I450" s="13">
        <f t="shared" si="18"/>
        <v>384</v>
      </c>
      <c r="J450" s="8">
        <f t="shared" si="19"/>
        <v>1</v>
      </c>
      <c r="K450" s="6">
        <f t="shared" si="20"/>
        <v>2</v>
      </c>
    </row>
    <row r="451" spans="3:11" x14ac:dyDescent="0.25">
      <c r="C451" s="64">
        <v>44744</v>
      </c>
      <c r="D451" s="66" t="s">
        <v>45</v>
      </c>
      <c r="E451" s="78">
        <v>0.50694444444444442</v>
      </c>
      <c r="F451" s="66">
        <v>10</v>
      </c>
      <c r="G451" s="66">
        <v>8</v>
      </c>
      <c r="H451" s="67">
        <v>3</v>
      </c>
      <c r="I451" s="13">
        <f t="shared" si="18"/>
        <v>385</v>
      </c>
      <c r="J451" s="8">
        <f t="shared" si="19"/>
        <v>1</v>
      </c>
      <c r="K451" s="6">
        <f t="shared" si="20"/>
        <v>1</v>
      </c>
    </row>
    <row r="452" spans="3:11" x14ac:dyDescent="0.25">
      <c r="C452" s="64">
        <v>44744</v>
      </c>
      <c r="D452" s="66" t="s">
        <v>45</v>
      </c>
      <c r="E452" s="78">
        <v>0.53125</v>
      </c>
      <c r="F452" s="66">
        <v>10</v>
      </c>
      <c r="G452" s="66">
        <v>8</v>
      </c>
      <c r="H452" s="67">
        <v>4</v>
      </c>
      <c r="I452" s="13">
        <f t="shared" si="18"/>
        <v>386</v>
      </c>
      <c r="J452" s="8">
        <f t="shared" si="19"/>
        <v>1</v>
      </c>
      <c r="K452" s="6">
        <f t="shared" si="20"/>
        <v>1</v>
      </c>
    </row>
    <row r="453" spans="3:11" x14ac:dyDescent="0.25">
      <c r="C453" s="64">
        <v>44751</v>
      </c>
      <c r="D453" s="66" t="s">
        <v>107</v>
      </c>
      <c r="E453" s="78">
        <v>0.56597222222222221</v>
      </c>
      <c r="F453" s="66">
        <v>7</v>
      </c>
      <c r="G453" s="66">
        <v>3</v>
      </c>
      <c r="H453" s="67">
        <v>4</v>
      </c>
      <c r="I453" s="13">
        <f t="shared" si="18"/>
        <v>387</v>
      </c>
      <c r="J453" s="8">
        <f t="shared" si="19"/>
        <v>2</v>
      </c>
      <c r="K453" s="6">
        <f t="shared" si="20"/>
        <v>2</v>
      </c>
    </row>
    <row r="454" spans="3:11" x14ac:dyDescent="0.25">
      <c r="C454" s="64">
        <v>44751</v>
      </c>
      <c r="D454" s="66" t="s">
        <v>107</v>
      </c>
      <c r="E454" s="78">
        <v>0.56597222222222221</v>
      </c>
      <c r="F454" s="66">
        <v>7</v>
      </c>
      <c r="G454" s="66">
        <v>3</v>
      </c>
      <c r="H454" s="67">
        <v>4</v>
      </c>
      <c r="I454" s="13">
        <f t="shared" ref="I454:I517" si="21">IF(AND(C454=C453,H454=H453,D453=D454),I453,I453+1)</f>
        <v>387</v>
      </c>
      <c r="J454" s="8">
        <f t="shared" ref="J454:J517" si="22">IF(I454=I456,3,IF(I454=I455,2,1))</f>
        <v>1</v>
      </c>
      <c r="K454" s="6">
        <f t="shared" ref="K454:K517" si="23">IF(J452=3,3,IF(J453=3,3,IF(J453=2,2,J454)))</f>
        <v>2</v>
      </c>
    </row>
    <row r="455" spans="3:11" x14ac:dyDescent="0.25">
      <c r="C455" s="64">
        <v>44751</v>
      </c>
      <c r="D455" s="66" t="s">
        <v>44</v>
      </c>
      <c r="E455" s="78">
        <v>0.57986111111111105</v>
      </c>
      <c r="F455" s="66">
        <v>9</v>
      </c>
      <c r="G455" s="66">
        <v>9</v>
      </c>
      <c r="H455" s="67">
        <v>6</v>
      </c>
      <c r="I455" s="13">
        <f t="shared" si="21"/>
        <v>388</v>
      </c>
      <c r="J455" s="8">
        <f t="shared" si="22"/>
        <v>1</v>
      </c>
      <c r="K455" s="6">
        <f t="shared" si="23"/>
        <v>1</v>
      </c>
    </row>
    <row r="456" spans="3:11" x14ac:dyDescent="0.25">
      <c r="C456" s="64">
        <v>44751</v>
      </c>
      <c r="D456" s="66" t="s">
        <v>107</v>
      </c>
      <c r="E456" s="78">
        <v>0.64930555555555558</v>
      </c>
      <c r="F456" s="66">
        <v>7</v>
      </c>
      <c r="G456" s="66">
        <v>3</v>
      </c>
      <c r="H456" s="67">
        <v>7</v>
      </c>
      <c r="I456" s="13">
        <f t="shared" si="21"/>
        <v>389</v>
      </c>
      <c r="J456" s="8">
        <f t="shared" si="22"/>
        <v>1</v>
      </c>
      <c r="K456" s="6">
        <f t="shared" si="23"/>
        <v>1</v>
      </c>
    </row>
    <row r="457" spans="3:11" x14ac:dyDescent="0.25">
      <c r="C457" s="64">
        <v>44751</v>
      </c>
      <c r="D457" s="66" t="s">
        <v>44</v>
      </c>
      <c r="E457" s="78">
        <v>0.6875</v>
      </c>
      <c r="F457" s="66">
        <v>9</v>
      </c>
      <c r="G457" s="66">
        <v>9</v>
      </c>
      <c r="H457" s="67">
        <v>10</v>
      </c>
      <c r="I457" s="13">
        <f t="shared" si="21"/>
        <v>390</v>
      </c>
      <c r="J457" s="8">
        <f t="shared" si="22"/>
        <v>1</v>
      </c>
      <c r="K457" s="6">
        <f t="shared" si="23"/>
        <v>1</v>
      </c>
    </row>
    <row r="458" spans="3:11" x14ac:dyDescent="0.25">
      <c r="C458" s="64">
        <v>44758</v>
      </c>
      <c r="D458" s="66" t="s">
        <v>225</v>
      </c>
      <c r="E458" s="78">
        <v>0.57291666666666663</v>
      </c>
      <c r="F458" s="66">
        <v>7</v>
      </c>
      <c r="G458" s="66">
        <v>4</v>
      </c>
      <c r="H458" s="67">
        <v>4</v>
      </c>
      <c r="I458" s="13">
        <f t="shared" si="21"/>
        <v>391</v>
      </c>
      <c r="J458" s="8">
        <f t="shared" si="22"/>
        <v>1</v>
      </c>
      <c r="K458" s="6">
        <f t="shared" si="23"/>
        <v>1</v>
      </c>
    </row>
    <row r="459" spans="3:11" x14ac:dyDescent="0.25">
      <c r="C459" s="64">
        <v>44758</v>
      </c>
      <c r="D459" s="66" t="s">
        <v>45</v>
      </c>
      <c r="E459" s="78">
        <v>0.58680555555555558</v>
      </c>
      <c r="F459" s="66">
        <v>8</v>
      </c>
      <c r="G459" s="66">
        <v>0</v>
      </c>
      <c r="H459" s="67">
        <v>6</v>
      </c>
      <c r="I459" s="13">
        <f t="shared" si="21"/>
        <v>392</v>
      </c>
      <c r="J459" s="8">
        <f t="shared" si="22"/>
        <v>1</v>
      </c>
      <c r="K459" s="6">
        <f t="shared" si="23"/>
        <v>1</v>
      </c>
    </row>
    <row r="460" spans="3:11" x14ac:dyDescent="0.25">
      <c r="C460" s="64">
        <v>44758</v>
      </c>
      <c r="D460" s="66" t="s">
        <v>45</v>
      </c>
      <c r="E460" s="78">
        <v>0.61111111111111105</v>
      </c>
      <c r="F460" s="66">
        <v>8</v>
      </c>
      <c r="G460" s="66">
        <v>0</v>
      </c>
      <c r="H460" s="67">
        <v>7</v>
      </c>
      <c r="I460" s="13">
        <f t="shared" si="21"/>
        <v>393</v>
      </c>
      <c r="J460" s="8">
        <f t="shared" si="22"/>
        <v>1</v>
      </c>
      <c r="K460" s="6">
        <f t="shared" si="23"/>
        <v>1</v>
      </c>
    </row>
    <row r="461" spans="3:11" x14ac:dyDescent="0.25">
      <c r="C461" s="64">
        <v>44758</v>
      </c>
      <c r="D461" s="66" t="s">
        <v>225</v>
      </c>
      <c r="E461" s="78">
        <v>0.65277777777777779</v>
      </c>
      <c r="F461" s="66">
        <v>7</v>
      </c>
      <c r="G461" s="66">
        <v>4</v>
      </c>
      <c r="H461" s="67">
        <v>7</v>
      </c>
      <c r="I461" s="13">
        <f t="shared" si="21"/>
        <v>394</v>
      </c>
      <c r="J461" s="8">
        <f t="shared" si="22"/>
        <v>1</v>
      </c>
      <c r="K461" s="6">
        <f t="shared" si="23"/>
        <v>1</v>
      </c>
    </row>
    <row r="462" spans="3:11" x14ac:dyDescent="0.25">
      <c r="C462" s="64">
        <v>44758</v>
      </c>
      <c r="D462" s="66" t="s">
        <v>45</v>
      </c>
      <c r="E462" s="78">
        <v>0.66666666666666663</v>
      </c>
      <c r="F462" s="66">
        <v>8</v>
      </c>
      <c r="G462" s="66">
        <v>0</v>
      </c>
      <c r="H462" s="67">
        <v>9</v>
      </c>
      <c r="I462" s="13">
        <f t="shared" si="21"/>
        <v>395</v>
      </c>
      <c r="J462" s="8">
        <f t="shared" si="22"/>
        <v>1</v>
      </c>
      <c r="K462" s="6">
        <f t="shared" si="23"/>
        <v>1</v>
      </c>
    </row>
    <row r="463" spans="3:11" x14ac:dyDescent="0.25">
      <c r="C463" s="64">
        <v>44758</v>
      </c>
      <c r="D463" s="66" t="s">
        <v>45</v>
      </c>
      <c r="E463" s="78">
        <v>0.69444444444444453</v>
      </c>
      <c r="F463" s="66">
        <v>8</v>
      </c>
      <c r="G463" s="66">
        <v>0</v>
      </c>
      <c r="H463" s="67">
        <v>10</v>
      </c>
      <c r="I463" s="13">
        <f t="shared" si="21"/>
        <v>396</v>
      </c>
      <c r="J463" s="8">
        <f t="shared" si="22"/>
        <v>1</v>
      </c>
      <c r="K463" s="6">
        <f t="shared" si="23"/>
        <v>1</v>
      </c>
    </row>
    <row r="464" spans="3:11" x14ac:dyDescent="0.25">
      <c r="C464" s="64">
        <v>44765</v>
      </c>
      <c r="D464" s="66" t="s">
        <v>107</v>
      </c>
      <c r="E464" s="78">
        <v>0.70277777777777783</v>
      </c>
      <c r="F464" s="66">
        <v>5</v>
      </c>
      <c r="G464" s="66">
        <v>6</v>
      </c>
      <c r="H464" s="67">
        <v>9</v>
      </c>
      <c r="I464" s="13">
        <f t="shared" si="21"/>
        <v>397</v>
      </c>
      <c r="J464" s="8">
        <f t="shared" si="22"/>
        <v>1</v>
      </c>
      <c r="K464" s="6">
        <f t="shared" si="23"/>
        <v>1</v>
      </c>
    </row>
    <row r="465" spans="3:11" x14ac:dyDescent="0.25">
      <c r="C465" s="64">
        <v>44772</v>
      </c>
      <c r="D465" s="66" t="s">
        <v>45</v>
      </c>
      <c r="E465" s="78">
        <v>0.52083333333333337</v>
      </c>
      <c r="F465" s="66">
        <v>8</v>
      </c>
      <c r="G465" s="66">
        <v>4</v>
      </c>
      <c r="H465" s="67">
        <v>3</v>
      </c>
      <c r="I465" s="13">
        <f t="shared" si="21"/>
        <v>398</v>
      </c>
      <c r="J465" s="8">
        <f t="shared" si="22"/>
        <v>1</v>
      </c>
      <c r="K465" s="6">
        <f t="shared" si="23"/>
        <v>1</v>
      </c>
    </row>
    <row r="466" spans="3:11" x14ac:dyDescent="0.25">
      <c r="C466" s="64">
        <v>44772</v>
      </c>
      <c r="D466" s="66" t="s">
        <v>45</v>
      </c>
      <c r="E466" s="78">
        <v>0.64583333333333337</v>
      </c>
      <c r="F466" s="66">
        <v>8</v>
      </c>
      <c r="G466" s="66">
        <v>4</v>
      </c>
      <c r="H466" s="67">
        <v>8</v>
      </c>
      <c r="I466" s="13">
        <f t="shared" si="21"/>
        <v>399</v>
      </c>
      <c r="J466" s="8">
        <f t="shared" si="22"/>
        <v>1</v>
      </c>
      <c r="K466" s="6">
        <f t="shared" si="23"/>
        <v>1</v>
      </c>
    </row>
    <row r="467" spans="3:11" x14ac:dyDescent="0.25">
      <c r="C467" s="64">
        <v>44772</v>
      </c>
      <c r="D467" s="66" t="s">
        <v>45</v>
      </c>
      <c r="E467" s="78">
        <v>0.67361111111111116</v>
      </c>
      <c r="F467" s="66">
        <v>8</v>
      </c>
      <c r="G467" s="66">
        <v>4</v>
      </c>
      <c r="H467" s="67">
        <v>9</v>
      </c>
      <c r="I467" s="13">
        <f t="shared" si="21"/>
        <v>400</v>
      </c>
      <c r="J467" s="8">
        <f t="shared" si="22"/>
        <v>1</v>
      </c>
      <c r="K467" s="6">
        <f t="shared" si="23"/>
        <v>1</v>
      </c>
    </row>
    <row r="468" spans="3:11" x14ac:dyDescent="0.25">
      <c r="C468" s="64">
        <v>44772</v>
      </c>
      <c r="D468" s="66" t="s">
        <v>45</v>
      </c>
      <c r="E468" s="78">
        <v>0.70138888888888884</v>
      </c>
      <c r="F468" s="66">
        <v>8</v>
      </c>
      <c r="G468" s="66">
        <v>4</v>
      </c>
      <c r="H468" s="67">
        <v>10</v>
      </c>
      <c r="I468" s="13">
        <f t="shared" si="21"/>
        <v>401</v>
      </c>
      <c r="J468" s="8">
        <f t="shared" si="22"/>
        <v>1</v>
      </c>
      <c r="K468" s="6">
        <f t="shared" si="23"/>
        <v>1</v>
      </c>
    </row>
    <row r="469" spans="3:11" x14ac:dyDescent="0.25">
      <c r="C469" s="64">
        <v>44779</v>
      </c>
      <c r="D469" s="66" t="s">
        <v>44</v>
      </c>
      <c r="E469" s="78">
        <v>0.52083333333333337</v>
      </c>
      <c r="F469" s="66">
        <v>6</v>
      </c>
      <c r="G469" s="66">
        <v>0</v>
      </c>
      <c r="H469" s="67">
        <v>3</v>
      </c>
      <c r="I469" s="13">
        <f t="shared" si="21"/>
        <v>402</v>
      </c>
      <c r="J469" s="8">
        <f t="shared" si="22"/>
        <v>1</v>
      </c>
      <c r="K469" s="6">
        <f t="shared" si="23"/>
        <v>1</v>
      </c>
    </row>
    <row r="470" spans="3:11" x14ac:dyDescent="0.25">
      <c r="C470" s="64">
        <v>44779</v>
      </c>
      <c r="D470" s="66" t="s">
        <v>225</v>
      </c>
      <c r="E470" s="78">
        <v>0.53125</v>
      </c>
      <c r="F470" s="66">
        <v>6</v>
      </c>
      <c r="G470" s="66">
        <v>10</v>
      </c>
      <c r="H470" s="67">
        <v>2</v>
      </c>
      <c r="I470" s="13">
        <f t="shared" si="21"/>
        <v>403</v>
      </c>
      <c r="J470" s="8">
        <f t="shared" si="22"/>
        <v>1</v>
      </c>
      <c r="K470" s="6">
        <f t="shared" si="23"/>
        <v>1</v>
      </c>
    </row>
    <row r="471" spans="3:11" x14ac:dyDescent="0.25">
      <c r="C471" s="64">
        <v>44779</v>
      </c>
      <c r="D471" s="66" t="s">
        <v>44</v>
      </c>
      <c r="E471" s="78">
        <v>0.56944444444444442</v>
      </c>
      <c r="F471" s="66">
        <v>6</v>
      </c>
      <c r="G471" s="66">
        <v>0</v>
      </c>
      <c r="H471" s="67">
        <v>5</v>
      </c>
      <c r="I471" s="13">
        <f t="shared" si="21"/>
        <v>404</v>
      </c>
      <c r="J471" s="8">
        <f t="shared" si="22"/>
        <v>2</v>
      </c>
      <c r="K471" s="6">
        <f t="shared" si="23"/>
        <v>2</v>
      </c>
    </row>
    <row r="472" spans="3:11" x14ac:dyDescent="0.25">
      <c r="C472" s="64">
        <v>44779</v>
      </c>
      <c r="D472" s="66" t="s">
        <v>44</v>
      </c>
      <c r="E472" s="78">
        <v>0.56944444444444442</v>
      </c>
      <c r="F472" s="66">
        <v>6</v>
      </c>
      <c r="G472" s="66">
        <v>0</v>
      </c>
      <c r="H472" s="67">
        <v>5</v>
      </c>
      <c r="I472" s="13">
        <f t="shared" si="21"/>
        <v>404</v>
      </c>
      <c r="J472" s="8">
        <f t="shared" si="22"/>
        <v>1</v>
      </c>
      <c r="K472" s="6">
        <f t="shared" si="23"/>
        <v>2</v>
      </c>
    </row>
    <row r="473" spans="3:11" x14ac:dyDescent="0.25">
      <c r="C473" s="64">
        <v>44779</v>
      </c>
      <c r="D473" s="66" t="s">
        <v>225</v>
      </c>
      <c r="E473" s="78">
        <v>0.60763888888888895</v>
      </c>
      <c r="F473" s="66">
        <v>6</v>
      </c>
      <c r="G473" s="66">
        <v>10</v>
      </c>
      <c r="H473" s="67">
        <v>5</v>
      </c>
      <c r="I473" s="13">
        <f t="shared" si="21"/>
        <v>405</v>
      </c>
      <c r="J473" s="8">
        <f t="shared" si="22"/>
        <v>1</v>
      </c>
      <c r="K473" s="6">
        <f t="shared" si="23"/>
        <v>1</v>
      </c>
    </row>
    <row r="474" spans="3:11" x14ac:dyDescent="0.25">
      <c r="C474" s="64">
        <v>44779</v>
      </c>
      <c r="D474" s="66" t="s">
        <v>44</v>
      </c>
      <c r="E474" s="78">
        <v>0.62152777777777779</v>
      </c>
      <c r="F474" s="66">
        <v>6</v>
      </c>
      <c r="G474" s="66">
        <v>0</v>
      </c>
      <c r="H474" s="67">
        <v>7</v>
      </c>
      <c r="I474" s="13">
        <f t="shared" si="21"/>
        <v>406</v>
      </c>
      <c r="J474" s="8">
        <f t="shared" si="22"/>
        <v>2</v>
      </c>
      <c r="K474" s="6">
        <f t="shared" si="23"/>
        <v>2</v>
      </c>
    </row>
    <row r="475" spans="3:11" x14ac:dyDescent="0.25">
      <c r="C475" s="64">
        <v>44779</v>
      </c>
      <c r="D475" s="66" t="s">
        <v>44</v>
      </c>
      <c r="E475" s="78">
        <v>0.62152777777777779</v>
      </c>
      <c r="F475" s="66">
        <v>6</v>
      </c>
      <c r="G475" s="66">
        <v>0</v>
      </c>
      <c r="H475" s="67">
        <v>7</v>
      </c>
      <c r="I475" s="13">
        <f t="shared" si="21"/>
        <v>406</v>
      </c>
      <c r="J475" s="8">
        <f t="shared" si="22"/>
        <v>1</v>
      </c>
      <c r="K475" s="6">
        <f t="shared" si="23"/>
        <v>2</v>
      </c>
    </row>
    <row r="476" spans="3:11" x14ac:dyDescent="0.25">
      <c r="C476" s="64">
        <v>44779</v>
      </c>
      <c r="D476" s="66" t="s">
        <v>225</v>
      </c>
      <c r="E476" s="78">
        <v>0.66319444444444442</v>
      </c>
      <c r="F476" s="66">
        <v>6</v>
      </c>
      <c r="G476" s="66">
        <v>10</v>
      </c>
      <c r="H476" s="67">
        <v>7</v>
      </c>
      <c r="I476" s="13">
        <f t="shared" si="21"/>
        <v>407</v>
      </c>
      <c r="J476" s="8">
        <f t="shared" si="22"/>
        <v>1</v>
      </c>
      <c r="K476" s="6">
        <f t="shared" si="23"/>
        <v>1</v>
      </c>
    </row>
    <row r="477" spans="3:11" x14ac:dyDescent="0.25">
      <c r="C477" s="64">
        <v>44779</v>
      </c>
      <c r="D477" s="66" t="s">
        <v>225</v>
      </c>
      <c r="E477" s="78">
        <v>0.6875</v>
      </c>
      <c r="F477" s="66">
        <v>6</v>
      </c>
      <c r="G477" s="66">
        <v>10</v>
      </c>
      <c r="H477" s="67">
        <v>8</v>
      </c>
      <c r="I477" s="13">
        <f t="shared" si="21"/>
        <v>408</v>
      </c>
      <c r="J477" s="8">
        <f t="shared" si="22"/>
        <v>1</v>
      </c>
      <c r="K477" s="6">
        <f t="shared" si="23"/>
        <v>1</v>
      </c>
    </row>
    <row r="478" spans="3:11" x14ac:dyDescent="0.25">
      <c r="C478" s="64">
        <v>44786</v>
      </c>
      <c r="D478" s="66" t="s">
        <v>107</v>
      </c>
      <c r="E478" s="78">
        <v>0.50694444444444442</v>
      </c>
      <c r="F478" s="66">
        <v>4</v>
      </c>
      <c r="G478" s="66">
        <v>9</v>
      </c>
      <c r="H478" s="67">
        <v>1</v>
      </c>
      <c r="I478" s="13">
        <f t="shared" si="21"/>
        <v>409</v>
      </c>
      <c r="J478" s="8">
        <f t="shared" si="22"/>
        <v>1</v>
      </c>
      <c r="K478" s="6">
        <f t="shared" si="23"/>
        <v>1</v>
      </c>
    </row>
    <row r="479" spans="3:11" x14ac:dyDescent="0.25">
      <c r="C479" s="64">
        <v>44786</v>
      </c>
      <c r="D479" s="66" t="s">
        <v>107</v>
      </c>
      <c r="E479" s="78">
        <v>0.53125</v>
      </c>
      <c r="F479" s="66">
        <v>4</v>
      </c>
      <c r="G479" s="66">
        <v>9</v>
      </c>
      <c r="H479" s="67">
        <v>2</v>
      </c>
      <c r="I479" s="13">
        <f t="shared" si="21"/>
        <v>410</v>
      </c>
      <c r="J479" s="8">
        <f t="shared" si="22"/>
        <v>2</v>
      </c>
      <c r="K479" s="6">
        <f t="shared" si="23"/>
        <v>2</v>
      </c>
    </row>
    <row r="480" spans="3:11" x14ac:dyDescent="0.25">
      <c r="C480" s="64">
        <v>44786</v>
      </c>
      <c r="D480" s="66" t="s">
        <v>107</v>
      </c>
      <c r="E480" s="78">
        <v>0.53125</v>
      </c>
      <c r="F480" s="66">
        <v>4</v>
      </c>
      <c r="G480" s="66">
        <v>9</v>
      </c>
      <c r="H480" s="67">
        <v>2</v>
      </c>
      <c r="I480" s="13">
        <f t="shared" si="21"/>
        <v>410</v>
      </c>
      <c r="J480" s="8">
        <f t="shared" si="22"/>
        <v>1</v>
      </c>
      <c r="K480" s="6">
        <f t="shared" si="23"/>
        <v>2</v>
      </c>
    </row>
    <row r="481" spans="3:11" x14ac:dyDescent="0.25">
      <c r="C481" s="64">
        <v>44786</v>
      </c>
      <c r="D481" s="66" t="s">
        <v>107</v>
      </c>
      <c r="E481" s="78">
        <v>0.55555555555555558</v>
      </c>
      <c r="F481" s="66">
        <v>4</v>
      </c>
      <c r="G481" s="66">
        <v>9</v>
      </c>
      <c r="H481" s="67">
        <v>3</v>
      </c>
      <c r="I481" s="13">
        <f t="shared" si="21"/>
        <v>411</v>
      </c>
      <c r="J481" s="8">
        <f t="shared" si="22"/>
        <v>1</v>
      </c>
      <c r="K481" s="6">
        <f t="shared" si="23"/>
        <v>1</v>
      </c>
    </row>
    <row r="482" spans="3:11" x14ac:dyDescent="0.25">
      <c r="C482" s="64">
        <v>44786</v>
      </c>
      <c r="D482" s="66" t="s">
        <v>45</v>
      </c>
      <c r="E482" s="78">
        <v>0.64930555555555558</v>
      </c>
      <c r="F482" s="66">
        <v>6</v>
      </c>
      <c r="G482" s="66">
        <v>7</v>
      </c>
      <c r="H482" s="67">
        <v>8</v>
      </c>
      <c r="I482" s="13">
        <f t="shared" si="21"/>
        <v>412</v>
      </c>
      <c r="J482" s="8">
        <f t="shared" si="22"/>
        <v>1</v>
      </c>
      <c r="K482" s="6">
        <f t="shared" si="23"/>
        <v>1</v>
      </c>
    </row>
    <row r="483" spans="3:11" x14ac:dyDescent="0.25">
      <c r="C483" s="64">
        <v>44786</v>
      </c>
      <c r="D483" s="66" t="s">
        <v>107</v>
      </c>
      <c r="E483" s="78">
        <v>0.66319444444444442</v>
      </c>
      <c r="F483" s="66">
        <v>4</v>
      </c>
      <c r="G483" s="66">
        <v>9</v>
      </c>
      <c r="H483" s="67">
        <v>7</v>
      </c>
      <c r="I483" s="13">
        <f t="shared" si="21"/>
        <v>413</v>
      </c>
      <c r="J483" s="8">
        <f t="shared" si="22"/>
        <v>1</v>
      </c>
      <c r="K483" s="6">
        <f t="shared" si="23"/>
        <v>1</v>
      </c>
    </row>
    <row r="484" spans="3:11" x14ac:dyDescent="0.25">
      <c r="C484" s="64">
        <v>44786</v>
      </c>
      <c r="D484" s="66" t="s">
        <v>107</v>
      </c>
      <c r="E484" s="78">
        <v>0.71388888888888891</v>
      </c>
      <c r="F484" s="66">
        <v>4</v>
      </c>
      <c r="G484" s="66">
        <v>9</v>
      </c>
      <c r="H484" s="67">
        <v>9</v>
      </c>
      <c r="I484" s="13">
        <f t="shared" si="21"/>
        <v>414</v>
      </c>
      <c r="J484" s="8">
        <f t="shared" si="22"/>
        <v>1</v>
      </c>
      <c r="K484" s="6">
        <f t="shared" si="23"/>
        <v>1</v>
      </c>
    </row>
    <row r="485" spans="3:11" x14ac:dyDescent="0.25">
      <c r="C485" s="64">
        <v>44793</v>
      </c>
      <c r="D485" s="66" t="s">
        <v>44</v>
      </c>
      <c r="E485" s="78">
        <v>0.50347222222222221</v>
      </c>
      <c r="F485" s="66">
        <v>5</v>
      </c>
      <c r="G485" s="66">
        <v>3</v>
      </c>
      <c r="H485" s="67">
        <v>2</v>
      </c>
      <c r="I485" s="13">
        <f t="shared" si="21"/>
        <v>415</v>
      </c>
      <c r="J485" s="8">
        <f t="shared" si="22"/>
        <v>1</v>
      </c>
      <c r="K485" s="6">
        <f t="shared" si="23"/>
        <v>1</v>
      </c>
    </row>
    <row r="486" spans="3:11" x14ac:dyDescent="0.25">
      <c r="C486" s="64">
        <v>44793</v>
      </c>
      <c r="D486" s="66" t="s">
        <v>44</v>
      </c>
      <c r="E486" s="78">
        <v>0.52777777777777779</v>
      </c>
      <c r="F486" s="66">
        <v>5</v>
      </c>
      <c r="G486" s="66">
        <v>3</v>
      </c>
      <c r="H486" s="67">
        <v>3</v>
      </c>
      <c r="I486" s="13">
        <f t="shared" si="21"/>
        <v>416</v>
      </c>
      <c r="J486" s="8">
        <f t="shared" si="22"/>
        <v>2</v>
      </c>
      <c r="K486" s="6">
        <f t="shared" si="23"/>
        <v>2</v>
      </c>
    </row>
    <row r="487" spans="3:11" x14ac:dyDescent="0.25">
      <c r="C487" s="64">
        <v>44793</v>
      </c>
      <c r="D487" s="66" t="s">
        <v>44</v>
      </c>
      <c r="E487" s="78">
        <v>0.52777777777777779</v>
      </c>
      <c r="F487" s="66">
        <v>5</v>
      </c>
      <c r="G487" s="66">
        <v>3</v>
      </c>
      <c r="H487" s="67">
        <v>3</v>
      </c>
      <c r="I487" s="13">
        <f t="shared" si="21"/>
        <v>416</v>
      </c>
      <c r="J487" s="8">
        <f t="shared" si="22"/>
        <v>1</v>
      </c>
      <c r="K487" s="6">
        <f t="shared" si="23"/>
        <v>2</v>
      </c>
    </row>
    <row r="488" spans="3:11" x14ac:dyDescent="0.25">
      <c r="C488" s="64">
        <v>44793</v>
      </c>
      <c r="D488" s="66" t="s">
        <v>44</v>
      </c>
      <c r="E488" s="78">
        <v>0.55208333333333337</v>
      </c>
      <c r="F488" s="66">
        <v>5</v>
      </c>
      <c r="G488" s="66">
        <v>3</v>
      </c>
      <c r="H488" s="67">
        <v>4</v>
      </c>
      <c r="I488" s="13">
        <f t="shared" si="21"/>
        <v>417</v>
      </c>
      <c r="J488" s="8">
        <f t="shared" si="22"/>
        <v>1</v>
      </c>
      <c r="K488" s="6">
        <f t="shared" si="23"/>
        <v>1</v>
      </c>
    </row>
    <row r="489" spans="3:11" x14ac:dyDescent="0.25">
      <c r="C489" s="64">
        <v>44793</v>
      </c>
      <c r="D489" s="66" t="s">
        <v>125</v>
      </c>
      <c r="E489" s="78">
        <v>0.58680555555555558</v>
      </c>
      <c r="F489" s="66">
        <v>8</v>
      </c>
      <c r="G489" s="66">
        <v>5</v>
      </c>
      <c r="H489" s="67">
        <v>3</v>
      </c>
      <c r="I489" s="13">
        <f t="shared" si="21"/>
        <v>418</v>
      </c>
      <c r="J489" s="8">
        <f t="shared" si="22"/>
        <v>1</v>
      </c>
      <c r="K489" s="6">
        <f t="shared" si="23"/>
        <v>1</v>
      </c>
    </row>
    <row r="490" spans="3:11" x14ac:dyDescent="0.25">
      <c r="C490" s="64">
        <v>44793</v>
      </c>
      <c r="D490" s="66" t="s">
        <v>44</v>
      </c>
      <c r="E490" s="78">
        <v>0.60069444444444442</v>
      </c>
      <c r="F490" s="66">
        <v>5</v>
      </c>
      <c r="G490" s="66">
        <v>3</v>
      </c>
      <c r="H490" s="67">
        <v>6</v>
      </c>
      <c r="I490" s="13">
        <f t="shared" si="21"/>
        <v>419</v>
      </c>
      <c r="J490" s="8">
        <f t="shared" si="22"/>
        <v>1</v>
      </c>
      <c r="K490" s="6">
        <f t="shared" si="23"/>
        <v>1</v>
      </c>
    </row>
    <row r="491" spans="3:11" x14ac:dyDescent="0.25">
      <c r="C491" s="64">
        <v>44793</v>
      </c>
      <c r="D491" s="66" t="s">
        <v>44</v>
      </c>
      <c r="E491" s="78">
        <v>0.62847222222222221</v>
      </c>
      <c r="F491" s="66">
        <v>5</v>
      </c>
      <c r="G491" s="66">
        <v>3</v>
      </c>
      <c r="H491" s="67">
        <v>7</v>
      </c>
      <c r="I491" s="13">
        <f t="shared" si="21"/>
        <v>420</v>
      </c>
      <c r="J491" s="8">
        <f t="shared" si="22"/>
        <v>1</v>
      </c>
      <c r="K491" s="6">
        <f t="shared" si="23"/>
        <v>1</v>
      </c>
    </row>
    <row r="492" spans="3:11" x14ac:dyDescent="0.25">
      <c r="C492" s="64">
        <v>44800</v>
      </c>
      <c r="D492" s="66" t="s">
        <v>45</v>
      </c>
      <c r="E492" s="78">
        <v>0.55555555555555558</v>
      </c>
      <c r="F492" s="66">
        <v>5</v>
      </c>
      <c r="G492" s="66">
        <v>0</v>
      </c>
      <c r="H492" s="67">
        <v>4</v>
      </c>
      <c r="I492" s="13">
        <f t="shared" si="21"/>
        <v>421</v>
      </c>
      <c r="J492" s="8">
        <f t="shared" si="22"/>
        <v>1</v>
      </c>
      <c r="K492" s="6">
        <f t="shared" si="23"/>
        <v>1</v>
      </c>
    </row>
    <row r="493" spans="3:11" x14ac:dyDescent="0.25">
      <c r="C493" s="64">
        <v>44800</v>
      </c>
      <c r="D493" s="66" t="s">
        <v>107</v>
      </c>
      <c r="E493" s="78">
        <v>0.64583333333333337</v>
      </c>
      <c r="F493" s="66">
        <v>6</v>
      </c>
      <c r="G493" s="66">
        <v>0</v>
      </c>
      <c r="H493" s="67">
        <v>6</v>
      </c>
      <c r="I493" s="13">
        <f t="shared" si="21"/>
        <v>422</v>
      </c>
      <c r="J493" s="8">
        <f t="shared" si="22"/>
        <v>2</v>
      </c>
      <c r="K493" s="6">
        <f t="shared" si="23"/>
        <v>2</v>
      </c>
    </row>
    <row r="494" spans="3:11" x14ac:dyDescent="0.25">
      <c r="C494" s="64">
        <v>44800</v>
      </c>
      <c r="D494" s="66" t="s">
        <v>107</v>
      </c>
      <c r="E494" s="78">
        <v>0.64583333333333337</v>
      </c>
      <c r="F494" s="66">
        <v>6</v>
      </c>
      <c r="G494" s="66">
        <v>0</v>
      </c>
      <c r="H494" s="67">
        <v>6</v>
      </c>
      <c r="I494" s="13">
        <f t="shared" si="21"/>
        <v>422</v>
      </c>
      <c r="J494" s="8">
        <f t="shared" si="22"/>
        <v>1</v>
      </c>
      <c r="K494" s="6">
        <f t="shared" si="23"/>
        <v>2</v>
      </c>
    </row>
    <row r="495" spans="3:11" x14ac:dyDescent="0.25">
      <c r="C495" s="64">
        <v>44807</v>
      </c>
      <c r="D495" s="66" t="s">
        <v>44</v>
      </c>
      <c r="E495" s="78">
        <v>0.51041666666666663</v>
      </c>
      <c r="F495" s="66">
        <v>7</v>
      </c>
      <c r="G495" s="66">
        <v>7</v>
      </c>
      <c r="H495" s="67">
        <v>2</v>
      </c>
      <c r="I495" s="13">
        <f t="shared" si="21"/>
        <v>423</v>
      </c>
      <c r="J495" s="8">
        <f t="shared" si="22"/>
        <v>2</v>
      </c>
      <c r="K495" s="6">
        <f t="shared" si="23"/>
        <v>2</v>
      </c>
    </row>
    <row r="496" spans="3:11" x14ac:dyDescent="0.25">
      <c r="C496" s="64">
        <v>44807</v>
      </c>
      <c r="D496" s="66" t="s">
        <v>44</v>
      </c>
      <c r="E496" s="78">
        <v>0.51041666666666663</v>
      </c>
      <c r="F496" s="66">
        <v>7</v>
      </c>
      <c r="G496" s="66">
        <v>7</v>
      </c>
      <c r="H496" s="67">
        <v>2</v>
      </c>
      <c r="I496" s="13">
        <f t="shared" si="21"/>
        <v>423</v>
      </c>
      <c r="J496" s="8">
        <f t="shared" si="22"/>
        <v>1</v>
      </c>
      <c r="K496" s="6">
        <f t="shared" si="23"/>
        <v>2</v>
      </c>
    </row>
    <row r="497" spans="3:11" x14ac:dyDescent="0.25">
      <c r="C497" s="64">
        <v>44807</v>
      </c>
      <c r="D497" s="66" t="s">
        <v>44</v>
      </c>
      <c r="E497" s="78">
        <v>0.55902777777777779</v>
      </c>
      <c r="F497" s="66">
        <v>7</v>
      </c>
      <c r="G497" s="66">
        <v>7</v>
      </c>
      <c r="H497" s="67">
        <v>4</v>
      </c>
      <c r="I497" s="13">
        <f t="shared" si="21"/>
        <v>424</v>
      </c>
      <c r="J497" s="8">
        <f t="shared" si="22"/>
        <v>1</v>
      </c>
      <c r="K497" s="6">
        <f t="shared" si="23"/>
        <v>1</v>
      </c>
    </row>
    <row r="498" spans="3:11" x14ac:dyDescent="0.25">
      <c r="C498" s="64">
        <v>44807</v>
      </c>
      <c r="D498" s="66" t="s">
        <v>125</v>
      </c>
      <c r="E498" s="78">
        <v>0.70138888888888884</v>
      </c>
      <c r="F498" s="66">
        <v>5</v>
      </c>
      <c r="G498" s="66">
        <v>0</v>
      </c>
      <c r="H498" s="67">
        <v>8</v>
      </c>
      <c r="I498" s="13">
        <f t="shared" si="21"/>
        <v>425</v>
      </c>
      <c r="J498" s="8">
        <f t="shared" si="22"/>
        <v>1</v>
      </c>
      <c r="K498" s="6">
        <f t="shared" si="23"/>
        <v>1</v>
      </c>
    </row>
    <row r="499" spans="3:11" x14ac:dyDescent="0.25">
      <c r="C499" s="64">
        <v>44814</v>
      </c>
      <c r="D499" s="66" t="s">
        <v>45</v>
      </c>
      <c r="E499" s="78">
        <v>0.51041666666666663</v>
      </c>
      <c r="F499" s="66">
        <v>5</v>
      </c>
      <c r="G499" s="66">
        <v>5</v>
      </c>
      <c r="H499" s="67">
        <v>2</v>
      </c>
      <c r="I499" s="13">
        <f t="shared" si="21"/>
        <v>426</v>
      </c>
      <c r="J499" s="8">
        <f t="shared" si="22"/>
        <v>1</v>
      </c>
      <c r="K499" s="6">
        <f t="shared" si="23"/>
        <v>1</v>
      </c>
    </row>
    <row r="500" spans="3:11" x14ac:dyDescent="0.25">
      <c r="C500" s="64">
        <v>44814</v>
      </c>
      <c r="D500" s="66" t="s">
        <v>45</v>
      </c>
      <c r="E500" s="78">
        <v>0.53472222222222221</v>
      </c>
      <c r="F500" s="66">
        <v>5</v>
      </c>
      <c r="G500" s="66">
        <v>5</v>
      </c>
      <c r="H500" s="67">
        <v>3</v>
      </c>
      <c r="I500" s="13">
        <f t="shared" si="21"/>
        <v>427</v>
      </c>
      <c r="J500" s="8">
        <f t="shared" si="22"/>
        <v>1</v>
      </c>
      <c r="K500" s="6">
        <f t="shared" si="23"/>
        <v>1</v>
      </c>
    </row>
    <row r="501" spans="3:11" x14ac:dyDescent="0.25">
      <c r="C501" s="64">
        <v>44814</v>
      </c>
      <c r="D501" s="66" t="s">
        <v>225</v>
      </c>
      <c r="E501" s="78">
        <v>0.59722222222222221</v>
      </c>
      <c r="F501" s="66">
        <v>7</v>
      </c>
      <c r="G501" s="66">
        <v>0</v>
      </c>
      <c r="H501" s="67">
        <v>4</v>
      </c>
      <c r="I501" s="13">
        <f t="shared" si="21"/>
        <v>428</v>
      </c>
      <c r="J501" s="8">
        <f t="shared" si="22"/>
        <v>1</v>
      </c>
      <c r="K501" s="6">
        <f t="shared" si="23"/>
        <v>1</v>
      </c>
    </row>
    <row r="502" spans="3:11" x14ac:dyDescent="0.25">
      <c r="C502" s="64">
        <v>44814</v>
      </c>
      <c r="D502" s="66" t="s">
        <v>225</v>
      </c>
      <c r="E502" s="78">
        <v>0.70138888888888884</v>
      </c>
      <c r="F502" s="66">
        <v>7</v>
      </c>
      <c r="G502" s="66">
        <v>0</v>
      </c>
      <c r="H502" s="67">
        <v>8</v>
      </c>
      <c r="I502" s="13">
        <f t="shared" si="21"/>
        <v>429</v>
      </c>
      <c r="J502" s="8">
        <f t="shared" si="22"/>
        <v>2</v>
      </c>
      <c r="K502" s="6">
        <f t="shared" si="23"/>
        <v>2</v>
      </c>
    </row>
    <row r="503" spans="3:11" x14ac:dyDescent="0.25">
      <c r="C503" s="64">
        <v>44814</v>
      </c>
      <c r="D503" s="66" t="s">
        <v>225</v>
      </c>
      <c r="E503" s="78">
        <v>0.70138888888888884</v>
      </c>
      <c r="F503" s="66">
        <v>7</v>
      </c>
      <c r="G503" s="66">
        <v>0</v>
      </c>
      <c r="H503" s="67">
        <v>8</v>
      </c>
      <c r="I503" s="13">
        <f t="shared" si="21"/>
        <v>429</v>
      </c>
      <c r="J503" s="8">
        <f t="shared" si="22"/>
        <v>1</v>
      </c>
      <c r="K503" s="6">
        <f t="shared" si="23"/>
        <v>2</v>
      </c>
    </row>
    <row r="504" spans="3:11" x14ac:dyDescent="0.25">
      <c r="C504" s="64">
        <v>44814</v>
      </c>
      <c r="D504" s="66" t="s">
        <v>45</v>
      </c>
      <c r="E504" s="78">
        <v>0.71875</v>
      </c>
      <c r="F504" s="66">
        <v>5</v>
      </c>
      <c r="G504" s="66">
        <v>5</v>
      </c>
      <c r="H504" s="67">
        <v>10</v>
      </c>
      <c r="I504" s="13">
        <f t="shared" si="21"/>
        <v>430</v>
      </c>
      <c r="J504" s="8">
        <f t="shared" si="22"/>
        <v>1</v>
      </c>
      <c r="K504" s="6">
        <f t="shared" si="23"/>
        <v>1</v>
      </c>
    </row>
    <row r="505" spans="3:11" x14ac:dyDescent="0.25">
      <c r="C505" s="64">
        <v>44821</v>
      </c>
      <c r="D505" s="66" t="s">
        <v>44</v>
      </c>
      <c r="E505" s="78">
        <v>0.53472222222222221</v>
      </c>
      <c r="F505" s="66">
        <v>7</v>
      </c>
      <c r="G505" s="66">
        <v>0</v>
      </c>
      <c r="H505" s="67">
        <v>3</v>
      </c>
      <c r="I505" s="13">
        <f t="shared" si="21"/>
        <v>431</v>
      </c>
      <c r="J505" s="8">
        <f t="shared" si="22"/>
        <v>1</v>
      </c>
      <c r="K505" s="6">
        <f t="shared" si="23"/>
        <v>1</v>
      </c>
    </row>
    <row r="506" spans="3:11" x14ac:dyDescent="0.25">
      <c r="C506" s="64">
        <v>44821</v>
      </c>
      <c r="D506" s="66" t="s">
        <v>44</v>
      </c>
      <c r="E506" s="78">
        <v>0.58333333333333337</v>
      </c>
      <c r="F506" s="66">
        <v>7</v>
      </c>
      <c r="G506" s="66">
        <v>0</v>
      </c>
      <c r="H506" s="67">
        <v>5</v>
      </c>
      <c r="I506" s="13">
        <f t="shared" si="21"/>
        <v>432</v>
      </c>
      <c r="J506" s="8">
        <f t="shared" si="22"/>
        <v>1</v>
      </c>
      <c r="K506" s="6">
        <f t="shared" si="23"/>
        <v>1</v>
      </c>
    </row>
    <row r="507" spans="3:11" x14ac:dyDescent="0.25">
      <c r="C507" s="64">
        <v>44821</v>
      </c>
      <c r="D507" s="66" t="s">
        <v>107</v>
      </c>
      <c r="E507" s="78">
        <v>0.67708333333333337</v>
      </c>
      <c r="F507" s="66">
        <v>6</v>
      </c>
      <c r="G507" s="66">
        <v>6</v>
      </c>
      <c r="H507" s="67">
        <v>7</v>
      </c>
      <c r="I507" s="13">
        <f t="shared" si="21"/>
        <v>433</v>
      </c>
      <c r="J507" s="8">
        <f t="shared" si="22"/>
        <v>1</v>
      </c>
      <c r="K507" s="6">
        <f t="shared" si="23"/>
        <v>1</v>
      </c>
    </row>
    <row r="508" spans="3:11" x14ac:dyDescent="0.25">
      <c r="C508" s="64">
        <v>44827</v>
      </c>
      <c r="D508" s="66" t="s">
        <v>3</v>
      </c>
      <c r="E508" s="78">
        <v>0.84375</v>
      </c>
      <c r="F508" s="66">
        <v>5</v>
      </c>
      <c r="G508" s="66">
        <v>0</v>
      </c>
      <c r="H508" s="67">
        <v>5</v>
      </c>
      <c r="I508" s="13">
        <f t="shared" si="21"/>
        <v>434</v>
      </c>
      <c r="J508" s="8">
        <f t="shared" si="22"/>
        <v>1</v>
      </c>
      <c r="K508" s="6">
        <f t="shared" si="23"/>
        <v>1</v>
      </c>
    </row>
    <row r="509" spans="3:11" x14ac:dyDescent="0.25">
      <c r="C509" s="64">
        <v>44827</v>
      </c>
      <c r="D509" s="66" t="s">
        <v>3</v>
      </c>
      <c r="E509" s="78">
        <v>0.90625</v>
      </c>
      <c r="F509" s="66">
        <v>5</v>
      </c>
      <c r="G509" s="66">
        <v>0</v>
      </c>
      <c r="H509" s="67">
        <v>8</v>
      </c>
      <c r="I509" s="13">
        <f t="shared" si="21"/>
        <v>435</v>
      </c>
      <c r="J509" s="8">
        <f t="shared" si="22"/>
        <v>1</v>
      </c>
      <c r="K509" s="6">
        <f t="shared" si="23"/>
        <v>1</v>
      </c>
    </row>
    <row r="510" spans="3:11" x14ac:dyDescent="0.25">
      <c r="C510" s="64">
        <v>44828</v>
      </c>
      <c r="D510" s="66" t="s">
        <v>45</v>
      </c>
      <c r="E510" s="78">
        <v>0.56944444444444442</v>
      </c>
      <c r="F510" s="66">
        <v>5</v>
      </c>
      <c r="G510" s="66">
        <v>0</v>
      </c>
      <c r="H510" s="67">
        <v>4</v>
      </c>
      <c r="I510" s="13">
        <f t="shared" si="21"/>
        <v>436</v>
      </c>
      <c r="J510" s="8">
        <f t="shared" si="22"/>
        <v>1</v>
      </c>
      <c r="K510" s="6">
        <f t="shared" si="23"/>
        <v>1</v>
      </c>
    </row>
    <row r="511" spans="3:11" x14ac:dyDescent="0.25">
      <c r="C511" s="64">
        <v>44828</v>
      </c>
      <c r="D511" s="66" t="s">
        <v>45</v>
      </c>
      <c r="E511" s="78">
        <v>0.59375</v>
      </c>
      <c r="F511" s="66">
        <v>5</v>
      </c>
      <c r="G511" s="66">
        <v>0</v>
      </c>
      <c r="H511" s="67">
        <v>5</v>
      </c>
      <c r="I511" s="13">
        <f t="shared" si="21"/>
        <v>437</v>
      </c>
      <c r="J511" s="8">
        <f t="shared" si="22"/>
        <v>1</v>
      </c>
      <c r="K511" s="6">
        <f t="shared" si="23"/>
        <v>1</v>
      </c>
    </row>
    <row r="512" spans="3:11" x14ac:dyDescent="0.25">
      <c r="C512" s="64">
        <v>44828</v>
      </c>
      <c r="D512" s="66" t="s">
        <v>45</v>
      </c>
      <c r="E512" s="78">
        <v>0.69791666666666663</v>
      </c>
      <c r="F512" s="66">
        <v>5</v>
      </c>
      <c r="G512" s="66">
        <v>0</v>
      </c>
      <c r="H512" s="67">
        <v>9</v>
      </c>
      <c r="I512" s="13">
        <f t="shared" si="21"/>
        <v>438</v>
      </c>
      <c r="J512" s="8">
        <f t="shared" si="22"/>
        <v>1</v>
      </c>
      <c r="K512" s="6">
        <f t="shared" si="23"/>
        <v>1</v>
      </c>
    </row>
    <row r="513" spans="3:11" x14ac:dyDescent="0.25">
      <c r="C513" s="64">
        <v>44829</v>
      </c>
      <c r="D513" s="66" t="s">
        <v>231</v>
      </c>
      <c r="E513" s="78">
        <v>0.63541666666666663</v>
      </c>
      <c r="F513" s="66">
        <v>6</v>
      </c>
      <c r="G513" s="66">
        <v>0</v>
      </c>
      <c r="H513" s="67">
        <v>5</v>
      </c>
      <c r="I513" s="13">
        <f t="shared" si="21"/>
        <v>439</v>
      </c>
      <c r="J513" s="8">
        <f t="shared" si="22"/>
        <v>1</v>
      </c>
      <c r="K513" s="6">
        <f t="shared" si="23"/>
        <v>1</v>
      </c>
    </row>
    <row r="514" spans="3:11" x14ac:dyDescent="0.25">
      <c r="C514" s="64">
        <v>44829</v>
      </c>
      <c r="D514" s="66" t="s">
        <v>231</v>
      </c>
      <c r="E514" s="78">
        <v>0.72916666666666663</v>
      </c>
      <c r="F514" s="66">
        <v>6</v>
      </c>
      <c r="G514" s="66">
        <v>0</v>
      </c>
      <c r="H514" s="67">
        <v>9</v>
      </c>
      <c r="I514" s="13">
        <f t="shared" si="21"/>
        <v>440</v>
      </c>
      <c r="J514" s="8">
        <f t="shared" si="22"/>
        <v>2</v>
      </c>
      <c r="K514" s="6">
        <f t="shared" si="23"/>
        <v>2</v>
      </c>
    </row>
    <row r="515" spans="3:11" x14ac:dyDescent="0.25">
      <c r="C515" s="64">
        <v>44829</v>
      </c>
      <c r="D515" s="66" t="s">
        <v>231</v>
      </c>
      <c r="E515" s="78">
        <v>0.72916666666666663</v>
      </c>
      <c r="F515" s="66">
        <v>6</v>
      </c>
      <c r="G515" s="66">
        <v>0</v>
      </c>
      <c r="H515" s="67">
        <v>9</v>
      </c>
      <c r="I515" s="13">
        <f t="shared" si="21"/>
        <v>440</v>
      </c>
      <c r="J515" s="8">
        <f t="shared" si="22"/>
        <v>1</v>
      </c>
      <c r="K515" s="6">
        <f t="shared" si="23"/>
        <v>2</v>
      </c>
    </row>
    <row r="516" spans="3:11" x14ac:dyDescent="0.25">
      <c r="C516" s="64">
        <v>44835</v>
      </c>
      <c r="D516" s="66" t="s">
        <v>225</v>
      </c>
      <c r="E516" s="78">
        <v>0.55208333333333337</v>
      </c>
      <c r="F516" s="66">
        <v>4</v>
      </c>
      <c r="G516" s="66">
        <v>9</v>
      </c>
      <c r="H516" s="67">
        <v>2</v>
      </c>
      <c r="I516" s="13">
        <f t="shared" si="21"/>
        <v>441</v>
      </c>
      <c r="J516" s="8">
        <f t="shared" si="22"/>
        <v>1</v>
      </c>
      <c r="K516" s="6">
        <f t="shared" si="23"/>
        <v>1</v>
      </c>
    </row>
    <row r="517" spans="3:11" x14ac:dyDescent="0.25">
      <c r="C517" s="64">
        <v>44835</v>
      </c>
      <c r="D517" s="66" t="s">
        <v>225</v>
      </c>
      <c r="E517" s="78">
        <v>0.60069444444444442</v>
      </c>
      <c r="F517" s="66">
        <v>4</v>
      </c>
      <c r="G517" s="66">
        <v>9</v>
      </c>
      <c r="H517" s="67">
        <v>4</v>
      </c>
      <c r="I517" s="13">
        <f t="shared" si="21"/>
        <v>442</v>
      </c>
      <c r="J517" s="8">
        <f t="shared" si="22"/>
        <v>1</v>
      </c>
      <c r="K517" s="6">
        <f t="shared" si="23"/>
        <v>1</v>
      </c>
    </row>
    <row r="518" spans="3:11" x14ac:dyDescent="0.25">
      <c r="C518" s="64">
        <v>44835</v>
      </c>
      <c r="D518" s="66" t="s">
        <v>225</v>
      </c>
      <c r="E518" s="78">
        <v>0.71180555555555547</v>
      </c>
      <c r="F518" s="66">
        <v>4</v>
      </c>
      <c r="G518" s="66">
        <v>9</v>
      </c>
      <c r="H518" s="67">
        <v>8</v>
      </c>
      <c r="I518" s="13">
        <f t="shared" ref="I518:I581" si="24">IF(AND(C518=C517,H518=H517,D517=D518),I517,I517+1)</f>
        <v>443</v>
      </c>
      <c r="J518" s="8">
        <f t="shared" ref="J518:J581" si="25">IF(I518=I520,3,IF(I518=I519,2,1))</f>
        <v>1</v>
      </c>
      <c r="K518" s="6">
        <f t="shared" ref="K518:K581" si="26">IF(J516=3,3,IF(J517=3,3,IF(J517=2,2,J518)))</f>
        <v>1</v>
      </c>
    </row>
    <row r="519" spans="3:11" x14ac:dyDescent="0.25">
      <c r="C519" s="64">
        <v>44846</v>
      </c>
      <c r="D519" s="66" t="s">
        <v>107</v>
      </c>
      <c r="E519" s="78">
        <v>0.61111111111111105</v>
      </c>
      <c r="F519" s="66">
        <v>4</v>
      </c>
      <c r="G519" s="66">
        <v>0</v>
      </c>
      <c r="H519" s="67">
        <v>4</v>
      </c>
      <c r="I519" s="13">
        <f t="shared" si="24"/>
        <v>444</v>
      </c>
      <c r="J519" s="8">
        <f t="shared" si="25"/>
        <v>1</v>
      </c>
      <c r="K519" s="6">
        <f t="shared" si="26"/>
        <v>1</v>
      </c>
    </row>
    <row r="520" spans="3:11" x14ac:dyDescent="0.25">
      <c r="C520" s="64">
        <v>44846</v>
      </c>
      <c r="D520" s="66" t="s">
        <v>107</v>
      </c>
      <c r="E520" s="78">
        <v>0.73958333333333337</v>
      </c>
      <c r="F520" s="66">
        <v>4</v>
      </c>
      <c r="G520" s="66">
        <v>0</v>
      </c>
      <c r="H520" s="67">
        <v>9</v>
      </c>
      <c r="I520" s="13">
        <f t="shared" si="24"/>
        <v>445</v>
      </c>
      <c r="J520" s="8">
        <f t="shared" si="25"/>
        <v>1</v>
      </c>
      <c r="K520" s="6">
        <f t="shared" si="26"/>
        <v>1</v>
      </c>
    </row>
    <row r="521" spans="3:11" x14ac:dyDescent="0.25">
      <c r="C521" s="64">
        <v>44849</v>
      </c>
      <c r="D521" s="66" t="s">
        <v>107</v>
      </c>
      <c r="E521" s="78">
        <v>0.63194444444444442</v>
      </c>
      <c r="F521" s="66">
        <v>8</v>
      </c>
      <c r="G521" s="66">
        <v>6</v>
      </c>
      <c r="H521" s="67">
        <v>6</v>
      </c>
      <c r="I521" s="13">
        <f t="shared" si="24"/>
        <v>446</v>
      </c>
      <c r="J521" s="8">
        <f t="shared" si="25"/>
        <v>1</v>
      </c>
      <c r="K521" s="6">
        <f t="shared" si="26"/>
        <v>1</v>
      </c>
    </row>
    <row r="522" spans="3:11" x14ac:dyDescent="0.25">
      <c r="C522" s="64">
        <v>44849</v>
      </c>
      <c r="D522" s="66" t="s">
        <v>107</v>
      </c>
      <c r="E522" s="78">
        <v>0.6875</v>
      </c>
      <c r="F522" s="66">
        <v>8</v>
      </c>
      <c r="G522" s="66">
        <v>6</v>
      </c>
      <c r="H522" s="67">
        <v>8</v>
      </c>
      <c r="I522" s="13">
        <f t="shared" si="24"/>
        <v>447</v>
      </c>
      <c r="J522" s="8">
        <f t="shared" si="25"/>
        <v>1</v>
      </c>
      <c r="K522" s="6">
        <f t="shared" si="26"/>
        <v>1</v>
      </c>
    </row>
    <row r="523" spans="3:11" x14ac:dyDescent="0.25">
      <c r="C523" s="64">
        <v>44849</v>
      </c>
      <c r="D523" s="66" t="s">
        <v>107</v>
      </c>
      <c r="E523" s="78">
        <v>0.73958333333333337</v>
      </c>
      <c r="F523" s="66">
        <v>8</v>
      </c>
      <c r="G523" s="66">
        <v>6</v>
      </c>
      <c r="H523" s="67">
        <v>9</v>
      </c>
      <c r="I523" s="13">
        <f t="shared" si="24"/>
        <v>448</v>
      </c>
      <c r="J523" s="8">
        <f t="shared" si="25"/>
        <v>1</v>
      </c>
      <c r="K523" s="6">
        <f t="shared" si="26"/>
        <v>1</v>
      </c>
    </row>
    <row r="524" spans="3:11" x14ac:dyDescent="0.25">
      <c r="C524" s="64">
        <v>44849</v>
      </c>
      <c r="D524" s="66" t="s">
        <v>107</v>
      </c>
      <c r="E524" s="78">
        <v>0.74305555555555547</v>
      </c>
      <c r="F524" s="66">
        <v>8</v>
      </c>
      <c r="G524" s="66">
        <v>6</v>
      </c>
      <c r="H524" s="67">
        <v>10</v>
      </c>
      <c r="I524" s="13">
        <f t="shared" si="24"/>
        <v>449</v>
      </c>
      <c r="J524" s="8">
        <f t="shared" si="25"/>
        <v>1</v>
      </c>
      <c r="K524" s="6">
        <f t="shared" si="26"/>
        <v>1</v>
      </c>
    </row>
    <row r="525" spans="3:11" x14ac:dyDescent="0.25">
      <c r="C525" s="64">
        <v>44849</v>
      </c>
      <c r="D525" s="66" t="s">
        <v>44</v>
      </c>
      <c r="E525" s="78">
        <v>0.75694444444444453</v>
      </c>
      <c r="F525" s="66">
        <v>7</v>
      </c>
      <c r="G525" s="66">
        <v>0</v>
      </c>
      <c r="H525" s="67">
        <v>10</v>
      </c>
      <c r="I525" s="13">
        <f t="shared" si="24"/>
        <v>450</v>
      </c>
      <c r="J525" s="8">
        <f t="shared" si="25"/>
        <v>1</v>
      </c>
      <c r="K525" s="6">
        <f t="shared" si="26"/>
        <v>1</v>
      </c>
    </row>
    <row r="526" spans="3:11" x14ac:dyDescent="0.25">
      <c r="C526" s="64">
        <v>44855</v>
      </c>
      <c r="D526" s="66" t="s">
        <v>3</v>
      </c>
      <c r="E526" s="78">
        <v>0.78125</v>
      </c>
      <c r="F526" s="66">
        <v>5</v>
      </c>
      <c r="G526" s="66">
        <v>0</v>
      </c>
      <c r="H526" s="67">
        <v>2</v>
      </c>
      <c r="I526" s="13">
        <f t="shared" si="24"/>
        <v>451</v>
      </c>
      <c r="J526" s="8">
        <f t="shared" si="25"/>
        <v>1</v>
      </c>
      <c r="K526" s="6">
        <f t="shared" si="26"/>
        <v>1</v>
      </c>
    </row>
    <row r="527" spans="3:11" x14ac:dyDescent="0.25">
      <c r="C527" s="64">
        <v>44855</v>
      </c>
      <c r="D527" s="66" t="s">
        <v>3</v>
      </c>
      <c r="E527" s="78">
        <v>0.80208333333333337</v>
      </c>
      <c r="F527" s="66">
        <v>5</v>
      </c>
      <c r="G527" s="66">
        <v>0</v>
      </c>
      <c r="H527" s="67">
        <v>3</v>
      </c>
      <c r="I527" s="13">
        <f t="shared" si="24"/>
        <v>452</v>
      </c>
      <c r="J527" s="8">
        <f t="shared" si="25"/>
        <v>1</v>
      </c>
      <c r="K527" s="6">
        <f t="shared" si="26"/>
        <v>1</v>
      </c>
    </row>
    <row r="528" spans="3:11" x14ac:dyDescent="0.25">
      <c r="C528" s="64">
        <v>44856</v>
      </c>
      <c r="D528" s="66" t="s">
        <v>44</v>
      </c>
      <c r="E528" s="78">
        <v>0.59375</v>
      </c>
      <c r="F528" s="66">
        <v>6</v>
      </c>
      <c r="G528" s="66">
        <v>4</v>
      </c>
      <c r="H528" s="67">
        <v>4</v>
      </c>
      <c r="I528" s="13">
        <f t="shared" si="24"/>
        <v>453</v>
      </c>
      <c r="J528" s="8">
        <f t="shared" si="25"/>
        <v>1</v>
      </c>
      <c r="K528" s="6">
        <f t="shared" si="26"/>
        <v>1</v>
      </c>
    </row>
    <row r="529" spans="3:11" x14ac:dyDescent="0.25">
      <c r="C529" s="64">
        <v>44856</v>
      </c>
      <c r="D529" s="66" t="s">
        <v>44</v>
      </c>
      <c r="E529" s="78">
        <v>0.61805555555555558</v>
      </c>
      <c r="F529" s="66">
        <v>6</v>
      </c>
      <c r="G529" s="66">
        <v>4</v>
      </c>
      <c r="H529" s="67">
        <v>5</v>
      </c>
      <c r="I529" s="13">
        <f t="shared" si="24"/>
        <v>454</v>
      </c>
      <c r="J529" s="8">
        <f t="shared" si="25"/>
        <v>1</v>
      </c>
      <c r="K529" s="6">
        <f t="shared" si="26"/>
        <v>1</v>
      </c>
    </row>
    <row r="530" spans="3:11" x14ac:dyDescent="0.25">
      <c r="C530" s="64">
        <v>44856</v>
      </c>
      <c r="D530" s="66" t="s">
        <v>125</v>
      </c>
      <c r="E530" s="78">
        <v>0.74305555555555547</v>
      </c>
      <c r="F530" s="66">
        <v>6</v>
      </c>
      <c r="G530" s="66">
        <v>0</v>
      </c>
      <c r="H530" s="67">
        <v>10</v>
      </c>
      <c r="I530" s="13">
        <f t="shared" si="24"/>
        <v>455</v>
      </c>
      <c r="J530" s="8">
        <f t="shared" si="25"/>
        <v>1</v>
      </c>
      <c r="K530" s="6">
        <f t="shared" si="26"/>
        <v>1</v>
      </c>
    </row>
    <row r="531" spans="3:11" x14ac:dyDescent="0.25">
      <c r="C531" s="64">
        <v>44863</v>
      </c>
      <c r="D531" s="66" t="s">
        <v>45</v>
      </c>
      <c r="E531" s="78">
        <v>0.53125</v>
      </c>
      <c r="F531" s="66">
        <v>4</v>
      </c>
      <c r="G531" s="66">
        <v>0</v>
      </c>
      <c r="H531" s="67">
        <v>2</v>
      </c>
      <c r="I531" s="13">
        <f t="shared" si="24"/>
        <v>456</v>
      </c>
      <c r="J531" s="8">
        <f t="shared" si="25"/>
        <v>1</v>
      </c>
      <c r="K531" s="6">
        <f t="shared" si="26"/>
        <v>1</v>
      </c>
    </row>
    <row r="532" spans="3:11" x14ac:dyDescent="0.25">
      <c r="C532" s="64">
        <v>44863</v>
      </c>
      <c r="D532" s="66" t="s">
        <v>237</v>
      </c>
      <c r="E532" s="78">
        <v>0.625</v>
      </c>
      <c r="F532" s="66">
        <v>7</v>
      </c>
      <c r="G532" s="66">
        <v>0</v>
      </c>
      <c r="H532" s="67">
        <v>5</v>
      </c>
      <c r="I532" s="13">
        <f t="shared" si="24"/>
        <v>457</v>
      </c>
      <c r="J532" s="8">
        <f t="shared" si="25"/>
        <v>1</v>
      </c>
      <c r="K532" s="6">
        <f t="shared" si="26"/>
        <v>1</v>
      </c>
    </row>
    <row r="533" spans="3:11" x14ac:dyDescent="0.25">
      <c r="C533" s="64">
        <v>44863</v>
      </c>
      <c r="D533" s="66" t="s">
        <v>45</v>
      </c>
      <c r="E533" s="78">
        <v>0.75</v>
      </c>
      <c r="F533" s="66">
        <v>4</v>
      </c>
      <c r="G533" s="66">
        <v>0</v>
      </c>
      <c r="H533" s="67">
        <v>10</v>
      </c>
      <c r="I533" s="13">
        <f t="shared" si="24"/>
        <v>458</v>
      </c>
      <c r="J533" s="8">
        <f t="shared" si="25"/>
        <v>1</v>
      </c>
      <c r="K533" s="6">
        <f t="shared" si="26"/>
        <v>1</v>
      </c>
    </row>
    <row r="534" spans="3:11" x14ac:dyDescent="0.25">
      <c r="C534" s="64">
        <v>44866</v>
      </c>
      <c r="D534" s="66" t="s">
        <v>237</v>
      </c>
      <c r="E534" s="78">
        <v>0.47222222222222227</v>
      </c>
      <c r="F534" s="66">
        <v>5</v>
      </c>
      <c r="G534" s="66">
        <v>2</v>
      </c>
      <c r="H534" s="67">
        <v>2</v>
      </c>
      <c r="I534" s="13">
        <f t="shared" si="24"/>
        <v>459</v>
      </c>
      <c r="J534" s="8">
        <f t="shared" si="25"/>
        <v>1</v>
      </c>
      <c r="K534" s="6">
        <f t="shared" si="26"/>
        <v>1</v>
      </c>
    </row>
    <row r="535" spans="3:11" x14ac:dyDescent="0.25">
      <c r="C535" s="64">
        <v>44866</v>
      </c>
      <c r="D535" s="66" t="s">
        <v>237</v>
      </c>
      <c r="E535" s="78">
        <v>0.71875</v>
      </c>
      <c r="F535" s="66">
        <v>5</v>
      </c>
      <c r="G535" s="66">
        <v>2</v>
      </c>
      <c r="H535" s="67">
        <v>10</v>
      </c>
      <c r="I535" s="13">
        <f t="shared" si="24"/>
        <v>460</v>
      </c>
      <c r="J535" s="8">
        <f t="shared" si="25"/>
        <v>2</v>
      </c>
      <c r="K535" s="6">
        <f t="shared" si="26"/>
        <v>2</v>
      </c>
    </row>
    <row r="536" spans="3:11" x14ac:dyDescent="0.25">
      <c r="C536" s="64">
        <v>44866</v>
      </c>
      <c r="D536" s="66" t="s">
        <v>237</v>
      </c>
      <c r="E536" s="78">
        <v>0.71875</v>
      </c>
      <c r="F536" s="66">
        <v>5</v>
      </c>
      <c r="G536" s="66">
        <v>2</v>
      </c>
      <c r="H536" s="67">
        <v>10</v>
      </c>
      <c r="I536" s="13">
        <f t="shared" si="24"/>
        <v>460</v>
      </c>
      <c r="J536" s="8">
        <f t="shared" si="25"/>
        <v>1</v>
      </c>
      <c r="K536" s="6">
        <f t="shared" si="26"/>
        <v>2</v>
      </c>
    </row>
    <row r="537" spans="3:11" x14ac:dyDescent="0.25">
      <c r="C537" s="64">
        <v>44868</v>
      </c>
      <c r="D537" s="66" t="s">
        <v>237</v>
      </c>
      <c r="E537" s="78">
        <v>0.57638888888888895</v>
      </c>
      <c r="F537" s="66">
        <v>5</v>
      </c>
      <c r="G537" s="66">
        <v>5</v>
      </c>
      <c r="H537" s="67">
        <v>3</v>
      </c>
      <c r="I537" s="13">
        <f t="shared" si="24"/>
        <v>461</v>
      </c>
      <c r="J537" s="8">
        <f t="shared" si="25"/>
        <v>1</v>
      </c>
      <c r="K537" s="6">
        <f t="shared" si="26"/>
        <v>1</v>
      </c>
    </row>
    <row r="538" spans="3:11" x14ac:dyDescent="0.25">
      <c r="C538" s="64">
        <v>44868</v>
      </c>
      <c r="D538" s="66" t="s">
        <v>237</v>
      </c>
      <c r="E538" s="78">
        <v>0.63194444444444442</v>
      </c>
      <c r="F538" s="66">
        <v>5</v>
      </c>
      <c r="G538" s="66">
        <v>5</v>
      </c>
      <c r="H538" s="67">
        <v>5</v>
      </c>
      <c r="I538" s="13">
        <f t="shared" si="24"/>
        <v>462</v>
      </c>
      <c r="J538" s="8">
        <f t="shared" si="25"/>
        <v>1</v>
      </c>
      <c r="K538" s="6">
        <f t="shared" si="26"/>
        <v>1</v>
      </c>
    </row>
    <row r="539" spans="3:11" x14ac:dyDescent="0.25">
      <c r="C539" s="64">
        <v>44868</v>
      </c>
      <c r="D539" s="66" t="s">
        <v>237</v>
      </c>
      <c r="E539" s="78">
        <v>0.65972222222222221</v>
      </c>
      <c r="F539" s="66">
        <v>5</v>
      </c>
      <c r="G539" s="66">
        <v>5</v>
      </c>
      <c r="H539" s="67">
        <v>6</v>
      </c>
      <c r="I539" s="13">
        <f t="shared" si="24"/>
        <v>463</v>
      </c>
      <c r="J539" s="8">
        <f t="shared" si="25"/>
        <v>2</v>
      </c>
      <c r="K539" s="6">
        <f t="shared" si="26"/>
        <v>2</v>
      </c>
    </row>
    <row r="540" spans="3:11" x14ac:dyDescent="0.25">
      <c r="C540" s="64">
        <v>44868</v>
      </c>
      <c r="D540" s="66" t="s">
        <v>237</v>
      </c>
      <c r="E540" s="78">
        <v>0.65972222222222221</v>
      </c>
      <c r="F540" s="66">
        <v>5</v>
      </c>
      <c r="G540" s="66">
        <v>5</v>
      </c>
      <c r="H540" s="67">
        <v>6</v>
      </c>
      <c r="I540" s="13">
        <f t="shared" si="24"/>
        <v>463</v>
      </c>
      <c r="J540" s="8">
        <f t="shared" si="25"/>
        <v>1</v>
      </c>
      <c r="K540" s="6">
        <f t="shared" si="26"/>
        <v>2</v>
      </c>
    </row>
    <row r="541" spans="3:11" x14ac:dyDescent="0.25">
      <c r="C541" s="64">
        <v>44870</v>
      </c>
      <c r="D541" s="66" t="s">
        <v>45</v>
      </c>
      <c r="E541" s="78">
        <v>0.51736111111111105</v>
      </c>
      <c r="F541" s="66">
        <v>4</v>
      </c>
      <c r="G541" s="66">
        <v>3</v>
      </c>
      <c r="H541" s="67">
        <v>1</v>
      </c>
      <c r="I541" s="13">
        <f t="shared" si="24"/>
        <v>464</v>
      </c>
      <c r="J541" s="8">
        <f t="shared" si="25"/>
        <v>1</v>
      </c>
      <c r="K541" s="6">
        <f t="shared" si="26"/>
        <v>1</v>
      </c>
    </row>
    <row r="542" spans="3:11" x14ac:dyDescent="0.25">
      <c r="C542" s="64">
        <v>44870</v>
      </c>
      <c r="D542" s="66" t="s">
        <v>45</v>
      </c>
      <c r="E542" s="78">
        <v>0.59027777777777779</v>
      </c>
      <c r="F542" s="66">
        <v>4</v>
      </c>
      <c r="G542" s="66">
        <v>3</v>
      </c>
      <c r="H542" s="67">
        <v>4</v>
      </c>
      <c r="I542" s="13">
        <f t="shared" si="24"/>
        <v>465</v>
      </c>
      <c r="J542" s="8">
        <f t="shared" si="25"/>
        <v>1</v>
      </c>
      <c r="K542" s="6">
        <f t="shared" si="26"/>
        <v>1</v>
      </c>
    </row>
    <row r="543" spans="3:11" x14ac:dyDescent="0.25">
      <c r="C543" s="64">
        <v>44870</v>
      </c>
      <c r="D543" s="66" t="s">
        <v>237</v>
      </c>
      <c r="E543" s="78">
        <v>0.60416666666666663</v>
      </c>
      <c r="F543" s="66">
        <v>4</v>
      </c>
      <c r="G543" s="66">
        <v>9</v>
      </c>
      <c r="H543" s="67">
        <v>4</v>
      </c>
      <c r="I543" s="13">
        <f t="shared" si="24"/>
        <v>466</v>
      </c>
      <c r="J543" s="8">
        <f t="shared" si="25"/>
        <v>1</v>
      </c>
      <c r="K543" s="6">
        <f t="shared" si="26"/>
        <v>1</v>
      </c>
    </row>
    <row r="544" spans="3:11" x14ac:dyDescent="0.25">
      <c r="C544" s="64">
        <v>44870</v>
      </c>
      <c r="D544" s="66" t="s">
        <v>45</v>
      </c>
      <c r="E544" s="78">
        <v>0.61805555555555558</v>
      </c>
      <c r="F544" s="66">
        <v>4</v>
      </c>
      <c r="G544" s="66">
        <v>3</v>
      </c>
      <c r="H544" s="67">
        <v>5</v>
      </c>
      <c r="I544" s="13">
        <f t="shared" si="24"/>
        <v>467</v>
      </c>
      <c r="J544" s="8">
        <f t="shared" si="25"/>
        <v>1</v>
      </c>
      <c r="K544" s="6">
        <f t="shared" si="26"/>
        <v>1</v>
      </c>
    </row>
    <row r="545" spans="3:11" x14ac:dyDescent="0.25">
      <c r="C545" s="64">
        <v>44870</v>
      </c>
      <c r="D545" s="66" t="s">
        <v>45</v>
      </c>
      <c r="E545" s="78">
        <v>0.72569444444444453</v>
      </c>
      <c r="F545" s="66">
        <v>4</v>
      </c>
      <c r="G545" s="66">
        <v>3</v>
      </c>
      <c r="H545" s="67">
        <v>9</v>
      </c>
      <c r="I545" s="13">
        <f t="shared" si="24"/>
        <v>468</v>
      </c>
      <c r="J545" s="8">
        <f t="shared" si="25"/>
        <v>1</v>
      </c>
      <c r="K545" s="6">
        <f t="shared" si="26"/>
        <v>1</v>
      </c>
    </row>
    <row r="546" spans="3:11" x14ac:dyDescent="0.25">
      <c r="C546" s="64">
        <v>44877</v>
      </c>
      <c r="D546" s="66" t="s">
        <v>228</v>
      </c>
      <c r="E546" s="78">
        <v>0.57291666666666663</v>
      </c>
      <c r="F546" s="66">
        <v>4</v>
      </c>
      <c r="G546" s="66">
        <v>3</v>
      </c>
      <c r="H546" s="67">
        <v>3</v>
      </c>
      <c r="I546" s="13">
        <f t="shared" si="24"/>
        <v>469</v>
      </c>
      <c r="J546" s="8">
        <f t="shared" si="25"/>
        <v>2</v>
      </c>
      <c r="K546" s="6">
        <f t="shared" si="26"/>
        <v>2</v>
      </c>
    </row>
    <row r="547" spans="3:11" x14ac:dyDescent="0.25">
      <c r="C547" s="64">
        <v>44877</v>
      </c>
      <c r="D547" s="66" t="s">
        <v>228</v>
      </c>
      <c r="E547" s="78">
        <v>0.57291666666666663</v>
      </c>
      <c r="F547" s="66">
        <v>4</v>
      </c>
      <c r="G547" s="66">
        <v>3</v>
      </c>
      <c r="H547" s="67">
        <v>3</v>
      </c>
      <c r="I547" s="13">
        <f t="shared" si="24"/>
        <v>469</v>
      </c>
      <c r="J547" s="8">
        <f t="shared" si="25"/>
        <v>1</v>
      </c>
      <c r="K547" s="6">
        <f t="shared" si="26"/>
        <v>2</v>
      </c>
    </row>
    <row r="548" spans="3:11" x14ac:dyDescent="0.25">
      <c r="C548" s="64">
        <v>44877</v>
      </c>
      <c r="D548" s="66" t="s">
        <v>49</v>
      </c>
      <c r="E548" s="78">
        <v>0.58680555555555558</v>
      </c>
      <c r="F548" s="66">
        <v>4</v>
      </c>
      <c r="G548" s="66">
        <v>0</v>
      </c>
      <c r="H548" s="67">
        <v>4</v>
      </c>
      <c r="I548" s="13">
        <f t="shared" si="24"/>
        <v>470</v>
      </c>
      <c r="J548" s="8">
        <f t="shared" si="25"/>
        <v>1</v>
      </c>
      <c r="K548" s="6">
        <f t="shared" si="26"/>
        <v>1</v>
      </c>
    </row>
    <row r="549" spans="3:11" x14ac:dyDescent="0.25">
      <c r="C549" s="64">
        <v>44877</v>
      </c>
      <c r="D549" s="66" t="s">
        <v>228</v>
      </c>
      <c r="E549" s="78">
        <v>0.625</v>
      </c>
      <c r="F549" s="66">
        <v>4</v>
      </c>
      <c r="G549" s="66">
        <v>3</v>
      </c>
      <c r="H549" s="67">
        <v>5</v>
      </c>
      <c r="I549" s="13">
        <f t="shared" si="24"/>
        <v>471</v>
      </c>
      <c r="J549" s="8">
        <f t="shared" si="25"/>
        <v>2</v>
      </c>
      <c r="K549" s="6">
        <f t="shared" si="26"/>
        <v>2</v>
      </c>
    </row>
    <row r="550" spans="3:11" x14ac:dyDescent="0.25">
      <c r="C550" s="64">
        <v>44877</v>
      </c>
      <c r="D550" s="66" t="s">
        <v>228</v>
      </c>
      <c r="E550" s="78">
        <v>0.625</v>
      </c>
      <c r="F550" s="66">
        <v>4</v>
      </c>
      <c r="G550" s="66">
        <v>3</v>
      </c>
      <c r="H550" s="67">
        <v>5</v>
      </c>
      <c r="I550" s="13">
        <f t="shared" si="24"/>
        <v>471</v>
      </c>
      <c r="J550" s="8">
        <f t="shared" si="25"/>
        <v>1</v>
      </c>
      <c r="K550" s="6">
        <f t="shared" si="26"/>
        <v>2</v>
      </c>
    </row>
    <row r="551" spans="3:11" x14ac:dyDescent="0.25">
      <c r="C551" s="64">
        <v>44877</v>
      </c>
      <c r="D551" s="66" t="s">
        <v>228</v>
      </c>
      <c r="E551" s="78">
        <v>0.70833333333333337</v>
      </c>
      <c r="F551" s="66">
        <v>4</v>
      </c>
      <c r="G551" s="66">
        <v>3</v>
      </c>
      <c r="H551" s="67">
        <v>8</v>
      </c>
      <c r="I551" s="13">
        <f t="shared" si="24"/>
        <v>472</v>
      </c>
      <c r="J551" s="8">
        <f t="shared" si="25"/>
        <v>1</v>
      </c>
      <c r="K551" s="6">
        <f t="shared" si="26"/>
        <v>1</v>
      </c>
    </row>
    <row r="552" spans="3:11" x14ac:dyDescent="0.25">
      <c r="C552" s="64">
        <v>44877</v>
      </c>
      <c r="D552" s="66" t="s">
        <v>49</v>
      </c>
      <c r="E552" s="78">
        <v>0.74652777777777779</v>
      </c>
      <c r="F552" s="66">
        <v>4</v>
      </c>
      <c r="G552" s="66">
        <v>0</v>
      </c>
      <c r="H552" s="67">
        <v>10</v>
      </c>
      <c r="I552" s="13">
        <f t="shared" si="24"/>
        <v>473</v>
      </c>
      <c r="J552" s="8">
        <f t="shared" si="25"/>
        <v>1</v>
      </c>
      <c r="K552" s="6">
        <f t="shared" si="26"/>
        <v>1</v>
      </c>
    </row>
    <row r="553" spans="3:11" x14ac:dyDescent="0.25">
      <c r="C553" s="64">
        <v>44884</v>
      </c>
      <c r="D553" s="66" t="s">
        <v>226</v>
      </c>
      <c r="E553" s="78">
        <v>0.50694444444444442</v>
      </c>
      <c r="F553" s="66">
        <v>4</v>
      </c>
      <c r="G553" s="66">
        <v>0</v>
      </c>
      <c r="H553" s="67">
        <v>1</v>
      </c>
      <c r="I553" s="13">
        <f t="shared" si="24"/>
        <v>474</v>
      </c>
      <c r="J553" s="8">
        <f t="shared" si="25"/>
        <v>2</v>
      </c>
      <c r="K553" s="6">
        <f t="shared" si="26"/>
        <v>2</v>
      </c>
    </row>
    <row r="554" spans="3:11" x14ac:dyDescent="0.25">
      <c r="C554" s="64">
        <v>44884</v>
      </c>
      <c r="D554" s="66" t="s">
        <v>226</v>
      </c>
      <c r="E554" s="78">
        <v>0.50694444444444442</v>
      </c>
      <c r="F554" s="66">
        <v>4</v>
      </c>
      <c r="G554" s="66">
        <v>0</v>
      </c>
      <c r="H554" s="67">
        <v>1</v>
      </c>
      <c r="I554" s="13">
        <f t="shared" si="24"/>
        <v>474</v>
      </c>
      <c r="J554" s="8">
        <f t="shared" si="25"/>
        <v>1</v>
      </c>
      <c r="K554" s="6">
        <f t="shared" si="26"/>
        <v>2</v>
      </c>
    </row>
    <row r="555" spans="3:11" x14ac:dyDescent="0.25">
      <c r="C555" s="64">
        <v>44884</v>
      </c>
      <c r="D555" s="66" t="s">
        <v>48</v>
      </c>
      <c r="E555" s="78">
        <v>0.53819444444444442</v>
      </c>
      <c r="F555" s="66">
        <v>4</v>
      </c>
      <c r="G555" s="66">
        <v>0</v>
      </c>
      <c r="H555" s="67">
        <v>2</v>
      </c>
      <c r="I555" s="13">
        <f t="shared" si="24"/>
        <v>475</v>
      </c>
      <c r="J555" s="8">
        <f t="shared" si="25"/>
        <v>1</v>
      </c>
      <c r="K555" s="6">
        <f t="shared" si="26"/>
        <v>1</v>
      </c>
    </row>
    <row r="556" spans="3:11" x14ac:dyDescent="0.25">
      <c r="C556" s="64">
        <v>44884</v>
      </c>
      <c r="D556" s="66" t="s">
        <v>48</v>
      </c>
      <c r="E556" s="78">
        <v>0.58680555555555558</v>
      </c>
      <c r="F556" s="66">
        <v>4</v>
      </c>
      <c r="G556" s="66">
        <v>0</v>
      </c>
      <c r="H556" s="67">
        <v>4</v>
      </c>
      <c r="I556" s="13">
        <f t="shared" si="24"/>
        <v>476</v>
      </c>
      <c r="J556" s="8">
        <f t="shared" si="25"/>
        <v>1</v>
      </c>
      <c r="K556" s="6">
        <f t="shared" si="26"/>
        <v>1</v>
      </c>
    </row>
    <row r="557" spans="3:11" x14ac:dyDescent="0.25">
      <c r="C557" s="64">
        <v>44884</v>
      </c>
      <c r="D557" s="66" t="s">
        <v>48</v>
      </c>
      <c r="E557" s="78">
        <v>0.61111111111111105</v>
      </c>
      <c r="F557" s="66">
        <v>4</v>
      </c>
      <c r="G557" s="66">
        <v>0</v>
      </c>
      <c r="H557" s="67">
        <v>5</v>
      </c>
      <c r="I557" s="13">
        <f t="shared" si="24"/>
        <v>477</v>
      </c>
      <c r="J557" s="8">
        <f t="shared" si="25"/>
        <v>1</v>
      </c>
      <c r="K557" s="6">
        <f t="shared" si="26"/>
        <v>1</v>
      </c>
    </row>
    <row r="558" spans="3:11" x14ac:dyDescent="0.25">
      <c r="C558" s="64">
        <v>44884</v>
      </c>
      <c r="D558" s="66" t="s">
        <v>226</v>
      </c>
      <c r="E558" s="78">
        <v>0.625</v>
      </c>
      <c r="F558" s="66">
        <v>4</v>
      </c>
      <c r="G558" s="66">
        <v>0</v>
      </c>
      <c r="H558" s="67">
        <v>6</v>
      </c>
      <c r="I558" s="13">
        <f t="shared" si="24"/>
        <v>478</v>
      </c>
      <c r="J558" s="8">
        <f t="shared" si="25"/>
        <v>1</v>
      </c>
      <c r="K558" s="6">
        <f t="shared" si="26"/>
        <v>1</v>
      </c>
    </row>
    <row r="559" spans="3:11" x14ac:dyDescent="0.25">
      <c r="C559" s="64">
        <v>44884</v>
      </c>
      <c r="D559" s="66" t="s">
        <v>226</v>
      </c>
      <c r="E559" s="78">
        <v>0.70833333333333337</v>
      </c>
      <c r="F559" s="66">
        <v>4</v>
      </c>
      <c r="G559" s="66">
        <v>0</v>
      </c>
      <c r="H559" s="67">
        <v>9</v>
      </c>
      <c r="I559" s="13">
        <f t="shared" si="24"/>
        <v>479</v>
      </c>
      <c r="J559" s="8">
        <f t="shared" si="25"/>
        <v>1</v>
      </c>
      <c r="K559" s="6">
        <f t="shared" si="26"/>
        <v>1</v>
      </c>
    </row>
    <row r="560" spans="3:11" x14ac:dyDescent="0.25">
      <c r="C560" s="64">
        <v>44884</v>
      </c>
      <c r="D560" s="66" t="s">
        <v>226</v>
      </c>
      <c r="E560" s="78">
        <v>0.73611111111111116</v>
      </c>
      <c r="F560" s="66">
        <v>4</v>
      </c>
      <c r="G560" s="66">
        <v>0</v>
      </c>
      <c r="H560" s="67">
        <v>10</v>
      </c>
      <c r="I560" s="13">
        <f t="shared" si="24"/>
        <v>480</v>
      </c>
      <c r="J560" s="8">
        <f t="shared" si="25"/>
        <v>1</v>
      </c>
      <c r="K560" s="6">
        <f t="shared" si="26"/>
        <v>1</v>
      </c>
    </row>
    <row r="561" spans="3:11" x14ac:dyDescent="0.25">
      <c r="C561" s="64">
        <v>44884</v>
      </c>
      <c r="D561" s="66" t="s">
        <v>48</v>
      </c>
      <c r="E561" s="78">
        <v>0.74652777777777779</v>
      </c>
      <c r="F561" s="66">
        <v>4</v>
      </c>
      <c r="G561" s="66">
        <v>0</v>
      </c>
      <c r="H561" s="67">
        <v>10</v>
      </c>
      <c r="I561" s="13">
        <f t="shared" si="24"/>
        <v>481</v>
      </c>
      <c r="J561" s="8">
        <f t="shared" si="25"/>
        <v>1</v>
      </c>
      <c r="K561" s="6">
        <f t="shared" si="26"/>
        <v>1</v>
      </c>
    </row>
    <row r="562" spans="3:11" x14ac:dyDescent="0.25">
      <c r="C562" s="64">
        <v>44891</v>
      </c>
      <c r="D562" s="66" t="s">
        <v>107</v>
      </c>
      <c r="E562" s="78">
        <v>0.57291666666666663</v>
      </c>
      <c r="F562" s="66">
        <v>4</v>
      </c>
      <c r="G562" s="66">
        <v>2</v>
      </c>
      <c r="H562" s="67">
        <v>3</v>
      </c>
      <c r="I562" s="13">
        <f t="shared" si="24"/>
        <v>482</v>
      </c>
      <c r="J562" s="8">
        <f t="shared" si="25"/>
        <v>1</v>
      </c>
      <c r="K562" s="6">
        <f t="shared" si="26"/>
        <v>1</v>
      </c>
    </row>
    <row r="563" spans="3:11" x14ac:dyDescent="0.25">
      <c r="C563" s="64">
        <v>44891</v>
      </c>
      <c r="D563" s="66" t="s">
        <v>45</v>
      </c>
      <c r="E563" s="78">
        <v>0.63888888888888895</v>
      </c>
      <c r="F563" s="66">
        <v>4</v>
      </c>
      <c r="G563" s="66">
        <v>0</v>
      </c>
      <c r="H563" s="67"/>
      <c r="I563" s="13">
        <f t="shared" si="24"/>
        <v>483</v>
      </c>
      <c r="J563" s="8">
        <f t="shared" si="25"/>
        <v>3</v>
      </c>
      <c r="K563" s="6">
        <f t="shared" si="26"/>
        <v>3</v>
      </c>
    </row>
    <row r="564" spans="3:11" x14ac:dyDescent="0.25">
      <c r="C564" s="64">
        <v>44891</v>
      </c>
      <c r="D564" s="66" t="s">
        <v>45</v>
      </c>
      <c r="E564" s="78">
        <v>0.66666666666666663</v>
      </c>
      <c r="F564" s="66">
        <v>4</v>
      </c>
      <c r="G564" s="66">
        <v>0</v>
      </c>
      <c r="H564" s="67"/>
      <c r="I564" s="13">
        <f t="shared" si="24"/>
        <v>483</v>
      </c>
      <c r="J564" s="8">
        <f t="shared" si="25"/>
        <v>3</v>
      </c>
      <c r="K564" s="6">
        <f t="shared" si="26"/>
        <v>3</v>
      </c>
    </row>
    <row r="565" spans="3:11" x14ac:dyDescent="0.25">
      <c r="C565" s="64">
        <v>44891</v>
      </c>
      <c r="D565" s="66" t="s">
        <v>45</v>
      </c>
      <c r="E565" s="78">
        <v>0.69444444444444453</v>
      </c>
      <c r="F565" s="66">
        <v>4</v>
      </c>
      <c r="G565" s="66">
        <v>0</v>
      </c>
      <c r="H565" s="67"/>
      <c r="I565" s="13">
        <f t="shared" si="24"/>
        <v>483</v>
      </c>
      <c r="J565" s="8">
        <f t="shared" si="25"/>
        <v>2</v>
      </c>
      <c r="K565" s="6">
        <f t="shared" si="26"/>
        <v>3</v>
      </c>
    </row>
    <row r="566" spans="3:11" x14ac:dyDescent="0.25">
      <c r="C566" s="64">
        <v>44891</v>
      </c>
      <c r="D566" s="66" t="s">
        <v>45</v>
      </c>
      <c r="E566" s="78">
        <v>0.72222222222222221</v>
      </c>
      <c r="F566" s="66">
        <v>4</v>
      </c>
      <c r="G566" s="66">
        <v>0</v>
      </c>
      <c r="H566" s="67"/>
      <c r="I566" s="13">
        <f t="shared" si="24"/>
        <v>483</v>
      </c>
      <c r="J566" s="8">
        <f t="shared" si="25"/>
        <v>1</v>
      </c>
      <c r="K566" s="6">
        <f t="shared" si="26"/>
        <v>3</v>
      </c>
    </row>
    <row r="567" spans="3:11" x14ac:dyDescent="0.25">
      <c r="C567" s="64">
        <v>44891</v>
      </c>
      <c r="D567" s="66" t="s">
        <v>107</v>
      </c>
      <c r="E567" s="78">
        <v>0.73611111111111116</v>
      </c>
      <c r="F567" s="66">
        <v>4</v>
      </c>
      <c r="G567" s="66">
        <v>2</v>
      </c>
      <c r="H567" s="67">
        <v>9</v>
      </c>
      <c r="I567" s="13">
        <f t="shared" si="24"/>
        <v>484</v>
      </c>
      <c r="J567" s="8">
        <f t="shared" si="25"/>
        <v>2</v>
      </c>
      <c r="K567" s="6">
        <f t="shared" si="26"/>
        <v>2</v>
      </c>
    </row>
    <row r="568" spans="3:11" x14ac:dyDescent="0.25">
      <c r="C568" s="64">
        <v>44891</v>
      </c>
      <c r="D568" s="66" t="s">
        <v>107</v>
      </c>
      <c r="E568" s="78">
        <v>0.73611111111111116</v>
      </c>
      <c r="F568" s="66">
        <v>4</v>
      </c>
      <c r="G568" s="66">
        <v>2</v>
      </c>
      <c r="H568" s="67">
        <v>9</v>
      </c>
      <c r="I568" s="13">
        <f t="shared" si="24"/>
        <v>484</v>
      </c>
      <c r="J568" s="8">
        <f t="shared" si="25"/>
        <v>1</v>
      </c>
      <c r="K568" s="6">
        <f t="shared" si="26"/>
        <v>2</v>
      </c>
    </row>
    <row r="569" spans="3:11" x14ac:dyDescent="0.25">
      <c r="C569" s="64">
        <v>44898</v>
      </c>
      <c r="D569" s="66" t="s">
        <v>230</v>
      </c>
      <c r="E569" s="78">
        <v>0.52430555555555558</v>
      </c>
      <c r="F569" s="66">
        <v>4</v>
      </c>
      <c r="G569" s="66">
        <v>0</v>
      </c>
      <c r="H569" s="67">
        <v>1</v>
      </c>
      <c r="I569" s="13">
        <f t="shared" si="24"/>
        <v>485</v>
      </c>
      <c r="J569" s="8">
        <f t="shared" si="25"/>
        <v>1</v>
      </c>
      <c r="K569" s="6">
        <f t="shared" si="26"/>
        <v>1</v>
      </c>
    </row>
    <row r="570" spans="3:11" x14ac:dyDescent="0.25">
      <c r="C570" s="64">
        <v>44898</v>
      </c>
      <c r="D570" s="66" t="s">
        <v>230</v>
      </c>
      <c r="E570" s="78">
        <v>0.59722222222222221</v>
      </c>
      <c r="F570" s="66">
        <v>4</v>
      </c>
      <c r="G570" s="66">
        <v>0</v>
      </c>
      <c r="H570" s="67">
        <v>4</v>
      </c>
      <c r="I570" s="13">
        <f t="shared" si="24"/>
        <v>486</v>
      </c>
      <c r="J570" s="8">
        <f t="shared" si="25"/>
        <v>1</v>
      </c>
      <c r="K570" s="6">
        <f t="shared" si="26"/>
        <v>1</v>
      </c>
    </row>
    <row r="571" spans="3:11" x14ac:dyDescent="0.25">
      <c r="C571" s="64">
        <v>44898</v>
      </c>
      <c r="D571" s="66" t="s">
        <v>45</v>
      </c>
      <c r="E571" s="78">
        <v>0.61111111111111105</v>
      </c>
      <c r="F571" s="66">
        <v>4</v>
      </c>
      <c r="G571" s="66">
        <v>5</v>
      </c>
      <c r="H571" s="67">
        <v>5</v>
      </c>
      <c r="I571" s="13">
        <f t="shared" si="24"/>
        <v>487</v>
      </c>
      <c r="J571" s="8">
        <f t="shared" si="25"/>
        <v>1</v>
      </c>
      <c r="K571" s="6">
        <f t="shared" si="26"/>
        <v>1</v>
      </c>
    </row>
    <row r="572" spans="3:11" x14ac:dyDescent="0.25">
      <c r="C572" s="64">
        <v>44898</v>
      </c>
      <c r="D572" s="66" t="s">
        <v>45</v>
      </c>
      <c r="E572" s="78">
        <v>0.63888888888888895</v>
      </c>
      <c r="F572" s="66">
        <v>4</v>
      </c>
      <c r="G572" s="66">
        <v>5</v>
      </c>
      <c r="H572" s="67">
        <v>6</v>
      </c>
      <c r="I572" s="13">
        <f t="shared" si="24"/>
        <v>488</v>
      </c>
      <c r="J572" s="8">
        <f t="shared" si="25"/>
        <v>1</v>
      </c>
      <c r="K572" s="6">
        <f t="shared" si="26"/>
        <v>1</v>
      </c>
    </row>
    <row r="573" spans="3:11" x14ac:dyDescent="0.25">
      <c r="C573" s="64">
        <v>44898</v>
      </c>
      <c r="D573" s="66" t="s">
        <v>230</v>
      </c>
      <c r="E573" s="78">
        <v>0.68055555555555547</v>
      </c>
      <c r="F573" s="66">
        <v>4</v>
      </c>
      <c r="G573" s="66">
        <v>0</v>
      </c>
      <c r="H573" s="67">
        <v>7</v>
      </c>
      <c r="I573" s="13">
        <f t="shared" si="24"/>
        <v>489</v>
      </c>
      <c r="J573" s="8">
        <f t="shared" si="25"/>
        <v>1</v>
      </c>
      <c r="K573" s="6">
        <f t="shared" si="26"/>
        <v>1</v>
      </c>
    </row>
    <row r="574" spans="3:11" x14ac:dyDescent="0.25">
      <c r="C574" s="64">
        <v>44898</v>
      </c>
      <c r="D574" s="66" t="s">
        <v>45</v>
      </c>
      <c r="E574" s="78">
        <v>0.69444444444444453</v>
      </c>
      <c r="F574" s="66">
        <v>4</v>
      </c>
      <c r="G574" s="66">
        <v>5</v>
      </c>
      <c r="H574" s="67">
        <v>8</v>
      </c>
      <c r="I574" s="13">
        <f t="shared" si="24"/>
        <v>490</v>
      </c>
      <c r="J574" s="8">
        <f t="shared" si="25"/>
        <v>1</v>
      </c>
      <c r="K574" s="6">
        <f t="shared" si="26"/>
        <v>1</v>
      </c>
    </row>
    <row r="575" spans="3:11" x14ac:dyDescent="0.25">
      <c r="C575" s="64">
        <v>44898</v>
      </c>
      <c r="D575" s="66" t="s">
        <v>230</v>
      </c>
      <c r="E575" s="78">
        <v>0.70833333333333337</v>
      </c>
      <c r="F575" s="66">
        <v>4</v>
      </c>
      <c r="G575" s="66">
        <v>0</v>
      </c>
      <c r="H575" s="67">
        <v>8</v>
      </c>
      <c r="I575" s="13">
        <f t="shared" si="24"/>
        <v>491</v>
      </c>
      <c r="J575" s="8">
        <f t="shared" si="25"/>
        <v>1</v>
      </c>
      <c r="K575" s="6">
        <f t="shared" si="26"/>
        <v>1</v>
      </c>
    </row>
    <row r="576" spans="3:11" x14ac:dyDescent="0.25">
      <c r="C576" s="64">
        <v>44905</v>
      </c>
      <c r="D576" s="66" t="s">
        <v>44</v>
      </c>
      <c r="E576" s="78">
        <v>0.53819444444444442</v>
      </c>
      <c r="F576" s="66">
        <v>4</v>
      </c>
      <c r="G576" s="66">
        <v>0</v>
      </c>
      <c r="H576" s="67">
        <v>2</v>
      </c>
      <c r="I576" s="13">
        <f t="shared" si="24"/>
        <v>492</v>
      </c>
      <c r="J576" s="8">
        <f t="shared" si="25"/>
        <v>1</v>
      </c>
      <c r="K576" s="6">
        <f t="shared" si="26"/>
        <v>1</v>
      </c>
    </row>
    <row r="577" spans="3:11" x14ac:dyDescent="0.25">
      <c r="C577" s="64">
        <v>44905</v>
      </c>
      <c r="D577" s="66" t="s">
        <v>44</v>
      </c>
      <c r="E577" s="78">
        <v>0.63888888888888895</v>
      </c>
      <c r="F577" s="66">
        <v>4</v>
      </c>
      <c r="G577" s="66">
        <v>0</v>
      </c>
      <c r="H577" s="67">
        <v>6</v>
      </c>
      <c r="I577" s="13">
        <f t="shared" si="24"/>
        <v>493</v>
      </c>
      <c r="J577" s="8">
        <f t="shared" si="25"/>
        <v>2</v>
      </c>
      <c r="K577" s="6">
        <f t="shared" si="26"/>
        <v>2</v>
      </c>
    </row>
    <row r="578" spans="3:11" x14ac:dyDescent="0.25">
      <c r="C578" s="64">
        <v>44905</v>
      </c>
      <c r="D578" s="66" t="s">
        <v>44</v>
      </c>
      <c r="E578" s="78">
        <v>0.63888888888888895</v>
      </c>
      <c r="F578" s="66">
        <v>4</v>
      </c>
      <c r="G578" s="66">
        <v>0</v>
      </c>
      <c r="H578" s="67">
        <v>6</v>
      </c>
      <c r="I578" s="13">
        <f t="shared" si="24"/>
        <v>493</v>
      </c>
      <c r="J578" s="8">
        <f t="shared" si="25"/>
        <v>1</v>
      </c>
      <c r="K578" s="6">
        <f t="shared" si="26"/>
        <v>2</v>
      </c>
    </row>
    <row r="579" spans="3:11" x14ac:dyDescent="0.25">
      <c r="C579" s="64">
        <v>44905</v>
      </c>
      <c r="D579" s="66" t="s">
        <v>44</v>
      </c>
      <c r="E579" s="78">
        <v>0.66666666666666663</v>
      </c>
      <c r="F579" s="66">
        <v>4</v>
      </c>
      <c r="G579" s="66">
        <v>0</v>
      </c>
      <c r="H579" s="67">
        <v>7</v>
      </c>
      <c r="I579" s="13">
        <f t="shared" si="24"/>
        <v>494</v>
      </c>
      <c r="J579" s="8">
        <f t="shared" si="25"/>
        <v>2</v>
      </c>
      <c r="K579" s="6">
        <f t="shared" si="26"/>
        <v>2</v>
      </c>
    </row>
    <row r="580" spans="3:11" x14ac:dyDescent="0.25">
      <c r="C580" s="64">
        <v>44905</v>
      </c>
      <c r="D580" s="66" t="s">
        <v>44</v>
      </c>
      <c r="E580" s="78">
        <v>0.66666666666666663</v>
      </c>
      <c r="F580" s="66">
        <v>4</v>
      </c>
      <c r="G580" s="66">
        <v>0</v>
      </c>
      <c r="H580" s="67">
        <v>7</v>
      </c>
      <c r="I580" s="13">
        <f t="shared" si="24"/>
        <v>494</v>
      </c>
      <c r="J580" s="8">
        <f t="shared" si="25"/>
        <v>1</v>
      </c>
      <c r="K580" s="6">
        <f t="shared" si="26"/>
        <v>2</v>
      </c>
    </row>
    <row r="581" spans="3:11" x14ac:dyDescent="0.25">
      <c r="C581" s="64">
        <v>44912</v>
      </c>
      <c r="D581" s="66" t="s">
        <v>44</v>
      </c>
      <c r="E581" s="78">
        <v>0.58680555555555558</v>
      </c>
      <c r="F581" s="66">
        <v>4</v>
      </c>
      <c r="G581" s="66">
        <v>5</v>
      </c>
      <c r="H581" s="67">
        <v>4</v>
      </c>
      <c r="I581" s="13">
        <f t="shared" si="24"/>
        <v>495</v>
      </c>
      <c r="J581" s="8">
        <f t="shared" si="25"/>
        <v>1</v>
      </c>
      <c r="K581" s="6">
        <f t="shared" si="26"/>
        <v>1</v>
      </c>
    </row>
    <row r="582" spans="3:11" x14ac:dyDescent="0.25">
      <c r="C582" s="64">
        <v>44912</v>
      </c>
      <c r="D582" s="66" t="s">
        <v>44</v>
      </c>
      <c r="E582" s="78">
        <v>0.66666666666666663</v>
      </c>
      <c r="F582" s="66">
        <v>4</v>
      </c>
      <c r="G582" s="66">
        <v>5</v>
      </c>
      <c r="H582" s="67">
        <v>7</v>
      </c>
      <c r="I582" s="13">
        <f t="shared" ref="I582:I645" si="27">IF(AND(C582=C581,H582=H581,D581=D582),I581,I581+1)</f>
        <v>496</v>
      </c>
      <c r="J582" s="8">
        <f t="shared" ref="J582:J645" si="28">IF(I582=I584,3,IF(I582=I583,2,1))</f>
        <v>2</v>
      </c>
      <c r="K582" s="6">
        <f t="shared" ref="K582:K645" si="29">IF(J580=3,3,IF(J581=3,3,IF(J581=2,2,J582)))</f>
        <v>2</v>
      </c>
    </row>
    <row r="583" spans="3:11" x14ac:dyDescent="0.25">
      <c r="C583" s="64">
        <v>44912</v>
      </c>
      <c r="D583" s="66" t="s">
        <v>44</v>
      </c>
      <c r="E583" s="78">
        <v>0.66666666666666663</v>
      </c>
      <c r="F583" s="66">
        <v>4</v>
      </c>
      <c r="G583" s="66">
        <v>5</v>
      </c>
      <c r="H583" s="67">
        <v>7</v>
      </c>
      <c r="I583" s="13">
        <f t="shared" si="27"/>
        <v>496</v>
      </c>
      <c r="J583" s="8">
        <f t="shared" si="28"/>
        <v>1</v>
      </c>
      <c r="K583" s="6">
        <f t="shared" si="29"/>
        <v>2</v>
      </c>
    </row>
    <row r="584" spans="3:11" x14ac:dyDescent="0.25">
      <c r="C584" s="64">
        <v>44912</v>
      </c>
      <c r="D584" s="66" t="s">
        <v>44</v>
      </c>
      <c r="E584" s="78">
        <v>0.69444444444444453</v>
      </c>
      <c r="F584" s="66">
        <v>4</v>
      </c>
      <c r="G584" s="66">
        <v>5</v>
      </c>
      <c r="H584" s="67">
        <v>8</v>
      </c>
      <c r="I584" s="13">
        <f t="shared" si="27"/>
        <v>497</v>
      </c>
      <c r="J584" s="8">
        <f t="shared" si="28"/>
        <v>1</v>
      </c>
      <c r="K584" s="6">
        <f t="shared" si="29"/>
        <v>1</v>
      </c>
    </row>
    <row r="585" spans="3:11" x14ac:dyDescent="0.25">
      <c r="C585" s="64">
        <v>44912</v>
      </c>
      <c r="D585" s="66" t="s">
        <v>44</v>
      </c>
      <c r="E585" s="78">
        <v>0.72222222222222221</v>
      </c>
      <c r="F585" s="66">
        <v>4</v>
      </c>
      <c r="G585" s="66">
        <v>5</v>
      </c>
      <c r="H585" s="67">
        <v>9</v>
      </c>
      <c r="I585" s="13">
        <f t="shared" si="27"/>
        <v>498</v>
      </c>
      <c r="J585" s="8">
        <f t="shared" si="28"/>
        <v>1</v>
      </c>
      <c r="K585" s="6">
        <f t="shared" si="29"/>
        <v>1</v>
      </c>
    </row>
    <row r="586" spans="3:11" x14ac:dyDescent="0.25">
      <c r="C586" s="64">
        <v>44919</v>
      </c>
      <c r="D586" s="66" t="s">
        <v>44</v>
      </c>
      <c r="E586" s="78">
        <v>0.53819444444444442</v>
      </c>
      <c r="F586" s="66">
        <v>4</v>
      </c>
      <c r="G586" s="66">
        <v>9</v>
      </c>
      <c r="H586" s="67">
        <v>2</v>
      </c>
      <c r="I586" s="13">
        <f t="shared" si="27"/>
        <v>499</v>
      </c>
      <c r="J586" s="8">
        <f t="shared" si="28"/>
        <v>1</v>
      </c>
      <c r="K586" s="6">
        <f t="shared" si="29"/>
        <v>1</v>
      </c>
    </row>
    <row r="587" spans="3:11" x14ac:dyDescent="0.25">
      <c r="C587" s="64">
        <v>44919</v>
      </c>
      <c r="D587" s="66" t="s">
        <v>44</v>
      </c>
      <c r="E587" s="78">
        <v>0.61111111111111105</v>
      </c>
      <c r="F587" s="66">
        <v>4</v>
      </c>
      <c r="G587" s="66">
        <v>9</v>
      </c>
      <c r="H587" s="67">
        <v>5</v>
      </c>
      <c r="I587" s="13">
        <f t="shared" si="27"/>
        <v>500</v>
      </c>
      <c r="J587" s="8">
        <f t="shared" si="28"/>
        <v>2</v>
      </c>
      <c r="K587" s="6">
        <f t="shared" si="29"/>
        <v>2</v>
      </c>
    </row>
    <row r="588" spans="3:11" x14ac:dyDescent="0.25">
      <c r="C588" s="64">
        <v>44919</v>
      </c>
      <c r="D588" s="66" t="s">
        <v>44</v>
      </c>
      <c r="E588" s="78">
        <v>0.61111111111111105</v>
      </c>
      <c r="F588" s="66">
        <v>4</v>
      </c>
      <c r="G588" s="66">
        <v>9</v>
      </c>
      <c r="H588" s="67">
        <v>5</v>
      </c>
      <c r="I588" s="13">
        <f t="shared" si="27"/>
        <v>500</v>
      </c>
      <c r="J588" s="8">
        <f t="shared" si="28"/>
        <v>1</v>
      </c>
      <c r="K588" s="6">
        <f t="shared" si="29"/>
        <v>2</v>
      </c>
    </row>
    <row r="589" spans="3:11" x14ac:dyDescent="0.25">
      <c r="C589" s="64">
        <v>44919</v>
      </c>
      <c r="D589" s="66" t="s">
        <v>44</v>
      </c>
      <c r="E589" s="78">
        <v>0.63888888888888895</v>
      </c>
      <c r="F589" s="66">
        <v>4</v>
      </c>
      <c r="G589" s="66">
        <v>9</v>
      </c>
      <c r="H589" s="67">
        <v>6</v>
      </c>
      <c r="I589" s="13">
        <f t="shared" si="27"/>
        <v>501</v>
      </c>
      <c r="J589" s="8">
        <f t="shared" si="28"/>
        <v>1</v>
      </c>
      <c r="K589" s="6">
        <f t="shared" si="29"/>
        <v>1</v>
      </c>
    </row>
    <row r="590" spans="3:11" x14ac:dyDescent="0.25">
      <c r="C590" s="64">
        <v>44919</v>
      </c>
      <c r="D590" s="66" t="s">
        <v>44</v>
      </c>
      <c r="E590" s="78">
        <v>0.72222222222222221</v>
      </c>
      <c r="F590" s="66">
        <v>4</v>
      </c>
      <c r="G590" s="66">
        <v>9</v>
      </c>
      <c r="H590" s="67">
        <v>9</v>
      </c>
      <c r="I590" s="13">
        <f t="shared" si="27"/>
        <v>502</v>
      </c>
      <c r="J590" s="8">
        <f t="shared" si="28"/>
        <v>1</v>
      </c>
      <c r="K590" s="6">
        <f t="shared" si="29"/>
        <v>1</v>
      </c>
    </row>
    <row r="591" spans="3:11" x14ac:dyDescent="0.25">
      <c r="C591" s="64">
        <v>44919</v>
      </c>
      <c r="D591" s="66" t="s">
        <v>44</v>
      </c>
      <c r="E591" s="78">
        <v>0.74652777777777779</v>
      </c>
      <c r="F591" s="66">
        <v>4</v>
      </c>
      <c r="G591" s="66">
        <v>9</v>
      </c>
      <c r="H591" s="67">
        <v>10</v>
      </c>
      <c r="I591" s="13">
        <f t="shared" si="27"/>
        <v>503</v>
      </c>
      <c r="J591" s="8">
        <f t="shared" si="28"/>
        <v>1</v>
      </c>
      <c r="K591" s="6">
        <f t="shared" si="29"/>
        <v>1</v>
      </c>
    </row>
    <row r="592" spans="3:11" x14ac:dyDescent="0.25">
      <c r="C592" s="64">
        <v>44921</v>
      </c>
      <c r="D592" s="66" t="s">
        <v>231</v>
      </c>
      <c r="E592" s="78">
        <v>0.68055555555555547</v>
      </c>
      <c r="F592" s="66">
        <v>4</v>
      </c>
      <c r="G592" s="66">
        <v>3</v>
      </c>
      <c r="H592" s="67">
        <v>6</v>
      </c>
      <c r="I592" s="13">
        <f t="shared" si="27"/>
        <v>504</v>
      </c>
      <c r="J592" s="8">
        <f t="shared" si="28"/>
        <v>1</v>
      </c>
      <c r="K592" s="6">
        <f t="shared" si="29"/>
        <v>1</v>
      </c>
    </row>
    <row r="593" spans="3:11" x14ac:dyDescent="0.25">
      <c r="C593" s="64">
        <v>44926</v>
      </c>
      <c r="D593" s="66" t="s">
        <v>44</v>
      </c>
      <c r="E593" s="78">
        <v>0.58680555555555558</v>
      </c>
      <c r="F593" s="66">
        <v>4</v>
      </c>
      <c r="G593" s="66">
        <v>3</v>
      </c>
      <c r="H593" s="67">
        <v>4</v>
      </c>
      <c r="I593" s="13">
        <f t="shared" si="27"/>
        <v>505</v>
      </c>
      <c r="J593" s="8">
        <f t="shared" si="28"/>
        <v>1</v>
      </c>
      <c r="K593" s="6">
        <f t="shared" si="29"/>
        <v>1</v>
      </c>
    </row>
    <row r="594" spans="3:11" x14ac:dyDescent="0.25">
      <c r="C594" s="64">
        <v>44926</v>
      </c>
      <c r="D594" s="66" t="s">
        <v>44</v>
      </c>
      <c r="E594" s="78">
        <v>0.61111111111111105</v>
      </c>
      <c r="F594" s="66">
        <v>4</v>
      </c>
      <c r="G594" s="66">
        <v>3</v>
      </c>
      <c r="H594" s="67">
        <v>5</v>
      </c>
      <c r="I594" s="13">
        <f t="shared" si="27"/>
        <v>506</v>
      </c>
      <c r="J594" s="8">
        <f t="shared" si="28"/>
        <v>1</v>
      </c>
      <c r="K594" s="6">
        <f t="shared" si="29"/>
        <v>1</v>
      </c>
    </row>
    <row r="595" spans="3:11" x14ac:dyDescent="0.25">
      <c r="C595" s="64">
        <v>44926</v>
      </c>
      <c r="D595" s="66" t="s">
        <v>44</v>
      </c>
      <c r="E595" s="78">
        <v>0.63888888888888895</v>
      </c>
      <c r="F595" s="66">
        <v>4</v>
      </c>
      <c r="G595" s="66">
        <v>3</v>
      </c>
      <c r="H595" s="67">
        <v>6</v>
      </c>
      <c r="I595" s="13">
        <f t="shared" si="27"/>
        <v>507</v>
      </c>
      <c r="J595" s="8">
        <f t="shared" si="28"/>
        <v>1</v>
      </c>
      <c r="K595" s="6">
        <f t="shared" si="29"/>
        <v>1</v>
      </c>
    </row>
    <row r="596" spans="3:11" x14ac:dyDescent="0.25">
      <c r="C596" s="64">
        <v>44926</v>
      </c>
      <c r="D596" s="66" t="s">
        <v>44</v>
      </c>
      <c r="E596" s="78">
        <v>0.66666666666666663</v>
      </c>
      <c r="F596" s="66">
        <v>4</v>
      </c>
      <c r="G596" s="66">
        <v>3</v>
      </c>
      <c r="H596" s="67">
        <v>7</v>
      </c>
      <c r="I596" s="13">
        <f t="shared" si="27"/>
        <v>508</v>
      </c>
      <c r="J596" s="8">
        <f t="shared" si="28"/>
        <v>1</v>
      </c>
      <c r="K596" s="6">
        <f t="shared" si="29"/>
        <v>1</v>
      </c>
    </row>
    <row r="597" spans="3:11" x14ac:dyDescent="0.25">
      <c r="C597" s="64">
        <v>44926</v>
      </c>
      <c r="D597" s="66" t="s">
        <v>44</v>
      </c>
      <c r="E597" s="78">
        <v>0.69444444444444453</v>
      </c>
      <c r="F597" s="66">
        <v>4</v>
      </c>
      <c r="G597" s="66">
        <v>3</v>
      </c>
      <c r="H597" s="67">
        <v>8</v>
      </c>
      <c r="I597" s="13">
        <f t="shared" si="27"/>
        <v>509</v>
      </c>
      <c r="J597" s="8">
        <f t="shared" si="28"/>
        <v>1</v>
      </c>
      <c r="K597" s="6">
        <f t="shared" si="29"/>
        <v>1</v>
      </c>
    </row>
    <row r="598" spans="3:11" x14ac:dyDescent="0.25">
      <c r="C598" s="64">
        <v>44926</v>
      </c>
      <c r="D598" s="66" t="s">
        <v>44</v>
      </c>
      <c r="E598" s="78">
        <v>0.72222222222222221</v>
      </c>
      <c r="F598" s="66">
        <v>4</v>
      </c>
      <c r="G598" s="66">
        <v>3</v>
      </c>
      <c r="H598" s="67">
        <v>9</v>
      </c>
      <c r="I598" s="13">
        <f t="shared" si="27"/>
        <v>510</v>
      </c>
      <c r="J598" s="8">
        <f t="shared" si="28"/>
        <v>2</v>
      </c>
      <c r="K598" s="6">
        <f t="shared" si="29"/>
        <v>2</v>
      </c>
    </row>
    <row r="599" spans="3:11" x14ac:dyDescent="0.25">
      <c r="C599" s="64">
        <v>44926</v>
      </c>
      <c r="D599" s="66" t="s">
        <v>44</v>
      </c>
      <c r="E599" s="78">
        <v>0.72222222222222221</v>
      </c>
      <c r="F599" s="66">
        <v>4</v>
      </c>
      <c r="G599" s="66">
        <v>3</v>
      </c>
      <c r="H599" s="67">
        <v>9</v>
      </c>
      <c r="I599" s="13">
        <f t="shared" si="27"/>
        <v>510</v>
      </c>
      <c r="J599" s="8">
        <f t="shared" si="28"/>
        <v>1</v>
      </c>
      <c r="K599" s="6">
        <f t="shared" si="29"/>
        <v>2</v>
      </c>
    </row>
    <row r="600" spans="3:11" x14ac:dyDescent="0.25">
      <c r="C600" s="64">
        <v>44927</v>
      </c>
      <c r="D600" s="66" t="s">
        <v>225</v>
      </c>
      <c r="E600" s="78">
        <v>0.68055555555555547</v>
      </c>
      <c r="F600" s="66">
        <v>4</v>
      </c>
      <c r="G600" s="66">
        <v>4</v>
      </c>
      <c r="H600" s="67">
        <v>6</v>
      </c>
      <c r="I600" s="13">
        <f t="shared" si="27"/>
        <v>511</v>
      </c>
      <c r="J600" s="8">
        <f t="shared" si="28"/>
        <v>1</v>
      </c>
      <c r="K600" s="6">
        <f t="shared" si="29"/>
        <v>1</v>
      </c>
    </row>
    <row r="601" spans="3:11" x14ac:dyDescent="0.25">
      <c r="C601" s="64">
        <v>44927</v>
      </c>
      <c r="D601" s="66" t="s">
        <v>225</v>
      </c>
      <c r="E601" s="78">
        <v>0.70833333333333337</v>
      </c>
      <c r="F601" s="66">
        <v>4</v>
      </c>
      <c r="G601" s="66">
        <v>4</v>
      </c>
      <c r="H601" s="67">
        <v>7</v>
      </c>
      <c r="I601" s="13">
        <f t="shared" si="27"/>
        <v>512</v>
      </c>
      <c r="J601" s="8">
        <f t="shared" si="28"/>
        <v>1</v>
      </c>
      <c r="K601" s="6">
        <f t="shared" si="29"/>
        <v>1</v>
      </c>
    </row>
    <row r="602" spans="3:11" x14ac:dyDescent="0.25">
      <c r="C602" s="64">
        <v>44933</v>
      </c>
      <c r="D602" s="66" t="s">
        <v>45</v>
      </c>
      <c r="E602" s="78">
        <v>0.58680555555555558</v>
      </c>
      <c r="F602" s="66">
        <v>8</v>
      </c>
      <c r="G602" s="66">
        <v>0</v>
      </c>
      <c r="H602" s="67">
        <v>4</v>
      </c>
      <c r="I602" s="13">
        <f t="shared" si="27"/>
        <v>513</v>
      </c>
      <c r="J602" s="8">
        <f t="shared" si="28"/>
        <v>1</v>
      </c>
      <c r="K602" s="6">
        <f t="shared" si="29"/>
        <v>1</v>
      </c>
    </row>
    <row r="603" spans="3:11" x14ac:dyDescent="0.25">
      <c r="C603" s="64">
        <v>44933</v>
      </c>
      <c r="D603" s="66" t="s">
        <v>45</v>
      </c>
      <c r="E603" s="78">
        <v>0.69444444444444453</v>
      </c>
      <c r="F603" s="66">
        <v>8</v>
      </c>
      <c r="G603" s="66">
        <v>0</v>
      </c>
      <c r="H603" s="67">
        <v>8</v>
      </c>
      <c r="I603" s="13">
        <f t="shared" si="27"/>
        <v>514</v>
      </c>
      <c r="J603" s="8">
        <f t="shared" si="28"/>
        <v>1</v>
      </c>
      <c r="K603" s="6">
        <f t="shared" si="29"/>
        <v>1</v>
      </c>
    </row>
    <row r="604" spans="3:11" x14ac:dyDescent="0.25">
      <c r="C604" s="64">
        <v>44933</v>
      </c>
      <c r="D604" s="66" t="s">
        <v>45</v>
      </c>
      <c r="E604" s="78">
        <v>0.72222222222222221</v>
      </c>
      <c r="F604" s="66">
        <v>8</v>
      </c>
      <c r="G604" s="66">
        <v>0</v>
      </c>
      <c r="H604" s="67">
        <v>9</v>
      </c>
      <c r="I604" s="13">
        <f t="shared" si="27"/>
        <v>515</v>
      </c>
      <c r="J604" s="8">
        <f t="shared" si="28"/>
        <v>1</v>
      </c>
      <c r="K604" s="6">
        <f t="shared" si="29"/>
        <v>1</v>
      </c>
    </row>
    <row r="605" spans="3:11" x14ac:dyDescent="0.25">
      <c r="C605" s="64">
        <v>44940</v>
      </c>
      <c r="D605" s="66" t="s">
        <v>225</v>
      </c>
      <c r="E605" s="78">
        <v>0.5229166666666667</v>
      </c>
      <c r="F605" s="66">
        <v>3</v>
      </c>
      <c r="G605" s="66">
        <v>8</v>
      </c>
      <c r="H605" s="67">
        <v>5</v>
      </c>
      <c r="I605" s="13">
        <f t="shared" si="27"/>
        <v>516</v>
      </c>
      <c r="J605" s="8">
        <f t="shared" si="28"/>
        <v>1</v>
      </c>
      <c r="K605" s="6">
        <f t="shared" si="29"/>
        <v>1</v>
      </c>
    </row>
    <row r="606" spans="3:11" x14ac:dyDescent="0.25">
      <c r="C606" s="64">
        <v>44940</v>
      </c>
      <c r="D606" s="66" t="s">
        <v>45</v>
      </c>
      <c r="E606" s="78">
        <v>0.53819444444444442</v>
      </c>
      <c r="F606" s="66">
        <v>4</v>
      </c>
      <c r="G606" s="66">
        <v>3</v>
      </c>
      <c r="H606" s="67">
        <v>2</v>
      </c>
      <c r="I606" s="13">
        <f t="shared" si="27"/>
        <v>517</v>
      </c>
      <c r="J606" s="8">
        <f t="shared" si="28"/>
        <v>1</v>
      </c>
      <c r="K606" s="6">
        <f t="shared" si="29"/>
        <v>1</v>
      </c>
    </row>
    <row r="607" spans="3:11" x14ac:dyDescent="0.25">
      <c r="C607" s="64">
        <v>44940</v>
      </c>
      <c r="D607" s="66" t="s">
        <v>225</v>
      </c>
      <c r="E607" s="78">
        <v>0.54722222222222217</v>
      </c>
      <c r="F607" s="66">
        <v>3</v>
      </c>
      <c r="G607" s="66">
        <v>8</v>
      </c>
      <c r="H607" s="67">
        <v>6</v>
      </c>
      <c r="I607" s="13">
        <f t="shared" si="27"/>
        <v>518</v>
      </c>
      <c r="J607" s="8">
        <f t="shared" si="28"/>
        <v>1</v>
      </c>
      <c r="K607" s="6">
        <f t="shared" si="29"/>
        <v>1</v>
      </c>
    </row>
    <row r="608" spans="3:11" x14ac:dyDescent="0.25">
      <c r="C608" s="64">
        <v>44940</v>
      </c>
      <c r="D608" s="66" t="s">
        <v>225</v>
      </c>
      <c r="E608" s="78">
        <v>0.57152777777777775</v>
      </c>
      <c r="F608" s="66">
        <v>3</v>
      </c>
      <c r="G608" s="66">
        <v>8</v>
      </c>
      <c r="H608" s="67">
        <v>7</v>
      </c>
      <c r="I608" s="13">
        <f t="shared" si="27"/>
        <v>519</v>
      </c>
      <c r="J608" s="8">
        <f t="shared" si="28"/>
        <v>1</v>
      </c>
      <c r="K608" s="6">
        <f t="shared" si="29"/>
        <v>1</v>
      </c>
    </row>
    <row r="609" spans="3:11" x14ac:dyDescent="0.25">
      <c r="C609" s="64">
        <v>44940</v>
      </c>
      <c r="D609" s="66" t="s">
        <v>45</v>
      </c>
      <c r="E609" s="78">
        <v>0.58680555555555558</v>
      </c>
      <c r="F609" s="66">
        <v>4</v>
      </c>
      <c r="G609" s="66">
        <v>3</v>
      </c>
      <c r="H609" s="67">
        <v>4</v>
      </c>
      <c r="I609" s="13">
        <f t="shared" si="27"/>
        <v>520</v>
      </c>
      <c r="J609" s="8">
        <f t="shared" si="28"/>
        <v>1</v>
      </c>
      <c r="K609" s="6">
        <f t="shared" si="29"/>
        <v>1</v>
      </c>
    </row>
    <row r="610" spans="3:11" x14ac:dyDescent="0.25">
      <c r="C610" s="64">
        <v>44940</v>
      </c>
      <c r="D610" s="66" t="s">
        <v>45</v>
      </c>
      <c r="E610" s="78">
        <v>0.63541666666666663</v>
      </c>
      <c r="F610" s="66">
        <v>4</v>
      </c>
      <c r="G610" s="66">
        <v>3</v>
      </c>
      <c r="H610" s="67">
        <v>6</v>
      </c>
      <c r="I610" s="13">
        <f t="shared" si="27"/>
        <v>521</v>
      </c>
      <c r="J610" s="8">
        <f t="shared" si="28"/>
        <v>1</v>
      </c>
      <c r="K610" s="6">
        <f t="shared" si="29"/>
        <v>1</v>
      </c>
    </row>
    <row r="611" spans="3:11" x14ac:dyDescent="0.25">
      <c r="C611" s="64">
        <v>44940</v>
      </c>
      <c r="D611" s="66" t="s">
        <v>45</v>
      </c>
      <c r="E611" s="78">
        <v>0.69791666666666663</v>
      </c>
      <c r="F611" s="66">
        <v>4</v>
      </c>
      <c r="G611" s="66">
        <v>3</v>
      </c>
      <c r="H611" s="67">
        <v>8</v>
      </c>
      <c r="I611" s="13">
        <f t="shared" si="27"/>
        <v>522</v>
      </c>
      <c r="J611" s="8">
        <f t="shared" si="28"/>
        <v>1</v>
      </c>
      <c r="K611" s="6">
        <f t="shared" si="29"/>
        <v>1</v>
      </c>
    </row>
    <row r="612" spans="3:11" x14ac:dyDescent="0.25">
      <c r="C612" s="64">
        <v>44940</v>
      </c>
      <c r="D612" s="66" t="s">
        <v>45</v>
      </c>
      <c r="E612" s="78">
        <v>0.72569444444444453</v>
      </c>
      <c r="F612" s="66">
        <v>4</v>
      </c>
      <c r="G612" s="66">
        <v>3</v>
      </c>
      <c r="H612" s="67">
        <v>9</v>
      </c>
      <c r="I612" s="13">
        <f t="shared" si="27"/>
        <v>523</v>
      </c>
      <c r="J612" s="8">
        <f t="shared" si="28"/>
        <v>1</v>
      </c>
      <c r="K612" s="6">
        <f t="shared" si="29"/>
        <v>1</v>
      </c>
    </row>
    <row r="613" spans="3:11" x14ac:dyDescent="0.25">
      <c r="C613" s="64">
        <v>44947</v>
      </c>
      <c r="D613" s="66" t="s">
        <v>44</v>
      </c>
      <c r="E613" s="78">
        <v>0.53819444444444398</v>
      </c>
      <c r="F613" s="66">
        <v>5</v>
      </c>
      <c r="G613" s="66">
        <v>4</v>
      </c>
      <c r="H613" s="67">
        <v>4</v>
      </c>
      <c r="I613" s="13">
        <f t="shared" si="27"/>
        <v>524</v>
      </c>
      <c r="J613" s="8">
        <f t="shared" si="28"/>
        <v>1</v>
      </c>
      <c r="K613" s="6">
        <f t="shared" si="29"/>
        <v>1</v>
      </c>
    </row>
    <row r="614" spans="3:11" x14ac:dyDescent="0.25">
      <c r="C614" s="64">
        <v>44947</v>
      </c>
      <c r="D614" s="66" t="s">
        <v>125</v>
      </c>
      <c r="E614" s="78">
        <v>0.54861111111111105</v>
      </c>
      <c r="F614" s="66">
        <v>4</v>
      </c>
      <c r="G614" s="66">
        <v>0</v>
      </c>
      <c r="H614" s="67">
        <v>2</v>
      </c>
      <c r="I614" s="13">
        <f t="shared" si="27"/>
        <v>525</v>
      </c>
      <c r="J614" s="8">
        <f t="shared" si="28"/>
        <v>1</v>
      </c>
      <c r="K614" s="6">
        <f t="shared" si="29"/>
        <v>1</v>
      </c>
    </row>
    <row r="615" spans="3:11" x14ac:dyDescent="0.25">
      <c r="C615" s="64">
        <v>44947</v>
      </c>
      <c r="D615" s="66" t="s">
        <v>44</v>
      </c>
      <c r="E615" s="78">
        <v>0.63888888888888895</v>
      </c>
      <c r="F615" s="66">
        <v>5</v>
      </c>
      <c r="G615" s="66">
        <v>4</v>
      </c>
      <c r="H615" s="67">
        <v>6</v>
      </c>
      <c r="I615" s="13">
        <f t="shared" si="27"/>
        <v>526</v>
      </c>
      <c r="J615" s="8">
        <f t="shared" si="28"/>
        <v>1</v>
      </c>
      <c r="K615" s="6">
        <f t="shared" si="29"/>
        <v>1</v>
      </c>
    </row>
    <row r="616" spans="3:11" x14ac:dyDescent="0.25">
      <c r="C616" s="64">
        <v>44947</v>
      </c>
      <c r="D616" s="66" t="s">
        <v>44</v>
      </c>
      <c r="E616" s="78">
        <v>0.66666666666666663</v>
      </c>
      <c r="F616" s="66">
        <v>5</v>
      </c>
      <c r="G616" s="66">
        <v>4</v>
      </c>
      <c r="H616" s="67">
        <v>7</v>
      </c>
      <c r="I616" s="13">
        <f t="shared" si="27"/>
        <v>527</v>
      </c>
      <c r="J616" s="8">
        <f t="shared" si="28"/>
        <v>1</v>
      </c>
      <c r="K616" s="6">
        <f t="shared" si="29"/>
        <v>1</v>
      </c>
    </row>
    <row r="617" spans="3:11" x14ac:dyDescent="0.25">
      <c r="C617" s="64">
        <v>44947</v>
      </c>
      <c r="D617" s="66" t="s">
        <v>44</v>
      </c>
      <c r="E617" s="78">
        <v>0.69444444444444453</v>
      </c>
      <c r="F617" s="66">
        <v>5</v>
      </c>
      <c r="G617" s="66">
        <v>4</v>
      </c>
      <c r="H617" s="67">
        <v>8</v>
      </c>
      <c r="I617" s="13">
        <f t="shared" si="27"/>
        <v>528</v>
      </c>
      <c r="J617" s="8">
        <f t="shared" si="28"/>
        <v>1</v>
      </c>
      <c r="K617" s="6">
        <f t="shared" si="29"/>
        <v>1</v>
      </c>
    </row>
    <row r="618" spans="3:11" x14ac:dyDescent="0.25">
      <c r="C618" s="64">
        <v>44947</v>
      </c>
      <c r="D618" s="66" t="s">
        <v>44</v>
      </c>
      <c r="E618" s="78">
        <v>0.74652777777777779</v>
      </c>
      <c r="F618" s="66">
        <v>5</v>
      </c>
      <c r="G618" s="66">
        <v>4</v>
      </c>
      <c r="H618" s="67">
        <v>10</v>
      </c>
      <c r="I618" s="13">
        <f t="shared" si="27"/>
        <v>529</v>
      </c>
      <c r="J618" s="8">
        <f t="shared" si="28"/>
        <v>1</v>
      </c>
      <c r="K618" s="6">
        <f t="shared" si="29"/>
        <v>1</v>
      </c>
    </row>
    <row r="619" spans="3:11" x14ac:dyDescent="0.25">
      <c r="C619" s="64">
        <v>44952</v>
      </c>
      <c r="D619" s="66" t="s">
        <v>231</v>
      </c>
      <c r="E619" s="78">
        <v>0.68055555555555547</v>
      </c>
      <c r="F619" s="66">
        <v>4</v>
      </c>
      <c r="G619" s="66">
        <v>0</v>
      </c>
      <c r="H619" s="67">
        <v>6</v>
      </c>
      <c r="I619" s="13">
        <f t="shared" si="27"/>
        <v>530</v>
      </c>
      <c r="J619" s="8">
        <f t="shared" si="28"/>
        <v>1</v>
      </c>
      <c r="K619" s="6">
        <f t="shared" si="29"/>
        <v>1</v>
      </c>
    </row>
    <row r="620" spans="3:11" x14ac:dyDescent="0.25">
      <c r="C620" s="64">
        <v>44952</v>
      </c>
      <c r="D620" s="66" t="s">
        <v>231</v>
      </c>
      <c r="E620" s="78">
        <v>0.73611111111111116</v>
      </c>
      <c r="F620" s="66">
        <v>4</v>
      </c>
      <c r="G620" s="66">
        <v>0</v>
      </c>
      <c r="H620" s="67">
        <v>8</v>
      </c>
      <c r="I620" s="13">
        <f t="shared" si="27"/>
        <v>531</v>
      </c>
      <c r="J620" s="8">
        <f t="shared" si="28"/>
        <v>2</v>
      </c>
      <c r="K620" s="6">
        <f t="shared" si="29"/>
        <v>2</v>
      </c>
    </row>
    <row r="621" spans="3:11" x14ac:dyDescent="0.25">
      <c r="C621" s="64">
        <v>44952</v>
      </c>
      <c r="D621" s="66" t="s">
        <v>231</v>
      </c>
      <c r="E621" s="78">
        <v>0.73611111111111116</v>
      </c>
      <c r="F621" s="66">
        <v>4</v>
      </c>
      <c r="G621" s="66">
        <v>0</v>
      </c>
      <c r="H621" s="67">
        <v>8</v>
      </c>
      <c r="I621" s="13">
        <f t="shared" si="27"/>
        <v>531</v>
      </c>
      <c r="J621" s="8">
        <f t="shared" si="28"/>
        <v>1</v>
      </c>
      <c r="K621" s="6">
        <f t="shared" si="29"/>
        <v>2</v>
      </c>
    </row>
    <row r="622" spans="3:11" x14ac:dyDescent="0.25">
      <c r="C622" s="64">
        <v>44954</v>
      </c>
      <c r="D622" s="66" t="s">
        <v>45</v>
      </c>
      <c r="E622" s="78">
        <v>0.5625</v>
      </c>
      <c r="F622" s="66">
        <v>4</v>
      </c>
      <c r="G622" s="66">
        <v>5</v>
      </c>
      <c r="H622" s="67">
        <v>3</v>
      </c>
      <c r="I622" s="13">
        <f t="shared" si="27"/>
        <v>532</v>
      </c>
      <c r="J622" s="8">
        <f t="shared" si="28"/>
        <v>1</v>
      </c>
      <c r="K622" s="6">
        <f t="shared" si="29"/>
        <v>1</v>
      </c>
    </row>
    <row r="623" spans="3:11" x14ac:dyDescent="0.25">
      <c r="C623" s="64">
        <v>44954</v>
      </c>
      <c r="D623" s="66" t="s">
        <v>45</v>
      </c>
      <c r="E623" s="78">
        <v>0.58680555555555558</v>
      </c>
      <c r="F623" s="66">
        <v>4</v>
      </c>
      <c r="G623" s="66">
        <v>5</v>
      </c>
      <c r="H623" s="67">
        <v>4</v>
      </c>
      <c r="I623" s="13">
        <f t="shared" si="27"/>
        <v>533</v>
      </c>
      <c r="J623" s="8">
        <f t="shared" si="28"/>
        <v>2</v>
      </c>
      <c r="K623" s="6">
        <f t="shared" si="29"/>
        <v>2</v>
      </c>
    </row>
    <row r="624" spans="3:11" x14ac:dyDescent="0.25">
      <c r="C624" s="64">
        <v>44954</v>
      </c>
      <c r="D624" s="66" t="s">
        <v>45</v>
      </c>
      <c r="E624" s="78">
        <v>0.58680555555555558</v>
      </c>
      <c r="F624" s="66">
        <v>4</v>
      </c>
      <c r="G624" s="66">
        <v>5</v>
      </c>
      <c r="H624" s="67">
        <v>4</v>
      </c>
      <c r="I624" s="13">
        <f t="shared" si="27"/>
        <v>533</v>
      </c>
      <c r="J624" s="8">
        <f t="shared" si="28"/>
        <v>1</v>
      </c>
      <c r="K624" s="6">
        <f t="shared" si="29"/>
        <v>2</v>
      </c>
    </row>
    <row r="625" spans="3:11" x14ac:dyDescent="0.25">
      <c r="C625" s="64">
        <v>44954</v>
      </c>
      <c r="D625" s="66" t="s">
        <v>45</v>
      </c>
      <c r="E625" s="78">
        <v>0.66666666666666696</v>
      </c>
      <c r="F625" s="66">
        <v>4</v>
      </c>
      <c r="G625" s="66">
        <v>5</v>
      </c>
      <c r="H625" s="67">
        <v>7</v>
      </c>
      <c r="I625" s="13">
        <f t="shared" si="27"/>
        <v>534</v>
      </c>
      <c r="J625" s="8">
        <f t="shared" si="28"/>
        <v>1</v>
      </c>
      <c r="K625" s="6">
        <f t="shared" si="29"/>
        <v>1</v>
      </c>
    </row>
    <row r="626" spans="3:11" x14ac:dyDescent="0.25">
      <c r="C626" s="64">
        <v>44954</v>
      </c>
      <c r="D626" s="66" t="s">
        <v>45</v>
      </c>
      <c r="E626" s="78">
        <v>0.72222222222222221</v>
      </c>
      <c r="F626" s="66">
        <v>4</v>
      </c>
      <c r="G626" s="66">
        <v>5</v>
      </c>
      <c r="H626" s="67">
        <v>9</v>
      </c>
      <c r="I626" s="13">
        <f t="shared" si="27"/>
        <v>535</v>
      </c>
      <c r="J626" s="8">
        <f t="shared" si="28"/>
        <v>1</v>
      </c>
      <c r="K626" s="6">
        <f t="shared" si="29"/>
        <v>1</v>
      </c>
    </row>
    <row r="627" spans="3:11" x14ac:dyDescent="0.25">
      <c r="C627" s="64">
        <v>44954</v>
      </c>
      <c r="D627" s="66" t="s">
        <v>45</v>
      </c>
      <c r="E627" s="78">
        <v>0.74652777777777779</v>
      </c>
      <c r="F627" s="66">
        <v>4</v>
      </c>
      <c r="G627" s="66">
        <v>5</v>
      </c>
      <c r="H627" s="67">
        <v>10</v>
      </c>
      <c r="I627" s="13">
        <f t="shared" si="27"/>
        <v>536</v>
      </c>
      <c r="J627" s="8">
        <f t="shared" si="28"/>
        <v>1</v>
      </c>
      <c r="K627" s="6">
        <f t="shared" si="29"/>
        <v>1</v>
      </c>
    </row>
    <row r="628" spans="3:11" x14ac:dyDescent="0.25">
      <c r="C628" s="64">
        <v>44961</v>
      </c>
      <c r="D628" s="66" t="s">
        <v>44</v>
      </c>
      <c r="E628" s="78">
        <v>0.5625</v>
      </c>
      <c r="F628" s="66">
        <v>4</v>
      </c>
      <c r="G628" s="66">
        <v>8</v>
      </c>
      <c r="H628" s="67">
        <v>3</v>
      </c>
      <c r="I628" s="13">
        <f t="shared" si="27"/>
        <v>537</v>
      </c>
      <c r="J628" s="8">
        <f t="shared" si="28"/>
        <v>1</v>
      </c>
      <c r="K628" s="6">
        <f t="shared" si="29"/>
        <v>1</v>
      </c>
    </row>
    <row r="629" spans="3:11" x14ac:dyDescent="0.25">
      <c r="C629" s="64">
        <v>44961</v>
      </c>
      <c r="D629" s="66" t="s">
        <v>44</v>
      </c>
      <c r="E629" s="78">
        <v>0.61111111111111105</v>
      </c>
      <c r="F629" s="66">
        <v>4</v>
      </c>
      <c r="G629" s="66">
        <v>8</v>
      </c>
      <c r="H629" s="67">
        <v>5</v>
      </c>
      <c r="I629" s="13">
        <f t="shared" si="27"/>
        <v>538</v>
      </c>
      <c r="J629" s="8">
        <f t="shared" si="28"/>
        <v>1</v>
      </c>
      <c r="K629" s="6">
        <f t="shared" si="29"/>
        <v>1</v>
      </c>
    </row>
    <row r="630" spans="3:11" x14ac:dyDescent="0.25">
      <c r="C630" s="64">
        <v>44961</v>
      </c>
      <c r="D630" s="66" t="s">
        <v>231</v>
      </c>
      <c r="E630" s="78">
        <v>0.65277777777777779</v>
      </c>
      <c r="F630" s="66">
        <v>5</v>
      </c>
      <c r="G630" s="66">
        <v>3</v>
      </c>
      <c r="H630" s="67">
        <v>6</v>
      </c>
      <c r="I630" s="13">
        <f t="shared" si="27"/>
        <v>539</v>
      </c>
      <c r="J630" s="8">
        <f t="shared" si="28"/>
        <v>1</v>
      </c>
      <c r="K630" s="6">
        <f t="shared" si="29"/>
        <v>1</v>
      </c>
    </row>
    <row r="631" spans="3:11" x14ac:dyDescent="0.25">
      <c r="C631" s="64">
        <v>44961</v>
      </c>
      <c r="D631" s="66" t="s">
        <v>231</v>
      </c>
      <c r="E631" s="78">
        <v>0.68055555555555547</v>
      </c>
      <c r="F631" s="66">
        <v>5</v>
      </c>
      <c r="G631" s="66">
        <v>3</v>
      </c>
      <c r="H631" s="67">
        <v>7</v>
      </c>
      <c r="I631" s="13">
        <f t="shared" si="27"/>
        <v>540</v>
      </c>
      <c r="J631" s="8">
        <f t="shared" si="28"/>
        <v>1</v>
      </c>
      <c r="K631" s="6">
        <f t="shared" si="29"/>
        <v>1</v>
      </c>
    </row>
    <row r="632" spans="3:11" x14ac:dyDescent="0.25">
      <c r="C632" s="64">
        <v>44961</v>
      </c>
      <c r="D632" s="66" t="s">
        <v>231</v>
      </c>
      <c r="E632" s="78">
        <v>0.70833333333333337</v>
      </c>
      <c r="F632" s="66">
        <v>5</v>
      </c>
      <c r="G632" s="66">
        <v>3</v>
      </c>
      <c r="H632" s="67">
        <v>8</v>
      </c>
      <c r="I632" s="13">
        <f t="shared" si="27"/>
        <v>541</v>
      </c>
      <c r="J632" s="8">
        <f t="shared" si="28"/>
        <v>1</v>
      </c>
      <c r="K632" s="6">
        <f t="shared" si="29"/>
        <v>1</v>
      </c>
    </row>
    <row r="633" spans="3:11" x14ac:dyDescent="0.25">
      <c r="C633" s="64">
        <v>44961</v>
      </c>
      <c r="D633" s="66" t="s">
        <v>44</v>
      </c>
      <c r="E633" s="78">
        <v>0.74652777777777779</v>
      </c>
      <c r="F633" s="66">
        <v>4</v>
      </c>
      <c r="G633" s="66">
        <v>8</v>
      </c>
      <c r="H633" s="67">
        <v>10</v>
      </c>
      <c r="I633" s="13">
        <f t="shared" si="27"/>
        <v>542</v>
      </c>
      <c r="J633" s="8">
        <f t="shared" si="28"/>
        <v>1</v>
      </c>
      <c r="K633" s="6">
        <f t="shared" si="29"/>
        <v>1</v>
      </c>
    </row>
    <row r="634" spans="3:11" x14ac:dyDescent="0.25">
      <c r="C634" s="64">
        <v>44968</v>
      </c>
      <c r="D634" s="66" t="s">
        <v>231</v>
      </c>
      <c r="E634" s="78">
        <v>0.52430555555555558</v>
      </c>
      <c r="F634" s="66">
        <v>4</v>
      </c>
      <c r="G634" s="66">
        <v>10</v>
      </c>
      <c r="H634" s="67">
        <v>1</v>
      </c>
      <c r="I634" s="13">
        <f t="shared" si="27"/>
        <v>543</v>
      </c>
      <c r="J634" s="8">
        <f t="shared" si="28"/>
        <v>1</v>
      </c>
      <c r="K634" s="6">
        <f t="shared" si="29"/>
        <v>1</v>
      </c>
    </row>
    <row r="635" spans="3:11" x14ac:dyDescent="0.25">
      <c r="C635" s="64">
        <v>44968</v>
      </c>
      <c r="D635" s="66" t="s">
        <v>44</v>
      </c>
      <c r="E635" s="78">
        <v>0.5625</v>
      </c>
      <c r="F635" s="66">
        <v>4</v>
      </c>
      <c r="G635" s="66">
        <v>0</v>
      </c>
      <c r="H635" s="67">
        <v>3</v>
      </c>
      <c r="I635" s="13">
        <f t="shared" si="27"/>
        <v>544</v>
      </c>
      <c r="J635" s="8">
        <f t="shared" si="28"/>
        <v>1</v>
      </c>
      <c r="K635" s="6">
        <f t="shared" si="29"/>
        <v>1</v>
      </c>
    </row>
    <row r="636" spans="3:11" x14ac:dyDescent="0.25">
      <c r="C636" s="64">
        <v>44968</v>
      </c>
      <c r="D636" s="66" t="s">
        <v>44</v>
      </c>
      <c r="E636" s="78">
        <v>0.58680555555555558</v>
      </c>
      <c r="F636" s="66">
        <v>4</v>
      </c>
      <c r="G636" s="66">
        <v>0</v>
      </c>
      <c r="H636" s="67">
        <v>4</v>
      </c>
      <c r="I636" s="13">
        <f t="shared" si="27"/>
        <v>545</v>
      </c>
      <c r="J636" s="8">
        <f t="shared" si="28"/>
        <v>2</v>
      </c>
      <c r="K636" s="6">
        <f t="shared" si="29"/>
        <v>2</v>
      </c>
    </row>
    <row r="637" spans="3:11" x14ac:dyDescent="0.25">
      <c r="C637" s="64">
        <v>44968</v>
      </c>
      <c r="D637" s="66" t="s">
        <v>44</v>
      </c>
      <c r="E637" s="78">
        <v>0.58680555555555558</v>
      </c>
      <c r="F637" s="66">
        <v>4</v>
      </c>
      <c r="G637" s="66">
        <v>0</v>
      </c>
      <c r="H637" s="67">
        <v>4</v>
      </c>
      <c r="I637" s="13">
        <f t="shared" si="27"/>
        <v>545</v>
      </c>
      <c r="J637" s="8">
        <f t="shared" si="28"/>
        <v>1</v>
      </c>
      <c r="K637" s="6">
        <f t="shared" si="29"/>
        <v>2</v>
      </c>
    </row>
    <row r="638" spans="3:11" x14ac:dyDescent="0.25">
      <c r="C638" s="64">
        <v>44968</v>
      </c>
      <c r="D638" s="66" t="s">
        <v>44</v>
      </c>
      <c r="E638" s="78">
        <v>0.74652777777777779</v>
      </c>
      <c r="F638" s="66">
        <v>4</v>
      </c>
      <c r="G638" s="66">
        <v>0</v>
      </c>
      <c r="H638" s="67">
        <v>10</v>
      </c>
      <c r="I638" s="13">
        <f t="shared" si="27"/>
        <v>546</v>
      </c>
      <c r="J638" s="8">
        <f t="shared" si="28"/>
        <v>1</v>
      </c>
      <c r="K638" s="6">
        <f t="shared" si="29"/>
        <v>1</v>
      </c>
    </row>
    <row r="639" spans="3:11" x14ac:dyDescent="0.25">
      <c r="C639" s="64">
        <v>44975</v>
      </c>
      <c r="D639" s="66" t="s">
        <v>225</v>
      </c>
      <c r="E639" s="78">
        <v>0.52430555555555558</v>
      </c>
      <c r="F639" s="66">
        <v>3</v>
      </c>
      <c r="G639" s="66">
        <v>0</v>
      </c>
      <c r="H639" s="67">
        <v>1</v>
      </c>
      <c r="I639" s="13">
        <f t="shared" si="27"/>
        <v>547</v>
      </c>
      <c r="J639" s="8">
        <f t="shared" si="28"/>
        <v>1</v>
      </c>
      <c r="K639" s="6">
        <f t="shared" si="29"/>
        <v>1</v>
      </c>
    </row>
    <row r="640" spans="3:11" x14ac:dyDescent="0.25">
      <c r="C640" s="64">
        <v>44975</v>
      </c>
      <c r="D640" s="66" t="s">
        <v>45</v>
      </c>
      <c r="E640" s="78">
        <v>0.53819444444444442</v>
      </c>
      <c r="F640" s="66">
        <v>4</v>
      </c>
      <c r="G640" s="66">
        <v>0</v>
      </c>
      <c r="H640" s="67">
        <v>2</v>
      </c>
      <c r="I640" s="13">
        <f t="shared" si="27"/>
        <v>548</v>
      </c>
      <c r="J640" s="8">
        <f t="shared" si="28"/>
        <v>2</v>
      </c>
      <c r="K640" s="6">
        <f t="shared" si="29"/>
        <v>2</v>
      </c>
    </row>
    <row r="641" spans="3:11" x14ac:dyDescent="0.25">
      <c r="C641" s="64">
        <v>44975</v>
      </c>
      <c r="D641" s="66" t="s">
        <v>45</v>
      </c>
      <c r="E641" s="78">
        <v>0.53819444444444442</v>
      </c>
      <c r="F641" s="66">
        <v>4</v>
      </c>
      <c r="G641" s="66">
        <v>0</v>
      </c>
      <c r="H641" s="67">
        <v>2</v>
      </c>
      <c r="I641" s="13">
        <f t="shared" si="27"/>
        <v>548</v>
      </c>
      <c r="J641" s="8">
        <f t="shared" si="28"/>
        <v>1</v>
      </c>
      <c r="K641" s="6">
        <f t="shared" si="29"/>
        <v>2</v>
      </c>
    </row>
    <row r="642" spans="3:11" x14ac:dyDescent="0.25">
      <c r="C642" s="64">
        <v>44975</v>
      </c>
      <c r="D642" s="66" t="s">
        <v>225</v>
      </c>
      <c r="E642" s="78">
        <v>0.625</v>
      </c>
      <c r="F642" s="66">
        <v>3</v>
      </c>
      <c r="G642" s="66">
        <v>0</v>
      </c>
      <c r="H642" s="67">
        <v>5</v>
      </c>
      <c r="I642" s="13">
        <f t="shared" si="27"/>
        <v>549</v>
      </c>
      <c r="J642" s="8">
        <f t="shared" si="28"/>
        <v>1</v>
      </c>
      <c r="K642" s="6">
        <f t="shared" si="29"/>
        <v>1</v>
      </c>
    </row>
    <row r="643" spans="3:11" x14ac:dyDescent="0.25">
      <c r="C643" s="64">
        <v>44982</v>
      </c>
      <c r="D643" s="66" t="s">
        <v>44</v>
      </c>
      <c r="E643" s="78">
        <v>0.51388888888888895</v>
      </c>
      <c r="F643" s="66">
        <v>5</v>
      </c>
      <c r="G643" s="66">
        <v>3</v>
      </c>
      <c r="H643" s="67">
        <v>1</v>
      </c>
      <c r="I643" s="13">
        <f t="shared" si="27"/>
        <v>550</v>
      </c>
      <c r="J643" s="8">
        <f t="shared" si="28"/>
        <v>1</v>
      </c>
      <c r="K643" s="6">
        <f t="shared" si="29"/>
        <v>1</v>
      </c>
    </row>
    <row r="644" spans="3:11" x14ac:dyDescent="0.25">
      <c r="C644" s="64">
        <v>44989</v>
      </c>
      <c r="D644" s="66" t="s">
        <v>44</v>
      </c>
      <c r="E644" s="78">
        <v>0.51388888888888895</v>
      </c>
      <c r="F644" s="66">
        <v>5</v>
      </c>
      <c r="G644" s="66">
        <v>6</v>
      </c>
      <c r="H644" s="67">
        <v>1</v>
      </c>
      <c r="I644" s="13">
        <f t="shared" si="27"/>
        <v>551</v>
      </c>
      <c r="J644" s="8">
        <f t="shared" si="28"/>
        <v>1</v>
      </c>
      <c r="K644" s="6">
        <f t="shared" si="29"/>
        <v>1</v>
      </c>
    </row>
    <row r="645" spans="3:11" x14ac:dyDescent="0.25">
      <c r="C645" s="64">
        <v>44989</v>
      </c>
      <c r="D645" s="66" t="s">
        <v>225</v>
      </c>
      <c r="E645" s="78">
        <v>0.54861111111111105</v>
      </c>
      <c r="F645" s="66">
        <v>3</v>
      </c>
      <c r="G645" s="66">
        <v>2</v>
      </c>
      <c r="H645" s="67">
        <v>2</v>
      </c>
      <c r="I645" s="13">
        <f t="shared" si="27"/>
        <v>552</v>
      </c>
      <c r="J645" s="8">
        <f t="shared" si="28"/>
        <v>1</v>
      </c>
      <c r="K645" s="6">
        <f t="shared" si="29"/>
        <v>1</v>
      </c>
    </row>
    <row r="646" spans="3:11" x14ac:dyDescent="0.25">
      <c r="C646" s="64">
        <v>44989</v>
      </c>
      <c r="D646" s="66" t="s">
        <v>225</v>
      </c>
      <c r="E646" s="78">
        <v>0.57291666666666663</v>
      </c>
      <c r="F646" s="66">
        <v>3</v>
      </c>
      <c r="G646" s="66">
        <v>2</v>
      </c>
      <c r="H646" s="67">
        <v>3</v>
      </c>
      <c r="I646" s="13">
        <f t="shared" ref="I646:I709" si="30">IF(AND(C646=C645,H646=H645,D645=D646),I645,I645+1)</f>
        <v>553</v>
      </c>
      <c r="J646" s="8">
        <f t="shared" ref="J646:J709" si="31">IF(I646=I648,3,IF(I646=I647,2,1))</f>
        <v>1</v>
      </c>
      <c r="K646" s="6">
        <f t="shared" ref="K646:K709" si="32">IF(J644=3,3,IF(J645=3,3,IF(J645=2,2,J646)))</f>
        <v>1</v>
      </c>
    </row>
    <row r="647" spans="3:11" x14ac:dyDescent="0.25">
      <c r="C647" s="64">
        <v>44989</v>
      </c>
      <c r="D647" s="66" t="s">
        <v>44</v>
      </c>
      <c r="E647" s="78">
        <v>0.58680555555555558</v>
      </c>
      <c r="F647" s="66">
        <v>5</v>
      </c>
      <c r="G647" s="66">
        <v>6</v>
      </c>
      <c r="H647" s="67">
        <v>4</v>
      </c>
      <c r="I647" s="13">
        <f t="shared" si="30"/>
        <v>554</v>
      </c>
      <c r="J647" s="8">
        <f t="shared" si="31"/>
        <v>1</v>
      </c>
      <c r="K647" s="6">
        <f t="shared" si="32"/>
        <v>1</v>
      </c>
    </row>
    <row r="648" spans="3:11" x14ac:dyDescent="0.25">
      <c r="C648" s="64">
        <v>44989</v>
      </c>
      <c r="D648" s="66" t="s">
        <v>225</v>
      </c>
      <c r="E648" s="78">
        <v>0.625</v>
      </c>
      <c r="F648" s="66">
        <v>3</v>
      </c>
      <c r="G648" s="66">
        <v>2</v>
      </c>
      <c r="H648" s="67">
        <v>5</v>
      </c>
      <c r="I648" s="13">
        <f t="shared" si="30"/>
        <v>555</v>
      </c>
      <c r="J648" s="8">
        <f t="shared" si="31"/>
        <v>1</v>
      </c>
      <c r="K648" s="6">
        <f t="shared" si="32"/>
        <v>1</v>
      </c>
    </row>
    <row r="649" spans="3:11" x14ac:dyDescent="0.25">
      <c r="C649" s="64">
        <v>44989</v>
      </c>
      <c r="D649" s="66" t="s">
        <v>44</v>
      </c>
      <c r="E649" s="78">
        <v>0.74652777777777779</v>
      </c>
      <c r="F649" s="66">
        <v>5</v>
      </c>
      <c r="G649" s="66">
        <v>6</v>
      </c>
      <c r="H649" s="67">
        <v>10</v>
      </c>
      <c r="I649" s="13">
        <f t="shared" si="30"/>
        <v>556</v>
      </c>
      <c r="J649" s="8">
        <f t="shared" si="31"/>
        <v>1</v>
      </c>
      <c r="K649" s="6">
        <f t="shared" si="32"/>
        <v>1</v>
      </c>
    </row>
    <row r="650" spans="3:11" x14ac:dyDescent="0.25">
      <c r="C650" s="64">
        <v>44996</v>
      </c>
      <c r="D650" s="66" t="s">
        <v>45</v>
      </c>
      <c r="E650" s="78">
        <v>0.51388888888888895</v>
      </c>
      <c r="F650" s="66">
        <v>4</v>
      </c>
      <c r="G650" s="66">
        <v>0</v>
      </c>
      <c r="H650" s="67">
        <v>1</v>
      </c>
      <c r="I650" s="13">
        <f t="shared" si="30"/>
        <v>557</v>
      </c>
      <c r="J650" s="8">
        <f t="shared" si="31"/>
        <v>1</v>
      </c>
      <c r="K650" s="6">
        <f t="shared" si="32"/>
        <v>1</v>
      </c>
    </row>
    <row r="651" spans="3:11" x14ac:dyDescent="0.25">
      <c r="C651" s="64">
        <v>44996</v>
      </c>
      <c r="D651" s="66" t="s">
        <v>225</v>
      </c>
      <c r="E651" s="78">
        <v>0.52430555555555558</v>
      </c>
      <c r="F651" s="66">
        <v>3</v>
      </c>
      <c r="G651" s="66">
        <v>4</v>
      </c>
      <c r="H651" s="67">
        <v>1</v>
      </c>
      <c r="I651" s="13">
        <f t="shared" si="30"/>
        <v>558</v>
      </c>
      <c r="J651" s="8">
        <f t="shared" si="31"/>
        <v>1</v>
      </c>
      <c r="K651" s="6">
        <f t="shared" si="32"/>
        <v>1</v>
      </c>
    </row>
    <row r="652" spans="3:11" x14ac:dyDescent="0.25">
      <c r="C652" s="64">
        <v>44996</v>
      </c>
      <c r="D652" s="66" t="s">
        <v>45</v>
      </c>
      <c r="E652" s="78">
        <v>0.5625</v>
      </c>
      <c r="F652" s="66">
        <v>4</v>
      </c>
      <c r="G652" s="66">
        <v>0</v>
      </c>
      <c r="H652" s="67">
        <v>3</v>
      </c>
      <c r="I652" s="13">
        <f t="shared" si="30"/>
        <v>559</v>
      </c>
      <c r="J652" s="8">
        <f t="shared" si="31"/>
        <v>1</v>
      </c>
      <c r="K652" s="6">
        <f t="shared" si="32"/>
        <v>1</v>
      </c>
    </row>
    <row r="653" spans="3:11" x14ac:dyDescent="0.25">
      <c r="C653" s="64">
        <v>44996</v>
      </c>
      <c r="D653" s="66" t="s">
        <v>225</v>
      </c>
      <c r="E653" s="78">
        <v>0.625</v>
      </c>
      <c r="F653" s="66">
        <v>3</v>
      </c>
      <c r="G653" s="66">
        <v>4</v>
      </c>
      <c r="H653" s="67">
        <v>5</v>
      </c>
      <c r="I653" s="13">
        <f t="shared" si="30"/>
        <v>560</v>
      </c>
      <c r="J653" s="8">
        <f t="shared" si="31"/>
        <v>1</v>
      </c>
      <c r="K653" s="6">
        <f t="shared" si="32"/>
        <v>1</v>
      </c>
    </row>
    <row r="654" spans="3:11" x14ac:dyDescent="0.25">
      <c r="C654" s="64">
        <v>44996</v>
      </c>
      <c r="D654" s="66" t="s">
        <v>225</v>
      </c>
      <c r="E654" s="78">
        <v>0.65277777777777779</v>
      </c>
      <c r="F654" s="66">
        <v>3</v>
      </c>
      <c r="G654" s="66">
        <v>4</v>
      </c>
      <c r="H654" s="67">
        <v>6</v>
      </c>
      <c r="I654" s="13">
        <f t="shared" si="30"/>
        <v>561</v>
      </c>
      <c r="J654" s="8">
        <f t="shared" si="31"/>
        <v>1</v>
      </c>
      <c r="K654" s="6">
        <f t="shared" si="32"/>
        <v>1</v>
      </c>
    </row>
    <row r="655" spans="3:11" x14ac:dyDescent="0.25">
      <c r="C655" s="64">
        <v>44996</v>
      </c>
      <c r="D655" s="66" t="s">
        <v>45</v>
      </c>
      <c r="E655" s="78">
        <v>0.66666666666666663</v>
      </c>
      <c r="F655" s="66">
        <v>4</v>
      </c>
      <c r="G655" s="66">
        <v>0</v>
      </c>
      <c r="H655" s="67">
        <v>7</v>
      </c>
      <c r="I655" s="13">
        <f t="shared" si="30"/>
        <v>562</v>
      </c>
      <c r="J655" s="8">
        <f t="shared" si="31"/>
        <v>2</v>
      </c>
      <c r="K655" s="6">
        <f t="shared" si="32"/>
        <v>2</v>
      </c>
    </row>
    <row r="656" spans="3:11" x14ac:dyDescent="0.25">
      <c r="C656" s="64">
        <v>44996</v>
      </c>
      <c r="D656" s="66" t="s">
        <v>45</v>
      </c>
      <c r="E656" s="78">
        <v>0.66666666666666663</v>
      </c>
      <c r="F656" s="66">
        <v>4</v>
      </c>
      <c r="G656" s="66">
        <v>0</v>
      </c>
      <c r="H656" s="67">
        <v>7</v>
      </c>
      <c r="I656" s="13">
        <f t="shared" si="30"/>
        <v>562</v>
      </c>
      <c r="J656" s="8">
        <f t="shared" si="31"/>
        <v>1</v>
      </c>
      <c r="K656" s="6">
        <f t="shared" si="32"/>
        <v>2</v>
      </c>
    </row>
    <row r="657" spans="3:11" x14ac:dyDescent="0.25">
      <c r="C657" s="64">
        <v>44996</v>
      </c>
      <c r="D657" s="66" t="s">
        <v>225</v>
      </c>
      <c r="E657" s="78">
        <v>0.70833333333333337</v>
      </c>
      <c r="F657" s="66">
        <v>3</v>
      </c>
      <c r="G657" s="66">
        <v>4</v>
      </c>
      <c r="H657" s="67">
        <v>8</v>
      </c>
      <c r="I657" s="13">
        <f t="shared" si="30"/>
        <v>563</v>
      </c>
      <c r="J657" s="8">
        <f t="shared" si="31"/>
        <v>1</v>
      </c>
      <c r="K657" s="6">
        <f t="shared" si="32"/>
        <v>1</v>
      </c>
    </row>
    <row r="658" spans="3:11" x14ac:dyDescent="0.25">
      <c r="C658" s="64">
        <v>44996</v>
      </c>
      <c r="D658" s="66" t="s">
        <v>45</v>
      </c>
      <c r="E658" s="78">
        <v>0.72222222222222221</v>
      </c>
      <c r="F658" s="66">
        <v>4</v>
      </c>
      <c r="G658" s="66">
        <v>0</v>
      </c>
      <c r="H658" s="67">
        <v>9</v>
      </c>
      <c r="I658" s="13">
        <f t="shared" si="30"/>
        <v>564</v>
      </c>
      <c r="J658" s="8">
        <f t="shared" si="31"/>
        <v>1</v>
      </c>
      <c r="K658" s="6">
        <f t="shared" si="32"/>
        <v>1</v>
      </c>
    </row>
    <row r="659" spans="3:11" x14ac:dyDescent="0.25">
      <c r="C659" s="64">
        <v>44996</v>
      </c>
      <c r="D659" s="66" t="s">
        <v>45</v>
      </c>
      <c r="E659" s="78">
        <v>0.74652777777777779</v>
      </c>
      <c r="F659" s="66">
        <v>4</v>
      </c>
      <c r="G659" s="66">
        <v>0</v>
      </c>
      <c r="H659" s="67">
        <v>10</v>
      </c>
      <c r="I659" s="13">
        <f t="shared" si="30"/>
        <v>565</v>
      </c>
      <c r="J659" s="8">
        <f t="shared" si="31"/>
        <v>1</v>
      </c>
      <c r="K659" s="6">
        <f t="shared" si="32"/>
        <v>1</v>
      </c>
    </row>
    <row r="660" spans="3:11" x14ac:dyDescent="0.25">
      <c r="C660" s="64">
        <v>45003</v>
      </c>
      <c r="D660" s="66" t="s">
        <v>45</v>
      </c>
      <c r="E660" s="78">
        <v>0.50694444444444442</v>
      </c>
      <c r="F660" s="66">
        <v>4</v>
      </c>
      <c r="G660" s="66">
        <v>2</v>
      </c>
      <c r="H660" s="67">
        <v>1</v>
      </c>
      <c r="I660" s="13">
        <f t="shared" si="30"/>
        <v>566</v>
      </c>
      <c r="J660" s="8">
        <f t="shared" si="31"/>
        <v>1</v>
      </c>
      <c r="K660" s="6">
        <f t="shared" si="32"/>
        <v>1</v>
      </c>
    </row>
    <row r="661" spans="3:11" x14ac:dyDescent="0.25">
      <c r="C661" s="64">
        <v>45003</v>
      </c>
      <c r="D661" s="66" t="s">
        <v>125</v>
      </c>
      <c r="E661" s="78">
        <v>0.51736111111111105</v>
      </c>
      <c r="F661" s="66">
        <v>3</v>
      </c>
      <c r="G661" s="66">
        <v>0</v>
      </c>
      <c r="H661" s="67">
        <v>1</v>
      </c>
      <c r="I661" s="13">
        <f t="shared" si="30"/>
        <v>567</v>
      </c>
      <c r="J661" s="8">
        <f t="shared" si="31"/>
        <v>1</v>
      </c>
      <c r="K661" s="6">
        <f t="shared" si="32"/>
        <v>1</v>
      </c>
    </row>
    <row r="662" spans="3:11" x14ac:dyDescent="0.25">
      <c r="C662" s="64">
        <v>45003</v>
      </c>
      <c r="D662" s="66" t="s">
        <v>45</v>
      </c>
      <c r="E662" s="78">
        <v>0.74652777777777779</v>
      </c>
      <c r="F662" s="66">
        <v>4</v>
      </c>
      <c r="G662" s="66">
        <v>2</v>
      </c>
      <c r="H662" s="67">
        <v>10</v>
      </c>
      <c r="I662" s="13">
        <f t="shared" si="30"/>
        <v>568</v>
      </c>
      <c r="J662" s="8">
        <f t="shared" si="31"/>
        <v>1</v>
      </c>
      <c r="K662" s="6">
        <f t="shared" si="32"/>
        <v>1</v>
      </c>
    </row>
    <row r="663" spans="3:11" x14ac:dyDescent="0.25">
      <c r="C663" s="64">
        <v>45009</v>
      </c>
      <c r="D663" s="66" t="s">
        <v>3</v>
      </c>
      <c r="E663" s="78">
        <v>0.84375</v>
      </c>
      <c r="F663" s="66">
        <v>4</v>
      </c>
      <c r="G663" s="66">
        <v>0</v>
      </c>
      <c r="H663" s="67">
        <v>5</v>
      </c>
      <c r="I663" s="13">
        <f t="shared" si="30"/>
        <v>569</v>
      </c>
      <c r="J663" s="8">
        <f t="shared" si="31"/>
        <v>1</v>
      </c>
      <c r="K663" s="6">
        <f t="shared" si="32"/>
        <v>1</v>
      </c>
    </row>
    <row r="664" spans="3:11" x14ac:dyDescent="0.25">
      <c r="C664" s="64">
        <v>45010</v>
      </c>
      <c r="D664" s="66" t="s">
        <v>45</v>
      </c>
      <c r="E664" s="78">
        <v>0.50694444444444442</v>
      </c>
      <c r="F664" s="66">
        <v>5</v>
      </c>
      <c r="G664" s="66">
        <v>5</v>
      </c>
      <c r="H664" s="67">
        <v>1</v>
      </c>
      <c r="I664" s="13">
        <f t="shared" si="30"/>
        <v>570</v>
      </c>
      <c r="J664" s="8">
        <f t="shared" si="31"/>
        <v>2</v>
      </c>
      <c r="K664" s="6">
        <f t="shared" si="32"/>
        <v>2</v>
      </c>
    </row>
    <row r="665" spans="3:11" x14ac:dyDescent="0.25">
      <c r="C665" s="64">
        <v>45010</v>
      </c>
      <c r="D665" s="66" t="s">
        <v>45</v>
      </c>
      <c r="E665" s="78">
        <v>0.50694444444444442</v>
      </c>
      <c r="F665" s="66">
        <v>5</v>
      </c>
      <c r="G665" s="66">
        <v>5</v>
      </c>
      <c r="H665" s="67">
        <v>1</v>
      </c>
      <c r="I665" s="13">
        <f t="shared" si="30"/>
        <v>570</v>
      </c>
      <c r="J665" s="8">
        <f t="shared" si="31"/>
        <v>1</v>
      </c>
      <c r="K665" s="6">
        <f t="shared" si="32"/>
        <v>2</v>
      </c>
    </row>
    <row r="666" spans="3:11" x14ac:dyDescent="0.25">
      <c r="C666" s="64">
        <v>45010</v>
      </c>
      <c r="D666" s="66" t="s">
        <v>225</v>
      </c>
      <c r="E666" s="78">
        <v>0.51736111111111105</v>
      </c>
      <c r="F666" s="66">
        <v>4</v>
      </c>
      <c r="G666" s="66">
        <v>8</v>
      </c>
      <c r="H666" s="67">
        <v>1</v>
      </c>
      <c r="I666" s="13">
        <f t="shared" si="30"/>
        <v>571</v>
      </c>
      <c r="J666" s="8">
        <f t="shared" si="31"/>
        <v>1</v>
      </c>
      <c r="K666" s="6">
        <f t="shared" si="32"/>
        <v>1</v>
      </c>
    </row>
    <row r="667" spans="3:11" x14ac:dyDescent="0.25">
      <c r="C667" s="64">
        <v>45010</v>
      </c>
      <c r="D667" s="66" t="s">
        <v>225</v>
      </c>
      <c r="E667" s="78">
        <v>0.56944444444444442</v>
      </c>
      <c r="F667" s="66">
        <v>4</v>
      </c>
      <c r="G667" s="66">
        <v>8</v>
      </c>
      <c r="H667" s="67">
        <v>3</v>
      </c>
      <c r="I667" s="13">
        <f t="shared" si="30"/>
        <v>572</v>
      </c>
      <c r="J667" s="8">
        <f t="shared" si="31"/>
        <v>1</v>
      </c>
      <c r="K667" s="6">
        <f t="shared" si="32"/>
        <v>1</v>
      </c>
    </row>
    <row r="668" spans="3:11" x14ac:dyDescent="0.25">
      <c r="C668" s="64">
        <v>45010</v>
      </c>
      <c r="D668" s="66" t="s">
        <v>45</v>
      </c>
      <c r="E668" s="78">
        <v>0.58333333333333337</v>
      </c>
      <c r="F668" s="66">
        <v>5</v>
      </c>
      <c r="G668" s="66">
        <v>5</v>
      </c>
      <c r="H668" s="67">
        <v>4</v>
      </c>
      <c r="I668" s="13">
        <f t="shared" si="30"/>
        <v>573</v>
      </c>
      <c r="J668" s="8">
        <f t="shared" si="31"/>
        <v>1</v>
      </c>
      <c r="K668" s="6">
        <f t="shared" si="32"/>
        <v>1</v>
      </c>
    </row>
    <row r="669" spans="3:11" x14ac:dyDescent="0.25">
      <c r="C669" s="64">
        <v>45010</v>
      </c>
      <c r="D669" s="66" t="s">
        <v>45</v>
      </c>
      <c r="E669" s="78">
        <v>0.61111111111111105</v>
      </c>
      <c r="F669" s="66">
        <v>5</v>
      </c>
      <c r="G669" s="66">
        <v>5</v>
      </c>
      <c r="H669" s="67">
        <v>5</v>
      </c>
      <c r="I669" s="13">
        <f t="shared" si="30"/>
        <v>574</v>
      </c>
      <c r="J669" s="8">
        <f t="shared" si="31"/>
        <v>1</v>
      </c>
      <c r="K669" s="6">
        <f t="shared" si="32"/>
        <v>1</v>
      </c>
    </row>
    <row r="670" spans="3:11" x14ac:dyDescent="0.25">
      <c r="C670" s="64">
        <v>45010</v>
      </c>
      <c r="D670" s="66" t="s">
        <v>45</v>
      </c>
      <c r="E670" s="78">
        <v>0.74652777777777779</v>
      </c>
      <c r="F670" s="66">
        <v>5</v>
      </c>
      <c r="G670" s="66">
        <v>5</v>
      </c>
      <c r="H670" s="67">
        <v>10</v>
      </c>
      <c r="I670" s="13">
        <f t="shared" si="30"/>
        <v>575</v>
      </c>
      <c r="J670" s="8">
        <f t="shared" si="31"/>
        <v>1</v>
      </c>
      <c r="K670" s="6">
        <f t="shared" si="32"/>
        <v>1</v>
      </c>
    </row>
    <row r="671" spans="3:11" x14ac:dyDescent="0.25">
      <c r="C671" s="64">
        <v>45017</v>
      </c>
      <c r="D671" s="66" t="s">
        <v>227</v>
      </c>
      <c r="E671" s="78">
        <v>0.59375</v>
      </c>
      <c r="F671" s="66">
        <v>5</v>
      </c>
      <c r="G671" s="66">
        <v>0</v>
      </c>
      <c r="H671" s="67">
        <v>4</v>
      </c>
      <c r="I671" s="13">
        <f t="shared" si="30"/>
        <v>576</v>
      </c>
      <c r="J671" s="8">
        <f t="shared" si="31"/>
        <v>1</v>
      </c>
      <c r="K671" s="6">
        <f t="shared" si="32"/>
        <v>1</v>
      </c>
    </row>
    <row r="672" spans="3:11" x14ac:dyDescent="0.25">
      <c r="C672" s="64">
        <v>45024</v>
      </c>
      <c r="D672" s="66" t="s">
        <v>232</v>
      </c>
      <c r="E672" s="78">
        <v>0.70138888888888884</v>
      </c>
      <c r="F672" s="66">
        <v>6</v>
      </c>
      <c r="G672" s="66">
        <v>0</v>
      </c>
      <c r="H672" s="67">
        <v>8</v>
      </c>
      <c r="I672" s="13">
        <f t="shared" si="30"/>
        <v>577</v>
      </c>
      <c r="J672" s="8">
        <f t="shared" si="31"/>
        <v>1</v>
      </c>
      <c r="K672" s="6">
        <f t="shared" si="32"/>
        <v>1</v>
      </c>
    </row>
    <row r="673" spans="3:11" x14ac:dyDescent="0.25">
      <c r="C673" s="64">
        <v>45024</v>
      </c>
      <c r="D673" s="66" t="s">
        <v>44</v>
      </c>
      <c r="E673" s="78">
        <v>0.71527777777777801</v>
      </c>
      <c r="F673" s="66">
        <v>8</v>
      </c>
      <c r="G673" s="66">
        <v>4</v>
      </c>
      <c r="H673" s="67">
        <v>10</v>
      </c>
      <c r="I673" s="13">
        <f t="shared" si="30"/>
        <v>578</v>
      </c>
      <c r="J673" s="8">
        <f t="shared" si="31"/>
        <v>1</v>
      </c>
      <c r="K673" s="6">
        <f t="shared" si="32"/>
        <v>1</v>
      </c>
    </row>
    <row r="674" spans="3:11" x14ac:dyDescent="0.25">
      <c r="C674" s="64">
        <v>45031</v>
      </c>
      <c r="D674" s="66" t="s">
        <v>44</v>
      </c>
      <c r="E674" s="78">
        <v>0.53125</v>
      </c>
      <c r="F674" s="66">
        <v>7</v>
      </c>
      <c r="G674" s="66">
        <v>7</v>
      </c>
      <c r="H674" s="67">
        <v>3</v>
      </c>
      <c r="I674" s="13">
        <f t="shared" si="30"/>
        <v>579</v>
      </c>
      <c r="J674" s="8">
        <f t="shared" si="31"/>
        <v>1</v>
      </c>
      <c r="K674" s="6">
        <f t="shared" si="32"/>
        <v>1</v>
      </c>
    </row>
    <row r="675" spans="3:11" x14ac:dyDescent="0.25">
      <c r="C675" s="64">
        <v>45031</v>
      </c>
      <c r="D675" s="66" t="s">
        <v>44</v>
      </c>
      <c r="E675" s="78">
        <v>0.57986111111111105</v>
      </c>
      <c r="F675" s="66">
        <v>7</v>
      </c>
      <c r="G675" s="66">
        <v>7</v>
      </c>
      <c r="H675" s="67">
        <v>5</v>
      </c>
      <c r="I675" s="13">
        <f t="shared" si="30"/>
        <v>580</v>
      </c>
      <c r="J675" s="8">
        <f t="shared" si="31"/>
        <v>1</v>
      </c>
      <c r="K675" s="6">
        <f t="shared" si="32"/>
        <v>1</v>
      </c>
    </row>
    <row r="676" spans="3:11" x14ac:dyDescent="0.25">
      <c r="C676" s="64">
        <v>45031</v>
      </c>
      <c r="D676" s="66" t="s">
        <v>44</v>
      </c>
      <c r="E676" s="78">
        <v>0.60416666666666663</v>
      </c>
      <c r="F676" s="66">
        <v>7</v>
      </c>
      <c r="G676" s="66">
        <v>7</v>
      </c>
      <c r="H676" s="67">
        <v>6</v>
      </c>
      <c r="I676" s="13">
        <f t="shared" si="30"/>
        <v>581</v>
      </c>
      <c r="J676" s="8">
        <f t="shared" si="31"/>
        <v>1</v>
      </c>
      <c r="K676" s="6">
        <f t="shared" si="32"/>
        <v>1</v>
      </c>
    </row>
    <row r="677" spans="3:11" x14ac:dyDescent="0.25">
      <c r="C677" s="64">
        <v>45031</v>
      </c>
      <c r="D677" s="66" t="s">
        <v>232</v>
      </c>
      <c r="E677" s="78">
        <v>0.64583333333333337</v>
      </c>
      <c r="F677" s="66">
        <v>8</v>
      </c>
      <c r="G677" s="66">
        <v>7</v>
      </c>
      <c r="H677" s="67">
        <v>6</v>
      </c>
      <c r="I677" s="13">
        <f t="shared" si="30"/>
        <v>582</v>
      </c>
      <c r="J677" s="8">
        <f t="shared" si="31"/>
        <v>1</v>
      </c>
      <c r="K677" s="6">
        <f t="shared" si="32"/>
        <v>1</v>
      </c>
    </row>
    <row r="678" spans="3:11" x14ac:dyDescent="0.25">
      <c r="C678" s="64">
        <v>45031</v>
      </c>
      <c r="D678" s="66" t="s">
        <v>44</v>
      </c>
      <c r="E678" s="78">
        <v>0.6875</v>
      </c>
      <c r="F678" s="66">
        <v>7</v>
      </c>
      <c r="G678" s="66">
        <v>7</v>
      </c>
      <c r="H678" s="67">
        <v>9</v>
      </c>
      <c r="I678" s="13">
        <f t="shared" si="30"/>
        <v>583</v>
      </c>
      <c r="J678" s="8">
        <f t="shared" si="31"/>
        <v>1</v>
      </c>
      <c r="K678" s="6">
        <f t="shared" si="32"/>
        <v>1</v>
      </c>
    </row>
    <row r="679" spans="3:11" x14ac:dyDescent="0.25">
      <c r="C679" s="64">
        <v>45031</v>
      </c>
      <c r="D679" s="66" t="s">
        <v>232</v>
      </c>
      <c r="E679" s="78">
        <v>0.69791666666666663</v>
      </c>
      <c r="F679" s="66">
        <v>8</v>
      </c>
      <c r="G679" s="66">
        <v>7</v>
      </c>
      <c r="H679" s="67">
        <v>8</v>
      </c>
      <c r="I679" s="13">
        <f t="shared" si="30"/>
        <v>584</v>
      </c>
      <c r="J679" s="8">
        <f t="shared" si="31"/>
        <v>1</v>
      </c>
      <c r="K679" s="6">
        <f t="shared" si="32"/>
        <v>1</v>
      </c>
    </row>
    <row r="680" spans="3:11" x14ac:dyDescent="0.25">
      <c r="C680" s="64">
        <v>45038</v>
      </c>
      <c r="D680" s="66" t="s">
        <v>46</v>
      </c>
      <c r="E680" s="78">
        <v>0.52430555555555558</v>
      </c>
      <c r="F680" s="66">
        <v>5</v>
      </c>
      <c r="G680" s="66">
        <v>0</v>
      </c>
      <c r="H680" s="67">
        <v>3</v>
      </c>
      <c r="I680" s="13">
        <f t="shared" si="30"/>
        <v>585</v>
      </c>
      <c r="J680" s="8">
        <f t="shared" si="31"/>
        <v>1</v>
      </c>
      <c r="K680" s="6">
        <f t="shared" si="32"/>
        <v>1</v>
      </c>
    </row>
    <row r="681" spans="3:11" x14ac:dyDescent="0.25">
      <c r="C681" s="64">
        <v>45038</v>
      </c>
      <c r="D681" s="66" t="s">
        <v>46</v>
      </c>
      <c r="E681" s="78">
        <v>0.65277777777777801</v>
      </c>
      <c r="F681" s="66">
        <v>5</v>
      </c>
      <c r="G681" s="66">
        <v>0</v>
      </c>
      <c r="H681" s="67">
        <v>8</v>
      </c>
      <c r="I681" s="13">
        <f t="shared" si="30"/>
        <v>586</v>
      </c>
      <c r="J681" s="8">
        <f t="shared" si="31"/>
        <v>1</v>
      </c>
      <c r="K681" s="6">
        <f t="shared" si="32"/>
        <v>1</v>
      </c>
    </row>
    <row r="682" spans="3:11" x14ac:dyDescent="0.25">
      <c r="C682" s="64">
        <v>45038</v>
      </c>
      <c r="D682" s="66" t="s">
        <v>46</v>
      </c>
      <c r="E682" s="78">
        <v>0.68055555555555503</v>
      </c>
      <c r="F682" s="66">
        <v>5</v>
      </c>
      <c r="G682" s="66">
        <v>0</v>
      </c>
      <c r="H682" s="67">
        <v>9</v>
      </c>
      <c r="I682" s="13">
        <f t="shared" si="30"/>
        <v>587</v>
      </c>
      <c r="J682" s="8">
        <f t="shared" si="31"/>
        <v>2</v>
      </c>
      <c r="K682" s="6">
        <f t="shared" si="32"/>
        <v>2</v>
      </c>
    </row>
    <row r="683" spans="3:11" x14ac:dyDescent="0.25">
      <c r="C683" s="64">
        <v>45038</v>
      </c>
      <c r="D683" s="66" t="s">
        <v>46</v>
      </c>
      <c r="E683" s="78">
        <v>0.68055555555555503</v>
      </c>
      <c r="F683" s="66">
        <v>5</v>
      </c>
      <c r="G683" s="66">
        <v>0</v>
      </c>
      <c r="H683" s="67">
        <v>9</v>
      </c>
      <c r="I683" s="13">
        <f t="shared" si="30"/>
        <v>587</v>
      </c>
      <c r="J683" s="8">
        <f t="shared" si="31"/>
        <v>1</v>
      </c>
      <c r="K683" s="6">
        <f t="shared" si="32"/>
        <v>2</v>
      </c>
    </row>
    <row r="684" spans="3:11" x14ac:dyDescent="0.25">
      <c r="C684" s="64">
        <v>45045</v>
      </c>
      <c r="D684" s="66" t="s">
        <v>45</v>
      </c>
      <c r="E684" s="78">
        <v>0.52083333333333337</v>
      </c>
      <c r="F684" s="66">
        <v>8</v>
      </c>
      <c r="G684" s="66">
        <v>0</v>
      </c>
      <c r="H684" s="67">
        <v>3</v>
      </c>
      <c r="I684" s="13">
        <f t="shared" si="30"/>
        <v>588</v>
      </c>
      <c r="J684" s="8">
        <f t="shared" si="31"/>
        <v>1</v>
      </c>
      <c r="K684" s="6">
        <f t="shared" si="32"/>
        <v>1</v>
      </c>
    </row>
    <row r="685" spans="3:11" x14ac:dyDescent="0.25">
      <c r="C685" s="64">
        <v>45045</v>
      </c>
      <c r="D685" s="66" t="s">
        <v>45</v>
      </c>
      <c r="E685" s="78">
        <v>0.59375</v>
      </c>
      <c r="F685" s="66">
        <v>8</v>
      </c>
      <c r="G685" s="66">
        <v>0</v>
      </c>
      <c r="H685" s="67">
        <v>6</v>
      </c>
      <c r="I685" s="13">
        <f t="shared" si="30"/>
        <v>589</v>
      </c>
      <c r="J685" s="8">
        <f t="shared" si="31"/>
        <v>1</v>
      </c>
      <c r="K685" s="6">
        <f t="shared" si="32"/>
        <v>1</v>
      </c>
    </row>
    <row r="686" spans="3:11" x14ac:dyDescent="0.25">
      <c r="C686" s="64">
        <v>45045</v>
      </c>
      <c r="D686" s="66" t="s">
        <v>45</v>
      </c>
      <c r="E686" s="78">
        <v>0.64930555555555558</v>
      </c>
      <c r="F686" s="66">
        <v>8</v>
      </c>
      <c r="G686" s="66">
        <v>0</v>
      </c>
      <c r="H686" s="67">
        <v>8</v>
      </c>
      <c r="I686" s="13">
        <f t="shared" si="30"/>
        <v>590</v>
      </c>
      <c r="J686" s="8">
        <f t="shared" si="31"/>
        <v>1</v>
      </c>
      <c r="K686" s="6">
        <f t="shared" si="32"/>
        <v>1</v>
      </c>
    </row>
    <row r="687" spans="3:11" x14ac:dyDescent="0.25">
      <c r="C687" s="64">
        <v>45045</v>
      </c>
      <c r="D687" s="66" t="s">
        <v>231</v>
      </c>
      <c r="E687" s="78">
        <v>0.6875</v>
      </c>
      <c r="F687" s="66">
        <v>6</v>
      </c>
      <c r="G687" s="66">
        <v>3</v>
      </c>
      <c r="H687" s="67">
        <v>8</v>
      </c>
      <c r="I687" s="13">
        <f t="shared" si="30"/>
        <v>591</v>
      </c>
      <c r="J687" s="8">
        <f t="shared" si="31"/>
        <v>1</v>
      </c>
      <c r="K687" s="6">
        <f t="shared" si="32"/>
        <v>1</v>
      </c>
    </row>
    <row r="688" spans="3:11" x14ac:dyDescent="0.25">
      <c r="C688" s="64">
        <v>45045</v>
      </c>
      <c r="D688" s="66" t="s">
        <v>45</v>
      </c>
      <c r="E688" s="78">
        <v>0.70138888888888884</v>
      </c>
      <c r="F688" s="66">
        <v>8</v>
      </c>
      <c r="G688" s="66">
        <v>0</v>
      </c>
      <c r="H688" s="67">
        <v>10</v>
      </c>
      <c r="I688" s="13">
        <f t="shared" si="30"/>
        <v>592</v>
      </c>
      <c r="J688" s="8">
        <f t="shared" si="31"/>
        <v>2</v>
      </c>
      <c r="K688" s="6">
        <f t="shared" si="32"/>
        <v>2</v>
      </c>
    </row>
    <row r="689" spans="3:11" x14ac:dyDescent="0.25">
      <c r="C689" s="64">
        <v>45045</v>
      </c>
      <c r="D689" s="66" t="s">
        <v>45</v>
      </c>
      <c r="E689" s="78">
        <v>0.70138888888888884</v>
      </c>
      <c r="F689" s="66">
        <v>8</v>
      </c>
      <c r="G689" s="66">
        <v>0</v>
      </c>
      <c r="H689" s="67">
        <v>10</v>
      </c>
      <c r="I689" s="13">
        <f t="shared" si="30"/>
        <v>592</v>
      </c>
      <c r="J689" s="8">
        <f t="shared" si="31"/>
        <v>1</v>
      </c>
      <c r="K689" s="6">
        <f t="shared" si="32"/>
        <v>2</v>
      </c>
    </row>
    <row r="690" spans="3:11" x14ac:dyDescent="0.25">
      <c r="C690" s="64">
        <v>45052</v>
      </c>
      <c r="D690" s="66" t="s">
        <v>231</v>
      </c>
      <c r="E690" s="78">
        <v>0.55208333333333337</v>
      </c>
      <c r="F690" s="66">
        <v>7</v>
      </c>
      <c r="G690" s="66">
        <v>8</v>
      </c>
      <c r="H690" s="67">
        <v>3</v>
      </c>
      <c r="I690" s="13">
        <f t="shared" si="30"/>
        <v>593</v>
      </c>
      <c r="J690" s="8">
        <f t="shared" si="31"/>
        <v>1</v>
      </c>
      <c r="K690" s="6">
        <f t="shared" si="32"/>
        <v>1</v>
      </c>
    </row>
    <row r="691" spans="3:11" x14ac:dyDescent="0.25">
      <c r="C691" s="64">
        <v>45052</v>
      </c>
      <c r="D691" s="66" t="s">
        <v>47</v>
      </c>
      <c r="E691" s="78">
        <v>0.59027777777777779</v>
      </c>
      <c r="F691" s="66">
        <v>4</v>
      </c>
      <c r="G691" s="66">
        <v>0</v>
      </c>
      <c r="H691" s="67">
        <v>6</v>
      </c>
      <c r="I691" s="13">
        <f t="shared" si="30"/>
        <v>594</v>
      </c>
      <c r="J691" s="8">
        <f t="shared" si="31"/>
        <v>1</v>
      </c>
      <c r="K691" s="6">
        <f t="shared" si="32"/>
        <v>1</v>
      </c>
    </row>
    <row r="692" spans="3:11" x14ac:dyDescent="0.25">
      <c r="C692" s="64">
        <v>45052</v>
      </c>
      <c r="D692" s="66" t="s">
        <v>47</v>
      </c>
      <c r="E692" s="78">
        <v>0.61458333333333337</v>
      </c>
      <c r="F692" s="66">
        <v>4</v>
      </c>
      <c r="G692" s="66">
        <v>0</v>
      </c>
      <c r="H692" s="67">
        <v>7</v>
      </c>
      <c r="I692" s="13">
        <f t="shared" si="30"/>
        <v>595</v>
      </c>
      <c r="J692" s="8">
        <f t="shared" si="31"/>
        <v>2</v>
      </c>
      <c r="K692" s="6">
        <f t="shared" si="32"/>
        <v>2</v>
      </c>
    </row>
    <row r="693" spans="3:11" x14ac:dyDescent="0.25">
      <c r="C693" s="64">
        <v>45052</v>
      </c>
      <c r="D693" s="66" t="s">
        <v>47</v>
      </c>
      <c r="E693" s="78">
        <v>0.61458333333333337</v>
      </c>
      <c r="F693" s="66">
        <v>4</v>
      </c>
      <c r="G693" s="66">
        <v>0</v>
      </c>
      <c r="H693" s="67">
        <v>7</v>
      </c>
      <c r="I693" s="13">
        <f t="shared" si="30"/>
        <v>595</v>
      </c>
      <c r="J693" s="8">
        <f t="shared" si="31"/>
        <v>1</v>
      </c>
      <c r="K693" s="6">
        <f t="shared" si="32"/>
        <v>2</v>
      </c>
    </row>
    <row r="694" spans="3:11" x14ac:dyDescent="0.25">
      <c r="C694" s="64">
        <v>45052</v>
      </c>
      <c r="D694" s="66" t="s">
        <v>231</v>
      </c>
      <c r="E694" s="78">
        <v>0.65277777777777779</v>
      </c>
      <c r="F694" s="66">
        <v>7</v>
      </c>
      <c r="G694" s="66">
        <v>8</v>
      </c>
      <c r="H694" s="67">
        <v>7</v>
      </c>
      <c r="I694" s="13">
        <f t="shared" si="30"/>
        <v>596</v>
      </c>
      <c r="J694" s="8">
        <f t="shared" si="31"/>
        <v>1</v>
      </c>
      <c r="K694" s="6">
        <f t="shared" si="32"/>
        <v>1</v>
      </c>
    </row>
    <row r="695" spans="3:11" x14ac:dyDescent="0.25">
      <c r="C695" s="64">
        <v>45052</v>
      </c>
      <c r="D695" s="66" t="s">
        <v>47</v>
      </c>
      <c r="E695" s="78">
        <v>0.67013888888888884</v>
      </c>
      <c r="F695" s="66">
        <v>4</v>
      </c>
      <c r="G695" s="66">
        <v>0</v>
      </c>
      <c r="H695" s="67">
        <v>9</v>
      </c>
      <c r="I695" s="13">
        <f t="shared" si="30"/>
        <v>597</v>
      </c>
      <c r="J695" s="8">
        <f t="shared" si="31"/>
        <v>1</v>
      </c>
      <c r="K695" s="6">
        <f t="shared" si="32"/>
        <v>1</v>
      </c>
    </row>
    <row r="696" spans="3:11" x14ac:dyDescent="0.25">
      <c r="C696" s="64">
        <v>45052</v>
      </c>
      <c r="D696" s="66" t="s">
        <v>231</v>
      </c>
      <c r="E696" s="78">
        <v>0.68055555555555547</v>
      </c>
      <c r="F696" s="66">
        <v>7</v>
      </c>
      <c r="G696" s="66">
        <v>8</v>
      </c>
      <c r="H696" s="67">
        <v>8</v>
      </c>
      <c r="I696" s="13">
        <f t="shared" si="30"/>
        <v>598</v>
      </c>
      <c r="J696" s="8">
        <f t="shared" si="31"/>
        <v>2</v>
      </c>
      <c r="K696" s="6">
        <f t="shared" si="32"/>
        <v>2</v>
      </c>
    </row>
    <row r="697" spans="3:11" x14ac:dyDescent="0.25">
      <c r="C697" s="64">
        <v>45052</v>
      </c>
      <c r="D697" s="66" t="s">
        <v>231</v>
      </c>
      <c r="E697" s="78">
        <v>0.68055555555555547</v>
      </c>
      <c r="F697" s="66">
        <v>7</v>
      </c>
      <c r="G697" s="66">
        <v>8</v>
      </c>
      <c r="H697" s="67">
        <v>8</v>
      </c>
      <c r="I697" s="13">
        <f t="shared" si="30"/>
        <v>598</v>
      </c>
      <c r="J697" s="8">
        <f t="shared" si="31"/>
        <v>1</v>
      </c>
      <c r="K697" s="6">
        <f t="shared" si="32"/>
        <v>2</v>
      </c>
    </row>
    <row r="698" spans="3:11" x14ac:dyDescent="0.25">
      <c r="C698" s="64">
        <v>45059</v>
      </c>
      <c r="D698" s="66" t="s">
        <v>56</v>
      </c>
      <c r="E698" s="78">
        <v>0.55902777777777779</v>
      </c>
      <c r="F698" s="66">
        <v>4</v>
      </c>
      <c r="G698" s="66">
        <v>3</v>
      </c>
      <c r="H698" s="67">
        <v>5</v>
      </c>
      <c r="I698" s="13">
        <f t="shared" si="30"/>
        <v>599</v>
      </c>
      <c r="J698" s="8">
        <f t="shared" si="31"/>
        <v>1</v>
      </c>
      <c r="K698" s="6">
        <f t="shared" si="32"/>
        <v>1</v>
      </c>
    </row>
    <row r="699" spans="3:11" x14ac:dyDescent="0.25">
      <c r="C699" s="64">
        <v>45059</v>
      </c>
      <c r="D699" s="66" t="s">
        <v>56</v>
      </c>
      <c r="E699" s="78">
        <v>0.63194444444444442</v>
      </c>
      <c r="F699" s="66">
        <v>4</v>
      </c>
      <c r="G699" s="66">
        <v>3</v>
      </c>
      <c r="H699" s="67">
        <v>8</v>
      </c>
      <c r="I699" s="13">
        <f t="shared" si="30"/>
        <v>600</v>
      </c>
      <c r="J699" s="8">
        <f t="shared" si="31"/>
        <v>1</v>
      </c>
      <c r="K699" s="6">
        <f t="shared" si="32"/>
        <v>1</v>
      </c>
    </row>
    <row r="700" spans="3:11" x14ac:dyDescent="0.25">
      <c r="C700" s="64">
        <v>45059</v>
      </c>
      <c r="D700" s="66" t="s">
        <v>56</v>
      </c>
      <c r="E700" s="78">
        <v>0.6875</v>
      </c>
      <c r="F700" s="66">
        <v>4</v>
      </c>
      <c r="G700" s="66">
        <v>3</v>
      </c>
      <c r="H700" s="67">
        <v>10</v>
      </c>
      <c r="I700" s="13">
        <f t="shared" si="30"/>
        <v>601</v>
      </c>
      <c r="J700" s="8">
        <f t="shared" si="31"/>
        <v>1</v>
      </c>
      <c r="K700" s="6">
        <f t="shared" si="32"/>
        <v>1</v>
      </c>
    </row>
    <row r="701" spans="3:11" x14ac:dyDescent="0.25">
      <c r="C701" s="64">
        <v>45066</v>
      </c>
      <c r="D701" s="66" t="s">
        <v>45</v>
      </c>
      <c r="E701" s="78">
        <v>0.4826388888888889</v>
      </c>
      <c r="F701" s="66">
        <v>4</v>
      </c>
      <c r="G701" s="66">
        <v>3</v>
      </c>
      <c r="H701" s="67">
        <v>2</v>
      </c>
      <c r="I701" s="13">
        <f t="shared" si="30"/>
        <v>602</v>
      </c>
      <c r="J701" s="8">
        <f t="shared" si="31"/>
        <v>2</v>
      </c>
      <c r="K701" s="6">
        <f t="shared" si="32"/>
        <v>2</v>
      </c>
    </row>
    <row r="702" spans="3:11" x14ac:dyDescent="0.25">
      <c r="C702" s="64">
        <v>45066</v>
      </c>
      <c r="D702" s="66" t="s">
        <v>45</v>
      </c>
      <c r="E702" s="78">
        <v>0.4826388888888889</v>
      </c>
      <c r="F702" s="66">
        <v>4</v>
      </c>
      <c r="G702" s="66">
        <v>3</v>
      </c>
      <c r="H702" s="67">
        <v>2</v>
      </c>
      <c r="I702" s="13">
        <f t="shared" si="30"/>
        <v>602</v>
      </c>
      <c r="J702" s="8">
        <f t="shared" si="31"/>
        <v>1</v>
      </c>
      <c r="K702" s="6">
        <f t="shared" si="32"/>
        <v>2</v>
      </c>
    </row>
    <row r="703" spans="3:11" x14ac:dyDescent="0.25">
      <c r="C703" s="64">
        <v>45066</v>
      </c>
      <c r="D703" s="66" t="s">
        <v>45</v>
      </c>
      <c r="E703" s="78">
        <v>0.53125</v>
      </c>
      <c r="F703" s="66">
        <v>4</v>
      </c>
      <c r="G703" s="66">
        <v>3</v>
      </c>
      <c r="H703" s="67">
        <v>4</v>
      </c>
      <c r="I703" s="13">
        <f t="shared" si="30"/>
        <v>603</v>
      </c>
      <c r="J703" s="8">
        <f t="shared" si="31"/>
        <v>1</v>
      </c>
      <c r="K703" s="6">
        <f t="shared" si="32"/>
        <v>1</v>
      </c>
    </row>
    <row r="704" spans="3:11" x14ac:dyDescent="0.25">
      <c r="C704" s="64">
        <v>45066</v>
      </c>
      <c r="D704" s="66" t="s">
        <v>225</v>
      </c>
      <c r="E704" s="78">
        <v>0.59027777777777779</v>
      </c>
      <c r="F704" s="66">
        <v>5</v>
      </c>
      <c r="G704" s="66">
        <v>5</v>
      </c>
      <c r="H704" s="67">
        <v>5</v>
      </c>
      <c r="I704" s="13">
        <f t="shared" si="30"/>
        <v>604</v>
      </c>
      <c r="J704" s="8">
        <f t="shared" si="31"/>
        <v>1</v>
      </c>
      <c r="K704" s="6">
        <f t="shared" si="32"/>
        <v>1</v>
      </c>
    </row>
    <row r="705" spans="3:11" x14ac:dyDescent="0.25">
      <c r="C705" s="64">
        <v>45066</v>
      </c>
      <c r="D705" s="66" t="s">
        <v>45</v>
      </c>
      <c r="E705" s="78">
        <v>0.60416666666666663</v>
      </c>
      <c r="F705" s="66">
        <v>4</v>
      </c>
      <c r="G705" s="66">
        <v>3</v>
      </c>
      <c r="H705" s="67">
        <v>7</v>
      </c>
      <c r="I705" s="13">
        <f t="shared" si="30"/>
        <v>605</v>
      </c>
      <c r="J705" s="8">
        <f t="shared" si="31"/>
        <v>1</v>
      </c>
      <c r="K705" s="6">
        <f t="shared" si="32"/>
        <v>1</v>
      </c>
    </row>
    <row r="706" spans="3:11" x14ac:dyDescent="0.25">
      <c r="C706" s="64">
        <v>45066</v>
      </c>
      <c r="D706" s="66" t="s">
        <v>45</v>
      </c>
      <c r="E706" s="78">
        <v>0.62847222222222221</v>
      </c>
      <c r="F706" s="66">
        <v>4</v>
      </c>
      <c r="G706" s="66">
        <v>3</v>
      </c>
      <c r="H706" s="67">
        <v>8</v>
      </c>
      <c r="I706" s="13">
        <f t="shared" si="30"/>
        <v>606</v>
      </c>
      <c r="J706" s="8">
        <f t="shared" si="31"/>
        <v>1</v>
      </c>
      <c r="K706" s="6">
        <f t="shared" si="32"/>
        <v>1</v>
      </c>
    </row>
    <row r="707" spans="3:11" x14ac:dyDescent="0.25">
      <c r="C707" s="64">
        <v>45066</v>
      </c>
      <c r="D707" s="66" t="s">
        <v>225</v>
      </c>
      <c r="E707" s="78">
        <v>0.69444444444444453</v>
      </c>
      <c r="F707" s="66">
        <v>5</v>
      </c>
      <c r="G707" s="66">
        <v>5</v>
      </c>
      <c r="H707" s="67">
        <v>9</v>
      </c>
      <c r="I707" s="13">
        <f t="shared" si="30"/>
        <v>607</v>
      </c>
      <c r="J707" s="8">
        <f t="shared" si="31"/>
        <v>1</v>
      </c>
      <c r="K707" s="6">
        <f t="shared" si="32"/>
        <v>1</v>
      </c>
    </row>
    <row r="708" spans="3:11" x14ac:dyDescent="0.25">
      <c r="C708" s="64">
        <v>45073</v>
      </c>
      <c r="D708" s="66" t="s">
        <v>44</v>
      </c>
      <c r="E708" s="78">
        <v>0.50694444444444442</v>
      </c>
      <c r="F708" s="66">
        <v>4</v>
      </c>
      <c r="G708" s="66">
        <v>0</v>
      </c>
      <c r="H708" s="67">
        <v>3</v>
      </c>
      <c r="I708" s="13">
        <f t="shared" si="30"/>
        <v>608</v>
      </c>
      <c r="J708" s="8">
        <f t="shared" si="31"/>
        <v>1</v>
      </c>
      <c r="K708" s="6">
        <f t="shared" si="32"/>
        <v>1</v>
      </c>
    </row>
    <row r="709" spans="3:11" x14ac:dyDescent="0.25">
      <c r="C709" s="64">
        <v>45073</v>
      </c>
      <c r="D709" s="66" t="s">
        <v>231</v>
      </c>
      <c r="E709" s="78">
        <v>0.54166666666666663</v>
      </c>
      <c r="F709" s="66">
        <v>6</v>
      </c>
      <c r="G709" s="66">
        <v>0</v>
      </c>
      <c r="H709" s="67">
        <v>3</v>
      </c>
      <c r="I709" s="13">
        <f t="shared" si="30"/>
        <v>609</v>
      </c>
      <c r="J709" s="8">
        <f t="shared" si="31"/>
        <v>1</v>
      </c>
      <c r="K709" s="6">
        <f t="shared" si="32"/>
        <v>1</v>
      </c>
    </row>
    <row r="710" spans="3:11" x14ac:dyDescent="0.25">
      <c r="C710" s="64">
        <v>45073</v>
      </c>
      <c r="D710" s="66" t="s">
        <v>44</v>
      </c>
      <c r="E710" s="78">
        <v>0.57986111111111105</v>
      </c>
      <c r="F710" s="66">
        <v>4</v>
      </c>
      <c r="G710" s="66">
        <v>0</v>
      </c>
      <c r="H710" s="67">
        <v>6</v>
      </c>
      <c r="I710" s="13">
        <f t="shared" ref="I710:I773" si="33">IF(AND(C710=C709,H710=H709,D709=D710),I709,I709+1)</f>
        <v>610</v>
      </c>
      <c r="J710" s="8">
        <f t="shared" ref="J710:J773" si="34">IF(I710=I712,3,IF(I710=I711,2,1))</f>
        <v>1</v>
      </c>
      <c r="K710" s="6">
        <f t="shared" ref="K710:K773" si="35">IF(J708=3,3,IF(J709=3,3,IF(J709=2,2,J710)))</f>
        <v>1</v>
      </c>
    </row>
    <row r="711" spans="3:11" x14ac:dyDescent="0.25">
      <c r="C711" s="64">
        <v>45073</v>
      </c>
      <c r="D711" s="66" t="s">
        <v>44</v>
      </c>
      <c r="E711" s="78">
        <v>0.60416666666666663</v>
      </c>
      <c r="F711" s="66">
        <v>4</v>
      </c>
      <c r="G711" s="66">
        <v>0</v>
      </c>
      <c r="H711" s="67">
        <v>7</v>
      </c>
      <c r="I711" s="13">
        <f t="shared" si="33"/>
        <v>611</v>
      </c>
      <c r="J711" s="8">
        <f t="shared" si="34"/>
        <v>1</v>
      </c>
      <c r="K711" s="6">
        <f t="shared" si="35"/>
        <v>1</v>
      </c>
    </row>
    <row r="712" spans="3:11" x14ac:dyDescent="0.25">
      <c r="C712" s="64">
        <v>45073</v>
      </c>
      <c r="D712" s="66" t="s">
        <v>44</v>
      </c>
      <c r="E712" s="78">
        <v>0.62847222222222221</v>
      </c>
      <c r="F712" s="66">
        <v>4</v>
      </c>
      <c r="G712" s="66">
        <v>0</v>
      </c>
      <c r="H712" s="67">
        <v>8</v>
      </c>
      <c r="I712" s="13">
        <f t="shared" si="33"/>
        <v>612</v>
      </c>
      <c r="J712" s="8">
        <f t="shared" si="34"/>
        <v>1</v>
      </c>
      <c r="K712" s="6">
        <f t="shared" si="35"/>
        <v>1</v>
      </c>
    </row>
    <row r="713" spans="3:11" x14ac:dyDescent="0.25">
      <c r="C713" s="64">
        <v>45073</v>
      </c>
      <c r="D713" s="66" t="s">
        <v>44</v>
      </c>
      <c r="E713" s="78">
        <v>0.65625</v>
      </c>
      <c r="F713" s="66">
        <v>4</v>
      </c>
      <c r="G713" s="66">
        <v>0</v>
      </c>
      <c r="H713" s="67">
        <v>9</v>
      </c>
      <c r="I713" s="13">
        <f t="shared" si="33"/>
        <v>613</v>
      </c>
      <c r="J713" s="8">
        <f t="shared" si="34"/>
        <v>1</v>
      </c>
      <c r="K713" s="6">
        <f t="shared" si="35"/>
        <v>1</v>
      </c>
    </row>
    <row r="714" spans="3:11" x14ac:dyDescent="0.25">
      <c r="C714" s="64">
        <v>45073</v>
      </c>
      <c r="D714" s="66" t="s">
        <v>231</v>
      </c>
      <c r="E714" s="78">
        <v>0.67013888888888884</v>
      </c>
      <c r="F714" s="66">
        <v>6</v>
      </c>
      <c r="G714" s="66">
        <v>0</v>
      </c>
      <c r="H714" s="67">
        <v>8</v>
      </c>
      <c r="I714" s="13">
        <f t="shared" si="33"/>
        <v>614</v>
      </c>
      <c r="J714" s="8">
        <f t="shared" si="34"/>
        <v>1</v>
      </c>
      <c r="K714" s="6">
        <f t="shared" si="35"/>
        <v>1</v>
      </c>
    </row>
    <row r="715" spans="3:11" x14ac:dyDescent="0.25">
      <c r="C715" s="64">
        <v>45073</v>
      </c>
      <c r="D715" s="66" t="s">
        <v>44</v>
      </c>
      <c r="E715" s="78">
        <v>0.68402777777777779</v>
      </c>
      <c r="F715" s="66">
        <v>4</v>
      </c>
      <c r="G715" s="66">
        <v>0</v>
      </c>
      <c r="H715" s="67">
        <v>10</v>
      </c>
      <c r="I715" s="13">
        <f t="shared" si="33"/>
        <v>615</v>
      </c>
      <c r="J715" s="8">
        <f t="shared" si="34"/>
        <v>2</v>
      </c>
      <c r="K715" s="6">
        <f t="shared" si="35"/>
        <v>2</v>
      </c>
    </row>
    <row r="716" spans="3:11" x14ac:dyDescent="0.25">
      <c r="C716" s="64">
        <v>45073</v>
      </c>
      <c r="D716" s="66" t="s">
        <v>44</v>
      </c>
      <c r="E716" s="78">
        <v>0.68402777777777779</v>
      </c>
      <c r="F716" s="66">
        <v>4</v>
      </c>
      <c r="G716" s="66">
        <v>0</v>
      </c>
      <c r="H716" s="67">
        <v>10</v>
      </c>
      <c r="I716" s="13">
        <f t="shared" si="33"/>
        <v>615</v>
      </c>
      <c r="J716" s="8">
        <f t="shared" si="34"/>
        <v>1</v>
      </c>
      <c r="K716" s="6">
        <f t="shared" si="35"/>
        <v>2</v>
      </c>
    </row>
    <row r="717" spans="3:11" x14ac:dyDescent="0.25">
      <c r="C717" s="64">
        <v>45080</v>
      </c>
      <c r="D717" s="66" t="s">
        <v>45</v>
      </c>
      <c r="E717" s="78">
        <v>0.50694444444444442</v>
      </c>
      <c r="F717" s="66">
        <v>4</v>
      </c>
      <c r="G717" s="66">
        <v>6</v>
      </c>
      <c r="H717" s="67">
        <v>3</v>
      </c>
      <c r="I717" s="13">
        <f t="shared" si="33"/>
        <v>616</v>
      </c>
      <c r="J717" s="8">
        <f t="shared" si="34"/>
        <v>1</v>
      </c>
      <c r="K717" s="6">
        <f t="shared" si="35"/>
        <v>1</v>
      </c>
    </row>
    <row r="718" spans="3:11" x14ac:dyDescent="0.25">
      <c r="C718" s="64">
        <v>45080</v>
      </c>
      <c r="D718" s="66" t="s">
        <v>225</v>
      </c>
      <c r="E718" s="78">
        <v>0.54166666666666663</v>
      </c>
      <c r="F718" s="66">
        <v>6</v>
      </c>
      <c r="G718" s="66">
        <v>8</v>
      </c>
      <c r="H718" s="67">
        <v>3</v>
      </c>
      <c r="I718" s="13">
        <f t="shared" si="33"/>
        <v>617</v>
      </c>
      <c r="J718" s="8">
        <f t="shared" si="34"/>
        <v>1</v>
      </c>
      <c r="K718" s="6">
        <f t="shared" si="35"/>
        <v>1</v>
      </c>
    </row>
    <row r="719" spans="3:11" x14ac:dyDescent="0.25">
      <c r="C719" s="64">
        <v>45080</v>
      </c>
      <c r="D719" s="66" t="s">
        <v>45</v>
      </c>
      <c r="E719" s="78">
        <v>0.62847222222222221</v>
      </c>
      <c r="F719" s="66">
        <v>4</v>
      </c>
      <c r="G719" s="66">
        <v>6</v>
      </c>
      <c r="H719" s="67">
        <v>8</v>
      </c>
      <c r="I719" s="13">
        <f t="shared" si="33"/>
        <v>618</v>
      </c>
      <c r="J719" s="8">
        <f t="shared" si="34"/>
        <v>1</v>
      </c>
      <c r="K719" s="6">
        <f t="shared" si="35"/>
        <v>1</v>
      </c>
    </row>
    <row r="720" spans="3:11" x14ac:dyDescent="0.25">
      <c r="C720" s="64">
        <v>45080</v>
      </c>
      <c r="D720" s="66" t="s">
        <v>45</v>
      </c>
      <c r="E720" s="78">
        <v>0.65277777777777779</v>
      </c>
      <c r="F720" s="66">
        <v>4</v>
      </c>
      <c r="G720" s="66">
        <v>6</v>
      </c>
      <c r="H720" s="67">
        <v>9</v>
      </c>
      <c r="I720" s="13">
        <f t="shared" si="33"/>
        <v>619</v>
      </c>
      <c r="J720" s="8">
        <f t="shared" si="34"/>
        <v>2</v>
      </c>
      <c r="K720" s="6">
        <f t="shared" si="35"/>
        <v>2</v>
      </c>
    </row>
    <row r="721" spans="3:11" x14ac:dyDescent="0.25">
      <c r="C721" s="64">
        <v>45080</v>
      </c>
      <c r="D721" s="66" t="s">
        <v>45</v>
      </c>
      <c r="E721" s="78">
        <v>0.65277777777777779</v>
      </c>
      <c r="F721" s="66">
        <v>4</v>
      </c>
      <c r="G721" s="66">
        <v>6</v>
      </c>
      <c r="H721" s="67">
        <v>9</v>
      </c>
      <c r="I721" s="13">
        <f t="shared" si="33"/>
        <v>619</v>
      </c>
      <c r="J721" s="8">
        <f t="shared" si="34"/>
        <v>1</v>
      </c>
      <c r="K721" s="6">
        <f t="shared" si="35"/>
        <v>2</v>
      </c>
    </row>
    <row r="722" spans="3:11" x14ac:dyDescent="0.25">
      <c r="C722" s="64">
        <v>45080</v>
      </c>
      <c r="D722" s="66" t="s">
        <v>225</v>
      </c>
      <c r="E722" s="78">
        <v>0.66666666666666663</v>
      </c>
      <c r="F722" s="66">
        <v>6</v>
      </c>
      <c r="G722" s="66">
        <v>8</v>
      </c>
      <c r="H722" s="67">
        <v>8</v>
      </c>
      <c r="I722" s="13">
        <f t="shared" si="33"/>
        <v>620</v>
      </c>
      <c r="J722" s="8">
        <f t="shared" si="34"/>
        <v>1</v>
      </c>
      <c r="K722" s="6">
        <f t="shared" si="35"/>
        <v>1</v>
      </c>
    </row>
    <row r="723" spans="3:11" x14ac:dyDescent="0.25">
      <c r="C723" s="64">
        <v>45087</v>
      </c>
      <c r="D723" s="66" t="s">
        <v>44</v>
      </c>
      <c r="E723" s="78">
        <v>0.4826388888888889</v>
      </c>
      <c r="F723" s="66">
        <v>4</v>
      </c>
      <c r="G723" s="66">
        <v>3</v>
      </c>
      <c r="H723" s="67">
        <v>2</v>
      </c>
      <c r="I723" s="13">
        <f t="shared" si="33"/>
        <v>621</v>
      </c>
      <c r="J723" s="8">
        <f t="shared" si="34"/>
        <v>1</v>
      </c>
      <c r="K723" s="6">
        <f t="shared" si="35"/>
        <v>1</v>
      </c>
    </row>
    <row r="724" spans="3:11" x14ac:dyDescent="0.25">
      <c r="C724" s="64">
        <v>45087</v>
      </c>
      <c r="D724" s="66" t="s">
        <v>44</v>
      </c>
      <c r="E724" s="78">
        <v>0.53125</v>
      </c>
      <c r="F724" s="66">
        <v>4</v>
      </c>
      <c r="G724" s="66">
        <v>3</v>
      </c>
      <c r="H724" s="67">
        <v>4</v>
      </c>
      <c r="I724" s="13">
        <f t="shared" si="33"/>
        <v>622</v>
      </c>
      <c r="J724" s="8">
        <f t="shared" si="34"/>
        <v>1</v>
      </c>
      <c r="K724" s="6">
        <f t="shared" si="35"/>
        <v>1</v>
      </c>
    </row>
    <row r="725" spans="3:11" x14ac:dyDescent="0.25">
      <c r="C725" s="64">
        <v>45087</v>
      </c>
      <c r="D725" s="66" t="s">
        <v>44</v>
      </c>
      <c r="E725" s="78">
        <v>0.55555555555555558</v>
      </c>
      <c r="F725" s="66">
        <v>4</v>
      </c>
      <c r="G725" s="66">
        <v>3</v>
      </c>
      <c r="H725" s="67">
        <v>5</v>
      </c>
      <c r="I725" s="13">
        <f t="shared" si="33"/>
        <v>623</v>
      </c>
      <c r="J725" s="8">
        <f t="shared" si="34"/>
        <v>1</v>
      </c>
      <c r="K725" s="6">
        <f t="shared" si="35"/>
        <v>1</v>
      </c>
    </row>
    <row r="726" spans="3:11" x14ac:dyDescent="0.25">
      <c r="C726" s="64">
        <v>45087</v>
      </c>
      <c r="D726" s="66" t="s">
        <v>44</v>
      </c>
      <c r="E726" s="78">
        <v>0.57986111111111105</v>
      </c>
      <c r="F726" s="66">
        <v>4</v>
      </c>
      <c r="G726" s="66">
        <v>3</v>
      </c>
      <c r="H726" s="67">
        <v>6</v>
      </c>
      <c r="I726" s="13">
        <f t="shared" si="33"/>
        <v>624</v>
      </c>
      <c r="J726" s="8">
        <f t="shared" si="34"/>
        <v>1</v>
      </c>
      <c r="K726" s="6">
        <f t="shared" si="35"/>
        <v>1</v>
      </c>
    </row>
    <row r="727" spans="3:11" x14ac:dyDescent="0.25">
      <c r="C727" s="64">
        <v>45087</v>
      </c>
      <c r="D727" s="66" t="s">
        <v>44</v>
      </c>
      <c r="E727" s="78">
        <v>0.60416666666666663</v>
      </c>
      <c r="F727" s="66">
        <v>4</v>
      </c>
      <c r="G727" s="66">
        <v>3</v>
      </c>
      <c r="H727" s="67">
        <v>7</v>
      </c>
      <c r="I727" s="13">
        <f t="shared" si="33"/>
        <v>625</v>
      </c>
      <c r="J727" s="8">
        <f t="shared" si="34"/>
        <v>1</v>
      </c>
      <c r="K727" s="6">
        <f t="shared" si="35"/>
        <v>1</v>
      </c>
    </row>
    <row r="728" spans="3:11" x14ac:dyDescent="0.25">
      <c r="C728" s="64">
        <v>45087</v>
      </c>
      <c r="D728" s="66" t="s">
        <v>44</v>
      </c>
      <c r="E728" s="78">
        <v>0.65277777777777779</v>
      </c>
      <c r="F728" s="66">
        <v>4</v>
      </c>
      <c r="G728" s="66">
        <v>3</v>
      </c>
      <c r="H728" s="67">
        <v>9</v>
      </c>
      <c r="I728" s="13">
        <f t="shared" si="33"/>
        <v>626</v>
      </c>
      <c r="J728" s="8">
        <f t="shared" si="34"/>
        <v>1</v>
      </c>
      <c r="K728" s="6">
        <f t="shared" si="35"/>
        <v>1</v>
      </c>
    </row>
    <row r="729" spans="3:11" x14ac:dyDescent="0.25">
      <c r="C729" s="64">
        <v>45087</v>
      </c>
      <c r="D729" s="66" t="s">
        <v>231</v>
      </c>
      <c r="E729" s="78">
        <v>0.69027777777777777</v>
      </c>
      <c r="F729" s="66">
        <v>7</v>
      </c>
      <c r="G729" s="66">
        <v>5</v>
      </c>
      <c r="H729" s="67">
        <v>9</v>
      </c>
      <c r="I729" s="13">
        <f t="shared" si="33"/>
        <v>627</v>
      </c>
      <c r="J729" s="8">
        <f t="shared" si="34"/>
        <v>1</v>
      </c>
      <c r="K729" s="6">
        <f t="shared" si="35"/>
        <v>1</v>
      </c>
    </row>
    <row r="730" spans="3:11" x14ac:dyDescent="0.25">
      <c r="C730" s="64">
        <v>45087</v>
      </c>
      <c r="D730" s="66" t="s">
        <v>44</v>
      </c>
      <c r="E730" s="78">
        <v>0.72222222222222199</v>
      </c>
      <c r="F730" s="66">
        <v>4</v>
      </c>
      <c r="G730" s="66">
        <v>3</v>
      </c>
      <c r="H730" s="67">
        <v>10</v>
      </c>
      <c r="I730" s="13">
        <f t="shared" si="33"/>
        <v>628</v>
      </c>
      <c r="J730" s="8">
        <f t="shared" si="34"/>
        <v>1</v>
      </c>
      <c r="K730" s="6">
        <f t="shared" si="35"/>
        <v>1</v>
      </c>
    </row>
    <row r="731" spans="3:11" x14ac:dyDescent="0.25">
      <c r="C731" s="64">
        <v>45094</v>
      </c>
      <c r="D731" s="66" t="s">
        <v>45</v>
      </c>
      <c r="E731" s="78">
        <v>0.4826388888888889</v>
      </c>
      <c r="F731" s="66">
        <v>4</v>
      </c>
      <c r="G731" s="66">
        <v>0</v>
      </c>
      <c r="H731" s="67">
        <v>2</v>
      </c>
      <c r="I731" s="13">
        <f t="shared" si="33"/>
        <v>629</v>
      </c>
      <c r="J731" s="8">
        <f t="shared" si="34"/>
        <v>2</v>
      </c>
      <c r="K731" s="6">
        <f t="shared" si="35"/>
        <v>2</v>
      </c>
    </row>
    <row r="732" spans="3:11" x14ac:dyDescent="0.25">
      <c r="C732" s="64">
        <v>45094</v>
      </c>
      <c r="D732" s="66" t="s">
        <v>45</v>
      </c>
      <c r="E732" s="78">
        <v>0.4826388888888889</v>
      </c>
      <c r="F732" s="66">
        <v>4</v>
      </c>
      <c r="G732" s="66">
        <v>0</v>
      </c>
      <c r="H732" s="67">
        <v>2</v>
      </c>
      <c r="I732" s="13">
        <f t="shared" si="33"/>
        <v>629</v>
      </c>
      <c r="J732" s="8">
        <f t="shared" si="34"/>
        <v>1</v>
      </c>
      <c r="K732" s="6">
        <f t="shared" si="35"/>
        <v>2</v>
      </c>
    </row>
    <row r="733" spans="3:11" x14ac:dyDescent="0.25">
      <c r="C733" s="64">
        <v>45094</v>
      </c>
      <c r="D733" s="66" t="s">
        <v>225</v>
      </c>
      <c r="E733" s="78">
        <v>0.56597222222222221</v>
      </c>
      <c r="F733" s="66">
        <v>4</v>
      </c>
      <c r="G733" s="66">
        <v>11</v>
      </c>
      <c r="H733" s="67">
        <v>4</v>
      </c>
      <c r="I733" s="13">
        <f t="shared" si="33"/>
        <v>630</v>
      </c>
      <c r="J733" s="8">
        <f t="shared" si="34"/>
        <v>1</v>
      </c>
      <c r="K733" s="6">
        <f t="shared" si="35"/>
        <v>1</v>
      </c>
    </row>
    <row r="734" spans="3:11" x14ac:dyDescent="0.25">
      <c r="C734" s="64">
        <v>45094</v>
      </c>
      <c r="D734" s="66" t="s">
        <v>225</v>
      </c>
      <c r="E734" s="78">
        <v>0.59027777777777779</v>
      </c>
      <c r="F734" s="66">
        <v>4</v>
      </c>
      <c r="G734" s="66">
        <v>11</v>
      </c>
      <c r="H734" s="67">
        <v>5</v>
      </c>
      <c r="I734" s="13">
        <f t="shared" si="33"/>
        <v>631</v>
      </c>
      <c r="J734" s="8">
        <f t="shared" si="34"/>
        <v>1</v>
      </c>
      <c r="K734" s="6">
        <f t="shared" si="35"/>
        <v>1</v>
      </c>
    </row>
    <row r="735" spans="3:11" x14ac:dyDescent="0.25">
      <c r="C735" s="64">
        <v>45094</v>
      </c>
      <c r="D735" s="66" t="s">
        <v>45</v>
      </c>
      <c r="E735" s="78">
        <v>0.60416666666666663</v>
      </c>
      <c r="F735" s="66">
        <v>4</v>
      </c>
      <c r="G735" s="66">
        <v>0</v>
      </c>
      <c r="H735" s="67">
        <v>7</v>
      </c>
      <c r="I735" s="13">
        <f t="shared" si="33"/>
        <v>632</v>
      </c>
      <c r="J735" s="8">
        <f t="shared" si="34"/>
        <v>1</v>
      </c>
      <c r="K735" s="6">
        <f t="shared" si="35"/>
        <v>1</v>
      </c>
    </row>
    <row r="736" spans="3:11" x14ac:dyDescent="0.25">
      <c r="C736" s="64">
        <v>45094</v>
      </c>
      <c r="D736" s="66" t="s">
        <v>225</v>
      </c>
      <c r="E736" s="78">
        <v>0.61458333333333337</v>
      </c>
      <c r="F736" s="66">
        <v>4</v>
      </c>
      <c r="G736" s="66">
        <v>11</v>
      </c>
      <c r="H736" s="67">
        <v>6</v>
      </c>
      <c r="I736" s="13">
        <f t="shared" si="33"/>
        <v>633</v>
      </c>
      <c r="J736" s="8">
        <f t="shared" si="34"/>
        <v>1</v>
      </c>
      <c r="K736" s="6">
        <f t="shared" si="35"/>
        <v>1</v>
      </c>
    </row>
    <row r="737" spans="3:11" x14ac:dyDescent="0.25">
      <c r="C737" s="64">
        <v>45094</v>
      </c>
      <c r="D737" s="66" t="s">
        <v>45</v>
      </c>
      <c r="E737" s="78">
        <v>0.62847222222222221</v>
      </c>
      <c r="F737" s="66">
        <v>4</v>
      </c>
      <c r="G737" s="66">
        <v>0</v>
      </c>
      <c r="H737" s="67">
        <v>8</v>
      </c>
      <c r="I737" s="13">
        <f t="shared" si="33"/>
        <v>634</v>
      </c>
      <c r="J737" s="8">
        <f t="shared" si="34"/>
        <v>1</v>
      </c>
      <c r="K737" s="6">
        <f t="shared" si="35"/>
        <v>1</v>
      </c>
    </row>
    <row r="738" spans="3:11" x14ac:dyDescent="0.25">
      <c r="C738" s="64">
        <v>45094</v>
      </c>
      <c r="D738" s="66" t="s">
        <v>225</v>
      </c>
      <c r="E738" s="78">
        <v>0.64236111111111105</v>
      </c>
      <c r="F738" s="66">
        <v>4</v>
      </c>
      <c r="G738" s="66">
        <v>11</v>
      </c>
      <c r="H738" s="67">
        <v>7</v>
      </c>
      <c r="I738" s="13">
        <f t="shared" si="33"/>
        <v>635</v>
      </c>
      <c r="J738" s="8">
        <f t="shared" si="34"/>
        <v>2</v>
      </c>
      <c r="K738" s="6">
        <f t="shared" si="35"/>
        <v>2</v>
      </c>
    </row>
    <row r="739" spans="3:11" x14ac:dyDescent="0.25">
      <c r="C739" s="64">
        <v>45094</v>
      </c>
      <c r="D739" s="66" t="s">
        <v>225</v>
      </c>
      <c r="E739" s="78">
        <v>0.64236111111111105</v>
      </c>
      <c r="F739" s="66">
        <v>4</v>
      </c>
      <c r="G739" s="66">
        <v>11</v>
      </c>
      <c r="H739" s="67">
        <v>7</v>
      </c>
      <c r="I739" s="13">
        <f t="shared" si="33"/>
        <v>635</v>
      </c>
      <c r="J739" s="8">
        <f t="shared" si="34"/>
        <v>1</v>
      </c>
      <c r="K739" s="6">
        <f t="shared" si="35"/>
        <v>2</v>
      </c>
    </row>
    <row r="740" spans="3:11" x14ac:dyDescent="0.25">
      <c r="C740" s="64">
        <v>45094</v>
      </c>
      <c r="D740" s="66" t="s">
        <v>45</v>
      </c>
      <c r="E740" s="78">
        <v>0.68402777777777779</v>
      </c>
      <c r="F740" s="66">
        <v>4</v>
      </c>
      <c r="G740" s="66">
        <v>0</v>
      </c>
      <c r="H740" s="67">
        <v>10</v>
      </c>
      <c r="I740" s="13">
        <f t="shared" si="33"/>
        <v>636</v>
      </c>
      <c r="J740" s="8">
        <f t="shared" si="34"/>
        <v>1</v>
      </c>
      <c r="K740" s="6">
        <f t="shared" si="35"/>
        <v>1</v>
      </c>
    </row>
    <row r="741" spans="3:11" x14ac:dyDescent="0.25">
      <c r="C741" s="64">
        <v>45101</v>
      </c>
      <c r="D741" s="66" t="s">
        <v>44</v>
      </c>
      <c r="E741" s="78">
        <v>0.45833333333333331</v>
      </c>
      <c r="F741" s="66">
        <v>4</v>
      </c>
      <c r="G741" s="66">
        <v>6</v>
      </c>
      <c r="H741" s="67">
        <v>1</v>
      </c>
      <c r="I741" s="13">
        <f t="shared" si="33"/>
        <v>637</v>
      </c>
      <c r="J741" s="8">
        <f t="shared" si="34"/>
        <v>2</v>
      </c>
      <c r="K741" s="6">
        <f t="shared" si="35"/>
        <v>2</v>
      </c>
    </row>
    <row r="742" spans="3:11" x14ac:dyDescent="0.25">
      <c r="C742" s="64">
        <v>45101</v>
      </c>
      <c r="D742" s="66" t="s">
        <v>44</v>
      </c>
      <c r="E742" s="78">
        <v>0.45833333333333331</v>
      </c>
      <c r="F742" s="66">
        <v>4</v>
      </c>
      <c r="G742" s="66">
        <v>6</v>
      </c>
      <c r="H742" s="67">
        <v>1</v>
      </c>
      <c r="I742" s="13">
        <f t="shared" si="33"/>
        <v>637</v>
      </c>
      <c r="J742" s="8">
        <f t="shared" si="34"/>
        <v>1</v>
      </c>
      <c r="K742" s="6">
        <f t="shared" si="35"/>
        <v>2</v>
      </c>
    </row>
    <row r="743" spans="3:11" x14ac:dyDescent="0.25">
      <c r="C743" s="64">
        <v>45101</v>
      </c>
      <c r="D743" s="66" t="s">
        <v>107</v>
      </c>
      <c r="E743" s="78">
        <v>0.64236111111111105</v>
      </c>
      <c r="F743" s="66">
        <v>6</v>
      </c>
      <c r="G743" s="66">
        <v>0</v>
      </c>
      <c r="H743" s="67">
        <v>7</v>
      </c>
      <c r="I743" s="13">
        <f t="shared" si="33"/>
        <v>638</v>
      </c>
      <c r="J743" s="8">
        <f t="shared" si="34"/>
        <v>1</v>
      </c>
      <c r="K743" s="6">
        <f t="shared" si="35"/>
        <v>1</v>
      </c>
    </row>
    <row r="744" spans="3:11" x14ac:dyDescent="0.25">
      <c r="C744" s="64">
        <v>45101</v>
      </c>
      <c r="D744" s="66" t="s">
        <v>107</v>
      </c>
      <c r="E744" s="78">
        <v>0.68958333333333333</v>
      </c>
      <c r="F744" s="66">
        <v>6</v>
      </c>
      <c r="G744" s="66">
        <v>0</v>
      </c>
      <c r="H744" s="67">
        <v>9</v>
      </c>
      <c r="I744" s="13">
        <f t="shared" si="33"/>
        <v>639</v>
      </c>
      <c r="J744" s="8">
        <f t="shared" si="34"/>
        <v>2</v>
      </c>
      <c r="K744" s="6">
        <f t="shared" si="35"/>
        <v>2</v>
      </c>
    </row>
    <row r="745" spans="3:11" x14ac:dyDescent="0.25">
      <c r="C745" s="64">
        <v>45101</v>
      </c>
      <c r="D745" s="66" t="s">
        <v>107</v>
      </c>
      <c r="E745" s="78">
        <v>0.68958333333333333</v>
      </c>
      <c r="F745" s="66">
        <v>6</v>
      </c>
      <c r="G745" s="66">
        <v>0</v>
      </c>
      <c r="H745" s="67">
        <v>9</v>
      </c>
      <c r="I745" s="13">
        <f t="shared" si="33"/>
        <v>639</v>
      </c>
      <c r="J745" s="8">
        <f t="shared" si="34"/>
        <v>1</v>
      </c>
      <c r="K745" s="6">
        <f t="shared" si="35"/>
        <v>2</v>
      </c>
    </row>
    <row r="746" spans="3:11" x14ac:dyDescent="0.25">
      <c r="C746" s="64">
        <v>45108</v>
      </c>
      <c r="D746" s="66" t="s">
        <v>225</v>
      </c>
      <c r="E746" s="78">
        <v>0.51736111111111105</v>
      </c>
      <c r="F746" s="66">
        <v>5</v>
      </c>
      <c r="G746" s="66">
        <v>0</v>
      </c>
      <c r="H746" s="67">
        <v>2</v>
      </c>
      <c r="I746" s="13">
        <f t="shared" si="33"/>
        <v>640</v>
      </c>
      <c r="J746" s="8">
        <f t="shared" si="34"/>
        <v>1</v>
      </c>
      <c r="K746" s="6">
        <f t="shared" si="35"/>
        <v>1</v>
      </c>
    </row>
    <row r="747" spans="3:11" x14ac:dyDescent="0.25">
      <c r="C747" s="64">
        <v>45108</v>
      </c>
      <c r="D747" s="66" t="s">
        <v>45</v>
      </c>
      <c r="E747" s="78">
        <v>0.53125</v>
      </c>
      <c r="F747" s="66">
        <v>4</v>
      </c>
      <c r="G747" s="66">
        <v>4</v>
      </c>
      <c r="H747" s="67">
        <v>4</v>
      </c>
      <c r="I747" s="13">
        <f t="shared" si="33"/>
        <v>641</v>
      </c>
      <c r="J747" s="8">
        <f t="shared" si="34"/>
        <v>1</v>
      </c>
      <c r="K747" s="6">
        <f t="shared" si="35"/>
        <v>1</v>
      </c>
    </row>
    <row r="748" spans="3:11" x14ac:dyDescent="0.25">
      <c r="C748" s="64">
        <v>45108</v>
      </c>
      <c r="D748" s="66" t="s">
        <v>225</v>
      </c>
      <c r="E748" s="78">
        <v>0.56597222222222221</v>
      </c>
      <c r="F748" s="66">
        <v>5</v>
      </c>
      <c r="G748" s="66">
        <v>0</v>
      </c>
      <c r="H748" s="67">
        <v>4</v>
      </c>
      <c r="I748" s="13">
        <f t="shared" si="33"/>
        <v>642</v>
      </c>
      <c r="J748" s="8">
        <f t="shared" si="34"/>
        <v>1</v>
      </c>
      <c r="K748" s="6">
        <f t="shared" si="35"/>
        <v>1</v>
      </c>
    </row>
    <row r="749" spans="3:11" x14ac:dyDescent="0.25">
      <c r="C749" s="64">
        <v>45108</v>
      </c>
      <c r="D749" s="66" t="s">
        <v>45</v>
      </c>
      <c r="E749" s="78">
        <v>0.60763888888888895</v>
      </c>
      <c r="F749" s="66">
        <v>4</v>
      </c>
      <c r="G749" s="66">
        <v>4</v>
      </c>
      <c r="H749" s="67">
        <v>7</v>
      </c>
      <c r="I749" s="13">
        <f t="shared" si="33"/>
        <v>643</v>
      </c>
      <c r="J749" s="8">
        <f t="shared" si="34"/>
        <v>1</v>
      </c>
      <c r="K749" s="6">
        <f t="shared" si="35"/>
        <v>1</v>
      </c>
    </row>
    <row r="750" spans="3:11" x14ac:dyDescent="0.25">
      <c r="C750" s="64">
        <v>45108</v>
      </c>
      <c r="D750" s="66" t="s">
        <v>45</v>
      </c>
      <c r="E750" s="78">
        <v>0.63541666666666663</v>
      </c>
      <c r="F750" s="66">
        <v>4</v>
      </c>
      <c r="G750" s="66">
        <v>4</v>
      </c>
      <c r="H750" s="67">
        <v>8</v>
      </c>
      <c r="I750" s="13">
        <f t="shared" si="33"/>
        <v>644</v>
      </c>
      <c r="J750" s="8">
        <f t="shared" si="34"/>
        <v>1</v>
      </c>
      <c r="K750" s="6">
        <f t="shared" si="35"/>
        <v>1</v>
      </c>
    </row>
    <row r="751" spans="3:11" x14ac:dyDescent="0.25">
      <c r="C751" s="64">
        <v>45108</v>
      </c>
      <c r="D751" s="66" t="s">
        <v>225</v>
      </c>
      <c r="E751" s="78">
        <v>0.64583333333333337</v>
      </c>
      <c r="F751" s="66">
        <v>5</v>
      </c>
      <c r="G751" s="66">
        <v>0</v>
      </c>
      <c r="H751" s="67">
        <v>7</v>
      </c>
      <c r="I751" s="13">
        <f t="shared" si="33"/>
        <v>645</v>
      </c>
      <c r="J751" s="8">
        <f t="shared" si="34"/>
        <v>2</v>
      </c>
      <c r="K751" s="6">
        <f t="shared" si="35"/>
        <v>2</v>
      </c>
    </row>
    <row r="752" spans="3:11" x14ac:dyDescent="0.25">
      <c r="C752" s="64">
        <v>45108</v>
      </c>
      <c r="D752" s="66" t="s">
        <v>225</v>
      </c>
      <c r="E752" s="78">
        <v>0.64583333333333337</v>
      </c>
      <c r="F752" s="66">
        <v>5</v>
      </c>
      <c r="G752" s="66">
        <v>0</v>
      </c>
      <c r="H752" s="67">
        <v>7</v>
      </c>
      <c r="I752" s="13">
        <f t="shared" si="33"/>
        <v>645</v>
      </c>
      <c r="J752" s="8">
        <f t="shared" si="34"/>
        <v>1</v>
      </c>
      <c r="K752" s="6">
        <f t="shared" si="35"/>
        <v>2</v>
      </c>
    </row>
    <row r="753" spans="3:11" x14ac:dyDescent="0.25">
      <c r="C753" s="64">
        <v>45108</v>
      </c>
      <c r="D753" s="66" t="s">
        <v>45</v>
      </c>
      <c r="E753" s="78">
        <v>0.65972222222222221</v>
      </c>
      <c r="F753" s="66">
        <v>4</v>
      </c>
      <c r="G753" s="66">
        <v>4</v>
      </c>
      <c r="H753" s="67">
        <v>9</v>
      </c>
      <c r="I753" s="13">
        <f t="shared" si="33"/>
        <v>646</v>
      </c>
      <c r="J753" s="8">
        <f t="shared" si="34"/>
        <v>2</v>
      </c>
      <c r="K753" s="6">
        <f t="shared" si="35"/>
        <v>2</v>
      </c>
    </row>
    <row r="754" spans="3:11" x14ac:dyDescent="0.25">
      <c r="C754" s="64">
        <v>45108</v>
      </c>
      <c r="D754" s="66" t="s">
        <v>45</v>
      </c>
      <c r="E754" s="78">
        <v>0.65972222222222221</v>
      </c>
      <c r="F754" s="66">
        <v>4</v>
      </c>
      <c r="G754" s="66">
        <v>4</v>
      </c>
      <c r="H754" s="67">
        <v>9</v>
      </c>
      <c r="I754" s="13">
        <f t="shared" si="33"/>
        <v>646</v>
      </c>
      <c r="J754" s="8">
        <f t="shared" si="34"/>
        <v>1</v>
      </c>
      <c r="K754" s="6">
        <f t="shared" si="35"/>
        <v>2</v>
      </c>
    </row>
    <row r="755" spans="3:11" x14ac:dyDescent="0.25">
      <c r="C755" s="64">
        <v>45108</v>
      </c>
      <c r="D755" s="66" t="s">
        <v>225</v>
      </c>
      <c r="E755" s="78">
        <v>0.67361111111111116</v>
      </c>
      <c r="F755" s="66">
        <v>5</v>
      </c>
      <c r="G755" s="66">
        <v>0</v>
      </c>
      <c r="H755" s="67">
        <v>8</v>
      </c>
      <c r="I755" s="13">
        <f t="shared" si="33"/>
        <v>647</v>
      </c>
      <c r="J755" s="8">
        <f t="shared" si="34"/>
        <v>1</v>
      </c>
      <c r="K755" s="6">
        <f t="shared" si="35"/>
        <v>1</v>
      </c>
    </row>
    <row r="756" spans="3:11" x14ac:dyDescent="0.25">
      <c r="C756" s="64">
        <v>45115</v>
      </c>
      <c r="D756" s="66" t="s">
        <v>44</v>
      </c>
      <c r="E756" s="78">
        <v>0.53125</v>
      </c>
      <c r="F756" s="66">
        <v>4</v>
      </c>
      <c r="G756" s="66">
        <v>9</v>
      </c>
      <c r="H756" s="67">
        <v>4</v>
      </c>
      <c r="I756" s="13">
        <f t="shared" si="33"/>
        <v>648</v>
      </c>
      <c r="J756" s="8">
        <f t="shared" si="34"/>
        <v>1</v>
      </c>
      <c r="K756" s="6">
        <f t="shared" si="35"/>
        <v>1</v>
      </c>
    </row>
    <row r="757" spans="3:11" x14ac:dyDescent="0.25">
      <c r="C757" s="64">
        <v>45115</v>
      </c>
      <c r="D757" s="66" t="s">
        <v>44</v>
      </c>
      <c r="E757" s="78">
        <v>0.55555555555555558</v>
      </c>
      <c r="F757" s="66">
        <v>4</v>
      </c>
      <c r="G757" s="66">
        <v>9</v>
      </c>
      <c r="H757" s="67">
        <v>5</v>
      </c>
      <c r="I757" s="13">
        <f t="shared" si="33"/>
        <v>649</v>
      </c>
      <c r="J757" s="8">
        <f t="shared" si="34"/>
        <v>1</v>
      </c>
      <c r="K757" s="6">
        <f t="shared" si="35"/>
        <v>1</v>
      </c>
    </row>
    <row r="758" spans="3:11" x14ac:dyDescent="0.25">
      <c r="C758" s="64">
        <v>45115</v>
      </c>
      <c r="D758" s="66" t="s">
        <v>44</v>
      </c>
      <c r="E758" s="78">
        <v>0.57986111111111105</v>
      </c>
      <c r="F758" s="66">
        <v>4</v>
      </c>
      <c r="G758" s="66">
        <v>9</v>
      </c>
      <c r="H758" s="67">
        <v>6</v>
      </c>
      <c r="I758" s="13">
        <f t="shared" si="33"/>
        <v>650</v>
      </c>
      <c r="J758" s="8">
        <f t="shared" si="34"/>
        <v>2</v>
      </c>
      <c r="K758" s="6">
        <f t="shared" si="35"/>
        <v>2</v>
      </c>
    </row>
    <row r="759" spans="3:11" x14ac:dyDescent="0.25">
      <c r="C759" s="64">
        <v>45115</v>
      </c>
      <c r="D759" s="66" t="s">
        <v>44</v>
      </c>
      <c r="E759" s="78">
        <v>0.57986111111111105</v>
      </c>
      <c r="F759" s="66">
        <v>4</v>
      </c>
      <c r="G759" s="66">
        <v>9</v>
      </c>
      <c r="H759" s="67">
        <v>6</v>
      </c>
      <c r="I759" s="13">
        <f t="shared" si="33"/>
        <v>650</v>
      </c>
      <c r="J759" s="8">
        <f t="shared" si="34"/>
        <v>1</v>
      </c>
      <c r="K759" s="6">
        <f t="shared" si="35"/>
        <v>2</v>
      </c>
    </row>
    <row r="760" spans="3:11" x14ac:dyDescent="0.25">
      <c r="C760" s="64">
        <v>45115</v>
      </c>
      <c r="D760" s="66" t="s">
        <v>44</v>
      </c>
      <c r="E760" s="78">
        <v>0.63541666666666663</v>
      </c>
      <c r="F760" s="66">
        <v>4</v>
      </c>
      <c r="G760" s="66">
        <v>9</v>
      </c>
      <c r="H760" s="67">
        <v>8</v>
      </c>
      <c r="I760" s="13">
        <f t="shared" si="33"/>
        <v>651</v>
      </c>
      <c r="J760" s="8">
        <f t="shared" si="34"/>
        <v>2</v>
      </c>
      <c r="K760" s="6">
        <f t="shared" si="35"/>
        <v>2</v>
      </c>
    </row>
    <row r="761" spans="3:11" x14ac:dyDescent="0.25">
      <c r="C761" s="64">
        <v>45115</v>
      </c>
      <c r="D761" s="66" t="s">
        <v>44</v>
      </c>
      <c r="E761" s="78">
        <v>0.63541666666666663</v>
      </c>
      <c r="F761" s="66">
        <v>4</v>
      </c>
      <c r="G761" s="66">
        <v>9</v>
      </c>
      <c r="H761" s="67">
        <v>8</v>
      </c>
      <c r="I761" s="13">
        <f t="shared" si="33"/>
        <v>651</v>
      </c>
      <c r="J761" s="8">
        <f t="shared" si="34"/>
        <v>1</v>
      </c>
      <c r="K761" s="6">
        <f t="shared" si="35"/>
        <v>2</v>
      </c>
    </row>
    <row r="762" spans="3:11" x14ac:dyDescent="0.25">
      <c r="C762" s="64">
        <v>45122</v>
      </c>
      <c r="D762" s="66" t="s">
        <v>44</v>
      </c>
      <c r="E762" s="78">
        <v>0.48958333333333331</v>
      </c>
      <c r="F762" s="66">
        <v>4</v>
      </c>
      <c r="G762" s="66">
        <v>11</v>
      </c>
      <c r="H762" s="67">
        <v>2</v>
      </c>
      <c r="I762" s="13">
        <f t="shared" si="33"/>
        <v>652</v>
      </c>
      <c r="J762" s="8">
        <f t="shared" si="34"/>
        <v>1</v>
      </c>
      <c r="K762" s="6">
        <f t="shared" si="35"/>
        <v>1</v>
      </c>
    </row>
    <row r="763" spans="3:11" x14ac:dyDescent="0.25">
      <c r="C763" s="64">
        <v>45122</v>
      </c>
      <c r="D763" s="66" t="s">
        <v>44</v>
      </c>
      <c r="E763" s="78">
        <v>0.58680555555555558</v>
      </c>
      <c r="F763" s="66">
        <v>4</v>
      </c>
      <c r="G763" s="66">
        <v>11</v>
      </c>
      <c r="H763" s="67">
        <v>6</v>
      </c>
      <c r="I763" s="13">
        <f t="shared" si="33"/>
        <v>653</v>
      </c>
      <c r="J763" s="8">
        <f t="shared" si="34"/>
        <v>1</v>
      </c>
      <c r="K763" s="6">
        <f t="shared" si="35"/>
        <v>1</v>
      </c>
    </row>
    <row r="764" spans="3:11" x14ac:dyDescent="0.25">
      <c r="C764" s="64">
        <v>45122</v>
      </c>
      <c r="D764" s="66" t="s">
        <v>44</v>
      </c>
      <c r="E764" s="78">
        <v>0.63888888888888895</v>
      </c>
      <c r="F764" s="66">
        <v>4</v>
      </c>
      <c r="G764" s="66">
        <v>11</v>
      </c>
      <c r="H764" s="67">
        <v>8</v>
      </c>
      <c r="I764" s="13">
        <f t="shared" si="33"/>
        <v>654</v>
      </c>
      <c r="J764" s="8">
        <f t="shared" si="34"/>
        <v>1</v>
      </c>
      <c r="K764" s="6">
        <f t="shared" si="35"/>
        <v>1</v>
      </c>
    </row>
    <row r="765" spans="3:11" x14ac:dyDescent="0.25">
      <c r="C765" s="64">
        <v>45122</v>
      </c>
      <c r="D765" s="66" t="s">
        <v>44</v>
      </c>
      <c r="E765" s="78">
        <v>0.66666666666666696</v>
      </c>
      <c r="F765" s="66">
        <v>4</v>
      </c>
      <c r="G765" s="66">
        <v>11</v>
      </c>
      <c r="H765" s="67">
        <v>9</v>
      </c>
      <c r="I765" s="13">
        <f t="shared" si="33"/>
        <v>655</v>
      </c>
      <c r="J765" s="8">
        <f t="shared" si="34"/>
        <v>1</v>
      </c>
      <c r="K765" s="6">
        <f t="shared" si="35"/>
        <v>1</v>
      </c>
    </row>
    <row r="766" spans="3:11" x14ac:dyDescent="0.25">
      <c r="C766" s="64">
        <v>45122</v>
      </c>
      <c r="D766" s="66" t="s">
        <v>44</v>
      </c>
      <c r="E766" s="78">
        <v>0.69097222222222199</v>
      </c>
      <c r="F766" s="66">
        <v>4</v>
      </c>
      <c r="G766" s="66">
        <v>11</v>
      </c>
      <c r="H766" s="67">
        <v>10</v>
      </c>
      <c r="I766" s="13">
        <f t="shared" si="33"/>
        <v>656</v>
      </c>
      <c r="J766" s="8">
        <f t="shared" si="34"/>
        <v>2</v>
      </c>
      <c r="K766" s="6">
        <f t="shared" si="35"/>
        <v>2</v>
      </c>
    </row>
    <row r="767" spans="3:11" x14ac:dyDescent="0.25">
      <c r="C767" s="64">
        <v>45122</v>
      </c>
      <c r="D767" s="66" t="s">
        <v>44</v>
      </c>
      <c r="E767" s="78">
        <v>0.69097222222222199</v>
      </c>
      <c r="F767" s="66">
        <v>4</v>
      </c>
      <c r="G767" s="66">
        <v>11</v>
      </c>
      <c r="H767" s="67">
        <v>10</v>
      </c>
      <c r="I767" s="13">
        <f t="shared" si="33"/>
        <v>656</v>
      </c>
      <c r="J767" s="8">
        <f t="shared" si="34"/>
        <v>1</v>
      </c>
      <c r="K767" s="6">
        <f t="shared" si="35"/>
        <v>2</v>
      </c>
    </row>
    <row r="768" spans="3:11" x14ac:dyDescent="0.25">
      <c r="C768" s="64">
        <v>45122</v>
      </c>
      <c r="D768" s="66" t="s">
        <v>225</v>
      </c>
      <c r="E768" s="78">
        <v>0.7006944444444444</v>
      </c>
      <c r="F768" s="66">
        <v>4</v>
      </c>
      <c r="G768" s="66">
        <v>3</v>
      </c>
      <c r="H768" s="67">
        <v>9</v>
      </c>
      <c r="I768" s="13">
        <f t="shared" si="33"/>
        <v>657</v>
      </c>
      <c r="J768" s="8">
        <f t="shared" si="34"/>
        <v>1</v>
      </c>
      <c r="K768" s="6">
        <f t="shared" si="35"/>
        <v>1</v>
      </c>
    </row>
    <row r="769" spans="3:11" x14ac:dyDescent="0.25">
      <c r="C769" s="64">
        <v>45129</v>
      </c>
      <c r="D769" s="66" t="s">
        <v>45</v>
      </c>
      <c r="E769" s="78">
        <v>0.56597222222222221</v>
      </c>
      <c r="F769" s="66">
        <v>4</v>
      </c>
      <c r="G769" s="66">
        <v>7</v>
      </c>
      <c r="H769" s="67">
        <v>5</v>
      </c>
      <c r="I769" s="13">
        <f t="shared" si="33"/>
        <v>658</v>
      </c>
      <c r="J769" s="8">
        <f t="shared" si="34"/>
        <v>1</v>
      </c>
      <c r="K769" s="6">
        <f t="shared" si="35"/>
        <v>1</v>
      </c>
    </row>
    <row r="770" spans="3:11" x14ac:dyDescent="0.25">
      <c r="C770" s="64">
        <v>45129</v>
      </c>
      <c r="D770" s="66" t="s">
        <v>45</v>
      </c>
      <c r="E770" s="78">
        <v>0.59027777777777779</v>
      </c>
      <c r="F770" s="66">
        <v>4</v>
      </c>
      <c r="G770" s="66">
        <v>7</v>
      </c>
      <c r="H770" s="67">
        <v>6</v>
      </c>
      <c r="I770" s="13">
        <f t="shared" si="33"/>
        <v>659</v>
      </c>
      <c r="J770" s="8">
        <f t="shared" si="34"/>
        <v>1</v>
      </c>
      <c r="K770" s="6">
        <f t="shared" si="35"/>
        <v>1</v>
      </c>
    </row>
    <row r="771" spans="3:11" x14ac:dyDescent="0.25">
      <c r="C771" s="64">
        <v>45129</v>
      </c>
      <c r="D771" s="66" t="s">
        <v>45</v>
      </c>
      <c r="E771" s="78">
        <v>0.69444444444444453</v>
      </c>
      <c r="F771" s="66">
        <v>4</v>
      </c>
      <c r="G771" s="66">
        <v>7</v>
      </c>
      <c r="H771" s="67">
        <v>10</v>
      </c>
      <c r="I771" s="13">
        <f t="shared" si="33"/>
        <v>660</v>
      </c>
      <c r="J771" s="8">
        <f t="shared" si="34"/>
        <v>1</v>
      </c>
      <c r="K771" s="6">
        <f t="shared" si="35"/>
        <v>1</v>
      </c>
    </row>
    <row r="772" spans="3:11" x14ac:dyDescent="0.25">
      <c r="C772" s="64">
        <v>45136</v>
      </c>
      <c r="D772" s="66" t="s">
        <v>44</v>
      </c>
      <c r="E772" s="78">
        <v>0.49652777777777773</v>
      </c>
      <c r="F772" s="66">
        <v>4</v>
      </c>
      <c r="G772" s="66">
        <v>5</v>
      </c>
      <c r="H772" s="67">
        <v>2</v>
      </c>
      <c r="I772" s="13">
        <f t="shared" si="33"/>
        <v>661</v>
      </c>
      <c r="J772" s="8">
        <f t="shared" si="34"/>
        <v>1</v>
      </c>
      <c r="K772" s="6">
        <f t="shared" si="35"/>
        <v>1</v>
      </c>
    </row>
    <row r="773" spans="3:11" x14ac:dyDescent="0.25">
      <c r="C773" s="64">
        <v>45136</v>
      </c>
      <c r="D773" s="66" t="s">
        <v>44</v>
      </c>
      <c r="E773" s="78">
        <v>0.54513888888888895</v>
      </c>
      <c r="F773" s="66">
        <v>4</v>
      </c>
      <c r="G773" s="66">
        <v>5</v>
      </c>
      <c r="H773" s="67">
        <v>4</v>
      </c>
      <c r="I773" s="13">
        <f t="shared" si="33"/>
        <v>662</v>
      </c>
      <c r="J773" s="8">
        <f t="shared" si="34"/>
        <v>1</v>
      </c>
      <c r="K773" s="6">
        <f t="shared" si="35"/>
        <v>1</v>
      </c>
    </row>
    <row r="774" spans="3:11" x14ac:dyDescent="0.25">
      <c r="C774" s="64">
        <v>45136</v>
      </c>
      <c r="D774" s="66" t="s">
        <v>44</v>
      </c>
      <c r="E774" s="78">
        <v>0.61805555555555558</v>
      </c>
      <c r="F774" s="66">
        <v>4</v>
      </c>
      <c r="G774" s="66">
        <v>5</v>
      </c>
      <c r="H774" s="67">
        <v>7</v>
      </c>
      <c r="I774" s="13">
        <f t="shared" ref="I774:I837" si="36">IF(AND(C774=C773,H774=H773,D773=D774),I773,I773+1)</f>
        <v>663</v>
      </c>
      <c r="J774" s="8">
        <f t="shared" ref="J774:J837" si="37">IF(I774=I776,3,IF(I774=I775,2,1))</f>
        <v>2</v>
      </c>
      <c r="K774" s="6">
        <f t="shared" ref="K774:K837" si="38">IF(J772=3,3,IF(J773=3,3,IF(J773=2,2,J774)))</f>
        <v>2</v>
      </c>
    </row>
    <row r="775" spans="3:11" x14ac:dyDescent="0.25">
      <c r="C775" s="64">
        <v>45136</v>
      </c>
      <c r="D775" s="66" t="s">
        <v>44</v>
      </c>
      <c r="E775" s="78">
        <v>0.61805555555555558</v>
      </c>
      <c r="F775" s="66">
        <v>4</v>
      </c>
      <c r="G775" s="66">
        <v>5</v>
      </c>
      <c r="H775" s="67">
        <v>7</v>
      </c>
      <c r="I775" s="13">
        <f t="shared" si="36"/>
        <v>663</v>
      </c>
      <c r="J775" s="8">
        <f t="shared" si="37"/>
        <v>1</v>
      </c>
      <c r="K775" s="6">
        <f t="shared" si="38"/>
        <v>2</v>
      </c>
    </row>
    <row r="776" spans="3:11" x14ac:dyDescent="0.25">
      <c r="C776" s="64">
        <v>45136</v>
      </c>
      <c r="D776" s="66" t="s">
        <v>125</v>
      </c>
      <c r="E776" s="78">
        <v>0.63194444444444442</v>
      </c>
      <c r="F776" s="66">
        <v>4</v>
      </c>
      <c r="G776" s="66">
        <v>5</v>
      </c>
      <c r="H776" s="67">
        <v>5</v>
      </c>
      <c r="I776" s="13">
        <f t="shared" si="36"/>
        <v>664</v>
      </c>
      <c r="J776" s="8">
        <f t="shared" si="37"/>
        <v>1</v>
      </c>
      <c r="K776" s="6">
        <f t="shared" si="38"/>
        <v>1</v>
      </c>
    </row>
    <row r="777" spans="3:11" x14ac:dyDescent="0.25">
      <c r="C777" s="64">
        <v>45136</v>
      </c>
      <c r="D777" s="66" t="s">
        <v>44</v>
      </c>
      <c r="E777" s="78">
        <v>0.67361111111111116</v>
      </c>
      <c r="F777" s="66">
        <v>4</v>
      </c>
      <c r="G777" s="66">
        <v>5</v>
      </c>
      <c r="H777" s="67">
        <v>9</v>
      </c>
      <c r="I777" s="13">
        <f t="shared" si="36"/>
        <v>665</v>
      </c>
      <c r="J777" s="8">
        <f t="shared" si="37"/>
        <v>1</v>
      </c>
      <c r="K777" s="6">
        <f t="shared" si="38"/>
        <v>1</v>
      </c>
    </row>
    <row r="778" spans="3:11" x14ac:dyDescent="0.25">
      <c r="C778" s="64">
        <v>45143</v>
      </c>
      <c r="D778" s="66" t="s">
        <v>45</v>
      </c>
      <c r="E778" s="78">
        <v>0.50347222222222221</v>
      </c>
      <c r="F778" s="66">
        <v>4</v>
      </c>
      <c r="G778" s="66">
        <v>0</v>
      </c>
      <c r="H778" s="67">
        <v>2</v>
      </c>
      <c r="I778" s="13">
        <f t="shared" si="36"/>
        <v>666</v>
      </c>
      <c r="J778" s="8">
        <f t="shared" si="37"/>
        <v>1</v>
      </c>
      <c r="K778" s="6">
        <f t="shared" si="38"/>
        <v>1</v>
      </c>
    </row>
    <row r="779" spans="3:11" x14ac:dyDescent="0.25">
      <c r="C779" s="64">
        <v>45143</v>
      </c>
      <c r="D779" s="66" t="s">
        <v>45</v>
      </c>
      <c r="E779" s="78">
        <v>0.52777777777777779</v>
      </c>
      <c r="F779" s="66">
        <v>4</v>
      </c>
      <c r="G779" s="66">
        <v>0</v>
      </c>
      <c r="H779" s="67">
        <v>3</v>
      </c>
      <c r="I779" s="13">
        <f t="shared" si="36"/>
        <v>667</v>
      </c>
      <c r="J779" s="8">
        <f t="shared" si="37"/>
        <v>1</v>
      </c>
      <c r="K779" s="6">
        <f t="shared" si="38"/>
        <v>1</v>
      </c>
    </row>
    <row r="780" spans="3:11" x14ac:dyDescent="0.25">
      <c r="C780" s="64">
        <v>45143</v>
      </c>
      <c r="D780" s="66" t="s">
        <v>225</v>
      </c>
      <c r="E780" s="78">
        <v>0.58680555555555558</v>
      </c>
      <c r="F780" s="66">
        <v>4</v>
      </c>
      <c r="G780" s="66">
        <v>10</v>
      </c>
      <c r="H780" s="67">
        <v>5</v>
      </c>
      <c r="I780" s="13">
        <f t="shared" si="36"/>
        <v>668</v>
      </c>
      <c r="J780" s="8">
        <f t="shared" si="37"/>
        <v>1</v>
      </c>
      <c r="K780" s="6">
        <f t="shared" si="38"/>
        <v>1</v>
      </c>
    </row>
    <row r="781" spans="3:11" x14ac:dyDescent="0.25">
      <c r="C781" s="64">
        <v>45143</v>
      </c>
      <c r="D781" s="66" t="s">
        <v>225</v>
      </c>
      <c r="E781" s="78">
        <v>0.66319444444444442</v>
      </c>
      <c r="F781" s="66">
        <v>4</v>
      </c>
      <c r="G781" s="66">
        <v>10</v>
      </c>
      <c r="H781" s="67">
        <v>8</v>
      </c>
      <c r="I781" s="13">
        <f t="shared" si="36"/>
        <v>669</v>
      </c>
      <c r="J781" s="8">
        <f t="shared" si="37"/>
        <v>2</v>
      </c>
      <c r="K781" s="6">
        <f t="shared" si="38"/>
        <v>2</v>
      </c>
    </row>
    <row r="782" spans="3:11" x14ac:dyDescent="0.25">
      <c r="C782" s="64">
        <v>45143</v>
      </c>
      <c r="D782" s="66" t="s">
        <v>225</v>
      </c>
      <c r="E782" s="78">
        <v>0.66319444444444442</v>
      </c>
      <c r="F782" s="66">
        <v>4</v>
      </c>
      <c r="G782" s="66">
        <v>10</v>
      </c>
      <c r="H782" s="67">
        <v>8</v>
      </c>
      <c r="I782" s="13">
        <f t="shared" si="36"/>
        <v>669</v>
      </c>
      <c r="J782" s="8">
        <f t="shared" si="37"/>
        <v>1</v>
      </c>
      <c r="K782" s="6">
        <f t="shared" si="38"/>
        <v>2</v>
      </c>
    </row>
    <row r="783" spans="3:11" x14ac:dyDescent="0.25">
      <c r="C783" s="64">
        <v>45143</v>
      </c>
      <c r="D783" s="66" t="s">
        <v>225</v>
      </c>
      <c r="E783" s="78">
        <v>0.6875</v>
      </c>
      <c r="F783" s="66">
        <v>4</v>
      </c>
      <c r="G783" s="66">
        <v>10</v>
      </c>
      <c r="H783" s="67">
        <v>9</v>
      </c>
      <c r="I783" s="13">
        <f t="shared" si="36"/>
        <v>670</v>
      </c>
      <c r="J783" s="8">
        <f t="shared" si="37"/>
        <v>1</v>
      </c>
      <c r="K783" s="6">
        <f t="shared" si="38"/>
        <v>1</v>
      </c>
    </row>
    <row r="784" spans="3:11" x14ac:dyDescent="0.25">
      <c r="C784" s="64">
        <v>45143</v>
      </c>
      <c r="D784" s="66" t="s">
        <v>45</v>
      </c>
      <c r="E784" s="78">
        <v>0.70138888888888884</v>
      </c>
      <c r="F784" s="66">
        <v>4</v>
      </c>
      <c r="G784" s="66">
        <v>0</v>
      </c>
      <c r="H784" s="67">
        <v>10</v>
      </c>
      <c r="I784" s="13">
        <f t="shared" si="36"/>
        <v>671</v>
      </c>
      <c r="J784" s="8">
        <f t="shared" si="37"/>
        <v>1</v>
      </c>
      <c r="K784" s="6">
        <f t="shared" si="38"/>
        <v>1</v>
      </c>
    </row>
    <row r="785" spans="3:11" x14ac:dyDescent="0.25">
      <c r="C785" s="64">
        <v>45150</v>
      </c>
      <c r="D785" s="66" t="s">
        <v>45</v>
      </c>
      <c r="E785" s="78">
        <v>0.57986111111111105</v>
      </c>
      <c r="F785" s="66">
        <v>4</v>
      </c>
      <c r="G785" s="66">
        <v>3</v>
      </c>
      <c r="H785" s="67">
        <v>5</v>
      </c>
      <c r="I785" s="13">
        <f t="shared" si="36"/>
        <v>672</v>
      </c>
      <c r="J785" s="8">
        <f t="shared" si="37"/>
        <v>2</v>
      </c>
      <c r="K785" s="6">
        <f t="shared" si="38"/>
        <v>2</v>
      </c>
    </row>
    <row r="786" spans="3:11" x14ac:dyDescent="0.25">
      <c r="C786" s="64">
        <v>45150</v>
      </c>
      <c r="D786" s="66" t="s">
        <v>45</v>
      </c>
      <c r="E786" s="78">
        <v>0.57986111111111105</v>
      </c>
      <c r="F786" s="66">
        <v>4</v>
      </c>
      <c r="G786" s="66">
        <v>3</v>
      </c>
      <c r="H786" s="67">
        <v>5</v>
      </c>
      <c r="I786" s="13">
        <f t="shared" si="36"/>
        <v>672</v>
      </c>
      <c r="J786" s="8">
        <f t="shared" si="37"/>
        <v>1</v>
      </c>
      <c r="K786" s="6">
        <f t="shared" si="38"/>
        <v>2</v>
      </c>
    </row>
    <row r="787" spans="3:11" x14ac:dyDescent="0.25">
      <c r="C787" s="64">
        <v>45150</v>
      </c>
      <c r="D787" s="66" t="s">
        <v>45</v>
      </c>
      <c r="E787" s="78">
        <v>0.60416666666666663</v>
      </c>
      <c r="F787" s="66">
        <v>4</v>
      </c>
      <c r="G787" s="66">
        <v>3</v>
      </c>
      <c r="H787" s="67">
        <v>6</v>
      </c>
      <c r="I787" s="13">
        <f t="shared" si="36"/>
        <v>673</v>
      </c>
      <c r="J787" s="8">
        <f t="shared" si="37"/>
        <v>2</v>
      </c>
      <c r="K787" s="6">
        <f t="shared" si="38"/>
        <v>2</v>
      </c>
    </row>
    <row r="788" spans="3:11" x14ac:dyDescent="0.25">
      <c r="C788" s="64">
        <v>45150</v>
      </c>
      <c r="D788" s="66" t="s">
        <v>45</v>
      </c>
      <c r="E788" s="78">
        <v>0.60416666666666663</v>
      </c>
      <c r="F788" s="66">
        <v>4</v>
      </c>
      <c r="G788" s="66">
        <v>3</v>
      </c>
      <c r="H788" s="67">
        <v>6</v>
      </c>
      <c r="I788" s="13">
        <f t="shared" si="36"/>
        <v>673</v>
      </c>
      <c r="J788" s="8">
        <f t="shared" si="37"/>
        <v>1</v>
      </c>
      <c r="K788" s="6">
        <f t="shared" si="38"/>
        <v>2</v>
      </c>
    </row>
    <row r="789" spans="3:11" x14ac:dyDescent="0.25">
      <c r="C789" s="64">
        <v>45150</v>
      </c>
      <c r="D789" s="66" t="s">
        <v>125</v>
      </c>
      <c r="E789" s="78">
        <v>0.66319444444444442</v>
      </c>
      <c r="F789" s="66">
        <v>4</v>
      </c>
      <c r="G789" s="66">
        <v>0</v>
      </c>
      <c r="H789" s="67">
        <v>8</v>
      </c>
      <c r="I789" s="13">
        <f t="shared" si="36"/>
        <v>674</v>
      </c>
      <c r="J789" s="8">
        <f t="shared" si="37"/>
        <v>2</v>
      </c>
      <c r="K789" s="6">
        <f t="shared" si="38"/>
        <v>2</v>
      </c>
    </row>
    <row r="790" spans="3:11" x14ac:dyDescent="0.25">
      <c r="C790" s="64">
        <v>45150</v>
      </c>
      <c r="D790" s="66" t="s">
        <v>125</v>
      </c>
      <c r="E790" s="78">
        <v>0.66319444444444442</v>
      </c>
      <c r="F790" s="66">
        <v>4</v>
      </c>
      <c r="G790" s="66">
        <v>0</v>
      </c>
      <c r="H790" s="67">
        <v>8</v>
      </c>
      <c r="I790" s="13">
        <f t="shared" si="36"/>
        <v>674</v>
      </c>
      <c r="J790" s="8">
        <f t="shared" si="37"/>
        <v>1</v>
      </c>
      <c r="K790" s="6">
        <f t="shared" si="38"/>
        <v>2</v>
      </c>
    </row>
    <row r="791" spans="3:11" x14ac:dyDescent="0.25">
      <c r="C791" s="64">
        <v>45150</v>
      </c>
      <c r="D791" s="66" t="s">
        <v>45</v>
      </c>
      <c r="E791" s="78">
        <v>0.67708333333333337</v>
      </c>
      <c r="F791" s="66">
        <v>4</v>
      </c>
      <c r="G791" s="66">
        <v>3</v>
      </c>
      <c r="H791" s="67">
        <v>9</v>
      </c>
      <c r="I791" s="13">
        <f t="shared" si="36"/>
        <v>675</v>
      </c>
      <c r="J791" s="8">
        <f t="shared" si="37"/>
        <v>1</v>
      </c>
      <c r="K791" s="6">
        <f t="shared" si="38"/>
        <v>1</v>
      </c>
    </row>
    <row r="792" spans="3:11" x14ac:dyDescent="0.25">
      <c r="C792" s="64">
        <v>45150</v>
      </c>
      <c r="D792" s="66" t="s">
        <v>125</v>
      </c>
      <c r="E792" s="78">
        <v>0.69097222222222221</v>
      </c>
      <c r="F792" s="66">
        <v>4</v>
      </c>
      <c r="G792" s="66">
        <v>0</v>
      </c>
      <c r="H792" s="67">
        <v>9</v>
      </c>
      <c r="I792" s="13">
        <f t="shared" si="36"/>
        <v>676</v>
      </c>
      <c r="J792" s="8">
        <f t="shared" si="37"/>
        <v>1</v>
      </c>
      <c r="K792" s="6">
        <f t="shared" si="38"/>
        <v>1</v>
      </c>
    </row>
    <row r="793" spans="3:11" x14ac:dyDescent="0.25">
      <c r="C793" s="64">
        <v>45157</v>
      </c>
      <c r="D793" s="66" t="s">
        <v>107</v>
      </c>
      <c r="E793" s="78">
        <v>0.51736111111111105</v>
      </c>
      <c r="F793" s="66">
        <v>4</v>
      </c>
      <c r="G793" s="66">
        <v>9</v>
      </c>
      <c r="H793" s="67">
        <v>2</v>
      </c>
      <c r="I793" s="13">
        <f t="shared" si="36"/>
        <v>677</v>
      </c>
      <c r="J793" s="8">
        <f t="shared" si="37"/>
        <v>1</v>
      </c>
      <c r="K793" s="6">
        <f t="shared" si="38"/>
        <v>1</v>
      </c>
    </row>
    <row r="794" spans="3:11" x14ac:dyDescent="0.25">
      <c r="C794" s="64">
        <v>45157</v>
      </c>
      <c r="D794" s="66" t="s">
        <v>44</v>
      </c>
      <c r="E794" s="78">
        <v>0.53125</v>
      </c>
      <c r="F794" s="66">
        <v>7</v>
      </c>
      <c r="G794" s="66">
        <v>0</v>
      </c>
      <c r="H794" s="67">
        <v>3</v>
      </c>
      <c r="I794" s="13">
        <f t="shared" si="36"/>
        <v>678</v>
      </c>
      <c r="J794" s="8">
        <f t="shared" si="37"/>
        <v>2</v>
      </c>
      <c r="K794" s="6">
        <f t="shared" si="38"/>
        <v>2</v>
      </c>
    </row>
    <row r="795" spans="3:11" x14ac:dyDescent="0.25">
      <c r="C795" s="64">
        <v>45157</v>
      </c>
      <c r="D795" s="66" t="s">
        <v>44</v>
      </c>
      <c r="E795" s="78">
        <v>0.53125</v>
      </c>
      <c r="F795" s="66">
        <v>7</v>
      </c>
      <c r="G795" s="66">
        <v>0</v>
      </c>
      <c r="H795" s="67">
        <v>3</v>
      </c>
      <c r="I795" s="13">
        <f t="shared" si="36"/>
        <v>678</v>
      </c>
      <c r="J795" s="8">
        <f t="shared" si="37"/>
        <v>1</v>
      </c>
      <c r="K795" s="6">
        <f t="shared" si="38"/>
        <v>2</v>
      </c>
    </row>
    <row r="796" spans="3:11" x14ac:dyDescent="0.25">
      <c r="C796" s="64">
        <v>45157</v>
      </c>
      <c r="D796" s="66" t="s">
        <v>44</v>
      </c>
      <c r="E796" s="78">
        <v>0.55555555555555558</v>
      </c>
      <c r="F796" s="66">
        <v>7</v>
      </c>
      <c r="G796" s="66">
        <v>0</v>
      </c>
      <c r="H796" s="67">
        <v>4</v>
      </c>
      <c r="I796" s="13">
        <f t="shared" si="36"/>
        <v>679</v>
      </c>
      <c r="J796" s="8">
        <f t="shared" si="37"/>
        <v>1</v>
      </c>
      <c r="K796" s="6">
        <f t="shared" si="38"/>
        <v>1</v>
      </c>
    </row>
    <row r="797" spans="3:11" x14ac:dyDescent="0.25">
      <c r="C797" s="64">
        <v>45157</v>
      </c>
      <c r="D797" s="66" t="s">
        <v>107</v>
      </c>
      <c r="E797" s="78">
        <v>0.56597222222222221</v>
      </c>
      <c r="F797" s="66">
        <v>4</v>
      </c>
      <c r="G797" s="66">
        <v>9</v>
      </c>
      <c r="H797" s="67">
        <v>4</v>
      </c>
      <c r="I797" s="13">
        <f t="shared" si="36"/>
        <v>680</v>
      </c>
      <c r="J797" s="8">
        <f t="shared" si="37"/>
        <v>1</v>
      </c>
      <c r="K797" s="6">
        <f t="shared" si="38"/>
        <v>1</v>
      </c>
    </row>
    <row r="798" spans="3:11" x14ac:dyDescent="0.25">
      <c r="C798" s="64">
        <v>45157</v>
      </c>
      <c r="D798" s="66" t="s">
        <v>44</v>
      </c>
      <c r="E798" s="78">
        <v>0.57986111111111105</v>
      </c>
      <c r="F798" s="66">
        <v>7</v>
      </c>
      <c r="G798" s="66">
        <v>0</v>
      </c>
      <c r="H798" s="67">
        <v>5</v>
      </c>
      <c r="I798" s="13">
        <f t="shared" si="36"/>
        <v>681</v>
      </c>
      <c r="J798" s="8">
        <f t="shared" si="37"/>
        <v>1</v>
      </c>
      <c r="K798" s="6">
        <f t="shared" si="38"/>
        <v>1</v>
      </c>
    </row>
    <row r="799" spans="3:11" x14ac:dyDescent="0.25">
      <c r="C799" s="64">
        <v>45157</v>
      </c>
      <c r="D799" s="66" t="s">
        <v>44</v>
      </c>
      <c r="E799" s="78">
        <v>0.60416666666666663</v>
      </c>
      <c r="F799" s="66">
        <v>7</v>
      </c>
      <c r="G799" s="66">
        <v>0</v>
      </c>
      <c r="H799" s="67">
        <v>6</v>
      </c>
      <c r="I799" s="13">
        <f t="shared" si="36"/>
        <v>682</v>
      </c>
      <c r="J799" s="8">
        <f t="shared" si="37"/>
        <v>2</v>
      </c>
      <c r="K799" s="6">
        <f t="shared" si="38"/>
        <v>2</v>
      </c>
    </row>
    <row r="800" spans="3:11" x14ac:dyDescent="0.25">
      <c r="C800" s="64">
        <v>45157</v>
      </c>
      <c r="D800" s="66" t="s">
        <v>44</v>
      </c>
      <c r="E800" s="78">
        <v>0.60416666666666663</v>
      </c>
      <c r="F800" s="66">
        <v>7</v>
      </c>
      <c r="G800" s="66">
        <v>0</v>
      </c>
      <c r="H800" s="67">
        <v>6</v>
      </c>
      <c r="I800" s="13">
        <f t="shared" si="36"/>
        <v>682</v>
      </c>
      <c r="J800" s="8">
        <f t="shared" si="37"/>
        <v>1</v>
      </c>
      <c r="K800" s="6">
        <f t="shared" si="38"/>
        <v>2</v>
      </c>
    </row>
    <row r="801" spans="3:11" x14ac:dyDescent="0.25">
      <c r="C801" s="64">
        <v>45157</v>
      </c>
      <c r="D801" s="66" t="s">
        <v>107</v>
      </c>
      <c r="E801" s="78">
        <v>0.71875</v>
      </c>
      <c r="F801" s="66">
        <v>4</v>
      </c>
      <c r="G801" s="66">
        <v>9</v>
      </c>
      <c r="H801" s="67">
        <v>10</v>
      </c>
      <c r="I801" s="13">
        <f t="shared" si="36"/>
        <v>683</v>
      </c>
      <c r="J801" s="8">
        <f t="shared" si="37"/>
        <v>1</v>
      </c>
      <c r="K801" s="6">
        <f t="shared" si="38"/>
        <v>1</v>
      </c>
    </row>
    <row r="802" spans="3:11" x14ac:dyDescent="0.25">
      <c r="C802" s="64">
        <v>45164</v>
      </c>
      <c r="D802" s="66" t="s">
        <v>45</v>
      </c>
      <c r="E802" s="78">
        <v>0.51388888888888895</v>
      </c>
      <c r="F802" s="66">
        <v>4</v>
      </c>
      <c r="G802" s="66">
        <v>6</v>
      </c>
      <c r="H802" s="67">
        <v>2</v>
      </c>
      <c r="I802" s="13">
        <f t="shared" si="36"/>
        <v>684</v>
      </c>
      <c r="J802" s="8">
        <f t="shared" si="37"/>
        <v>1</v>
      </c>
      <c r="K802" s="6">
        <f t="shared" si="38"/>
        <v>1</v>
      </c>
    </row>
    <row r="803" spans="3:11" x14ac:dyDescent="0.25">
      <c r="C803" s="64">
        <v>45164</v>
      </c>
      <c r="D803" s="66" t="s">
        <v>45</v>
      </c>
      <c r="E803" s="78">
        <v>0.53819444444444442</v>
      </c>
      <c r="F803" s="66">
        <v>4</v>
      </c>
      <c r="G803" s="66">
        <v>6</v>
      </c>
      <c r="H803" s="67">
        <v>3</v>
      </c>
      <c r="I803" s="13">
        <f t="shared" si="36"/>
        <v>685</v>
      </c>
      <c r="J803" s="8">
        <f t="shared" si="37"/>
        <v>2</v>
      </c>
      <c r="K803" s="6">
        <f t="shared" si="38"/>
        <v>2</v>
      </c>
    </row>
    <row r="804" spans="3:11" x14ac:dyDescent="0.25">
      <c r="C804" s="64">
        <v>45164</v>
      </c>
      <c r="D804" s="66" t="s">
        <v>45</v>
      </c>
      <c r="E804" s="78">
        <v>0.53819444444444442</v>
      </c>
      <c r="F804" s="66">
        <v>4</v>
      </c>
      <c r="G804" s="66">
        <v>6</v>
      </c>
      <c r="H804" s="67">
        <v>3</v>
      </c>
      <c r="I804" s="13">
        <f t="shared" si="36"/>
        <v>685</v>
      </c>
      <c r="J804" s="8">
        <f t="shared" si="37"/>
        <v>1</v>
      </c>
      <c r="K804" s="6">
        <f t="shared" si="38"/>
        <v>2</v>
      </c>
    </row>
    <row r="805" spans="3:11" x14ac:dyDescent="0.25">
      <c r="C805" s="64">
        <v>45164</v>
      </c>
      <c r="D805" s="66" t="s">
        <v>45</v>
      </c>
      <c r="E805" s="78">
        <v>0.5625</v>
      </c>
      <c r="F805" s="66">
        <v>4</v>
      </c>
      <c r="G805" s="66">
        <v>6</v>
      </c>
      <c r="H805" s="67">
        <v>4</v>
      </c>
      <c r="I805" s="13">
        <f t="shared" si="36"/>
        <v>686</v>
      </c>
      <c r="J805" s="8">
        <f t="shared" si="37"/>
        <v>1</v>
      </c>
      <c r="K805" s="6">
        <f t="shared" si="38"/>
        <v>1</v>
      </c>
    </row>
    <row r="806" spans="3:11" x14ac:dyDescent="0.25">
      <c r="C806" s="64">
        <v>45164</v>
      </c>
      <c r="D806" s="66" t="s">
        <v>45</v>
      </c>
      <c r="E806" s="78">
        <v>0.58680555555555558</v>
      </c>
      <c r="F806" s="66">
        <v>4</v>
      </c>
      <c r="G806" s="66">
        <v>6</v>
      </c>
      <c r="H806" s="67">
        <v>5</v>
      </c>
      <c r="I806" s="13">
        <f t="shared" si="36"/>
        <v>687</v>
      </c>
      <c r="J806" s="8">
        <f t="shared" si="37"/>
        <v>1</v>
      </c>
      <c r="K806" s="6">
        <f t="shared" si="38"/>
        <v>1</v>
      </c>
    </row>
    <row r="807" spans="3:11" x14ac:dyDescent="0.25">
      <c r="C807" s="64">
        <v>45164</v>
      </c>
      <c r="D807" s="66" t="s">
        <v>45</v>
      </c>
      <c r="E807" s="78">
        <v>0.61111111111111105</v>
      </c>
      <c r="F807" s="66">
        <v>4</v>
      </c>
      <c r="G807" s="66">
        <v>6</v>
      </c>
      <c r="H807" s="67">
        <v>6</v>
      </c>
      <c r="I807" s="13">
        <f t="shared" si="36"/>
        <v>688</v>
      </c>
      <c r="J807" s="8">
        <f t="shared" si="37"/>
        <v>1</v>
      </c>
      <c r="K807" s="6">
        <f t="shared" si="38"/>
        <v>1</v>
      </c>
    </row>
    <row r="808" spans="3:11" x14ac:dyDescent="0.25">
      <c r="C808" s="64">
        <v>45164</v>
      </c>
      <c r="D808" s="66" t="s">
        <v>125</v>
      </c>
      <c r="E808" s="78">
        <v>0.67361111111111116</v>
      </c>
      <c r="F808" s="66">
        <v>4</v>
      </c>
      <c r="G808" s="66">
        <v>4</v>
      </c>
      <c r="H808" s="67">
        <v>7</v>
      </c>
      <c r="I808" s="13">
        <f t="shared" si="36"/>
        <v>689</v>
      </c>
      <c r="J808" s="8">
        <f t="shared" si="37"/>
        <v>2</v>
      </c>
      <c r="K808" s="6">
        <f t="shared" si="38"/>
        <v>2</v>
      </c>
    </row>
    <row r="809" spans="3:11" x14ac:dyDescent="0.25">
      <c r="C809" s="64">
        <v>45164</v>
      </c>
      <c r="D809" s="66" t="s">
        <v>125</v>
      </c>
      <c r="E809" s="78">
        <v>0.67361111111111116</v>
      </c>
      <c r="F809" s="66">
        <v>4</v>
      </c>
      <c r="G809" s="66">
        <v>4</v>
      </c>
      <c r="H809" s="67">
        <v>7</v>
      </c>
      <c r="I809" s="13">
        <f t="shared" si="36"/>
        <v>689</v>
      </c>
      <c r="J809" s="8">
        <f t="shared" si="37"/>
        <v>1</v>
      </c>
      <c r="K809" s="6">
        <f t="shared" si="38"/>
        <v>2</v>
      </c>
    </row>
    <row r="810" spans="3:11" x14ac:dyDescent="0.25">
      <c r="C810" s="64">
        <v>45164</v>
      </c>
      <c r="D810" s="66" t="s">
        <v>125</v>
      </c>
      <c r="E810" s="78">
        <v>0.69791666666666663</v>
      </c>
      <c r="F810" s="66">
        <v>4</v>
      </c>
      <c r="G810" s="66">
        <v>4</v>
      </c>
      <c r="H810" s="67">
        <v>8</v>
      </c>
      <c r="I810" s="13">
        <f t="shared" si="36"/>
        <v>690</v>
      </c>
      <c r="J810" s="8">
        <f t="shared" si="37"/>
        <v>1</v>
      </c>
      <c r="K810" s="6">
        <f t="shared" si="38"/>
        <v>1</v>
      </c>
    </row>
    <row r="811" spans="3:11" x14ac:dyDescent="0.25">
      <c r="C811" s="64">
        <v>45164</v>
      </c>
      <c r="D811" s="66" t="s">
        <v>45</v>
      </c>
      <c r="E811" s="78">
        <v>0.71180555555555547</v>
      </c>
      <c r="F811" s="66">
        <v>4</v>
      </c>
      <c r="G811" s="66">
        <v>6</v>
      </c>
      <c r="H811" s="67">
        <v>10</v>
      </c>
      <c r="I811" s="13">
        <f t="shared" si="36"/>
        <v>691</v>
      </c>
      <c r="J811" s="8">
        <f t="shared" si="37"/>
        <v>1</v>
      </c>
      <c r="K811" s="6">
        <f t="shared" si="38"/>
        <v>1</v>
      </c>
    </row>
    <row r="812" spans="3:11" x14ac:dyDescent="0.25">
      <c r="C812" s="64">
        <v>45164</v>
      </c>
      <c r="D812" s="66" t="s">
        <v>125</v>
      </c>
      <c r="E812" s="78">
        <v>0.71875</v>
      </c>
      <c r="F812" s="66">
        <v>4</v>
      </c>
      <c r="G812" s="66">
        <v>4</v>
      </c>
      <c r="H812" s="67">
        <v>9</v>
      </c>
      <c r="I812" s="13">
        <f t="shared" si="36"/>
        <v>692</v>
      </c>
      <c r="J812" s="8">
        <f t="shared" si="37"/>
        <v>1</v>
      </c>
      <c r="K812" s="6">
        <f t="shared" si="38"/>
        <v>1</v>
      </c>
    </row>
    <row r="813" spans="3:11" x14ac:dyDescent="0.25">
      <c r="C813" s="64">
        <v>45164</v>
      </c>
      <c r="D813" s="66" t="s">
        <v>125</v>
      </c>
      <c r="E813" s="78">
        <v>0.73958333333333337</v>
      </c>
      <c r="F813" s="66">
        <v>4</v>
      </c>
      <c r="G813" s="66">
        <v>4</v>
      </c>
      <c r="H813" s="67">
        <v>10</v>
      </c>
      <c r="I813" s="13">
        <f t="shared" si="36"/>
        <v>693</v>
      </c>
      <c r="J813" s="8">
        <f t="shared" si="37"/>
        <v>1</v>
      </c>
      <c r="K813" s="6">
        <f t="shared" si="38"/>
        <v>1</v>
      </c>
    </row>
    <row r="814" spans="3:11" x14ac:dyDescent="0.25">
      <c r="C814" s="64">
        <v>45171</v>
      </c>
      <c r="D814" s="66" t="s">
        <v>44</v>
      </c>
      <c r="E814" s="78">
        <v>0.48958333333333331</v>
      </c>
      <c r="F814" s="66">
        <v>5</v>
      </c>
      <c r="G814" s="66">
        <v>4</v>
      </c>
      <c r="H814" s="67">
        <v>1</v>
      </c>
      <c r="I814" s="13">
        <f t="shared" si="36"/>
        <v>694</v>
      </c>
      <c r="J814" s="8">
        <f t="shared" si="37"/>
        <v>2</v>
      </c>
      <c r="K814" s="6">
        <f t="shared" si="38"/>
        <v>2</v>
      </c>
    </row>
    <row r="815" spans="3:11" x14ac:dyDescent="0.25">
      <c r="C815" s="64">
        <v>45171</v>
      </c>
      <c r="D815" s="66" t="s">
        <v>44</v>
      </c>
      <c r="E815" s="78">
        <v>0.48958333333333331</v>
      </c>
      <c r="F815" s="66">
        <v>5</v>
      </c>
      <c r="G815" s="66">
        <v>4</v>
      </c>
      <c r="H815" s="67">
        <v>1</v>
      </c>
      <c r="I815" s="13">
        <f t="shared" si="36"/>
        <v>694</v>
      </c>
      <c r="J815" s="8">
        <f t="shared" si="37"/>
        <v>1</v>
      </c>
      <c r="K815" s="6">
        <f t="shared" si="38"/>
        <v>2</v>
      </c>
    </row>
    <row r="816" spans="3:11" x14ac:dyDescent="0.25">
      <c r="C816" s="64">
        <v>45171</v>
      </c>
      <c r="D816" s="66" t="s">
        <v>44</v>
      </c>
      <c r="E816" s="78">
        <v>0.53819444444444442</v>
      </c>
      <c r="F816" s="66">
        <v>5</v>
      </c>
      <c r="G816" s="66">
        <v>4</v>
      </c>
      <c r="H816" s="67">
        <v>3</v>
      </c>
      <c r="I816" s="13">
        <f t="shared" si="36"/>
        <v>695</v>
      </c>
      <c r="J816" s="8">
        <f t="shared" si="37"/>
        <v>1</v>
      </c>
      <c r="K816" s="6">
        <f t="shared" si="38"/>
        <v>1</v>
      </c>
    </row>
    <row r="817" spans="3:11" x14ac:dyDescent="0.25">
      <c r="C817" s="64">
        <v>45171</v>
      </c>
      <c r="D817" s="66" t="s">
        <v>107</v>
      </c>
      <c r="E817" s="78">
        <v>0.54861111111111105</v>
      </c>
      <c r="F817" s="66">
        <v>4</v>
      </c>
      <c r="G817" s="66">
        <v>0</v>
      </c>
      <c r="H817" s="67">
        <v>3</v>
      </c>
      <c r="I817" s="13">
        <f t="shared" si="36"/>
        <v>696</v>
      </c>
      <c r="J817" s="8">
        <f t="shared" si="37"/>
        <v>2</v>
      </c>
      <c r="K817" s="6">
        <f t="shared" si="38"/>
        <v>2</v>
      </c>
    </row>
    <row r="818" spans="3:11" x14ac:dyDescent="0.25">
      <c r="C818" s="64">
        <v>45171</v>
      </c>
      <c r="D818" s="66" t="s">
        <v>107</v>
      </c>
      <c r="E818" s="78">
        <v>0.54861111111111105</v>
      </c>
      <c r="F818" s="66">
        <v>4</v>
      </c>
      <c r="G818" s="66">
        <v>0</v>
      </c>
      <c r="H818" s="67">
        <v>3</v>
      </c>
      <c r="I818" s="13">
        <f t="shared" si="36"/>
        <v>696</v>
      </c>
      <c r="J818" s="8">
        <f t="shared" si="37"/>
        <v>1</v>
      </c>
      <c r="K818" s="6">
        <f t="shared" si="38"/>
        <v>2</v>
      </c>
    </row>
    <row r="819" spans="3:11" x14ac:dyDescent="0.25">
      <c r="C819" s="64">
        <v>45171</v>
      </c>
      <c r="D819" s="66" t="s">
        <v>44</v>
      </c>
      <c r="E819" s="78">
        <v>0.5625</v>
      </c>
      <c r="F819" s="66">
        <v>5</v>
      </c>
      <c r="G819" s="66">
        <v>4</v>
      </c>
      <c r="H819" s="67">
        <v>4</v>
      </c>
      <c r="I819" s="13">
        <f t="shared" si="36"/>
        <v>697</v>
      </c>
      <c r="J819" s="8">
        <f t="shared" si="37"/>
        <v>2</v>
      </c>
      <c r="K819" s="6">
        <f t="shared" si="38"/>
        <v>2</v>
      </c>
    </row>
    <row r="820" spans="3:11" x14ac:dyDescent="0.25">
      <c r="C820" s="64">
        <v>45171</v>
      </c>
      <c r="D820" s="66" t="s">
        <v>44</v>
      </c>
      <c r="E820" s="78">
        <v>0.5625</v>
      </c>
      <c r="F820" s="66">
        <v>5</v>
      </c>
      <c r="G820" s="66">
        <v>4</v>
      </c>
      <c r="H820" s="67">
        <v>4</v>
      </c>
      <c r="I820" s="13">
        <f t="shared" si="36"/>
        <v>697</v>
      </c>
      <c r="J820" s="8">
        <f t="shared" si="37"/>
        <v>1</v>
      </c>
      <c r="K820" s="6">
        <f t="shared" si="38"/>
        <v>2</v>
      </c>
    </row>
    <row r="821" spans="3:11" x14ac:dyDescent="0.25">
      <c r="C821" s="64">
        <v>45171</v>
      </c>
      <c r="D821" s="66" t="s">
        <v>107</v>
      </c>
      <c r="E821" s="78">
        <v>0.57291666666666663</v>
      </c>
      <c r="F821" s="66">
        <v>4</v>
      </c>
      <c r="G821" s="66">
        <v>0</v>
      </c>
      <c r="H821" s="67">
        <v>4</v>
      </c>
      <c r="I821" s="13">
        <f t="shared" si="36"/>
        <v>698</v>
      </c>
      <c r="J821" s="8">
        <f t="shared" si="37"/>
        <v>2</v>
      </c>
      <c r="K821" s="6">
        <f t="shared" si="38"/>
        <v>2</v>
      </c>
    </row>
    <row r="822" spans="3:11" x14ac:dyDescent="0.25">
      <c r="C822" s="64">
        <v>45171</v>
      </c>
      <c r="D822" s="66" t="s">
        <v>107</v>
      </c>
      <c r="E822" s="78">
        <v>0.57291666666666663</v>
      </c>
      <c r="F822" s="66">
        <v>4</v>
      </c>
      <c r="G822" s="66">
        <v>0</v>
      </c>
      <c r="H822" s="67">
        <v>4</v>
      </c>
      <c r="I822" s="13">
        <f t="shared" si="36"/>
        <v>698</v>
      </c>
      <c r="J822" s="8">
        <f t="shared" si="37"/>
        <v>1</v>
      </c>
      <c r="K822" s="6">
        <f t="shared" si="38"/>
        <v>2</v>
      </c>
    </row>
    <row r="823" spans="3:11" x14ac:dyDescent="0.25">
      <c r="C823" s="64">
        <v>45171</v>
      </c>
      <c r="D823" s="66" t="s">
        <v>107</v>
      </c>
      <c r="E823" s="78">
        <v>0.64930555555555558</v>
      </c>
      <c r="F823" s="66">
        <v>4</v>
      </c>
      <c r="G823" s="66">
        <v>0</v>
      </c>
      <c r="H823" s="67">
        <v>7</v>
      </c>
      <c r="I823" s="13">
        <f t="shared" si="36"/>
        <v>699</v>
      </c>
      <c r="J823" s="8">
        <f t="shared" si="37"/>
        <v>1</v>
      </c>
      <c r="K823" s="6">
        <f t="shared" si="38"/>
        <v>1</v>
      </c>
    </row>
    <row r="824" spans="3:11" x14ac:dyDescent="0.25">
      <c r="C824" s="64">
        <v>45171</v>
      </c>
      <c r="D824" s="66" t="s">
        <v>107</v>
      </c>
      <c r="E824" s="78">
        <v>0.67708333333333337</v>
      </c>
      <c r="F824" s="66">
        <v>4</v>
      </c>
      <c r="G824" s="66">
        <v>0</v>
      </c>
      <c r="H824" s="67">
        <v>8</v>
      </c>
      <c r="I824" s="13">
        <f t="shared" si="36"/>
        <v>700</v>
      </c>
      <c r="J824" s="8">
        <f t="shared" si="37"/>
        <v>2</v>
      </c>
      <c r="K824" s="6">
        <f t="shared" si="38"/>
        <v>2</v>
      </c>
    </row>
    <row r="825" spans="3:11" x14ac:dyDescent="0.25">
      <c r="C825" s="64">
        <v>45171</v>
      </c>
      <c r="D825" s="66" t="s">
        <v>107</v>
      </c>
      <c r="E825" s="78">
        <v>0.67708333333333337</v>
      </c>
      <c r="F825" s="66">
        <v>4</v>
      </c>
      <c r="G825" s="66">
        <v>0</v>
      </c>
      <c r="H825" s="67">
        <v>8</v>
      </c>
      <c r="I825" s="13">
        <f t="shared" si="36"/>
        <v>700</v>
      </c>
      <c r="J825" s="8">
        <f t="shared" si="37"/>
        <v>1</v>
      </c>
      <c r="K825" s="6">
        <f t="shared" si="38"/>
        <v>2</v>
      </c>
    </row>
    <row r="826" spans="3:11" x14ac:dyDescent="0.25">
      <c r="C826" s="64">
        <v>45178</v>
      </c>
      <c r="D826" s="66" t="s">
        <v>45</v>
      </c>
      <c r="E826" s="78">
        <v>0.49305555555555558</v>
      </c>
      <c r="F826" s="66">
        <v>4</v>
      </c>
      <c r="G826" s="66">
        <v>0</v>
      </c>
      <c r="H826" s="67">
        <v>1</v>
      </c>
      <c r="I826" s="13">
        <f t="shared" si="36"/>
        <v>701</v>
      </c>
      <c r="J826" s="8">
        <f t="shared" si="37"/>
        <v>2</v>
      </c>
      <c r="K826" s="6">
        <f t="shared" si="38"/>
        <v>2</v>
      </c>
    </row>
    <row r="827" spans="3:11" x14ac:dyDescent="0.25">
      <c r="C827" s="64">
        <v>45178</v>
      </c>
      <c r="D827" s="66" t="s">
        <v>45</v>
      </c>
      <c r="E827" s="78">
        <v>0.49305555555555558</v>
      </c>
      <c r="F827" s="66">
        <v>4</v>
      </c>
      <c r="G827" s="66">
        <v>0</v>
      </c>
      <c r="H827" s="67">
        <v>1</v>
      </c>
      <c r="I827" s="13">
        <f t="shared" si="36"/>
        <v>701</v>
      </c>
      <c r="J827" s="8">
        <f t="shared" si="37"/>
        <v>1</v>
      </c>
      <c r="K827" s="6">
        <f t="shared" si="38"/>
        <v>2</v>
      </c>
    </row>
    <row r="828" spans="3:11" x14ac:dyDescent="0.25">
      <c r="C828" s="64">
        <v>45178</v>
      </c>
      <c r="D828" s="66" t="s">
        <v>45</v>
      </c>
      <c r="E828" s="78">
        <v>0.56597222222222221</v>
      </c>
      <c r="F828" s="66">
        <v>4</v>
      </c>
      <c r="G828" s="66">
        <v>0</v>
      </c>
      <c r="H828" s="67">
        <v>4</v>
      </c>
      <c r="I828" s="13">
        <f t="shared" si="36"/>
        <v>702</v>
      </c>
      <c r="J828" s="8">
        <f t="shared" si="37"/>
        <v>1</v>
      </c>
      <c r="K828" s="6">
        <f t="shared" si="38"/>
        <v>1</v>
      </c>
    </row>
    <row r="829" spans="3:11" x14ac:dyDescent="0.25">
      <c r="C829" s="64">
        <v>45178</v>
      </c>
      <c r="D829" s="66" t="s">
        <v>125</v>
      </c>
      <c r="E829" s="78">
        <v>0.57638888888888895</v>
      </c>
      <c r="F829" s="66">
        <v>4</v>
      </c>
      <c r="G829" s="66">
        <v>0</v>
      </c>
      <c r="H829" s="67">
        <v>4</v>
      </c>
      <c r="I829" s="13">
        <f t="shared" si="36"/>
        <v>703</v>
      </c>
      <c r="J829" s="8">
        <f t="shared" si="37"/>
        <v>1</v>
      </c>
      <c r="K829" s="6">
        <f t="shared" si="38"/>
        <v>1</v>
      </c>
    </row>
    <row r="830" spans="3:11" x14ac:dyDescent="0.25">
      <c r="C830" s="64">
        <v>45178</v>
      </c>
      <c r="D830" s="66" t="s">
        <v>125</v>
      </c>
      <c r="E830" s="78">
        <v>0.64930555555555558</v>
      </c>
      <c r="F830" s="66">
        <v>4</v>
      </c>
      <c r="G830" s="66">
        <v>0</v>
      </c>
      <c r="H830" s="67">
        <v>7</v>
      </c>
      <c r="I830" s="13">
        <f t="shared" si="36"/>
        <v>704</v>
      </c>
      <c r="J830" s="8">
        <f t="shared" si="37"/>
        <v>1</v>
      </c>
      <c r="K830" s="6">
        <f t="shared" si="38"/>
        <v>1</v>
      </c>
    </row>
    <row r="831" spans="3:11" x14ac:dyDescent="0.25">
      <c r="C831" s="64">
        <v>45178</v>
      </c>
      <c r="D831" s="66" t="s">
        <v>45</v>
      </c>
      <c r="E831" s="78">
        <v>0.69097222222222221</v>
      </c>
      <c r="F831" s="66">
        <v>4</v>
      </c>
      <c r="G831" s="66">
        <v>0</v>
      </c>
      <c r="H831" s="67">
        <v>9</v>
      </c>
      <c r="I831" s="13">
        <f t="shared" si="36"/>
        <v>705</v>
      </c>
      <c r="J831" s="8">
        <f t="shared" si="37"/>
        <v>1</v>
      </c>
      <c r="K831" s="6">
        <f t="shared" si="38"/>
        <v>1</v>
      </c>
    </row>
    <row r="832" spans="3:11" x14ac:dyDescent="0.25">
      <c r="C832" s="64">
        <v>45178</v>
      </c>
      <c r="D832" s="66" t="s">
        <v>45</v>
      </c>
      <c r="E832" s="78">
        <v>0.71875</v>
      </c>
      <c r="F832" s="66">
        <v>4</v>
      </c>
      <c r="G832" s="66">
        <v>0</v>
      </c>
      <c r="H832" s="67">
        <v>10</v>
      </c>
      <c r="I832" s="13">
        <f t="shared" si="36"/>
        <v>706</v>
      </c>
      <c r="J832" s="8">
        <f t="shared" si="37"/>
        <v>2</v>
      </c>
      <c r="K832" s="6">
        <f t="shared" si="38"/>
        <v>2</v>
      </c>
    </row>
    <row r="833" spans="3:11" x14ac:dyDescent="0.25">
      <c r="C833" s="64">
        <v>45178</v>
      </c>
      <c r="D833" s="66" t="s">
        <v>45</v>
      </c>
      <c r="E833" s="78">
        <v>0.71875</v>
      </c>
      <c r="F833" s="66">
        <v>4</v>
      </c>
      <c r="G833" s="66">
        <v>0</v>
      </c>
      <c r="H833" s="67">
        <v>10</v>
      </c>
      <c r="I833" s="13">
        <f t="shared" si="36"/>
        <v>706</v>
      </c>
      <c r="J833" s="8">
        <f t="shared" si="37"/>
        <v>1</v>
      </c>
      <c r="K833" s="6">
        <f t="shared" si="38"/>
        <v>2</v>
      </c>
    </row>
    <row r="834" spans="3:11" x14ac:dyDescent="0.25">
      <c r="C834" s="64">
        <v>45185</v>
      </c>
      <c r="D834" s="66" t="s">
        <v>44</v>
      </c>
      <c r="E834" s="78">
        <v>0.49305555555555558</v>
      </c>
      <c r="F834" s="66">
        <v>4</v>
      </c>
      <c r="G834" s="66">
        <v>7</v>
      </c>
      <c r="H834" s="67">
        <v>1</v>
      </c>
      <c r="I834" s="13">
        <f t="shared" si="36"/>
        <v>707</v>
      </c>
      <c r="J834" s="8">
        <f t="shared" si="37"/>
        <v>1</v>
      </c>
      <c r="K834" s="6">
        <f t="shared" si="38"/>
        <v>1</v>
      </c>
    </row>
    <row r="835" spans="3:11" x14ac:dyDescent="0.25">
      <c r="C835" s="64">
        <v>45185</v>
      </c>
      <c r="D835" s="66" t="s">
        <v>225</v>
      </c>
      <c r="E835" s="78">
        <v>0.55208333333333337</v>
      </c>
      <c r="F835" s="66">
        <v>4</v>
      </c>
      <c r="G835" s="66">
        <v>0</v>
      </c>
      <c r="H835" s="67">
        <v>3</v>
      </c>
      <c r="I835" s="13">
        <f t="shared" si="36"/>
        <v>708</v>
      </c>
      <c r="J835" s="8">
        <f t="shared" si="37"/>
        <v>1</v>
      </c>
      <c r="K835" s="6">
        <f t="shared" si="38"/>
        <v>1</v>
      </c>
    </row>
    <row r="836" spans="3:11" x14ac:dyDescent="0.25">
      <c r="C836" s="64">
        <v>45185</v>
      </c>
      <c r="D836" s="66" t="s">
        <v>44</v>
      </c>
      <c r="E836" s="78">
        <v>0.56597222222222221</v>
      </c>
      <c r="F836" s="66">
        <v>4</v>
      </c>
      <c r="G836" s="66">
        <v>7</v>
      </c>
      <c r="H836" s="67">
        <v>4</v>
      </c>
      <c r="I836" s="13">
        <f t="shared" si="36"/>
        <v>709</v>
      </c>
      <c r="J836" s="8">
        <f t="shared" si="37"/>
        <v>1</v>
      </c>
      <c r="K836" s="6">
        <f t="shared" si="38"/>
        <v>1</v>
      </c>
    </row>
    <row r="837" spans="3:11" x14ac:dyDescent="0.25">
      <c r="C837" s="64">
        <v>45185</v>
      </c>
      <c r="D837" s="66" t="s">
        <v>44</v>
      </c>
      <c r="E837" s="78">
        <v>0.69444444444444453</v>
      </c>
      <c r="F837" s="66">
        <v>4</v>
      </c>
      <c r="G837" s="66">
        <v>7</v>
      </c>
      <c r="H837" s="67">
        <v>9</v>
      </c>
      <c r="I837" s="13">
        <f t="shared" si="36"/>
        <v>710</v>
      </c>
      <c r="J837" s="8">
        <f t="shared" si="37"/>
        <v>1</v>
      </c>
      <c r="K837" s="6">
        <f t="shared" si="38"/>
        <v>1</v>
      </c>
    </row>
    <row r="838" spans="3:11" x14ac:dyDescent="0.25">
      <c r="C838" s="64">
        <v>45185</v>
      </c>
      <c r="D838" s="66" t="s">
        <v>225</v>
      </c>
      <c r="E838" s="78">
        <v>0.70486111111111116</v>
      </c>
      <c r="F838" s="66">
        <v>4</v>
      </c>
      <c r="G838" s="66">
        <v>0</v>
      </c>
      <c r="H838" s="67">
        <v>9</v>
      </c>
      <c r="I838" s="13">
        <f t="shared" ref="I838:I901" si="39">IF(AND(C838=C837,H838=H837,D837=D838),I837,I837+1)</f>
        <v>711</v>
      </c>
      <c r="J838" s="8">
        <f t="shared" ref="J838:J901" si="40">IF(I838=I840,3,IF(I838=I839,2,1))</f>
        <v>1</v>
      </c>
      <c r="K838" s="6">
        <f t="shared" ref="K838:K901" si="41">IF(J836=3,3,IF(J837=3,3,IF(J837=2,2,J838)))</f>
        <v>1</v>
      </c>
    </row>
    <row r="839" spans="3:11" x14ac:dyDescent="0.25">
      <c r="C839" s="64">
        <v>45192</v>
      </c>
      <c r="D839" s="66" t="s">
        <v>45</v>
      </c>
      <c r="E839" s="78">
        <v>0.54166666666666663</v>
      </c>
      <c r="F839" s="66">
        <v>4</v>
      </c>
      <c r="G839" s="66">
        <v>2</v>
      </c>
      <c r="H839" s="67">
        <v>3</v>
      </c>
      <c r="I839" s="13">
        <f t="shared" si="39"/>
        <v>712</v>
      </c>
      <c r="J839" s="8">
        <f t="shared" si="40"/>
        <v>1</v>
      </c>
      <c r="K839" s="6">
        <f t="shared" si="41"/>
        <v>1</v>
      </c>
    </row>
    <row r="840" spans="3:11" x14ac:dyDescent="0.25">
      <c r="C840" s="64">
        <v>45192</v>
      </c>
      <c r="D840" s="66" t="s">
        <v>107</v>
      </c>
      <c r="E840" s="78">
        <v>0.57638888888888895</v>
      </c>
      <c r="F840" s="66">
        <v>4</v>
      </c>
      <c r="G840" s="66">
        <v>6</v>
      </c>
      <c r="H840" s="67">
        <v>4</v>
      </c>
      <c r="I840" s="13">
        <f t="shared" si="39"/>
        <v>713</v>
      </c>
      <c r="J840" s="8">
        <f t="shared" si="40"/>
        <v>1</v>
      </c>
      <c r="K840" s="6">
        <f t="shared" si="41"/>
        <v>1</v>
      </c>
    </row>
    <row r="841" spans="3:11" x14ac:dyDescent="0.25">
      <c r="C841" s="64">
        <v>45192</v>
      </c>
      <c r="D841" s="66" t="s">
        <v>45</v>
      </c>
      <c r="E841" s="78">
        <v>0.59027777777777779</v>
      </c>
      <c r="F841" s="66">
        <v>4</v>
      </c>
      <c r="G841" s="66">
        <v>2</v>
      </c>
      <c r="H841" s="67">
        <v>5</v>
      </c>
      <c r="I841" s="13">
        <f t="shared" si="39"/>
        <v>714</v>
      </c>
      <c r="J841" s="8">
        <f t="shared" si="40"/>
        <v>2</v>
      </c>
      <c r="K841" s="6">
        <f t="shared" si="41"/>
        <v>2</v>
      </c>
    </row>
    <row r="842" spans="3:11" x14ac:dyDescent="0.25">
      <c r="C842" s="64">
        <v>45192</v>
      </c>
      <c r="D842" s="66" t="s">
        <v>45</v>
      </c>
      <c r="E842" s="78">
        <v>0.59027777777777779</v>
      </c>
      <c r="F842" s="66">
        <v>4</v>
      </c>
      <c r="G842" s="66">
        <v>2</v>
      </c>
      <c r="H842" s="67">
        <v>5</v>
      </c>
      <c r="I842" s="13">
        <f t="shared" si="39"/>
        <v>714</v>
      </c>
      <c r="J842" s="8">
        <f t="shared" si="40"/>
        <v>1</v>
      </c>
      <c r="K842" s="6">
        <f t="shared" si="41"/>
        <v>2</v>
      </c>
    </row>
    <row r="843" spans="3:11" x14ac:dyDescent="0.25">
      <c r="C843" s="64">
        <v>45192</v>
      </c>
      <c r="D843" s="66" t="s">
        <v>107</v>
      </c>
      <c r="E843" s="78">
        <v>0.625</v>
      </c>
      <c r="F843" s="66">
        <v>4</v>
      </c>
      <c r="G843" s="66">
        <v>6</v>
      </c>
      <c r="H843" s="67">
        <v>6</v>
      </c>
      <c r="I843" s="13">
        <f t="shared" si="39"/>
        <v>715</v>
      </c>
      <c r="J843" s="8">
        <f t="shared" si="40"/>
        <v>1</v>
      </c>
      <c r="K843" s="6">
        <f t="shared" si="41"/>
        <v>1</v>
      </c>
    </row>
    <row r="844" spans="3:11" x14ac:dyDescent="0.25">
      <c r="C844" s="64">
        <v>45192</v>
      </c>
      <c r="D844" s="66" t="s">
        <v>45</v>
      </c>
      <c r="E844" s="78">
        <v>0.69444444444444453</v>
      </c>
      <c r="F844" s="66">
        <v>4</v>
      </c>
      <c r="G844" s="66">
        <v>2</v>
      </c>
      <c r="H844" s="67">
        <v>9</v>
      </c>
      <c r="I844" s="13">
        <f t="shared" si="39"/>
        <v>716</v>
      </c>
      <c r="J844" s="8">
        <f t="shared" si="40"/>
        <v>1</v>
      </c>
      <c r="K844" s="6">
        <f t="shared" si="41"/>
        <v>1</v>
      </c>
    </row>
    <row r="845" spans="3:11" x14ac:dyDescent="0.25">
      <c r="C845" s="64">
        <v>45192</v>
      </c>
      <c r="D845" s="66" t="s">
        <v>107</v>
      </c>
      <c r="E845" s="78">
        <v>0.72569444444444453</v>
      </c>
      <c r="F845" s="66">
        <v>4</v>
      </c>
      <c r="G845" s="66">
        <v>6</v>
      </c>
      <c r="H845" s="67">
        <v>10</v>
      </c>
      <c r="I845" s="13">
        <f t="shared" si="39"/>
        <v>717</v>
      </c>
      <c r="J845" s="8">
        <f t="shared" si="40"/>
        <v>1</v>
      </c>
      <c r="K845" s="6">
        <f t="shared" si="41"/>
        <v>1</v>
      </c>
    </row>
    <row r="846" spans="3:11" x14ac:dyDescent="0.25">
      <c r="C846" s="64">
        <v>45198</v>
      </c>
      <c r="D846" s="66" t="s">
        <v>3</v>
      </c>
      <c r="E846" s="78">
        <v>0.76041666666666663</v>
      </c>
      <c r="F846" s="66">
        <v>4</v>
      </c>
      <c r="G846" s="66">
        <v>0</v>
      </c>
      <c r="H846" s="67">
        <v>1</v>
      </c>
      <c r="I846" s="13">
        <f t="shared" si="39"/>
        <v>718</v>
      </c>
      <c r="J846" s="8">
        <f t="shared" si="40"/>
        <v>1</v>
      </c>
      <c r="K846" s="6">
        <f t="shared" si="41"/>
        <v>1</v>
      </c>
    </row>
    <row r="847" spans="3:11" x14ac:dyDescent="0.25">
      <c r="C847" s="64">
        <v>45198</v>
      </c>
      <c r="D847" s="66" t="s">
        <v>3</v>
      </c>
      <c r="E847" s="78">
        <v>0.80208333333333337</v>
      </c>
      <c r="F847" s="66">
        <v>4</v>
      </c>
      <c r="G847" s="66">
        <v>0</v>
      </c>
      <c r="H847" s="67">
        <v>3</v>
      </c>
      <c r="I847" s="13">
        <f t="shared" si="39"/>
        <v>719</v>
      </c>
      <c r="J847" s="8">
        <f t="shared" si="40"/>
        <v>1</v>
      </c>
      <c r="K847" s="6">
        <f t="shared" si="41"/>
        <v>1</v>
      </c>
    </row>
    <row r="848" spans="3:11" x14ac:dyDescent="0.25">
      <c r="C848" s="64">
        <v>45198</v>
      </c>
      <c r="D848" s="66" t="s">
        <v>3</v>
      </c>
      <c r="E848" s="78">
        <v>0.82291666666666663</v>
      </c>
      <c r="F848" s="66">
        <v>4</v>
      </c>
      <c r="G848" s="66">
        <v>0</v>
      </c>
      <c r="H848" s="67">
        <v>4</v>
      </c>
      <c r="I848" s="13">
        <f t="shared" si="39"/>
        <v>720</v>
      </c>
      <c r="J848" s="8">
        <f t="shared" si="40"/>
        <v>2</v>
      </c>
      <c r="K848" s="6">
        <f t="shared" si="41"/>
        <v>2</v>
      </c>
    </row>
    <row r="849" spans="3:11" x14ac:dyDescent="0.25">
      <c r="C849" s="64">
        <v>45198</v>
      </c>
      <c r="D849" s="66" t="s">
        <v>3</v>
      </c>
      <c r="E849" s="78">
        <v>0.82291666666666663</v>
      </c>
      <c r="F849" s="66">
        <v>4</v>
      </c>
      <c r="G849" s="66">
        <v>0</v>
      </c>
      <c r="H849" s="67">
        <v>4</v>
      </c>
      <c r="I849" s="13">
        <f t="shared" si="39"/>
        <v>720</v>
      </c>
      <c r="J849" s="8">
        <f t="shared" si="40"/>
        <v>1</v>
      </c>
      <c r="K849" s="6">
        <f t="shared" si="41"/>
        <v>2</v>
      </c>
    </row>
    <row r="850" spans="3:11" x14ac:dyDescent="0.25">
      <c r="C850" s="64">
        <v>45199</v>
      </c>
      <c r="D850" s="66" t="s">
        <v>44</v>
      </c>
      <c r="E850" s="78">
        <v>0.49652777777777773</v>
      </c>
      <c r="F850" s="66">
        <v>4</v>
      </c>
      <c r="G850" s="66">
        <v>0</v>
      </c>
      <c r="H850" s="67">
        <v>1</v>
      </c>
      <c r="I850" s="13">
        <f t="shared" si="39"/>
        <v>721</v>
      </c>
      <c r="J850" s="8">
        <f t="shared" si="40"/>
        <v>2</v>
      </c>
      <c r="K850" s="6">
        <f t="shared" si="41"/>
        <v>2</v>
      </c>
    </row>
    <row r="851" spans="3:11" x14ac:dyDescent="0.25">
      <c r="C851" s="64">
        <v>45199</v>
      </c>
      <c r="D851" s="66" t="s">
        <v>44</v>
      </c>
      <c r="E851" s="78">
        <v>0.49652777777777773</v>
      </c>
      <c r="F851" s="66">
        <v>4</v>
      </c>
      <c r="G851" s="66">
        <v>0</v>
      </c>
      <c r="H851" s="67">
        <v>1</v>
      </c>
      <c r="I851" s="13">
        <f t="shared" si="39"/>
        <v>721</v>
      </c>
      <c r="J851" s="8">
        <f t="shared" si="40"/>
        <v>1</v>
      </c>
      <c r="K851" s="6">
        <f t="shared" si="41"/>
        <v>2</v>
      </c>
    </row>
    <row r="852" spans="3:11" x14ac:dyDescent="0.25">
      <c r="C852" s="64">
        <v>45200</v>
      </c>
      <c r="D852" s="66" t="s">
        <v>231</v>
      </c>
      <c r="E852" s="78">
        <v>0.65277777777777779</v>
      </c>
      <c r="F852" s="66">
        <v>4</v>
      </c>
      <c r="G852" s="66">
        <v>6</v>
      </c>
      <c r="H852" s="67">
        <v>5</v>
      </c>
      <c r="I852" s="13">
        <f t="shared" si="39"/>
        <v>722</v>
      </c>
      <c r="J852" s="8">
        <f t="shared" si="40"/>
        <v>1</v>
      </c>
      <c r="K852" s="6">
        <f t="shared" si="41"/>
        <v>1</v>
      </c>
    </row>
    <row r="853" spans="3:11" x14ac:dyDescent="0.25">
      <c r="C853" s="64">
        <v>45200</v>
      </c>
      <c r="D853" s="66" t="s">
        <v>231</v>
      </c>
      <c r="E853" s="78">
        <v>0.70138888888888884</v>
      </c>
      <c r="F853" s="66">
        <v>4</v>
      </c>
      <c r="G853" s="66">
        <v>6</v>
      </c>
      <c r="H853" s="67">
        <v>7</v>
      </c>
      <c r="I853" s="13">
        <f t="shared" si="39"/>
        <v>723</v>
      </c>
      <c r="J853" s="8">
        <f t="shared" si="40"/>
        <v>2</v>
      </c>
      <c r="K853" s="6">
        <f t="shared" si="41"/>
        <v>2</v>
      </c>
    </row>
    <row r="854" spans="3:11" x14ac:dyDescent="0.25">
      <c r="C854" s="64">
        <v>45200</v>
      </c>
      <c r="D854" s="66" t="s">
        <v>231</v>
      </c>
      <c r="E854" s="78">
        <v>0.70138888888888884</v>
      </c>
      <c r="F854" s="66">
        <v>4</v>
      </c>
      <c r="G854" s="66">
        <v>6</v>
      </c>
      <c r="H854" s="67">
        <v>7</v>
      </c>
      <c r="I854" s="13">
        <f t="shared" si="39"/>
        <v>723</v>
      </c>
      <c r="J854" s="8">
        <f t="shared" si="40"/>
        <v>1</v>
      </c>
      <c r="K854" s="6">
        <f t="shared" si="41"/>
        <v>2</v>
      </c>
    </row>
    <row r="855" spans="3:11" x14ac:dyDescent="0.25">
      <c r="C855" s="64">
        <v>45200</v>
      </c>
      <c r="D855" s="66" t="s">
        <v>231</v>
      </c>
      <c r="E855" s="78">
        <v>0.72569444444444453</v>
      </c>
      <c r="F855" s="66">
        <v>4</v>
      </c>
      <c r="G855" s="66">
        <v>6</v>
      </c>
      <c r="H855" s="67">
        <v>8</v>
      </c>
      <c r="I855" s="13">
        <f t="shared" si="39"/>
        <v>724</v>
      </c>
      <c r="J855" s="8">
        <f t="shared" si="40"/>
        <v>2</v>
      </c>
      <c r="K855" s="6">
        <f t="shared" si="41"/>
        <v>2</v>
      </c>
    </row>
    <row r="856" spans="3:11" x14ac:dyDescent="0.25">
      <c r="C856" s="64">
        <v>45200</v>
      </c>
      <c r="D856" s="66" t="s">
        <v>231</v>
      </c>
      <c r="E856" s="78">
        <v>0.72569444444444453</v>
      </c>
      <c r="F856" s="66">
        <v>4</v>
      </c>
      <c r="G856" s="66">
        <v>6</v>
      </c>
      <c r="H856" s="67">
        <v>8</v>
      </c>
      <c r="I856" s="13">
        <f t="shared" si="39"/>
        <v>724</v>
      </c>
      <c r="J856" s="8">
        <f t="shared" si="40"/>
        <v>1</v>
      </c>
      <c r="K856" s="6">
        <f t="shared" si="41"/>
        <v>2</v>
      </c>
    </row>
    <row r="857" spans="3:11" x14ac:dyDescent="0.25">
      <c r="C857" s="64">
        <v>45206</v>
      </c>
      <c r="D857" s="66" t="s">
        <v>45</v>
      </c>
      <c r="E857" s="78">
        <v>0.57638888888888895</v>
      </c>
      <c r="F857" s="66">
        <v>4</v>
      </c>
      <c r="G857" s="66">
        <v>0</v>
      </c>
      <c r="H857" s="67">
        <v>3</v>
      </c>
      <c r="I857" s="13">
        <f t="shared" si="39"/>
        <v>725</v>
      </c>
      <c r="J857" s="8">
        <f t="shared" si="40"/>
        <v>1</v>
      </c>
      <c r="K857" s="6">
        <f t="shared" si="41"/>
        <v>1</v>
      </c>
    </row>
    <row r="858" spans="3:11" x14ac:dyDescent="0.25">
      <c r="C858" s="64">
        <v>45206</v>
      </c>
      <c r="D858" s="66" t="s">
        <v>45</v>
      </c>
      <c r="E858" s="78">
        <v>0.60069444444444442</v>
      </c>
      <c r="F858" s="66">
        <v>4</v>
      </c>
      <c r="G858" s="66">
        <v>0</v>
      </c>
      <c r="H858" s="67">
        <v>4</v>
      </c>
      <c r="I858" s="13">
        <f t="shared" si="39"/>
        <v>726</v>
      </c>
      <c r="J858" s="8">
        <f t="shared" si="40"/>
        <v>2</v>
      </c>
      <c r="K858" s="6">
        <f t="shared" si="41"/>
        <v>2</v>
      </c>
    </row>
    <row r="859" spans="3:11" x14ac:dyDescent="0.25">
      <c r="C859" s="64">
        <v>45206</v>
      </c>
      <c r="D859" s="66" t="s">
        <v>45</v>
      </c>
      <c r="E859" s="78">
        <v>0.60069444444444442</v>
      </c>
      <c r="F859" s="66">
        <v>4</v>
      </c>
      <c r="G859" s="66">
        <v>0</v>
      </c>
      <c r="H859" s="67">
        <v>4</v>
      </c>
      <c r="I859" s="13">
        <f t="shared" si="39"/>
        <v>726</v>
      </c>
      <c r="J859" s="8">
        <f t="shared" si="40"/>
        <v>1</v>
      </c>
      <c r="K859" s="6">
        <f t="shared" si="41"/>
        <v>2</v>
      </c>
    </row>
    <row r="860" spans="3:11" x14ac:dyDescent="0.25">
      <c r="C860" s="64">
        <v>45206</v>
      </c>
      <c r="D860" s="66" t="s">
        <v>225</v>
      </c>
      <c r="E860" s="78">
        <v>0.63541666666666663</v>
      </c>
      <c r="F860" s="66">
        <v>5</v>
      </c>
      <c r="G860" s="66">
        <v>9</v>
      </c>
      <c r="H860" s="67">
        <v>6</v>
      </c>
      <c r="I860" s="13">
        <f t="shared" si="39"/>
        <v>727</v>
      </c>
      <c r="J860" s="8">
        <f t="shared" si="40"/>
        <v>1</v>
      </c>
      <c r="K860" s="6">
        <f t="shared" si="41"/>
        <v>1</v>
      </c>
    </row>
    <row r="861" spans="3:11" x14ac:dyDescent="0.25">
      <c r="C861" s="64">
        <v>45206</v>
      </c>
      <c r="D861" s="66" t="s">
        <v>45</v>
      </c>
      <c r="E861" s="78">
        <v>0.72569444444444453</v>
      </c>
      <c r="F861" s="66">
        <v>4</v>
      </c>
      <c r="G861" s="66">
        <v>0</v>
      </c>
      <c r="H861" s="67">
        <v>9</v>
      </c>
      <c r="I861" s="13">
        <f t="shared" si="39"/>
        <v>728</v>
      </c>
      <c r="J861" s="8">
        <f t="shared" si="40"/>
        <v>1</v>
      </c>
      <c r="K861" s="6">
        <f t="shared" si="41"/>
        <v>1</v>
      </c>
    </row>
    <row r="862" spans="3:11" x14ac:dyDescent="0.25">
      <c r="C862" s="64">
        <v>45206</v>
      </c>
      <c r="D862" s="66" t="s">
        <v>45</v>
      </c>
      <c r="E862" s="78">
        <v>0.75347222222222221</v>
      </c>
      <c r="F862" s="66">
        <v>4</v>
      </c>
      <c r="G862" s="66">
        <v>0</v>
      </c>
      <c r="H862" s="67">
        <v>10</v>
      </c>
      <c r="I862" s="13">
        <f t="shared" si="39"/>
        <v>729</v>
      </c>
      <c r="J862" s="8">
        <f t="shared" si="40"/>
        <v>1</v>
      </c>
      <c r="K862" s="6">
        <f t="shared" si="41"/>
        <v>1</v>
      </c>
    </row>
    <row r="863" spans="3:11" x14ac:dyDescent="0.25">
      <c r="C863" s="64">
        <v>45213</v>
      </c>
      <c r="D863" s="66" t="s">
        <v>107</v>
      </c>
      <c r="E863" s="78">
        <v>0.58333333333333337</v>
      </c>
      <c r="F863" s="66">
        <v>4</v>
      </c>
      <c r="G863" s="66">
        <v>0</v>
      </c>
      <c r="H863" s="67">
        <v>4</v>
      </c>
      <c r="I863" s="13">
        <f t="shared" si="39"/>
        <v>730</v>
      </c>
      <c r="J863" s="8">
        <f t="shared" si="40"/>
        <v>1</v>
      </c>
      <c r="K863" s="6">
        <f t="shared" si="41"/>
        <v>1</v>
      </c>
    </row>
    <row r="864" spans="3:11" x14ac:dyDescent="0.25">
      <c r="C864" s="64">
        <v>45213</v>
      </c>
      <c r="D864" s="66" t="s">
        <v>107</v>
      </c>
      <c r="E864" s="78">
        <v>0.6875</v>
      </c>
      <c r="F864" s="66">
        <v>4</v>
      </c>
      <c r="G864" s="66">
        <v>0</v>
      </c>
      <c r="H864" s="67">
        <v>8</v>
      </c>
      <c r="I864" s="13">
        <f t="shared" si="39"/>
        <v>731</v>
      </c>
      <c r="J864" s="8">
        <f t="shared" si="40"/>
        <v>1</v>
      </c>
      <c r="K864" s="6">
        <f t="shared" si="41"/>
        <v>1</v>
      </c>
    </row>
    <row r="865" spans="3:11" x14ac:dyDescent="0.25">
      <c r="C865" s="64">
        <v>45213</v>
      </c>
      <c r="D865" s="66" t="s">
        <v>107</v>
      </c>
      <c r="E865" s="78">
        <v>0.74305555555555547</v>
      </c>
      <c r="F865" s="66">
        <v>4</v>
      </c>
      <c r="G865" s="66">
        <v>0</v>
      </c>
      <c r="H865" s="67">
        <v>10</v>
      </c>
      <c r="I865" s="13">
        <f t="shared" si="39"/>
        <v>732</v>
      </c>
      <c r="J865" s="8">
        <f t="shared" si="40"/>
        <v>1</v>
      </c>
      <c r="K865" s="6">
        <f t="shared" si="41"/>
        <v>1</v>
      </c>
    </row>
    <row r="866" spans="3:11" x14ac:dyDescent="0.25">
      <c r="C866" s="64">
        <v>45220</v>
      </c>
      <c r="D866" s="66" t="s">
        <v>44</v>
      </c>
      <c r="E866" s="78">
        <v>0.57291666666666663</v>
      </c>
      <c r="F866" s="66">
        <v>4</v>
      </c>
      <c r="G866" s="66">
        <v>5</v>
      </c>
      <c r="H866" s="67">
        <v>3</v>
      </c>
      <c r="I866" s="13">
        <f t="shared" si="39"/>
        <v>733</v>
      </c>
      <c r="J866" s="8">
        <f t="shared" si="40"/>
        <v>2</v>
      </c>
      <c r="K866" s="6">
        <f t="shared" si="41"/>
        <v>2</v>
      </c>
    </row>
    <row r="867" spans="3:11" x14ac:dyDescent="0.25">
      <c r="C867" s="64">
        <v>45220</v>
      </c>
      <c r="D867" s="66" t="s">
        <v>44</v>
      </c>
      <c r="E867" s="78">
        <v>0.57291666666666663</v>
      </c>
      <c r="F867" s="66">
        <v>4</v>
      </c>
      <c r="G867" s="66">
        <v>5</v>
      </c>
      <c r="H867" s="67">
        <v>3</v>
      </c>
      <c r="I867" s="13">
        <f t="shared" si="39"/>
        <v>733</v>
      </c>
      <c r="J867" s="8">
        <f t="shared" si="40"/>
        <v>1</v>
      </c>
      <c r="K867" s="6">
        <f t="shared" si="41"/>
        <v>2</v>
      </c>
    </row>
    <row r="868" spans="3:11" x14ac:dyDescent="0.25">
      <c r="C868" s="64">
        <v>45220</v>
      </c>
      <c r="D868" s="66" t="s">
        <v>107</v>
      </c>
      <c r="E868" s="78">
        <v>0.63541666666666663</v>
      </c>
      <c r="F868" s="66">
        <v>4</v>
      </c>
      <c r="G868" s="66">
        <v>3</v>
      </c>
      <c r="H868" s="67">
        <v>6</v>
      </c>
      <c r="I868" s="13">
        <f t="shared" si="39"/>
        <v>734</v>
      </c>
      <c r="J868" s="8">
        <f t="shared" si="40"/>
        <v>1</v>
      </c>
      <c r="K868" s="6">
        <f t="shared" si="41"/>
        <v>1</v>
      </c>
    </row>
    <row r="869" spans="3:11" x14ac:dyDescent="0.25">
      <c r="C869" s="64">
        <v>45220</v>
      </c>
      <c r="D869" s="66" t="s">
        <v>44</v>
      </c>
      <c r="E869" s="78">
        <v>0.75694444444444453</v>
      </c>
      <c r="F869" s="66">
        <v>4</v>
      </c>
      <c r="G869" s="66">
        <v>5</v>
      </c>
      <c r="H869" s="67">
        <v>10</v>
      </c>
      <c r="I869" s="13">
        <f t="shared" si="39"/>
        <v>735</v>
      </c>
      <c r="J869" s="8">
        <f t="shared" si="40"/>
        <v>1</v>
      </c>
      <c r="K869" s="6">
        <f t="shared" si="41"/>
        <v>1</v>
      </c>
    </row>
    <row r="870" spans="3:11" x14ac:dyDescent="0.25">
      <c r="C870" s="64">
        <v>45227</v>
      </c>
      <c r="D870" s="66" t="s">
        <v>44</v>
      </c>
      <c r="E870" s="78">
        <v>0.52083333333333337</v>
      </c>
      <c r="F870" s="66">
        <v>4</v>
      </c>
      <c r="G870" s="66">
        <v>0</v>
      </c>
      <c r="H870" s="67">
        <v>1</v>
      </c>
      <c r="I870" s="13">
        <f t="shared" si="39"/>
        <v>736</v>
      </c>
      <c r="J870" s="8">
        <f t="shared" si="40"/>
        <v>2</v>
      </c>
      <c r="K870" s="6">
        <f t="shared" si="41"/>
        <v>2</v>
      </c>
    </row>
    <row r="871" spans="3:11" x14ac:dyDescent="0.25">
      <c r="C871" s="64">
        <v>45227</v>
      </c>
      <c r="D871" s="66" t="s">
        <v>44</v>
      </c>
      <c r="E871" s="78">
        <v>0.52083333333333337</v>
      </c>
      <c r="F871" s="66">
        <v>4</v>
      </c>
      <c r="G871" s="66">
        <v>0</v>
      </c>
      <c r="H871" s="67">
        <v>1</v>
      </c>
      <c r="I871" s="13">
        <f t="shared" si="39"/>
        <v>736</v>
      </c>
      <c r="J871" s="8">
        <f t="shared" si="40"/>
        <v>1</v>
      </c>
      <c r="K871" s="6">
        <f t="shared" si="41"/>
        <v>2</v>
      </c>
    </row>
    <row r="872" spans="3:11" x14ac:dyDescent="0.25">
      <c r="C872" s="64">
        <v>45227</v>
      </c>
      <c r="D872" s="66" t="s">
        <v>44</v>
      </c>
      <c r="E872" s="78">
        <v>0.54513888888888895</v>
      </c>
      <c r="F872" s="66">
        <v>4</v>
      </c>
      <c r="G872" s="66">
        <v>0</v>
      </c>
      <c r="H872" s="67">
        <v>2</v>
      </c>
      <c r="I872" s="13">
        <f t="shared" si="39"/>
        <v>737</v>
      </c>
      <c r="J872" s="8">
        <f t="shared" si="40"/>
        <v>1</v>
      </c>
      <c r="K872" s="6">
        <f t="shared" si="41"/>
        <v>1</v>
      </c>
    </row>
    <row r="873" spans="3:11" x14ac:dyDescent="0.25">
      <c r="C873" s="64">
        <v>45227</v>
      </c>
      <c r="D873" s="66" t="s">
        <v>125</v>
      </c>
      <c r="E873" s="78">
        <v>0.55555555555555558</v>
      </c>
      <c r="F873" s="66">
        <v>4</v>
      </c>
      <c r="G873" s="66">
        <v>3</v>
      </c>
      <c r="H873" s="67">
        <v>3</v>
      </c>
      <c r="I873" s="13">
        <f t="shared" si="39"/>
        <v>738</v>
      </c>
      <c r="J873" s="8">
        <f t="shared" si="40"/>
        <v>1</v>
      </c>
      <c r="K873" s="6">
        <f t="shared" si="41"/>
        <v>1</v>
      </c>
    </row>
    <row r="874" spans="3:11" x14ac:dyDescent="0.25">
      <c r="C874" s="64">
        <v>45227</v>
      </c>
      <c r="D874" s="66" t="s">
        <v>44</v>
      </c>
      <c r="E874" s="78">
        <v>0.59375</v>
      </c>
      <c r="F874" s="66">
        <v>4</v>
      </c>
      <c r="G874" s="66">
        <v>0</v>
      </c>
      <c r="H874" s="67">
        <v>4</v>
      </c>
      <c r="I874" s="13">
        <f t="shared" si="39"/>
        <v>739</v>
      </c>
      <c r="J874" s="8">
        <f t="shared" si="40"/>
        <v>1</v>
      </c>
      <c r="K874" s="6">
        <f t="shared" si="41"/>
        <v>1</v>
      </c>
    </row>
    <row r="875" spans="3:11" x14ac:dyDescent="0.25">
      <c r="C875" s="64">
        <v>45227</v>
      </c>
      <c r="D875" s="66" t="s">
        <v>44</v>
      </c>
      <c r="E875" s="78">
        <v>0.75694444444444453</v>
      </c>
      <c r="F875" s="66">
        <v>4</v>
      </c>
      <c r="G875" s="66">
        <v>0</v>
      </c>
      <c r="H875" s="67">
        <v>10</v>
      </c>
      <c r="I875" s="13">
        <f t="shared" si="39"/>
        <v>740</v>
      </c>
      <c r="J875" s="8">
        <f t="shared" si="40"/>
        <v>1</v>
      </c>
      <c r="K875" s="6">
        <f t="shared" si="41"/>
        <v>1</v>
      </c>
    </row>
    <row r="876" spans="3:11" x14ac:dyDescent="0.25">
      <c r="C876" s="64">
        <v>45234</v>
      </c>
      <c r="D876" s="66" t="s">
        <v>237</v>
      </c>
      <c r="E876" s="78">
        <v>0.56944444444444442</v>
      </c>
      <c r="F876" s="66">
        <v>4</v>
      </c>
      <c r="G876" s="66">
        <v>0</v>
      </c>
      <c r="H876" s="67">
        <v>3</v>
      </c>
      <c r="I876" s="13">
        <f t="shared" si="39"/>
        <v>741</v>
      </c>
      <c r="J876" s="8">
        <f t="shared" si="40"/>
        <v>1</v>
      </c>
      <c r="K876" s="6">
        <f t="shared" si="41"/>
        <v>1</v>
      </c>
    </row>
    <row r="877" spans="3:11" x14ac:dyDescent="0.25">
      <c r="C877" s="64">
        <v>45234</v>
      </c>
      <c r="D877" s="66" t="s">
        <v>45</v>
      </c>
      <c r="E877" s="78">
        <v>0.58333333333333337</v>
      </c>
      <c r="F877" s="66">
        <v>6</v>
      </c>
      <c r="G877" s="66">
        <v>0</v>
      </c>
      <c r="H877" s="67">
        <v>4</v>
      </c>
      <c r="I877" s="13">
        <f t="shared" si="39"/>
        <v>742</v>
      </c>
      <c r="J877" s="8">
        <f t="shared" si="40"/>
        <v>1</v>
      </c>
      <c r="K877" s="6">
        <f t="shared" si="41"/>
        <v>1</v>
      </c>
    </row>
    <row r="878" spans="3:11" x14ac:dyDescent="0.25">
      <c r="C878" s="64">
        <v>45234</v>
      </c>
      <c r="D878" s="66" t="s">
        <v>45</v>
      </c>
      <c r="E878" s="78">
        <v>0.74652777777777779</v>
      </c>
      <c r="F878" s="66">
        <v>6</v>
      </c>
      <c r="G878" s="66">
        <v>0</v>
      </c>
      <c r="H878" s="67">
        <v>10</v>
      </c>
      <c r="I878" s="13">
        <f t="shared" si="39"/>
        <v>743</v>
      </c>
      <c r="J878" s="8">
        <f t="shared" si="40"/>
        <v>2</v>
      </c>
      <c r="K878" s="6">
        <f t="shared" si="41"/>
        <v>2</v>
      </c>
    </row>
    <row r="879" spans="3:11" x14ac:dyDescent="0.25">
      <c r="C879" s="64">
        <v>45234</v>
      </c>
      <c r="D879" s="66" t="s">
        <v>45</v>
      </c>
      <c r="E879" s="78">
        <v>0.74652777777777779</v>
      </c>
      <c r="F879" s="66">
        <v>6</v>
      </c>
      <c r="G879" s="66">
        <v>0</v>
      </c>
      <c r="H879" s="67">
        <v>10</v>
      </c>
      <c r="I879" s="13">
        <f t="shared" si="39"/>
        <v>743</v>
      </c>
      <c r="J879" s="8">
        <f t="shared" si="40"/>
        <v>1</v>
      </c>
      <c r="K879" s="6">
        <f t="shared" si="41"/>
        <v>2</v>
      </c>
    </row>
    <row r="880" spans="3:11" x14ac:dyDescent="0.25">
      <c r="C880" s="64">
        <v>45237</v>
      </c>
      <c r="D880" s="66" t="s">
        <v>237</v>
      </c>
      <c r="E880" s="78">
        <v>0.47222222222222227</v>
      </c>
      <c r="F880" s="66">
        <v>4</v>
      </c>
      <c r="G880" s="66">
        <v>2</v>
      </c>
      <c r="H880" s="67">
        <v>2</v>
      </c>
      <c r="I880" s="13">
        <f t="shared" si="39"/>
        <v>744</v>
      </c>
      <c r="J880" s="8">
        <f t="shared" si="40"/>
        <v>2</v>
      </c>
      <c r="K880" s="6">
        <f t="shared" si="41"/>
        <v>2</v>
      </c>
    </row>
    <row r="881" spans="3:11" x14ac:dyDescent="0.25">
      <c r="C881" s="64">
        <v>45237</v>
      </c>
      <c r="D881" s="66" t="s">
        <v>237</v>
      </c>
      <c r="E881" s="78">
        <v>0.47222222222222227</v>
      </c>
      <c r="F881" s="66">
        <v>4</v>
      </c>
      <c r="G881" s="66">
        <v>2</v>
      </c>
      <c r="H881" s="67">
        <v>2</v>
      </c>
      <c r="I881" s="13">
        <f t="shared" si="39"/>
        <v>744</v>
      </c>
      <c r="J881" s="8">
        <f t="shared" si="40"/>
        <v>1</v>
      </c>
      <c r="K881" s="6">
        <f t="shared" si="41"/>
        <v>2</v>
      </c>
    </row>
    <row r="882" spans="3:11" x14ac:dyDescent="0.25">
      <c r="C882" s="64">
        <v>45237</v>
      </c>
      <c r="D882" s="66" t="s">
        <v>237</v>
      </c>
      <c r="E882" s="78">
        <v>0.55555555555555558</v>
      </c>
      <c r="F882" s="66">
        <v>4</v>
      </c>
      <c r="G882" s="66">
        <v>2</v>
      </c>
      <c r="H882" s="67">
        <v>5</v>
      </c>
      <c r="I882" s="13">
        <f t="shared" si="39"/>
        <v>745</v>
      </c>
      <c r="J882" s="8">
        <f t="shared" si="40"/>
        <v>1</v>
      </c>
      <c r="K882" s="6">
        <f t="shared" si="41"/>
        <v>1</v>
      </c>
    </row>
    <row r="883" spans="3:11" x14ac:dyDescent="0.25">
      <c r="C883" s="64">
        <v>45239</v>
      </c>
      <c r="D883" s="66" t="s">
        <v>237</v>
      </c>
      <c r="E883" s="78">
        <v>0.55208333333333337</v>
      </c>
      <c r="F883" s="66">
        <v>4</v>
      </c>
      <c r="G883" s="66">
        <v>5</v>
      </c>
      <c r="H883" s="67">
        <v>2</v>
      </c>
      <c r="I883" s="13">
        <f t="shared" si="39"/>
        <v>746</v>
      </c>
      <c r="J883" s="8">
        <f t="shared" si="40"/>
        <v>1</v>
      </c>
      <c r="K883" s="6">
        <f t="shared" si="41"/>
        <v>1</v>
      </c>
    </row>
    <row r="884" spans="3:11" x14ac:dyDescent="0.25">
      <c r="C884" s="64">
        <v>45239</v>
      </c>
      <c r="D884" s="66" t="s">
        <v>237</v>
      </c>
      <c r="E884" s="78">
        <v>0.60416666666666663</v>
      </c>
      <c r="F884" s="66">
        <v>4</v>
      </c>
      <c r="G884" s="66">
        <v>5</v>
      </c>
      <c r="H884" s="67">
        <v>4</v>
      </c>
      <c r="I884" s="13">
        <f t="shared" si="39"/>
        <v>747</v>
      </c>
      <c r="J884" s="8">
        <f t="shared" si="40"/>
        <v>2</v>
      </c>
      <c r="K884" s="6">
        <f t="shared" si="41"/>
        <v>2</v>
      </c>
    </row>
    <row r="885" spans="3:11" x14ac:dyDescent="0.25">
      <c r="C885" s="64">
        <v>45239</v>
      </c>
      <c r="D885" s="66" t="s">
        <v>237</v>
      </c>
      <c r="E885" s="78">
        <v>0.60416666666666663</v>
      </c>
      <c r="F885" s="66">
        <v>4</v>
      </c>
      <c r="G885" s="66">
        <v>5</v>
      </c>
      <c r="H885" s="67">
        <v>4</v>
      </c>
      <c r="I885" s="13">
        <f t="shared" si="39"/>
        <v>747</v>
      </c>
      <c r="J885" s="8">
        <f t="shared" si="40"/>
        <v>1</v>
      </c>
      <c r="K885" s="6">
        <f t="shared" si="41"/>
        <v>2</v>
      </c>
    </row>
    <row r="886" spans="3:11" x14ac:dyDescent="0.25">
      <c r="C886" s="64">
        <v>45239</v>
      </c>
      <c r="D886" s="66" t="s">
        <v>237</v>
      </c>
      <c r="E886" s="78">
        <v>0.63194444444444442</v>
      </c>
      <c r="F886" s="66">
        <v>4</v>
      </c>
      <c r="G886" s="66">
        <v>5</v>
      </c>
      <c r="H886" s="67">
        <v>5</v>
      </c>
      <c r="I886" s="13">
        <f t="shared" si="39"/>
        <v>748</v>
      </c>
      <c r="J886" s="8">
        <f t="shared" si="40"/>
        <v>1</v>
      </c>
      <c r="K886" s="6">
        <f t="shared" si="41"/>
        <v>1</v>
      </c>
    </row>
    <row r="887" spans="3:11" x14ac:dyDescent="0.25">
      <c r="C887" s="64">
        <v>45239</v>
      </c>
      <c r="D887" s="66" t="s">
        <v>237</v>
      </c>
      <c r="E887" s="78">
        <v>0.74305555555555547</v>
      </c>
      <c r="F887" s="66">
        <v>4</v>
      </c>
      <c r="G887" s="66">
        <v>5</v>
      </c>
      <c r="H887" s="67">
        <v>9</v>
      </c>
      <c r="I887" s="13">
        <f t="shared" si="39"/>
        <v>749</v>
      </c>
      <c r="J887" s="8">
        <f t="shared" si="40"/>
        <v>1</v>
      </c>
      <c r="K887" s="6">
        <f t="shared" si="41"/>
        <v>1</v>
      </c>
    </row>
    <row r="888" spans="3:11" x14ac:dyDescent="0.25">
      <c r="C888" s="64">
        <v>45241</v>
      </c>
      <c r="D888" s="66" t="s">
        <v>45</v>
      </c>
      <c r="E888" s="78">
        <v>0.51736111111111105</v>
      </c>
      <c r="F888" s="66">
        <v>4</v>
      </c>
      <c r="G888" s="66">
        <v>3</v>
      </c>
      <c r="H888" s="67">
        <v>1</v>
      </c>
      <c r="I888" s="13">
        <f t="shared" si="39"/>
        <v>750</v>
      </c>
      <c r="J888" s="8">
        <f t="shared" si="40"/>
        <v>1</v>
      </c>
      <c r="K888" s="6">
        <f t="shared" si="41"/>
        <v>1</v>
      </c>
    </row>
    <row r="889" spans="3:11" x14ac:dyDescent="0.25">
      <c r="C889" s="64">
        <v>45241</v>
      </c>
      <c r="D889" s="66" t="s">
        <v>237</v>
      </c>
      <c r="E889" s="78">
        <v>0.52777777777777779</v>
      </c>
      <c r="F889" s="66">
        <v>4</v>
      </c>
      <c r="G889" s="66">
        <v>0</v>
      </c>
      <c r="H889" s="67">
        <v>1</v>
      </c>
      <c r="I889" s="13">
        <f t="shared" si="39"/>
        <v>751</v>
      </c>
      <c r="J889" s="8">
        <f t="shared" si="40"/>
        <v>1</v>
      </c>
      <c r="K889" s="6">
        <f t="shared" si="41"/>
        <v>1</v>
      </c>
    </row>
    <row r="890" spans="3:11" x14ac:dyDescent="0.25">
      <c r="C890" s="64">
        <v>45241</v>
      </c>
      <c r="D890" s="66" t="s">
        <v>45</v>
      </c>
      <c r="E890" s="78">
        <v>0.54166666666666663</v>
      </c>
      <c r="F890" s="66">
        <v>4</v>
      </c>
      <c r="G890" s="66">
        <v>3</v>
      </c>
      <c r="H890" s="67">
        <v>2</v>
      </c>
      <c r="I890" s="13">
        <f t="shared" si="39"/>
        <v>752</v>
      </c>
      <c r="J890" s="8">
        <f t="shared" si="40"/>
        <v>2</v>
      </c>
      <c r="K890" s="6">
        <f t="shared" si="41"/>
        <v>2</v>
      </c>
    </row>
    <row r="891" spans="3:11" x14ac:dyDescent="0.25">
      <c r="C891" s="64">
        <v>45241</v>
      </c>
      <c r="D891" s="66" t="s">
        <v>45</v>
      </c>
      <c r="E891" s="78">
        <v>0.54166666666666663</v>
      </c>
      <c r="F891" s="66">
        <v>4</v>
      </c>
      <c r="G891" s="66">
        <v>3</v>
      </c>
      <c r="H891" s="67">
        <v>2</v>
      </c>
      <c r="I891" s="13">
        <f t="shared" si="39"/>
        <v>752</v>
      </c>
      <c r="J891" s="8">
        <f t="shared" si="40"/>
        <v>1</v>
      </c>
      <c r="K891" s="6">
        <f t="shared" si="41"/>
        <v>2</v>
      </c>
    </row>
    <row r="892" spans="3:11" x14ac:dyDescent="0.25">
      <c r="C892" s="64">
        <v>45241</v>
      </c>
      <c r="D892" s="66" t="s">
        <v>237</v>
      </c>
      <c r="E892" s="78">
        <v>0.55208333333333337</v>
      </c>
      <c r="F892" s="66">
        <v>4</v>
      </c>
      <c r="G892" s="66">
        <v>0</v>
      </c>
      <c r="H892" s="67">
        <v>2</v>
      </c>
      <c r="I892" s="13">
        <f t="shared" si="39"/>
        <v>753</v>
      </c>
      <c r="J892" s="8">
        <f t="shared" si="40"/>
        <v>2</v>
      </c>
      <c r="K892" s="6">
        <f t="shared" si="41"/>
        <v>2</v>
      </c>
    </row>
    <row r="893" spans="3:11" x14ac:dyDescent="0.25">
      <c r="C893" s="64">
        <v>45241</v>
      </c>
      <c r="D893" s="66" t="s">
        <v>237</v>
      </c>
      <c r="E893" s="78">
        <v>0.55208333333333337</v>
      </c>
      <c r="F893" s="66">
        <v>4</v>
      </c>
      <c r="G893" s="66">
        <v>0</v>
      </c>
      <c r="H893" s="67">
        <v>2</v>
      </c>
      <c r="I893" s="13">
        <f t="shared" si="39"/>
        <v>753</v>
      </c>
      <c r="J893" s="8">
        <f t="shared" si="40"/>
        <v>1</v>
      </c>
      <c r="K893" s="6">
        <f t="shared" si="41"/>
        <v>2</v>
      </c>
    </row>
    <row r="894" spans="3:11" x14ac:dyDescent="0.25">
      <c r="C894" s="64">
        <v>45241</v>
      </c>
      <c r="D894" s="66" t="s">
        <v>237</v>
      </c>
      <c r="E894" s="78">
        <v>0.60416666666666663</v>
      </c>
      <c r="F894" s="66">
        <v>4</v>
      </c>
      <c r="G894" s="66">
        <v>0</v>
      </c>
      <c r="H894" s="67">
        <v>4</v>
      </c>
      <c r="I894" s="13">
        <f t="shared" si="39"/>
        <v>754</v>
      </c>
      <c r="J894" s="8">
        <f t="shared" si="40"/>
        <v>1</v>
      </c>
      <c r="K894" s="6">
        <f t="shared" si="41"/>
        <v>1</v>
      </c>
    </row>
    <row r="895" spans="3:11" x14ac:dyDescent="0.25">
      <c r="C895" s="64">
        <v>45241</v>
      </c>
      <c r="D895" s="66" t="s">
        <v>237</v>
      </c>
      <c r="E895" s="78">
        <v>0.63194444444444442</v>
      </c>
      <c r="F895" s="66">
        <v>4</v>
      </c>
      <c r="G895" s="66">
        <v>0</v>
      </c>
      <c r="H895" s="67">
        <v>5</v>
      </c>
      <c r="I895" s="13">
        <f t="shared" si="39"/>
        <v>755</v>
      </c>
      <c r="J895" s="8">
        <f t="shared" si="40"/>
        <v>1</v>
      </c>
      <c r="K895" s="6">
        <f t="shared" si="41"/>
        <v>1</v>
      </c>
    </row>
    <row r="896" spans="3:11" x14ac:dyDescent="0.25">
      <c r="C896" s="64">
        <v>45241</v>
      </c>
      <c r="D896" s="66" t="s">
        <v>45</v>
      </c>
      <c r="E896" s="78">
        <v>0.72569444444444453</v>
      </c>
      <c r="F896" s="66">
        <v>4</v>
      </c>
      <c r="G896" s="66">
        <v>3</v>
      </c>
      <c r="H896" s="67">
        <v>9</v>
      </c>
      <c r="I896" s="13">
        <f t="shared" si="39"/>
        <v>756</v>
      </c>
      <c r="J896" s="8">
        <f t="shared" si="40"/>
        <v>1</v>
      </c>
      <c r="K896" s="6">
        <f t="shared" si="41"/>
        <v>1</v>
      </c>
    </row>
    <row r="897" spans="3:11" x14ac:dyDescent="0.25">
      <c r="C897" s="64">
        <v>45241</v>
      </c>
      <c r="D897" s="66" t="s">
        <v>45</v>
      </c>
      <c r="E897" s="78">
        <v>0.75347222222222221</v>
      </c>
      <c r="F897" s="66">
        <v>4</v>
      </c>
      <c r="G897" s="66">
        <v>3</v>
      </c>
      <c r="H897" s="67">
        <v>10</v>
      </c>
      <c r="I897" s="13">
        <f t="shared" si="39"/>
        <v>757</v>
      </c>
      <c r="J897" s="8">
        <f t="shared" si="40"/>
        <v>2</v>
      </c>
      <c r="K897" s="6">
        <f t="shared" si="41"/>
        <v>2</v>
      </c>
    </row>
    <row r="898" spans="3:11" x14ac:dyDescent="0.25">
      <c r="C898" s="64">
        <v>45241</v>
      </c>
      <c r="D898" s="66" t="s">
        <v>45</v>
      </c>
      <c r="E898" s="78">
        <v>0.75347222222222221</v>
      </c>
      <c r="F898" s="66">
        <v>4</v>
      </c>
      <c r="G898" s="66">
        <v>3</v>
      </c>
      <c r="H898" s="67">
        <v>10</v>
      </c>
      <c r="I898" s="13">
        <f t="shared" si="39"/>
        <v>757</v>
      </c>
      <c r="J898" s="8">
        <f t="shared" si="40"/>
        <v>1</v>
      </c>
      <c r="K898" s="6">
        <f t="shared" si="41"/>
        <v>2</v>
      </c>
    </row>
    <row r="899" spans="3:11" x14ac:dyDescent="0.25">
      <c r="C899" s="64">
        <v>45248</v>
      </c>
      <c r="D899" s="66" t="s">
        <v>49</v>
      </c>
      <c r="E899" s="78">
        <v>0.54861111111111105</v>
      </c>
      <c r="F899" s="66">
        <v>4</v>
      </c>
      <c r="G899" s="66">
        <v>0</v>
      </c>
      <c r="H899" s="67">
        <v>2</v>
      </c>
      <c r="I899" s="13">
        <f t="shared" si="39"/>
        <v>758</v>
      </c>
      <c r="J899" s="8">
        <f t="shared" si="40"/>
        <v>1</v>
      </c>
      <c r="K899" s="6">
        <f t="shared" si="41"/>
        <v>1</v>
      </c>
    </row>
    <row r="900" spans="3:11" x14ac:dyDescent="0.25">
      <c r="C900" s="64">
        <v>45248</v>
      </c>
      <c r="D900" s="66" t="s">
        <v>49</v>
      </c>
      <c r="E900" s="78">
        <v>0.62152777777777779</v>
      </c>
      <c r="F900" s="66">
        <v>4</v>
      </c>
      <c r="G900" s="66">
        <v>0</v>
      </c>
      <c r="H900" s="67">
        <v>5</v>
      </c>
      <c r="I900" s="13">
        <f t="shared" si="39"/>
        <v>759</v>
      </c>
      <c r="J900" s="8">
        <f t="shared" si="40"/>
        <v>1</v>
      </c>
      <c r="K900" s="6">
        <f t="shared" si="41"/>
        <v>1</v>
      </c>
    </row>
    <row r="901" spans="3:11" x14ac:dyDescent="0.25">
      <c r="C901" s="64">
        <v>45248</v>
      </c>
      <c r="D901" s="66" t="s">
        <v>107</v>
      </c>
      <c r="E901" s="78">
        <v>0.71180555555555547</v>
      </c>
      <c r="F901" s="66">
        <v>4</v>
      </c>
      <c r="G901" s="66">
        <v>0</v>
      </c>
      <c r="H901" s="67">
        <v>9</v>
      </c>
      <c r="I901" s="13">
        <f t="shared" si="39"/>
        <v>760</v>
      </c>
      <c r="J901" s="8">
        <f t="shared" si="40"/>
        <v>1</v>
      </c>
      <c r="K901" s="6">
        <f t="shared" si="41"/>
        <v>1</v>
      </c>
    </row>
    <row r="902" spans="3:11" x14ac:dyDescent="0.25">
      <c r="C902" s="64">
        <v>45248</v>
      </c>
      <c r="D902" s="66" t="s">
        <v>49</v>
      </c>
      <c r="E902" s="78">
        <v>0.74652777777777779</v>
      </c>
      <c r="F902" s="66">
        <v>4</v>
      </c>
      <c r="G902" s="66">
        <v>0</v>
      </c>
      <c r="H902" s="67">
        <v>10</v>
      </c>
      <c r="I902" s="13">
        <f t="shared" ref="I902:I965" si="42">IF(AND(C902=C901,H902=H901,D901=D902),I901,I901+1)</f>
        <v>761</v>
      </c>
      <c r="J902" s="8">
        <f t="shared" ref="J902:J965" si="43">IF(I902=I904,3,IF(I902=I903,2,1))</f>
        <v>1</v>
      </c>
      <c r="K902" s="6">
        <f t="shared" ref="K902:K965" si="44">IF(J900=3,3,IF(J901=3,3,IF(J901=2,2,J902)))</f>
        <v>1</v>
      </c>
    </row>
    <row r="903" spans="3:11" x14ac:dyDescent="0.25">
      <c r="C903" s="64">
        <v>45255</v>
      </c>
      <c r="D903" s="66" t="s">
        <v>228</v>
      </c>
      <c r="E903" s="78">
        <v>0.54861111111111105</v>
      </c>
      <c r="F903" s="66">
        <v>5</v>
      </c>
      <c r="G903" s="66">
        <v>3</v>
      </c>
      <c r="H903" s="67">
        <v>3</v>
      </c>
      <c r="I903" s="13">
        <f t="shared" si="42"/>
        <v>762</v>
      </c>
      <c r="J903" s="8">
        <f t="shared" si="43"/>
        <v>1</v>
      </c>
      <c r="K903" s="6">
        <f t="shared" si="44"/>
        <v>1</v>
      </c>
    </row>
    <row r="904" spans="3:11" x14ac:dyDescent="0.25">
      <c r="C904" s="64">
        <v>45255</v>
      </c>
      <c r="D904" s="66" t="s">
        <v>48</v>
      </c>
      <c r="E904" s="78">
        <v>0.5625</v>
      </c>
      <c r="F904" s="66">
        <v>8</v>
      </c>
      <c r="G904" s="66">
        <v>0</v>
      </c>
      <c r="H904" s="67">
        <v>3</v>
      </c>
      <c r="I904" s="13">
        <f t="shared" si="42"/>
        <v>763</v>
      </c>
      <c r="J904" s="8">
        <f t="shared" si="43"/>
        <v>2</v>
      </c>
      <c r="K904" s="6">
        <f t="shared" si="44"/>
        <v>2</v>
      </c>
    </row>
    <row r="905" spans="3:11" x14ac:dyDescent="0.25">
      <c r="C905" s="64">
        <v>45255</v>
      </c>
      <c r="D905" s="66" t="s">
        <v>48</v>
      </c>
      <c r="E905" s="78">
        <v>0.5625</v>
      </c>
      <c r="F905" s="66">
        <v>8</v>
      </c>
      <c r="G905" s="66">
        <v>0</v>
      </c>
      <c r="H905" s="67">
        <v>3</v>
      </c>
      <c r="I905" s="13">
        <f t="shared" si="42"/>
        <v>763</v>
      </c>
      <c r="J905" s="8">
        <f t="shared" si="43"/>
        <v>1</v>
      </c>
      <c r="K905" s="6">
        <f t="shared" si="44"/>
        <v>2</v>
      </c>
    </row>
    <row r="906" spans="3:11" x14ac:dyDescent="0.25">
      <c r="C906" s="64">
        <v>45255</v>
      </c>
      <c r="D906" s="66" t="s">
        <v>48</v>
      </c>
      <c r="E906" s="78">
        <v>0.58680555555555602</v>
      </c>
      <c r="F906" s="66">
        <v>8</v>
      </c>
      <c r="G906" s="66">
        <v>0</v>
      </c>
      <c r="H906" s="67">
        <v>4</v>
      </c>
      <c r="I906" s="13">
        <f t="shared" si="42"/>
        <v>764</v>
      </c>
      <c r="J906" s="8">
        <f t="shared" si="43"/>
        <v>2</v>
      </c>
      <c r="K906" s="6">
        <f t="shared" si="44"/>
        <v>2</v>
      </c>
    </row>
    <row r="907" spans="3:11" x14ac:dyDescent="0.25">
      <c r="C907" s="64">
        <v>45255</v>
      </c>
      <c r="D907" s="66" t="s">
        <v>48</v>
      </c>
      <c r="E907" s="78">
        <v>0.58680555555555602</v>
      </c>
      <c r="F907" s="66">
        <v>8</v>
      </c>
      <c r="G907" s="66">
        <v>0</v>
      </c>
      <c r="H907" s="67">
        <v>4</v>
      </c>
      <c r="I907" s="13">
        <f t="shared" si="42"/>
        <v>764</v>
      </c>
      <c r="J907" s="8">
        <f t="shared" si="43"/>
        <v>1</v>
      </c>
      <c r="K907" s="6">
        <f t="shared" si="44"/>
        <v>2</v>
      </c>
    </row>
    <row r="908" spans="3:11" x14ac:dyDescent="0.25">
      <c r="C908" s="64">
        <v>45255</v>
      </c>
      <c r="D908" s="66" t="s">
        <v>48</v>
      </c>
      <c r="E908" s="78">
        <v>0.61111111111111105</v>
      </c>
      <c r="F908" s="66">
        <v>8</v>
      </c>
      <c r="G908" s="66">
        <v>0</v>
      </c>
      <c r="H908" s="67">
        <v>5</v>
      </c>
      <c r="I908" s="13">
        <f t="shared" si="42"/>
        <v>765</v>
      </c>
      <c r="J908" s="8">
        <f t="shared" si="43"/>
        <v>1</v>
      </c>
      <c r="K908" s="6">
        <f t="shared" si="44"/>
        <v>1</v>
      </c>
    </row>
    <row r="909" spans="3:11" x14ac:dyDescent="0.25">
      <c r="C909" s="64">
        <v>45255</v>
      </c>
      <c r="D909" s="66" t="s">
        <v>48</v>
      </c>
      <c r="E909" s="78">
        <v>0.63888888888888895</v>
      </c>
      <c r="F909" s="66">
        <v>8</v>
      </c>
      <c r="G909" s="66">
        <v>0</v>
      </c>
      <c r="H909" s="67">
        <v>6</v>
      </c>
      <c r="I909" s="13">
        <f t="shared" si="42"/>
        <v>766</v>
      </c>
      <c r="J909" s="8">
        <f t="shared" si="43"/>
        <v>2</v>
      </c>
      <c r="K909" s="6">
        <f t="shared" si="44"/>
        <v>2</v>
      </c>
    </row>
    <row r="910" spans="3:11" x14ac:dyDescent="0.25">
      <c r="C910" s="64">
        <v>45255</v>
      </c>
      <c r="D910" s="66" t="s">
        <v>48</v>
      </c>
      <c r="E910" s="78">
        <v>0.63888888888888895</v>
      </c>
      <c r="F910" s="66">
        <v>8</v>
      </c>
      <c r="G910" s="66">
        <v>0</v>
      </c>
      <c r="H910" s="67">
        <v>6</v>
      </c>
      <c r="I910" s="13">
        <f t="shared" si="42"/>
        <v>766</v>
      </c>
      <c r="J910" s="8">
        <f t="shared" si="43"/>
        <v>1</v>
      </c>
      <c r="K910" s="6">
        <f t="shared" si="44"/>
        <v>2</v>
      </c>
    </row>
    <row r="911" spans="3:11" x14ac:dyDescent="0.25">
      <c r="C911" s="64">
        <v>45255</v>
      </c>
      <c r="D911" s="66" t="s">
        <v>228</v>
      </c>
      <c r="E911" s="78">
        <v>0.65277777777777779</v>
      </c>
      <c r="F911" s="66">
        <v>5</v>
      </c>
      <c r="G911" s="66">
        <v>3</v>
      </c>
      <c r="H911" s="67">
        <v>7</v>
      </c>
      <c r="I911" s="13">
        <f t="shared" si="42"/>
        <v>767</v>
      </c>
      <c r="J911" s="8">
        <f t="shared" si="43"/>
        <v>1</v>
      </c>
      <c r="K911" s="6">
        <f t="shared" si="44"/>
        <v>1</v>
      </c>
    </row>
    <row r="912" spans="3:11" x14ac:dyDescent="0.25">
      <c r="C912" s="64">
        <v>45255</v>
      </c>
      <c r="D912" s="66" t="s">
        <v>228</v>
      </c>
      <c r="E912" s="78">
        <v>0.68055555555555547</v>
      </c>
      <c r="F912" s="66">
        <v>5</v>
      </c>
      <c r="G912" s="66">
        <v>3</v>
      </c>
      <c r="H912" s="67">
        <v>8</v>
      </c>
      <c r="I912" s="13">
        <f t="shared" si="42"/>
        <v>768</v>
      </c>
      <c r="J912" s="8">
        <f t="shared" si="43"/>
        <v>1</v>
      </c>
      <c r="K912" s="6">
        <f t="shared" si="44"/>
        <v>1</v>
      </c>
    </row>
    <row r="913" spans="3:11" x14ac:dyDescent="0.25">
      <c r="C913" s="64">
        <v>45255</v>
      </c>
      <c r="D913" s="66" t="s">
        <v>228</v>
      </c>
      <c r="E913" s="78">
        <v>0.70833333333333337</v>
      </c>
      <c r="F913" s="66">
        <v>5</v>
      </c>
      <c r="G913" s="66">
        <v>3</v>
      </c>
      <c r="H913" s="67">
        <v>9</v>
      </c>
      <c r="I913" s="13">
        <f t="shared" si="42"/>
        <v>769</v>
      </c>
      <c r="J913" s="8">
        <f t="shared" si="43"/>
        <v>1</v>
      </c>
      <c r="K913" s="6">
        <f t="shared" si="44"/>
        <v>1</v>
      </c>
    </row>
    <row r="914" spans="3:11" x14ac:dyDescent="0.25">
      <c r="C914" s="64">
        <v>45255</v>
      </c>
      <c r="D914" s="66" t="s">
        <v>48</v>
      </c>
      <c r="E914" s="78">
        <v>0.72222222222222199</v>
      </c>
      <c r="F914" s="66">
        <v>8</v>
      </c>
      <c r="G914" s="66">
        <v>0</v>
      </c>
      <c r="H914" s="67">
        <v>9</v>
      </c>
      <c r="I914" s="13">
        <f t="shared" si="42"/>
        <v>770</v>
      </c>
      <c r="J914" s="8">
        <f t="shared" si="43"/>
        <v>1</v>
      </c>
      <c r="K914" s="6">
        <f t="shared" si="44"/>
        <v>1</v>
      </c>
    </row>
    <row r="915" spans="3:11" x14ac:dyDescent="0.25">
      <c r="C915" s="64">
        <v>45255</v>
      </c>
      <c r="D915" s="66" t="s">
        <v>48</v>
      </c>
      <c r="E915" s="78">
        <v>0.74652777777777801</v>
      </c>
      <c r="F915" s="66">
        <v>8</v>
      </c>
      <c r="G915" s="66">
        <v>0</v>
      </c>
      <c r="H915" s="67">
        <v>10</v>
      </c>
      <c r="I915" s="13">
        <f t="shared" si="42"/>
        <v>771</v>
      </c>
      <c r="J915" s="8">
        <f t="shared" si="43"/>
        <v>1</v>
      </c>
      <c r="K915" s="6">
        <f t="shared" si="44"/>
        <v>1</v>
      </c>
    </row>
    <row r="916" spans="3:11" x14ac:dyDescent="0.25">
      <c r="C916" s="64">
        <v>45262</v>
      </c>
      <c r="D916" s="66" t="s">
        <v>45</v>
      </c>
      <c r="E916" s="78">
        <v>0.53819444444444442</v>
      </c>
      <c r="F916" s="66">
        <v>7</v>
      </c>
      <c r="G916" s="66">
        <v>0</v>
      </c>
      <c r="H916" s="67">
        <v>2</v>
      </c>
      <c r="I916" s="13">
        <f t="shared" si="42"/>
        <v>772</v>
      </c>
      <c r="J916" s="8">
        <f t="shared" si="43"/>
        <v>1</v>
      </c>
      <c r="K916" s="6">
        <f t="shared" si="44"/>
        <v>1</v>
      </c>
    </row>
    <row r="917" spans="3:11" x14ac:dyDescent="0.25">
      <c r="C917" s="64">
        <v>45262</v>
      </c>
      <c r="D917" s="66" t="s">
        <v>45</v>
      </c>
      <c r="E917" s="78">
        <v>0.5625</v>
      </c>
      <c r="F917" s="66">
        <v>7</v>
      </c>
      <c r="G917" s="66">
        <v>0</v>
      </c>
      <c r="H917" s="67">
        <v>3</v>
      </c>
      <c r="I917" s="13">
        <f t="shared" si="42"/>
        <v>773</v>
      </c>
      <c r="J917" s="8">
        <f t="shared" si="43"/>
        <v>1</v>
      </c>
      <c r="K917" s="6">
        <f t="shared" si="44"/>
        <v>1</v>
      </c>
    </row>
    <row r="918" spans="3:11" x14ac:dyDescent="0.25">
      <c r="C918" s="64">
        <v>45262</v>
      </c>
      <c r="D918" s="66" t="s">
        <v>45</v>
      </c>
      <c r="E918" s="78">
        <v>0.63888888888888895</v>
      </c>
      <c r="F918" s="66">
        <v>7</v>
      </c>
      <c r="G918" s="66">
        <v>0</v>
      </c>
      <c r="H918" s="67">
        <v>6</v>
      </c>
      <c r="I918" s="13">
        <f t="shared" si="42"/>
        <v>774</v>
      </c>
      <c r="J918" s="8">
        <f t="shared" si="43"/>
        <v>1</v>
      </c>
      <c r="K918" s="6">
        <f t="shared" si="44"/>
        <v>1</v>
      </c>
    </row>
    <row r="919" spans="3:11" x14ac:dyDescent="0.25">
      <c r="C919" s="64">
        <v>45262</v>
      </c>
      <c r="D919" s="66" t="s">
        <v>45</v>
      </c>
      <c r="E919" s="78">
        <v>0.66666666666666663</v>
      </c>
      <c r="F919" s="66">
        <v>7</v>
      </c>
      <c r="G919" s="66">
        <v>0</v>
      </c>
      <c r="H919" s="67">
        <v>7</v>
      </c>
      <c r="I919" s="13">
        <f t="shared" si="42"/>
        <v>775</v>
      </c>
      <c r="J919" s="8">
        <f t="shared" si="43"/>
        <v>2</v>
      </c>
      <c r="K919" s="6">
        <f t="shared" si="44"/>
        <v>2</v>
      </c>
    </row>
    <row r="920" spans="3:11" x14ac:dyDescent="0.25">
      <c r="C920" s="64">
        <v>45262</v>
      </c>
      <c r="D920" s="66" t="s">
        <v>45</v>
      </c>
      <c r="E920" s="78">
        <v>0.66666666666666663</v>
      </c>
      <c r="F920" s="66">
        <v>7</v>
      </c>
      <c r="G920" s="66">
        <v>0</v>
      </c>
      <c r="H920" s="67">
        <v>7</v>
      </c>
      <c r="I920" s="13">
        <f t="shared" si="42"/>
        <v>775</v>
      </c>
      <c r="J920" s="8">
        <f t="shared" si="43"/>
        <v>1</v>
      </c>
      <c r="K920" s="6">
        <f t="shared" si="44"/>
        <v>2</v>
      </c>
    </row>
    <row r="921" spans="3:11" x14ac:dyDescent="0.25">
      <c r="C921" s="64">
        <v>45262</v>
      </c>
      <c r="D921" s="66" t="s">
        <v>45</v>
      </c>
      <c r="E921" s="78">
        <v>0.69444444444444453</v>
      </c>
      <c r="F921" s="66">
        <v>7</v>
      </c>
      <c r="G921" s="66">
        <v>0</v>
      </c>
      <c r="H921" s="67">
        <v>8</v>
      </c>
      <c r="I921" s="13">
        <f t="shared" si="42"/>
        <v>776</v>
      </c>
      <c r="J921" s="8">
        <f t="shared" si="43"/>
        <v>2</v>
      </c>
      <c r="K921" s="6">
        <f t="shared" si="44"/>
        <v>2</v>
      </c>
    </row>
    <row r="922" spans="3:11" x14ac:dyDescent="0.25">
      <c r="C922" s="64">
        <v>45262</v>
      </c>
      <c r="D922" s="66" t="s">
        <v>45</v>
      </c>
      <c r="E922" s="78">
        <v>0.69444444444444453</v>
      </c>
      <c r="F922" s="66">
        <v>7</v>
      </c>
      <c r="G922" s="66">
        <v>0</v>
      </c>
      <c r="H922" s="67">
        <v>8</v>
      </c>
      <c r="I922" s="13">
        <f t="shared" si="42"/>
        <v>776</v>
      </c>
      <c r="J922" s="8">
        <f t="shared" si="43"/>
        <v>1</v>
      </c>
      <c r="K922" s="6">
        <f t="shared" si="44"/>
        <v>2</v>
      </c>
    </row>
    <row r="923" spans="3:11" x14ac:dyDescent="0.25">
      <c r="C923" s="64">
        <v>45262</v>
      </c>
      <c r="D923" s="66" t="s">
        <v>45</v>
      </c>
      <c r="E923" s="78">
        <v>0.72222222222222221</v>
      </c>
      <c r="F923" s="66">
        <v>7</v>
      </c>
      <c r="G923" s="66">
        <v>0</v>
      </c>
      <c r="H923" s="67">
        <v>9</v>
      </c>
      <c r="I923" s="13">
        <f t="shared" si="42"/>
        <v>777</v>
      </c>
      <c r="J923" s="8">
        <f t="shared" si="43"/>
        <v>1</v>
      </c>
      <c r="K923" s="6">
        <f t="shared" si="44"/>
        <v>1</v>
      </c>
    </row>
    <row r="924" spans="3:11" x14ac:dyDescent="0.25">
      <c r="C924" s="64">
        <v>45262</v>
      </c>
      <c r="D924" s="66" t="s">
        <v>107</v>
      </c>
      <c r="E924" s="78">
        <v>0.73611111111111116</v>
      </c>
      <c r="F924" s="66">
        <v>4</v>
      </c>
      <c r="G924" s="66">
        <v>5</v>
      </c>
      <c r="H924" s="67">
        <v>10</v>
      </c>
      <c r="I924" s="13">
        <f t="shared" si="42"/>
        <v>778</v>
      </c>
      <c r="J924" s="8">
        <f t="shared" si="43"/>
        <v>1</v>
      </c>
      <c r="K924" s="6">
        <f t="shared" si="44"/>
        <v>1</v>
      </c>
    </row>
    <row r="925" spans="3:11" x14ac:dyDescent="0.25">
      <c r="C925" s="64">
        <v>45262</v>
      </c>
      <c r="D925" s="66" t="s">
        <v>45</v>
      </c>
      <c r="E925" s="78">
        <v>0.74652777777777779</v>
      </c>
      <c r="F925" s="66">
        <v>7</v>
      </c>
      <c r="G925" s="66">
        <v>0</v>
      </c>
      <c r="H925" s="67">
        <v>10</v>
      </c>
      <c r="I925" s="13">
        <f t="shared" si="42"/>
        <v>779</v>
      </c>
      <c r="J925" s="8">
        <f t="shared" si="43"/>
        <v>1</v>
      </c>
      <c r="K925" s="6">
        <f t="shared" si="44"/>
        <v>1</v>
      </c>
    </row>
    <row r="926" spans="3:11" x14ac:dyDescent="0.25">
      <c r="C926" s="64">
        <v>45269</v>
      </c>
      <c r="D926" s="66" t="s">
        <v>226</v>
      </c>
      <c r="E926" s="78">
        <v>0.57291666666666663</v>
      </c>
      <c r="F926" s="66">
        <v>5</v>
      </c>
      <c r="G926" s="66">
        <v>0</v>
      </c>
      <c r="H926" s="67">
        <v>4</v>
      </c>
      <c r="I926" s="13">
        <f t="shared" si="42"/>
        <v>780</v>
      </c>
      <c r="J926" s="8">
        <f t="shared" si="43"/>
        <v>1</v>
      </c>
      <c r="K926" s="6">
        <f t="shared" si="44"/>
        <v>1</v>
      </c>
    </row>
    <row r="927" spans="3:11" x14ac:dyDescent="0.25">
      <c r="C927" s="64">
        <v>45269</v>
      </c>
      <c r="D927" s="66" t="s">
        <v>44</v>
      </c>
      <c r="E927" s="78">
        <v>0.58680555555555558</v>
      </c>
      <c r="F927" s="66">
        <v>4</v>
      </c>
      <c r="G927" s="66">
        <v>0</v>
      </c>
      <c r="H927" s="67">
        <v>4</v>
      </c>
      <c r="I927" s="13">
        <f t="shared" si="42"/>
        <v>781</v>
      </c>
      <c r="J927" s="8">
        <f t="shared" si="43"/>
        <v>1</v>
      </c>
      <c r="K927" s="6">
        <f t="shared" si="44"/>
        <v>1</v>
      </c>
    </row>
    <row r="928" spans="3:11" x14ac:dyDescent="0.25">
      <c r="C928" s="64">
        <v>45269</v>
      </c>
      <c r="D928" s="66" t="s">
        <v>44</v>
      </c>
      <c r="E928" s="78">
        <v>0.63888888888888895</v>
      </c>
      <c r="F928" s="66">
        <v>4</v>
      </c>
      <c r="G928" s="66">
        <v>0</v>
      </c>
      <c r="H928" s="67">
        <v>6</v>
      </c>
      <c r="I928" s="13">
        <f t="shared" si="42"/>
        <v>782</v>
      </c>
      <c r="J928" s="8">
        <f t="shared" si="43"/>
        <v>1</v>
      </c>
      <c r="K928" s="6">
        <f t="shared" si="44"/>
        <v>1</v>
      </c>
    </row>
    <row r="929" spans="3:11" x14ac:dyDescent="0.25">
      <c r="C929" s="64">
        <v>45269</v>
      </c>
      <c r="D929" s="66" t="s">
        <v>226</v>
      </c>
      <c r="E929" s="78">
        <v>0.65277777777777779</v>
      </c>
      <c r="F929" s="66">
        <v>5</v>
      </c>
      <c r="G929" s="66">
        <v>0</v>
      </c>
      <c r="H929" s="67">
        <v>7</v>
      </c>
      <c r="I929" s="13">
        <f t="shared" si="42"/>
        <v>783</v>
      </c>
      <c r="J929" s="8">
        <f t="shared" si="43"/>
        <v>1</v>
      </c>
      <c r="K929" s="6">
        <f t="shared" si="44"/>
        <v>1</v>
      </c>
    </row>
    <row r="930" spans="3:11" x14ac:dyDescent="0.25">
      <c r="C930" s="64">
        <v>45269</v>
      </c>
      <c r="D930" s="66" t="s">
        <v>226</v>
      </c>
      <c r="E930" s="78">
        <v>0.68055555555555547</v>
      </c>
      <c r="F930" s="66">
        <v>5</v>
      </c>
      <c r="G930" s="66">
        <v>0</v>
      </c>
      <c r="H930" s="67">
        <v>8</v>
      </c>
      <c r="I930" s="13">
        <f t="shared" si="42"/>
        <v>784</v>
      </c>
      <c r="J930" s="8">
        <f t="shared" si="43"/>
        <v>1</v>
      </c>
      <c r="K930" s="6">
        <f t="shared" si="44"/>
        <v>1</v>
      </c>
    </row>
    <row r="931" spans="3:11" x14ac:dyDescent="0.25">
      <c r="C931" s="64">
        <v>45269</v>
      </c>
      <c r="D931" s="66" t="s">
        <v>44</v>
      </c>
      <c r="E931" s="78">
        <v>0.69444444444444453</v>
      </c>
      <c r="F931" s="66">
        <v>4</v>
      </c>
      <c r="G931" s="66">
        <v>0</v>
      </c>
      <c r="H931" s="67">
        <v>8</v>
      </c>
      <c r="I931" s="13">
        <f t="shared" si="42"/>
        <v>785</v>
      </c>
      <c r="J931" s="8">
        <f t="shared" si="43"/>
        <v>2</v>
      </c>
      <c r="K931" s="6">
        <f t="shared" si="44"/>
        <v>2</v>
      </c>
    </row>
    <row r="932" spans="3:11" x14ac:dyDescent="0.25">
      <c r="C932" s="64">
        <v>45269</v>
      </c>
      <c r="D932" s="66" t="s">
        <v>44</v>
      </c>
      <c r="E932" s="78">
        <v>0.69444444444444453</v>
      </c>
      <c r="F932" s="66">
        <v>4</v>
      </c>
      <c r="G932" s="66">
        <v>0</v>
      </c>
      <c r="H932" s="67">
        <v>8</v>
      </c>
      <c r="I932" s="13">
        <f t="shared" si="42"/>
        <v>785</v>
      </c>
      <c r="J932" s="8">
        <f t="shared" si="43"/>
        <v>1</v>
      </c>
      <c r="K932" s="6">
        <f t="shared" si="44"/>
        <v>2</v>
      </c>
    </row>
    <row r="933" spans="3:11" x14ac:dyDescent="0.25">
      <c r="C933" s="64">
        <v>45269</v>
      </c>
      <c r="D933" s="66" t="s">
        <v>44</v>
      </c>
      <c r="E933" s="78">
        <v>0.74652777777777779</v>
      </c>
      <c r="F933" s="66">
        <v>4</v>
      </c>
      <c r="G933" s="66">
        <v>0</v>
      </c>
      <c r="H933" s="67">
        <v>10</v>
      </c>
      <c r="I933" s="13">
        <f t="shared" si="42"/>
        <v>786</v>
      </c>
      <c r="J933" s="8">
        <f t="shared" si="43"/>
        <v>2</v>
      </c>
      <c r="K933" s="6">
        <f t="shared" si="44"/>
        <v>2</v>
      </c>
    </row>
    <row r="934" spans="3:11" x14ac:dyDescent="0.25">
      <c r="C934" s="64">
        <v>45269</v>
      </c>
      <c r="D934" s="66" t="s">
        <v>44</v>
      </c>
      <c r="E934" s="78">
        <v>0.74652777777777779</v>
      </c>
      <c r="F934" s="66">
        <v>4</v>
      </c>
      <c r="G934" s="66">
        <v>0</v>
      </c>
      <c r="H934" s="67">
        <v>10</v>
      </c>
      <c r="I934" s="13">
        <f t="shared" si="42"/>
        <v>786</v>
      </c>
      <c r="J934" s="8">
        <f t="shared" si="43"/>
        <v>1</v>
      </c>
      <c r="K934" s="6">
        <f t="shared" si="44"/>
        <v>2</v>
      </c>
    </row>
    <row r="935" spans="3:11" x14ac:dyDescent="0.25">
      <c r="C935" s="64">
        <v>45276</v>
      </c>
      <c r="D935" s="66" t="s">
        <v>107</v>
      </c>
      <c r="E935" s="78">
        <v>0.53125</v>
      </c>
      <c r="F935" s="66">
        <v>4</v>
      </c>
      <c r="G935" s="66">
        <v>10</v>
      </c>
      <c r="H935" s="67">
        <v>2</v>
      </c>
      <c r="I935" s="13">
        <f t="shared" si="42"/>
        <v>787</v>
      </c>
      <c r="J935" s="8">
        <f t="shared" si="43"/>
        <v>1</v>
      </c>
      <c r="K935" s="6">
        <f t="shared" si="44"/>
        <v>1</v>
      </c>
    </row>
    <row r="936" spans="3:11" x14ac:dyDescent="0.25">
      <c r="C936" s="64">
        <v>45276</v>
      </c>
      <c r="D936" s="66" t="s">
        <v>44</v>
      </c>
      <c r="E936" s="78">
        <v>0.54513888888888895</v>
      </c>
      <c r="F936" s="66">
        <v>4</v>
      </c>
      <c r="G936" s="66">
        <v>4</v>
      </c>
      <c r="H936" s="67">
        <v>2</v>
      </c>
      <c r="I936" s="13">
        <f t="shared" si="42"/>
        <v>788</v>
      </c>
      <c r="J936" s="8">
        <f t="shared" si="43"/>
        <v>1</v>
      </c>
      <c r="K936" s="6">
        <f t="shared" si="44"/>
        <v>1</v>
      </c>
    </row>
    <row r="937" spans="3:11" x14ac:dyDescent="0.25">
      <c r="C937" s="64">
        <v>45276</v>
      </c>
      <c r="D937" s="66" t="s">
        <v>44</v>
      </c>
      <c r="E937" s="78">
        <v>0.64236111111111105</v>
      </c>
      <c r="F937" s="66">
        <v>4</v>
      </c>
      <c r="G937" s="66">
        <v>4</v>
      </c>
      <c r="H937" s="67">
        <v>6</v>
      </c>
      <c r="I937" s="13">
        <f t="shared" si="42"/>
        <v>789</v>
      </c>
      <c r="J937" s="8">
        <f t="shared" si="43"/>
        <v>1</v>
      </c>
      <c r="K937" s="6">
        <f t="shared" si="44"/>
        <v>1</v>
      </c>
    </row>
    <row r="938" spans="3:11" x14ac:dyDescent="0.25">
      <c r="C938" s="64">
        <v>45276</v>
      </c>
      <c r="D938" s="66" t="s">
        <v>44</v>
      </c>
      <c r="E938" s="78">
        <v>0.69444444444444453</v>
      </c>
      <c r="F938" s="66">
        <v>4</v>
      </c>
      <c r="G938" s="66">
        <v>4</v>
      </c>
      <c r="H938" s="67">
        <v>8</v>
      </c>
      <c r="I938" s="13">
        <f t="shared" si="42"/>
        <v>790</v>
      </c>
      <c r="J938" s="8">
        <f t="shared" si="43"/>
        <v>2</v>
      </c>
      <c r="K938" s="6">
        <f t="shared" si="44"/>
        <v>2</v>
      </c>
    </row>
    <row r="939" spans="3:11" x14ac:dyDescent="0.25">
      <c r="C939" s="64">
        <v>45276</v>
      </c>
      <c r="D939" s="66" t="s">
        <v>44</v>
      </c>
      <c r="E939" s="78">
        <v>0.69444444444444453</v>
      </c>
      <c r="F939" s="66">
        <v>4</v>
      </c>
      <c r="G939" s="66">
        <v>4</v>
      </c>
      <c r="H939" s="67">
        <v>8</v>
      </c>
      <c r="I939" s="13">
        <f t="shared" si="42"/>
        <v>790</v>
      </c>
      <c r="J939" s="8">
        <f t="shared" si="43"/>
        <v>1</v>
      </c>
      <c r="K939" s="6">
        <f t="shared" si="44"/>
        <v>2</v>
      </c>
    </row>
    <row r="940" spans="3:11" x14ac:dyDescent="0.25">
      <c r="C940" s="64">
        <v>45276</v>
      </c>
      <c r="D940" s="66" t="s">
        <v>44</v>
      </c>
      <c r="E940" s="78">
        <v>0.72222222222222221</v>
      </c>
      <c r="F940" s="66">
        <v>4</v>
      </c>
      <c r="G940" s="66">
        <v>4</v>
      </c>
      <c r="H940" s="67">
        <v>9</v>
      </c>
      <c r="I940" s="13">
        <f t="shared" si="42"/>
        <v>791</v>
      </c>
      <c r="J940" s="8">
        <f t="shared" si="43"/>
        <v>2</v>
      </c>
      <c r="K940" s="6">
        <f t="shared" si="44"/>
        <v>2</v>
      </c>
    </row>
    <row r="941" spans="3:11" x14ac:dyDescent="0.25">
      <c r="C941" s="64">
        <v>45276</v>
      </c>
      <c r="D941" s="66" t="s">
        <v>44</v>
      </c>
      <c r="E941" s="78">
        <v>0.72222222222222221</v>
      </c>
      <c r="F941" s="66">
        <v>4</v>
      </c>
      <c r="G941" s="66">
        <v>4</v>
      </c>
      <c r="H941" s="67">
        <v>9</v>
      </c>
      <c r="I941" s="13">
        <f t="shared" si="42"/>
        <v>791</v>
      </c>
      <c r="J941" s="8">
        <f t="shared" si="43"/>
        <v>1</v>
      </c>
      <c r="K941" s="6">
        <f t="shared" si="44"/>
        <v>2</v>
      </c>
    </row>
    <row r="942" spans="3:11" x14ac:dyDescent="0.25">
      <c r="C942" s="64">
        <v>45276</v>
      </c>
      <c r="D942" s="66" t="s">
        <v>44</v>
      </c>
      <c r="E942" s="78">
        <v>0.74652777777777779</v>
      </c>
      <c r="F942" s="66">
        <v>4</v>
      </c>
      <c r="G942" s="66">
        <v>4</v>
      </c>
      <c r="H942" s="67">
        <v>10</v>
      </c>
      <c r="I942" s="13">
        <f t="shared" si="42"/>
        <v>792</v>
      </c>
      <c r="J942" s="8">
        <f t="shared" si="43"/>
        <v>1</v>
      </c>
      <c r="K942" s="6">
        <f t="shared" si="44"/>
        <v>1</v>
      </c>
    </row>
    <row r="943" spans="3:11" x14ac:dyDescent="0.25">
      <c r="C943" s="64">
        <v>45283</v>
      </c>
      <c r="D943" s="66" t="s">
        <v>44</v>
      </c>
      <c r="E943" s="78">
        <v>0.59375</v>
      </c>
      <c r="F943" s="66">
        <v>5</v>
      </c>
      <c r="G943" s="66">
        <v>8</v>
      </c>
      <c r="H943" s="67">
        <v>4</v>
      </c>
      <c r="I943" s="13">
        <f t="shared" si="42"/>
        <v>793</v>
      </c>
      <c r="J943" s="8">
        <f t="shared" si="43"/>
        <v>1</v>
      </c>
      <c r="K943" s="6">
        <f t="shared" si="44"/>
        <v>1</v>
      </c>
    </row>
    <row r="944" spans="3:11" x14ac:dyDescent="0.25">
      <c r="C944" s="64">
        <v>45283</v>
      </c>
      <c r="D944" s="66" t="s">
        <v>44</v>
      </c>
      <c r="E944" s="78">
        <v>0.61805555555555558</v>
      </c>
      <c r="F944" s="66">
        <v>5</v>
      </c>
      <c r="G944" s="66">
        <v>8</v>
      </c>
      <c r="H944" s="67">
        <v>5</v>
      </c>
      <c r="I944" s="13">
        <f t="shared" si="42"/>
        <v>794</v>
      </c>
      <c r="J944" s="8">
        <f t="shared" si="43"/>
        <v>2</v>
      </c>
      <c r="K944" s="6">
        <f t="shared" si="44"/>
        <v>2</v>
      </c>
    </row>
    <row r="945" spans="3:11" x14ac:dyDescent="0.25">
      <c r="C945" s="64">
        <v>45283</v>
      </c>
      <c r="D945" s="66" t="s">
        <v>44</v>
      </c>
      <c r="E945" s="78">
        <v>0.61805555555555558</v>
      </c>
      <c r="F945" s="66">
        <v>5</v>
      </c>
      <c r="G945" s="66">
        <v>8</v>
      </c>
      <c r="H945" s="67">
        <v>5</v>
      </c>
      <c r="I945" s="13">
        <f t="shared" si="42"/>
        <v>794</v>
      </c>
      <c r="J945" s="8">
        <f t="shared" si="43"/>
        <v>1</v>
      </c>
      <c r="K945" s="6">
        <f t="shared" si="44"/>
        <v>2</v>
      </c>
    </row>
    <row r="946" spans="3:11" x14ac:dyDescent="0.25">
      <c r="C946" s="64">
        <v>45283</v>
      </c>
      <c r="D946" s="66" t="s">
        <v>44</v>
      </c>
      <c r="E946" s="78">
        <v>0.64236111111111105</v>
      </c>
      <c r="F946" s="66">
        <v>5</v>
      </c>
      <c r="G946" s="66">
        <v>8</v>
      </c>
      <c r="H946" s="67">
        <v>6</v>
      </c>
      <c r="I946" s="13">
        <f t="shared" si="42"/>
        <v>795</v>
      </c>
      <c r="J946" s="8">
        <f t="shared" si="43"/>
        <v>2</v>
      </c>
      <c r="K946" s="6">
        <f t="shared" si="44"/>
        <v>2</v>
      </c>
    </row>
    <row r="947" spans="3:11" x14ac:dyDescent="0.25">
      <c r="C947" s="64">
        <v>45283</v>
      </c>
      <c r="D947" s="66" t="s">
        <v>44</v>
      </c>
      <c r="E947" s="78">
        <v>0.64236111111111105</v>
      </c>
      <c r="F947" s="66">
        <v>5</v>
      </c>
      <c r="G947" s="66">
        <v>8</v>
      </c>
      <c r="H947" s="67">
        <v>6</v>
      </c>
      <c r="I947" s="13">
        <f t="shared" si="42"/>
        <v>795</v>
      </c>
      <c r="J947" s="8">
        <f t="shared" si="43"/>
        <v>1</v>
      </c>
      <c r="K947" s="6">
        <f t="shared" si="44"/>
        <v>2</v>
      </c>
    </row>
    <row r="948" spans="3:11" x14ac:dyDescent="0.25">
      <c r="C948" s="64">
        <v>45283</v>
      </c>
      <c r="D948" s="66" t="s">
        <v>44</v>
      </c>
      <c r="E948" s="78">
        <v>0.66666666666666663</v>
      </c>
      <c r="F948" s="66">
        <v>5</v>
      </c>
      <c r="G948" s="66">
        <v>8</v>
      </c>
      <c r="H948" s="67">
        <v>7</v>
      </c>
      <c r="I948" s="13">
        <f t="shared" si="42"/>
        <v>796</v>
      </c>
      <c r="J948" s="8">
        <f t="shared" si="43"/>
        <v>2</v>
      </c>
      <c r="K948" s="6">
        <f t="shared" si="44"/>
        <v>2</v>
      </c>
    </row>
    <row r="949" spans="3:11" x14ac:dyDescent="0.25">
      <c r="C949" s="64">
        <v>45283</v>
      </c>
      <c r="D949" s="66" t="s">
        <v>44</v>
      </c>
      <c r="E949" s="78">
        <v>0.66666666666666663</v>
      </c>
      <c r="F949" s="66">
        <v>5</v>
      </c>
      <c r="G949" s="66">
        <v>8</v>
      </c>
      <c r="H949" s="67">
        <v>7</v>
      </c>
      <c r="I949" s="13">
        <f t="shared" si="42"/>
        <v>796</v>
      </c>
      <c r="J949" s="8">
        <f t="shared" si="43"/>
        <v>1</v>
      </c>
      <c r="K949" s="6">
        <f t="shared" si="44"/>
        <v>2</v>
      </c>
    </row>
    <row r="950" spans="3:11" x14ac:dyDescent="0.25">
      <c r="C950" s="64">
        <v>45283</v>
      </c>
      <c r="D950" s="66" t="s">
        <v>125</v>
      </c>
      <c r="E950" s="78">
        <v>0.68055555555555547</v>
      </c>
      <c r="F950" s="66">
        <v>4</v>
      </c>
      <c r="G950" s="66">
        <v>0</v>
      </c>
      <c r="H950" s="67">
        <v>8</v>
      </c>
      <c r="I950" s="13">
        <f t="shared" si="42"/>
        <v>797</v>
      </c>
      <c r="J950" s="8">
        <f t="shared" si="43"/>
        <v>1</v>
      </c>
      <c r="K950" s="6">
        <f t="shared" si="44"/>
        <v>1</v>
      </c>
    </row>
    <row r="951" spans="3:11" x14ac:dyDescent="0.25">
      <c r="C951" s="64">
        <v>45283</v>
      </c>
      <c r="D951" s="66" t="s">
        <v>44</v>
      </c>
      <c r="E951" s="78">
        <v>0.69444444444444453</v>
      </c>
      <c r="F951" s="66">
        <v>5</v>
      </c>
      <c r="G951" s="66">
        <v>8</v>
      </c>
      <c r="H951" s="67">
        <v>8</v>
      </c>
      <c r="I951" s="13">
        <f t="shared" si="42"/>
        <v>798</v>
      </c>
      <c r="J951" s="8">
        <f t="shared" si="43"/>
        <v>1</v>
      </c>
      <c r="K951" s="6">
        <f t="shared" si="44"/>
        <v>1</v>
      </c>
    </row>
    <row r="952" spans="3:11" x14ac:dyDescent="0.25">
      <c r="C952" s="64">
        <v>45290</v>
      </c>
      <c r="D952" s="66" t="s">
        <v>44</v>
      </c>
      <c r="E952" s="78">
        <v>0.61805555555555558</v>
      </c>
      <c r="F952" s="66">
        <v>5</v>
      </c>
      <c r="G952" s="66">
        <v>3</v>
      </c>
      <c r="H952" s="67">
        <v>5</v>
      </c>
      <c r="I952" s="13">
        <f t="shared" si="42"/>
        <v>799</v>
      </c>
      <c r="J952" s="8">
        <f t="shared" si="43"/>
        <v>2</v>
      </c>
      <c r="K952" s="6">
        <f t="shared" si="44"/>
        <v>2</v>
      </c>
    </row>
    <row r="953" spans="3:11" x14ac:dyDescent="0.25">
      <c r="C953" s="64">
        <v>45290</v>
      </c>
      <c r="D953" s="66" t="s">
        <v>44</v>
      </c>
      <c r="E953" s="78">
        <v>0.61805555555555558</v>
      </c>
      <c r="F953" s="66">
        <v>5</v>
      </c>
      <c r="G953" s="66">
        <v>3</v>
      </c>
      <c r="H953" s="67">
        <v>5</v>
      </c>
      <c r="I953" s="13">
        <f t="shared" si="42"/>
        <v>799</v>
      </c>
      <c r="J953" s="8">
        <f t="shared" si="43"/>
        <v>1</v>
      </c>
      <c r="K953" s="6">
        <f t="shared" si="44"/>
        <v>2</v>
      </c>
    </row>
    <row r="954" spans="3:11" x14ac:dyDescent="0.25">
      <c r="C954" s="64">
        <v>45290</v>
      </c>
      <c r="D954" s="66" t="s">
        <v>125</v>
      </c>
      <c r="E954" s="78">
        <v>0.62847222222222221</v>
      </c>
      <c r="F954" s="66">
        <v>4</v>
      </c>
      <c r="G954" s="66">
        <v>0</v>
      </c>
      <c r="H954" s="67">
        <v>6</v>
      </c>
      <c r="I954" s="13">
        <f t="shared" si="42"/>
        <v>800</v>
      </c>
      <c r="J954" s="8">
        <f t="shared" si="43"/>
        <v>1</v>
      </c>
      <c r="K954" s="6">
        <f t="shared" si="44"/>
        <v>1</v>
      </c>
    </row>
    <row r="955" spans="3:11" x14ac:dyDescent="0.25">
      <c r="C955" s="64">
        <v>45290</v>
      </c>
      <c r="D955" s="66" t="s">
        <v>44</v>
      </c>
      <c r="E955" s="78">
        <v>0.64236111111111105</v>
      </c>
      <c r="F955" s="66">
        <v>5</v>
      </c>
      <c r="G955" s="66">
        <v>3</v>
      </c>
      <c r="H955" s="67">
        <v>6</v>
      </c>
      <c r="I955" s="13">
        <f t="shared" si="42"/>
        <v>801</v>
      </c>
      <c r="J955" s="8">
        <f t="shared" si="43"/>
        <v>1</v>
      </c>
      <c r="K955" s="6">
        <f t="shared" si="44"/>
        <v>1</v>
      </c>
    </row>
    <row r="956" spans="3:11" x14ac:dyDescent="0.25">
      <c r="C956" s="64">
        <v>45290</v>
      </c>
      <c r="D956" s="66" t="s">
        <v>44</v>
      </c>
      <c r="E956" s="78">
        <v>0.69444444444444453</v>
      </c>
      <c r="F956" s="66">
        <v>5</v>
      </c>
      <c r="G956" s="66">
        <v>3</v>
      </c>
      <c r="H956" s="67">
        <v>8</v>
      </c>
      <c r="I956" s="13">
        <f t="shared" si="42"/>
        <v>802</v>
      </c>
      <c r="J956" s="8">
        <f t="shared" si="43"/>
        <v>1</v>
      </c>
      <c r="K956" s="6">
        <f t="shared" si="44"/>
        <v>1</v>
      </c>
    </row>
    <row r="957" spans="3:11" x14ac:dyDescent="0.25">
      <c r="C957" s="64">
        <v>45290</v>
      </c>
      <c r="D957" s="66" t="s">
        <v>44</v>
      </c>
      <c r="E957" s="78">
        <v>0.72222222222222221</v>
      </c>
      <c r="F957" s="66">
        <v>5</v>
      </c>
      <c r="G957" s="66">
        <v>3</v>
      </c>
      <c r="H957" s="67">
        <v>9</v>
      </c>
      <c r="I957" s="13">
        <f t="shared" si="42"/>
        <v>803</v>
      </c>
      <c r="J957" s="8">
        <f t="shared" si="43"/>
        <v>1</v>
      </c>
      <c r="K957" s="6">
        <f t="shared" si="44"/>
        <v>1</v>
      </c>
    </row>
    <row r="958" spans="3:11" x14ac:dyDescent="0.25">
      <c r="C958" s="64">
        <v>45290</v>
      </c>
      <c r="D958" s="66" t="s">
        <v>44</v>
      </c>
      <c r="E958" s="78">
        <v>0.74652777777777779</v>
      </c>
      <c r="F958" s="66">
        <v>5</v>
      </c>
      <c r="G958" s="66">
        <v>3</v>
      </c>
      <c r="H958" s="67">
        <v>10</v>
      </c>
      <c r="I958" s="13">
        <f t="shared" si="42"/>
        <v>804</v>
      </c>
      <c r="J958" s="8">
        <f t="shared" si="43"/>
        <v>1</v>
      </c>
      <c r="K958" s="6">
        <f t="shared" si="44"/>
        <v>1</v>
      </c>
    </row>
    <row r="959" spans="3:11" x14ac:dyDescent="0.25">
      <c r="C959" s="64">
        <v>45292</v>
      </c>
      <c r="D959" s="66" t="s">
        <v>225</v>
      </c>
      <c r="E959" s="78">
        <v>0.68055555555555547</v>
      </c>
      <c r="F959" s="66">
        <v>4</v>
      </c>
      <c r="G959" s="66">
        <v>0</v>
      </c>
      <c r="H959" s="67">
        <v>6</v>
      </c>
      <c r="I959" s="13">
        <f t="shared" si="42"/>
        <v>805</v>
      </c>
      <c r="J959" s="8">
        <f t="shared" si="43"/>
        <v>1</v>
      </c>
      <c r="K959" s="6">
        <f t="shared" si="44"/>
        <v>1</v>
      </c>
    </row>
    <row r="960" spans="3:11" x14ac:dyDescent="0.25">
      <c r="C960" s="64">
        <v>45292</v>
      </c>
      <c r="D960" s="66" t="s">
        <v>225</v>
      </c>
      <c r="E960" s="78">
        <v>0.70833333333333337</v>
      </c>
      <c r="F960" s="66">
        <v>4</v>
      </c>
      <c r="G960" s="66">
        <v>0</v>
      </c>
      <c r="H960" s="67">
        <v>7</v>
      </c>
      <c r="I960" s="13">
        <f t="shared" si="42"/>
        <v>806</v>
      </c>
      <c r="J960" s="8">
        <f t="shared" si="43"/>
        <v>1</v>
      </c>
      <c r="K960" s="6">
        <f t="shared" si="44"/>
        <v>1</v>
      </c>
    </row>
    <row r="961" spans="3:11" x14ac:dyDescent="0.25">
      <c r="C961" s="64">
        <v>45297</v>
      </c>
      <c r="D961" s="66" t="s">
        <v>44</v>
      </c>
      <c r="E961" s="78">
        <v>0.56944444444444442</v>
      </c>
      <c r="F961" s="66">
        <v>4</v>
      </c>
      <c r="G961" s="66">
        <v>6</v>
      </c>
      <c r="H961" s="67">
        <v>3</v>
      </c>
      <c r="I961" s="13">
        <f t="shared" si="42"/>
        <v>807</v>
      </c>
      <c r="J961" s="8">
        <f t="shared" si="43"/>
        <v>2</v>
      </c>
      <c r="K961" s="6">
        <f t="shared" si="44"/>
        <v>2</v>
      </c>
    </row>
    <row r="962" spans="3:11" x14ac:dyDescent="0.25">
      <c r="C962" s="64">
        <v>45297</v>
      </c>
      <c r="D962" s="66" t="s">
        <v>44</v>
      </c>
      <c r="E962" s="78">
        <v>0.56944444444444442</v>
      </c>
      <c r="F962" s="66">
        <v>4</v>
      </c>
      <c r="G962" s="66">
        <v>6</v>
      </c>
      <c r="H962" s="67">
        <v>3</v>
      </c>
      <c r="I962" s="13">
        <f t="shared" si="42"/>
        <v>807</v>
      </c>
      <c r="J962" s="8">
        <f t="shared" si="43"/>
        <v>1</v>
      </c>
      <c r="K962" s="6">
        <f t="shared" si="44"/>
        <v>2</v>
      </c>
    </row>
    <row r="963" spans="3:11" x14ac:dyDescent="0.25">
      <c r="C963" s="64">
        <v>45297</v>
      </c>
      <c r="D963" s="66" t="s">
        <v>44</v>
      </c>
      <c r="E963" s="78">
        <v>0.59375</v>
      </c>
      <c r="F963" s="66">
        <v>4</v>
      </c>
      <c r="G963" s="66">
        <v>6</v>
      </c>
      <c r="H963" s="67">
        <v>4</v>
      </c>
      <c r="I963" s="13">
        <f t="shared" si="42"/>
        <v>808</v>
      </c>
      <c r="J963" s="8">
        <f t="shared" si="43"/>
        <v>1</v>
      </c>
      <c r="K963" s="6">
        <f t="shared" si="44"/>
        <v>1</v>
      </c>
    </row>
    <row r="964" spans="3:11" x14ac:dyDescent="0.25">
      <c r="C964" s="64">
        <v>45297</v>
      </c>
      <c r="D964" s="66" t="s">
        <v>113</v>
      </c>
      <c r="E964" s="78">
        <v>0.62847222222222221</v>
      </c>
      <c r="F964" s="66">
        <v>4</v>
      </c>
      <c r="G964" s="66">
        <v>0</v>
      </c>
      <c r="H964" s="67">
        <v>6</v>
      </c>
      <c r="I964" s="13">
        <f t="shared" si="42"/>
        <v>809</v>
      </c>
      <c r="J964" s="8">
        <f t="shared" si="43"/>
        <v>1</v>
      </c>
      <c r="K964" s="6">
        <f t="shared" si="44"/>
        <v>1</v>
      </c>
    </row>
    <row r="965" spans="3:11" x14ac:dyDescent="0.25">
      <c r="C965" s="64">
        <v>45297</v>
      </c>
      <c r="D965" s="66" t="s">
        <v>44</v>
      </c>
      <c r="E965" s="78">
        <v>0.64236111111111105</v>
      </c>
      <c r="F965" s="66">
        <v>4</v>
      </c>
      <c r="G965" s="66">
        <v>6</v>
      </c>
      <c r="H965" s="67">
        <v>6</v>
      </c>
      <c r="I965" s="13">
        <f t="shared" si="42"/>
        <v>810</v>
      </c>
      <c r="J965" s="8">
        <f t="shared" si="43"/>
        <v>1</v>
      </c>
      <c r="K965" s="6">
        <f t="shared" si="44"/>
        <v>1</v>
      </c>
    </row>
    <row r="966" spans="3:11" x14ac:dyDescent="0.25">
      <c r="C966" s="64">
        <v>45297</v>
      </c>
      <c r="D966" s="66" t="s">
        <v>113</v>
      </c>
      <c r="E966" s="78">
        <v>0.65277777777777779</v>
      </c>
      <c r="F966" s="66">
        <v>4</v>
      </c>
      <c r="G966" s="66">
        <v>0</v>
      </c>
      <c r="H966" s="67">
        <v>7</v>
      </c>
      <c r="I966" s="13">
        <f t="shared" ref="I966:I1029" si="45">IF(AND(C966=C965,H966=H965,D965=D966),I965,I965+1)</f>
        <v>811</v>
      </c>
      <c r="J966" s="8">
        <f t="shared" ref="J966:J1029" si="46">IF(I966=I968,3,IF(I966=I967,2,1))</f>
        <v>1</v>
      </c>
      <c r="K966" s="6">
        <f t="shared" ref="K966:K1029" si="47">IF(J964=3,3,IF(J965=3,3,IF(J965=2,2,J966)))</f>
        <v>1</v>
      </c>
    </row>
    <row r="967" spans="3:11" x14ac:dyDescent="0.25">
      <c r="C967" s="64">
        <v>45297</v>
      </c>
      <c r="D967" s="66" t="s">
        <v>44</v>
      </c>
      <c r="E967" s="78">
        <v>0.66666666666666663</v>
      </c>
      <c r="F967" s="66">
        <v>4</v>
      </c>
      <c r="G967" s="66">
        <v>6</v>
      </c>
      <c r="H967" s="67">
        <v>7</v>
      </c>
      <c r="I967" s="13">
        <f t="shared" si="45"/>
        <v>812</v>
      </c>
      <c r="J967" s="8">
        <f t="shared" si="46"/>
        <v>1</v>
      </c>
      <c r="K967" s="6">
        <f t="shared" si="47"/>
        <v>1</v>
      </c>
    </row>
    <row r="968" spans="3:11" x14ac:dyDescent="0.25">
      <c r="C968" s="64">
        <v>45297</v>
      </c>
      <c r="D968" s="66" t="s">
        <v>113</v>
      </c>
      <c r="E968" s="78">
        <v>0.68055555555555547</v>
      </c>
      <c r="F968" s="66">
        <v>4</v>
      </c>
      <c r="G968" s="66">
        <v>0</v>
      </c>
      <c r="H968" s="67">
        <v>8</v>
      </c>
      <c r="I968" s="13">
        <f t="shared" si="45"/>
        <v>813</v>
      </c>
      <c r="J968" s="8">
        <f t="shared" si="46"/>
        <v>1</v>
      </c>
      <c r="K968" s="6">
        <f t="shared" si="47"/>
        <v>1</v>
      </c>
    </row>
    <row r="969" spans="3:11" x14ac:dyDescent="0.25">
      <c r="C969" s="64">
        <v>45297</v>
      </c>
      <c r="D969" s="66" t="s">
        <v>44</v>
      </c>
      <c r="E969" s="78">
        <v>0.72222222222222221</v>
      </c>
      <c r="F969" s="66">
        <v>4</v>
      </c>
      <c r="G969" s="66">
        <v>6</v>
      </c>
      <c r="H969" s="67">
        <v>9</v>
      </c>
      <c r="I969" s="13">
        <f t="shared" si="45"/>
        <v>814</v>
      </c>
      <c r="J969" s="8">
        <f t="shared" si="46"/>
        <v>1</v>
      </c>
      <c r="K969" s="6">
        <f t="shared" si="47"/>
        <v>1</v>
      </c>
    </row>
    <row r="970" spans="3:11" x14ac:dyDescent="0.25">
      <c r="C970" s="64">
        <v>45297</v>
      </c>
      <c r="D970" s="66" t="s">
        <v>44</v>
      </c>
      <c r="E970" s="78">
        <v>0.74652777777777779</v>
      </c>
      <c r="F970" s="66">
        <v>4</v>
      </c>
      <c r="G970" s="66">
        <v>6</v>
      </c>
      <c r="H970" s="67">
        <v>10</v>
      </c>
      <c r="I970" s="13">
        <f t="shared" si="45"/>
        <v>815</v>
      </c>
      <c r="J970" s="8">
        <f t="shared" si="46"/>
        <v>1</v>
      </c>
      <c r="K970" s="6">
        <f t="shared" si="47"/>
        <v>1</v>
      </c>
    </row>
    <row r="971" spans="3:11" x14ac:dyDescent="0.25">
      <c r="C971" s="64">
        <v>45304</v>
      </c>
      <c r="D971" s="66" t="s">
        <v>225</v>
      </c>
      <c r="E971" s="78">
        <v>0.53333333333333333</v>
      </c>
      <c r="F971" s="66">
        <v>4</v>
      </c>
      <c r="G971" s="66">
        <v>4</v>
      </c>
      <c r="H971" s="67">
        <v>2</v>
      </c>
      <c r="I971" s="13">
        <f t="shared" si="45"/>
        <v>816</v>
      </c>
      <c r="J971" s="8">
        <f t="shared" si="46"/>
        <v>2</v>
      </c>
      <c r="K971" s="6">
        <f t="shared" si="47"/>
        <v>2</v>
      </c>
    </row>
    <row r="972" spans="3:11" x14ac:dyDescent="0.25">
      <c r="C972" s="64">
        <v>45304</v>
      </c>
      <c r="D972" s="66" t="s">
        <v>225</v>
      </c>
      <c r="E972" s="78">
        <v>0.53333333333333333</v>
      </c>
      <c r="F972" s="66">
        <v>4</v>
      </c>
      <c r="G972" s="66">
        <v>4</v>
      </c>
      <c r="H972" s="67">
        <v>2</v>
      </c>
      <c r="I972" s="13">
        <f t="shared" si="45"/>
        <v>816</v>
      </c>
      <c r="J972" s="8">
        <f t="shared" si="46"/>
        <v>1</v>
      </c>
      <c r="K972" s="6">
        <f t="shared" si="47"/>
        <v>2</v>
      </c>
    </row>
    <row r="973" spans="3:11" x14ac:dyDescent="0.25">
      <c r="C973" s="64">
        <v>45304</v>
      </c>
      <c r="D973" s="66" t="s">
        <v>225</v>
      </c>
      <c r="E973" s="78">
        <v>0.63055555555555554</v>
      </c>
      <c r="F973" s="66">
        <v>4</v>
      </c>
      <c r="G973" s="66">
        <v>4</v>
      </c>
      <c r="H973" s="67">
        <v>6</v>
      </c>
      <c r="I973" s="13">
        <f t="shared" si="45"/>
        <v>817</v>
      </c>
      <c r="J973" s="8">
        <f t="shared" si="46"/>
        <v>2</v>
      </c>
      <c r="K973" s="6">
        <f t="shared" si="47"/>
        <v>2</v>
      </c>
    </row>
    <row r="974" spans="3:11" x14ac:dyDescent="0.25">
      <c r="C974" s="64">
        <v>45304</v>
      </c>
      <c r="D974" s="66" t="s">
        <v>225</v>
      </c>
      <c r="E974" s="78">
        <v>0.63055555555555554</v>
      </c>
      <c r="F974" s="66">
        <v>4</v>
      </c>
      <c r="G974" s="66">
        <v>4</v>
      </c>
      <c r="H974" s="67">
        <v>6</v>
      </c>
      <c r="I974" s="13">
        <f t="shared" si="45"/>
        <v>817</v>
      </c>
      <c r="J974" s="8">
        <f t="shared" si="46"/>
        <v>1</v>
      </c>
      <c r="K974" s="6">
        <f t="shared" si="47"/>
        <v>2</v>
      </c>
    </row>
    <row r="975" spans="3:11" x14ac:dyDescent="0.25">
      <c r="C975" s="64">
        <v>45304</v>
      </c>
      <c r="D975" s="66" t="s">
        <v>45</v>
      </c>
      <c r="E975" s="78">
        <v>0.67708333333333337</v>
      </c>
      <c r="F975" s="66">
        <v>5</v>
      </c>
      <c r="G975" s="66">
        <v>2</v>
      </c>
      <c r="H975" s="67">
        <v>7</v>
      </c>
      <c r="I975" s="13">
        <f t="shared" si="45"/>
        <v>818</v>
      </c>
      <c r="J975" s="8">
        <f t="shared" si="46"/>
        <v>1</v>
      </c>
      <c r="K975" s="6">
        <f t="shared" si="47"/>
        <v>1</v>
      </c>
    </row>
    <row r="976" spans="3:11" x14ac:dyDescent="0.25">
      <c r="C976" s="64">
        <v>45304</v>
      </c>
      <c r="D976" s="66" t="s">
        <v>225</v>
      </c>
      <c r="E976" s="78">
        <v>0.68611111111111101</v>
      </c>
      <c r="F976" s="66">
        <v>4</v>
      </c>
      <c r="G976" s="66">
        <v>4</v>
      </c>
      <c r="H976" s="67">
        <v>8</v>
      </c>
      <c r="I976" s="13">
        <f t="shared" si="45"/>
        <v>819</v>
      </c>
      <c r="J976" s="8">
        <f t="shared" si="46"/>
        <v>1</v>
      </c>
      <c r="K976" s="6">
        <f t="shared" si="47"/>
        <v>1</v>
      </c>
    </row>
    <row r="977" spans="3:11" x14ac:dyDescent="0.25">
      <c r="C977" s="64">
        <v>45304</v>
      </c>
      <c r="D977" s="66" t="s">
        <v>45</v>
      </c>
      <c r="E977" s="78">
        <v>0.73263888888888884</v>
      </c>
      <c r="F977" s="66">
        <v>5</v>
      </c>
      <c r="G977" s="66">
        <v>2</v>
      </c>
      <c r="H977" s="67">
        <v>9</v>
      </c>
      <c r="I977" s="13">
        <f t="shared" si="45"/>
        <v>820</v>
      </c>
      <c r="J977" s="8">
        <f t="shared" si="46"/>
        <v>1</v>
      </c>
      <c r="K977" s="6">
        <f t="shared" si="47"/>
        <v>1</v>
      </c>
    </row>
    <row r="978" spans="3:11" x14ac:dyDescent="0.25">
      <c r="C978" s="64">
        <v>45311</v>
      </c>
      <c r="D978" s="66" t="s">
        <v>225</v>
      </c>
      <c r="E978" s="78">
        <v>0.53125</v>
      </c>
      <c r="F978" s="66">
        <v>4</v>
      </c>
      <c r="G978" s="66">
        <v>9</v>
      </c>
      <c r="H978" s="67">
        <v>2</v>
      </c>
      <c r="I978" s="13">
        <f t="shared" si="45"/>
        <v>821</v>
      </c>
      <c r="J978" s="8">
        <f t="shared" si="46"/>
        <v>1</v>
      </c>
      <c r="K978" s="6">
        <f t="shared" si="47"/>
        <v>1</v>
      </c>
    </row>
    <row r="979" spans="3:11" x14ac:dyDescent="0.25">
      <c r="C979" s="64">
        <v>45311</v>
      </c>
      <c r="D979" s="66" t="s">
        <v>45</v>
      </c>
      <c r="E979" s="78">
        <v>0.56944444444444442</v>
      </c>
      <c r="F979" s="66">
        <v>5</v>
      </c>
      <c r="G979" s="66">
        <v>3</v>
      </c>
      <c r="H979" s="67">
        <v>3</v>
      </c>
      <c r="I979" s="13">
        <f t="shared" si="45"/>
        <v>822</v>
      </c>
      <c r="J979" s="8">
        <f t="shared" si="46"/>
        <v>1</v>
      </c>
      <c r="K979" s="6">
        <f t="shared" si="47"/>
        <v>1</v>
      </c>
    </row>
    <row r="980" spans="3:11" x14ac:dyDescent="0.25">
      <c r="C980" s="64">
        <v>45311</v>
      </c>
      <c r="D980" s="66" t="s">
        <v>225</v>
      </c>
      <c r="E980" s="78">
        <v>0.65277777777777779</v>
      </c>
      <c r="F980" s="66">
        <v>4</v>
      </c>
      <c r="G980" s="66">
        <v>9</v>
      </c>
      <c r="H980" s="67">
        <v>7</v>
      </c>
      <c r="I980" s="13">
        <f t="shared" si="45"/>
        <v>823</v>
      </c>
      <c r="J980" s="8">
        <f t="shared" si="46"/>
        <v>1</v>
      </c>
      <c r="K980" s="6">
        <f t="shared" si="47"/>
        <v>1</v>
      </c>
    </row>
    <row r="981" spans="3:11" x14ac:dyDescent="0.25">
      <c r="C981" s="64">
        <v>45311</v>
      </c>
      <c r="D981" s="66" t="s">
        <v>45</v>
      </c>
      <c r="E981" s="78">
        <v>0.66666666666666663</v>
      </c>
      <c r="F981" s="66">
        <v>5</v>
      </c>
      <c r="G981" s="66">
        <v>3</v>
      </c>
      <c r="H981" s="67">
        <v>7</v>
      </c>
      <c r="I981" s="13">
        <f t="shared" si="45"/>
        <v>824</v>
      </c>
      <c r="J981" s="8">
        <f t="shared" si="46"/>
        <v>1</v>
      </c>
      <c r="K981" s="6">
        <f t="shared" si="47"/>
        <v>1</v>
      </c>
    </row>
    <row r="982" spans="3:11" x14ac:dyDescent="0.25">
      <c r="C982" s="64">
        <v>45311</v>
      </c>
      <c r="D982" s="66" t="s">
        <v>45</v>
      </c>
      <c r="E982" s="78">
        <v>0.69444444444444453</v>
      </c>
      <c r="F982" s="66">
        <v>5</v>
      </c>
      <c r="G982" s="66">
        <v>3</v>
      </c>
      <c r="H982" s="67">
        <v>8</v>
      </c>
      <c r="I982" s="13">
        <f t="shared" si="45"/>
        <v>825</v>
      </c>
      <c r="J982" s="8">
        <f t="shared" si="46"/>
        <v>2</v>
      </c>
      <c r="K982" s="6">
        <f t="shared" si="47"/>
        <v>2</v>
      </c>
    </row>
    <row r="983" spans="3:11" x14ac:dyDescent="0.25">
      <c r="C983" s="64">
        <v>45311</v>
      </c>
      <c r="D983" s="66" t="s">
        <v>45</v>
      </c>
      <c r="E983" s="78">
        <v>0.69444444444444453</v>
      </c>
      <c r="F983" s="66">
        <v>5</v>
      </c>
      <c r="G983" s="66">
        <v>3</v>
      </c>
      <c r="H983" s="67">
        <v>8</v>
      </c>
      <c r="I983" s="13">
        <f t="shared" si="45"/>
        <v>825</v>
      </c>
      <c r="J983" s="8">
        <f t="shared" si="46"/>
        <v>1</v>
      </c>
      <c r="K983" s="6">
        <f t="shared" si="47"/>
        <v>2</v>
      </c>
    </row>
    <row r="984" spans="3:11" x14ac:dyDescent="0.25">
      <c r="C984" s="64">
        <v>45311</v>
      </c>
      <c r="D984" s="66" t="s">
        <v>225</v>
      </c>
      <c r="E984" s="78">
        <v>0.70833333333333337</v>
      </c>
      <c r="F984" s="66">
        <v>4</v>
      </c>
      <c r="G984" s="66">
        <v>9</v>
      </c>
      <c r="H984" s="67">
        <v>9</v>
      </c>
      <c r="I984" s="13">
        <f t="shared" si="45"/>
        <v>826</v>
      </c>
      <c r="J984" s="8">
        <f t="shared" si="46"/>
        <v>1</v>
      </c>
      <c r="K984" s="6">
        <f t="shared" si="47"/>
        <v>1</v>
      </c>
    </row>
    <row r="985" spans="3:11" x14ac:dyDescent="0.25">
      <c r="C985" s="64">
        <v>45311</v>
      </c>
      <c r="D985" s="66" t="s">
        <v>45</v>
      </c>
      <c r="E985" s="78">
        <v>0.74652777777777779</v>
      </c>
      <c r="F985" s="66">
        <v>5</v>
      </c>
      <c r="G985" s="66">
        <v>3</v>
      </c>
      <c r="H985" s="67">
        <v>10</v>
      </c>
      <c r="I985" s="13">
        <f t="shared" si="45"/>
        <v>827</v>
      </c>
      <c r="J985" s="8">
        <f t="shared" si="46"/>
        <v>1</v>
      </c>
      <c r="K985" s="6">
        <f t="shared" si="47"/>
        <v>1</v>
      </c>
    </row>
    <row r="986" spans="3:11" x14ac:dyDescent="0.25">
      <c r="C986" s="64">
        <v>45317</v>
      </c>
      <c r="D986" s="66" t="s">
        <v>107</v>
      </c>
      <c r="E986" s="78">
        <v>0.70833333333333337</v>
      </c>
      <c r="F986" s="66">
        <v>4</v>
      </c>
      <c r="G986" s="66">
        <v>0</v>
      </c>
      <c r="H986" s="67">
        <v>7</v>
      </c>
      <c r="I986" s="13">
        <f t="shared" si="45"/>
        <v>828</v>
      </c>
      <c r="J986" s="8">
        <f t="shared" si="46"/>
        <v>1</v>
      </c>
      <c r="K986" s="6">
        <f t="shared" si="47"/>
        <v>1</v>
      </c>
    </row>
    <row r="987" spans="3:11" x14ac:dyDescent="0.25">
      <c r="C987" s="64">
        <v>45318</v>
      </c>
      <c r="D987" s="66" t="s">
        <v>44</v>
      </c>
      <c r="E987" s="78">
        <v>0.54513888888888895</v>
      </c>
      <c r="F987" s="66">
        <v>4</v>
      </c>
      <c r="G987" s="66">
        <v>9</v>
      </c>
      <c r="H987" s="67">
        <v>2</v>
      </c>
      <c r="I987" s="13">
        <f t="shared" si="45"/>
        <v>829</v>
      </c>
      <c r="J987" s="8">
        <f t="shared" si="46"/>
        <v>2</v>
      </c>
      <c r="K987" s="6">
        <f t="shared" si="47"/>
        <v>2</v>
      </c>
    </row>
    <row r="988" spans="3:11" x14ac:dyDescent="0.25">
      <c r="C988" s="64">
        <v>45318</v>
      </c>
      <c r="D988" s="66" t="s">
        <v>44</v>
      </c>
      <c r="E988" s="78">
        <v>0.54513888888888895</v>
      </c>
      <c r="F988" s="66">
        <v>4</v>
      </c>
      <c r="G988" s="66">
        <v>9</v>
      </c>
      <c r="H988" s="67">
        <v>2</v>
      </c>
      <c r="I988" s="13">
        <f t="shared" si="45"/>
        <v>829</v>
      </c>
      <c r="J988" s="8">
        <f t="shared" si="46"/>
        <v>1</v>
      </c>
      <c r="K988" s="6">
        <f t="shared" si="47"/>
        <v>2</v>
      </c>
    </row>
    <row r="989" spans="3:11" x14ac:dyDescent="0.25">
      <c r="C989" s="64">
        <v>45318</v>
      </c>
      <c r="D989" s="66" t="s">
        <v>125</v>
      </c>
      <c r="E989" s="78">
        <v>0.57986111111111105</v>
      </c>
      <c r="F989" s="66">
        <v>4</v>
      </c>
      <c r="G989" s="66">
        <v>0</v>
      </c>
      <c r="H989" s="67">
        <v>4</v>
      </c>
      <c r="I989" s="13">
        <f t="shared" si="45"/>
        <v>830</v>
      </c>
      <c r="J989" s="8">
        <f t="shared" si="46"/>
        <v>1</v>
      </c>
      <c r="K989" s="6">
        <f t="shared" si="47"/>
        <v>1</v>
      </c>
    </row>
    <row r="990" spans="3:11" x14ac:dyDescent="0.25">
      <c r="C990" s="64">
        <v>45318</v>
      </c>
      <c r="D990" s="66" t="s">
        <v>125</v>
      </c>
      <c r="E990" s="78">
        <v>0.68055555555555547</v>
      </c>
      <c r="F990" s="66">
        <v>4</v>
      </c>
      <c r="G990" s="66">
        <v>0</v>
      </c>
      <c r="H990" s="67">
        <v>8</v>
      </c>
      <c r="I990" s="13">
        <f t="shared" si="45"/>
        <v>831</v>
      </c>
      <c r="J990" s="8">
        <f t="shared" si="46"/>
        <v>2</v>
      </c>
      <c r="K990" s="6">
        <f t="shared" si="47"/>
        <v>2</v>
      </c>
    </row>
    <row r="991" spans="3:11" x14ac:dyDescent="0.25">
      <c r="C991" s="64">
        <v>45318</v>
      </c>
      <c r="D991" s="66" t="s">
        <v>125</v>
      </c>
      <c r="E991" s="78">
        <v>0.68055555555555547</v>
      </c>
      <c r="F991" s="66">
        <v>4</v>
      </c>
      <c r="G991" s="66">
        <v>0</v>
      </c>
      <c r="H991" s="67">
        <v>8</v>
      </c>
      <c r="I991" s="13">
        <f t="shared" si="45"/>
        <v>831</v>
      </c>
      <c r="J991" s="8">
        <f t="shared" si="46"/>
        <v>1</v>
      </c>
      <c r="K991" s="6">
        <f t="shared" si="47"/>
        <v>2</v>
      </c>
    </row>
    <row r="992" spans="3:11" x14ac:dyDescent="0.25">
      <c r="C992" s="64">
        <v>45318</v>
      </c>
      <c r="D992" s="66" t="s">
        <v>125</v>
      </c>
      <c r="E992" s="78">
        <v>0.73611111111111116</v>
      </c>
      <c r="F992" s="66">
        <v>4</v>
      </c>
      <c r="G992" s="66">
        <v>0</v>
      </c>
      <c r="H992" s="67">
        <v>10</v>
      </c>
      <c r="I992" s="13">
        <f t="shared" si="45"/>
        <v>832</v>
      </c>
      <c r="J992" s="8">
        <f t="shared" si="46"/>
        <v>1</v>
      </c>
      <c r="K992" s="6">
        <f t="shared" si="47"/>
        <v>1</v>
      </c>
    </row>
    <row r="993" spans="3:11" x14ac:dyDescent="0.25">
      <c r="C993" s="64">
        <v>45318</v>
      </c>
      <c r="D993" s="66" t="s">
        <v>44</v>
      </c>
      <c r="E993" s="78">
        <v>0.74652777777777779</v>
      </c>
      <c r="F993" s="66">
        <v>4</v>
      </c>
      <c r="G993" s="66">
        <v>9</v>
      </c>
      <c r="H993" s="67">
        <v>10</v>
      </c>
      <c r="I993" s="13">
        <f t="shared" si="45"/>
        <v>833</v>
      </c>
      <c r="J993" s="8">
        <f t="shared" si="46"/>
        <v>1</v>
      </c>
      <c r="K993" s="6">
        <f t="shared" si="47"/>
        <v>1</v>
      </c>
    </row>
    <row r="994" spans="3:11" x14ac:dyDescent="0.25">
      <c r="C994" s="64">
        <v>45325</v>
      </c>
      <c r="D994" s="66" t="s">
        <v>45</v>
      </c>
      <c r="E994" s="78">
        <v>0.64236111111111105</v>
      </c>
      <c r="F994" s="66">
        <v>4</v>
      </c>
      <c r="G994" s="66">
        <v>6</v>
      </c>
      <c r="H994" s="67">
        <v>6</v>
      </c>
      <c r="I994" s="13">
        <f t="shared" si="45"/>
        <v>834</v>
      </c>
      <c r="J994" s="8">
        <f t="shared" si="46"/>
        <v>2</v>
      </c>
      <c r="K994" s="6">
        <f t="shared" si="47"/>
        <v>2</v>
      </c>
    </row>
    <row r="995" spans="3:11" x14ac:dyDescent="0.25">
      <c r="C995" s="64">
        <v>45325</v>
      </c>
      <c r="D995" s="66" t="s">
        <v>45</v>
      </c>
      <c r="E995" s="78">
        <v>0.64236111111111105</v>
      </c>
      <c r="F995" s="66">
        <v>4</v>
      </c>
      <c r="G995" s="66">
        <v>6</v>
      </c>
      <c r="H995" s="67">
        <v>6</v>
      </c>
      <c r="I995" s="13">
        <f t="shared" si="45"/>
        <v>834</v>
      </c>
      <c r="J995" s="8">
        <f t="shared" si="46"/>
        <v>1</v>
      </c>
      <c r="K995" s="6">
        <f t="shared" si="47"/>
        <v>2</v>
      </c>
    </row>
    <row r="996" spans="3:11" x14ac:dyDescent="0.25">
      <c r="C996" s="64">
        <v>45325</v>
      </c>
      <c r="D996" s="66" t="s">
        <v>45</v>
      </c>
      <c r="E996" s="78">
        <v>0.66666666666666663</v>
      </c>
      <c r="F996" s="66">
        <v>4</v>
      </c>
      <c r="G996" s="66">
        <v>6</v>
      </c>
      <c r="H996" s="67">
        <v>7</v>
      </c>
      <c r="I996" s="13">
        <f t="shared" si="45"/>
        <v>835</v>
      </c>
      <c r="J996" s="8">
        <f t="shared" si="46"/>
        <v>1</v>
      </c>
      <c r="K996" s="6">
        <f t="shared" si="47"/>
        <v>1</v>
      </c>
    </row>
    <row r="997" spans="3:11" x14ac:dyDescent="0.25">
      <c r="C997" s="64">
        <v>45325</v>
      </c>
      <c r="D997" s="66" t="s">
        <v>45</v>
      </c>
      <c r="E997" s="78">
        <v>0.69444444444444453</v>
      </c>
      <c r="F997" s="66">
        <v>4</v>
      </c>
      <c r="G997" s="66">
        <v>6</v>
      </c>
      <c r="H997" s="67">
        <v>8</v>
      </c>
      <c r="I997" s="13">
        <f t="shared" si="45"/>
        <v>836</v>
      </c>
      <c r="J997" s="8">
        <f t="shared" si="46"/>
        <v>1</v>
      </c>
      <c r="K997" s="6">
        <f t="shared" si="47"/>
        <v>1</v>
      </c>
    </row>
    <row r="998" spans="3:11" x14ac:dyDescent="0.25">
      <c r="C998" s="64">
        <v>45325</v>
      </c>
      <c r="D998" s="66" t="s">
        <v>107</v>
      </c>
      <c r="E998" s="78">
        <v>0.70833333333333337</v>
      </c>
      <c r="F998" s="66">
        <v>4</v>
      </c>
      <c r="G998" s="66">
        <v>9</v>
      </c>
      <c r="H998" s="67">
        <v>9</v>
      </c>
      <c r="I998" s="13">
        <f t="shared" si="45"/>
        <v>837</v>
      </c>
      <c r="J998" s="8">
        <f t="shared" si="46"/>
        <v>1</v>
      </c>
      <c r="K998" s="6">
        <f t="shared" si="47"/>
        <v>1</v>
      </c>
    </row>
    <row r="999" spans="3:11" x14ac:dyDescent="0.25">
      <c r="C999" s="64">
        <v>45325</v>
      </c>
      <c r="D999" s="66" t="s">
        <v>107</v>
      </c>
      <c r="E999" s="78">
        <v>0.73611111111111116</v>
      </c>
      <c r="F999" s="66">
        <v>4</v>
      </c>
      <c r="G999" s="66">
        <v>9</v>
      </c>
      <c r="H999" s="67">
        <v>10</v>
      </c>
      <c r="I999" s="13">
        <f t="shared" si="45"/>
        <v>838</v>
      </c>
      <c r="J999" s="8">
        <f t="shared" si="46"/>
        <v>1</v>
      </c>
      <c r="K999" s="6">
        <f t="shared" si="47"/>
        <v>1</v>
      </c>
    </row>
    <row r="1000" spans="3:11" x14ac:dyDescent="0.25">
      <c r="C1000" s="64">
        <v>45332</v>
      </c>
      <c r="D1000" s="66" t="s">
        <v>107</v>
      </c>
      <c r="E1000" s="78">
        <v>0.51041666666666663</v>
      </c>
      <c r="F1000" s="66">
        <v>4</v>
      </c>
      <c r="G1000" s="66">
        <v>0</v>
      </c>
      <c r="H1000" s="67">
        <v>1</v>
      </c>
      <c r="I1000" s="13">
        <f t="shared" si="45"/>
        <v>839</v>
      </c>
      <c r="J1000" s="8">
        <f t="shared" si="46"/>
        <v>1</v>
      </c>
      <c r="K1000" s="6">
        <f t="shared" si="47"/>
        <v>1</v>
      </c>
    </row>
    <row r="1001" spans="3:11" x14ac:dyDescent="0.25">
      <c r="C1001" s="64">
        <v>45332</v>
      </c>
      <c r="D1001" s="66" t="s">
        <v>44</v>
      </c>
      <c r="E1001" s="78">
        <v>0.52083333333333337</v>
      </c>
      <c r="F1001" s="66">
        <v>5</v>
      </c>
      <c r="G1001" s="66">
        <v>0</v>
      </c>
      <c r="H1001" s="67">
        <v>1</v>
      </c>
      <c r="I1001" s="13">
        <f t="shared" si="45"/>
        <v>840</v>
      </c>
      <c r="J1001" s="8">
        <f t="shared" si="46"/>
        <v>1</v>
      </c>
      <c r="K1001" s="6">
        <f t="shared" si="47"/>
        <v>1</v>
      </c>
    </row>
    <row r="1002" spans="3:11" x14ac:dyDescent="0.25">
      <c r="C1002" s="64">
        <v>45332</v>
      </c>
      <c r="D1002" s="66" t="s">
        <v>107</v>
      </c>
      <c r="E1002" s="78">
        <v>0.53125</v>
      </c>
      <c r="F1002" s="66">
        <v>4</v>
      </c>
      <c r="G1002" s="66">
        <v>0</v>
      </c>
      <c r="H1002" s="67">
        <v>2</v>
      </c>
      <c r="I1002" s="13">
        <f t="shared" si="45"/>
        <v>841</v>
      </c>
      <c r="J1002" s="8">
        <f t="shared" si="46"/>
        <v>1</v>
      </c>
      <c r="K1002" s="6">
        <f t="shared" si="47"/>
        <v>1</v>
      </c>
    </row>
    <row r="1003" spans="3:11" x14ac:dyDescent="0.25">
      <c r="C1003" s="64">
        <v>45332</v>
      </c>
      <c r="D1003" s="66" t="s">
        <v>44</v>
      </c>
      <c r="E1003" s="78">
        <v>0.56944444444444442</v>
      </c>
      <c r="F1003" s="66">
        <v>5</v>
      </c>
      <c r="G1003" s="66">
        <v>0</v>
      </c>
      <c r="H1003" s="67">
        <v>3</v>
      </c>
      <c r="I1003" s="13">
        <f t="shared" si="45"/>
        <v>842</v>
      </c>
      <c r="J1003" s="8">
        <f t="shared" si="46"/>
        <v>1</v>
      </c>
      <c r="K1003" s="6">
        <f t="shared" si="47"/>
        <v>1</v>
      </c>
    </row>
    <row r="1004" spans="3:11" x14ac:dyDescent="0.25">
      <c r="C1004" s="64">
        <v>45332</v>
      </c>
      <c r="D1004" s="66" t="s">
        <v>107</v>
      </c>
      <c r="E1004" s="78">
        <v>0.60416666666666663</v>
      </c>
      <c r="F1004" s="66">
        <v>4</v>
      </c>
      <c r="G1004" s="66">
        <v>0</v>
      </c>
      <c r="H1004" s="67">
        <v>5</v>
      </c>
      <c r="I1004" s="13">
        <f t="shared" si="45"/>
        <v>843</v>
      </c>
      <c r="J1004" s="8">
        <f t="shared" si="46"/>
        <v>2</v>
      </c>
      <c r="K1004" s="6">
        <f t="shared" si="47"/>
        <v>2</v>
      </c>
    </row>
    <row r="1005" spans="3:11" x14ac:dyDescent="0.25">
      <c r="C1005" s="64">
        <v>45332</v>
      </c>
      <c r="D1005" s="66" t="s">
        <v>107</v>
      </c>
      <c r="E1005" s="78">
        <v>0.60416666666666663</v>
      </c>
      <c r="F1005" s="66">
        <v>4</v>
      </c>
      <c r="G1005" s="66">
        <v>0</v>
      </c>
      <c r="H1005" s="67">
        <v>5</v>
      </c>
      <c r="I1005" s="13">
        <f t="shared" si="45"/>
        <v>843</v>
      </c>
      <c r="J1005" s="8">
        <f t="shared" si="46"/>
        <v>1</v>
      </c>
      <c r="K1005" s="6">
        <f t="shared" si="47"/>
        <v>2</v>
      </c>
    </row>
    <row r="1006" spans="3:11" x14ac:dyDescent="0.25">
      <c r="C1006" s="64">
        <v>45332</v>
      </c>
      <c r="D1006" s="66" t="s">
        <v>44</v>
      </c>
      <c r="E1006" s="78">
        <v>0.61805555555555558</v>
      </c>
      <c r="F1006" s="66">
        <v>5</v>
      </c>
      <c r="G1006" s="66">
        <v>0</v>
      </c>
      <c r="H1006" s="67">
        <v>5</v>
      </c>
      <c r="I1006" s="13">
        <f t="shared" si="45"/>
        <v>844</v>
      </c>
      <c r="J1006" s="8">
        <f t="shared" si="46"/>
        <v>1</v>
      </c>
      <c r="K1006" s="6">
        <f t="shared" si="47"/>
        <v>1</v>
      </c>
    </row>
    <row r="1007" spans="3:11" x14ac:dyDescent="0.25">
      <c r="C1007" s="64">
        <v>45332</v>
      </c>
      <c r="D1007" s="66" t="s">
        <v>44</v>
      </c>
      <c r="E1007" s="78">
        <v>0.71875</v>
      </c>
      <c r="F1007" s="66">
        <v>5</v>
      </c>
      <c r="G1007" s="66">
        <v>0</v>
      </c>
      <c r="H1007" s="67">
        <v>9</v>
      </c>
      <c r="I1007" s="13">
        <f t="shared" si="45"/>
        <v>845</v>
      </c>
      <c r="J1007" s="8">
        <f t="shared" si="46"/>
        <v>1</v>
      </c>
      <c r="K1007" s="6">
        <f t="shared" si="47"/>
        <v>1</v>
      </c>
    </row>
    <row r="1008" spans="3:11" x14ac:dyDescent="0.25">
      <c r="C1008" s="64">
        <v>45332</v>
      </c>
      <c r="D1008" s="66" t="s">
        <v>44</v>
      </c>
      <c r="E1008" s="78">
        <v>0.74652777777777779</v>
      </c>
      <c r="F1008" s="66">
        <v>5</v>
      </c>
      <c r="G1008" s="66">
        <v>0</v>
      </c>
      <c r="H1008" s="67">
        <v>10</v>
      </c>
      <c r="I1008" s="13">
        <f t="shared" si="45"/>
        <v>846</v>
      </c>
      <c r="J1008" s="8">
        <f t="shared" si="46"/>
        <v>1</v>
      </c>
      <c r="K1008" s="6">
        <f t="shared" si="47"/>
        <v>1</v>
      </c>
    </row>
    <row r="1009" spans="3:11" x14ac:dyDescent="0.25">
      <c r="C1009" s="64">
        <v>45339</v>
      </c>
      <c r="D1009" s="66" t="s">
        <v>44</v>
      </c>
      <c r="E1009" s="78">
        <v>0.54513888888888895</v>
      </c>
      <c r="F1009" s="66">
        <v>5</v>
      </c>
      <c r="G1009" s="66">
        <v>4</v>
      </c>
      <c r="H1009" s="67">
        <v>2</v>
      </c>
      <c r="I1009" s="13">
        <f t="shared" si="45"/>
        <v>847</v>
      </c>
      <c r="J1009" s="8">
        <f t="shared" si="46"/>
        <v>2</v>
      </c>
      <c r="K1009" s="6">
        <f t="shared" si="47"/>
        <v>2</v>
      </c>
    </row>
    <row r="1010" spans="3:11" x14ac:dyDescent="0.25">
      <c r="C1010" s="64">
        <v>45339</v>
      </c>
      <c r="D1010" s="66" t="s">
        <v>44</v>
      </c>
      <c r="E1010" s="78">
        <v>0.54513888888888895</v>
      </c>
      <c r="F1010" s="66">
        <v>5</v>
      </c>
      <c r="G1010" s="66">
        <v>4</v>
      </c>
      <c r="H1010" s="67">
        <v>2</v>
      </c>
      <c r="I1010" s="13">
        <f t="shared" si="45"/>
        <v>847</v>
      </c>
      <c r="J1010" s="8">
        <f t="shared" si="46"/>
        <v>1</v>
      </c>
      <c r="K1010" s="6">
        <f t="shared" si="47"/>
        <v>2</v>
      </c>
    </row>
    <row r="1011" spans="3:11" x14ac:dyDescent="0.25">
      <c r="C1011" s="64">
        <v>45339</v>
      </c>
      <c r="D1011" s="66" t="s">
        <v>225</v>
      </c>
      <c r="E1011" s="78">
        <v>0.70486111111111116</v>
      </c>
      <c r="F1011" s="66">
        <v>4</v>
      </c>
      <c r="G1011" s="66">
        <v>0</v>
      </c>
      <c r="H1011" s="67">
        <v>9</v>
      </c>
      <c r="I1011" s="13">
        <f t="shared" si="45"/>
        <v>848</v>
      </c>
      <c r="J1011" s="8">
        <f t="shared" si="46"/>
        <v>1</v>
      </c>
      <c r="K1011" s="6">
        <f t="shared" si="47"/>
        <v>1</v>
      </c>
    </row>
    <row r="1012" spans="3:11" x14ac:dyDescent="0.25">
      <c r="C1012" s="64">
        <v>45339</v>
      </c>
      <c r="D1012" s="66" t="s">
        <v>44</v>
      </c>
      <c r="E1012" s="78">
        <v>0.71875</v>
      </c>
      <c r="F1012" s="66">
        <v>5</v>
      </c>
      <c r="G1012" s="66">
        <v>4</v>
      </c>
      <c r="H1012" s="67">
        <v>9</v>
      </c>
      <c r="I1012" s="13">
        <f t="shared" si="45"/>
        <v>849</v>
      </c>
      <c r="J1012" s="8">
        <f t="shared" si="46"/>
        <v>1</v>
      </c>
      <c r="K1012" s="6">
        <f t="shared" si="47"/>
        <v>1</v>
      </c>
    </row>
    <row r="1013" spans="3:11" x14ac:dyDescent="0.25">
      <c r="C1013" s="64">
        <v>45339</v>
      </c>
      <c r="D1013" s="66" t="s">
        <v>44</v>
      </c>
      <c r="E1013" s="78">
        <v>0.74652777777777779</v>
      </c>
      <c r="F1013" s="66">
        <v>5</v>
      </c>
      <c r="G1013" s="66">
        <v>4</v>
      </c>
      <c r="H1013" s="67">
        <v>10</v>
      </c>
      <c r="I1013" s="13">
        <f t="shared" si="45"/>
        <v>850</v>
      </c>
      <c r="J1013" s="8">
        <f t="shared" si="46"/>
        <v>1</v>
      </c>
      <c r="K1013" s="6">
        <f t="shared" si="47"/>
        <v>1</v>
      </c>
    </row>
    <row r="1014" spans="3:11" x14ac:dyDescent="0.25">
      <c r="C1014" s="64">
        <v>45346</v>
      </c>
      <c r="D1014" s="66" t="s">
        <v>107</v>
      </c>
      <c r="E1014" s="78">
        <v>0.51041666666666663</v>
      </c>
      <c r="F1014" s="66">
        <v>4</v>
      </c>
      <c r="G1014" s="66">
        <v>4</v>
      </c>
      <c r="H1014" s="67">
        <v>1</v>
      </c>
      <c r="I1014" s="13">
        <f t="shared" si="45"/>
        <v>851</v>
      </c>
      <c r="J1014" s="8">
        <f t="shared" si="46"/>
        <v>1</v>
      </c>
      <c r="K1014" s="6">
        <f t="shared" si="47"/>
        <v>1</v>
      </c>
    </row>
    <row r="1015" spans="3:11" x14ac:dyDescent="0.25">
      <c r="C1015" s="64">
        <v>45346</v>
      </c>
      <c r="D1015" s="66" t="s">
        <v>45</v>
      </c>
      <c r="E1015" s="78">
        <v>0.56944444444444442</v>
      </c>
      <c r="F1015" s="66">
        <v>6</v>
      </c>
      <c r="G1015" s="66">
        <v>0</v>
      </c>
      <c r="H1015" s="67">
        <v>3</v>
      </c>
      <c r="I1015" s="13">
        <f t="shared" si="45"/>
        <v>852</v>
      </c>
      <c r="J1015" s="8">
        <f t="shared" si="46"/>
        <v>1</v>
      </c>
      <c r="K1015" s="6">
        <f t="shared" si="47"/>
        <v>1</v>
      </c>
    </row>
    <row r="1016" spans="3:11" x14ac:dyDescent="0.25">
      <c r="C1016" s="64">
        <v>45346</v>
      </c>
      <c r="D1016" s="66" t="s">
        <v>45</v>
      </c>
      <c r="E1016" s="78">
        <v>0.61805555555555558</v>
      </c>
      <c r="F1016" s="66">
        <v>6</v>
      </c>
      <c r="G1016" s="66">
        <v>0</v>
      </c>
      <c r="H1016" s="67">
        <v>5</v>
      </c>
      <c r="I1016" s="13">
        <f t="shared" si="45"/>
        <v>853</v>
      </c>
      <c r="J1016" s="8">
        <f t="shared" si="46"/>
        <v>1</v>
      </c>
      <c r="K1016" s="6">
        <f t="shared" si="47"/>
        <v>1</v>
      </c>
    </row>
    <row r="1017" spans="3:11" x14ac:dyDescent="0.25">
      <c r="C1017" s="64">
        <v>45346</v>
      </c>
      <c r="D1017" s="66" t="s">
        <v>45</v>
      </c>
      <c r="E1017" s="78">
        <v>0.66666666666666663</v>
      </c>
      <c r="F1017" s="66">
        <v>6</v>
      </c>
      <c r="G1017" s="66">
        <v>0</v>
      </c>
      <c r="H1017" s="67">
        <v>7</v>
      </c>
      <c r="I1017" s="13">
        <f t="shared" si="45"/>
        <v>854</v>
      </c>
      <c r="J1017" s="8">
        <f t="shared" si="46"/>
        <v>1</v>
      </c>
      <c r="K1017" s="6">
        <f t="shared" si="47"/>
        <v>1</v>
      </c>
    </row>
    <row r="1018" spans="3:11" x14ac:dyDescent="0.25">
      <c r="C1018" s="64">
        <v>45346</v>
      </c>
      <c r="D1018" s="66" t="s">
        <v>107</v>
      </c>
      <c r="E1018" s="78">
        <v>0.73263888888888884</v>
      </c>
      <c r="F1018" s="66">
        <v>4</v>
      </c>
      <c r="G1018" s="66">
        <v>4</v>
      </c>
      <c r="H1018" s="67">
        <v>10</v>
      </c>
      <c r="I1018" s="13">
        <f t="shared" si="45"/>
        <v>855</v>
      </c>
      <c r="J1018" s="8">
        <f t="shared" si="46"/>
        <v>1</v>
      </c>
      <c r="K1018" s="6">
        <f t="shared" si="47"/>
        <v>1</v>
      </c>
    </row>
    <row r="1019" spans="3:11" x14ac:dyDescent="0.25">
      <c r="C1019" s="64">
        <v>45346</v>
      </c>
      <c r="D1019" s="66" t="s">
        <v>45</v>
      </c>
      <c r="E1019" s="78">
        <v>0.74652777777777779</v>
      </c>
      <c r="F1019" s="66">
        <v>6</v>
      </c>
      <c r="G1019" s="66">
        <v>0</v>
      </c>
      <c r="H1019" s="67">
        <v>10</v>
      </c>
      <c r="I1019" s="13">
        <f t="shared" si="45"/>
        <v>856</v>
      </c>
      <c r="J1019" s="8">
        <f t="shared" si="46"/>
        <v>1</v>
      </c>
      <c r="K1019" s="6">
        <f t="shared" si="47"/>
        <v>1</v>
      </c>
    </row>
    <row r="1020" spans="3:11" x14ac:dyDescent="0.25">
      <c r="C1020" s="64">
        <v>45353</v>
      </c>
      <c r="D1020" s="66" t="s">
        <v>44</v>
      </c>
      <c r="E1020" s="78">
        <v>0.52083333333333337</v>
      </c>
      <c r="F1020" s="66">
        <v>4</v>
      </c>
      <c r="G1020" s="66">
        <v>0</v>
      </c>
      <c r="H1020" s="67">
        <v>1</v>
      </c>
      <c r="I1020" s="13">
        <f t="shared" si="45"/>
        <v>857</v>
      </c>
      <c r="J1020" s="8">
        <f t="shared" si="46"/>
        <v>1</v>
      </c>
      <c r="K1020" s="6">
        <f t="shared" si="47"/>
        <v>1</v>
      </c>
    </row>
    <row r="1021" spans="3:11" x14ac:dyDescent="0.25">
      <c r="C1021" s="64">
        <v>45353</v>
      </c>
      <c r="D1021" s="66" t="s">
        <v>44</v>
      </c>
      <c r="E1021" s="78">
        <v>0.61805555555555558</v>
      </c>
      <c r="F1021" s="66">
        <v>4</v>
      </c>
      <c r="G1021" s="66">
        <v>0</v>
      </c>
      <c r="H1021" s="67">
        <v>5</v>
      </c>
      <c r="I1021" s="13">
        <f t="shared" si="45"/>
        <v>858</v>
      </c>
      <c r="J1021" s="8">
        <f t="shared" si="46"/>
        <v>2</v>
      </c>
      <c r="K1021" s="6">
        <f t="shared" si="47"/>
        <v>2</v>
      </c>
    </row>
    <row r="1022" spans="3:11" x14ac:dyDescent="0.25">
      <c r="C1022" s="64">
        <v>45353</v>
      </c>
      <c r="D1022" s="66" t="s">
        <v>44</v>
      </c>
      <c r="E1022" s="78">
        <v>0.61805555555555558</v>
      </c>
      <c r="F1022" s="66">
        <v>4</v>
      </c>
      <c r="G1022" s="66">
        <v>0</v>
      </c>
      <c r="H1022" s="67">
        <v>5</v>
      </c>
      <c r="I1022" s="13">
        <f t="shared" si="45"/>
        <v>858</v>
      </c>
      <c r="J1022" s="8">
        <f t="shared" si="46"/>
        <v>1</v>
      </c>
      <c r="K1022" s="6">
        <f t="shared" si="47"/>
        <v>2</v>
      </c>
    </row>
    <row r="1023" spans="3:11" x14ac:dyDescent="0.25">
      <c r="C1023" s="64">
        <v>45353</v>
      </c>
      <c r="D1023" s="66" t="s">
        <v>225</v>
      </c>
      <c r="E1023" s="78">
        <v>0.62847222222222221</v>
      </c>
      <c r="F1023" s="66">
        <v>4</v>
      </c>
      <c r="G1023" s="66">
        <v>2</v>
      </c>
      <c r="H1023" s="67">
        <v>6</v>
      </c>
      <c r="I1023" s="13">
        <f t="shared" si="45"/>
        <v>859</v>
      </c>
      <c r="J1023" s="8">
        <f t="shared" si="46"/>
        <v>1</v>
      </c>
      <c r="K1023" s="6">
        <f t="shared" si="47"/>
        <v>1</v>
      </c>
    </row>
    <row r="1024" spans="3:11" x14ac:dyDescent="0.25">
      <c r="C1024" s="64">
        <v>45353</v>
      </c>
      <c r="D1024" s="66" t="s">
        <v>225</v>
      </c>
      <c r="E1024" s="78">
        <v>0.73263888888888884</v>
      </c>
      <c r="F1024" s="66">
        <v>4</v>
      </c>
      <c r="G1024" s="66">
        <v>2</v>
      </c>
      <c r="H1024" s="67">
        <v>10</v>
      </c>
      <c r="I1024" s="13">
        <f t="shared" si="45"/>
        <v>860</v>
      </c>
      <c r="J1024" s="8">
        <f t="shared" si="46"/>
        <v>1</v>
      </c>
      <c r="K1024" s="6">
        <f t="shared" si="47"/>
        <v>1</v>
      </c>
    </row>
    <row r="1025" spans="3:11" x14ac:dyDescent="0.25">
      <c r="C1025" s="64">
        <v>45360</v>
      </c>
      <c r="D1025" s="66" t="s">
        <v>44</v>
      </c>
      <c r="E1025" s="78">
        <v>0.52083333333333337</v>
      </c>
      <c r="F1025" s="66">
        <v>4</v>
      </c>
      <c r="G1025" s="66">
        <v>3</v>
      </c>
      <c r="H1025" s="67">
        <v>1</v>
      </c>
      <c r="I1025" s="13">
        <f t="shared" si="45"/>
        <v>861</v>
      </c>
      <c r="J1025" s="8">
        <f t="shared" si="46"/>
        <v>1</v>
      </c>
      <c r="K1025" s="6">
        <f t="shared" si="47"/>
        <v>1</v>
      </c>
    </row>
    <row r="1026" spans="3:11" x14ac:dyDescent="0.25">
      <c r="C1026" s="64">
        <v>45360</v>
      </c>
      <c r="D1026" s="66" t="s">
        <v>225</v>
      </c>
      <c r="E1026" s="78">
        <v>0.53125</v>
      </c>
      <c r="F1026" s="66">
        <v>3</v>
      </c>
      <c r="G1026" s="66">
        <v>4</v>
      </c>
      <c r="H1026" s="67">
        <v>5</v>
      </c>
      <c r="I1026" s="13">
        <f t="shared" si="45"/>
        <v>862</v>
      </c>
      <c r="J1026" s="8">
        <f t="shared" si="46"/>
        <v>2</v>
      </c>
      <c r="K1026" s="6">
        <f t="shared" si="47"/>
        <v>2</v>
      </c>
    </row>
    <row r="1027" spans="3:11" x14ac:dyDescent="0.25">
      <c r="C1027" s="64">
        <v>45360</v>
      </c>
      <c r="D1027" s="66" t="s">
        <v>225</v>
      </c>
      <c r="E1027" s="78">
        <v>0.53125</v>
      </c>
      <c r="F1027" s="66">
        <v>3</v>
      </c>
      <c r="G1027" s="66">
        <v>4</v>
      </c>
      <c r="H1027" s="67">
        <v>5</v>
      </c>
      <c r="I1027" s="13">
        <f t="shared" si="45"/>
        <v>862</v>
      </c>
      <c r="J1027" s="8">
        <f t="shared" si="46"/>
        <v>1</v>
      </c>
      <c r="K1027" s="6">
        <f t="shared" si="47"/>
        <v>2</v>
      </c>
    </row>
    <row r="1028" spans="3:11" x14ac:dyDescent="0.25">
      <c r="C1028" s="64">
        <v>45360</v>
      </c>
      <c r="D1028" s="66" t="s">
        <v>225</v>
      </c>
      <c r="E1028" s="78">
        <v>0.57986111111111105</v>
      </c>
      <c r="F1028" s="66">
        <v>3</v>
      </c>
      <c r="G1028" s="66">
        <v>4</v>
      </c>
      <c r="H1028" s="67">
        <v>7</v>
      </c>
      <c r="I1028" s="13">
        <f t="shared" si="45"/>
        <v>863</v>
      </c>
      <c r="J1028" s="8">
        <f t="shared" si="46"/>
        <v>1</v>
      </c>
      <c r="K1028" s="6">
        <f t="shared" si="47"/>
        <v>1</v>
      </c>
    </row>
    <row r="1029" spans="3:11" x14ac:dyDescent="0.25">
      <c r="C1029" s="64">
        <v>45360</v>
      </c>
      <c r="D1029" s="66" t="s">
        <v>225</v>
      </c>
      <c r="E1029" s="78">
        <v>0.60416666666666663</v>
      </c>
      <c r="F1029" s="66">
        <v>3</v>
      </c>
      <c r="G1029" s="66">
        <v>4</v>
      </c>
      <c r="H1029" s="67">
        <v>8</v>
      </c>
      <c r="I1029" s="13">
        <f t="shared" si="45"/>
        <v>864</v>
      </c>
      <c r="J1029" s="8">
        <f t="shared" si="46"/>
        <v>1</v>
      </c>
      <c r="K1029" s="6">
        <f t="shared" si="47"/>
        <v>1</v>
      </c>
    </row>
    <row r="1030" spans="3:11" x14ac:dyDescent="0.25">
      <c r="C1030" s="64">
        <v>45360</v>
      </c>
      <c r="D1030" s="66" t="s">
        <v>44</v>
      </c>
      <c r="E1030" s="78">
        <v>0.74652777777777779</v>
      </c>
      <c r="F1030" s="66">
        <v>4</v>
      </c>
      <c r="G1030" s="66">
        <v>3</v>
      </c>
      <c r="H1030" s="67">
        <v>10</v>
      </c>
      <c r="I1030" s="13">
        <f t="shared" ref="I1030:I1093" si="48">IF(AND(C1030=C1029,H1030=H1029,D1029=D1030),I1029,I1029+1)</f>
        <v>865</v>
      </c>
      <c r="J1030" s="8">
        <f t="shared" ref="J1030:J1093" si="49">IF(I1030=I1032,3,IF(I1030=I1031,2,1))</f>
        <v>1</v>
      </c>
      <c r="K1030" s="6">
        <f t="shared" ref="K1030:K1093" si="50">IF(J1028=3,3,IF(J1029=3,3,IF(J1029=2,2,J1030)))</f>
        <v>1</v>
      </c>
    </row>
    <row r="1031" spans="3:11" x14ac:dyDescent="0.25">
      <c r="C1031" s="64">
        <v>45367</v>
      </c>
      <c r="D1031" s="66" t="s">
        <v>107</v>
      </c>
      <c r="E1031" s="78">
        <v>0.51041666666666663</v>
      </c>
      <c r="F1031" s="66">
        <v>4</v>
      </c>
      <c r="G1031" s="66">
        <v>6</v>
      </c>
      <c r="H1031" s="67">
        <v>1</v>
      </c>
      <c r="I1031" s="13">
        <f t="shared" si="48"/>
        <v>866</v>
      </c>
      <c r="J1031" s="8">
        <f t="shared" si="49"/>
        <v>2</v>
      </c>
      <c r="K1031" s="6">
        <f t="shared" si="50"/>
        <v>2</v>
      </c>
    </row>
    <row r="1032" spans="3:11" x14ac:dyDescent="0.25">
      <c r="C1032" s="64">
        <v>45367</v>
      </c>
      <c r="D1032" s="66" t="s">
        <v>107</v>
      </c>
      <c r="E1032" s="78">
        <v>0.51041666666666663</v>
      </c>
      <c r="F1032" s="66">
        <v>4</v>
      </c>
      <c r="G1032" s="66">
        <v>6</v>
      </c>
      <c r="H1032" s="67">
        <v>1</v>
      </c>
      <c r="I1032" s="13">
        <f t="shared" si="48"/>
        <v>866</v>
      </c>
      <c r="J1032" s="8">
        <f t="shared" si="49"/>
        <v>1</v>
      </c>
      <c r="K1032" s="6">
        <f t="shared" si="50"/>
        <v>2</v>
      </c>
    </row>
    <row r="1033" spans="3:11" x14ac:dyDescent="0.25">
      <c r="C1033" s="64">
        <v>45367</v>
      </c>
      <c r="D1033" s="66" t="s">
        <v>107</v>
      </c>
      <c r="E1033" s="78">
        <v>0.57986111111111116</v>
      </c>
      <c r="F1033" s="66">
        <v>4</v>
      </c>
      <c r="G1033" s="66">
        <v>6</v>
      </c>
      <c r="H1033" s="67">
        <v>4</v>
      </c>
      <c r="I1033" s="13">
        <f t="shared" si="48"/>
        <v>867</v>
      </c>
      <c r="J1033" s="8">
        <f t="shared" si="49"/>
        <v>1</v>
      </c>
      <c r="K1033" s="6">
        <f t="shared" si="50"/>
        <v>1</v>
      </c>
    </row>
    <row r="1034" spans="3:11" x14ac:dyDescent="0.25">
      <c r="C1034" s="64">
        <v>45367</v>
      </c>
      <c r="D1034" s="66" t="s">
        <v>107</v>
      </c>
      <c r="E1034" s="78">
        <v>0.60416666666666663</v>
      </c>
      <c r="F1034" s="66">
        <v>4</v>
      </c>
      <c r="G1034" s="66">
        <v>6</v>
      </c>
      <c r="H1034" s="67">
        <v>5</v>
      </c>
      <c r="I1034" s="13">
        <f t="shared" si="48"/>
        <v>868</v>
      </c>
      <c r="J1034" s="8">
        <f t="shared" si="49"/>
        <v>1</v>
      </c>
      <c r="K1034" s="6">
        <f t="shared" si="50"/>
        <v>1</v>
      </c>
    </row>
    <row r="1035" spans="3:11" x14ac:dyDescent="0.25">
      <c r="C1035" s="64">
        <v>45367</v>
      </c>
      <c r="D1035" s="66" t="s">
        <v>45</v>
      </c>
      <c r="E1035" s="78">
        <v>0.61805555555555558</v>
      </c>
      <c r="F1035" s="66">
        <v>5</v>
      </c>
      <c r="G1035" s="66">
        <v>0</v>
      </c>
      <c r="H1035" s="67">
        <v>5</v>
      </c>
      <c r="I1035" s="13">
        <f t="shared" si="48"/>
        <v>869</v>
      </c>
      <c r="J1035" s="8">
        <f t="shared" si="49"/>
        <v>1</v>
      </c>
      <c r="K1035" s="6">
        <f t="shared" si="50"/>
        <v>1</v>
      </c>
    </row>
    <row r="1036" spans="3:11" x14ac:dyDescent="0.25">
      <c r="C1036" s="64">
        <v>45367</v>
      </c>
      <c r="D1036" s="66" t="s">
        <v>45</v>
      </c>
      <c r="E1036" s="78">
        <v>0.64236111111111116</v>
      </c>
      <c r="F1036" s="66">
        <v>5</v>
      </c>
      <c r="G1036" s="66">
        <v>0</v>
      </c>
      <c r="H1036" s="67">
        <v>6</v>
      </c>
      <c r="I1036" s="13">
        <f t="shared" si="48"/>
        <v>870</v>
      </c>
      <c r="J1036" s="8">
        <f t="shared" si="49"/>
        <v>1</v>
      </c>
      <c r="K1036" s="6">
        <f t="shared" si="50"/>
        <v>1</v>
      </c>
    </row>
    <row r="1037" spans="3:11" x14ac:dyDescent="0.25">
      <c r="C1037" s="64">
        <v>45367</v>
      </c>
      <c r="D1037" s="66" t="s">
        <v>107</v>
      </c>
      <c r="E1037" s="78">
        <v>0.65277777777777779</v>
      </c>
      <c r="F1037" s="66">
        <v>4</v>
      </c>
      <c r="G1037" s="66">
        <v>6</v>
      </c>
      <c r="H1037" s="67">
        <v>7</v>
      </c>
      <c r="I1037" s="13">
        <f t="shared" si="48"/>
        <v>871</v>
      </c>
      <c r="J1037" s="8">
        <f t="shared" si="49"/>
        <v>2</v>
      </c>
      <c r="K1037" s="6">
        <f t="shared" si="50"/>
        <v>2</v>
      </c>
    </row>
    <row r="1038" spans="3:11" x14ac:dyDescent="0.25">
      <c r="C1038" s="64">
        <v>45367</v>
      </c>
      <c r="D1038" s="66" t="s">
        <v>107</v>
      </c>
      <c r="E1038" s="78">
        <v>0.65277777777777779</v>
      </c>
      <c r="F1038" s="66">
        <v>4</v>
      </c>
      <c r="G1038" s="66">
        <v>6</v>
      </c>
      <c r="H1038" s="67">
        <v>7</v>
      </c>
      <c r="I1038" s="13">
        <f t="shared" si="48"/>
        <v>871</v>
      </c>
      <c r="J1038" s="8">
        <f t="shared" si="49"/>
        <v>1</v>
      </c>
      <c r="K1038" s="6">
        <f t="shared" si="50"/>
        <v>2</v>
      </c>
    </row>
    <row r="1039" spans="3:11" x14ac:dyDescent="0.25">
      <c r="C1039" s="64">
        <v>45367</v>
      </c>
      <c r="D1039" s="66" t="s">
        <v>45</v>
      </c>
      <c r="E1039" s="78">
        <v>0.74652777777777779</v>
      </c>
      <c r="F1039" s="66">
        <v>5</v>
      </c>
      <c r="G1039" s="66">
        <v>0</v>
      </c>
      <c r="H1039" s="67">
        <v>10</v>
      </c>
      <c r="I1039" s="13">
        <f t="shared" si="48"/>
        <v>872</v>
      </c>
      <c r="J1039" s="8">
        <f t="shared" si="49"/>
        <v>1</v>
      </c>
      <c r="K1039" s="6">
        <f t="shared" si="50"/>
        <v>1</v>
      </c>
    </row>
    <row r="1040" spans="3:11" x14ac:dyDescent="0.25">
      <c r="C1040" s="64">
        <v>45374</v>
      </c>
      <c r="D1040" s="66" t="s">
        <v>45</v>
      </c>
      <c r="E1040" s="78">
        <v>0.51041666666666663</v>
      </c>
      <c r="F1040" s="66">
        <v>4</v>
      </c>
      <c r="G1040" s="66">
        <v>2</v>
      </c>
      <c r="H1040" s="67">
        <v>1</v>
      </c>
      <c r="I1040" s="13">
        <f t="shared" si="48"/>
        <v>873</v>
      </c>
      <c r="J1040" s="8">
        <f t="shared" si="49"/>
        <v>1</v>
      </c>
      <c r="K1040" s="6">
        <f t="shared" si="50"/>
        <v>1</v>
      </c>
    </row>
    <row r="1041" spans="3:11" x14ac:dyDescent="0.25">
      <c r="C1041" s="64">
        <v>45374</v>
      </c>
      <c r="D1041" s="66" t="s">
        <v>45</v>
      </c>
      <c r="E1041" s="78">
        <v>0.53472222222222221</v>
      </c>
      <c r="F1041" s="66">
        <v>4</v>
      </c>
      <c r="G1041" s="66">
        <v>2</v>
      </c>
      <c r="H1041" s="67">
        <v>2</v>
      </c>
      <c r="I1041" s="13">
        <f t="shared" si="48"/>
        <v>874</v>
      </c>
      <c r="J1041" s="8">
        <f t="shared" si="49"/>
        <v>2</v>
      </c>
      <c r="K1041" s="6">
        <f t="shared" si="50"/>
        <v>2</v>
      </c>
    </row>
    <row r="1042" spans="3:11" x14ac:dyDescent="0.25">
      <c r="C1042" s="64">
        <v>45374</v>
      </c>
      <c r="D1042" s="66" t="s">
        <v>45</v>
      </c>
      <c r="E1042" s="78">
        <v>0.53472222222222221</v>
      </c>
      <c r="F1042" s="66">
        <v>4</v>
      </c>
      <c r="G1042" s="66">
        <v>2</v>
      </c>
      <c r="H1042" s="67">
        <v>2</v>
      </c>
      <c r="I1042" s="13">
        <f t="shared" si="48"/>
        <v>874</v>
      </c>
      <c r="J1042" s="8">
        <f t="shared" si="49"/>
        <v>1</v>
      </c>
      <c r="K1042" s="6">
        <f t="shared" si="50"/>
        <v>2</v>
      </c>
    </row>
    <row r="1043" spans="3:11" x14ac:dyDescent="0.25">
      <c r="C1043" s="64">
        <v>45374</v>
      </c>
      <c r="D1043" s="66" t="s">
        <v>45</v>
      </c>
      <c r="E1043" s="78">
        <v>0.55902777777777779</v>
      </c>
      <c r="F1043" s="66">
        <v>4</v>
      </c>
      <c r="G1043" s="66">
        <v>2</v>
      </c>
      <c r="H1043" s="67">
        <v>3</v>
      </c>
      <c r="I1043" s="13">
        <f t="shared" si="48"/>
        <v>875</v>
      </c>
      <c r="J1043" s="8">
        <f t="shared" si="49"/>
        <v>1</v>
      </c>
      <c r="K1043" s="6">
        <f t="shared" si="50"/>
        <v>1</v>
      </c>
    </row>
    <row r="1044" spans="3:11" x14ac:dyDescent="0.25">
      <c r="C1044" s="64">
        <v>45374</v>
      </c>
      <c r="D1044" s="66" t="s">
        <v>125</v>
      </c>
      <c r="E1044" s="78">
        <v>0.59375</v>
      </c>
      <c r="F1044" s="66">
        <v>4</v>
      </c>
      <c r="G1044" s="66">
        <v>0</v>
      </c>
      <c r="H1044" s="67">
        <v>5</v>
      </c>
      <c r="I1044" s="13">
        <f t="shared" si="48"/>
        <v>876</v>
      </c>
      <c r="J1044" s="8">
        <f t="shared" si="49"/>
        <v>1</v>
      </c>
      <c r="K1044" s="6">
        <f t="shared" si="50"/>
        <v>1</v>
      </c>
    </row>
    <row r="1045" spans="3:11" x14ac:dyDescent="0.25">
      <c r="C1045" s="64">
        <v>45381</v>
      </c>
      <c r="D1045" s="66" t="s">
        <v>225</v>
      </c>
      <c r="E1045" s="78">
        <v>0.51041666666666663</v>
      </c>
      <c r="F1045" s="66">
        <v>4</v>
      </c>
      <c r="G1045" s="66">
        <v>0</v>
      </c>
      <c r="H1045" s="67">
        <v>1</v>
      </c>
      <c r="I1045" s="13">
        <f t="shared" si="48"/>
        <v>877</v>
      </c>
      <c r="J1045" s="8">
        <f t="shared" si="49"/>
        <v>1</v>
      </c>
      <c r="K1045" s="6">
        <f t="shared" si="50"/>
        <v>1</v>
      </c>
    </row>
    <row r="1046" spans="3:11" x14ac:dyDescent="0.25">
      <c r="C1046" s="64">
        <v>45381</v>
      </c>
      <c r="D1046" s="66" t="s">
        <v>225</v>
      </c>
      <c r="E1046" s="78">
        <v>0.55555555555555558</v>
      </c>
      <c r="F1046" s="66">
        <v>4</v>
      </c>
      <c r="G1046" s="66">
        <v>0</v>
      </c>
      <c r="H1046" s="67">
        <v>3</v>
      </c>
      <c r="I1046" s="13">
        <f t="shared" si="48"/>
        <v>878</v>
      </c>
      <c r="J1046" s="8">
        <f t="shared" si="49"/>
        <v>1</v>
      </c>
      <c r="K1046" s="6">
        <f t="shared" si="50"/>
        <v>1</v>
      </c>
    </row>
    <row r="1047" spans="3:11" x14ac:dyDescent="0.25">
      <c r="C1047" s="64">
        <v>45381</v>
      </c>
      <c r="D1047" s="66" t="s">
        <v>225</v>
      </c>
      <c r="E1047" s="78">
        <v>0.60416666666666663</v>
      </c>
      <c r="F1047" s="66">
        <v>4</v>
      </c>
      <c r="G1047" s="66">
        <v>0</v>
      </c>
      <c r="H1047" s="67">
        <v>5</v>
      </c>
      <c r="I1047" s="13">
        <f t="shared" si="48"/>
        <v>879</v>
      </c>
      <c r="J1047" s="8">
        <f t="shared" si="49"/>
        <v>1</v>
      </c>
      <c r="K1047" s="6">
        <f t="shared" si="50"/>
        <v>1</v>
      </c>
    </row>
    <row r="1048" spans="3:11" x14ac:dyDescent="0.25">
      <c r="C1048" s="64">
        <v>45381</v>
      </c>
      <c r="D1048" s="66" t="s">
        <v>45</v>
      </c>
      <c r="E1048" s="78">
        <v>0.61805555555555558</v>
      </c>
      <c r="F1048" s="66">
        <v>4</v>
      </c>
      <c r="G1048" s="66">
        <v>6</v>
      </c>
      <c r="H1048" s="67">
        <v>5</v>
      </c>
      <c r="I1048" s="13">
        <f t="shared" si="48"/>
        <v>880</v>
      </c>
      <c r="J1048" s="8">
        <f t="shared" si="49"/>
        <v>2</v>
      </c>
      <c r="K1048" s="6">
        <f t="shared" si="50"/>
        <v>2</v>
      </c>
    </row>
    <row r="1049" spans="3:11" x14ac:dyDescent="0.25">
      <c r="C1049" s="64">
        <v>45381</v>
      </c>
      <c r="D1049" s="66" t="s">
        <v>45</v>
      </c>
      <c r="E1049" s="78">
        <v>0.61805555555555558</v>
      </c>
      <c r="F1049" s="66">
        <v>4</v>
      </c>
      <c r="G1049" s="66">
        <v>6</v>
      </c>
      <c r="H1049" s="67">
        <v>5</v>
      </c>
      <c r="I1049" s="13">
        <f t="shared" si="48"/>
        <v>880</v>
      </c>
      <c r="J1049" s="8">
        <f t="shared" si="49"/>
        <v>1</v>
      </c>
      <c r="K1049" s="6">
        <f t="shared" si="50"/>
        <v>2</v>
      </c>
    </row>
    <row r="1050" spans="3:11" x14ac:dyDescent="0.25">
      <c r="C1050" s="64">
        <v>45381</v>
      </c>
      <c r="D1050" s="66" t="s">
        <v>45</v>
      </c>
      <c r="E1050" s="78">
        <v>0.64236111111111116</v>
      </c>
      <c r="F1050" s="66">
        <v>4</v>
      </c>
      <c r="G1050" s="66">
        <v>6</v>
      </c>
      <c r="H1050" s="67">
        <v>6</v>
      </c>
      <c r="I1050" s="13">
        <f t="shared" si="48"/>
        <v>881</v>
      </c>
      <c r="J1050" s="8">
        <f t="shared" si="49"/>
        <v>2</v>
      </c>
      <c r="K1050" s="6">
        <f t="shared" si="50"/>
        <v>2</v>
      </c>
    </row>
    <row r="1051" spans="3:11" x14ac:dyDescent="0.25">
      <c r="C1051" s="64">
        <v>45381</v>
      </c>
      <c r="D1051" s="66" t="s">
        <v>45</v>
      </c>
      <c r="E1051" s="78">
        <v>0.64236111111111116</v>
      </c>
      <c r="F1051" s="66">
        <v>4</v>
      </c>
      <c r="G1051" s="66">
        <v>6</v>
      </c>
      <c r="H1051" s="67">
        <v>6</v>
      </c>
      <c r="I1051" s="13">
        <f t="shared" si="48"/>
        <v>881</v>
      </c>
      <c r="J1051" s="8">
        <f t="shared" si="49"/>
        <v>1</v>
      </c>
      <c r="K1051" s="6">
        <f t="shared" si="50"/>
        <v>2</v>
      </c>
    </row>
    <row r="1052" spans="3:11" x14ac:dyDescent="0.25">
      <c r="C1052" s="64">
        <v>45381</v>
      </c>
      <c r="D1052" s="66" t="s">
        <v>225</v>
      </c>
      <c r="E1052" s="78">
        <v>0.70486111111111116</v>
      </c>
      <c r="F1052" s="66">
        <v>4</v>
      </c>
      <c r="G1052" s="66">
        <v>0</v>
      </c>
      <c r="H1052" s="67">
        <v>9</v>
      </c>
      <c r="I1052" s="13">
        <f t="shared" si="48"/>
        <v>882</v>
      </c>
      <c r="J1052" s="8">
        <f t="shared" si="49"/>
        <v>1</v>
      </c>
      <c r="K1052" s="6">
        <f t="shared" si="50"/>
        <v>1</v>
      </c>
    </row>
    <row r="1053" spans="3:11" x14ac:dyDescent="0.25">
      <c r="C1053" s="64">
        <v>45381</v>
      </c>
      <c r="D1053" s="66" t="s">
        <v>45</v>
      </c>
      <c r="E1053" s="78">
        <v>0.71875</v>
      </c>
      <c r="F1053" s="66">
        <v>4</v>
      </c>
      <c r="G1053" s="66">
        <v>6</v>
      </c>
      <c r="H1053" s="67">
        <v>9</v>
      </c>
      <c r="I1053" s="13">
        <f t="shared" si="48"/>
        <v>883</v>
      </c>
      <c r="J1053" s="8">
        <f t="shared" si="49"/>
        <v>1</v>
      </c>
      <c r="K1053" s="6">
        <f t="shared" si="50"/>
        <v>1</v>
      </c>
    </row>
    <row r="1054" spans="3:11" x14ac:dyDescent="0.25">
      <c r="C1054" s="64">
        <v>45381</v>
      </c>
      <c r="D1054" s="66" t="s">
        <v>45</v>
      </c>
      <c r="E1054" s="78">
        <v>0.74652777777777779</v>
      </c>
      <c r="F1054" s="66">
        <v>4</v>
      </c>
      <c r="G1054" s="66">
        <v>6</v>
      </c>
      <c r="H1054" s="67">
        <v>10</v>
      </c>
      <c r="I1054" s="13">
        <f t="shared" si="48"/>
        <v>884</v>
      </c>
      <c r="J1054" s="8">
        <f t="shared" si="49"/>
        <v>1</v>
      </c>
      <c r="K1054" s="6">
        <f t="shared" si="50"/>
        <v>1</v>
      </c>
    </row>
    <row r="1055" spans="3:11" x14ac:dyDescent="0.25">
      <c r="C1055" s="64">
        <v>45388</v>
      </c>
      <c r="D1055" s="66" t="s">
        <v>44</v>
      </c>
      <c r="E1055" s="78">
        <v>0.54166666666666663</v>
      </c>
      <c r="F1055" s="66">
        <v>10</v>
      </c>
      <c r="G1055" s="66">
        <v>0</v>
      </c>
      <c r="H1055" s="67">
        <v>2</v>
      </c>
      <c r="I1055" s="13">
        <f t="shared" si="48"/>
        <v>885</v>
      </c>
      <c r="J1055" s="8">
        <f t="shared" si="49"/>
        <v>2</v>
      </c>
      <c r="K1055" s="6">
        <f t="shared" si="50"/>
        <v>2</v>
      </c>
    </row>
    <row r="1056" spans="3:11" x14ac:dyDescent="0.25">
      <c r="C1056" s="64">
        <v>45388</v>
      </c>
      <c r="D1056" s="66" t="s">
        <v>44</v>
      </c>
      <c r="E1056" s="78">
        <v>0.54166666666666663</v>
      </c>
      <c r="F1056" s="66">
        <v>10</v>
      </c>
      <c r="G1056" s="66">
        <v>0</v>
      </c>
      <c r="H1056" s="67">
        <v>2</v>
      </c>
      <c r="I1056" s="13">
        <f t="shared" si="48"/>
        <v>885</v>
      </c>
      <c r="J1056" s="8">
        <f t="shared" si="49"/>
        <v>1</v>
      </c>
      <c r="K1056" s="6">
        <f t="shared" si="50"/>
        <v>2</v>
      </c>
    </row>
    <row r="1057" spans="3:11" x14ac:dyDescent="0.25">
      <c r="C1057" s="64">
        <v>45388</v>
      </c>
      <c r="D1057" s="66" t="s">
        <v>107</v>
      </c>
      <c r="E1057" s="78">
        <v>0.67708333333333337</v>
      </c>
      <c r="F1057" s="66">
        <v>5</v>
      </c>
      <c r="G1057" s="66">
        <v>0</v>
      </c>
      <c r="H1057" s="67">
        <v>8</v>
      </c>
      <c r="I1057" s="13">
        <f t="shared" si="48"/>
        <v>886</v>
      </c>
      <c r="J1057" s="8">
        <f t="shared" si="49"/>
        <v>1</v>
      </c>
      <c r="K1057" s="6">
        <f t="shared" si="50"/>
        <v>1</v>
      </c>
    </row>
    <row r="1058" spans="3:11" x14ac:dyDescent="0.25">
      <c r="C1058" s="64">
        <v>45395</v>
      </c>
      <c r="D1058" s="66" t="s">
        <v>227</v>
      </c>
      <c r="E1058" s="78">
        <v>0.62152777777777779</v>
      </c>
      <c r="F1058" s="66">
        <v>4</v>
      </c>
      <c r="G1058" s="66">
        <v>0</v>
      </c>
      <c r="H1058" s="67">
        <v>6</v>
      </c>
      <c r="I1058" s="13">
        <f t="shared" si="48"/>
        <v>887</v>
      </c>
      <c r="J1058" s="8">
        <f t="shared" si="49"/>
        <v>2</v>
      </c>
      <c r="K1058" s="6">
        <f t="shared" si="50"/>
        <v>2</v>
      </c>
    </row>
    <row r="1059" spans="3:11" x14ac:dyDescent="0.25">
      <c r="C1059" s="64">
        <v>45395</v>
      </c>
      <c r="D1059" s="66" t="s">
        <v>227</v>
      </c>
      <c r="E1059" s="78">
        <v>0.62152777777777779</v>
      </c>
      <c r="F1059" s="66">
        <v>4</v>
      </c>
      <c r="G1059" s="66">
        <v>0</v>
      </c>
      <c r="H1059" s="67">
        <v>6</v>
      </c>
      <c r="I1059" s="13">
        <f t="shared" si="48"/>
        <v>887</v>
      </c>
      <c r="J1059" s="8">
        <f t="shared" si="49"/>
        <v>1</v>
      </c>
      <c r="K1059" s="6">
        <f t="shared" si="50"/>
        <v>2</v>
      </c>
    </row>
    <row r="1060" spans="3:11" x14ac:dyDescent="0.25">
      <c r="C1060" s="64">
        <v>45395</v>
      </c>
      <c r="D1060" s="66" t="s">
        <v>227</v>
      </c>
      <c r="E1060" s="78">
        <v>0.64930555555555558</v>
      </c>
      <c r="F1060" s="66">
        <v>4</v>
      </c>
      <c r="G1060" s="66">
        <v>0</v>
      </c>
      <c r="H1060" s="67">
        <v>7</v>
      </c>
      <c r="I1060" s="13">
        <f t="shared" si="48"/>
        <v>888</v>
      </c>
      <c r="J1060" s="8">
        <f t="shared" si="49"/>
        <v>1</v>
      </c>
      <c r="K1060" s="6">
        <f t="shared" si="50"/>
        <v>1</v>
      </c>
    </row>
    <row r="1061" spans="3:11" x14ac:dyDescent="0.25">
      <c r="C1061" s="64">
        <v>45395</v>
      </c>
      <c r="D1061" s="66" t="s">
        <v>227</v>
      </c>
      <c r="E1061" s="78">
        <v>0.70138888888888884</v>
      </c>
      <c r="F1061" s="66">
        <v>4</v>
      </c>
      <c r="G1061" s="66">
        <v>0</v>
      </c>
      <c r="H1061" s="67">
        <v>9</v>
      </c>
      <c r="I1061" s="13">
        <f t="shared" si="48"/>
        <v>889</v>
      </c>
      <c r="J1061" s="8">
        <f t="shared" si="49"/>
        <v>1</v>
      </c>
      <c r="K1061" s="6">
        <f t="shared" si="50"/>
        <v>1</v>
      </c>
    </row>
    <row r="1062" spans="3:11" x14ac:dyDescent="0.25">
      <c r="C1062" s="64">
        <v>45402</v>
      </c>
      <c r="D1062" s="66" t="s">
        <v>229</v>
      </c>
      <c r="E1062" s="78">
        <v>0.5625</v>
      </c>
      <c r="F1062" s="66">
        <v>4</v>
      </c>
      <c r="G1062" s="66">
        <v>0</v>
      </c>
      <c r="H1062" s="67">
        <v>4</v>
      </c>
      <c r="I1062" s="13">
        <f t="shared" si="48"/>
        <v>890</v>
      </c>
      <c r="J1062" s="8">
        <f t="shared" si="49"/>
        <v>2</v>
      </c>
      <c r="K1062" s="6">
        <f t="shared" si="50"/>
        <v>2</v>
      </c>
    </row>
    <row r="1063" spans="3:11" x14ac:dyDescent="0.25">
      <c r="C1063" s="64">
        <v>45402</v>
      </c>
      <c r="D1063" s="66" t="s">
        <v>229</v>
      </c>
      <c r="E1063" s="78">
        <v>0.5625</v>
      </c>
      <c r="F1063" s="66">
        <v>4</v>
      </c>
      <c r="G1063" s="66">
        <v>0</v>
      </c>
      <c r="H1063" s="67">
        <v>4</v>
      </c>
      <c r="I1063" s="13">
        <f t="shared" si="48"/>
        <v>890</v>
      </c>
      <c r="J1063" s="8">
        <f t="shared" si="49"/>
        <v>1</v>
      </c>
      <c r="K1063" s="6">
        <f t="shared" si="50"/>
        <v>2</v>
      </c>
    </row>
    <row r="1064" spans="3:11" x14ac:dyDescent="0.25">
      <c r="C1064" s="64">
        <v>45402</v>
      </c>
      <c r="D1064" s="66" t="s">
        <v>229</v>
      </c>
      <c r="E1064" s="78">
        <v>0.58680555555555558</v>
      </c>
      <c r="F1064" s="66">
        <v>4</v>
      </c>
      <c r="G1064" s="66">
        <v>0</v>
      </c>
      <c r="H1064" s="67">
        <v>5</v>
      </c>
      <c r="I1064" s="13">
        <f t="shared" si="48"/>
        <v>891</v>
      </c>
      <c r="J1064" s="8">
        <f t="shared" si="49"/>
        <v>1</v>
      </c>
      <c r="K1064" s="6">
        <f t="shared" si="50"/>
        <v>1</v>
      </c>
    </row>
    <row r="1065" spans="3:11" x14ac:dyDescent="0.25">
      <c r="C1065" s="64">
        <v>45402</v>
      </c>
      <c r="D1065" s="66" t="s">
        <v>44</v>
      </c>
      <c r="E1065" s="78">
        <v>0.60069444444444442</v>
      </c>
      <c r="F1065" s="66">
        <v>4</v>
      </c>
      <c r="G1065" s="66">
        <v>7</v>
      </c>
      <c r="H1065" s="67">
        <v>6</v>
      </c>
      <c r="I1065" s="13">
        <f t="shared" si="48"/>
        <v>892</v>
      </c>
      <c r="J1065" s="8">
        <f t="shared" si="49"/>
        <v>1</v>
      </c>
      <c r="K1065" s="6">
        <f t="shared" si="50"/>
        <v>1</v>
      </c>
    </row>
    <row r="1066" spans="3:11" x14ac:dyDescent="0.25">
      <c r="C1066" s="64">
        <v>45402</v>
      </c>
      <c r="D1066" s="66" t="s">
        <v>44</v>
      </c>
      <c r="E1066" s="78">
        <v>0.65277777777777779</v>
      </c>
      <c r="F1066" s="66">
        <v>4</v>
      </c>
      <c r="G1066" s="66">
        <v>7</v>
      </c>
      <c r="H1066" s="67">
        <v>8</v>
      </c>
      <c r="I1066" s="13">
        <f t="shared" si="48"/>
        <v>893</v>
      </c>
      <c r="J1066" s="8">
        <f t="shared" si="49"/>
        <v>1</v>
      </c>
      <c r="K1066" s="6">
        <f t="shared" si="50"/>
        <v>1</v>
      </c>
    </row>
    <row r="1067" spans="3:11" x14ac:dyDescent="0.25">
      <c r="C1067" s="64">
        <v>45402</v>
      </c>
      <c r="D1067" s="66" t="s">
        <v>229</v>
      </c>
      <c r="E1067" s="78">
        <v>0.71527777777777779</v>
      </c>
      <c r="F1067" s="66">
        <v>4</v>
      </c>
      <c r="G1067" s="66">
        <v>0</v>
      </c>
      <c r="H1067" s="67">
        <v>10</v>
      </c>
      <c r="I1067" s="13">
        <f t="shared" si="48"/>
        <v>894</v>
      </c>
      <c r="J1067" s="8">
        <f t="shared" si="49"/>
        <v>1</v>
      </c>
      <c r="K1067" s="6">
        <f t="shared" si="50"/>
        <v>1</v>
      </c>
    </row>
    <row r="1068" spans="3:11" x14ac:dyDescent="0.25">
      <c r="C1068" s="64">
        <v>45409</v>
      </c>
      <c r="D1068" s="66" t="s">
        <v>45</v>
      </c>
      <c r="E1068" s="78">
        <v>0.52777777777777779</v>
      </c>
      <c r="F1068" s="66">
        <v>4</v>
      </c>
      <c r="G1068" s="66">
        <v>0</v>
      </c>
      <c r="H1068" s="67">
        <v>3</v>
      </c>
      <c r="I1068" s="13">
        <f t="shared" si="48"/>
        <v>895</v>
      </c>
      <c r="J1068" s="8">
        <f t="shared" si="49"/>
        <v>1</v>
      </c>
      <c r="K1068" s="6">
        <f t="shared" si="50"/>
        <v>1</v>
      </c>
    </row>
    <row r="1069" spans="3:11" x14ac:dyDescent="0.25">
      <c r="C1069" s="64">
        <v>45409</v>
      </c>
      <c r="D1069" s="66" t="s">
        <v>107</v>
      </c>
      <c r="E1069" s="78">
        <v>0.53819444444444442</v>
      </c>
      <c r="F1069" s="66">
        <v>4</v>
      </c>
      <c r="G1069" s="66">
        <v>4</v>
      </c>
      <c r="H1069" s="67">
        <v>3</v>
      </c>
      <c r="I1069" s="13">
        <f t="shared" si="48"/>
        <v>896</v>
      </c>
      <c r="J1069" s="8">
        <f t="shared" si="49"/>
        <v>1</v>
      </c>
      <c r="K1069" s="6">
        <f t="shared" si="50"/>
        <v>1</v>
      </c>
    </row>
    <row r="1070" spans="3:11" x14ac:dyDescent="0.25">
      <c r="C1070" s="64">
        <v>45409</v>
      </c>
      <c r="D1070" s="66" t="s">
        <v>107</v>
      </c>
      <c r="E1070" s="78">
        <v>0.5625</v>
      </c>
      <c r="F1070" s="66">
        <v>4</v>
      </c>
      <c r="G1070" s="66">
        <v>4</v>
      </c>
      <c r="H1070" s="67">
        <v>4</v>
      </c>
      <c r="I1070" s="13">
        <f t="shared" si="48"/>
        <v>897</v>
      </c>
      <c r="J1070" s="8">
        <f t="shared" si="49"/>
        <v>1</v>
      </c>
      <c r="K1070" s="6">
        <f t="shared" si="50"/>
        <v>1</v>
      </c>
    </row>
    <row r="1071" spans="3:11" x14ac:dyDescent="0.25">
      <c r="C1071" s="64">
        <v>45409</v>
      </c>
      <c r="D1071" s="66" t="s">
        <v>45</v>
      </c>
      <c r="E1071" s="78">
        <v>0.57638888888888884</v>
      </c>
      <c r="F1071" s="66">
        <v>4</v>
      </c>
      <c r="G1071" s="66">
        <v>0</v>
      </c>
      <c r="H1071" s="67">
        <v>5</v>
      </c>
      <c r="I1071" s="13">
        <f t="shared" si="48"/>
        <v>898</v>
      </c>
      <c r="J1071" s="8">
        <f t="shared" si="49"/>
        <v>1</v>
      </c>
      <c r="K1071" s="6">
        <f t="shared" si="50"/>
        <v>1</v>
      </c>
    </row>
    <row r="1072" spans="3:11" x14ac:dyDescent="0.25">
      <c r="C1072" s="64">
        <v>45409</v>
      </c>
      <c r="D1072" s="66" t="s">
        <v>107</v>
      </c>
      <c r="E1072" s="78">
        <v>0.58680555555555558</v>
      </c>
      <c r="F1072" s="66">
        <v>4</v>
      </c>
      <c r="G1072" s="66">
        <v>4</v>
      </c>
      <c r="H1072" s="67">
        <v>5</v>
      </c>
      <c r="I1072" s="13">
        <f t="shared" si="48"/>
        <v>899</v>
      </c>
      <c r="J1072" s="8">
        <f t="shared" si="49"/>
        <v>1</v>
      </c>
      <c r="K1072" s="6">
        <f t="shared" si="50"/>
        <v>1</v>
      </c>
    </row>
    <row r="1073" spans="3:11" x14ac:dyDescent="0.25">
      <c r="C1073" s="64">
        <v>45409</v>
      </c>
      <c r="D1073" s="66" t="s">
        <v>45</v>
      </c>
      <c r="E1073" s="78">
        <v>0.625</v>
      </c>
      <c r="F1073" s="66">
        <v>4</v>
      </c>
      <c r="G1073" s="66">
        <v>0</v>
      </c>
      <c r="H1073" s="67">
        <v>7</v>
      </c>
      <c r="I1073" s="13">
        <f t="shared" si="48"/>
        <v>900</v>
      </c>
      <c r="J1073" s="8">
        <f t="shared" si="49"/>
        <v>1</v>
      </c>
      <c r="K1073" s="6">
        <f t="shared" si="50"/>
        <v>1</v>
      </c>
    </row>
    <row r="1074" spans="3:11" x14ac:dyDescent="0.25">
      <c r="C1074" s="64">
        <v>45409</v>
      </c>
      <c r="D1074" s="66" t="s">
        <v>107</v>
      </c>
      <c r="E1074" s="78">
        <v>0.63541666666666663</v>
      </c>
      <c r="F1074" s="66">
        <v>4</v>
      </c>
      <c r="G1074" s="66">
        <v>4</v>
      </c>
      <c r="H1074" s="67">
        <v>7</v>
      </c>
      <c r="I1074" s="13">
        <f t="shared" si="48"/>
        <v>901</v>
      </c>
      <c r="J1074" s="8">
        <f t="shared" si="49"/>
        <v>1</v>
      </c>
      <c r="K1074" s="6">
        <f t="shared" si="50"/>
        <v>1</v>
      </c>
    </row>
    <row r="1075" spans="3:11" x14ac:dyDescent="0.25">
      <c r="C1075" s="64">
        <v>45409</v>
      </c>
      <c r="D1075" s="66" t="s">
        <v>45</v>
      </c>
      <c r="E1075" s="78">
        <v>0.64930555555555558</v>
      </c>
      <c r="F1075" s="66">
        <v>4</v>
      </c>
      <c r="G1075" s="66">
        <v>0</v>
      </c>
      <c r="H1075" s="67">
        <v>8</v>
      </c>
      <c r="I1075" s="13">
        <f t="shared" si="48"/>
        <v>902</v>
      </c>
      <c r="J1075" s="8">
        <f t="shared" si="49"/>
        <v>1</v>
      </c>
      <c r="K1075" s="6">
        <f t="shared" si="50"/>
        <v>1</v>
      </c>
    </row>
    <row r="1076" spans="3:11" x14ac:dyDescent="0.25">
      <c r="C1076" s="64">
        <v>45409</v>
      </c>
      <c r="D1076" s="66" t="s">
        <v>45</v>
      </c>
      <c r="E1076" s="78">
        <v>0.70138888888888884</v>
      </c>
      <c r="F1076" s="66">
        <v>4</v>
      </c>
      <c r="G1076" s="66">
        <v>0</v>
      </c>
      <c r="H1076" s="67">
        <v>10</v>
      </c>
      <c r="I1076" s="13">
        <f t="shared" si="48"/>
        <v>903</v>
      </c>
      <c r="J1076" s="8">
        <f t="shared" si="49"/>
        <v>1</v>
      </c>
      <c r="K1076" s="6">
        <f t="shared" si="50"/>
        <v>1</v>
      </c>
    </row>
    <row r="1077" spans="3:11" x14ac:dyDescent="0.25">
      <c r="C1077" s="64">
        <v>45416</v>
      </c>
      <c r="D1077" s="66" t="s">
        <v>46</v>
      </c>
      <c r="E1077" s="78">
        <v>0.54513888888888884</v>
      </c>
      <c r="F1077" s="66">
        <v>6</v>
      </c>
      <c r="G1077" s="66">
        <v>0</v>
      </c>
      <c r="H1077" s="67">
        <v>4</v>
      </c>
      <c r="I1077" s="13">
        <f t="shared" si="48"/>
        <v>904</v>
      </c>
      <c r="J1077" s="8">
        <f t="shared" si="49"/>
        <v>1</v>
      </c>
      <c r="K1077" s="6">
        <f t="shared" si="50"/>
        <v>1</v>
      </c>
    </row>
    <row r="1078" spans="3:11" x14ac:dyDescent="0.25">
      <c r="C1078" s="64">
        <v>45416</v>
      </c>
      <c r="D1078" s="66" t="s">
        <v>46</v>
      </c>
      <c r="E1078" s="78">
        <v>0.56944444444444442</v>
      </c>
      <c r="F1078" s="66">
        <v>6</v>
      </c>
      <c r="G1078" s="66">
        <v>0</v>
      </c>
      <c r="H1078" s="67">
        <v>5</v>
      </c>
      <c r="I1078" s="13">
        <f t="shared" si="48"/>
        <v>905</v>
      </c>
      <c r="J1078" s="8">
        <f t="shared" si="49"/>
        <v>1</v>
      </c>
      <c r="K1078" s="6">
        <f t="shared" si="50"/>
        <v>1</v>
      </c>
    </row>
    <row r="1079" spans="3:11" x14ac:dyDescent="0.25">
      <c r="C1079" s="64">
        <v>45416</v>
      </c>
      <c r="D1079" s="66" t="s">
        <v>46</v>
      </c>
      <c r="E1079" s="78">
        <v>0.64236111111111116</v>
      </c>
      <c r="F1079" s="66">
        <v>6</v>
      </c>
      <c r="G1079" s="66">
        <v>0</v>
      </c>
      <c r="H1079" s="67">
        <v>8</v>
      </c>
      <c r="I1079" s="13">
        <f t="shared" si="48"/>
        <v>906</v>
      </c>
      <c r="J1079" s="8">
        <f t="shared" si="49"/>
        <v>1</v>
      </c>
      <c r="K1079" s="6">
        <f t="shared" si="50"/>
        <v>1</v>
      </c>
    </row>
    <row r="1080" spans="3:11" x14ac:dyDescent="0.25">
      <c r="C1080" s="64">
        <v>45416</v>
      </c>
      <c r="D1080" s="66" t="s">
        <v>107</v>
      </c>
      <c r="E1080" s="78">
        <v>0.68055555555555558</v>
      </c>
      <c r="F1080" s="66">
        <v>4</v>
      </c>
      <c r="G1080" s="66">
        <v>8</v>
      </c>
      <c r="H1080" s="67">
        <v>9</v>
      </c>
      <c r="I1080" s="13">
        <f t="shared" si="48"/>
        <v>907</v>
      </c>
      <c r="J1080" s="8">
        <f t="shared" si="49"/>
        <v>1</v>
      </c>
      <c r="K1080" s="6">
        <f t="shared" si="50"/>
        <v>1</v>
      </c>
    </row>
    <row r="1081" spans="3:11" x14ac:dyDescent="0.25">
      <c r="C1081" s="64">
        <v>45423</v>
      </c>
      <c r="D1081" s="66" t="s">
        <v>49</v>
      </c>
      <c r="E1081" s="78">
        <v>0.54166666666666663</v>
      </c>
      <c r="F1081" s="66">
        <v>8</v>
      </c>
      <c r="G1081" s="66">
        <v>0</v>
      </c>
      <c r="H1081" s="67">
        <v>4</v>
      </c>
      <c r="I1081" s="13">
        <f t="shared" si="48"/>
        <v>908</v>
      </c>
      <c r="J1081" s="8">
        <f t="shared" si="49"/>
        <v>2</v>
      </c>
      <c r="K1081" s="6">
        <f t="shared" si="50"/>
        <v>2</v>
      </c>
    </row>
    <row r="1082" spans="3:11" x14ac:dyDescent="0.25">
      <c r="C1082" s="64">
        <v>45423</v>
      </c>
      <c r="D1082" s="66" t="s">
        <v>49</v>
      </c>
      <c r="E1082" s="78">
        <v>0.54166666666666663</v>
      </c>
      <c r="F1082" s="66">
        <v>8</v>
      </c>
      <c r="G1082" s="66">
        <v>0</v>
      </c>
      <c r="H1082" s="67">
        <v>4</v>
      </c>
      <c r="I1082" s="13">
        <f t="shared" si="48"/>
        <v>908</v>
      </c>
      <c r="J1082" s="8">
        <f t="shared" si="49"/>
        <v>1</v>
      </c>
      <c r="K1082" s="6">
        <f t="shared" si="50"/>
        <v>2</v>
      </c>
    </row>
    <row r="1083" spans="3:11" x14ac:dyDescent="0.25">
      <c r="C1083" s="64">
        <v>45423</v>
      </c>
      <c r="D1083" s="66" t="s">
        <v>49</v>
      </c>
      <c r="E1083" s="78">
        <v>0.59027777777777779</v>
      </c>
      <c r="F1083" s="66">
        <v>8</v>
      </c>
      <c r="G1083" s="66">
        <v>0</v>
      </c>
      <c r="H1083" s="67">
        <v>6</v>
      </c>
      <c r="I1083" s="13">
        <f t="shared" si="48"/>
        <v>909</v>
      </c>
      <c r="J1083" s="8">
        <f t="shared" si="49"/>
        <v>1</v>
      </c>
      <c r="K1083" s="6">
        <f t="shared" si="50"/>
        <v>1</v>
      </c>
    </row>
    <row r="1084" spans="3:11" x14ac:dyDescent="0.25">
      <c r="C1084" s="64">
        <v>45423</v>
      </c>
      <c r="D1084" s="66" t="s">
        <v>107</v>
      </c>
      <c r="E1084" s="78">
        <v>0.65277777777777779</v>
      </c>
      <c r="F1084" s="66">
        <v>5</v>
      </c>
      <c r="G1084" s="66">
        <v>0</v>
      </c>
      <c r="H1084" s="67">
        <v>8</v>
      </c>
      <c r="I1084" s="13">
        <f t="shared" si="48"/>
        <v>910</v>
      </c>
      <c r="J1084" s="8">
        <f t="shared" si="49"/>
        <v>1</v>
      </c>
      <c r="K1084" s="6">
        <f t="shared" si="50"/>
        <v>1</v>
      </c>
    </row>
    <row r="1085" spans="3:11" x14ac:dyDescent="0.25">
      <c r="C1085" s="64">
        <v>45423</v>
      </c>
      <c r="D1085" s="66" t="s">
        <v>107</v>
      </c>
      <c r="E1085" s="78">
        <v>0.67708333333333337</v>
      </c>
      <c r="F1085" s="66">
        <v>5</v>
      </c>
      <c r="G1085" s="66">
        <v>0</v>
      </c>
      <c r="H1085" s="67">
        <v>9</v>
      </c>
      <c r="I1085" s="13">
        <f t="shared" si="48"/>
        <v>911</v>
      </c>
      <c r="J1085" s="8">
        <f t="shared" si="49"/>
        <v>1</v>
      </c>
      <c r="K1085" s="6">
        <f t="shared" si="50"/>
        <v>1</v>
      </c>
    </row>
    <row r="1086" spans="3:11" x14ac:dyDescent="0.25">
      <c r="C1086" s="64">
        <v>45430</v>
      </c>
      <c r="D1086" s="66" t="s">
        <v>56</v>
      </c>
      <c r="E1086" s="78">
        <v>0.46180555555555558</v>
      </c>
      <c r="F1086" s="66">
        <v>5</v>
      </c>
      <c r="G1086" s="66">
        <v>3</v>
      </c>
      <c r="H1086" s="67">
        <v>1</v>
      </c>
      <c r="I1086" s="13">
        <f t="shared" si="48"/>
        <v>912</v>
      </c>
      <c r="J1086" s="8">
        <f t="shared" si="49"/>
        <v>1</v>
      </c>
      <c r="K1086" s="6">
        <f t="shared" si="50"/>
        <v>1</v>
      </c>
    </row>
    <row r="1087" spans="3:11" x14ac:dyDescent="0.25">
      <c r="C1087" s="64">
        <v>45430</v>
      </c>
      <c r="D1087" s="66" t="s">
        <v>225</v>
      </c>
      <c r="E1087" s="78">
        <v>0.5</v>
      </c>
      <c r="F1087" s="66">
        <v>7</v>
      </c>
      <c r="G1087" s="66">
        <v>4</v>
      </c>
      <c r="H1087" s="67">
        <v>1</v>
      </c>
      <c r="I1087" s="13">
        <f t="shared" si="48"/>
        <v>913</v>
      </c>
      <c r="J1087" s="8">
        <f t="shared" si="49"/>
        <v>2</v>
      </c>
      <c r="K1087" s="6">
        <f t="shared" si="50"/>
        <v>2</v>
      </c>
    </row>
    <row r="1088" spans="3:11" x14ac:dyDescent="0.25">
      <c r="C1088" s="64">
        <v>45430</v>
      </c>
      <c r="D1088" s="66" t="s">
        <v>225</v>
      </c>
      <c r="E1088" s="78">
        <v>0.5</v>
      </c>
      <c r="F1088" s="66">
        <v>7</v>
      </c>
      <c r="G1088" s="66">
        <v>4</v>
      </c>
      <c r="H1088" s="67">
        <v>1</v>
      </c>
      <c r="I1088" s="13">
        <f t="shared" si="48"/>
        <v>913</v>
      </c>
      <c r="J1088" s="8">
        <f t="shared" si="49"/>
        <v>1</v>
      </c>
      <c r="K1088" s="6">
        <f t="shared" si="50"/>
        <v>2</v>
      </c>
    </row>
    <row r="1089" spans="3:11" x14ac:dyDescent="0.25">
      <c r="C1089" s="64">
        <v>45430</v>
      </c>
      <c r="D1089" s="66" t="s">
        <v>56</v>
      </c>
      <c r="E1089" s="78">
        <v>0.60763888888888884</v>
      </c>
      <c r="F1089" s="66">
        <v>5</v>
      </c>
      <c r="G1089" s="66">
        <v>3</v>
      </c>
      <c r="H1089" s="67">
        <v>7</v>
      </c>
      <c r="I1089" s="13">
        <f t="shared" si="48"/>
        <v>914</v>
      </c>
      <c r="J1089" s="8">
        <f t="shared" si="49"/>
        <v>2</v>
      </c>
      <c r="K1089" s="6">
        <f t="shared" si="50"/>
        <v>2</v>
      </c>
    </row>
    <row r="1090" spans="3:11" x14ac:dyDescent="0.25">
      <c r="C1090" s="64">
        <v>45430</v>
      </c>
      <c r="D1090" s="66" t="s">
        <v>56</v>
      </c>
      <c r="E1090" s="78">
        <v>0.60763888888888884</v>
      </c>
      <c r="F1090" s="66">
        <v>5</v>
      </c>
      <c r="G1090" s="66">
        <v>3</v>
      </c>
      <c r="H1090" s="67">
        <v>7</v>
      </c>
      <c r="I1090" s="13">
        <f t="shared" si="48"/>
        <v>914</v>
      </c>
      <c r="J1090" s="8">
        <f t="shared" si="49"/>
        <v>1</v>
      </c>
      <c r="K1090" s="6">
        <f t="shared" si="50"/>
        <v>2</v>
      </c>
    </row>
    <row r="1091" spans="3:11" x14ac:dyDescent="0.25">
      <c r="C1091" s="64">
        <v>45430</v>
      </c>
      <c r="D1091" s="66" t="s">
        <v>225</v>
      </c>
      <c r="E1091" s="78">
        <v>0.64583333333333337</v>
      </c>
      <c r="F1091" s="66">
        <v>7</v>
      </c>
      <c r="G1091" s="66">
        <v>4</v>
      </c>
      <c r="H1091" s="67">
        <v>8</v>
      </c>
      <c r="I1091" s="13">
        <f t="shared" si="48"/>
        <v>915</v>
      </c>
      <c r="J1091" s="8">
        <f t="shared" si="49"/>
        <v>1</v>
      </c>
      <c r="K1091" s="6">
        <f t="shared" si="50"/>
        <v>1</v>
      </c>
    </row>
    <row r="1092" spans="3:11" x14ac:dyDescent="0.25">
      <c r="C1092" s="64">
        <v>45430</v>
      </c>
      <c r="D1092" s="66" t="s">
        <v>56</v>
      </c>
      <c r="E1092" s="78">
        <v>0.6875</v>
      </c>
      <c r="F1092" s="66">
        <v>5</v>
      </c>
      <c r="G1092" s="66">
        <v>3</v>
      </c>
      <c r="H1092" s="67">
        <v>10</v>
      </c>
      <c r="I1092" s="13">
        <f t="shared" si="48"/>
        <v>916</v>
      </c>
      <c r="J1092" s="8">
        <f t="shared" si="49"/>
        <v>2</v>
      </c>
      <c r="K1092" s="6">
        <f t="shared" si="50"/>
        <v>2</v>
      </c>
    </row>
    <row r="1093" spans="3:11" x14ac:dyDescent="0.25">
      <c r="C1093" s="64">
        <v>45430</v>
      </c>
      <c r="D1093" s="66" t="s">
        <v>56</v>
      </c>
      <c r="E1093" s="78">
        <v>0.6875</v>
      </c>
      <c r="F1093" s="66">
        <v>5</v>
      </c>
      <c r="G1093" s="66">
        <v>3</v>
      </c>
      <c r="H1093" s="67">
        <v>10</v>
      </c>
      <c r="I1093" s="13">
        <f t="shared" si="48"/>
        <v>916</v>
      </c>
      <c r="J1093" s="8">
        <f t="shared" si="49"/>
        <v>1</v>
      </c>
      <c r="K1093" s="6">
        <f t="shared" si="50"/>
        <v>2</v>
      </c>
    </row>
    <row r="1094" spans="3:11" x14ac:dyDescent="0.25">
      <c r="C1094" s="64">
        <v>45437</v>
      </c>
      <c r="D1094" s="66" t="s">
        <v>44</v>
      </c>
      <c r="E1094" s="78">
        <v>0.4826388888888889</v>
      </c>
      <c r="F1094" s="66">
        <v>5</v>
      </c>
      <c r="G1094" s="66">
        <v>8</v>
      </c>
      <c r="H1094" s="67">
        <v>2</v>
      </c>
      <c r="I1094" s="13">
        <f t="shared" ref="I1094:I1157" si="51">IF(AND(C1094=C1093,H1094=H1093,D1093=D1094),I1093,I1093+1)</f>
        <v>917</v>
      </c>
      <c r="J1094" s="8">
        <f t="shared" ref="J1094:J1157" si="52">IF(I1094=I1096,3,IF(I1094=I1095,2,1))</f>
        <v>2</v>
      </c>
      <c r="K1094" s="6">
        <f t="shared" ref="K1094:K1157" si="53">IF(J1092=3,3,IF(J1093=3,3,IF(J1093=2,2,J1094)))</f>
        <v>2</v>
      </c>
    </row>
    <row r="1095" spans="3:11" x14ac:dyDescent="0.25">
      <c r="C1095" s="64">
        <v>45437</v>
      </c>
      <c r="D1095" s="66" t="s">
        <v>44</v>
      </c>
      <c r="E1095" s="78">
        <v>0.4826388888888889</v>
      </c>
      <c r="F1095" s="66">
        <v>5</v>
      </c>
      <c r="G1095" s="66">
        <v>8</v>
      </c>
      <c r="H1095" s="67">
        <v>2</v>
      </c>
      <c r="I1095" s="13">
        <f t="shared" si="51"/>
        <v>917</v>
      </c>
      <c r="J1095" s="8">
        <f t="shared" si="52"/>
        <v>1</v>
      </c>
      <c r="K1095" s="6">
        <f t="shared" si="53"/>
        <v>2</v>
      </c>
    </row>
    <row r="1096" spans="3:11" x14ac:dyDescent="0.25">
      <c r="C1096" s="64">
        <v>45437</v>
      </c>
      <c r="D1096" s="66" t="s">
        <v>44</v>
      </c>
      <c r="E1096" s="78">
        <v>0.53125</v>
      </c>
      <c r="F1096" s="66">
        <v>5</v>
      </c>
      <c r="G1096" s="66">
        <v>8</v>
      </c>
      <c r="H1096" s="67">
        <v>4</v>
      </c>
      <c r="I1096" s="13">
        <f t="shared" si="51"/>
        <v>918</v>
      </c>
      <c r="J1096" s="8">
        <f t="shared" si="52"/>
        <v>1</v>
      </c>
      <c r="K1096" s="6">
        <f t="shared" si="53"/>
        <v>1</v>
      </c>
    </row>
    <row r="1097" spans="3:11" x14ac:dyDescent="0.25">
      <c r="C1097" s="64">
        <v>45437</v>
      </c>
      <c r="D1097" s="66" t="s">
        <v>44</v>
      </c>
      <c r="E1097" s="78">
        <v>0.55555555555555558</v>
      </c>
      <c r="F1097" s="66">
        <v>5</v>
      </c>
      <c r="G1097" s="66">
        <v>8</v>
      </c>
      <c r="H1097" s="67">
        <v>5</v>
      </c>
      <c r="I1097" s="13">
        <f t="shared" si="51"/>
        <v>919</v>
      </c>
      <c r="J1097" s="8">
        <f t="shared" si="52"/>
        <v>2</v>
      </c>
      <c r="K1097" s="6">
        <f t="shared" si="53"/>
        <v>2</v>
      </c>
    </row>
    <row r="1098" spans="3:11" x14ac:dyDescent="0.25">
      <c r="C1098" s="64">
        <v>45437</v>
      </c>
      <c r="D1098" s="66" t="s">
        <v>44</v>
      </c>
      <c r="E1098" s="78">
        <v>0.55555555555555558</v>
      </c>
      <c r="F1098" s="66">
        <v>5</v>
      </c>
      <c r="G1098" s="66">
        <v>8</v>
      </c>
      <c r="H1098" s="67">
        <v>5</v>
      </c>
      <c r="I1098" s="13">
        <f t="shared" si="51"/>
        <v>919</v>
      </c>
      <c r="J1098" s="8">
        <f t="shared" si="52"/>
        <v>1</v>
      </c>
      <c r="K1098" s="6">
        <f t="shared" si="53"/>
        <v>2</v>
      </c>
    </row>
    <row r="1099" spans="3:11" x14ac:dyDescent="0.25">
      <c r="C1099" s="64">
        <v>45437</v>
      </c>
      <c r="D1099" s="66" t="s">
        <v>231</v>
      </c>
      <c r="E1099" s="78">
        <v>0.59027777777777779</v>
      </c>
      <c r="F1099" s="66">
        <v>5</v>
      </c>
      <c r="G1099" s="66">
        <v>0</v>
      </c>
      <c r="H1099" s="67">
        <v>6</v>
      </c>
      <c r="I1099" s="13">
        <f t="shared" si="51"/>
        <v>920</v>
      </c>
      <c r="J1099" s="8">
        <f t="shared" si="52"/>
        <v>1</v>
      </c>
      <c r="K1099" s="6">
        <f t="shared" si="53"/>
        <v>1</v>
      </c>
    </row>
    <row r="1100" spans="3:11" x14ac:dyDescent="0.25">
      <c r="C1100" s="64">
        <v>45437</v>
      </c>
      <c r="D1100" s="66" t="s">
        <v>44</v>
      </c>
      <c r="E1100" s="78">
        <v>0.60416666666666663</v>
      </c>
      <c r="F1100" s="66">
        <v>5</v>
      </c>
      <c r="G1100" s="66">
        <v>8</v>
      </c>
      <c r="H1100" s="67">
        <v>7</v>
      </c>
      <c r="I1100" s="13">
        <f t="shared" si="51"/>
        <v>921</v>
      </c>
      <c r="J1100" s="8">
        <f t="shared" si="52"/>
        <v>2</v>
      </c>
      <c r="K1100" s="6">
        <f t="shared" si="53"/>
        <v>2</v>
      </c>
    </row>
    <row r="1101" spans="3:11" x14ac:dyDescent="0.25">
      <c r="C1101" s="64">
        <v>45437</v>
      </c>
      <c r="D1101" s="66" t="s">
        <v>44</v>
      </c>
      <c r="E1101" s="78">
        <v>0.60416666666666663</v>
      </c>
      <c r="F1101" s="66">
        <v>5</v>
      </c>
      <c r="G1101" s="66">
        <v>8</v>
      </c>
      <c r="H1101" s="67">
        <v>7</v>
      </c>
      <c r="I1101" s="13">
        <f t="shared" si="51"/>
        <v>921</v>
      </c>
      <c r="J1101" s="8">
        <f t="shared" si="52"/>
        <v>1</v>
      </c>
      <c r="K1101" s="6">
        <f t="shared" si="53"/>
        <v>2</v>
      </c>
    </row>
    <row r="1102" spans="3:11" x14ac:dyDescent="0.25">
      <c r="C1102" s="64">
        <v>45437</v>
      </c>
      <c r="D1102" s="66" t="s">
        <v>44</v>
      </c>
      <c r="E1102" s="78">
        <v>0.62847222222222221</v>
      </c>
      <c r="F1102" s="66">
        <v>5</v>
      </c>
      <c r="G1102" s="66">
        <v>8</v>
      </c>
      <c r="H1102" s="67">
        <v>8</v>
      </c>
      <c r="I1102" s="13">
        <f t="shared" si="51"/>
        <v>922</v>
      </c>
      <c r="J1102" s="8">
        <f t="shared" si="52"/>
        <v>1</v>
      </c>
      <c r="K1102" s="6">
        <f t="shared" si="53"/>
        <v>1</v>
      </c>
    </row>
    <row r="1103" spans="3:11" x14ac:dyDescent="0.25">
      <c r="C1103" s="64">
        <v>45437</v>
      </c>
      <c r="D1103" s="66" t="s">
        <v>44</v>
      </c>
      <c r="E1103" s="78">
        <v>0.68402777777777779</v>
      </c>
      <c r="F1103" s="66">
        <v>5</v>
      </c>
      <c r="G1103" s="66">
        <v>8</v>
      </c>
      <c r="H1103" s="67">
        <v>10</v>
      </c>
      <c r="I1103" s="13">
        <f t="shared" si="51"/>
        <v>923</v>
      </c>
      <c r="J1103" s="8">
        <f t="shared" si="52"/>
        <v>2</v>
      </c>
      <c r="K1103" s="6">
        <f t="shared" si="53"/>
        <v>2</v>
      </c>
    </row>
    <row r="1104" spans="3:11" x14ac:dyDescent="0.25">
      <c r="C1104" s="64">
        <v>45437</v>
      </c>
      <c r="D1104" s="66" t="s">
        <v>44</v>
      </c>
      <c r="E1104" s="78">
        <v>0.68402777777777779</v>
      </c>
      <c r="F1104" s="66">
        <v>5</v>
      </c>
      <c r="G1104" s="66">
        <v>8</v>
      </c>
      <c r="H1104" s="67">
        <v>10</v>
      </c>
      <c r="I1104" s="13">
        <f t="shared" si="51"/>
        <v>923</v>
      </c>
      <c r="J1104" s="8">
        <f t="shared" si="52"/>
        <v>1</v>
      </c>
      <c r="K1104" s="6">
        <f t="shared" si="53"/>
        <v>2</v>
      </c>
    </row>
    <row r="1105" spans="3:11" x14ac:dyDescent="0.25">
      <c r="C1105" s="64">
        <v>45444</v>
      </c>
      <c r="D1105" s="66" t="s">
        <v>45</v>
      </c>
      <c r="E1105" s="78">
        <v>0.45833333333333331</v>
      </c>
      <c r="F1105" s="66">
        <v>6</v>
      </c>
      <c r="G1105" s="66">
        <v>3</v>
      </c>
      <c r="H1105" s="67">
        <v>1</v>
      </c>
      <c r="I1105" s="13">
        <f t="shared" si="51"/>
        <v>924</v>
      </c>
      <c r="J1105" s="8">
        <f t="shared" si="52"/>
        <v>1</v>
      </c>
      <c r="K1105" s="6">
        <f t="shared" si="53"/>
        <v>1</v>
      </c>
    </row>
    <row r="1106" spans="3:11" x14ac:dyDescent="0.25">
      <c r="C1106" s="64">
        <v>45444</v>
      </c>
      <c r="D1106" s="66" t="s">
        <v>107</v>
      </c>
      <c r="E1106" s="78">
        <v>0.59027777777777779</v>
      </c>
      <c r="F1106" s="66">
        <v>4</v>
      </c>
      <c r="G1106" s="66">
        <v>9</v>
      </c>
      <c r="H1106" s="67">
        <v>5</v>
      </c>
      <c r="I1106" s="13">
        <f t="shared" si="51"/>
        <v>925</v>
      </c>
      <c r="J1106" s="8">
        <f t="shared" si="52"/>
        <v>1</v>
      </c>
      <c r="K1106" s="6">
        <f t="shared" si="53"/>
        <v>1</v>
      </c>
    </row>
    <row r="1107" spans="3:11" x14ac:dyDescent="0.25">
      <c r="C1107" s="64">
        <v>45444</v>
      </c>
      <c r="D1107" s="66" t="s">
        <v>107</v>
      </c>
      <c r="E1107" s="78">
        <v>0.61458333333333337</v>
      </c>
      <c r="F1107" s="66">
        <v>4</v>
      </c>
      <c r="G1107" s="66">
        <v>9</v>
      </c>
      <c r="H1107" s="67">
        <v>6</v>
      </c>
      <c r="I1107" s="13">
        <f t="shared" si="51"/>
        <v>926</v>
      </c>
      <c r="J1107" s="8">
        <f t="shared" si="52"/>
        <v>1</v>
      </c>
      <c r="K1107" s="6">
        <f t="shared" si="53"/>
        <v>1</v>
      </c>
    </row>
    <row r="1108" spans="3:11" x14ac:dyDescent="0.25">
      <c r="C1108" s="64">
        <v>45444</v>
      </c>
      <c r="D1108" s="66" t="s">
        <v>107</v>
      </c>
      <c r="E1108" s="78">
        <v>0.63888888888888884</v>
      </c>
      <c r="F1108" s="66">
        <v>4</v>
      </c>
      <c r="G1108" s="66">
        <v>9</v>
      </c>
      <c r="H1108" s="67">
        <v>7</v>
      </c>
      <c r="I1108" s="13">
        <f t="shared" si="51"/>
        <v>927</v>
      </c>
      <c r="J1108" s="8">
        <f t="shared" si="52"/>
        <v>2</v>
      </c>
      <c r="K1108" s="6">
        <f t="shared" si="53"/>
        <v>2</v>
      </c>
    </row>
    <row r="1109" spans="3:11" x14ac:dyDescent="0.25">
      <c r="C1109" s="64">
        <v>45444</v>
      </c>
      <c r="D1109" s="66" t="s">
        <v>107</v>
      </c>
      <c r="E1109" s="78">
        <v>0.63888888888888884</v>
      </c>
      <c r="F1109" s="66">
        <v>4</v>
      </c>
      <c r="G1109" s="66">
        <v>9</v>
      </c>
      <c r="H1109" s="67">
        <v>7</v>
      </c>
      <c r="I1109" s="13">
        <f t="shared" si="51"/>
        <v>927</v>
      </c>
      <c r="J1109" s="8">
        <f t="shared" si="52"/>
        <v>1</v>
      </c>
      <c r="K1109" s="6">
        <f t="shared" si="53"/>
        <v>2</v>
      </c>
    </row>
    <row r="1110" spans="3:11" x14ac:dyDescent="0.25">
      <c r="C1110" s="64">
        <v>45451</v>
      </c>
      <c r="D1110" s="66" t="s">
        <v>44</v>
      </c>
      <c r="E1110" s="78">
        <v>0.45833333333333331</v>
      </c>
      <c r="F1110" s="66">
        <v>8</v>
      </c>
      <c r="G1110" s="66">
        <v>0</v>
      </c>
      <c r="H1110" s="67">
        <v>2</v>
      </c>
      <c r="I1110" s="13">
        <f t="shared" si="51"/>
        <v>928</v>
      </c>
      <c r="J1110" s="8">
        <f t="shared" si="52"/>
        <v>2</v>
      </c>
      <c r="K1110" s="6">
        <f t="shared" si="53"/>
        <v>2</v>
      </c>
    </row>
    <row r="1111" spans="3:11" x14ac:dyDescent="0.25">
      <c r="C1111" s="64">
        <v>45451</v>
      </c>
      <c r="D1111" s="66" t="s">
        <v>44</v>
      </c>
      <c r="E1111" s="78">
        <v>0.45833333333333331</v>
      </c>
      <c r="F1111" s="66">
        <v>8</v>
      </c>
      <c r="G1111" s="66">
        <v>0</v>
      </c>
      <c r="H1111" s="67">
        <v>2</v>
      </c>
      <c r="I1111" s="13">
        <f t="shared" si="51"/>
        <v>928</v>
      </c>
      <c r="J1111" s="8">
        <f t="shared" si="52"/>
        <v>1</v>
      </c>
      <c r="K1111" s="6">
        <f t="shared" si="53"/>
        <v>2</v>
      </c>
    </row>
    <row r="1112" spans="3:11" x14ac:dyDescent="0.25">
      <c r="C1112" s="64">
        <v>45451</v>
      </c>
      <c r="D1112" s="66" t="s">
        <v>44</v>
      </c>
      <c r="E1112" s="78">
        <v>0.53125</v>
      </c>
      <c r="F1112" s="66">
        <v>8</v>
      </c>
      <c r="G1112" s="66">
        <v>0</v>
      </c>
      <c r="H1112" s="67">
        <v>5</v>
      </c>
      <c r="I1112" s="13">
        <f t="shared" si="51"/>
        <v>929</v>
      </c>
      <c r="J1112" s="8">
        <f t="shared" si="52"/>
        <v>1</v>
      </c>
      <c r="K1112" s="6">
        <f t="shared" si="53"/>
        <v>1</v>
      </c>
    </row>
    <row r="1113" spans="3:11" x14ac:dyDescent="0.25">
      <c r="C1113" s="64">
        <v>45451</v>
      </c>
      <c r="D1113" s="66" t="s">
        <v>44</v>
      </c>
      <c r="E1113" s="78">
        <v>0.55555555555555558</v>
      </c>
      <c r="F1113" s="66">
        <v>8</v>
      </c>
      <c r="G1113" s="66">
        <v>0</v>
      </c>
      <c r="H1113" s="67">
        <v>6</v>
      </c>
      <c r="I1113" s="13">
        <f t="shared" si="51"/>
        <v>930</v>
      </c>
      <c r="J1113" s="8">
        <f t="shared" si="52"/>
        <v>2</v>
      </c>
      <c r="K1113" s="6">
        <f t="shared" si="53"/>
        <v>2</v>
      </c>
    </row>
    <row r="1114" spans="3:11" x14ac:dyDescent="0.25">
      <c r="C1114" s="64">
        <v>45451</v>
      </c>
      <c r="D1114" s="66" t="s">
        <v>44</v>
      </c>
      <c r="E1114" s="78">
        <v>0.55555555555555558</v>
      </c>
      <c r="F1114" s="66">
        <v>8</v>
      </c>
      <c r="G1114" s="66">
        <v>0</v>
      </c>
      <c r="H1114" s="67">
        <v>6</v>
      </c>
      <c r="I1114" s="13">
        <f t="shared" si="51"/>
        <v>930</v>
      </c>
      <c r="J1114" s="8">
        <f t="shared" si="52"/>
        <v>1</v>
      </c>
      <c r="K1114" s="6">
        <f t="shared" si="53"/>
        <v>2</v>
      </c>
    </row>
    <row r="1115" spans="3:11" x14ac:dyDescent="0.25">
      <c r="C1115" s="64">
        <v>45451</v>
      </c>
      <c r="D1115" s="66" t="s">
        <v>44</v>
      </c>
      <c r="E1115" s="78">
        <v>0.57986111111111116</v>
      </c>
      <c r="F1115" s="66">
        <v>8</v>
      </c>
      <c r="G1115" s="66">
        <v>0</v>
      </c>
      <c r="H1115" s="67">
        <v>7</v>
      </c>
      <c r="I1115" s="13">
        <f t="shared" si="51"/>
        <v>931</v>
      </c>
      <c r="J1115" s="8">
        <f t="shared" si="52"/>
        <v>1</v>
      </c>
      <c r="K1115" s="6">
        <f t="shared" si="53"/>
        <v>1</v>
      </c>
    </row>
    <row r="1116" spans="3:11" x14ac:dyDescent="0.25">
      <c r="C1116" s="64">
        <v>45451</v>
      </c>
      <c r="D1116" s="66" t="s">
        <v>44</v>
      </c>
      <c r="E1116" s="78">
        <v>0.60416666666666663</v>
      </c>
      <c r="F1116" s="66">
        <v>8</v>
      </c>
      <c r="G1116" s="66">
        <v>0</v>
      </c>
      <c r="H1116" s="67">
        <v>8</v>
      </c>
      <c r="I1116" s="13">
        <f t="shared" si="51"/>
        <v>932</v>
      </c>
      <c r="J1116" s="8">
        <f t="shared" si="52"/>
        <v>1</v>
      </c>
      <c r="K1116" s="6">
        <f t="shared" si="53"/>
        <v>1</v>
      </c>
    </row>
    <row r="1117" spans="3:11" x14ac:dyDescent="0.25">
      <c r="C1117" s="64">
        <v>45451</v>
      </c>
      <c r="D1117" s="66" t="s">
        <v>44</v>
      </c>
      <c r="E1117" s="78">
        <v>0.62847222222222221</v>
      </c>
      <c r="F1117" s="66">
        <v>8</v>
      </c>
      <c r="G1117" s="66">
        <v>0</v>
      </c>
      <c r="H1117" s="67">
        <v>9</v>
      </c>
      <c r="I1117" s="13">
        <f t="shared" si="51"/>
        <v>933</v>
      </c>
      <c r="J1117" s="8">
        <f t="shared" si="52"/>
        <v>1</v>
      </c>
      <c r="K1117" s="6">
        <f t="shared" si="53"/>
        <v>1</v>
      </c>
    </row>
    <row r="1118" spans="3:11" x14ac:dyDescent="0.25">
      <c r="C1118" s="64">
        <v>45451</v>
      </c>
      <c r="D1118" s="66" t="s">
        <v>225</v>
      </c>
      <c r="E1118" s="78">
        <v>0.66666666666666663</v>
      </c>
      <c r="F1118" s="66">
        <v>4</v>
      </c>
      <c r="G1118" s="66">
        <v>8</v>
      </c>
      <c r="H1118" s="67">
        <v>8</v>
      </c>
      <c r="I1118" s="13">
        <f t="shared" si="51"/>
        <v>934</v>
      </c>
      <c r="J1118" s="8">
        <f t="shared" si="52"/>
        <v>1</v>
      </c>
      <c r="K1118" s="6">
        <f t="shared" si="53"/>
        <v>1</v>
      </c>
    </row>
    <row r="1119" spans="3:11" x14ac:dyDescent="0.25">
      <c r="C1119" s="64">
        <v>45451</v>
      </c>
      <c r="D1119" s="66" t="s">
        <v>44</v>
      </c>
      <c r="E1119" s="78">
        <v>0.68055555555555558</v>
      </c>
      <c r="F1119" s="66">
        <v>8</v>
      </c>
      <c r="G1119" s="66">
        <v>0</v>
      </c>
      <c r="H1119" s="67">
        <v>11</v>
      </c>
      <c r="I1119" s="13">
        <f t="shared" si="51"/>
        <v>935</v>
      </c>
      <c r="J1119" s="8">
        <f t="shared" si="52"/>
        <v>1</v>
      </c>
      <c r="K1119" s="6">
        <f t="shared" si="53"/>
        <v>1</v>
      </c>
    </row>
    <row r="1120" spans="3:11" x14ac:dyDescent="0.25">
      <c r="C1120" s="64">
        <v>45458</v>
      </c>
      <c r="D1120" s="66" t="s">
        <v>45</v>
      </c>
      <c r="E1120" s="78">
        <v>0.4826388888888889</v>
      </c>
      <c r="F1120" s="66">
        <v>8</v>
      </c>
      <c r="G1120" s="66">
        <v>6</v>
      </c>
      <c r="H1120" s="67">
        <v>2</v>
      </c>
      <c r="I1120" s="13">
        <f t="shared" si="51"/>
        <v>936</v>
      </c>
      <c r="J1120" s="8">
        <f t="shared" si="52"/>
        <v>1</v>
      </c>
      <c r="K1120" s="6">
        <f t="shared" si="53"/>
        <v>1</v>
      </c>
    </row>
    <row r="1121" spans="3:11" x14ac:dyDescent="0.25">
      <c r="C1121" s="64">
        <v>45458</v>
      </c>
      <c r="D1121" s="66" t="s">
        <v>45</v>
      </c>
      <c r="E1121" s="78">
        <v>0.53125</v>
      </c>
      <c r="F1121" s="66">
        <v>8</v>
      </c>
      <c r="G1121" s="66">
        <v>6</v>
      </c>
      <c r="H1121" s="67">
        <v>4</v>
      </c>
      <c r="I1121" s="13">
        <f t="shared" si="51"/>
        <v>937</v>
      </c>
      <c r="J1121" s="8">
        <f t="shared" si="52"/>
        <v>1</v>
      </c>
      <c r="K1121" s="6">
        <f t="shared" si="53"/>
        <v>1</v>
      </c>
    </row>
    <row r="1122" spans="3:11" x14ac:dyDescent="0.25">
      <c r="C1122" s="64">
        <v>45458</v>
      </c>
      <c r="D1122" s="66" t="s">
        <v>231</v>
      </c>
      <c r="E1122" s="78">
        <v>0.61458333333333337</v>
      </c>
      <c r="F1122" s="66">
        <v>5</v>
      </c>
      <c r="G1122" s="66">
        <v>5</v>
      </c>
      <c r="H1122" s="67">
        <v>6</v>
      </c>
      <c r="I1122" s="13">
        <f t="shared" si="51"/>
        <v>938</v>
      </c>
      <c r="J1122" s="8">
        <f t="shared" si="52"/>
        <v>1</v>
      </c>
      <c r="K1122" s="6">
        <f t="shared" si="53"/>
        <v>1</v>
      </c>
    </row>
    <row r="1123" spans="3:11" x14ac:dyDescent="0.25">
      <c r="C1123" s="64">
        <v>45458</v>
      </c>
      <c r="D1123" s="66" t="s">
        <v>45</v>
      </c>
      <c r="E1123" s="78">
        <v>0.62847222222222221</v>
      </c>
      <c r="F1123" s="66">
        <v>8</v>
      </c>
      <c r="G1123" s="66">
        <v>6</v>
      </c>
      <c r="H1123" s="67">
        <v>8</v>
      </c>
      <c r="I1123" s="13">
        <f t="shared" si="51"/>
        <v>939</v>
      </c>
      <c r="J1123" s="8">
        <f t="shared" si="52"/>
        <v>1</v>
      </c>
      <c r="K1123" s="6">
        <f t="shared" si="53"/>
        <v>1</v>
      </c>
    </row>
    <row r="1124" spans="3:11" x14ac:dyDescent="0.25">
      <c r="C1124" s="18">
        <v>45220</v>
      </c>
      <c r="D1124" s="19">
        <v>0.67361111111111116</v>
      </c>
      <c r="E1124" s="78" t="s">
        <v>44</v>
      </c>
      <c r="F1124" s="19"/>
      <c r="G1124" s="19"/>
      <c r="H1124" s="20">
        <v>7</v>
      </c>
      <c r="I1124" s="13">
        <f t="shared" si="51"/>
        <v>940</v>
      </c>
      <c r="J1124" s="8">
        <f t="shared" si="52"/>
        <v>1</v>
      </c>
      <c r="K1124" s="6">
        <f t="shared" si="53"/>
        <v>1</v>
      </c>
    </row>
    <row r="1125" spans="3:11" x14ac:dyDescent="0.25">
      <c r="C1125" s="18">
        <v>45224</v>
      </c>
      <c r="D1125" s="19">
        <v>0.74305555555555547</v>
      </c>
      <c r="E1125" s="78" t="s">
        <v>50</v>
      </c>
      <c r="F1125" s="19"/>
      <c r="G1125" s="19"/>
      <c r="H1125" s="20">
        <v>7</v>
      </c>
      <c r="I1125" s="13">
        <f t="shared" si="51"/>
        <v>941</v>
      </c>
      <c r="J1125" s="8">
        <f t="shared" si="52"/>
        <v>1</v>
      </c>
      <c r="K1125" s="6">
        <f t="shared" si="53"/>
        <v>1</v>
      </c>
    </row>
    <row r="1126" spans="3:11" x14ac:dyDescent="0.25">
      <c r="C1126" s="18">
        <v>45224</v>
      </c>
      <c r="D1126" s="19">
        <v>0.75694444444444453</v>
      </c>
      <c r="E1126" s="78" t="s">
        <v>59</v>
      </c>
      <c r="F1126" s="19"/>
      <c r="G1126" s="19"/>
      <c r="H1126" s="20">
        <v>8</v>
      </c>
      <c r="I1126" s="13">
        <f t="shared" si="51"/>
        <v>942</v>
      </c>
      <c r="J1126" s="8">
        <f t="shared" si="52"/>
        <v>1</v>
      </c>
      <c r="K1126" s="6">
        <f t="shared" si="53"/>
        <v>1</v>
      </c>
    </row>
    <row r="1127" spans="3:11" x14ac:dyDescent="0.25">
      <c r="C1127" s="18">
        <v>45227</v>
      </c>
      <c r="D1127" s="19">
        <v>0.54513888888888895</v>
      </c>
      <c r="E1127" s="78" t="s">
        <v>44</v>
      </c>
      <c r="F1127" s="19"/>
      <c r="G1127" s="19"/>
      <c r="H1127" s="20">
        <v>2</v>
      </c>
      <c r="I1127" s="13">
        <f t="shared" si="51"/>
        <v>943</v>
      </c>
      <c r="J1127" s="8">
        <f t="shared" si="52"/>
        <v>1</v>
      </c>
      <c r="K1127" s="6">
        <f t="shared" si="53"/>
        <v>1</v>
      </c>
    </row>
    <row r="1128" spans="3:11" x14ac:dyDescent="0.25">
      <c r="C1128" s="18">
        <v>45227</v>
      </c>
      <c r="D1128" s="19">
        <v>0.63680555555555551</v>
      </c>
      <c r="E1128" s="78" t="s">
        <v>99</v>
      </c>
      <c r="F1128" s="19"/>
      <c r="G1128" s="19"/>
      <c r="H1128" s="20">
        <v>5</v>
      </c>
      <c r="I1128" s="13">
        <f t="shared" si="51"/>
        <v>944</v>
      </c>
      <c r="J1128" s="8">
        <f t="shared" si="52"/>
        <v>1</v>
      </c>
      <c r="K1128" s="6">
        <f t="shared" si="53"/>
        <v>1</v>
      </c>
    </row>
    <row r="1129" spans="3:11" x14ac:dyDescent="0.25">
      <c r="C1129" s="18">
        <v>45227</v>
      </c>
      <c r="D1129" s="19">
        <v>0.69791666666666663</v>
      </c>
      <c r="E1129" s="78" t="s">
        <v>44</v>
      </c>
      <c r="F1129" s="19"/>
      <c r="G1129" s="19"/>
      <c r="H1129" s="20">
        <v>8</v>
      </c>
      <c r="I1129" s="13">
        <f t="shared" si="51"/>
        <v>945</v>
      </c>
      <c r="J1129" s="8">
        <f t="shared" si="52"/>
        <v>1</v>
      </c>
      <c r="K1129" s="6">
        <f t="shared" si="53"/>
        <v>1</v>
      </c>
    </row>
    <row r="1130" spans="3:11" x14ac:dyDescent="0.25">
      <c r="C1130" s="18">
        <v>45227</v>
      </c>
      <c r="D1130" s="19">
        <v>0.75694444444444453</v>
      </c>
      <c r="E1130" s="78" t="s">
        <v>44</v>
      </c>
      <c r="F1130" s="19"/>
      <c r="G1130" s="19"/>
      <c r="H1130" s="20">
        <v>10</v>
      </c>
      <c r="I1130" s="13">
        <f t="shared" si="51"/>
        <v>946</v>
      </c>
      <c r="J1130" s="8">
        <f t="shared" si="52"/>
        <v>1</v>
      </c>
      <c r="K1130" s="6">
        <f t="shared" si="53"/>
        <v>1</v>
      </c>
    </row>
    <row r="1131" spans="3:11" x14ac:dyDescent="0.25">
      <c r="C1131" s="18">
        <v>45231</v>
      </c>
      <c r="D1131" s="19">
        <v>0.71527777777777779</v>
      </c>
      <c r="E1131" s="78" t="s">
        <v>50</v>
      </c>
      <c r="F1131" s="19"/>
      <c r="G1131" s="19"/>
      <c r="H1131" s="20">
        <v>6</v>
      </c>
      <c r="I1131" s="13">
        <f t="shared" si="51"/>
        <v>947</v>
      </c>
      <c r="J1131" s="8">
        <f t="shared" si="52"/>
        <v>1</v>
      </c>
      <c r="K1131" s="6">
        <f t="shared" si="53"/>
        <v>1</v>
      </c>
    </row>
    <row r="1132" spans="3:11" x14ac:dyDescent="0.25">
      <c r="C1132" s="18">
        <v>45231</v>
      </c>
      <c r="D1132" s="19">
        <v>0.74305555555555547</v>
      </c>
      <c r="E1132" s="78" t="s">
        <v>50</v>
      </c>
      <c r="F1132" s="19"/>
      <c r="G1132" s="19"/>
      <c r="H1132" s="20">
        <v>7</v>
      </c>
      <c r="I1132" s="13">
        <f t="shared" si="51"/>
        <v>948</v>
      </c>
      <c r="J1132" s="8">
        <f t="shared" si="52"/>
        <v>1</v>
      </c>
      <c r="K1132" s="6">
        <f t="shared" si="53"/>
        <v>1</v>
      </c>
    </row>
    <row r="1133" spans="3:11" x14ac:dyDescent="0.25">
      <c r="C1133" s="18">
        <v>45234</v>
      </c>
      <c r="D1133" s="19">
        <v>0.55555555555555558</v>
      </c>
      <c r="E1133" s="78" t="s">
        <v>45</v>
      </c>
      <c r="F1133" s="19"/>
      <c r="G1133" s="19"/>
      <c r="H1133" s="20">
        <v>3</v>
      </c>
      <c r="I1133" s="13">
        <f t="shared" si="51"/>
        <v>949</v>
      </c>
      <c r="J1133" s="8">
        <f t="shared" si="52"/>
        <v>1</v>
      </c>
      <c r="K1133" s="6">
        <f t="shared" si="53"/>
        <v>1</v>
      </c>
    </row>
    <row r="1134" spans="3:11" x14ac:dyDescent="0.25">
      <c r="C1134" s="18">
        <v>45234</v>
      </c>
      <c r="D1134" s="19">
        <v>0.58333333333333337</v>
      </c>
      <c r="E1134" s="78" t="s">
        <v>45</v>
      </c>
      <c r="F1134" s="19"/>
      <c r="G1134" s="19"/>
      <c r="H1134" s="20">
        <v>4</v>
      </c>
      <c r="I1134" s="13">
        <f t="shared" si="51"/>
        <v>950</v>
      </c>
      <c r="J1134" s="8">
        <f t="shared" si="52"/>
        <v>1</v>
      </c>
      <c r="K1134" s="6">
        <f t="shared" si="53"/>
        <v>1</v>
      </c>
    </row>
    <row r="1135" spans="3:11" x14ac:dyDescent="0.25">
      <c r="C1135" s="18">
        <v>45234</v>
      </c>
      <c r="D1135" s="19">
        <v>0.61111111111111105</v>
      </c>
      <c r="E1135" s="78" t="s">
        <v>45</v>
      </c>
      <c r="F1135" s="19"/>
      <c r="G1135" s="19"/>
      <c r="H1135" s="20">
        <v>5</v>
      </c>
      <c r="I1135" s="13">
        <f t="shared" si="51"/>
        <v>951</v>
      </c>
      <c r="J1135" s="8">
        <f t="shared" si="52"/>
        <v>1</v>
      </c>
      <c r="K1135" s="6">
        <f t="shared" si="53"/>
        <v>1</v>
      </c>
    </row>
    <row r="1136" spans="3:11" x14ac:dyDescent="0.25">
      <c r="C1136" s="18">
        <v>45234</v>
      </c>
      <c r="D1136" s="19">
        <v>0.66666666666666663</v>
      </c>
      <c r="E1136" s="78" t="s">
        <v>45</v>
      </c>
      <c r="F1136" s="19"/>
      <c r="G1136" s="19"/>
      <c r="H1136" s="20">
        <v>7</v>
      </c>
      <c r="I1136" s="13">
        <f t="shared" si="51"/>
        <v>952</v>
      </c>
      <c r="J1136" s="8">
        <f t="shared" si="52"/>
        <v>1</v>
      </c>
      <c r="K1136" s="6">
        <f t="shared" si="53"/>
        <v>1</v>
      </c>
    </row>
    <row r="1137" spans="3:11" x14ac:dyDescent="0.25">
      <c r="C1137" s="18">
        <v>45234</v>
      </c>
      <c r="D1137" s="19">
        <v>0.74652777777777779</v>
      </c>
      <c r="E1137" s="78" t="s">
        <v>45</v>
      </c>
      <c r="F1137" s="19"/>
      <c r="G1137" s="19"/>
      <c r="H1137" s="20">
        <v>10</v>
      </c>
      <c r="I1137" s="13">
        <f t="shared" si="51"/>
        <v>953</v>
      </c>
      <c r="J1137" s="8">
        <f t="shared" si="52"/>
        <v>1</v>
      </c>
      <c r="K1137" s="6">
        <f t="shared" si="53"/>
        <v>1</v>
      </c>
    </row>
    <row r="1138" spans="3:11" x14ac:dyDescent="0.25">
      <c r="C1138" s="18">
        <v>45241</v>
      </c>
      <c r="D1138" s="19">
        <v>0.56597222222222221</v>
      </c>
      <c r="E1138" s="78" t="s">
        <v>45</v>
      </c>
      <c r="F1138" s="19"/>
      <c r="G1138" s="19"/>
      <c r="H1138" s="20">
        <v>3</v>
      </c>
      <c r="I1138" s="13">
        <f t="shared" si="51"/>
        <v>954</v>
      </c>
      <c r="J1138" s="8">
        <f t="shared" si="52"/>
        <v>1</v>
      </c>
      <c r="K1138" s="6">
        <f t="shared" si="53"/>
        <v>1</v>
      </c>
    </row>
    <row r="1139" spans="3:11" x14ac:dyDescent="0.25">
      <c r="C1139" s="18">
        <v>45241</v>
      </c>
      <c r="D1139" s="19">
        <v>0.61249999999999993</v>
      </c>
      <c r="E1139" s="78" t="s">
        <v>99</v>
      </c>
      <c r="F1139" s="19"/>
      <c r="G1139" s="19"/>
      <c r="H1139" s="20">
        <v>3</v>
      </c>
      <c r="I1139" s="13">
        <f t="shared" si="51"/>
        <v>955</v>
      </c>
      <c r="J1139" s="8">
        <f t="shared" si="52"/>
        <v>1</v>
      </c>
      <c r="K1139" s="6">
        <f t="shared" si="53"/>
        <v>1</v>
      </c>
    </row>
    <row r="1140" spans="3:11" x14ac:dyDescent="0.25">
      <c r="C1140" s="18">
        <v>45241</v>
      </c>
      <c r="D1140" s="19">
        <v>0.61805555555555558</v>
      </c>
      <c r="E1140" s="78" t="s">
        <v>45</v>
      </c>
      <c r="F1140" s="19"/>
      <c r="G1140" s="19"/>
      <c r="H1140" s="20">
        <v>5</v>
      </c>
      <c r="I1140" s="13">
        <f t="shared" si="51"/>
        <v>956</v>
      </c>
      <c r="J1140" s="8">
        <f t="shared" si="52"/>
        <v>1</v>
      </c>
      <c r="K1140" s="6">
        <f t="shared" si="53"/>
        <v>1</v>
      </c>
    </row>
    <row r="1141" spans="3:11" x14ac:dyDescent="0.25">
      <c r="C1141" s="18">
        <v>45241</v>
      </c>
      <c r="D1141" s="19">
        <v>0.64583333333333337</v>
      </c>
      <c r="E1141" s="78" t="s">
        <v>45</v>
      </c>
      <c r="F1141" s="19"/>
      <c r="G1141" s="19"/>
      <c r="H1141" s="20">
        <v>6</v>
      </c>
      <c r="I1141" s="13">
        <f t="shared" si="51"/>
        <v>957</v>
      </c>
      <c r="J1141" s="8">
        <f t="shared" si="52"/>
        <v>1</v>
      </c>
      <c r="K1141" s="6">
        <f t="shared" si="53"/>
        <v>1</v>
      </c>
    </row>
    <row r="1142" spans="3:11" x14ac:dyDescent="0.25">
      <c r="C1142" s="18">
        <v>45241</v>
      </c>
      <c r="D1142" s="19">
        <v>0.70694444444444438</v>
      </c>
      <c r="E1142" s="78" t="s">
        <v>58</v>
      </c>
      <c r="F1142" s="19"/>
      <c r="G1142" s="19"/>
      <c r="H1142" s="20">
        <v>7</v>
      </c>
      <c r="I1142" s="13">
        <f t="shared" si="51"/>
        <v>958</v>
      </c>
      <c r="J1142" s="8">
        <f t="shared" si="52"/>
        <v>1</v>
      </c>
      <c r="K1142" s="6">
        <f t="shared" si="53"/>
        <v>1</v>
      </c>
    </row>
    <row r="1143" spans="3:11" x14ac:dyDescent="0.25">
      <c r="C1143" s="18">
        <v>45245</v>
      </c>
      <c r="D1143" s="19">
        <v>0.68055555555555547</v>
      </c>
      <c r="E1143" s="78" t="s">
        <v>45</v>
      </c>
      <c r="F1143" s="19"/>
      <c r="G1143" s="19"/>
      <c r="H1143" s="20">
        <v>5</v>
      </c>
      <c r="I1143" s="13">
        <f t="shared" si="51"/>
        <v>959</v>
      </c>
      <c r="J1143" s="8">
        <f t="shared" si="52"/>
        <v>1</v>
      </c>
      <c r="K1143" s="6">
        <f t="shared" si="53"/>
        <v>1</v>
      </c>
    </row>
    <row r="1144" spans="3:11" x14ac:dyDescent="0.25">
      <c r="C1144" s="18">
        <v>45248</v>
      </c>
      <c r="D1144" s="19">
        <v>0.51388888888888895</v>
      </c>
      <c r="E1144" s="78" t="s">
        <v>4</v>
      </c>
      <c r="F1144" s="19"/>
      <c r="G1144" s="19"/>
      <c r="H1144" s="20">
        <v>1</v>
      </c>
      <c r="I1144" s="13">
        <f t="shared" si="51"/>
        <v>960</v>
      </c>
      <c r="J1144" s="8">
        <f t="shared" si="52"/>
        <v>1</v>
      </c>
      <c r="K1144" s="6">
        <f t="shared" si="53"/>
        <v>1</v>
      </c>
    </row>
    <row r="1145" spans="3:11" x14ac:dyDescent="0.25">
      <c r="C1145" s="18">
        <v>45248</v>
      </c>
      <c r="D1145" s="19">
        <v>0.53472222222222221</v>
      </c>
      <c r="E1145" s="78" t="s">
        <v>4</v>
      </c>
      <c r="F1145" s="19"/>
      <c r="G1145" s="19"/>
      <c r="H1145" s="20">
        <v>2</v>
      </c>
      <c r="I1145" s="13">
        <f t="shared" si="51"/>
        <v>961</v>
      </c>
      <c r="J1145" s="8">
        <f t="shared" si="52"/>
        <v>1</v>
      </c>
      <c r="K1145" s="6">
        <f t="shared" si="53"/>
        <v>1</v>
      </c>
    </row>
    <row r="1146" spans="3:11" x14ac:dyDescent="0.25">
      <c r="C1146" s="18">
        <v>45248</v>
      </c>
      <c r="D1146" s="19">
        <v>0.56736111111111109</v>
      </c>
      <c r="E1146" s="78" t="s">
        <v>98</v>
      </c>
      <c r="F1146" s="19"/>
      <c r="G1146" s="19"/>
      <c r="H1146" s="20">
        <v>2</v>
      </c>
      <c r="I1146" s="13">
        <f t="shared" si="51"/>
        <v>962</v>
      </c>
      <c r="J1146" s="8">
        <f t="shared" si="52"/>
        <v>1</v>
      </c>
      <c r="K1146" s="6">
        <f t="shared" si="53"/>
        <v>1</v>
      </c>
    </row>
    <row r="1147" spans="3:11" x14ac:dyDescent="0.25">
      <c r="C1147" s="18">
        <v>45248</v>
      </c>
      <c r="D1147" s="19">
        <v>0.60763888888888895</v>
      </c>
      <c r="E1147" s="78" t="s">
        <v>4</v>
      </c>
      <c r="F1147" s="19"/>
      <c r="G1147" s="19"/>
      <c r="H1147" s="20">
        <v>5</v>
      </c>
      <c r="I1147" s="13">
        <f t="shared" si="51"/>
        <v>963</v>
      </c>
      <c r="J1147" s="8">
        <f t="shared" si="52"/>
        <v>2</v>
      </c>
      <c r="K1147" s="6">
        <f t="shared" si="53"/>
        <v>2</v>
      </c>
    </row>
    <row r="1148" spans="3:11" x14ac:dyDescent="0.25">
      <c r="C1148" s="18">
        <v>45248</v>
      </c>
      <c r="D1148" s="19">
        <v>0.60763888888888895</v>
      </c>
      <c r="E1148" s="78" t="s">
        <v>4</v>
      </c>
      <c r="F1148" s="19"/>
      <c r="G1148" s="19"/>
      <c r="H1148" s="20">
        <v>5</v>
      </c>
      <c r="I1148" s="13">
        <f t="shared" si="51"/>
        <v>963</v>
      </c>
      <c r="J1148" s="8">
        <f t="shared" si="52"/>
        <v>1</v>
      </c>
      <c r="K1148" s="6">
        <f t="shared" si="53"/>
        <v>2</v>
      </c>
    </row>
    <row r="1149" spans="3:11" x14ac:dyDescent="0.25">
      <c r="C1149" s="18">
        <v>45248</v>
      </c>
      <c r="D1149" s="19">
        <v>0.62152777777777779</v>
      </c>
      <c r="E1149" s="78" t="s">
        <v>49</v>
      </c>
      <c r="F1149" s="19"/>
      <c r="G1149" s="19"/>
      <c r="H1149" s="20">
        <v>5</v>
      </c>
      <c r="I1149" s="13">
        <f t="shared" si="51"/>
        <v>964</v>
      </c>
      <c r="J1149" s="8">
        <f t="shared" si="52"/>
        <v>1</v>
      </c>
      <c r="K1149" s="6">
        <f t="shared" si="53"/>
        <v>1</v>
      </c>
    </row>
    <row r="1150" spans="3:11" x14ac:dyDescent="0.25">
      <c r="C1150" s="18">
        <v>45248</v>
      </c>
      <c r="D1150" s="19">
        <v>0.64583333333333337</v>
      </c>
      <c r="E1150" s="78" t="s">
        <v>49</v>
      </c>
      <c r="F1150" s="19"/>
      <c r="G1150" s="19"/>
      <c r="H1150" s="20">
        <v>6</v>
      </c>
      <c r="I1150" s="13">
        <f t="shared" si="51"/>
        <v>965</v>
      </c>
      <c r="J1150" s="8">
        <f t="shared" si="52"/>
        <v>1</v>
      </c>
      <c r="K1150" s="6">
        <f t="shared" si="53"/>
        <v>1</v>
      </c>
    </row>
    <row r="1151" spans="3:11" x14ac:dyDescent="0.25">
      <c r="C1151" s="18">
        <v>45248</v>
      </c>
      <c r="D1151" s="19">
        <v>0.69791666666666663</v>
      </c>
      <c r="E1151" s="78" t="s">
        <v>49</v>
      </c>
      <c r="F1151" s="19"/>
      <c r="G1151" s="19"/>
      <c r="H1151" s="20">
        <v>8</v>
      </c>
      <c r="I1151" s="13">
        <f t="shared" si="51"/>
        <v>966</v>
      </c>
      <c r="J1151" s="8">
        <f t="shared" si="52"/>
        <v>1</v>
      </c>
      <c r="K1151" s="6">
        <f t="shared" si="53"/>
        <v>1</v>
      </c>
    </row>
    <row r="1152" spans="3:11" x14ac:dyDescent="0.25">
      <c r="C1152" s="18">
        <v>45248</v>
      </c>
      <c r="D1152" s="19">
        <v>0.72013888888888899</v>
      </c>
      <c r="E1152" s="78" t="s">
        <v>98</v>
      </c>
      <c r="F1152" s="19"/>
      <c r="G1152" s="19"/>
      <c r="H1152" s="20">
        <v>8</v>
      </c>
      <c r="I1152" s="13">
        <f t="shared" si="51"/>
        <v>967</v>
      </c>
      <c r="J1152" s="8">
        <f t="shared" si="52"/>
        <v>1</v>
      </c>
      <c r="K1152" s="6">
        <f t="shared" si="53"/>
        <v>1</v>
      </c>
    </row>
    <row r="1153" spans="3:11" x14ac:dyDescent="0.25">
      <c r="C1153" s="18">
        <v>45248</v>
      </c>
      <c r="D1153" s="19">
        <v>0.73611111111111116</v>
      </c>
      <c r="E1153" s="78" t="s">
        <v>4</v>
      </c>
      <c r="F1153" s="19"/>
      <c r="G1153" s="19"/>
      <c r="H1153" s="20">
        <v>10</v>
      </c>
      <c r="I1153" s="13">
        <f t="shared" si="51"/>
        <v>968</v>
      </c>
      <c r="J1153" s="8">
        <f t="shared" si="52"/>
        <v>1</v>
      </c>
      <c r="K1153" s="6">
        <f t="shared" si="53"/>
        <v>1</v>
      </c>
    </row>
    <row r="1154" spans="3:11" x14ac:dyDescent="0.25">
      <c r="C1154" s="18">
        <v>45248</v>
      </c>
      <c r="D1154" s="19">
        <v>0.74652777777777779</v>
      </c>
      <c r="E1154" s="78" t="s">
        <v>49</v>
      </c>
      <c r="F1154" s="19"/>
      <c r="G1154" s="19"/>
      <c r="H1154" s="20">
        <v>10</v>
      </c>
      <c r="I1154" s="13">
        <f t="shared" si="51"/>
        <v>969</v>
      </c>
      <c r="J1154" s="8">
        <f t="shared" si="52"/>
        <v>1</v>
      </c>
      <c r="K1154" s="6">
        <f t="shared" si="53"/>
        <v>1</v>
      </c>
    </row>
    <row r="1155" spans="3:11" x14ac:dyDescent="0.25">
      <c r="C1155" s="18">
        <v>45252</v>
      </c>
      <c r="D1155" s="19">
        <v>0.58333333333333337</v>
      </c>
      <c r="E1155" s="78" t="s">
        <v>54</v>
      </c>
      <c r="F1155" s="19"/>
      <c r="G1155" s="19"/>
      <c r="H1155" s="20">
        <v>1</v>
      </c>
      <c r="I1155" s="13">
        <f t="shared" si="51"/>
        <v>970</v>
      </c>
      <c r="J1155" s="8">
        <f t="shared" si="52"/>
        <v>1</v>
      </c>
      <c r="K1155" s="6">
        <f t="shared" si="53"/>
        <v>1</v>
      </c>
    </row>
    <row r="1156" spans="3:11" x14ac:dyDescent="0.25">
      <c r="C1156" s="18">
        <v>45252</v>
      </c>
      <c r="D1156" s="19">
        <v>0.61458333333333337</v>
      </c>
      <c r="E1156" s="78" t="s">
        <v>9</v>
      </c>
      <c r="F1156" s="19"/>
      <c r="G1156" s="19"/>
      <c r="H1156" s="20">
        <v>4</v>
      </c>
      <c r="I1156" s="13">
        <f t="shared" si="51"/>
        <v>971</v>
      </c>
      <c r="J1156" s="8">
        <f t="shared" si="52"/>
        <v>1</v>
      </c>
      <c r="K1156" s="6">
        <f t="shared" si="53"/>
        <v>1</v>
      </c>
    </row>
    <row r="1157" spans="3:11" x14ac:dyDescent="0.25">
      <c r="C1157" s="18">
        <v>45252</v>
      </c>
      <c r="D1157" s="19">
        <v>0.71180555555555547</v>
      </c>
      <c r="E1157" s="78" t="s">
        <v>9</v>
      </c>
      <c r="F1157" s="19"/>
      <c r="G1157" s="19"/>
      <c r="H1157" s="20">
        <v>8</v>
      </c>
      <c r="I1157" s="13">
        <f t="shared" si="51"/>
        <v>972</v>
      </c>
      <c r="J1157" s="8">
        <f t="shared" si="52"/>
        <v>1</v>
      </c>
      <c r="K1157" s="6">
        <f t="shared" si="53"/>
        <v>1</v>
      </c>
    </row>
    <row r="1158" spans="3:11" x14ac:dyDescent="0.25">
      <c r="C1158" s="18">
        <v>45252</v>
      </c>
      <c r="D1158" s="19">
        <v>0.76736111111111116</v>
      </c>
      <c r="E1158" s="78" t="s">
        <v>58</v>
      </c>
      <c r="F1158" s="19"/>
      <c r="G1158" s="19"/>
      <c r="H1158" s="20">
        <v>7</v>
      </c>
      <c r="I1158" s="13">
        <f t="shared" ref="I1158:I1221" si="54">IF(AND(C1158=C1157,H1158=H1157,D1157=D1158),I1157,I1157+1)</f>
        <v>973</v>
      </c>
      <c r="J1158" s="8">
        <f t="shared" ref="J1158:J1221" si="55">IF(I1158=I1160,3,IF(I1158=I1159,2,1))</f>
        <v>1</v>
      </c>
      <c r="K1158" s="6">
        <f t="shared" ref="K1158:K1221" si="56">IF(J1156=3,3,IF(J1157=3,3,IF(J1157=2,2,J1158)))</f>
        <v>1</v>
      </c>
    </row>
    <row r="1159" spans="3:11" x14ac:dyDescent="0.25">
      <c r="C1159" s="18">
        <v>45255</v>
      </c>
      <c r="D1159" s="19">
        <v>0.54861111111111105</v>
      </c>
      <c r="E1159" s="78" t="s">
        <v>25</v>
      </c>
      <c r="F1159" s="19"/>
      <c r="G1159" s="19"/>
      <c r="H1159" s="20">
        <v>3</v>
      </c>
      <c r="I1159" s="13">
        <f t="shared" si="54"/>
        <v>974</v>
      </c>
      <c r="J1159" s="8">
        <f t="shared" si="55"/>
        <v>2</v>
      </c>
      <c r="K1159" s="6">
        <f t="shared" si="56"/>
        <v>2</v>
      </c>
    </row>
    <row r="1160" spans="3:11" x14ac:dyDescent="0.25">
      <c r="C1160" s="18">
        <v>45255</v>
      </c>
      <c r="D1160" s="19">
        <v>0.54861111111111105</v>
      </c>
      <c r="E1160" s="78" t="s">
        <v>25</v>
      </c>
      <c r="F1160" s="19"/>
      <c r="G1160" s="19"/>
      <c r="H1160" s="20">
        <v>3</v>
      </c>
      <c r="I1160" s="13">
        <f t="shared" si="54"/>
        <v>974</v>
      </c>
      <c r="J1160" s="8">
        <f t="shared" si="55"/>
        <v>1</v>
      </c>
      <c r="K1160" s="6">
        <f t="shared" si="56"/>
        <v>2</v>
      </c>
    </row>
    <row r="1161" spans="3:11" x14ac:dyDescent="0.25">
      <c r="C1161" s="18">
        <v>45255</v>
      </c>
      <c r="D1161" s="19">
        <v>0.57291666666666663</v>
      </c>
      <c r="E1161" s="78" t="s">
        <v>25</v>
      </c>
      <c r="F1161" s="19"/>
      <c r="G1161" s="19"/>
      <c r="H1161" s="20">
        <v>4</v>
      </c>
      <c r="I1161" s="13">
        <f t="shared" si="54"/>
        <v>975</v>
      </c>
      <c r="J1161" s="8">
        <f t="shared" si="55"/>
        <v>1</v>
      </c>
      <c r="K1161" s="6">
        <f t="shared" si="56"/>
        <v>1</v>
      </c>
    </row>
    <row r="1162" spans="3:11" x14ac:dyDescent="0.25">
      <c r="C1162" s="18">
        <v>45255</v>
      </c>
      <c r="D1162" s="19">
        <v>0.625</v>
      </c>
      <c r="E1162" s="78" t="s">
        <v>25</v>
      </c>
      <c r="F1162" s="19"/>
      <c r="G1162" s="19"/>
      <c r="H1162" s="20">
        <v>6</v>
      </c>
      <c r="I1162" s="13">
        <f t="shared" si="54"/>
        <v>976</v>
      </c>
      <c r="J1162" s="8">
        <f t="shared" si="55"/>
        <v>1</v>
      </c>
      <c r="K1162" s="6">
        <f t="shared" si="56"/>
        <v>1</v>
      </c>
    </row>
    <row r="1163" spans="3:11" x14ac:dyDescent="0.25">
      <c r="C1163" s="18">
        <v>45255</v>
      </c>
      <c r="D1163" s="19">
        <v>0.68055555555555547</v>
      </c>
      <c r="E1163" s="78" t="s">
        <v>25</v>
      </c>
      <c r="F1163" s="19"/>
      <c r="G1163" s="19"/>
      <c r="H1163" s="20">
        <v>8</v>
      </c>
      <c r="I1163" s="13">
        <f t="shared" si="54"/>
        <v>977</v>
      </c>
      <c r="J1163" s="8">
        <f t="shared" si="55"/>
        <v>1</v>
      </c>
      <c r="K1163" s="6">
        <f t="shared" si="56"/>
        <v>1</v>
      </c>
    </row>
    <row r="1164" spans="3:11" x14ac:dyDescent="0.25">
      <c r="C1164" s="18">
        <v>45255</v>
      </c>
      <c r="D1164" s="19">
        <v>0.73611111111111116</v>
      </c>
      <c r="E1164" s="78" t="s">
        <v>25</v>
      </c>
      <c r="F1164" s="19"/>
      <c r="G1164" s="19"/>
      <c r="H1164" s="20">
        <v>10</v>
      </c>
      <c r="I1164" s="13">
        <f t="shared" si="54"/>
        <v>978</v>
      </c>
      <c r="J1164" s="8">
        <f t="shared" si="55"/>
        <v>1</v>
      </c>
      <c r="K1164" s="6">
        <f t="shared" si="56"/>
        <v>1</v>
      </c>
    </row>
    <row r="1165" spans="3:11" x14ac:dyDescent="0.25">
      <c r="C1165" s="18">
        <v>45255</v>
      </c>
      <c r="D1165" s="19">
        <v>0.74652777777777779</v>
      </c>
      <c r="E1165" s="78" t="s">
        <v>48</v>
      </c>
      <c r="F1165" s="19"/>
      <c r="G1165" s="19"/>
      <c r="H1165" s="20">
        <v>10</v>
      </c>
      <c r="I1165" s="13">
        <f t="shared" si="54"/>
        <v>979</v>
      </c>
      <c r="J1165" s="8">
        <f t="shared" si="55"/>
        <v>1</v>
      </c>
      <c r="K1165" s="6">
        <f t="shared" si="56"/>
        <v>1</v>
      </c>
    </row>
    <row r="1166" spans="3:11" x14ac:dyDescent="0.25">
      <c r="C1166" s="18">
        <v>45262</v>
      </c>
      <c r="D1166" s="19">
        <v>0.52777777777777779</v>
      </c>
      <c r="E1166" s="78" t="s">
        <v>4</v>
      </c>
      <c r="F1166" s="19"/>
      <c r="G1166" s="19"/>
      <c r="H1166" s="20">
        <v>2</v>
      </c>
      <c r="I1166" s="13">
        <f t="shared" si="54"/>
        <v>980</v>
      </c>
      <c r="J1166" s="8">
        <f t="shared" si="55"/>
        <v>1</v>
      </c>
      <c r="K1166" s="6">
        <f t="shared" si="56"/>
        <v>1</v>
      </c>
    </row>
    <row r="1167" spans="3:11" x14ac:dyDescent="0.25">
      <c r="C1167" s="18">
        <v>45262</v>
      </c>
      <c r="D1167" s="19">
        <v>0.54861111111111105</v>
      </c>
      <c r="E1167" s="78" t="s">
        <v>4</v>
      </c>
      <c r="F1167" s="19"/>
      <c r="G1167" s="19"/>
      <c r="H1167" s="20">
        <v>3</v>
      </c>
      <c r="I1167" s="13">
        <f t="shared" si="54"/>
        <v>981</v>
      </c>
      <c r="J1167" s="8">
        <f t="shared" si="55"/>
        <v>1</v>
      </c>
      <c r="K1167" s="6">
        <f t="shared" si="56"/>
        <v>1</v>
      </c>
    </row>
    <row r="1168" spans="3:11" x14ac:dyDescent="0.25">
      <c r="C1168" s="18">
        <v>45262</v>
      </c>
      <c r="D1168" s="19">
        <v>0.57291666666666663</v>
      </c>
      <c r="E1168" s="78" t="s">
        <v>4</v>
      </c>
      <c r="F1168" s="19"/>
      <c r="G1168" s="19"/>
      <c r="H1168" s="20">
        <v>4</v>
      </c>
      <c r="I1168" s="13">
        <f t="shared" si="54"/>
        <v>982</v>
      </c>
      <c r="J1168" s="8">
        <f t="shared" si="55"/>
        <v>1</v>
      </c>
      <c r="K1168" s="6">
        <f t="shared" si="56"/>
        <v>1</v>
      </c>
    </row>
    <row r="1169" spans="3:11" x14ac:dyDescent="0.25">
      <c r="C1169" s="18">
        <v>45262</v>
      </c>
      <c r="D1169" s="19">
        <v>0.58124999999999993</v>
      </c>
      <c r="E1169" s="78" t="s">
        <v>99</v>
      </c>
      <c r="F1169" s="19"/>
      <c r="G1169" s="19"/>
      <c r="H1169" s="20">
        <v>4</v>
      </c>
      <c r="I1169" s="13">
        <f t="shared" si="54"/>
        <v>983</v>
      </c>
      <c r="J1169" s="8">
        <f t="shared" si="55"/>
        <v>1</v>
      </c>
      <c r="K1169" s="6">
        <f t="shared" si="56"/>
        <v>1</v>
      </c>
    </row>
    <row r="1170" spans="3:11" x14ac:dyDescent="0.25">
      <c r="C1170" s="18">
        <v>45262</v>
      </c>
      <c r="D1170" s="19">
        <v>0.61111111111111105</v>
      </c>
      <c r="E1170" s="78" t="s">
        <v>45</v>
      </c>
      <c r="F1170" s="19"/>
      <c r="G1170" s="19"/>
      <c r="H1170" s="20">
        <v>5</v>
      </c>
      <c r="I1170" s="13">
        <f t="shared" si="54"/>
        <v>984</v>
      </c>
      <c r="J1170" s="8">
        <f t="shared" si="55"/>
        <v>1</v>
      </c>
      <c r="K1170" s="6">
        <f t="shared" si="56"/>
        <v>1</v>
      </c>
    </row>
    <row r="1171" spans="3:11" x14ac:dyDescent="0.25">
      <c r="C1171" s="18">
        <v>45262</v>
      </c>
      <c r="D1171" s="19">
        <v>0.6166666666666667</v>
      </c>
      <c r="E1171" s="78" t="s">
        <v>58</v>
      </c>
      <c r="F1171" s="19"/>
      <c r="G1171" s="19"/>
      <c r="H1171" s="20">
        <v>4</v>
      </c>
      <c r="I1171" s="13">
        <f t="shared" si="54"/>
        <v>985</v>
      </c>
      <c r="J1171" s="8">
        <f t="shared" si="55"/>
        <v>1</v>
      </c>
      <c r="K1171" s="6">
        <f t="shared" si="56"/>
        <v>1</v>
      </c>
    </row>
    <row r="1172" spans="3:11" x14ac:dyDescent="0.25">
      <c r="C1172" s="18">
        <v>45262</v>
      </c>
      <c r="D1172" s="19">
        <v>0.625</v>
      </c>
      <c r="E1172" s="78" t="s">
        <v>4</v>
      </c>
      <c r="F1172" s="19"/>
      <c r="G1172" s="19"/>
      <c r="H1172" s="20">
        <v>6</v>
      </c>
      <c r="I1172" s="13">
        <f t="shared" si="54"/>
        <v>986</v>
      </c>
      <c r="J1172" s="8">
        <f t="shared" si="55"/>
        <v>1</v>
      </c>
      <c r="K1172" s="6">
        <f t="shared" si="56"/>
        <v>1</v>
      </c>
    </row>
    <row r="1173" spans="3:11" x14ac:dyDescent="0.25">
      <c r="C1173" s="18">
        <v>45262</v>
      </c>
      <c r="D1173" s="19">
        <v>0.6333333333333333</v>
      </c>
      <c r="E1173" s="78" t="s">
        <v>99</v>
      </c>
      <c r="F1173" s="19"/>
      <c r="G1173" s="19"/>
      <c r="H1173" s="20">
        <v>6</v>
      </c>
      <c r="I1173" s="13">
        <f t="shared" si="54"/>
        <v>987</v>
      </c>
      <c r="J1173" s="8">
        <f t="shared" si="55"/>
        <v>1</v>
      </c>
      <c r="K1173" s="6">
        <f t="shared" si="56"/>
        <v>1</v>
      </c>
    </row>
    <row r="1174" spans="3:11" x14ac:dyDescent="0.25">
      <c r="C1174" s="18">
        <v>45262</v>
      </c>
      <c r="D1174" s="19">
        <v>0.65277777777777779</v>
      </c>
      <c r="E1174" s="78" t="s">
        <v>4</v>
      </c>
      <c r="F1174" s="19"/>
      <c r="G1174" s="19"/>
      <c r="H1174" s="20">
        <v>7</v>
      </c>
      <c r="I1174" s="13">
        <f t="shared" si="54"/>
        <v>988</v>
      </c>
      <c r="J1174" s="8">
        <f t="shared" si="55"/>
        <v>1</v>
      </c>
      <c r="K1174" s="6">
        <f t="shared" si="56"/>
        <v>1</v>
      </c>
    </row>
    <row r="1175" spans="3:11" x14ac:dyDescent="0.25">
      <c r="C1175" s="18">
        <v>45262</v>
      </c>
      <c r="D1175" s="19">
        <v>0.67222222222222217</v>
      </c>
      <c r="E1175" s="78" t="s">
        <v>58</v>
      </c>
      <c r="F1175" s="19"/>
      <c r="G1175" s="19"/>
      <c r="H1175" s="20">
        <v>6</v>
      </c>
      <c r="I1175" s="13">
        <f t="shared" si="54"/>
        <v>989</v>
      </c>
      <c r="J1175" s="8">
        <f t="shared" si="55"/>
        <v>1</v>
      </c>
      <c r="K1175" s="6">
        <f t="shared" si="56"/>
        <v>1</v>
      </c>
    </row>
    <row r="1176" spans="3:11" x14ac:dyDescent="0.25">
      <c r="C1176" s="18">
        <v>45262</v>
      </c>
      <c r="D1176" s="19">
        <v>0.69444444444444453</v>
      </c>
      <c r="E1176" s="78" t="s">
        <v>45</v>
      </c>
      <c r="F1176" s="19"/>
      <c r="G1176" s="19"/>
      <c r="H1176" s="20">
        <v>8</v>
      </c>
      <c r="I1176" s="13">
        <f t="shared" si="54"/>
        <v>990</v>
      </c>
      <c r="J1176" s="8">
        <f t="shared" si="55"/>
        <v>1</v>
      </c>
      <c r="K1176" s="6">
        <f t="shared" si="56"/>
        <v>1</v>
      </c>
    </row>
    <row r="1177" spans="3:11" x14ac:dyDescent="0.25">
      <c r="C1177" s="18">
        <v>45262</v>
      </c>
      <c r="D1177" s="19">
        <v>0.70833333333333337</v>
      </c>
      <c r="E1177" s="78" t="s">
        <v>4</v>
      </c>
      <c r="F1177" s="19"/>
      <c r="G1177" s="19"/>
      <c r="H1177" s="20">
        <v>9</v>
      </c>
      <c r="I1177" s="13">
        <f t="shared" si="54"/>
        <v>991</v>
      </c>
      <c r="J1177" s="8">
        <f t="shared" si="55"/>
        <v>1</v>
      </c>
      <c r="K1177" s="6">
        <f t="shared" si="56"/>
        <v>1</v>
      </c>
    </row>
    <row r="1178" spans="3:11" x14ac:dyDescent="0.25">
      <c r="C1178" s="18">
        <v>45262</v>
      </c>
      <c r="D1178" s="19">
        <v>0.72222222222222221</v>
      </c>
      <c r="E1178" s="78" t="s">
        <v>45</v>
      </c>
      <c r="F1178" s="19"/>
      <c r="G1178" s="19"/>
      <c r="H1178" s="20">
        <v>9</v>
      </c>
      <c r="I1178" s="13">
        <f t="shared" si="54"/>
        <v>992</v>
      </c>
      <c r="J1178" s="8">
        <f t="shared" si="55"/>
        <v>1</v>
      </c>
      <c r="K1178" s="6">
        <f t="shared" si="56"/>
        <v>1</v>
      </c>
    </row>
    <row r="1179" spans="3:11" x14ac:dyDescent="0.25">
      <c r="C1179" s="18">
        <v>45262</v>
      </c>
      <c r="D1179" s="19">
        <v>0.74652777777777779</v>
      </c>
      <c r="E1179" s="78" t="s">
        <v>45</v>
      </c>
      <c r="F1179" s="19"/>
      <c r="G1179" s="19"/>
      <c r="H1179" s="20">
        <v>10</v>
      </c>
      <c r="I1179" s="13">
        <f t="shared" si="54"/>
        <v>993</v>
      </c>
      <c r="J1179" s="8">
        <f t="shared" si="55"/>
        <v>1</v>
      </c>
      <c r="K1179" s="6">
        <f t="shared" si="56"/>
        <v>1</v>
      </c>
    </row>
    <row r="1180" spans="3:11" x14ac:dyDescent="0.25">
      <c r="C1180" s="18">
        <v>45266</v>
      </c>
      <c r="D1180" s="19">
        <v>0.67013888888888884</v>
      </c>
      <c r="E1180" s="78" t="s">
        <v>54</v>
      </c>
      <c r="F1180" s="19"/>
      <c r="G1180" s="19"/>
      <c r="H1180" s="20">
        <v>4</v>
      </c>
      <c r="I1180" s="13">
        <f t="shared" si="54"/>
        <v>994</v>
      </c>
      <c r="J1180" s="8">
        <f t="shared" si="55"/>
        <v>1</v>
      </c>
      <c r="K1180" s="6">
        <f t="shared" si="56"/>
        <v>1</v>
      </c>
    </row>
    <row r="1181" spans="3:11" x14ac:dyDescent="0.25">
      <c r="C1181" s="18">
        <v>45269</v>
      </c>
      <c r="D1181" s="19">
        <v>0.53819444444444442</v>
      </c>
      <c r="E1181" s="78" t="s">
        <v>44</v>
      </c>
      <c r="F1181" s="19"/>
      <c r="G1181" s="19"/>
      <c r="H1181" s="20">
        <v>2</v>
      </c>
      <c r="I1181" s="13">
        <f t="shared" si="54"/>
        <v>995</v>
      </c>
      <c r="J1181" s="8">
        <f t="shared" si="55"/>
        <v>1</v>
      </c>
      <c r="K1181" s="6">
        <f t="shared" si="56"/>
        <v>1</v>
      </c>
    </row>
    <row r="1182" spans="3:11" x14ac:dyDescent="0.25">
      <c r="C1182" s="18">
        <v>45269</v>
      </c>
      <c r="D1182" s="19">
        <v>0.63888888888888895</v>
      </c>
      <c r="E1182" s="78" t="s">
        <v>44</v>
      </c>
      <c r="F1182" s="19"/>
      <c r="G1182" s="19"/>
      <c r="H1182" s="20">
        <v>6</v>
      </c>
      <c r="I1182" s="13">
        <f t="shared" si="54"/>
        <v>996</v>
      </c>
      <c r="J1182" s="8">
        <f t="shared" si="55"/>
        <v>1</v>
      </c>
      <c r="K1182" s="6">
        <f t="shared" si="56"/>
        <v>1</v>
      </c>
    </row>
    <row r="1183" spans="3:11" x14ac:dyDescent="0.25">
      <c r="C1183" s="18">
        <v>45269</v>
      </c>
      <c r="D1183" s="19">
        <v>0.68888888888888899</v>
      </c>
      <c r="E1183" s="78" t="s">
        <v>98</v>
      </c>
      <c r="F1183" s="19"/>
      <c r="G1183" s="19"/>
      <c r="H1183" s="20">
        <v>7</v>
      </c>
      <c r="I1183" s="13">
        <f t="shared" si="54"/>
        <v>997</v>
      </c>
      <c r="J1183" s="8">
        <f t="shared" si="55"/>
        <v>1</v>
      </c>
      <c r="K1183" s="6">
        <f t="shared" si="56"/>
        <v>1</v>
      </c>
    </row>
    <row r="1184" spans="3:11" x14ac:dyDescent="0.25">
      <c r="C1184" s="18">
        <v>45269</v>
      </c>
      <c r="D1184" s="19">
        <v>0.70833333333333337</v>
      </c>
      <c r="E1184" s="78" t="s">
        <v>23</v>
      </c>
      <c r="F1184" s="19"/>
      <c r="G1184" s="19"/>
      <c r="H1184" s="20">
        <v>9</v>
      </c>
      <c r="I1184" s="13">
        <f t="shared" si="54"/>
        <v>998</v>
      </c>
      <c r="J1184" s="8">
        <f t="shared" si="55"/>
        <v>1</v>
      </c>
      <c r="K1184" s="6">
        <f t="shared" si="56"/>
        <v>1</v>
      </c>
    </row>
    <row r="1185" spans="3:11" x14ac:dyDescent="0.25">
      <c r="C1185" s="18">
        <v>45269</v>
      </c>
      <c r="D1185" s="19">
        <v>0.75</v>
      </c>
      <c r="E1185" s="78" t="s">
        <v>98</v>
      </c>
      <c r="F1185" s="19"/>
      <c r="G1185" s="19"/>
      <c r="H1185" s="20">
        <v>9</v>
      </c>
      <c r="I1185" s="13">
        <f t="shared" si="54"/>
        <v>999</v>
      </c>
      <c r="J1185" s="8">
        <f t="shared" si="55"/>
        <v>1</v>
      </c>
      <c r="K1185" s="6">
        <f t="shared" si="56"/>
        <v>1</v>
      </c>
    </row>
    <row r="1186" spans="3:11" x14ac:dyDescent="0.25">
      <c r="C1186" s="18">
        <v>45273</v>
      </c>
      <c r="D1186" s="19">
        <v>0.73125000000000007</v>
      </c>
      <c r="E1186" s="78" t="s">
        <v>59</v>
      </c>
      <c r="F1186" s="19"/>
      <c r="G1186" s="19"/>
      <c r="H1186" s="20">
        <v>6</v>
      </c>
      <c r="I1186" s="13">
        <f t="shared" si="54"/>
        <v>1000</v>
      </c>
      <c r="J1186" s="8">
        <f t="shared" si="55"/>
        <v>1</v>
      </c>
      <c r="K1186" s="6">
        <f t="shared" si="56"/>
        <v>1</v>
      </c>
    </row>
    <row r="1187" spans="3:11" x14ac:dyDescent="0.25">
      <c r="C1187" s="18">
        <v>45276</v>
      </c>
      <c r="D1187" s="19">
        <v>0.53125</v>
      </c>
      <c r="E1187" s="78" t="s">
        <v>4</v>
      </c>
      <c r="F1187" s="19"/>
      <c r="G1187" s="19"/>
      <c r="H1187" s="20">
        <v>2</v>
      </c>
      <c r="I1187" s="13">
        <f t="shared" si="54"/>
        <v>1001</v>
      </c>
      <c r="J1187" s="8">
        <f t="shared" si="55"/>
        <v>1</v>
      </c>
      <c r="K1187" s="6">
        <f t="shared" si="56"/>
        <v>1</v>
      </c>
    </row>
    <row r="1188" spans="3:11" x14ac:dyDescent="0.25">
      <c r="C1188" s="18">
        <v>45276</v>
      </c>
      <c r="D1188" s="19">
        <v>0.54513888888888895</v>
      </c>
      <c r="E1188" s="78" t="s">
        <v>44</v>
      </c>
      <c r="F1188" s="19"/>
      <c r="G1188" s="19"/>
      <c r="H1188" s="20">
        <v>2</v>
      </c>
      <c r="I1188" s="13">
        <f t="shared" si="54"/>
        <v>1002</v>
      </c>
      <c r="J1188" s="8">
        <f t="shared" si="55"/>
        <v>1</v>
      </c>
      <c r="K1188" s="6">
        <f t="shared" si="56"/>
        <v>1</v>
      </c>
    </row>
    <row r="1189" spans="3:11" x14ac:dyDescent="0.25">
      <c r="C1189" s="18">
        <v>45276</v>
      </c>
      <c r="D1189" s="19">
        <v>0.55069444444444449</v>
      </c>
      <c r="E1189" s="78" t="s">
        <v>59</v>
      </c>
      <c r="F1189" s="19"/>
      <c r="G1189" s="19"/>
      <c r="H1189" s="20">
        <v>2</v>
      </c>
      <c r="I1189" s="13">
        <f t="shared" si="54"/>
        <v>1003</v>
      </c>
      <c r="J1189" s="8">
        <f t="shared" si="55"/>
        <v>1</v>
      </c>
      <c r="K1189" s="6">
        <f t="shared" si="56"/>
        <v>1</v>
      </c>
    </row>
    <row r="1190" spans="3:11" x14ac:dyDescent="0.25">
      <c r="C1190" s="18">
        <v>45276</v>
      </c>
      <c r="D1190" s="19">
        <v>0.56944444444444442</v>
      </c>
      <c r="E1190" s="78" t="s">
        <v>44</v>
      </c>
      <c r="F1190" s="19"/>
      <c r="G1190" s="19"/>
      <c r="H1190" s="20">
        <v>3</v>
      </c>
      <c r="I1190" s="13">
        <f t="shared" si="54"/>
        <v>1004</v>
      </c>
      <c r="J1190" s="8">
        <f t="shared" si="55"/>
        <v>1</v>
      </c>
      <c r="K1190" s="6">
        <f t="shared" si="56"/>
        <v>1</v>
      </c>
    </row>
    <row r="1191" spans="3:11" x14ac:dyDescent="0.25">
      <c r="C1191" s="18">
        <v>45276</v>
      </c>
      <c r="D1191" s="19">
        <v>0.57986111111111105</v>
      </c>
      <c r="E1191" s="78" t="s">
        <v>4</v>
      </c>
      <c r="F1191" s="19"/>
      <c r="G1191" s="19"/>
      <c r="H1191" s="20">
        <v>4</v>
      </c>
      <c r="I1191" s="13">
        <f t="shared" si="54"/>
        <v>1005</v>
      </c>
      <c r="J1191" s="8">
        <f t="shared" si="55"/>
        <v>1</v>
      </c>
      <c r="K1191" s="6">
        <f t="shared" si="56"/>
        <v>1</v>
      </c>
    </row>
    <row r="1192" spans="3:11" x14ac:dyDescent="0.25">
      <c r="C1192" s="18">
        <v>45276</v>
      </c>
      <c r="D1192" s="19">
        <v>0.62361111111111112</v>
      </c>
      <c r="E1192" s="78" t="s">
        <v>59</v>
      </c>
      <c r="F1192" s="19"/>
      <c r="G1192" s="19"/>
      <c r="H1192" s="20">
        <v>5</v>
      </c>
      <c r="I1192" s="13">
        <f t="shared" si="54"/>
        <v>1006</v>
      </c>
      <c r="J1192" s="8">
        <f t="shared" si="55"/>
        <v>1</v>
      </c>
      <c r="K1192" s="6">
        <f t="shared" si="56"/>
        <v>1</v>
      </c>
    </row>
    <row r="1193" spans="3:11" x14ac:dyDescent="0.25">
      <c r="C1193" s="18">
        <v>45276</v>
      </c>
      <c r="D1193" s="19">
        <v>0.62847222222222221</v>
      </c>
      <c r="E1193" s="78" t="s">
        <v>4</v>
      </c>
      <c r="F1193" s="19"/>
      <c r="G1193" s="19"/>
      <c r="H1193" s="20">
        <v>6</v>
      </c>
      <c r="I1193" s="13">
        <f t="shared" si="54"/>
        <v>1007</v>
      </c>
      <c r="J1193" s="8">
        <f t="shared" si="55"/>
        <v>1</v>
      </c>
      <c r="K1193" s="6">
        <f t="shared" si="56"/>
        <v>1</v>
      </c>
    </row>
    <row r="1194" spans="3:11" x14ac:dyDescent="0.25">
      <c r="C1194" s="18">
        <v>45276</v>
      </c>
      <c r="D1194" s="19">
        <v>0.64236111111111105</v>
      </c>
      <c r="E1194" s="78" t="s">
        <v>44</v>
      </c>
      <c r="F1194" s="19"/>
      <c r="G1194" s="19"/>
      <c r="H1194" s="20">
        <v>6</v>
      </c>
      <c r="I1194" s="13">
        <f t="shared" si="54"/>
        <v>1008</v>
      </c>
      <c r="J1194" s="8">
        <f t="shared" si="55"/>
        <v>1</v>
      </c>
      <c r="K1194" s="6">
        <f t="shared" si="56"/>
        <v>1</v>
      </c>
    </row>
    <row r="1195" spans="3:11" x14ac:dyDescent="0.25">
      <c r="C1195" s="18">
        <v>45276</v>
      </c>
      <c r="D1195" s="19">
        <v>0.65277777777777779</v>
      </c>
      <c r="E1195" s="78" t="s">
        <v>4</v>
      </c>
      <c r="F1195" s="19"/>
      <c r="G1195" s="19"/>
      <c r="H1195" s="20">
        <v>7</v>
      </c>
      <c r="I1195" s="13">
        <f t="shared" si="54"/>
        <v>1009</v>
      </c>
      <c r="J1195" s="8">
        <f t="shared" si="55"/>
        <v>1</v>
      </c>
      <c r="K1195" s="6">
        <f t="shared" si="56"/>
        <v>1</v>
      </c>
    </row>
    <row r="1196" spans="3:11" x14ac:dyDescent="0.25">
      <c r="C1196" s="18">
        <v>45276</v>
      </c>
      <c r="D1196" s="19">
        <v>0.66666666666666663</v>
      </c>
      <c r="E1196" s="78" t="s">
        <v>44</v>
      </c>
      <c r="F1196" s="19"/>
      <c r="G1196" s="19"/>
      <c r="H1196" s="20">
        <v>7</v>
      </c>
      <c r="I1196" s="13">
        <f t="shared" si="54"/>
        <v>1010</v>
      </c>
      <c r="J1196" s="8">
        <f t="shared" si="55"/>
        <v>1</v>
      </c>
      <c r="K1196" s="6">
        <f t="shared" si="56"/>
        <v>1</v>
      </c>
    </row>
    <row r="1197" spans="3:11" x14ac:dyDescent="0.25">
      <c r="C1197" s="18">
        <v>45276</v>
      </c>
      <c r="D1197" s="19">
        <v>0.72222222222222221</v>
      </c>
      <c r="E1197" s="78" t="s">
        <v>44</v>
      </c>
      <c r="F1197" s="19"/>
      <c r="G1197" s="19"/>
      <c r="H1197" s="20">
        <v>9</v>
      </c>
      <c r="I1197" s="13">
        <f t="shared" si="54"/>
        <v>1011</v>
      </c>
      <c r="J1197" s="8">
        <f t="shared" si="55"/>
        <v>1</v>
      </c>
      <c r="K1197" s="6">
        <f t="shared" si="56"/>
        <v>1</v>
      </c>
    </row>
    <row r="1198" spans="3:11" x14ac:dyDescent="0.25">
      <c r="C1198" s="18">
        <v>45276</v>
      </c>
      <c r="D1198" s="19">
        <v>0.7583333333333333</v>
      </c>
      <c r="E1198" s="78" t="s">
        <v>59</v>
      </c>
      <c r="F1198" s="19"/>
      <c r="G1198" s="19"/>
      <c r="H1198" s="20">
        <v>10</v>
      </c>
      <c r="I1198" s="13">
        <f t="shared" si="54"/>
        <v>1012</v>
      </c>
      <c r="J1198" s="8">
        <f t="shared" si="55"/>
        <v>1</v>
      </c>
      <c r="K1198" s="6">
        <f t="shared" si="56"/>
        <v>1</v>
      </c>
    </row>
    <row r="1199" spans="3:11" x14ac:dyDescent="0.25">
      <c r="C1199" s="18">
        <v>45283</v>
      </c>
      <c r="D1199" s="19">
        <v>0.54513888888888895</v>
      </c>
      <c r="E1199" s="78" t="s">
        <v>44</v>
      </c>
      <c r="F1199" s="19"/>
      <c r="G1199" s="19"/>
      <c r="H1199" s="20">
        <v>2</v>
      </c>
      <c r="I1199" s="13">
        <f t="shared" si="54"/>
        <v>1013</v>
      </c>
      <c r="J1199" s="8">
        <f t="shared" si="55"/>
        <v>1</v>
      </c>
      <c r="K1199" s="6">
        <f t="shared" si="56"/>
        <v>1</v>
      </c>
    </row>
    <row r="1200" spans="3:11" x14ac:dyDescent="0.25">
      <c r="C1200" s="18">
        <v>45283</v>
      </c>
      <c r="D1200" s="19">
        <v>0.55555555555555558</v>
      </c>
      <c r="E1200" s="78" t="s">
        <v>6</v>
      </c>
      <c r="F1200" s="19"/>
      <c r="G1200" s="19"/>
      <c r="H1200" s="20">
        <v>3</v>
      </c>
      <c r="I1200" s="13">
        <f t="shared" si="54"/>
        <v>1014</v>
      </c>
      <c r="J1200" s="8">
        <f t="shared" si="55"/>
        <v>1</v>
      </c>
      <c r="K1200" s="6">
        <f t="shared" si="56"/>
        <v>1</v>
      </c>
    </row>
    <row r="1201" spans="3:11" x14ac:dyDescent="0.25">
      <c r="C1201" s="18">
        <v>45283</v>
      </c>
      <c r="D1201" s="19">
        <v>0.59375</v>
      </c>
      <c r="E1201" s="78" t="s">
        <v>44</v>
      </c>
      <c r="F1201" s="19"/>
      <c r="G1201" s="19"/>
      <c r="H1201" s="20">
        <v>4</v>
      </c>
      <c r="I1201" s="13">
        <f t="shared" si="54"/>
        <v>1015</v>
      </c>
      <c r="J1201" s="8">
        <f t="shared" si="55"/>
        <v>1</v>
      </c>
      <c r="K1201" s="6">
        <f t="shared" si="56"/>
        <v>1</v>
      </c>
    </row>
    <row r="1202" spans="3:11" x14ac:dyDescent="0.25">
      <c r="C1202" s="18">
        <v>45283</v>
      </c>
      <c r="D1202" s="19">
        <v>0.59930555555555554</v>
      </c>
      <c r="E1202" s="78" t="s">
        <v>59</v>
      </c>
      <c r="F1202" s="19"/>
      <c r="G1202" s="19"/>
      <c r="H1202" s="20">
        <v>3</v>
      </c>
      <c r="I1202" s="13">
        <f t="shared" si="54"/>
        <v>1016</v>
      </c>
      <c r="J1202" s="8">
        <f t="shared" si="55"/>
        <v>1</v>
      </c>
      <c r="K1202" s="6">
        <f t="shared" si="56"/>
        <v>1</v>
      </c>
    </row>
    <row r="1203" spans="3:11" x14ac:dyDescent="0.25">
      <c r="C1203" s="18">
        <v>45283</v>
      </c>
      <c r="D1203" s="19">
        <v>0.61805555555555558</v>
      </c>
      <c r="E1203" s="78" t="s">
        <v>44</v>
      </c>
      <c r="F1203" s="19"/>
      <c r="G1203" s="19"/>
      <c r="H1203" s="20">
        <v>5</v>
      </c>
      <c r="I1203" s="13">
        <f t="shared" si="54"/>
        <v>1017</v>
      </c>
      <c r="J1203" s="8">
        <f t="shared" si="55"/>
        <v>1</v>
      </c>
      <c r="K1203" s="6">
        <f t="shared" si="56"/>
        <v>1</v>
      </c>
    </row>
    <row r="1204" spans="3:11" x14ac:dyDescent="0.25">
      <c r="C1204" s="18">
        <v>45283</v>
      </c>
      <c r="D1204" s="19">
        <v>0.64236111111111105</v>
      </c>
      <c r="E1204" s="78" t="s">
        <v>44</v>
      </c>
      <c r="F1204" s="19"/>
      <c r="G1204" s="19"/>
      <c r="H1204" s="20">
        <v>6</v>
      </c>
      <c r="I1204" s="13">
        <f t="shared" si="54"/>
        <v>1018</v>
      </c>
      <c r="J1204" s="8">
        <f t="shared" si="55"/>
        <v>1</v>
      </c>
      <c r="K1204" s="6">
        <f t="shared" si="56"/>
        <v>1</v>
      </c>
    </row>
    <row r="1205" spans="3:11" x14ac:dyDescent="0.25">
      <c r="C1205" s="18">
        <v>45283</v>
      </c>
      <c r="D1205" s="19">
        <v>0.68055555555555547</v>
      </c>
      <c r="E1205" s="78" t="s">
        <v>6</v>
      </c>
      <c r="F1205" s="19"/>
      <c r="G1205" s="19"/>
      <c r="H1205" s="20">
        <v>8</v>
      </c>
      <c r="I1205" s="13">
        <f t="shared" si="54"/>
        <v>1019</v>
      </c>
      <c r="J1205" s="8">
        <f t="shared" si="55"/>
        <v>2</v>
      </c>
      <c r="K1205" s="6">
        <f t="shared" si="56"/>
        <v>2</v>
      </c>
    </row>
    <row r="1206" spans="3:11" x14ac:dyDescent="0.25">
      <c r="C1206" s="18">
        <v>45283</v>
      </c>
      <c r="D1206" s="19">
        <v>0.68055555555555547</v>
      </c>
      <c r="E1206" s="78" t="s">
        <v>6</v>
      </c>
      <c r="F1206" s="19"/>
      <c r="G1206" s="19"/>
      <c r="H1206" s="20">
        <v>8</v>
      </c>
      <c r="I1206" s="13">
        <f t="shared" si="54"/>
        <v>1019</v>
      </c>
      <c r="J1206" s="8">
        <f t="shared" si="55"/>
        <v>1</v>
      </c>
      <c r="K1206" s="6">
        <f t="shared" si="56"/>
        <v>2</v>
      </c>
    </row>
    <row r="1207" spans="3:11" x14ac:dyDescent="0.25">
      <c r="C1207" s="18">
        <v>45283</v>
      </c>
      <c r="D1207" s="19">
        <v>0.74652777777777779</v>
      </c>
      <c r="E1207" s="78" t="s">
        <v>44</v>
      </c>
      <c r="F1207" s="19"/>
      <c r="G1207" s="19"/>
      <c r="H1207" s="20">
        <v>10</v>
      </c>
      <c r="I1207" s="13">
        <f t="shared" si="54"/>
        <v>1020</v>
      </c>
      <c r="J1207" s="8">
        <f t="shared" si="55"/>
        <v>1</v>
      </c>
      <c r="K1207" s="6">
        <f t="shared" si="56"/>
        <v>1</v>
      </c>
    </row>
    <row r="1208" spans="3:11" x14ac:dyDescent="0.25">
      <c r="C1208" s="18">
        <v>45283</v>
      </c>
      <c r="D1208" s="19">
        <v>0.7583333333333333</v>
      </c>
      <c r="E1208" s="78" t="s">
        <v>59</v>
      </c>
      <c r="F1208" s="19"/>
      <c r="G1208" s="19"/>
      <c r="H1208" s="20">
        <v>9</v>
      </c>
      <c r="I1208" s="13">
        <f t="shared" si="54"/>
        <v>1021</v>
      </c>
      <c r="J1208" s="8">
        <f t="shared" si="55"/>
        <v>1</v>
      </c>
      <c r="K1208" s="6">
        <f t="shared" si="56"/>
        <v>1</v>
      </c>
    </row>
    <row r="1209" spans="3:11" x14ac:dyDescent="0.25">
      <c r="C1209" s="18">
        <v>45286</v>
      </c>
      <c r="D1209" s="19">
        <v>0.60069444444444442</v>
      </c>
      <c r="E1209" s="78" t="s">
        <v>4</v>
      </c>
      <c r="F1209" s="19"/>
      <c r="G1209" s="19"/>
      <c r="H1209" s="20">
        <v>3</v>
      </c>
      <c r="I1209" s="13">
        <f t="shared" si="54"/>
        <v>1022</v>
      </c>
      <c r="J1209" s="8">
        <f t="shared" si="55"/>
        <v>1</v>
      </c>
      <c r="K1209" s="6">
        <f t="shared" si="56"/>
        <v>1</v>
      </c>
    </row>
    <row r="1210" spans="3:11" x14ac:dyDescent="0.25">
      <c r="C1210" s="18">
        <v>45286</v>
      </c>
      <c r="D1210" s="19">
        <v>0.625</v>
      </c>
      <c r="E1210" s="78" t="s">
        <v>4</v>
      </c>
      <c r="F1210" s="19"/>
      <c r="G1210" s="19"/>
      <c r="H1210" s="20">
        <v>4</v>
      </c>
      <c r="I1210" s="13">
        <f t="shared" si="54"/>
        <v>1023</v>
      </c>
      <c r="J1210" s="8">
        <f t="shared" si="55"/>
        <v>1</v>
      </c>
      <c r="K1210" s="6">
        <f t="shared" si="56"/>
        <v>1</v>
      </c>
    </row>
    <row r="1211" spans="3:11" x14ac:dyDescent="0.25">
      <c r="C1211" s="18">
        <v>45286</v>
      </c>
      <c r="D1211" s="19">
        <v>0.65277777777777779</v>
      </c>
      <c r="E1211" s="78" t="s">
        <v>4</v>
      </c>
      <c r="F1211" s="19"/>
      <c r="G1211" s="19"/>
      <c r="H1211" s="20">
        <v>5</v>
      </c>
      <c r="I1211" s="13">
        <f t="shared" si="54"/>
        <v>1024</v>
      </c>
      <c r="J1211" s="8">
        <f t="shared" si="55"/>
        <v>1</v>
      </c>
      <c r="K1211" s="6">
        <f t="shared" si="56"/>
        <v>1</v>
      </c>
    </row>
    <row r="1212" spans="3:11" x14ac:dyDescent="0.25">
      <c r="C1212" s="18">
        <v>45286</v>
      </c>
      <c r="D1212" s="19">
        <v>0.68055555555555547</v>
      </c>
      <c r="E1212" s="78" t="s">
        <v>4</v>
      </c>
      <c r="F1212" s="19"/>
      <c r="G1212" s="19"/>
      <c r="H1212" s="20">
        <v>6</v>
      </c>
      <c r="I1212" s="13">
        <f t="shared" si="54"/>
        <v>1025</v>
      </c>
      <c r="J1212" s="8">
        <f t="shared" si="55"/>
        <v>1</v>
      </c>
      <c r="K1212" s="6">
        <f t="shared" si="56"/>
        <v>1</v>
      </c>
    </row>
    <row r="1213" spans="3:11" x14ac:dyDescent="0.25">
      <c r="C1213" s="18">
        <v>45287</v>
      </c>
      <c r="D1213" s="19">
        <v>0.75555555555555554</v>
      </c>
      <c r="E1213" s="78" t="s">
        <v>59</v>
      </c>
      <c r="F1213" s="19"/>
      <c r="G1213" s="19"/>
      <c r="H1213" s="20">
        <v>7</v>
      </c>
      <c r="I1213" s="13">
        <f t="shared" si="54"/>
        <v>1026</v>
      </c>
      <c r="J1213" s="8">
        <f t="shared" si="55"/>
        <v>1</v>
      </c>
      <c r="K1213" s="6">
        <f t="shared" si="56"/>
        <v>1</v>
      </c>
    </row>
    <row r="1214" spans="3:11" x14ac:dyDescent="0.25">
      <c r="C1214" s="18">
        <v>45290</v>
      </c>
      <c r="D1214" s="19">
        <v>0.60416666666666663</v>
      </c>
      <c r="E1214" s="78" t="s">
        <v>6</v>
      </c>
      <c r="F1214" s="19"/>
      <c r="G1214" s="19"/>
      <c r="H1214" s="20">
        <v>5</v>
      </c>
      <c r="I1214" s="13">
        <f t="shared" si="54"/>
        <v>1027</v>
      </c>
      <c r="J1214" s="8">
        <f t="shared" si="55"/>
        <v>2</v>
      </c>
      <c r="K1214" s="6">
        <f t="shared" si="56"/>
        <v>2</v>
      </c>
    </row>
    <row r="1215" spans="3:11" x14ac:dyDescent="0.25">
      <c r="C1215" s="18">
        <v>45290</v>
      </c>
      <c r="D1215" s="19">
        <v>0.60416666666666663</v>
      </c>
      <c r="E1215" s="78" t="s">
        <v>6</v>
      </c>
      <c r="F1215" s="19"/>
      <c r="G1215" s="19"/>
      <c r="H1215" s="20">
        <v>5</v>
      </c>
      <c r="I1215" s="13">
        <f t="shared" si="54"/>
        <v>1027</v>
      </c>
      <c r="J1215" s="8">
        <f t="shared" si="55"/>
        <v>1</v>
      </c>
      <c r="K1215" s="6">
        <f t="shared" si="56"/>
        <v>2</v>
      </c>
    </row>
    <row r="1216" spans="3:11" x14ac:dyDescent="0.25">
      <c r="C1216" s="18">
        <v>45290</v>
      </c>
      <c r="D1216" s="19">
        <v>0.61805555555555558</v>
      </c>
      <c r="E1216" s="78" t="s">
        <v>44</v>
      </c>
      <c r="F1216" s="19"/>
      <c r="G1216" s="19"/>
      <c r="H1216" s="20">
        <v>5</v>
      </c>
      <c r="I1216" s="13">
        <f t="shared" si="54"/>
        <v>1028</v>
      </c>
      <c r="J1216" s="8">
        <f t="shared" si="55"/>
        <v>1</v>
      </c>
      <c r="K1216" s="6">
        <f t="shared" si="56"/>
        <v>1</v>
      </c>
    </row>
    <row r="1217" spans="3:11" x14ac:dyDescent="0.25">
      <c r="C1217" s="18">
        <v>45290</v>
      </c>
      <c r="D1217" s="19">
        <v>0.62847222222222221</v>
      </c>
      <c r="E1217" s="78" t="s">
        <v>6</v>
      </c>
      <c r="F1217" s="19"/>
      <c r="G1217" s="19"/>
      <c r="H1217" s="20">
        <v>6</v>
      </c>
      <c r="I1217" s="13">
        <f t="shared" si="54"/>
        <v>1029</v>
      </c>
      <c r="J1217" s="8">
        <f t="shared" si="55"/>
        <v>1</v>
      </c>
      <c r="K1217" s="6">
        <f t="shared" si="56"/>
        <v>1</v>
      </c>
    </row>
    <row r="1218" spans="3:11" x14ac:dyDescent="0.25">
      <c r="C1218" s="18">
        <v>45290</v>
      </c>
      <c r="D1218" s="19">
        <v>0.64236111111111105</v>
      </c>
      <c r="E1218" s="78" t="s">
        <v>44</v>
      </c>
      <c r="F1218" s="19"/>
      <c r="G1218" s="19"/>
      <c r="H1218" s="20">
        <v>6</v>
      </c>
      <c r="I1218" s="13">
        <f t="shared" si="54"/>
        <v>1030</v>
      </c>
      <c r="J1218" s="8">
        <f t="shared" si="55"/>
        <v>1</v>
      </c>
      <c r="K1218" s="6">
        <f t="shared" si="56"/>
        <v>1</v>
      </c>
    </row>
    <row r="1219" spans="3:11" x14ac:dyDescent="0.25">
      <c r="C1219" s="18">
        <v>45290</v>
      </c>
      <c r="D1219" s="19">
        <v>0.66666666666666663</v>
      </c>
      <c r="E1219" s="78" t="s">
        <v>44</v>
      </c>
      <c r="F1219" s="19"/>
      <c r="G1219" s="19"/>
      <c r="H1219" s="20">
        <v>7</v>
      </c>
      <c r="I1219" s="13">
        <f t="shared" si="54"/>
        <v>1031</v>
      </c>
      <c r="J1219" s="8">
        <f t="shared" si="55"/>
        <v>1</v>
      </c>
      <c r="K1219" s="6">
        <f t="shared" si="56"/>
        <v>1</v>
      </c>
    </row>
    <row r="1220" spans="3:11" x14ac:dyDescent="0.25">
      <c r="C1220" s="18">
        <v>45290</v>
      </c>
      <c r="D1220" s="19">
        <v>0.69444444444444453</v>
      </c>
      <c r="E1220" s="78" t="s">
        <v>44</v>
      </c>
      <c r="F1220" s="19"/>
      <c r="G1220" s="19"/>
      <c r="H1220" s="20">
        <v>8</v>
      </c>
      <c r="I1220" s="13">
        <f t="shared" si="54"/>
        <v>1032</v>
      </c>
      <c r="J1220" s="8">
        <f t="shared" si="55"/>
        <v>1</v>
      </c>
      <c r="K1220" s="6">
        <f t="shared" si="56"/>
        <v>1</v>
      </c>
    </row>
    <row r="1221" spans="3:11" x14ac:dyDescent="0.25">
      <c r="C1221" s="18">
        <v>45290</v>
      </c>
      <c r="D1221" s="19">
        <v>0.72222222222222221</v>
      </c>
      <c r="E1221" s="78" t="s">
        <v>44</v>
      </c>
      <c r="F1221" s="19"/>
      <c r="G1221" s="19"/>
      <c r="H1221" s="20">
        <v>9</v>
      </c>
      <c r="I1221" s="13">
        <f t="shared" si="54"/>
        <v>1033</v>
      </c>
      <c r="J1221" s="8">
        <f t="shared" si="55"/>
        <v>1</v>
      </c>
      <c r="K1221" s="6">
        <f t="shared" si="56"/>
        <v>1</v>
      </c>
    </row>
    <row r="1222" spans="3:11" x14ac:dyDescent="0.25">
      <c r="C1222" s="18">
        <v>45292</v>
      </c>
      <c r="D1222" s="19">
        <v>0.65277777777777779</v>
      </c>
      <c r="E1222" s="78" t="s">
        <v>5</v>
      </c>
      <c r="F1222" s="19"/>
      <c r="G1222" s="19"/>
      <c r="H1222" s="20">
        <v>5</v>
      </c>
      <c r="I1222" s="13">
        <f t="shared" ref="I1222:I1285" si="57">IF(AND(C1222=C1221,H1222=H1221,D1221=D1222),I1221,I1221+1)</f>
        <v>1034</v>
      </c>
      <c r="J1222" s="8">
        <f t="shared" ref="J1222:J1285" si="58">IF(I1222=I1224,3,IF(I1222=I1223,2,1))</f>
        <v>1</v>
      </c>
      <c r="K1222" s="6">
        <f t="shared" ref="K1222:K1285" si="59">IF(J1220=3,3,IF(J1221=3,3,IF(J1221=2,2,J1222)))</f>
        <v>1</v>
      </c>
    </row>
    <row r="1223" spans="3:11" x14ac:dyDescent="0.25">
      <c r="C1223" s="18">
        <v>45292</v>
      </c>
      <c r="D1223" s="19">
        <v>0.73611111111111116</v>
      </c>
      <c r="E1223" s="78" t="s">
        <v>5</v>
      </c>
      <c r="F1223" s="19"/>
      <c r="G1223" s="19"/>
      <c r="H1223" s="20">
        <v>8</v>
      </c>
      <c r="I1223" s="13">
        <f t="shared" si="57"/>
        <v>1035</v>
      </c>
      <c r="J1223" s="8">
        <f t="shared" si="58"/>
        <v>1</v>
      </c>
      <c r="K1223" s="6">
        <f t="shared" si="59"/>
        <v>1</v>
      </c>
    </row>
    <row r="1224" spans="3:11" x14ac:dyDescent="0.25">
      <c r="C1224" s="18">
        <v>45294</v>
      </c>
      <c r="D1224" s="19">
        <v>0.62013888888888891</v>
      </c>
      <c r="E1224" s="78" t="s">
        <v>59</v>
      </c>
      <c r="F1224" s="19"/>
      <c r="G1224" s="19"/>
      <c r="H1224" s="20">
        <v>1</v>
      </c>
      <c r="I1224" s="13">
        <f t="shared" si="57"/>
        <v>1036</v>
      </c>
      <c r="J1224" s="8">
        <f t="shared" si="58"/>
        <v>1</v>
      </c>
      <c r="K1224" s="6">
        <f t="shared" si="59"/>
        <v>1</v>
      </c>
    </row>
    <row r="1225" spans="3:11" x14ac:dyDescent="0.25">
      <c r="C1225" s="18">
        <v>45297</v>
      </c>
      <c r="D1225" s="19">
        <v>0.54513888888888895</v>
      </c>
      <c r="E1225" s="78" t="s">
        <v>44</v>
      </c>
      <c r="F1225" s="19"/>
      <c r="G1225" s="19"/>
      <c r="H1225" s="20">
        <v>2</v>
      </c>
      <c r="I1225" s="13">
        <f t="shared" si="57"/>
        <v>1037</v>
      </c>
      <c r="J1225" s="8">
        <f t="shared" si="58"/>
        <v>1</v>
      </c>
      <c r="K1225" s="6">
        <f t="shared" si="59"/>
        <v>1</v>
      </c>
    </row>
    <row r="1226" spans="3:11" x14ac:dyDescent="0.25">
      <c r="C1226" s="18">
        <v>45297</v>
      </c>
      <c r="D1226" s="19">
        <v>0.60416666666666663</v>
      </c>
      <c r="E1226" s="78" t="s">
        <v>113</v>
      </c>
      <c r="F1226" s="19"/>
      <c r="G1226" s="19"/>
      <c r="H1226" s="20">
        <v>5</v>
      </c>
      <c r="I1226" s="13">
        <f t="shared" si="57"/>
        <v>1038</v>
      </c>
      <c r="J1226" s="8">
        <f t="shared" si="58"/>
        <v>1</v>
      </c>
      <c r="K1226" s="6">
        <f t="shared" si="59"/>
        <v>1</v>
      </c>
    </row>
    <row r="1227" spans="3:11" x14ac:dyDescent="0.25">
      <c r="C1227" s="18">
        <v>45297</v>
      </c>
      <c r="D1227" s="19">
        <v>0.61805555555555558</v>
      </c>
      <c r="E1227" s="78" t="s">
        <v>44</v>
      </c>
      <c r="F1227" s="19"/>
      <c r="G1227" s="19"/>
      <c r="H1227" s="20">
        <v>5</v>
      </c>
      <c r="I1227" s="13">
        <f t="shared" si="57"/>
        <v>1039</v>
      </c>
      <c r="J1227" s="8">
        <f t="shared" si="58"/>
        <v>1</v>
      </c>
      <c r="K1227" s="6">
        <f t="shared" si="59"/>
        <v>1</v>
      </c>
    </row>
    <row r="1228" spans="3:11" x14ac:dyDescent="0.25">
      <c r="C1228" s="18">
        <v>45297</v>
      </c>
      <c r="D1228" s="19">
        <v>0.64236111111111105</v>
      </c>
      <c r="E1228" s="78" t="s">
        <v>44</v>
      </c>
      <c r="F1228" s="19"/>
      <c r="G1228" s="19"/>
      <c r="H1228" s="20">
        <v>6</v>
      </c>
      <c r="I1228" s="13">
        <f t="shared" si="57"/>
        <v>1040</v>
      </c>
      <c r="J1228" s="8">
        <f t="shared" si="58"/>
        <v>1</v>
      </c>
      <c r="K1228" s="6">
        <f t="shared" si="59"/>
        <v>1</v>
      </c>
    </row>
    <row r="1229" spans="3:11" x14ac:dyDescent="0.25">
      <c r="C1229" s="18">
        <v>45297</v>
      </c>
      <c r="D1229" s="19">
        <v>0.65277777777777779</v>
      </c>
      <c r="E1229" s="78" t="s">
        <v>113</v>
      </c>
      <c r="F1229" s="19"/>
      <c r="G1229" s="19"/>
      <c r="H1229" s="20">
        <v>7</v>
      </c>
      <c r="I1229" s="13">
        <f t="shared" si="57"/>
        <v>1041</v>
      </c>
      <c r="J1229" s="8">
        <f t="shared" si="58"/>
        <v>1</v>
      </c>
      <c r="K1229" s="6">
        <f t="shared" si="59"/>
        <v>1</v>
      </c>
    </row>
    <row r="1230" spans="3:11" x14ac:dyDescent="0.25">
      <c r="C1230" s="18">
        <v>45297</v>
      </c>
      <c r="D1230" s="19">
        <v>0.66666666666666663</v>
      </c>
      <c r="E1230" s="78" t="s">
        <v>44</v>
      </c>
      <c r="F1230" s="19"/>
      <c r="G1230" s="19"/>
      <c r="H1230" s="20">
        <v>7</v>
      </c>
      <c r="I1230" s="13">
        <f t="shared" si="57"/>
        <v>1042</v>
      </c>
      <c r="J1230" s="8">
        <f t="shared" si="58"/>
        <v>1</v>
      </c>
      <c r="K1230" s="6">
        <f t="shared" si="59"/>
        <v>1</v>
      </c>
    </row>
    <row r="1231" spans="3:11" x14ac:dyDescent="0.25">
      <c r="C1231" s="18">
        <v>45297</v>
      </c>
      <c r="D1231" s="19">
        <v>0.68055555555555547</v>
      </c>
      <c r="E1231" s="78" t="s">
        <v>113</v>
      </c>
      <c r="F1231" s="19"/>
      <c r="G1231" s="19"/>
      <c r="H1231" s="20">
        <v>8</v>
      </c>
      <c r="I1231" s="13">
        <f t="shared" si="57"/>
        <v>1043</v>
      </c>
      <c r="J1231" s="8">
        <f t="shared" si="58"/>
        <v>1</v>
      </c>
      <c r="K1231" s="6">
        <f t="shared" si="59"/>
        <v>1</v>
      </c>
    </row>
    <row r="1232" spans="3:11" x14ac:dyDescent="0.25">
      <c r="C1232" s="18">
        <v>45297</v>
      </c>
      <c r="D1232" s="19">
        <v>0.73611111111111116</v>
      </c>
      <c r="E1232" s="78" t="s">
        <v>113</v>
      </c>
      <c r="F1232" s="19"/>
      <c r="G1232" s="19"/>
      <c r="H1232" s="20">
        <v>10</v>
      </c>
      <c r="I1232" s="13">
        <f t="shared" si="57"/>
        <v>1044</v>
      </c>
      <c r="J1232" s="8">
        <f t="shared" si="58"/>
        <v>1</v>
      </c>
      <c r="K1232" s="6">
        <f t="shared" si="59"/>
        <v>1</v>
      </c>
    </row>
    <row r="1233" spans="3:11" x14ac:dyDescent="0.25">
      <c r="C1233" s="18">
        <v>45301</v>
      </c>
      <c r="D1233" s="19">
        <v>0.67013888888888884</v>
      </c>
      <c r="E1233" s="78" t="s">
        <v>54</v>
      </c>
      <c r="F1233" s="19"/>
      <c r="G1233" s="19"/>
      <c r="H1233" s="20">
        <v>4</v>
      </c>
      <c r="I1233" s="13">
        <f t="shared" si="57"/>
        <v>1045</v>
      </c>
      <c r="J1233" s="8">
        <f t="shared" si="58"/>
        <v>1</v>
      </c>
      <c r="K1233" s="6">
        <f t="shared" si="59"/>
        <v>1</v>
      </c>
    </row>
    <row r="1234" spans="3:11" x14ac:dyDescent="0.25">
      <c r="C1234" s="18">
        <v>45301</v>
      </c>
      <c r="D1234" s="19">
        <v>0.70138888888888884</v>
      </c>
      <c r="E1234" s="78" t="s">
        <v>0</v>
      </c>
      <c r="F1234" s="19"/>
      <c r="G1234" s="19"/>
      <c r="H1234" s="20">
        <v>3</v>
      </c>
      <c r="I1234" s="13">
        <f t="shared" si="57"/>
        <v>1046</v>
      </c>
      <c r="J1234" s="8">
        <f t="shared" si="58"/>
        <v>1</v>
      </c>
      <c r="K1234" s="6">
        <f t="shared" si="59"/>
        <v>1</v>
      </c>
    </row>
    <row r="1235" spans="3:11" x14ac:dyDescent="0.25">
      <c r="C1235" s="18">
        <v>45304</v>
      </c>
      <c r="D1235" s="19">
        <v>0.52430555555555558</v>
      </c>
      <c r="E1235" s="78" t="s">
        <v>45</v>
      </c>
      <c r="F1235" s="19"/>
      <c r="G1235" s="19"/>
      <c r="H1235" s="20">
        <v>1</v>
      </c>
      <c r="I1235" s="13">
        <f t="shared" si="57"/>
        <v>1047</v>
      </c>
      <c r="J1235" s="8">
        <f t="shared" si="58"/>
        <v>1</v>
      </c>
      <c r="K1235" s="6">
        <f t="shared" si="59"/>
        <v>1</v>
      </c>
    </row>
    <row r="1236" spans="3:11" x14ac:dyDescent="0.25">
      <c r="C1236" s="18">
        <v>45304</v>
      </c>
      <c r="D1236" s="19">
        <v>0.53333333333333333</v>
      </c>
      <c r="E1236" s="78" t="s">
        <v>5</v>
      </c>
      <c r="F1236" s="19"/>
      <c r="G1236" s="19"/>
      <c r="H1236" s="20">
        <v>2</v>
      </c>
      <c r="I1236" s="13">
        <f t="shared" si="57"/>
        <v>1048</v>
      </c>
      <c r="J1236" s="8">
        <f t="shared" si="58"/>
        <v>1</v>
      </c>
      <c r="K1236" s="6">
        <f t="shared" si="59"/>
        <v>1</v>
      </c>
    </row>
    <row r="1237" spans="3:11" x14ac:dyDescent="0.25">
      <c r="C1237" s="18">
        <v>45304</v>
      </c>
      <c r="D1237" s="19">
        <v>0.59722222222222221</v>
      </c>
      <c r="E1237" s="78" t="s">
        <v>45</v>
      </c>
      <c r="F1237" s="19"/>
      <c r="G1237" s="19"/>
      <c r="H1237" s="20">
        <v>4</v>
      </c>
      <c r="I1237" s="13">
        <f t="shared" si="57"/>
        <v>1049</v>
      </c>
      <c r="J1237" s="8">
        <f t="shared" si="58"/>
        <v>1</v>
      </c>
      <c r="K1237" s="6">
        <f t="shared" si="59"/>
        <v>1</v>
      </c>
    </row>
    <row r="1238" spans="3:11" x14ac:dyDescent="0.25">
      <c r="C1238" s="18">
        <v>45304</v>
      </c>
      <c r="D1238" s="19">
        <v>0.62152777777777779</v>
      </c>
      <c r="E1238" s="78" t="s">
        <v>45</v>
      </c>
      <c r="F1238" s="19"/>
      <c r="G1238" s="19"/>
      <c r="H1238" s="20">
        <v>5</v>
      </c>
      <c r="I1238" s="13">
        <f t="shared" si="57"/>
        <v>1050</v>
      </c>
      <c r="J1238" s="8">
        <f t="shared" si="58"/>
        <v>1</v>
      </c>
      <c r="K1238" s="6">
        <f t="shared" si="59"/>
        <v>1</v>
      </c>
    </row>
    <row r="1239" spans="3:11" x14ac:dyDescent="0.25">
      <c r="C1239" s="18">
        <v>45304</v>
      </c>
      <c r="D1239" s="19">
        <v>0.63055555555555554</v>
      </c>
      <c r="E1239" s="78" t="s">
        <v>5</v>
      </c>
      <c r="F1239" s="19"/>
      <c r="G1239" s="19"/>
      <c r="H1239" s="20">
        <v>6</v>
      </c>
      <c r="I1239" s="13">
        <f t="shared" si="57"/>
        <v>1051</v>
      </c>
      <c r="J1239" s="8">
        <f t="shared" si="58"/>
        <v>1</v>
      </c>
      <c r="K1239" s="6">
        <f t="shared" si="59"/>
        <v>1</v>
      </c>
    </row>
    <row r="1240" spans="3:11" x14ac:dyDescent="0.25">
      <c r="C1240" s="18">
        <v>45304</v>
      </c>
      <c r="D1240" s="19">
        <v>0.64583333333333337</v>
      </c>
      <c r="E1240" s="78" t="s">
        <v>45</v>
      </c>
      <c r="F1240" s="19"/>
      <c r="G1240" s="19"/>
      <c r="H1240" s="20">
        <v>6</v>
      </c>
      <c r="I1240" s="13">
        <f t="shared" si="57"/>
        <v>1052</v>
      </c>
      <c r="J1240" s="8">
        <f t="shared" si="58"/>
        <v>1</v>
      </c>
      <c r="K1240" s="6">
        <f t="shared" si="59"/>
        <v>1</v>
      </c>
    </row>
    <row r="1241" spans="3:11" x14ac:dyDescent="0.25">
      <c r="C1241" s="18">
        <v>45304</v>
      </c>
      <c r="D1241" s="19">
        <v>0.65486111111111112</v>
      </c>
      <c r="E1241" s="78" t="s">
        <v>5</v>
      </c>
      <c r="F1241" s="19"/>
      <c r="G1241" s="19"/>
      <c r="H1241" s="20">
        <v>7</v>
      </c>
      <c r="I1241" s="13">
        <f t="shared" si="57"/>
        <v>1053</v>
      </c>
      <c r="J1241" s="8">
        <f t="shared" si="58"/>
        <v>1</v>
      </c>
      <c r="K1241" s="6">
        <f t="shared" si="59"/>
        <v>1</v>
      </c>
    </row>
    <row r="1242" spans="3:11" x14ac:dyDescent="0.25">
      <c r="C1242" s="18">
        <v>45304</v>
      </c>
      <c r="D1242" s="19">
        <v>0.67708333333333337</v>
      </c>
      <c r="E1242" s="78" t="s">
        <v>45</v>
      </c>
      <c r="F1242" s="19"/>
      <c r="G1242" s="19"/>
      <c r="H1242" s="20">
        <v>7</v>
      </c>
      <c r="I1242" s="13">
        <f t="shared" si="57"/>
        <v>1054</v>
      </c>
      <c r="J1242" s="8">
        <f t="shared" si="58"/>
        <v>1</v>
      </c>
      <c r="K1242" s="6">
        <f t="shared" si="59"/>
        <v>1</v>
      </c>
    </row>
    <row r="1243" spans="3:11" x14ac:dyDescent="0.25">
      <c r="C1243" s="18">
        <v>45304</v>
      </c>
      <c r="D1243" s="19">
        <v>0.70833333333333337</v>
      </c>
      <c r="E1243" s="78" t="s">
        <v>45</v>
      </c>
      <c r="F1243" s="19"/>
      <c r="G1243" s="19"/>
      <c r="H1243" s="20">
        <v>8</v>
      </c>
      <c r="I1243" s="13">
        <f t="shared" si="57"/>
        <v>1055</v>
      </c>
      <c r="J1243" s="8">
        <f t="shared" si="58"/>
        <v>1</v>
      </c>
      <c r="K1243" s="6">
        <f t="shared" si="59"/>
        <v>1</v>
      </c>
    </row>
    <row r="1244" spans="3:11" x14ac:dyDescent="0.25">
      <c r="C1244" s="18">
        <v>45304</v>
      </c>
      <c r="D1244" s="19">
        <v>0.73263888888888884</v>
      </c>
      <c r="E1244" s="78" t="s">
        <v>45</v>
      </c>
      <c r="F1244" s="19"/>
      <c r="G1244" s="19"/>
      <c r="H1244" s="20">
        <v>9</v>
      </c>
      <c r="I1244" s="13">
        <f t="shared" si="57"/>
        <v>1056</v>
      </c>
      <c r="J1244" s="8">
        <f t="shared" si="58"/>
        <v>1</v>
      </c>
      <c r="K1244" s="6">
        <f t="shared" si="59"/>
        <v>1</v>
      </c>
    </row>
    <row r="1245" spans="3:11" x14ac:dyDescent="0.25">
      <c r="C1245" s="18">
        <v>45304</v>
      </c>
      <c r="D1245" s="19">
        <v>0.7416666666666667</v>
      </c>
      <c r="E1245" s="78" t="s">
        <v>5</v>
      </c>
      <c r="F1245" s="19"/>
      <c r="G1245" s="19"/>
      <c r="H1245" s="20">
        <v>10</v>
      </c>
      <c r="I1245" s="13">
        <f t="shared" si="57"/>
        <v>1057</v>
      </c>
      <c r="J1245" s="8">
        <f t="shared" si="58"/>
        <v>1</v>
      </c>
      <c r="K1245" s="6">
        <f t="shared" si="59"/>
        <v>1</v>
      </c>
    </row>
    <row r="1246" spans="3:11" x14ac:dyDescent="0.25">
      <c r="C1246" s="18">
        <v>45304</v>
      </c>
      <c r="D1246" s="19">
        <v>0.75694444444444453</v>
      </c>
      <c r="E1246" s="78" t="s">
        <v>45</v>
      </c>
      <c r="F1246" s="19"/>
      <c r="G1246" s="19"/>
      <c r="H1246" s="20">
        <v>10</v>
      </c>
      <c r="I1246" s="13">
        <f t="shared" si="57"/>
        <v>1058</v>
      </c>
      <c r="J1246" s="8">
        <f t="shared" si="58"/>
        <v>1</v>
      </c>
      <c r="K1246" s="6">
        <f t="shared" si="59"/>
        <v>1</v>
      </c>
    </row>
    <row r="1247" spans="3:11" x14ac:dyDescent="0.25">
      <c r="C1247" s="18">
        <v>45308</v>
      </c>
      <c r="D1247" s="19">
        <v>0.62152777777777779</v>
      </c>
      <c r="E1247" s="78" t="s">
        <v>50</v>
      </c>
      <c r="F1247" s="19"/>
      <c r="G1247" s="19"/>
      <c r="H1247" s="20">
        <v>2</v>
      </c>
      <c r="I1247" s="13">
        <f t="shared" si="57"/>
        <v>1059</v>
      </c>
      <c r="J1247" s="8">
        <f t="shared" si="58"/>
        <v>1</v>
      </c>
      <c r="K1247" s="6">
        <f t="shared" si="59"/>
        <v>1</v>
      </c>
    </row>
    <row r="1248" spans="3:11" x14ac:dyDescent="0.25">
      <c r="C1248" s="18">
        <v>45308</v>
      </c>
      <c r="D1248" s="19">
        <v>0.74305555555555547</v>
      </c>
      <c r="E1248" s="78" t="s">
        <v>50</v>
      </c>
      <c r="F1248" s="19"/>
      <c r="G1248" s="19"/>
      <c r="H1248" s="20">
        <v>7</v>
      </c>
      <c r="I1248" s="13">
        <f t="shared" si="57"/>
        <v>1060</v>
      </c>
      <c r="J1248" s="8">
        <f t="shared" si="58"/>
        <v>1</v>
      </c>
      <c r="K1248" s="6">
        <f t="shared" si="59"/>
        <v>1</v>
      </c>
    </row>
    <row r="1249" spans="3:11" x14ac:dyDescent="0.25">
      <c r="C1249" s="18">
        <v>45308</v>
      </c>
      <c r="D1249" s="19">
        <v>0.79166666666666663</v>
      </c>
      <c r="E1249" s="78" t="s">
        <v>0</v>
      </c>
      <c r="F1249" s="19"/>
      <c r="G1249" s="19"/>
      <c r="H1249" s="20">
        <v>7</v>
      </c>
      <c r="I1249" s="13">
        <f t="shared" si="57"/>
        <v>1061</v>
      </c>
      <c r="J1249" s="8">
        <f t="shared" si="58"/>
        <v>1</v>
      </c>
      <c r="K1249" s="6">
        <f t="shared" si="59"/>
        <v>1</v>
      </c>
    </row>
    <row r="1250" spans="3:11" x14ac:dyDescent="0.25">
      <c r="C1250" s="18">
        <v>45311</v>
      </c>
      <c r="D1250" s="19">
        <v>0.53125</v>
      </c>
      <c r="E1250" s="78" t="s">
        <v>5</v>
      </c>
      <c r="F1250" s="19"/>
      <c r="G1250" s="19"/>
      <c r="H1250" s="20">
        <v>2</v>
      </c>
      <c r="I1250" s="13">
        <f t="shared" si="57"/>
        <v>1062</v>
      </c>
      <c r="J1250" s="8">
        <f t="shared" si="58"/>
        <v>1</v>
      </c>
      <c r="K1250" s="6">
        <f t="shared" si="59"/>
        <v>1</v>
      </c>
    </row>
    <row r="1251" spans="3:11" x14ac:dyDescent="0.25">
      <c r="C1251" s="18">
        <v>45311</v>
      </c>
      <c r="D1251" s="19">
        <v>0.56944444444444442</v>
      </c>
      <c r="E1251" s="78" t="s">
        <v>45</v>
      </c>
      <c r="F1251" s="19"/>
      <c r="G1251" s="19"/>
      <c r="H1251" s="20">
        <v>3</v>
      </c>
      <c r="I1251" s="13">
        <f t="shared" si="57"/>
        <v>1063</v>
      </c>
      <c r="J1251" s="8">
        <f t="shared" si="58"/>
        <v>1</v>
      </c>
      <c r="K1251" s="6">
        <f t="shared" si="59"/>
        <v>1</v>
      </c>
    </row>
    <row r="1252" spans="3:11" x14ac:dyDescent="0.25">
      <c r="C1252" s="18">
        <v>45311</v>
      </c>
      <c r="D1252" s="19">
        <v>0.59375</v>
      </c>
      <c r="E1252" s="78" t="s">
        <v>45</v>
      </c>
      <c r="F1252" s="19"/>
      <c r="G1252" s="19"/>
      <c r="H1252" s="20">
        <v>4</v>
      </c>
      <c r="I1252" s="13">
        <f t="shared" si="57"/>
        <v>1064</v>
      </c>
      <c r="J1252" s="8">
        <f t="shared" si="58"/>
        <v>1</v>
      </c>
      <c r="K1252" s="6">
        <f t="shared" si="59"/>
        <v>1</v>
      </c>
    </row>
    <row r="1253" spans="3:11" x14ac:dyDescent="0.25">
      <c r="C1253" s="18">
        <v>45311</v>
      </c>
      <c r="D1253" s="19">
        <v>0.60416666666666663</v>
      </c>
      <c r="E1253" s="78" t="s">
        <v>5</v>
      </c>
      <c r="F1253" s="19"/>
      <c r="G1253" s="19"/>
      <c r="H1253" s="20">
        <v>5</v>
      </c>
      <c r="I1253" s="13">
        <f t="shared" si="57"/>
        <v>1065</v>
      </c>
      <c r="J1253" s="8">
        <f t="shared" si="58"/>
        <v>2</v>
      </c>
      <c r="K1253" s="6">
        <f t="shared" si="59"/>
        <v>2</v>
      </c>
    </row>
    <row r="1254" spans="3:11" x14ac:dyDescent="0.25">
      <c r="C1254" s="18">
        <v>45311</v>
      </c>
      <c r="D1254" s="19">
        <v>0.60416666666666663</v>
      </c>
      <c r="E1254" s="78" t="s">
        <v>5</v>
      </c>
      <c r="F1254" s="19"/>
      <c r="G1254" s="19"/>
      <c r="H1254" s="20">
        <v>5</v>
      </c>
      <c r="I1254" s="13">
        <f t="shared" si="57"/>
        <v>1065</v>
      </c>
      <c r="J1254" s="8">
        <f t="shared" si="58"/>
        <v>1</v>
      </c>
      <c r="K1254" s="6">
        <f t="shared" si="59"/>
        <v>2</v>
      </c>
    </row>
    <row r="1255" spans="3:11" x14ac:dyDescent="0.25">
      <c r="C1255" s="18">
        <v>45311</v>
      </c>
      <c r="D1255" s="19">
        <v>0.65277777777777779</v>
      </c>
      <c r="E1255" s="78" t="s">
        <v>5</v>
      </c>
      <c r="F1255" s="19"/>
      <c r="G1255" s="19"/>
      <c r="H1255" s="20">
        <v>7</v>
      </c>
      <c r="I1255" s="13">
        <f t="shared" si="57"/>
        <v>1066</v>
      </c>
      <c r="J1255" s="8">
        <f t="shared" si="58"/>
        <v>1</v>
      </c>
      <c r="K1255" s="6">
        <f t="shared" si="59"/>
        <v>1</v>
      </c>
    </row>
    <row r="1256" spans="3:11" x14ac:dyDescent="0.25">
      <c r="C1256" s="18">
        <v>45311</v>
      </c>
      <c r="D1256" s="19">
        <v>0.66666666666666663</v>
      </c>
      <c r="E1256" s="78" t="s">
        <v>45</v>
      </c>
      <c r="F1256" s="19"/>
      <c r="G1256" s="19"/>
      <c r="H1256" s="20">
        <v>7</v>
      </c>
      <c r="I1256" s="13">
        <f t="shared" si="57"/>
        <v>1067</v>
      </c>
      <c r="J1256" s="8">
        <f t="shared" si="58"/>
        <v>1</v>
      </c>
      <c r="K1256" s="6">
        <f t="shared" si="59"/>
        <v>1</v>
      </c>
    </row>
    <row r="1257" spans="3:11" x14ac:dyDescent="0.25">
      <c r="C1257" s="18">
        <v>45311</v>
      </c>
      <c r="D1257" s="19">
        <v>0.67499999999999993</v>
      </c>
      <c r="E1257" s="78" t="s">
        <v>59</v>
      </c>
      <c r="F1257" s="19"/>
      <c r="G1257" s="19"/>
      <c r="H1257" s="20">
        <v>6</v>
      </c>
      <c r="I1257" s="13">
        <f t="shared" si="57"/>
        <v>1068</v>
      </c>
      <c r="J1257" s="8">
        <f t="shared" si="58"/>
        <v>1</v>
      </c>
      <c r="K1257" s="6">
        <f t="shared" si="59"/>
        <v>1</v>
      </c>
    </row>
    <row r="1258" spans="3:11" x14ac:dyDescent="0.25">
      <c r="C1258" s="18">
        <v>45311</v>
      </c>
      <c r="D1258" s="19">
        <v>0.69444444444444453</v>
      </c>
      <c r="E1258" s="78" t="s">
        <v>45</v>
      </c>
      <c r="F1258" s="19"/>
      <c r="G1258" s="19"/>
      <c r="H1258" s="20">
        <v>8</v>
      </c>
      <c r="I1258" s="13">
        <f t="shared" si="57"/>
        <v>1069</v>
      </c>
      <c r="J1258" s="8">
        <f t="shared" si="58"/>
        <v>1</v>
      </c>
      <c r="K1258" s="6">
        <f t="shared" si="59"/>
        <v>1</v>
      </c>
    </row>
    <row r="1259" spans="3:11" x14ac:dyDescent="0.25">
      <c r="C1259" s="18">
        <v>45311</v>
      </c>
      <c r="D1259" s="19">
        <v>0.72222222222222221</v>
      </c>
      <c r="E1259" s="78" t="s">
        <v>45</v>
      </c>
      <c r="F1259" s="19"/>
      <c r="G1259" s="19"/>
      <c r="H1259" s="20">
        <v>9</v>
      </c>
      <c r="I1259" s="13">
        <f t="shared" si="57"/>
        <v>1070</v>
      </c>
      <c r="J1259" s="8">
        <f t="shared" si="58"/>
        <v>1</v>
      </c>
      <c r="K1259" s="6">
        <f t="shared" si="59"/>
        <v>1</v>
      </c>
    </row>
    <row r="1260" spans="3:11" x14ac:dyDescent="0.25">
      <c r="C1260" s="18">
        <v>45311</v>
      </c>
      <c r="D1260" s="19">
        <v>0.73055555555555562</v>
      </c>
      <c r="E1260" s="78" t="s">
        <v>59</v>
      </c>
      <c r="F1260" s="19"/>
      <c r="G1260" s="19"/>
      <c r="H1260" s="20">
        <v>8</v>
      </c>
      <c r="I1260" s="13">
        <f t="shared" si="57"/>
        <v>1071</v>
      </c>
      <c r="J1260" s="8">
        <f t="shared" si="58"/>
        <v>1</v>
      </c>
      <c r="K1260" s="6">
        <f t="shared" si="59"/>
        <v>1</v>
      </c>
    </row>
    <row r="1261" spans="3:11" x14ac:dyDescent="0.25">
      <c r="C1261" s="18">
        <v>45315</v>
      </c>
      <c r="D1261" s="19">
        <v>0.73125000000000007</v>
      </c>
      <c r="E1261" s="78" t="s">
        <v>58</v>
      </c>
      <c r="F1261" s="19"/>
      <c r="G1261" s="19"/>
      <c r="H1261" s="20">
        <v>5</v>
      </c>
      <c r="I1261" s="13">
        <f t="shared" si="57"/>
        <v>1072</v>
      </c>
      <c r="J1261" s="8">
        <f t="shared" si="58"/>
        <v>1</v>
      </c>
      <c r="K1261" s="6">
        <f t="shared" si="59"/>
        <v>1</v>
      </c>
    </row>
    <row r="1262" spans="3:11" x14ac:dyDescent="0.25">
      <c r="C1262" s="18">
        <v>45317</v>
      </c>
      <c r="D1262" s="19">
        <v>0.70833333333333337</v>
      </c>
      <c r="E1262" s="78" t="s">
        <v>4</v>
      </c>
      <c r="F1262" s="19"/>
      <c r="G1262" s="19"/>
      <c r="H1262" s="20">
        <v>7</v>
      </c>
      <c r="I1262" s="13">
        <f t="shared" si="57"/>
        <v>1073</v>
      </c>
      <c r="J1262" s="8">
        <f t="shared" si="58"/>
        <v>1</v>
      </c>
      <c r="K1262" s="6">
        <f t="shared" si="59"/>
        <v>1</v>
      </c>
    </row>
    <row r="1263" spans="3:11" x14ac:dyDescent="0.25">
      <c r="C1263" s="18">
        <v>45317</v>
      </c>
      <c r="D1263" s="19">
        <v>0.73611111111111116</v>
      </c>
      <c r="E1263" s="78" t="s">
        <v>4</v>
      </c>
      <c r="F1263" s="19"/>
      <c r="G1263" s="19"/>
      <c r="H1263" s="20">
        <v>8</v>
      </c>
      <c r="I1263" s="13">
        <f t="shared" si="57"/>
        <v>1074</v>
      </c>
      <c r="J1263" s="8">
        <f t="shared" si="58"/>
        <v>1</v>
      </c>
      <c r="K1263" s="6">
        <f t="shared" si="59"/>
        <v>1</v>
      </c>
    </row>
    <row r="1264" spans="3:11" x14ac:dyDescent="0.25">
      <c r="C1264" s="18">
        <v>45318</v>
      </c>
      <c r="D1264" s="19">
        <v>0.54513888888888895</v>
      </c>
      <c r="E1264" s="78" t="s">
        <v>44</v>
      </c>
      <c r="F1264" s="19"/>
      <c r="G1264" s="19"/>
      <c r="H1264" s="20">
        <v>2</v>
      </c>
      <c r="I1264" s="13">
        <f t="shared" si="57"/>
        <v>1075</v>
      </c>
      <c r="J1264" s="8">
        <f t="shared" si="58"/>
        <v>1</v>
      </c>
      <c r="K1264" s="6">
        <f t="shared" si="59"/>
        <v>1</v>
      </c>
    </row>
    <row r="1265" spans="3:11" x14ac:dyDescent="0.25">
      <c r="C1265" s="18">
        <v>45318</v>
      </c>
      <c r="D1265" s="19">
        <v>0.55555555555555558</v>
      </c>
      <c r="E1265" s="78" t="s">
        <v>6</v>
      </c>
      <c r="F1265" s="19"/>
      <c r="G1265" s="19"/>
      <c r="H1265" s="20">
        <v>3</v>
      </c>
      <c r="I1265" s="13">
        <f t="shared" si="57"/>
        <v>1076</v>
      </c>
      <c r="J1265" s="8">
        <f t="shared" si="58"/>
        <v>1</v>
      </c>
      <c r="K1265" s="6">
        <f t="shared" si="59"/>
        <v>1</v>
      </c>
    </row>
    <row r="1266" spans="3:11" x14ac:dyDescent="0.25">
      <c r="C1266" s="18">
        <v>45318</v>
      </c>
      <c r="D1266" s="19">
        <v>0.61805555555555558</v>
      </c>
      <c r="E1266" s="78" t="s">
        <v>44</v>
      </c>
      <c r="F1266" s="19"/>
      <c r="G1266" s="19"/>
      <c r="H1266" s="20">
        <v>5</v>
      </c>
      <c r="I1266" s="13">
        <f t="shared" si="57"/>
        <v>1077</v>
      </c>
      <c r="J1266" s="8">
        <f t="shared" si="58"/>
        <v>1</v>
      </c>
      <c r="K1266" s="6">
        <f t="shared" si="59"/>
        <v>1</v>
      </c>
    </row>
    <row r="1267" spans="3:11" x14ac:dyDescent="0.25">
      <c r="C1267" s="18">
        <v>45318</v>
      </c>
      <c r="D1267" s="19">
        <v>0.62847222222222221</v>
      </c>
      <c r="E1267" s="78" t="s">
        <v>6</v>
      </c>
      <c r="F1267" s="19"/>
      <c r="G1267" s="19"/>
      <c r="H1267" s="20">
        <v>6</v>
      </c>
      <c r="I1267" s="13">
        <f t="shared" si="57"/>
        <v>1078</v>
      </c>
      <c r="J1267" s="8">
        <f t="shared" si="58"/>
        <v>2</v>
      </c>
      <c r="K1267" s="6">
        <f t="shared" si="59"/>
        <v>2</v>
      </c>
    </row>
    <row r="1268" spans="3:11" x14ac:dyDescent="0.25">
      <c r="C1268" s="21">
        <v>45318</v>
      </c>
      <c r="D1268" s="22">
        <v>0.62847222222222221</v>
      </c>
      <c r="E1268" s="78" t="s">
        <v>6</v>
      </c>
      <c r="F1268" s="22"/>
      <c r="G1268" s="22"/>
      <c r="H1268" s="23">
        <v>6</v>
      </c>
      <c r="I1268" s="13">
        <f t="shared" si="57"/>
        <v>1078</v>
      </c>
      <c r="J1268" s="8">
        <f t="shared" si="58"/>
        <v>1</v>
      </c>
      <c r="K1268" s="6">
        <f t="shared" si="59"/>
        <v>2</v>
      </c>
    </row>
    <row r="1269" spans="3:11" x14ac:dyDescent="0.25">
      <c r="C1269" s="21">
        <v>45318</v>
      </c>
      <c r="D1269" s="22">
        <v>0.65277777777777779</v>
      </c>
      <c r="E1269" s="78" t="s">
        <v>6</v>
      </c>
      <c r="F1269" s="22"/>
      <c r="G1269" s="22"/>
      <c r="H1269" s="23">
        <v>7</v>
      </c>
      <c r="I1269" s="13">
        <f t="shared" si="57"/>
        <v>1079</v>
      </c>
      <c r="J1269" s="8">
        <f t="shared" si="58"/>
        <v>1</v>
      </c>
      <c r="K1269" s="6">
        <f t="shared" si="59"/>
        <v>1</v>
      </c>
    </row>
    <row r="1270" spans="3:11" x14ac:dyDescent="0.25">
      <c r="C1270" s="21">
        <v>45318</v>
      </c>
      <c r="D1270" s="22">
        <v>0.66666666666666663</v>
      </c>
      <c r="E1270" s="78" t="s">
        <v>44</v>
      </c>
      <c r="F1270" s="22"/>
      <c r="G1270" s="22"/>
      <c r="H1270" s="23">
        <v>7</v>
      </c>
      <c r="I1270" s="13">
        <f t="shared" si="57"/>
        <v>1080</v>
      </c>
      <c r="J1270" s="8">
        <f t="shared" si="58"/>
        <v>1</v>
      </c>
      <c r="K1270" s="6">
        <f t="shared" si="59"/>
        <v>1</v>
      </c>
    </row>
    <row r="1271" spans="3:11" x14ac:dyDescent="0.25">
      <c r="C1271" s="21">
        <v>45318</v>
      </c>
      <c r="D1271" s="22">
        <v>0.68055555555555547</v>
      </c>
      <c r="E1271" s="78" t="s">
        <v>6</v>
      </c>
      <c r="F1271" s="22"/>
      <c r="G1271" s="22"/>
      <c r="H1271" s="23">
        <v>8</v>
      </c>
      <c r="I1271" s="13">
        <f t="shared" si="57"/>
        <v>1081</v>
      </c>
      <c r="J1271" s="8">
        <f t="shared" si="58"/>
        <v>1</v>
      </c>
      <c r="K1271" s="6">
        <f t="shared" si="59"/>
        <v>1</v>
      </c>
    </row>
    <row r="1272" spans="3:11" x14ac:dyDescent="0.25">
      <c r="C1272" s="21">
        <v>45318</v>
      </c>
      <c r="D1272" s="22">
        <v>0.70833333333333337</v>
      </c>
      <c r="E1272" s="78" t="s">
        <v>6</v>
      </c>
      <c r="F1272" s="22"/>
      <c r="G1272" s="22"/>
      <c r="H1272" s="23">
        <v>9</v>
      </c>
      <c r="I1272" s="13">
        <f t="shared" si="57"/>
        <v>1082</v>
      </c>
      <c r="J1272" s="8">
        <f t="shared" si="58"/>
        <v>1</v>
      </c>
      <c r="K1272" s="6">
        <f t="shared" si="59"/>
        <v>1</v>
      </c>
    </row>
    <row r="1273" spans="3:11" x14ac:dyDescent="0.25">
      <c r="C1273" s="21">
        <v>45318</v>
      </c>
      <c r="D1273" s="22">
        <v>0.72222222222222221</v>
      </c>
      <c r="E1273" s="78" t="s">
        <v>44</v>
      </c>
      <c r="F1273" s="22"/>
      <c r="G1273" s="22"/>
      <c r="H1273" s="23">
        <v>9</v>
      </c>
      <c r="I1273" s="13">
        <f t="shared" si="57"/>
        <v>1083</v>
      </c>
      <c r="J1273" s="8">
        <f t="shared" si="58"/>
        <v>1</v>
      </c>
      <c r="K1273" s="6">
        <f t="shared" si="59"/>
        <v>1</v>
      </c>
    </row>
    <row r="1274" spans="3:11" x14ac:dyDescent="0.25">
      <c r="C1274" s="21">
        <v>45318</v>
      </c>
      <c r="D1274" s="22">
        <v>0.74652777777777779</v>
      </c>
      <c r="E1274" s="78" t="s">
        <v>44</v>
      </c>
      <c r="F1274" s="22"/>
      <c r="G1274" s="22"/>
      <c r="H1274" s="23">
        <v>10</v>
      </c>
      <c r="I1274" s="13">
        <f t="shared" si="57"/>
        <v>1084</v>
      </c>
      <c r="J1274" s="8">
        <f t="shared" si="58"/>
        <v>1</v>
      </c>
      <c r="K1274" s="6">
        <f t="shared" si="59"/>
        <v>1</v>
      </c>
    </row>
    <row r="1275" spans="3:11" x14ac:dyDescent="0.25">
      <c r="C1275" s="21">
        <v>45322</v>
      </c>
      <c r="D1275" s="22">
        <v>0.71875</v>
      </c>
      <c r="E1275" s="78" t="s">
        <v>50</v>
      </c>
      <c r="F1275" s="22"/>
      <c r="G1275" s="22"/>
      <c r="H1275" s="23">
        <v>6</v>
      </c>
      <c r="I1275" s="13">
        <f t="shared" si="57"/>
        <v>1085</v>
      </c>
      <c r="J1275" s="8">
        <f t="shared" si="58"/>
        <v>1</v>
      </c>
      <c r="K1275" s="6">
        <f t="shared" si="59"/>
        <v>1</v>
      </c>
    </row>
    <row r="1276" spans="3:11" x14ac:dyDescent="0.25">
      <c r="C1276" s="21">
        <v>45322</v>
      </c>
      <c r="D1276" s="22">
        <v>0.74305555555555547</v>
      </c>
      <c r="E1276" s="78" t="s">
        <v>50</v>
      </c>
      <c r="F1276" s="22"/>
      <c r="G1276" s="22"/>
      <c r="H1276" s="23">
        <v>7</v>
      </c>
      <c r="I1276" s="13">
        <f t="shared" si="57"/>
        <v>1086</v>
      </c>
      <c r="J1276" s="8">
        <f t="shared" si="58"/>
        <v>1</v>
      </c>
      <c r="K1276" s="6">
        <f t="shared" si="59"/>
        <v>1</v>
      </c>
    </row>
    <row r="1277" spans="3:11" x14ac:dyDescent="0.25">
      <c r="C1277" s="21">
        <v>45322</v>
      </c>
      <c r="D1277" s="22">
        <v>0.8125</v>
      </c>
      <c r="E1277" s="78" t="s">
        <v>9</v>
      </c>
      <c r="F1277" s="22"/>
      <c r="G1277" s="22"/>
      <c r="H1277" s="23">
        <v>8</v>
      </c>
      <c r="I1277" s="13">
        <f t="shared" si="57"/>
        <v>1087</v>
      </c>
      <c r="J1277" s="8">
        <f t="shared" si="58"/>
        <v>1</v>
      </c>
      <c r="K1277" s="6">
        <f t="shared" si="59"/>
        <v>1</v>
      </c>
    </row>
    <row r="1278" spans="3:11" x14ac:dyDescent="0.25">
      <c r="C1278" s="18">
        <v>45325</v>
      </c>
      <c r="D1278" s="19">
        <v>0.52083333333333337</v>
      </c>
      <c r="E1278" s="78" t="s">
        <v>45</v>
      </c>
      <c r="F1278" s="19"/>
      <c r="G1278" s="19"/>
      <c r="H1278" s="20">
        <v>1</v>
      </c>
      <c r="I1278" s="13">
        <f t="shared" si="57"/>
        <v>1088</v>
      </c>
      <c r="J1278" s="8">
        <f t="shared" si="58"/>
        <v>1</v>
      </c>
      <c r="K1278" s="6">
        <f t="shared" si="59"/>
        <v>1</v>
      </c>
    </row>
    <row r="1279" spans="3:11" x14ac:dyDescent="0.25">
      <c r="C1279" s="18">
        <v>45325</v>
      </c>
      <c r="D1279" s="19">
        <v>0.59375</v>
      </c>
      <c r="E1279" s="78" t="s">
        <v>45</v>
      </c>
      <c r="F1279" s="19"/>
      <c r="G1279" s="19"/>
      <c r="H1279" s="20">
        <v>4</v>
      </c>
      <c r="I1279" s="13">
        <f t="shared" si="57"/>
        <v>1089</v>
      </c>
      <c r="J1279" s="8">
        <f t="shared" si="58"/>
        <v>1</v>
      </c>
      <c r="K1279" s="6">
        <f t="shared" si="59"/>
        <v>1</v>
      </c>
    </row>
    <row r="1280" spans="3:11" x14ac:dyDescent="0.25">
      <c r="C1280" s="18">
        <v>45325</v>
      </c>
      <c r="D1280" s="19">
        <v>0.62361111111111112</v>
      </c>
      <c r="E1280" s="78" t="s">
        <v>59</v>
      </c>
      <c r="F1280" s="19"/>
      <c r="G1280" s="19"/>
      <c r="H1280" s="20">
        <v>4</v>
      </c>
      <c r="I1280" s="13">
        <f t="shared" si="57"/>
        <v>1090</v>
      </c>
      <c r="J1280" s="8">
        <f t="shared" si="58"/>
        <v>1</v>
      </c>
      <c r="K1280" s="6">
        <f t="shared" si="59"/>
        <v>1</v>
      </c>
    </row>
    <row r="1281" spans="3:11" x14ac:dyDescent="0.25">
      <c r="C1281" s="18">
        <v>45325</v>
      </c>
      <c r="D1281" s="19">
        <v>0.62847222222222221</v>
      </c>
      <c r="E1281" s="78" t="s">
        <v>4</v>
      </c>
      <c r="F1281" s="19"/>
      <c r="G1281" s="19"/>
      <c r="H1281" s="20">
        <v>6</v>
      </c>
      <c r="I1281" s="13">
        <f t="shared" si="57"/>
        <v>1091</v>
      </c>
      <c r="J1281" s="8">
        <f t="shared" si="58"/>
        <v>2</v>
      </c>
      <c r="K1281" s="6">
        <f t="shared" si="59"/>
        <v>2</v>
      </c>
    </row>
    <row r="1282" spans="3:11" x14ac:dyDescent="0.25">
      <c r="C1282" s="18">
        <v>45325</v>
      </c>
      <c r="D1282" s="19">
        <v>0.62847222222222221</v>
      </c>
      <c r="E1282" s="78" t="s">
        <v>4</v>
      </c>
      <c r="F1282" s="19"/>
      <c r="G1282" s="19"/>
      <c r="H1282" s="20">
        <v>6</v>
      </c>
      <c r="I1282" s="13">
        <f t="shared" si="57"/>
        <v>1091</v>
      </c>
      <c r="J1282" s="8">
        <f t="shared" si="58"/>
        <v>1</v>
      </c>
      <c r="K1282" s="6">
        <f t="shared" si="59"/>
        <v>2</v>
      </c>
    </row>
    <row r="1283" spans="3:11" x14ac:dyDescent="0.25">
      <c r="C1283" s="18">
        <v>45325</v>
      </c>
      <c r="D1283" s="19">
        <v>0.6479166666666667</v>
      </c>
      <c r="E1283" s="78" t="s">
        <v>59</v>
      </c>
      <c r="F1283" s="19"/>
      <c r="G1283" s="19"/>
      <c r="H1283" s="20">
        <v>5</v>
      </c>
      <c r="I1283" s="13">
        <f t="shared" si="57"/>
        <v>1092</v>
      </c>
      <c r="J1283" s="8">
        <f t="shared" si="58"/>
        <v>1</v>
      </c>
      <c r="K1283" s="6">
        <f t="shared" si="59"/>
        <v>1</v>
      </c>
    </row>
    <row r="1284" spans="3:11" x14ac:dyDescent="0.25">
      <c r="C1284" s="18">
        <v>45325</v>
      </c>
      <c r="D1284" s="19">
        <v>0.66666666666666663</v>
      </c>
      <c r="E1284" s="78" t="s">
        <v>45</v>
      </c>
      <c r="F1284" s="19"/>
      <c r="G1284" s="19"/>
      <c r="H1284" s="20">
        <v>7</v>
      </c>
      <c r="I1284" s="13">
        <f t="shared" si="57"/>
        <v>1093</v>
      </c>
      <c r="J1284" s="8">
        <f t="shared" si="58"/>
        <v>1</v>
      </c>
      <c r="K1284" s="6">
        <f t="shared" si="59"/>
        <v>1</v>
      </c>
    </row>
    <row r="1285" spans="3:11" x14ac:dyDescent="0.25">
      <c r="C1285" s="18">
        <v>45325</v>
      </c>
      <c r="D1285" s="19">
        <v>0.67499999999999993</v>
      </c>
      <c r="E1285" s="78" t="s">
        <v>59</v>
      </c>
      <c r="F1285" s="19"/>
      <c r="G1285" s="19"/>
      <c r="H1285" s="20">
        <v>6</v>
      </c>
      <c r="I1285" s="13">
        <f t="shared" si="57"/>
        <v>1094</v>
      </c>
      <c r="J1285" s="8">
        <f t="shared" si="58"/>
        <v>1</v>
      </c>
      <c r="K1285" s="6">
        <f t="shared" si="59"/>
        <v>1</v>
      </c>
    </row>
    <row r="1286" spans="3:11" x14ac:dyDescent="0.25">
      <c r="C1286" s="18">
        <v>45325</v>
      </c>
      <c r="D1286" s="19">
        <v>0.69444444444444453</v>
      </c>
      <c r="E1286" s="78" t="s">
        <v>45</v>
      </c>
      <c r="F1286" s="19"/>
      <c r="G1286" s="19"/>
      <c r="H1286" s="20">
        <v>8</v>
      </c>
      <c r="I1286" s="13">
        <f t="shared" ref="I1286:I1349" si="60">IF(AND(C1286=C1285,H1286=H1285,D1285=D1286),I1285,I1285+1)</f>
        <v>1095</v>
      </c>
      <c r="J1286" s="8">
        <f t="shared" ref="J1286:J1349" si="61">IF(I1286=I1288,3,IF(I1286=I1287,2,1))</f>
        <v>1</v>
      </c>
      <c r="K1286" s="6">
        <f t="shared" ref="K1286:K1349" si="62">IF(J1284=3,3,IF(J1285=3,3,IF(J1285=2,2,J1286)))</f>
        <v>1</v>
      </c>
    </row>
    <row r="1287" spans="3:11" x14ac:dyDescent="0.25">
      <c r="C1287" s="18">
        <v>45325</v>
      </c>
      <c r="D1287" s="19">
        <v>0.72222222222222221</v>
      </c>
      <c r="E1287" s="78" t="s">
        <v>45</v>
      </c>
      <c r="F1287" s="19"/>
      <c r="G1287" s="19"/>
      <c r="H1287" s="20">
        <v>9</v>
      </c>
      <c r="I1287" s="13">
        <f t="shared" si="60"/>
        <v>1096</v>
      </c>
      <c r="J1287" s="8">
        <f t="shared" si="61"/>
        <v>1</v>
      </c>
      <c r="K1287" s="6">
        <f t="shared" si="62"/>
        <v>1</v>
      </c>
    </row>
    <row r="1288" spans="3:11" x14ac:dyDescent="0.25">
      <c r="C1288" s="18">
        <v>45325</v>
      </c>
      <c r="D1288" s="19">
        <v>0.73055555555555562</v>
      </c>
      <c r="E1288" s="78" t="s">
        <v>59</v>
      </c>
      <c r="F1288" s="19"/>
      <c r="G1288" s="19"/>
      <c r="H1288" s="20">
        <v>8</v>
      </c>
      <c r="I1288" s="13">
        <f t="shared" si="60"/>
        <v>1097</v>
      </c>
      <c r="J1288" s="8">
        <f t="shared" si="61"/>
        <v>1</v>
      </c>
      <c r="K1288" s="6">
        <f t="shared" si="62"/>
        <v>1</v>
      </c>
    </row>
    <row r="1289" spans="3:11" x14ac:dyDescent="0.25">
      <c r="C1289" s="18">
        <v>45325</v>
      </c>
      <c r="D1289" s="19">
        <v>0.73611111111111116</v>
      </c>
      <c r="E1289" s="78" t="s">
        <v>4</v>
      </c>
      <c r="F1289" s="19"/>
      <c r="G1289" s="19"/>
      <c r="H1289" s="20">
        <v>10</v>
      </c>
      <c r="I1289" s="13">
        <f t="shared" si="60"/>
        <v>1098</v>
      </c>
      <c r="J1289" s="8">
        <f t="shared" si="61"/>
        <v>1</v>
      </c>
      <c r="K1289" s="6">
        <f t="shared" si="62"/>
        <v>1</v>
      </c>
    </row>
    <row r="1290" spans="3:11" x14ac:dyDescent="0.25">
      <c r="C1290" s="18">
        <v>45325</v>
      </c>
      <c r="D1290" s="19">
        <v>0.74652777777777779</v>
      </c>
      <c r="E1290" s="78" t="s">
        <v>45</v>
      </c>
      <c r="F1290" s="19"/>
      <c r="G1290" s="19"/>
      <c r="H1290" s="20">
        <v>10</v>
      </c>
      <c r="I1290" s="13">
        <f t="shared" si="60"/>
        <v>1099</v>
      </c>
      <c r="J1290" s="8">
        <f t="shared" si="61"/>
        <v>1</v>
      </c>
      <c r="K1290" s="6">
        <f t="shared" si="62"/>
        <v>1</v>
      </c>
    </row>
    <row r="1291" spans="3:11" x14ac:dyDescent="0.25">
      <c r="C1291" s="18">
        <v>45329</v>
      </c>
      <c r="D1291" s="19">
        <v>0.64583333333333337</v>
      </c>
      <c r="E1291" s="78" t="s">
        <v>54</v>
      </c>
      <c r="F1291" s="19"/>
      <c r="G1291" s="19"/>
      <c r="H1291" s="20">
        <v>3</v>
      </c>
      <c r="I1291" s="13">
        <f t="shared" si="60"/>
        <v>1100</v>
      </c>
      <c r="J1291" s="8">
        <f t="shared" si="61"/>
        <v>1</v>
      </c>
      <c r="K1291" s="6">
        <f t="shared" si="62"/>
        <v>1</v>
      </c>
    </row>
    <row r="1292" spans="3:11" x14ac:dyDescent="0.25">
      <c r="C1292" s="18">
        <v>45329</v>
      </c>
      <c r="D1292" s="19">
        <v>0.65833333333333333</v>
      </c>
      <c r="E1292" s="78" t="s">
        <v>59</v>
      </c>
      <c r="F1292" s="19"/>
      <c r="G1292" s="19"/>
      <c r="H1292" s="20">
        <v>2</v>
      </c>
      <c r="I1292" s="13">
        <f t="shared" si="60"/>
        <v>1101</v>
      </c>
      <c r="J1292" s="8">
        <f t="shared" si="61"/>
        <v>1</v>
      </c>
      <c r="K1292" s="6">
        <f t="shared" si="62"/>
        <v>1</v>
      </c>
    </row>
    <row r="1293" spans="3:11" x14ac:dyDescent="0.25">
      <c r="C1293" s="18">
        <v>45329</v>
      </c>
      <c r="D1293" s="19">
        <v>0.69444444444444453</v>
      </c>
      <c r="E1293" s="78" t="s">
        <v>54</v>
      </c>
      <c r="F1293" s="19"/>
      <c r="G1293" s="19"/>
      <c r="H1293" s="20">
        <v>5</v>
      </c>
      <c r="I1293" s="13">
        <f t="shared" si="60"/>
        <v>1102</v>
      </c>
      <c r="J1293" s="8">
        <f t="shared" si="61"/>
        <v>1</v>
      </c>
      <c r="K1293" s="6">
        <f t="shared" si="62"/>
        <v>1</v>
      </c>
    </row>
    <row r="1294" spans="3:11" x14ac:dyDescent="0.25">
      <c r="C1294" s="18">
        <v>45329</v>
      </c>
      <c r="D1294" s="19">
        <v>0.75</v>
      </c>
      <c r="E1294" s="78" t="s">
        <v>9</v>
      </c>
      <c r="F1294" s="19"/>
      <c r="G1294" s="19"/>
      <c r="H1294" s="20">
        <v>5</v>
      </c>
      <c r="I1294" s="13">
        <f t="shared" si="60"/>
        <v>1103</v>
      </c>
      <c r="J1294" s="8">
        <f t="shared" si="61"/>
        <v>1</v>
      </c>
      <c r="K1294" s="6">
        <f t="shared" si="62"/>
        <v>1</v>
      </c>
    </row>
    <row r="1295" spans="3:11" x14ac:dyDescent="0.25">
      <c r="C1295" s="18">
        <v>45329</v>
      </c>
      <c r="D1295" s="19">
        <v>0.78125</v>
      </c>
      <c r="E1295" s="78" t="s">
        <v>59</v>
      </c>
      <c r="F1295" s="19"/>
      <c r="G1295" s="19"/>
      <c r="H1295" s="20">
        <v>7</v>
      </c>
      <c r="I1295" s="13">
        <f t="shared" si="60"/>
        <v>1104</v>
      </c>
      <c r="J1295" s="8">
        <f t="shared" si="61"/>
        <v>1</v>
      </c>
      <c r="K1295" s="6">
        <f t="shared" si="62"/>
        <v>1</v>
      </c>
    </row>
    <row r="1296" spans="3:11" x14ac:dyDescent="0.25">
      <c r="C1296" s="18">
        <v>45332</v>
      </c>
      <c r="D1296" s="19">
        <v>0.51041666666666663</v>
      </c>
      <c r="E1296" s="78" t="s">
        <v>4</v>
      </c>
      <c r="F1296" s="19"/>
      <c r="G1296" s="19"/>
      <c r="H1296" s="20">
        <v>1</v>
      </c>
      <c r="I1296" s="13">
        <f t="shared" si="60"/>
        <v>1105</v>
      </c>
      <c r="J1296" s="8">
        <f t="shared" si="61"/>
        <v>1</v>
      </c>
      <c r="K1296" s="6">
        <f t="shared" si="62"/>
        <v>1</v>
      </c>
    </row>
    <row r="1297" spans="3:11" x14ac:dyDescent="0.25">
      <c r="C1297" s="18">
        <v>45332</v>
      </c>
      <c r="D1297" s="19">
        <v>0.53125</v>
      </c>
      <c r="E1297" s="78" t="s">
        <v>4</v>
      </c>
      <c r="F1297" s="19"/>
      <c r="G1297" s="19"/>
      <c r="H1297" s="20">
        <v>2</v>
      </c>
      <c r="I1297" s="13">
        <f t="shared" si="60"/>
        <v>1106</v>
      </c>
      <c r="J1297" s="8">
        <f t="shared" si="61"/>
        <v>1</v>
      </c>
      <c r="K1297" s="6">
        <f t="shared" si="62"/>
        <v>1</v>
      </c>
    </row>
    <row r="1298" spans="3:11" x14ac:dyDescent="0.25">
      <c r="C1298" s="18">
        <v>45332</v>
      </c>
      <c r="D1298" s="19">
        <v>0.56944444444444442</v>
      </c>
      <c r="E1298" s="78" t="s">
        <v>44</v>
      </c>
      <c r="F1298" s="19"/>
      <c r="G1298" s="19"/>
      <c r="H1298" s="20">
        <v>3</v>
      </c>
      <c r="I1298" s="13">
        <f t="shared" si="60"/>
        <v>1107</v>
      </c>
      <c r="J1298" s="8">
        <f t="shared" si="61"/>
        <v>1</v>
      </c>
      <c r="K1298" s="6">
        <f t="shared" si="62"/>
        <v>1</v>
      </c>
    </row>
    <row r="1299" spans="3:11" x14ac:dyDescent="0.25">
      <c r="C1299" s="18">
        <v>45332</v>
      </c>
      <c r="D1299" s="19">
        <v>0.59930555555555554</v>
      </c>
      <c r="E1299" s="78" t="s">
        <v>58</v>
      </c>
      <c r="F1299" s="19"/>
      <c r="G1299" s="19"/>
      <c r="H1299" s="20">
        <v>3</v>
      </c>
      <c r="I1299" s="13">
        <f t="shared" si="60"/>
        <v>1108</v>
      </c>
      <c r="J1299" s="8">
        <f t="shared" si="61"/>
        <v>1</v>
      </c>
      <c r="K1299" s="6">
        <f t="shared" si="62"/>
        <v>1</v>
      </c>
    </row>
    <row r="1300" spans="3:11" x14ac:dyDescent="0.25">
      <c r="C1300" s="18">
        <v>45332</v>
      </c>
      <c r="D1300" s="19">
        <v>0.60416666666666663</v>
      </c>
      <c r="E1300" s="78" t="s">
        <v>4</v>
      </c>
      <c r="F1300" s="19"/>
      <c r="G1300" s="19"/>
      <c r="H1300" s="20">
        <v>5</v>
      </c>
      <c r="I1300" s="13">
        <f t="shared" si="60"/>
        <v>1109</v>
      </c>
      <c r="J1300" s="8">
        <f t="shared" si="61"/>
        <v>1</v>
      </c>
      <c r="K1300" s="6">
        <f t="shared" si="62"/>
        <v>1</v>
      </c>
    </row>
    <row r="1301" spans="3:11" x14ac:dyDescent="0.25">
      <c r="C1301" s="18">
        <v>45332</v>
      </c>
      <c r="D1301" s="19">
        <v>0.67708333333333337</v>
      </c>
      <c r="E1301" s="78" t="s">
        <v>4</v>
      </c>
      <c r="F1301" s="19"/>
      <c r="G1301" s="19"/>
      <c r="H1301" s="20">
        <v>8</v>
      </c>
      <c r="I1301" s="13">
        <f t="shared" si="60"/>
        <v>1110</v>
      </c>
      <c r="J1301" s="8">
        <f t="shared" si="61"/>
        <v>1</v>
      </c>
      <c r="K1301" s="6">
        <f t="shared" si="62"/>
        <v>1</v>
      </c>
    </row>
    <row r="1302" spans="3:11" x14ac:dyDescent="0.25">
      <c r="C1302" s="18">
        <v>45332</v>
      </c>
      <c r="D1302" s="19">
        <v>0.69097222222222221</v>
      </c>
      <c r="E1302" s="78" t="s">
        <v>44</v>
      </c>
      <c r="F1302" s="19"/>
      <c r="G1302" s="19"/>
      <c r="H1302" s="20">
        <v>8</v>
      </c>
      <c r="I1302" s="13">
        <f t="shared" si="60"/>
        <v>1111</v>
      </c>
      <c r="J1302" s="8">
        <f t="shared" si="61"/>
        <v>1</v>
      </c>
      <c r="K1302" s="6">
        <f t="shared" si="62"/>
        <v>1</v>
      </c>
    </row>
    <row r="1303" spans="3:11" x14ac:dyDescent="0.25">
      <c r="C1303" s="18">
        <v>45332</v>
      </c>
      <c r="D1303" s="19">
        <v>0.70486111111111116</v>
      </c>
      <c r="E1303" s="78" t="s">
        <v>4</v>
      </c>
      <c r="F1303" s="19"/>
      <c r="G1303" s="19"/>
      <c r="H1303" s="20">
        <v>9</v>
      </c>
      <c r="I1303" s="13">
        <f t="shared" si="60"/>
        <v>1112</v>
      </c>
      <c r="J1303" s="8">
        <f t="shared" si="61"/>
        <v>1</v>
      </c>
      <c r="K1303" s="6">
        <f t="shared" si="62"/>
        <v>1</v>
      </c>
    </row>
    <row r="1304" spans="3:11" x14ac:dyDescent="0.25">
      <c r="C1304" s="18">
        <v>45332</v>
      </c>
      <c r="D1304" s="19">
        <v>0.71875</v>
      </c>
      <c r="E1304" s="78" t="s">
        <v>44</v>
      </c>
      <c r="F1304" s="19"/>
      <c r="G1304" s="19"/>
      <c r="H1304" s="20">
        <v>9</v>
      </c>
      <c r="I1304" s="13">
        <f t="shared" si="60"/>
        <v>1113</v>
      </c>
      <c r="J1304" s="8">
        <f t="shared" si="61"/>
        <v>1</v>
      </c>
      <c r="K1304" s="6">
        <f t="shared" si="62"/>
        <v>1</v>
      </c>
    </row>
    <row r="1305" spans="3:11" x14ac:dyDescent="0.25">
      <c r="C1305" s="18">
        <v>45332</v>
      </c>
      <c r="D1305" s="19">
        <v>0.74652777777777779</v>
      </c>
      <c r="E1305" s="78" t="s">
        <v>44</v>
      </c>
      <c r="F1305" s="19"/>
      <c r="G1305" s="19"/>
      <c r="H1305" s="20">
        <v>10</v>
      </c>
      <c r="I1305" s="13">
        <f t="shared" si="60"/>
        <v>1114</v>
      </c>
      <c r="J1305" s="8">
        <f t="shared" si="61"/>
        <v>1</v>
      </c>
      <c r="K1305" s="6">
        <f t="shared" si="62"/>
        <v>1</v>
      </c>
    </row>
    <row r="1306" spans="3:11" x14ac:dyDescent="0.25">
      <c r="C1306" s="18">
        <v>45336</v>
      </c>
      <c r="D1306" s="19">
        <v>0.59722222222222221</v>
      </c>
      <c r="E1306" s="78" t="s">
        <v>50</v>
      </c>
      <c r="F1306" s="19"/>
      <c r="G1306" s="19"/>
      <c r="H1306" s="20">
        <v>1</v>
      </c>
      <c r="I1306" s="13">
        <f t="shared" si="60"/>
        <v>1115</v>
      </c>
      <c r="J1306" s="8">
        <f t="shared" si="61"/>
        <v>1</v>
      </c>
      <c r="K1306" s="6">
        <f t="shared" si="62"/>
        <v>1</v>
      </c>
    </row>
    <row r="1307" spans="3:11" x14ac:dyDescent="0.25">
      <c r="C1307" s="18">
        <v>45336</v>
      </c>
      <c r="D1307" s="19">
        <v>0.64583333333333337</v>
      </c>
      <c r="E1307" s="78" t="s">
        <v>50</v>
      </c>
      <c r="F1307" s="19"/>
      <c r="G1307" s="19"/>
      <c r="H1307" s="20">
        <v>3</v>
      </c>
      <c r="I1307" s="13">
        <f t="shared" si="60"/>
        <v>1116</v>
      </c>
      <c r="J1307" s="8">
        <f t="shared" si="61"/>
        <v>1</v>
      </c>
      <c r="K1307" s="6">
        <f t="shared" si="62"/>
        <v>1</v>
      </c>
    </row>
    <row r="1308" spans="3:11" x14ac:dyDescent="0.25">
      <c r="C1308" s="18">
        <v>45339</v>
      </c>
      <c r="D1308" s="19">
        <v>0.51041666666666663</v>
      </c>
      <c r="E1308" s="78" t="s">
        <v>5</v>
      </c>
      <c r="F1308" s="19"/>
      <c r="G1308" s="19"/>
      <c r="H1308" s="20">
        <v>1</v>
      </c>
      <c r="I1308" s="13">
        <f t="shared" si="60"/>
        <v>1117</v>
      </c>
      <c r="J1308" s="8">
        <f t="shared" si="61"/>
        <v>1</v>
      </c>
      <c r="K1308" s="6">
        <f t="shared" si="62"/>
        <v>1</v>
      </c>
    </row>
    <row r="1309" spans="3:11" x14ac:dyDescent="0.25">
      <c r="C1309" s="18">
        <v>45339</v>
      </c>
      <c r="D1309" s="19">
        <v>0.57986111111111105</v>
      </c>
      <c r="E1309" s="78" t="s">
        <v>5</v>
      </c>
      <c r="F1309" s="19"/>
      <c r="G1309" s="19"/>
      <c r="H1309" s="20">
        <v>4</v>
      </c>
      <c r="I1309" s="13">
        <f t="shared" si="60"/>
        <v>1118</v>
      </c>
      <c r="J1309" s="8">
        <f t="shared" si="61"/>
        <v>1</v>
      </c>
      <c r="K1309" s="6">
        <f t="shared" si="62"/>
        <v>1</v>
      </c>
    </row>
    <row r="1310" spans="3:11" x14ac:dyDescent="0.25">
      <c r="C1310" s="18">
        <v>45339</v>
      </c>
      <c r="D1310" s="19">
        <v>0.59375</v>
      </c>
      <c r="E1310" s="78" t="s">
        <v>44</v>
      </c>
      <c r="F1310" s="19"/>
      <c r="G1310" s="19"/>
      <c r="H1310" s="20">
        <v>4</v>
      </c>
      <c r="I1310" s="13">
        <f t="shared" si="60"/>
        <v>1119</v>
      </c>
      <c r="J1310" s="8">
        <f t="shared" si="61"/>
        <v>1</v>
      </c>
      <c r="K1310" s="6">
        <f t="shared" si="62"/>
        <v>1</v>
      </c>
    </row>
    <row r="1311" spans="3:11" x14ac:dyDescent="0.25">
      <c r="C1311" s="18">
        <v>45339</v>
      </c>
      <c r="D1311" s="19">
        <v>0.59861111111111109</v>
      </c>
      <c r="E1311" s="78" t="s">
        <v>59</v>
      </c>
      <c r="F1311" s="19"/>
      <c r="G1311" s="19"/>
      <c r="H1311" s="20">
        <v>2</v>
      </c>
      <c r="I1311" s="13">
        <f t="shared" si="60"/>
        <v>1120</v>
      </c>
      <c r="J1311" s="8">
        <f t="shared" si="61"/>
        <v>1</v>
      </c>
      <c r="K1311" s="6">
        <f t="shared" si="62"/>
        <v>1</v>
      </c>
    </row>
    <row r="1312" spans="3:11" x14ac:dyDescent="0.25">
      <c r="C1312" s="18">
        <v>45339</v>
      </c>
      <c r="D1312" s="19">
        <v>0.60416666666666663</v>
      </c>
      <c r="E1312" s="78" t="s">
        <v>5</v>
      </c>
      <c r="F1312" s="19"/>
      <c r="G1312" s="19"/>
      <c r="H1312" s="20">
        <v>5</v>
      </c>
      <c r="I1312" s="13">
        <f t="shared" si="60"/>
        <v>1121</v>
      </c>
      <c r="J1312" s="8">
        <f t="shared" si="61"/>
        <v>1</v>
      </c>
      <c r="K1312" s="6">
        <f t="shared" si="62"/>
        <v>1</v>
      </c>
    </row>
    <row r="1313" spans="3:11" x14ac:dyDescent="0.25">
      <c r="C1313" s="18">
        <v>45339</v>
      </c>
      <c r="D1313" s="19">
        <v>0.62847222222222221</v>
      </c>
      <c r="E1313" s="78" t="s">
        <v>5</v>
      </c>
      <c r="F1313" s="19"/>
      <c r="G1313" s="19"/>
      <c r="H1313" s="20">
        <v>6</v>
      </c>
      <c r="I1313" s="13">
        <f t="shared" si="60"/>
        <v>1122</v>
      </c>
      <c r="J1313" s="8">
        <f t="shared" si="61"/>
        <v>1</v>
      </c>
      <c r="K1313" s="6">
        <f t="shared" si="62"/>
        <v>1</v>
      </c>
    </row>
    <row r="1314" spans="3:11" x14ac:dyDescent="0.25">
      <c r="C1314" s="18">
        <v>45339</v>
      </c>
      <c r="D1314" s="19">
        <v>0.64236111111111105</v>
      </c>
      <c r="E1314" s="78" t="s">
        <v>44</v>
      </c>
      <c r="F1314" s="19"/>
      <c r="G1314" s="19"/>
      <c r="H1314" s="20">
        <v>6</v>
      </c>
      <c r="I1314" s="13">
        <f t="shared" si="60"/>
        <v>1123</v>
      </c>
      <c r="J1314" s="8">
        <f t="shared" si="61"/>
        <v>1</v>
      </c>
      <c r="K1314" s="6">
        <f t="shared" si="62"/>
        <v>1</v>
      </c>
    </row>
    <row r="1315" spans="3:11" x14ac:dyDescent="0.25">
      <c r="C1315" s="18">
        <v>45339</v>
      </c>
      <c r="D1315" s="19">
        <v>0.64722222222222225</v>
      </c>
      <c r="E1315" s="78" t="s">
        <v>59</v>
      </c>
      <c r="F1315" s="19"/>
      <c r="G1315" s="19"/>
      <c r="H1315" s="20">
        <v>4</v>
      </c>
      <c r="I1315" s="13">
        <f t="shared" si="60"/>
        <v>1124</v>
      </c>
      <c r="J1315" s="8">
        <f t="shared" si="61"/>
        <v>1</v>
      </c>
      <c r="K1315" s="6">
        <f t="shared" si="62"/>
        <v>1</v>
      </c>
    </row>
    <row r="1316" spans="3:11" x14ac:dyDescent="0.25">
      <c r="C1316" s="18">
        <v>45339</v>
      </c>
      <c r="D1316" s="19">
        <v>0.65277777777777779</v>
      </c>
      <c r="E1316" s="78" t="s">
        <v>5</v>
      </c>
      <c r="F1316" s="19"/>
      <c r="G1316" s="19"/>
      <c r="H1316" s="20">
        <v>7</v>
      </c>
      <c r="I1316" s="13">
        <f t="shared" si="60"/>
        <v>1125</v>
      </c>
      <c r="J1316" s="8">
        <f t="shared" si="61"/>
        <v>1</v>
      </c>
      <c r="K1316" s="6">
        <f t="shared" si="62"/>
        <v>1</v>
      </c>
    </row>
    <row r="1317" spans="3:11" x14ac:dyDescent="0.25">
      <c r="C1317" s="18">
        <v>45339</v>
      </c>
      <c r="D1317" s="19">
        <v>0.67708333333333337</v>
      </c>
      <c r="E1317" s="78" t="s">
        <v>5</v>
      </c>
      <c r="F1317" s="19"/>
      <c r="G1317" s="19"/>
      <c r="H1317" s="20">
        <v>8</v>
      </c>
      <c r="I1317" s="13">
        <f t="shared" si="60"/>
        <v>1126</v>
      </c>
      <c r="J1317" s="8">
        <f t="shared" si="61"/>
        <v>1</v>
      </c>
      <c r="K1317" s="6">
        <f t="shared" si="62"/>
        <v>1</v>
      </c>
    </row>
    <row r="1318" spans="3:11" x14ac:dyDescent="0.25">
      <c r="C1318" s="18">
        <v>45339</v>
      </c>
      <c r="D1318" s="19">
        <v>0.71875</v>
      </c>
      <c r="E1318" s="78" t="s">
        <v>44</v>
      </c>
      <c r="F1318" s="19"/>
      <c r="G1318" s="19"/>
      <c r="H1318" s="20">
        <v>9</v>
      </c>
      <c r="I1318" s="13">
        <f t="shared" si="60"/>
        <v>1127</v>
      </c>
      <c r="J1318" s="8">
        <f t="shared" si="61"/>
        <v>1</v>
      </c>
      <c r="K1318" s="6">
        <f t="shared" si="62"/>
        <v>1</v>
      </c>
    </row>
    <row r="1319" spans="3:11" x14ac:dyDescent="0.25">
      <c r="C1319" s="18">
        <v>45339</v>
      </c>
      <c r="D1319" s="19">
        <v>0.74652777777777779</v>
      </c>
      <c r="E1319" s="78" t="s">
        <v>44</v>
      </c>
      <c r="F1319" s="19"/>
      <c r="G1319" s="19"/>
      <c r="H1319" s="20">
        <v>10</v>
      </c>
      <c r="I1319" s="13">
        <f t="shared" si="60"/>
        <v>1128</v>
      </c>
      <c r="J1319" s="8">
        <f t="shared" si="61"/>
        <v>1</v>
      </c>
      <c r="K1319" s="6">
        <f t="shared" si="62"/>
        <v>1</v>
      </c>
    </row>
    <row r="1320" spans="3:11" x14ac:dyDescent="0.25">
      <c r="C1320" s="18">
        <v>45346</v>
      </c>
      <c r="D1320" s="19">
        <v>0.51041666666666663</v>
      </c>
      <c r="E1320" s="78" t="s">
        <v>4</v>
      </c>
      <c r="F1320" s="19"/>
      <c r="G1320" s="19"/>
      <c r="H1320" s="20">
        <v>1</v>
      </c>
      <c r="I1320" s="13">
        <f t="shared" si="60"/>
        <v>1129</v>
      </c>
      <c r="J1320" s="8">
        <f t="shared" si="61"/>
        <v>1</v>
      </c>
      <c r="K1320" s="6">
        <f t="shared" si="62"/>
        <v>1</v>
      </c>
    </row>
    <row r="1321" spans="3:11" x14ac:dyDescent="0.25">
      <c r="C1321" s="18">
        <v>45346</v>
      </c>
      <c r="D1321" s="19">
        <v>0.56944444444444442</v>
      </c>
      <c r="E1321" s="78" t="s">
        <v>45</v>
      </c>
      <c r="F1321" s="19"/>
      <c r="G1321" s="19"/>
      <c r="H1321" s="20">
        <v>3</v>
      </c>
      <c r="I1321" s="13">
        <f t="shared" si="60"/>
        <v>1130</v>
      </c>
      <c r="J1321" s="8">
        <f t="shared" si="61"/>
        <v>1</v>
      </c>
      <c r="K1321" s="6">
        <f t="shared" si="62"/>
        <v>1</v>
      </c>
    </row>
    <row r="1322" spans="3:11" x14ac:dyDescent="0.25">
      <c r="C1322" s="18">
        <v>45346</v>
      </c>
      <c r="D1322" s="19">
        <v>0.65277777777777779</v>
      </c>
      <c r="E1322" s="78" t="s">
        <v>4</v>
      </c>
      <c r="F1322" s="19"/>
      <c r="G1322" s="19"/>
      <c r="H1322" s="20">
        <v>7</v>
      </c>
      <c r="I1322" s="13">
        <f t="shared" si="60"/>
        <v>1131</v>
      </c>
      <c r="J1322" s="8">
        <f t="shared" si="61"/>
        <v>1</v>
      </c>
      <c r="K1322" s="6">
        <f t="shared" si="62"/>
        <v>1</v>
      </c>
    </row>
    <row r="1323" spans="3:11" x14ac:dyDescent="0.25">
      <c r="C1323" s="18">
        <v>45346</v>
      </c>
      <c r="D1323" s="19">
        <v>0.66666666666666663</v>
      </c>
      <c r="E1323" s="78" t="s">
        <v>45</v>
      </c>
      <c r="F1323" s="19"/>
      <c r="G1323" s="19"/>
      <c r="H1323" s="20">
        <v>7</v>
      </c>
      <c r="I1323" s="13">
        <f t="shared" si="60"/>
        <v>1132</v>
      </c>
      <c r="J1323" s="8">
        <f t="shared" si="61"/>
        <v>1</v>
      </c>
      <c r="K1323" s="6">
        <f t="shared" si="62"/>
        <v>1</v>
      </c>
    </row>
    <row r="1324" spans="3:11" x14ac:dyDescent="0.25">
      <c r="C1324" s="18">
        <v>45346</v>
      </c>
      <c r="D1324" s="19">
        <v>0.71875</v>
      </c>
      <c r="E1324" s="78" t="s">
        <v>45</v>
      </c>
      <c r="F1324" s="19"/>
      <c r="G1324" s="19"/>
      <c r="H1324" s="20">
        <v>9</v>
      </c>
      <c r="I1324" s="13">
        <f t="shared" si="60"/>
        <v>1133</v>
      </c>
      <c r="J1324" s="8">
        <f t="shared" si="61"/>
        <v>1</v>
      </c>
      <c r="K1324" s="6">
        <f t="shared" si="62"/>
        <v>1</v>
      </c>
    </row>
    <row r="1325" spans="3:11" x14ac:dyDescent="0.25">
      <c r="C1325" s="18">
        <v>45346</v>
      </c>
      <c r="D1325" s="19">
        <v>0.72430555555555554</v>
      </c>
      <c r="E1325" s="78" t="s">
        <v>58</v>
      </c>
      <c r="F1325" s="19"/>
      <c r="G1325" s="19"/>
      <c r="H1325" s="20">
        <v>8</v>
      </c>
      <c r="I1325" s="13">
        <f t="shared" si="60"/>
        <v>1134</v>
      </c>
      <c r="J1325" s="8">
        <f t="shared" si="61"/>
        <v>1</v>
      </c>
      <c r="K1325" s="6">
        <f t="shared" si="62"/>
        <v>1</v>
      </c>
    </row>
    <row r="1326" spans="3:11" x14ac:dyDescent="0.25">
      <c r="C1326" s="18">
        <v>45346</v>
      </c>
      <c r="D1326" s="19">
        <v>0.73263888888888884</v>
      </c>
      <c r="E1326" s="78" t="s">
        <v>4</v>
      </c>
      <c r="F1326" s="19"/>
      <c r="G1326" s="19"/>
      <c r="H1326" s="20">
        <v>10</v>
      </c>
      <c r="I1326" s="13">
        <f t="shared" si="60"/>
        <v>1135</v>
      </c>
      <c r="J1326" s="8">
        <f t="shared" si="61"/>
        <v>2</v>
      </c>
      <c r="K1326" s="6">
        <f t="shared" si="62"/>
        <v>2</v>
      </c>
    </row>
    <row r="1327" spans="3:11" x14ac:dyDescent="0.25">
      <c r="C1327" s="18">
        <v>45346</v>
      </c>
      <c r="D1327" s="19">
        <v>0.73263888888888884</v>
      </c>
      <c r="E1327" s="78" t="s">
        <v>4</v>
      </c>
      <c r="F1327" s="19"/>
      <c r="G1327" s="19"/>
      <c r="H1327" s="20">
        <v>10</v>
      </c>
      <c r="I1327" s="13">
        <f t="shared" si="60"/>
        <v>1135</v>
      </c>
      <c r="J1327" s="8">
        <f t="shared" si="61"/>
        <v>1</v>
      </c>
      <c r="K1327" s="6">
        <f t="shared" si="62"/>
        <v>2</v>
      </c>
    </row>
    <row r="1328" spans="3:11" x14ac:dyDescent="0.25">
      <c r="C1328" s="18">
        <v>45350</v>
      </c>
      <c r="D1328" s="19">
        <v>0.5</v>
      </c>
      <c r="E1328" s="78" t="s">
        <v>0</v>
      </c>
      <c r="F1328" s="19"/>
      <c r="G1328" s="19"/>
      <c r="H1328" s="20">
        <v>4</v>
      </c>
      <c r="I1328" s="13">
        <f t="shared" si="60"/>
        <v>1136</v>
      </c>
      <c r="J1328" s="8">
        <f t="shared" si="61"/>
        <v>1</v>
      </c>
      <c r="K1328" s="6">
        <f t="shared" si="62"/>
        <v>1</v>
      </c>
    </row>
    <row r="1329" spans="3:11" x14ac:dyDescent="0.25">
      <c r="C1329" s="18">
        <v>45350</v>
      </c>
      <c r="D1329" s="19">
        <v>0.58333333333333337</v>
      </c>
      <c r="E1329" s="78" t="s">
        <v>0</v>
      </c>
      <c r="F1329" s="19"/>
      <c r="G1329" s="19"/>
      <c r="H1329" s="20">
        <v>8</v>
      </c>
      <c r="I1329" s="13">
        <f t="shared" si="60"/>
        <v>1137</v>
      </c>
      <c r="J1329" s="8">
        <f t="shared" si="61"/>
        <v>1</v>
      </c>
      <c r="K1329" s="6">
        <f t="shared" si="62"/>
        <v>1</v>
      </c>
    </row>
    <row r="1330" spans="3:11" x14ac:dyDescent="0.25">
      <c r="C1330" s="18">
        <v>45350</v>
      </c>
      <c r="D1330" s="19">
        <v>0.59722222222222221</v>
      </c>
      <c r="E1330" s="78" t="s">
        <v>45</v>
      </c>
      <c r="F1330" s="19"/>
      <c r="G1330" s="19"/>
      <c r="H1330" s="20">
        <v>1</v>
      </c>
      <c r="I1330" s="13">
        <f t="shared" si="60"/>
        <v>1138</v>
      </c>
      <c r="J1330" s="8">
        <f t="shared" si="61"/>
        <v>1</v>
      </c>
      <c r="K1330" s="6">
        <f t="shared" si="62"/>
        <v>1</v>
      </c>
    </row>
    <row r="1331" spans="3:11" x14ac:dyDescent="0.25">
      <c r="C1331" s="18">
        <v>45350</v>
      </c>
      <c r="D1331" s="19">
        <v>0.62152777777777779</v>
      </c>
      <c r="E1331" s="78" t="s">
        <v>45</v>
      </c>
      <c r="F1331" s="19"/>
      <c r="G1331" s="19"/>
      <c r="H1331" s="20">
        <v>2</v>
      </c>
      <c r="I1331" s="13">
        <f t="shared" si="60"/>
        <v>1139</v>
      </c>
      <c r="J1331" s="8">
        <f t="shared" si="61"/>
        <v>1</v>
      </c>
      <c r="K1331" s="6">
        <f t="shared" si="62"/>
        <v>1</v>
      </c>
    </row>
    <row r="1332" spans="3:11" x14ac:dyDescent="0.25">
      <c r="C1332" s="18">
        <v>45353</v>
      </c>
      <c r="D1332" s="19">
        <v>0.51041666666666663</v>
      </c>
      <c r="E1332" s="78" t="s">
        <v>5</v>
      </c>
      <c r="F1332" s="19"/>
      <c r="G1332" s="19"/>
      <c r="H1332" s="20">
        <v>1</v>
      </c>
      <c r="I1332" s="13">
        <f t="shared" si="60"/>
        <v>1140</v>
      </c>
      <c r="J1332" s="8">
        <f t="shared" si="61"/>
        <v>1</v>
      </c>
      <c r="K1332" s="6">
        <f t="shared" si="62"/>
        <v>1</v>
      </c>
    </row>
    <row r="1333" spans="3:11" x14ac:dyDescent="0.25">
      <c r="C1333" s="18">
        <v>45353</v>
      </c>
      <c r="D1333" s="19">
        <v>0.53125</v>
      </c>
      <c r="E1333" s="78" t="s">
        <v>5</v>
      </c>
      <c r="F1333" s="19"/>
      <c r="G1333" s="19"/>
      <c r="H1333" s="20">
        <v>2</v>
      </c>
      <c r="I1333" s="13">
        <f t="shared" si="60"/>
        <v>1141</v>
      </c>
      <c r="J1333" s="8">
        <f t="shared" si="61"/>
        <v>1</v>
      </c>
      <c r="K1333" s="6">
        <f t="shared" si="62"/>
        <v>1</v>
      </c>
    </row>
    <row r="1334" spans="3:11" x14ac:dyDescent="0.25">
      <c r="C1334" s="18">
        <v>45353</v>
      </c>
      <c r="D1334" s="19">
        <v>0.54513888888888884</v>
      </c>
      <c r="E1334" s="78" t="s">
        <v>44</v>
      </c>
      <c r="F1334" s="19"/>
      <c r="G1334" s="19"/>
      <c r="H1334" s="20">
        <v>2</v>
      </c>
      <c r="I1334" s="13">
        <f t="shared" si="60"/>
        <v>1142</v>
      </c>
      <c r="J1334" s="8">
        <f t="shared" si="61"/>
        <v>1</v>
      </c>
      <c r="K1334" s="6">
        <f t="shared" si="62"/>
        <v>1</v>
      </c>
    </row>
    <row r="1335" spans="3:11" x14ac:dyDescent="0.25">
      <c r="C1335" s="18">
        <v>45353</v>
      </c>
      <c r="D1335" s="19">
        <v>0.55555555555555558</v>
      </c>
      <c r="E1335" s="78" t="s">
        <v>5</v>
      </c>
      <c r="F1335" s="19"/>
      <c r="G1335" s="19"/>
      <c r="H1335" s="20">
        <v>3</v>
      </c>
      <c r="I1335" s="13">
        <f t="shared" si="60"/>
        <v>1143</v>
      </c>
      <c r="J1335" s="8">
        <f t="shared" si="61"/>
        <v>1</v>
      </c>
      <c r="K1335" s="6">
        <f t="shared" si="62"/>
        <v>1</v>
      </c>
    </row>
    <row r="1336" spans="3:11" x14ac:dyDescent="0.25">
      <c r="C1336" s="18">
        <v>45353</v>
      </c>
      <c r="D1336" s="19">
        <v>0.56388888888888888</v>
      </c>
      <c r="E1336" s="78" t="s">
        <v>99</v>
      </c>
      <c r="F1336" s="19"/>
      <c r="G1336" s="19"/>
      <c r="H1336" s="20">
        <v>2</v>
      </c>
      <c r="I1336" s="13">
        <f t="shared" si="60"/>
        <v>1144</v>
      </c>
      <c r="J1336" s="8">
        <f t="shared" si="61"/>
        <v>1</v>
      </c>
      <c r="K1336" s="6">
        <f t="shared" si="62"/>
        <v>1</v>
      </c>
    </row>
    <row r="1337" spans="3:11" x14ac:dyDescent="0.25">
      <c r="C1337" s="18">
        <v>45353</v>
      </c>
      <c r="D1337" s="19">
        <v>0.60416666666666663</v>
      </c>
      <c r="E1337" s="78" t="s">
        <v>5</v>
      </c>
      <c r="F1337" s="19"/>
      <c r="G1337" s="19"/>
      <c r="H1337" s="20">
        <v>5</v>
      </c>
      <c r="I1337" s="13">
        <f t="shared" si="60"/>
        <v>1145</v>
      </c>
      <c r="J1337" s="8">
        <f t="shared" si="61"/>
        <v>1</v>
      </c>
      <c r="K1337" s="6">
        <f t="shared" si="62"/>
        <v>1</v>
      </c>
    </row>
    <row r="1338" spans="3:11" x14ac:dyDescent="0.25">
      <c r="C1338" s="18">
        <v>45353</v>
      </c>
      <c r="D1338" s="19">
        <v>0.62847222222222221</v>
      </c>
      <c r="E1338" s="78" t="s">
        <v>5</v>
      </c>
      <c r="F1338" s="19"/>
      <c r="G1338" s="19"/>
      <c r="H1338" s="20">
        <v>6</v>
      </c>
      <c r="I1338" s="13">
        <f t="shared" si="60"/>
        <v>1146</v>
      </c>
      <c r="J1338" s="8">
        <f t="shared" si="61"/>
        <v>1</v>
      </c>
      <c r="K1338" s="6">
        <f t="shared" si="62"/>
        <v>1</v>
      </c>
    </row>
    <row r="1339" spans="3:11" x14ac:dyDescent="0.25">
      <c r="C1339" s="18">
        <v>45353</v>
      </c>
      <c r="D1339" s="19">
        <v>0.6479166666666667</v>
      </c>
      <c r="E1339" s="78" t="s">
        <v>59</v>
      </c>
      <c r="F1339" s="19"/>
      <c r="G1339" s="19"/>
      <c r="H1339" s="20">
        <v>5</v>
      </c>
      <c r="I1339" s="13">
        <f t="shared" si="60"/>
        <v>1147</v>
      </c>
      <c r="J1339" s="8">
        <f t="shared" si="61"/>
        <v>1</v>
      </c>
      <c r="K1339" s="6">
        <f t="shared" si="62"/>
        <v>1</v>
      </c>
    </row>
    <row r="1340" spans="3:11" x14ac:dyDescent="0.25">
      <c r="C1340" s="18">
        <v>45353</v>
      </c>
      <c r="D1340" s="19">
        <v>0.71875</v>
      </c>
      <c r="E1340" s="78" t="s">
        <v>44</v>
      </c>
      <c r="F1340" s="19"/>
      <c r="G1340" s="19"/>
      <c r="H1340" s="20">
        <v>9</v>
      </c>
      <c r="I1340" s="13">
        <f t="shared" si="60"/>
        <v>1148</v>
      </c>
      <c r="J1340" s="8">
        <f t="shared" si="61"/>
        <v>1</v>
      </c>
      <c r="K1340" s="6">
        <f t="shared" si="62"/>
        <v>1</v>
      </c>
    </row>
    <row r="1341" spans="3:11" x14ac:dyDescent="0.25">
      <c r="C1341" s="18">
        <v>45353</v>
      </c>
      <c r="D1341" s="19">
        <v>0.7270833333333333</v>
      </c>
      <c r="E1341" s="78" t="s">
        <v>59</v>
      </c>
      <c r="F1341" s="19"/>
      <c r="G1341" s="19"/>
      <c r="H1341" s="20">
        <v>8</v>
      </c>
      <c r="I1341" s="13">
        <f t="shared" si="60"/>
        <v>1149</v>
      </c>
      <c r="J1341" s="8">
        <f t="shared" si="61"/>
        <v>1</v>
      </c>
      <c r="K1341" s="6">
        <f t="shared" si="62"/>
        <v>1</v>
      </c>
    </row>
    <row r="1342" spans="3:11" x14ac:dyDescent="0.25">
      <c r="C1342" s="18">
        <v>45357</v>
      </c>
      <c r="D1342" s="19">
        <v>0.68263888888888891</v>
      </c>
      <c r="E1342" s="78" t="s">
        <v>58</v>
      </c>
      <c r="F1342" s="19"/>
      <c r="G1342" s="19"/>
      <c r="H1342" s="20">
        <v>6</v>
      </c>
      <c r="I1342" s="13">
        <f t="shared" si="60"/>
        <v>1150</v>
      </c>
      <c r="J1342" s="8">
        <f t="shared" si="61"/>
        <v>1</v>
      </c>
      <c r="K1342" s="6">
        <f t="shared" si="62"/>
        <v>1</v>
      </c>
    </row>
    <row r="1343" spans="3:11" x14ac:dyDescent="0.25">
      <c r="C1343" s="18">
        <v>45357</v>
      </c>
      <c r="D1343" s="19">
        <v>0.71875</v>
      </c>
      <c r="E1343" s="78" t="s">
        <v>54</v>
      </c>
      <c r="F1343" s="19"/>
      <c r="G1343" s="19"/>
      <c r="H1343" s="20">
        <v>7</v>
      </c>
      <c r="I1343" s="13">
        <f t="shared" si="60"/>
        <v>1151</v>
      </c>
      <c r="J1343" s="8">
        <f t="shared" si="61"/>
        <v>1</v>
      </c>
      <c r="K1343" s="6">
        <f t="shared" si="62"/>
        <v>1</v>
      </c>
    </row>
    <row r="1344" spans="3:11" x14ac:dyDescent="0.25">
      <c r="C1344" s="18">
        <v>45357</v>
      </c>
      <c r="D1344" s="19">
        <v>0.77083333333333337</v>
      </c>
      <c r="E1344" s="78" t="s">
        <v>0</v>
      </c>
      <c r="F1344" s="19"/>
      <c r="G1344" s="19"/>
      <c r="H1344" s="20">
        <v>7</v>
      </c>
      <c r="I1344" s="13">
        <f t="shared" si="60"/>
        <v>1152</v>
      </c>
      <c r="J1344" s="8">
        <f t="shared" si="61"/>
        <v>1</v>
      </c>
      <c r="K1344" s="6">
        <f t="shared" si="62"/>
        <v>1</v>
      </c>
    </row>
    <row r="1345" spans="3:11" x14ac:dyDescent="0.25">
      <c r="C1345" s="18">
        <v>45360</v>
      </c>
      <c r="D1345" s="19">
        <v>0.46875</v>
      </c>
      <c r="E1345" s="78" t="s">
        <v>5</v>
      </c>
      <c r="F1345" s="19"/>
      <c r="G1345" s="19"/>
      <c r="H1345" s="20">
        <v>2</v>
      </c>
      <c r="I1345" s="13">
        <f t="shared" si="60"/>
        <v>1153</v>
      </c>
      <c r="J1345" s="8">
        <f t="shared" si="61"/>
        <v>1</v>
      </c>
      <c r="K1345" s="6">
        <f t="shared" si="62"/>
        <v>1</v>
      </c>
    </row>
    <row r="1346" spans="3:11" x14ac:dyDescent="0.25">
      <c r="C1346" s="18">
        <v>45360</v>
      </c>
      <c r="D1346" s="19">
        <v>0.57986111111111105</v>
      </c>
      <c r="E1346" s="78" t="s">
        <v>5</v>
      </c>
      <c r="F1346" s="19"/>
      <c r="G1346" s="19"/>
      <c r="H1346" s="20">
        <v>7</v>
      </c>
      <c r="I1346" s="13">
        <f t="shared" si="60"/>
        <v>1154</v>
      </c>
      <c r="J1346" s="8">
        <f t="shared" si="61"/>
        <v>2</v>
      </c>
      <c r="K1346" s="6">
        <f t="shared" si="62"/>
        <v>2</v>
      </c>
    </row>
    <row r="1347" spans="3:11" x14ac:dyDescent="0.25">
      <c r="C1347" s="18">
        <v>45360</v>
      </c>
      <c r="D1347" s="19">
        <v>0.57986111111111105</v>
      </c>
      <c r="E1347" s="78" t="s">
        <v>5</v>
      </c>
      <c r="F1347" s="19"/>
      <c r="G1347" s="19"/>
      <c r="H1347" s="20">
        <v>7</v>
      </c>
      <c r="I1347" s="13">
        <f t="shared" si="60"/>
        <v>1154</v>
      </c>
      <c r="J1347" s="8">
        <f t="shared" si="61"/>
        <v>1</v>
      </c>
      <c r="K1347" s="6">
        <f t="shared" si="62"/>
        <v>2</v>
      </c>
    </row>
    <row r="1348" spans="3:11" x14ac:dyDescent="0.25">
      <c r="C1348" s="18">
        <v>45360</v>
      </c>
      <c r="D1348" s="19">
        <v>0.60416666666666663</v>
      </c>
      <c r="E1348" s="78" t="s">
        <v>5</v>
      </c>
      <c r="F1348" s="19"/>
      <c r="G1348" s="19"/>
      <c r="H1348" s="20">
        <v>8</v>
      </c>
      <c r="I1348" s="13">
        <f t="shared" si="60"/>
        <v>1155</v>
      </c>
      <c r="J1348" s="8">
        <f t="shared" si="61"/>
        <v>2</v>
      </c>
      <c r="K1348" s="6">
        <f t="shared" si="62"/>
        <v>2</v>
      </c>
    </row>
    <row r="1349" spans="3:11" x14ac:dyDescent="0.25">
      <c r="C1349" s="18">
        <v>45360</v>
      </c>
      <c r="D1349" s="19">
        <v>0.60416666666666663</v>
      </c>
      <c r="E1349" s="78" t="s">
        <v>5</v>
      </c>
      <c r="F1349" s="19"/>
      <c r="G1349" s="19"/>
      <c r="H1349" s="20">
        <v>8</v>
      </c>
      <c r="I1349" s="13">
        <f t="shared" si="60"/>
        <v>1155</v>
      </c>
      <c r="J1349" s="8">
        <f t="shared" si="61"/>
        <v>1</v>
      </c>
      <c r="K1349" s="6">
        <f t="shared" si="62"/>
        <v>2</v>
      </c>
    </row>
    <row r="1350" spans="3:11" x14ac:dyDescent="0.25">
      <c r="C1350" s="14">
        <v>44632</v>
      </c>
      <c r="D1350" s="8">
        <v>0.68055555555555547</v>
      </c>
      <c r="E1350" s="78" t="s">
        <v>225</v>
      </c>
      <c r="F1350" s="8"/>
      <c r="G1350" s="8"/>
      <c r="H1350" s="15">
        <v>7</v>
      </c>
      <c r="I1350" s="13">
        <f t="shared" ref="I1350:I1413" si="63">IF(AND(C1350=C1349,H1350=H1349,D1349=D1350),I1349,I1349+1)</f>
        <v>1156</v>
      </c>
      <c r="J1350" s="8">
        <f t="shared" ref="J1350:J1413" si="64">IF(I1350=I1352,3,IF(I1350=I1351,2,1))</f>
        <v>1</v>
      </c>
      <c r="K1350" s="6">
        <f t="shared" ref="K1350:K1413" si="65">IF(J1348=3,3,IF(J1349=3,3,IF(J1349=2,2,J1350)))</f>
        <v>1</v>
      </c>
    </row>
    <row r="1351" spans="3:11" x14ac:dyDescent="0.25">
      <c r="C1351" s="14">
        <v>44632</v>
      </c>
      <c r="D1351" s="8">
        <v>0.70833333333333337</v>
      </c>
      <c r="E1351" s="78" t="s">
        <v>225</v>
      </c>
      <c r="F1351" s="8"/>
      <c r="G1351" s="8"/>
      <c r="H1351" s="15">
        <v>8</v>
      </c>
      <c r="I1351" s="13">
        <f t="shared" si="63"/>
        <v>1157</v>
      </c>
      <c r="J1351" s="8">
        <f t="shared" si="64"/>
        <v>1</v>
      </c>
      <c r="K1351" s="6">
        <f t="shared" si="65"/>
        <v>1</v>
      </c>
    </row>
    <row r="1352" spans="3:11" x14ac:dyDescent="0.25">
      <c r="C1352" s="14">
        <v>44639</v>
      </c>
      <c r="D1352" s="8">
        <v>0.51736111111111105</v>
      </c>
      <c r="E1352" s="78" t="s">
        <v>225</v>
      </c>
      <c r="F1352" s="8"/>
      <c r="G1352" s="8"/>
      <c r="H1352" s="15">
        <v>1</v>
      </c>
      <c r="I1352" s="13">
        <f t="shared" si="63"/>
        <v>1158</v>
      </c>
      <c r="J1352" s="8">
        <f t="shared" si="64"/>
        <v>1</v>
      </c>
      <c r="K1352" s="6">
        <f t="shared" si="65"/>
        <v>1</v>
      </c>
    </row>
    <row r="1353" spans="3:11" x14ac:dyDescent="0.25">
      <c r="C1353" s="14">
        <v>44639</v>
      </c>
      <c r="D1353" s="8">
        <v>0.54513888888888895</v>
      </c>
      <c r="E1353" s="78" t="s">
        <v>225</v>
      </c>
      <c r="F1353" s="8"/>
      <c r="G1353" s="8"/>
      <c r="H1353" s="15">
        <v>2</v>
      </c>
      <c r="I1353" s="13">
        <f t="shared" si="63"/>
        <v>1159</v>
      </c>
      <c r="J1353" s="8">
        <f t="shared" si="64"/>
        <v>2</v>
      </c>
      <c r="K1353" s="6">
        <f t="shared" si="65"/>
        <v>2</v>
      </c>
    </row>
    <row r="1354" spans="3:11" x14ac:dyDescent="0.25">
      <c r="C1354" s="14">
        <v>44639</v>
      </c>
      <c r="D1354" s="8">
        <v>0.54513888888888895</v>
      </c>
      <c r="E1354" s="78" t="s">
        <v>225</v>
      </c>
      <c r="F1354" s="8"/>
      <c r="G1354" s="8"/>
      <c r="H1354" s="15">
        <v>2</v>
      </c>
      <c r="I1354" s="13">
        <f t="shared" si="63"/>
        <v>1159</v>
      </c>
      <c r="J1354" s="8">
        <f t="shared" si="64"/>
        <v>1</v>
      </c>
      <c r="K1354" s="6">
        <f t="shared" si="65"/>
        <v>2</v>
      </c>
    </row>
    <row r="1355" spans="3:11" x14ac:dyDescent="0.25">
      <c r="C1355" s="14">
        <v>44639</v>
      </c>
      <c r="D1355" s="8">
        <v>0.65277777777777779</v>
      </c>
      <c r="E1355" s="78" t="s">
        <v>225</v>
      </c>
      <c r="F1355" s="8"/>
      <c r="G1355" s="8"/>
      <c r="H1355" s="15">
        <v>6</v>
      </c>
      <c r="I1355" s="13">
        <f t="shared" si="63"/>
        <v>1160</v>
      </c>
      <c r="J1355" s="8">
        <f t="shared" si="64"/>
        <v>1</v>
      </c>
      <c r="K1355" s="6">
        <f t="shared" si="65"/>
        <v>1</v>
      </c>
    </row>
    <row r="1356" spans="3:11" x14ac:dyDescent="0.25">
      <c r="C1356" s="14">
        <v>44639</v>
      </c>
      <c r="D1356" s="8">
        <v>0.68055555555555547</v>
      </c>
      <c r="E1356" s="78" t="s">
        <v>225</v>
      </c>
      <c r="F1356" s="8"/>
      <c r="G1356" s="8"/>
      <c r="H1356" s="15">
        <v>7</v>
      </c>
      <c r="I1356" s="13">
        <f t="shared" si="63"/>
        <v>1161</v>
      </c>
      <c r="J1356" s="8">
        <f t="shared" si="64"/>
        <v>1</v>
      </c>
      <c r="K1356" s="6">
        <f t="shared" si="65"/>
        <v>1</v>
      </c>
    </row>
    <row r="1357" spans="3:11" x14ac:dyDescent="0.25">
      <c r="C1357" s="14">
        <v>44639</v>
      </c>
      <c r="D1357" s="8">
        <v>0.70833333333333337</v>
      </c>
      <c r="E1357" s="78" t="s">
        <v>225</v>
      </c>
      <c r="F1357" s="8"/>
      <c r="G1357" s="8"/>
      <c r="H1357" s="15">
        <v>8</v>
      </c>
      <c r="I1357" s="13">
        <f t="shared" si="63"/>
        <v>1162</v>
      </c>
      <c r="J1357" s="8">
        <f t="shared" si="64"/>
        <v>1</v>
      </c>
      <c r="K1357" s="6">
        <f t="shared" si="65"/>
        <v>1</v>
      </c>
    </row>
    <row r="1358" spans="3:11" x14ac:dyDescent="0.25">
      <c r="C1358" s="14">
        <v>44645</v>
      </c>
      <c r="D1358" s="8">
        <v>0.76041666666666663</v>
      </c>
      <c r="E1358" s="78" t="s">
        <v>3</v>
      </c>
      <c r="F1358" s="8"/>
      <c r="G1358" s="8"/>
      <c r="H1358" s="15">
        <v>1</v>
      </c>
      <c r="I1358" s="13">
        <f t="shared" si="63"/>
        <v>1163</v>
      </c>
      <c r="J1358" s="8">
        <f t="shared" si="64"/>
        <v>1</v>
      </c>
      <c r="K1358" s="6">
        <f t="shared" si="65"/>
        <v>1</v>
      </c>
    </row>
    <row r="1359" spans="3:11" x14ac:dyDescent="0.25">
      <c r="C1359" s="14">
        <v>44645</v>
      </c>
      <c r="D1359" s="8">
        <v>0.82291666666666663</v>
      </c>
      <c r="E1359" s="78" t="s">
        <v>3</v>
      </c>
      <c r="F1359" s="8"/>
      <c r="G1359" s="8"/>
      <c r="H1359" s="15">
        <v>4</v>
      </c>
      <c r="I1359" s="13">
        <f t="shared" si="63"/>
        <v>1164</v>
      </c>
      <c r="J1359" s="8">
        <f t="shared" si="64"/>
        <v>2</v>
      </c>
      <c r="K1359" s="6">
        <f t="shared" si="65"/>
        <v>2</v>
      </c>
    </row>
    <row r="1360" spans="3:11" x14ac:dyDescent="0.25">
      <c r="C1360" s="14">
        <v>44645</v>
      </c>
      <c r="D1360" s="8">
        <v>0.82291666666666663</v>
      </c>
      <c r="E1360" s="78" t="s">
        <v>3</v>
      </c>
      <c r="F1360" s="8"/>
      <c r="G1360" s="8"/>
      <c r="H1360" s="15">
        <v>4</v>
      </c>
      <c r="I1360" s="13">
        <f t="shared" si="63"/>
        <v>1164</v>
      </c>
      <c r="J1360" s="8">
        <f t="shared" si="64"/>
        <v>1</v>
      </c>
      <c r="K1360" s="6">
        <f t="shared" si="65"/>
        <v>2</v>
      </c>
    </row>
    <row r="1361" spans="3:11" x14ac:dyDescent="0.25">
      <c r="C1361" s="14">
        <v>44645</v>
      </c>
      <c r="D1361" s="8">
        <v>0.88541666666666663</v>
      </c>
      <c r="E1361" s="78" t="s">
        <v>3</v>
      </c>
      <c r="F1361" s="8"/>
      <c r="G1361" s="8"/>
      <c r="H1361" s="15">
        <v>7</v>
      </c>
      <c r="I1361" s="13">
        <f t="shared" si="63"/>
        <v>1165</v>
      </c>
      <c r="J1361" s="8">
        <f t="shared" si="64"/>
        <v>1</v>
      </c>
      <c r="K1361" s="6">
        <f t="shared" si="65"/>
        <v>1</v>
      </c>
    </row>
    <row r="1362" spans="3:11" x14ac:dyDescent="0.25">
      <c r="C1362" s="14">
        <v>44645</v>
      </c>
      <c r="D1362" s="8">
        <v>0.90625</v>
      </c>
      <c r="E1362" s="78" t="s">
        <v>3</v>
      </c>
      <c r="F1362" s="8"/>
      <c r="G1362" s="8"/>
      <c r="H1362" s="15">
        <v>8</v>
      </c>
      <c r="I1362" s="13">
        <f t="shared" si="63"/>
        <v>1166</v>
      </c>
      <c r="J1362" s="8">
        <f t="shared" si="64"/>
        <v>1</v>
      </c>
      <c r="K1362" s="6">
        <f t="shared" si="65"/>
        <v>1</v>
      </c>
    </row>
    <row r="1363" spans="3:11" x14ac:dyDescent="0.25">
      <c r="C1363" s="14">
        <v>44646</v>
      </c>
      <c r="D1363" s="8">
        <v>0.70486111111111116</v>
      </c>
      <c r="E1363" s="78" t="s">
        <v>229</v>
      </c>
      <c r="F1363" s="8"/>
      <c r="G1363" s="8"/>
      <c r="H1363" s="15">
        <v>5</v>
      </c>
      <c r="I1363" s="13">
        <f t="shared" si="63"/>
        <v>1167</v>
      </c>
      <c r="J1363" s="8">
        <f t="shared" si="64"/>
        <v>1</v>
      </c>
      <c r="K1363" s="6">
        <f t="shared" si="65"/>
        <v>1</v>
      </c>
    </row>
    <row r="1364" spans="3:11" x14ac:dyDescent="0.25">
      <c r="C1364" s="14">
        <v>44646</v>
      </c>
      <c r="D1364" s="8">
        <v>0.64930555555555558</v>
      </c>
      <c r="E1364" s="78" t="s">
        <v>229</v>
      </c>
      <c r="F1364" s="8"/>
      <c r="G1364" s="8"/>
      <c r="H1364" s="15">
        <v>6</v>
      </c>
      <c r="I1364" s="13">
        <f t="shared" si="63"/>
        <v>1168</v>
      </c>
      <c r="J1364" s="8">
        <f t="shared" si="64"/>
        <v>2</v>
      </c>
      <c r="K1364" s="6">
        <f t="shared" si="65"/>
        <v>2</v>
      </c>
    </row>
    <row r="1365" spans="3:11" x14ac:dyDescent="0.25">
      <c r="C1365" s="14">
        <v>44646</v>
      </c>
      <c r="D1365" s="8">
        <v>0.64930555555555558</v>
      </c>
      <c r="E1365" s="78" t="s">
        <v>229</v>
      </c>
      <c r="F1365" s="8"/>
      <c r="G1365" s="8"/>
      <c r="H1365" s="15">
        <v>6</v>
      </c>
      <c r="I1365" s="13">
        <f t="shared" si="63"/>
        <v>1168</v>
      </c>
      <c r="J1365" s="8">
        <f t="shared" si="64"/>
        <v>1</v>
      </c>
      <c r="K1365" s="6">
        <f t="shared" si="65"/>
        <v>2</v>
      </c>
    </row>
    <row r="1366" spans="3:11" x14ac:dyDescent="0.25">
      <c r="C1366" s="14">
        <v>44653</v>
      </c>
      <c r="D1366" s="8">
        <v>0.51736111111111105</v>
      </c>
      <c r="E1366" s="78" t="s">
        <v>236</v>
      </c>
      <c r="F1366" s="8"/>
      <c r="G1366" s="8"/>
      <c r="H1366" s="15">
        <v>1</v>
      </c>
      <c r="I1366" s="13">
        <f t="shared" si="63"/>
        <v>1169</v>
      </c>
      <c r="J1366" s="8">
        <f t="shared" si="64"/>
        <v>1</v>
      </c>
      <c r="K1366" s="6">
        <f t="shared" si="65"/>
        <v>1</v>
      </c>
    </row>
    <row r="1367" spans="3:11" x14ac:dyDescent="0.25">
      <c r="C1367" s="14">
        <v>44653</v>
      </c>
      <c r="D1367" s="8">
        <v>0.59375</v>
      </c>
      <c r="E1367" s="78" t="s">
        <v>236</v>
      </c>
      <c r="F1367" s="8"/>
      <c r="G1367" s="8"/>
      <c r="H1367" s="15">
        <v>4</v>
      </c>
      <c r="I1367" s="13">
        <f t="shared" si="63"/>
        <v>1170</v>
      </c>
      <c r="J1367" s="8">
        <f t="shared" si="64"/>
        <v>2</v>
      </c>
      <c r="K1367" s="6">
        <f t="shared" si="65"/>
        <v>2</v>
      </c>
    </row>
    <row r="1368" spans="3:11" x14ac:dyDescent="0.25">
      <c r="C1368" s="14">
        <v>44653</v>
      </c>
      <c r="D1368" s="8">
        <v>0.59375</v>
      </c>
      <c r="E1368" s="78" t="s">
        <v>236</v>
      </c>
      <c r="F1368" s="8"/>
      <c r="G1368" s="8"/>
      <c r="H1368" s="15">
        <v>4</v>
      </c>
      <c r="I1368" s="13">
        <f t="shared" si="63"/>
        <v>1170</v>
      </c>
      <c r="J1368" s="8">
        <f t="shared" si="64"/>
        <v>1</v>
      </c>
      <c r="K1368" s="6">
        <f t="shared" si="65"/>
        <v>2</v>
      </c>
    </row>
    <row r="1369" spans="3:11" x14ac:dyDescent="0.25">
      <c r="C1369" s="14">
        <v>44660</v>
      </c>
      <c r="D1369" s="8">
        <v>0.54513888888888895</v>
      </c>
      <c r="E1369" s="78" t="s">
        <v>107</v>
      </c>
      <c r="F1369" s="8"/>
      <c r="G1369" s="8"/>
      <c r="H1369" s="15">
        <v>2</v>
      </c>
      <c r="I1369" s="13">
        <f t="shared" si="63"/>
        <v>1171</v>
      </c>
      <c r="J1369" s="8">
        <f t="shared" si="64"/>
        <v>1</v>
      </c>
      <c r="K1369" s="6">
        <f t="shared" si="65"/>
        <v>1</v>
      </c>
    </row>
    <row r="1370" spans="3:11" x14ac:dyDescent="0.25">
      <c r="C1370" s="14">
        <v>44660</v>
      </c>
      <c r="D1370" s="8">
        <v>0.56944444444444442</v>
      </c>
      <c r="E1370" s="78" t="s">
        <v>107</v>
      </c>
      <c r="F1370" s="8"/>
      <c r="G1370" s="8"/>
      <c r="H1370" s="15">
        <v>3</v>
      </c>
      <c r="I1370" s="13">
        <f t="shared" si="63"/>
        <v>1172</v>
      </c>
      <c r="J1370" s="8">
        <f t="shared" si="64"/>
        <v>2</v>
      </c>
      <c r="K1370" s="6">
        <f t="shared" si="65"/>
        <v>2</v>
      </c>
    </row>
    <row r="1371" spans="3:11" x14ac:dyDescent="0.25">
      <c r="C1371" s="14">
        <v>44660</v>
      </c>
      <c r="D1371" s="8">
        <v>0.56944444444444442</v>
      </c>
      <c r="E1371" s="78" t="s">
        <v>107</v>
      </c>
      <c r="F1371" s="8"/>
      <c r="G1371" s="8"/>
      <c r="H1371" s="15">
        <v>3</v>
      </c>
      <c r="I1371" s="13">
        <f t="shared" si="63"/>
        <v>1172</v>
      </c>
      <c r="J1371" s="8">
        <f t="shared" si="64"/>
        <v>1</v>
      </c>
      <c r="K1371" s="6">
        <f t="shared" si="65"/>
        <v>2</v>
      </c>
    </row>
    <row r="1372" spans="3:11" x14ac:dyDescent="0.25">
      <c r="C1372" s="14">
        <v>44660</v>
      </c>
      <c r="D1372" s="8">
        <v>0.67708333333333337</v>
      </c>
      <c r="E1372" s="78" t="s">
        <v>107</v>
      </c>
      <c r="F1372" s="8"/>
      <c r="G1372" s="8"/>
      <c r="H1372" s="15">
        <v>7</v>
      </c>
      <c r="I1372" s="13">
        <f t="shared" si="63"/>
        <v>1173</v>
      </c>
      <c r="J1372" s="8">
        <f t="shared" si="64"/>
        <v>1</v>
      </c>
      <c r="K1372" s="6">
        <f t="shared" si="65"/>
        <v>1</v>
      </c>
    </row>
    <row r="1373" spans="3:11" x14ac:dyDescent="0.25">
      <c r="C1373" s="14">
        <v>44660</v>
      </c>
      <c r="D1373" s="8">
        <v>0.70138888888888884</v>
      </c>
      <c r="E1373" s="78" t="s">
        <v>107</v>
      </c>
      <c r="F1373" s="8"/>
      <c r="G1373" s="8"/>
      <c r="H1373" s="15">
        <v>8</v>
      </c>
      <c r="I1373" s="13">
        <f t="shared" si="63"/>
        <v>1174</v>
      </c>
      <c r="J1373" s="8">
        <f t="shared" si="64"/>
        <v>1</v>
      </c>
      <c r="K1373" s="6">
        <f t="shared" si="65"/>
        <v>1</v>
      </c>
    </row>
    <row r="1374" spans="3:11" x14ac:dyDescent="0.25">
      <c r="C1374" s="14">
        <v>44660</v>
      </c>
      <c r="D1374" s="8">
        <v>0.72569444444444453</v>
      </c>
      <c r="E1374" s="78" t="s">
        <v>107</v>
      </c>
      <c r="F1374" s="8"/>
      <c r="G1374" s="8"/>
      <c r="H1374" s="15">
        <v>9</v>
      </c>
      <c r="I1374" s="13">
        <f t="shared" si="63"/>
        <v>1175</v>
      </c>
      <c r="J1374" s="8">
        <f t="shared" si="64"/>
        <v>2</v>
      </c>
      <c r="K1374" s="6">
        <f t="shared" si="65"/>
        <v>2</v>
      </c>
    </row>
    <row r="1375" spans="3:11" x14ac:dyDescent="0.25">
      <c r="C1375" s="14">
        <v>44660</v>
      </c>
      <c r="D1375" s="8">
        <v>0.72569444444444453</v>
      </c>
      <c r="E1375" s="78" t="s">
        <v>107</v>
      </c>
      <c r="F1375" s="8"/>
      <c r="G1375" s="8"/>
      <c r="H1375" s="15">
        <v>9</v>
      </c>
      <c r="I1375" s="13">
        <f t="shared" si="63"/>
        <v>1175</v>
      </c>
      <c r="J1375" s="8">
        <f t="shared" si="64"/>
        <v>1</v>
      </c>
      <c r="K1375" s="6">
        <f t="shared" si="65"/>
        <v>2</v>
      </c>
    </row>
    <row r="1376" spans="3:11" x14ac:dyDescent="0.25">
      <c r="C1376" s="14">
        <v>44667</v>
      </c>
      <c r="D1376" s="8">
        <v>0.5625</v>
      </c>
      <c r="E1376" s="78" t="s">
        <v>107</v>
      </c>
      <c r="F1376" s="8"/>
      <c r="G1376" s="8"/>
      <c r="H1376" s="15">
        <v>1</v>
      </c>
      <c r="I1376" s="13">
        <f t="shared" si="63"/>
        <v>1176</v>
      </c>
      <c r="J1376" s="8">
        <f t="shared" si="64"/>
        <v>1</v>
      </c>
      <c r="K1376" s="6">
        <f t="shared" si="65"/>
        <v>1</v>
      </c>
    </row>
    <row r="1377" spans="3:11" x14ac:dyDescent="0.25">
      <c r="C1377" s="14">
        <v>44667</v>
      </c>
      <c r="D1377" s="8">
        <v>0.64583333333333337</v>
      </c>
      <c r="E1377" s="78" t="s">
        <v>107</v>
      </c>
      <c r="F1377" s="8"/>
      <c r="G1377" s="8"/>
      <c r="H1377" s="15">
        <v>6</v>
      </c>
      <c r="I1377" s="13">
        <f t="shared" si="63"/>
        <v>1177</v>
      </c>
      <c r="J1377" s="8">
        <f t="shared" si="64"/>
        <v>1</v>
      </c>
      <c r="K1377" s="6">
        <f t="shared" si="65"/>
        <v>1</v>
      </c>
    </row>
    <row r="1378" spans="3:11" x14ac:dyDescent="0.25">
      <c r="C1378" s="14">
        <v>44667</v>
      </c>
      <c r="D1378" s="8">
        <v>0.67361111111111116</v>
      </c>
      <c r="E1378" s="78" t="s">
        <v>107</v>
      </c>
      <c r="F1378" s="8"/>
      <c r="G1378" s="8"/>
      <c r="H1378" s="15">
        <v>7</v>
      </c>
      <c r="I1378" s="13">
        <f t="shared" si="63"/>
        <v>1178</v>
      </c>
      <c r="J1378" s="8">
        <f t="shared" si="64"/>
        <v>2</v>
      </c>
      <c r="K1378" s="6">
        <f t="shared" si="65"/>
        <v>2</v>
      </c>
    </row>
    <row r="1379" spans="3:11" x14ac:dyDescent="0.25">
      <c r="C1379" s="14">
        <v>44667</v>
      </c>
      <c r="D1379" s="8">
        <v>0.67361111111111116</v>
      </c>
      <c r="E1379" s="78" t="s">
        <v>107</v>
      </c>
      <c r="F1379" s="8"/>
      <c r="G1379" s="8"/>
      <c r="H1379" s="15">
        <v>7</v>
      </c>
      <c r="I1379" s="13">
        <f t="shared" si="63"/>
        <v>1178</v>
      </c>
      <c r="J1379" s="8">
        <f t="shared" si="64"/>
        <v>1</v>
      </c>
      <c r="K1379" s="6">
        <f t="shared" si="65"/>
        <v>2</v>
      </c>
    </row>
    <row r="1380" spans="3:11" x14ac:dyDescent="0.25">
      <c r="C1380" s="14">
        <v>44667</v>
      </c>
      <c r="D1380" s="8">
        <v>0.72222222222222221</v>
      </c>
      <c r="E1380" s="78" t="s">
        <v>107</v>
      </c>
      <c r="F1380" s="8"/>
      <c r="G1380" s="8"/>
      <c r="H1380" s="15">
        <v>9</v>
      </c>
      <c r="I1380" s="13">
        <f t="shared" si="63"/>
        <v>1179</v>
      </c>
      <c r="J1380" s="8">
        <f t="shared" si="64"/>
        <v>1</v>
      </c>
      <c r="K1380" s="6">
        <f t="shared" si="65"/>
        <v>1</v>
      </c>
    </row>
    <row r="1381" spans="3:11" x14ac:dyDescent="0.25">
      <c r="C1381" s="14">
        <v>44674</v>
      </c>
      <c r="D1381" s="8">
        <v>0.53125</v>
      </c>
      <c r="E1381" s="78" t="s">
        <v>107</v>
      </c>
      <c r="F1381" s="8"/>
      <c r="G1381" s="8"/>
      <c r="H1381" s="15">
        <v>2</v>
      </c>
      <c r="I1381" s="13">
        <f t="shared" si="63"/>
        <v>1180</v>
      </c>
      <c r="J1381" s="8">
        <f t="shared" si="64"/>
        <v>1</v>
      </c>
      <c r="K1381" s="6">
        <f t="shared" si="65"/>
        <v>1</v>
      </c>
    </row>
    <row r="1382" spans="3:11" x14ac:dyDescent="0.25">
      <c r="C1382" s="14">
        <v>44674</v>
      </c>
      <c r="D1382" s="8">
        <v>0.55555555555555558</v>
      </c>
      <c r="E1382" s="78" t="s">
        <v>107</v>
      </c>
      <c r="F1382" s="8"/>
      <c r="G1382" s="8"/>
      <c r="H1382" s="15">
        <v>3</v>
      </c>
      <c r="I1382" s="13">
        <f t="shared" si="63"/>
        <v>1181</v>
      </c>
      <c r="J1382" s="8">
        <f t="shared" si="64"/>
        <v>1</v>
      </c>
      <c r="K1382" s="6">
        <f t="shared" si="65"/>
        <v>1</v>
      </c>
    </row>
    <row r="1383" spans="3:11" x14ac:dyDescent="0.25">
      <c r="C1383" s="14">
        <v>44674</v>
      </c>
      <c r="D1383" s="8">
        <v>0.58333333333333337</v>
      </c>
      <c r="E1383" s="78" t="s">
        <v>107</v>
      </c>
      <c r="F1383" s="8"/>
      <c r="G1383" s="8"/>
      <c r="H1383" s="15">
        <v>4</v>
      </c>
      <c r="I1383" s="13">
        <f t="shared" si="63"/>
        <v>1182</v>
      </c>
      <c r="J1383" s="8">
        <f t="shared" si="64"/>
        <v>1</v>
      </c>
      <c r="K1383" s="6">
        <f t="shared" si="65"/>
        <v>1</v>
      </c>
    </row>
    <row r="1384" spans="3:11" x14ac:dyDescent="0.25">
      <c r="C1384" s="14">
        <v>44674</v>
      </c>
      <c r="D1384" s="8">
        <v>0.61111111111111105</v>
      </c>
      <c r="E1384" s="78" t="s">
        <v>107</v>
      </c>
      <c r="F1384" s="8"/>
      <c r="G1384" s="8"/>
      <c r="H1384" s="15">
        <v>5</v>
      </c>
      <c r="I1384" s="13">
        <f t="shared" si="63"/>
        <v>1183</v>
      </c>
      <c r="J1384" s="8">
        <f t="shared" si="64"/>
        <v>1</v>
      </c>
      <c r="K1384" s="6">
        <f t="shared" si="65"/>
        <v>1</v>
      </c>
    </row>
    <row r="1385" spans="3:11" x14ac:dyDescent="0.25">
      <c r="C1385" s="14">
        <v>44674</v>
      </c>
      <c r="D1385" s="8">
        <v>0.66319444444444442</v>
      </c>
      <c r="E1385" s="78" t="s">
        <v>107</v>
      </c>
      <c r="F1385" s="8"/>
      <c r="G1385" s="8"/>
      <c r="H1385" s="15">
        <v>7</v>
      </c>
      <c r="I1385" s="13">
        <f t="shared" si="63"/>
        <v>1184</v>
      </c>
      <c r="J1385" s="8">
        <f t="shared" si="64"/>
        <v>2</v>
      </c>
      <c r="K1385" s="6">
        <f t="shared" si="65"/>
        <v>2</v>
      </c>
    </row>
    <row r="1386" spans="3:11" x14ac:dyDescent="0.25">
      <c r="C1386" s="14">
        <v>44674</v>
      </c>
      <c r="D1386" s="8">
        <v>0.66319444444444442</v>
      </c>
      <c r="E1386" s="78" t="s">
        <v>107</v>
      </c>
      <c r="F1386" s="8"/>
      <c r="G1386" s="8"/>
      <c r="H1386" s="15">
        <v>7</v>
      </c>
      <c r="I1386" s="13">
        <f t="shared" si="63"/>
        <v>1184</v>
      </c>
      <c r="J1386" s="8">
        <f t="shared" si="64"/>
        <v>1</v>
      </c>
      <c r="K1386" s="6">
        <f t="shared" si="65"/>
        <v>2</v>
      </c>
    </row>
    <row r="1387" spans="3:11" x14ac:dyDescent="0.25">
      <c r="C1387" s="14">
        <v>44674</v>
      </c>
      <c r="D1387" s="8">
        <v>0.69097222222222221</v>
      </c>
      <c r="E1387" s="78" t="s">
        <v>107</v>
      </c>
      <c r="F1387" s="8"/>
      <c r="G1387" s="8"/>
      <c r="H1387" s="15">
        <v>8</v>
      </c>
      <c r="I1387" s="13">
        <f t="shared" si="63"/>
        <v>1185</v>
      </c>
      <c r="J1387" s="8">
        <f t="shared" si="64"/>
        <v>1</v>
      </c>
      <c r="K1387" s="6">
        <f t="shared" si="65"/>
        <v>1</v>
      </c>
    </row>
    <row r="1388" spans="3:11" x14ac:dyDescent="0.25">
      <c r="C1388" s="14">
        <v>44676</v>
      </c>
      <c r="D1388" s="8">
        <v>0.54166666666666663</v>
      </c>
      <c r="E1388" s="78" t="s">
        <v>225</v>
      </c>
      <c r="F1388" s="8"/>
      <c r="G1388" s="8"/>
      <c r="H1388" s="15">
        <v>1</v>
      </c>
      <c r="I1388" s="13">
        <f t="shared" si="63"/>
        <v>1186</v>
      </c>
      <c r="J1388" s="8">
        <f t="shared" si="64"/>
        <v>2</v>
      </c>
      <c r="K1388" s="6">
        <f t="shared" si="65"/>
        <v>2</v>
      </c>
    </row>
    <row r="1389" spans="3:11" x14ac:dyDescent="0.25">
      <c r="C1389" s="14">
        <v>44676</v>
      </c>
      <c r="D1389" s="8">
        <v>0.54166666666666663</v>
      </c>
      <c r="E1389" s="78" t="s">
        <v>225</v>
      </c>
      <c r="F1389" s="8"/>
      <c r="G1389" s="8"/>
      <c r="H1389" s="15">
        <v>1</v>
      </c>
      <c r="I1389" s="13">
        <f t="shared" si="63"/>
        <v>1186</v>
      </c>
      <c r="J1389" s="8">
        <f t="shared" si="64"/>
        <v>1</v>
      </c>
      <c r="K1389" s="6">
        <f t="shared" si="65"/>
        <v>2</v>
      </c>
    </row>
    <row r="1390" spans="3:11" x14ac:dyDescent="0.25">
      <c r="C1390" s="14">
        <v>44676</v>
      </c>
      <c r="D1390" s="8">
        <v>0.63888888888888895</v>
      </c>
      <c r="E1390" s="78" t="s">
        <v>225</v>
      </c>
      <c r="F1390" s="8"/>
      <c r="G1390" s="8"/>
      <c r="H1390" s="15">
        <v>5</v>
      </c>
      <c r="I1390" s="13">
        <f t="shared" si="63"/>
        <v>1187</v>
      </c>
      <c r="J1390" s="8">
        <f t="shared" si="64"/>
        <v>1</v>
      </c>
      <c r="K1390" s="6">
        <f t="shared" si="65"/>
        <v>1</v>
      </c>
    </row>
    <row r="1391" spans="3:11" x14ac:dyDescent="0.25">
      <c r="C1391" s="14">
        <v>44676</v>
      </c>
      <c r="D1391" s="8">
        <v>0.71180555555555547</v>
      </c>
      <c r="E1391" s="78" t="s">
        <v>225</v>
      </c>
      <c r="F1391" s="8"/>
      <c r="G1391" s="8"/>
      <c r="H1391" s="15">
        <v>8</v>
      </c>
      <c r="I1391" s="13">
        <f t="shared" si="63"/>
        <v>1188</v>
      </c>
      <c r="J1391" s="8">
        <f t="shared" si="64"/>
        <v>1</v>
      </c>
      <c r="K1391" s="6">
        <f t="shared" si="65"/>
        <v>1</v>
      </c>
    </row>
    <row r="1392" spans="3:11" x14ac:dyDescent="0.25">
      <c r="C1392" s="14">
        <v>44681</v>
      </c>
      <c r="D1392" s="8">
        <v>0.53125</v>
      </c>
      <c r="E1392" s="78" t="s">
        <v>231</v>
      </c>
      <c r="F1392" s="8"/>
      <c r="G1392" s="8"/>
      <c r="H1392" s="15">
        <v>2</v>
      </c>
      <c r="I1392" s="13">
        <f t="shared" si="63"/>
        <v>1189</v>
      </c>
      <c r="J1392" s="8">
        <f t="shared" si="64"/>
        <v>1</v>
      </c>
      <c r="K1392" s="6">
        <f t="shared" si="65"/>
        <v>1</v>
      </c>
    </row>
    <row r="1393" spans="3:11" x14ac:dyDescent="0.25">
      <c r="C1393" s="14">
        <v>44681</v>
      </c>
      <c r="D1393" s="8">
        <v>0.57986111111111105</v>
      </c>
      <c r="E1393" s="78" t="s">
        <v>231</v>
      </c>
      <c r="F1393" s="8"/>
      <c r="G1393" s="8"/>
      <c r="H1393" s="15">
        <v>4</v>
      </c>
      <c r="I1393" s="13">
        <f t="shared" si="63"/>
        <v>1190</v>
      </c>
      <c r="J1393" s="8">
        <f t="shared" si="64"/>
        <v>2</v>
      </c>
      <c r="K1393" s="6">
        <f t="shared" si="65"/>
        <v>2</v>
      </c>
    </row>
    <row r="1394" spans="3:11" x14ac:dyDescent="0.25">
      <c r="C1394" s="14">
        <v>44681</v>
      </c>
      <c r="D1394" s="8">
        <v>0.57986111111111105</v>
      </c>
      <c r="E1394" s="78" t="s">
        <v>231</v>
      </c>
      <c r="F1394" s="8"/>
      <c r="G1394" s="8"/>
      <c r="H1394" s="15">
        <v>4</v>
      </c>
      <c r="I1394" s="13">
        <f t="shared" si="63"/>
        <v>1190</v>
      </c>
      <c r="J1394" s="8">
        <f t="shared" si="64"/>
        <v>1</v>
      </c>
      <c r="K1394" s="6">
        <f t="shared" si="65"/>
        <v>2</v>
      </c>
    </row>
    <row r="1395" spans="3:11" x14ac:dyDescent="0.25">
      <c r="C1395" s="14">
        <v>44681</v>
      </c>
      <c r="D1395" s="8">
        <v>0.63194444444444442</v>
      </c>
      <c r="E1395" s="78" t="s">
        <v>231</v>
      </c>
      <c r="F1395" s="8"/>
      <c r="G1395" s="8"/>
      <c r="H1395" s="15">
        <v>6</v>
      </c>
      <c r="I1395" s="13">
        <f t="shared" si="63"/>
        <v>1191</v>
      </c>
      <c r="J1395" s="8">
        <f t="shared" si="64"/>
        <v>1</v>
      </c>
      <c r="K1395" s="6">
        <f t="shared" si="65"/>
        <v>1</v>
      </c>
    </row>
    <row r="1396" spans="3:11" x14ac:dyDescent="0.25">
      <c r="C1396" s="14">
        <v>44688</v>
      </c>
      <c r="D1396" s="8">
        <v>0.55208333333333337</v>
      </c>
      <c r="E1396" s="78" t="s">
        <v>107</v>
      </c>
      <c r="F1396" s="8"/>
      <c r="G1396" s="8"/>
      <c r="H1396" s="15">
        <v>3</v>
      </c>
      <c r="I1396" s="13">
        <f t="shared" si="63"/>
        <v>1192</v>
      </c>
      <c r="J1396" s="8">
        <f t="shared" si="64"/>
        <v>2</v>
      </c>
      <c r="K1396" s="6">
        <f t="shared" si="65"/>
        <v>2</v>
      </c>
    </row>
    <row r="1397" spans="3:11" x14ac:dyDescent="0.25">
      <c r="C1397" s="14">
        <v>44688</v>
      </c>
      <c r="D1397" s="8">
        <v>0.55208333333333337</v>
      </c>
      <c r="E1397" s="78" t="s">
        <v>107</v>
      </c>
      <c r="F1397" s="8"/>
      <c r="G1397" s="8"/>
      <c r="H1397" s="15">
        <v>3</v>
      </c>
      <c r="I1397" s="13">
        <f t="shared" si="63"/>
        <v>1192</v>
      </c>
      <c r="J1397" s="8">
        <f t="shared" si="64"/>
        <v>1</v>
      </c>
      <c r="K1397" s="6">
        <f t="shared" si="65"/>
        <v>2</v>
      </c>
    </row>
    <row r="1398" spans="3:11" x14ac:dyDescent="0.25">
      <c r="C1398" s="14">
        <v>44688</v>
      </c>
      <c r="D1398" s="8">
        <v>0.625</v>
      </c>
      <c r="E1398" s="78" t="s">
        <v>107</v>
      </c>
      <c r="F1398" s="8"/>
      <c r="G1398" s="8"/>
      <c r="H1398" s="15">
        <v>6</v>
      </c>
      <c r="I1398" s="13">
        <f t="shared" si="63"/>
        <v>1193</v>
      </c>
      <c r="J1398" s="8">
        <f t="shared" si="64"/>
        <v>1</v>
      </c>
      <c r="K1398" s="6">
        <f t="shared" si="65"/>
        <v>1</v>
      </c>
    </row>
    <row r="1399" spans="3:11" x14ac:dyDescent="0.25">
      <c r="C1399" s="14">
        <v>44695</v>
      </c>
      <c r="D1399" s="8">
        <v>0.52083333333333337</v>
      </c>
      <c r="E1399" s="78" t="s">
        <v>225</v>
      </c>
      <c r="F1399" s="8"/>
      <c r="G1399" s="8"/>
      <c r="H1399" s="15">
        <v>2</v>
      </c>
      <c r="I1399" s="13">
        <f t="shared" si="63"/>
        <v>1194</v>
      </c>
      <c r="J1399" s="8">
        <f t="shared" si="64"/>
        <v>1</v>
      </c>
      <c r="K1399" s="6">
        <f t="shared" si="65"/>
        <v>1</v>
      </c>
    </row>
    <row r="1400" spans="3:11" x14ac:dyDescent="0.25">
      <c r="C1400" s="14">
        <v>44695</v>
      </c>
      <c r="D1400" s="8">
        <v>0.64583333333333337</v>
      </c>
      <c r="E1400" s="78" t="s">
        <v>225</v>
      </c>
      <c r="F1400" s="8"/>
      <c r="G1400" s="8"/>
      <c r="H1400" s="15">
        <v>7</v>
      </c>
      <c r="I1400" s="13">
        <f t="shared" si="63"/>
        <v>1195</v>
      </c>
      <c r="J1400" s="8">
        <f t="shared" si="64"/>
        <v>2</v>
      </c>
      <c r="K1400" s="6">
        <f t="shared" si="65"/>
        <v>2</v>
      </c>
    </row>
    <row r="1401" spans="3:11" x14ac:dyDescent="0.25">
      <c r="C1401" s="14">
        <v>44695</v>
      </c>
      <c r="D1401" s="8">
        <v>0.64583333333333337</v>
      </c>
      <c r="E1401" s="78" t="s">
        <v>225</v>
      </c>
      <c r="F1401" s="8"/>
      <c r="G1401" s="8"/>
      <c r="H1401" s="15">
        <v>7</v>
      </c>
      <c r="I1401" s="13">
        <f t="shared" si="63"/>
        <v>1195</v>
      </c>
      <c r="J1401" s="8">
        <f t="shared" si="64"/>
        <v>1</v>
      </c>
      <c r="K1401" s="6">
        <f t="shared" si="65"/>
        <v>2</v>
      </c>
    </row>
    <row r="1402" spans="3:11" x14ac:dyDescent="0.25">
      <c r="C1402" s="14">
        <v>44695</v>
      </c>
      <c r="D1402" s="8">
        <v>0.69791666666666663</v>
      </c>
      <c r="E1402" s="78" t="s">
        <v>225</v>
      </c>
      <c r="F1402" s="8"/>
      <c r="G1402" s="8"/>
      <c r="H1402" s="15">
        <v>9</v>
      </c>
      <c r="I1402" s="13">
        <f t="shared" si="63"/>
        <v>1196</v>
      </c>
      <c r="J1402" s="8">
        <f t="shared" si="64"/>
        <v>1</v>
      </c>
      <c r="K1402" s="6">
        <f t="shared" si="65"/>
        <v>1</v>
      </c>
    </row>
    <row r="1403" spans="3:11" x14ac:dyDescent="0.25">
      <c r="C1403" s="14">
        <v>44702</v>
      </c>
      <c r="D1403" s="8">
        <v>0.49305555555555558</v>
      </c>
      <c r="E1403" s="78" t="s">
        <v>225</v>
      </c>
      <c r="F1403" s="8"/>
      <c r="G1403" s="8"/>
      <c r="H1403" s="15">
        <v>1</v>
      </c>
      <c r="I1403" s="13">
        <f t="shared" si="63"/>
        <v>1197</v>
      </c>
      <c r="J1403" s="8">
        <f t="shared" si="64"/>
        <v>1</v>
      </c>
      <c r="K1403" s="6">
        <f t="shared" si="65"/>
        <v>1</v>
      </c>
    </row>
    <row r="1404" spans="3:11" x14ac:dyDescent="0.25">
      <c r="C1404" s="14">
        <v>44702</v>
      </c>
      <c r="D1404" s="8">
        <v>0.57291666666666663</v>
      </c>
      <c r="E1404" s="78" t="s">
        <v>225</v>
      </c>
      <c r="F1404" s="8"/>
      <c r="G1404" s="8"/>
      <c r="H1404" s="15">
        <v>4</v>
      </c>
      <c r="I1404" s="13">
        <f t="shared" si="63"/>
        <v>1198</v>
      </c>
      <c r="J1404" s="8">
        <f t="shared" si="64"/>
        <v>1</v>
      </c>
      <c r="K1404" s="6">
        <f t="shared" si="65"/>
        <v>1</v>
      </c>
    </row>
    <row r="1405" spans="3:11" x14ac:dyDescent="0.25">
      <c r="C1405" s="14">
        <v>44702</v>
      </c>
      <c r="D1405" s="8">
        <v>0.59027777777777779</v>
      </c>
      <c r="E1405" s="78" t="s">
        <v>225</v>
      </c>
      <c r="F1405" s="8"/>
      <c r="G1405" s="8"/>
      <c r="H1405" s="15">
        <v>5</v>
      </c>
      <c r="I1405" s="13">
        <f t="shared" si="63"/>
        <v>1199</v>
      </c>
      <c r="J1405" s="8">
        <f t="shared" si="64"/>
        <v>1</v>
      </c>
      <c r="K1405" s="6">
        <f t="shared" si="65"/>
        <v>1</v>
      </c>
    </row>
    <row r="1406" spans="3:11" x14ac:dyDescent="0.25">
      <c r="C1406" s="14">
        <v>44702</v>
      </c>
      <c r="D1406" s="8">
        <v>0.61458333333333337</v>
      </c>
      <c r="E1406" s="78" t="s">
        <v>225</v>
      </c>
      <c r="F1406" s="8"/>
      <c r="G1406" s="8"/>
      <c r="H1406" s="15">
        <v>6</v>
      </c>
      <c r="I1406" s="13">
        <f t="shared" si="63"/>
        <v>1200</v>
      </c>
      <c r="J1406" s="8">
        <f t="shared" si="64"/>
        <v>1</v>
      </c>
      <c r="K1406" s="6">
        <f t="shared" si="65"/>
        <v>1</v>
      </c>
    </row>
    <row r="1407" spans="3:11" x14ac:dyDescent="0.25">
      <c r="C1407" s="14">
        <v>44709</v>
      </c>
      <c r="D1407" s="8">
        <v>0.49305555555555558</v>
      </c>
      <c r="E1407" s="78" t="s">
        <v>107</v>
      </c>
      <c r="F1407" s="8"/>
      <c r="G1407" s="8"/>
      <c r="H1407" s="15">
        <v>1</v>
      </c>
      <c r="I1407" s="13">
        <f t="shared" si="63"/>
        <v>1201</v>
      </c>
      <c r="J1407" s="8">
        <f t="shared" si="64"/>
        <v>2</v>
      </c>
      <c r="K1407" s="6">
        <f t="shared" si="65"/>
        <v>2</v>
      </c>
    </row>
    <row r="1408" spans="3:11" x14ac:dyDescent="0.25">
      <c r="C1408" s="14">
        <v>44709</v>
      </c>
      <c r="D1408" s="8">
        <v>0.49305555555555558</v>
      </c>
      <c r="E1408" s="78" t="s">
        <v>107</v>
      </c>
      <c r="F1408" s="8"/>
      <c r="G1408" s="8"/>
      <c r="H1408" s="15">
        <v>1</v>
      </c>
      <c r="I1408" s="13">
        <f t="shared" si="63"/>
        <v>1201</v>
      </c>
      <c r="J1408" s="8">
        <f t="shared" si="64"/>
        <v>1</v>
      </c>
      <c r="K1408" s="6">
        <f t="shared" si="65"/>
        <v>2</v>
      </c>
    </row>
    <row r="1409" spans="3:11" x14ac:dyDescent="0.25">
      <c r="C1409" s="14">
        <v>44709</v>
      </c>
      <c r="D1409" s="8">
        <v>0.67013888888888884</v>
      </c>
      <c r="E1409" s="78" t="s">
        <v>107</v>
      </c>
      <c r="F1409" s="8"/>
      <c r="G1409" s="8"/>
      <c r="H1409" s="15">
        <v>8</v>
      </c>
      <c r="I1409" s="13">
        <f t="shared" si="63"/>
        <v>1202</v>
      </c>
      <c r="J1409" s="8">
        <f t="shared" si="64"/>
        <v>1</v>
      </c>
      <c r="K1409" s="6">
        <f t="shared" si="65"/>
        <v>1</v>
      </c>
    </row>
    <row r="1410" spans="3:11" x14ac:dyDescent="0.25">
      <c r="C1410" s="14">
        <v>44716</v>
      </c>
      <c r="D1410" s="8">
        <v>0.49305555555555558</v>
      </c>
      <c r="E1410" s="78" t="s">
        <v>225</v>
      </c>
      <c r="F1410" s="8"/>
      <c r="G1410" s="8"/>
      <c r="H1410" s="15">
        <v>1</v>
      </c>
      <c r="I1410" s="13">
        <f t="shared" si="63"/>
        <v>1203</v>
      </c>
      <c r="J1410" s="8">
        <f t="shared" si="64"/>
        <v>1</v>
      </c>
      <c r="K1410" s="6">
        <f t="shared" si="65"/>
        <v>1</v>
      </c>
    </row>
    <row r="1411" spans="3:11" x14ac:dyDescent="0.25">
      <c r="C1411" s="14">
        <v>44716</v>
      </c>
      <c r="D1411" s="8">
        <v>0.54166666666666663</v>
      </c>
      <c r="E1411" s="78" t="s">
        <v>225</v>
      </c>
      <c r="F1411" s="8"/>
      <c r="G1411" s="8"/>
      <c r="H1411" s="15">
        <v>3</v>
      </c>
      <c r="I1411" s="13">
        <f t="shared" si="63"/>
        <v>1204</v>
      </c>
      <c r="J1411" s="8">
        <f t="shared" si="64"/>
        <v>1</v>
      </c>
      <c r="K1411" s="6">
        <f t="shared" si="65"/>
        <v>1</v>
      </c>
    </row>
    <row r="1412" spans="3:11" x14ac:dyDescent="0.25">
      <c r="C1412" s="14">
        <v>44716</v>
      </c>
      <c r="D1412" s="8">
        <v>0.61458333333333337</v>
      </c>
      <c r="E1412" s="78" t="s">
        <v>225</v>
      </c>
      <c r="F1412" s="8"/>
      <c r="G1412" s="8"/>
      <c r="H1412" s="15">
        <v>6</v>
      </c>
      <c r="I1412" s="13">
        <f t="shared" si="63"/>
        <v>1205</v>
      </c>
      <c r="J1412" s="8">
        <f t="shared" si="64"/>
        <v>1</v>
      </c>
      <c r="K1412" s="6">
        <f t="shared" si="65"/>
        <v>1</v>
      </c>
    </row>
    <row r="1413" spans="3:11" x14ac:dyDescent="0.25">
      <c r="C1413" s="14">
        <v>44723</v>
      </c>
      <c r="D1413" s="8">
        <v>0.51736111111111105</v>
      </c>
      <c r="E1413" s="78" t="s">
        <v>231</v>
      </c>
      <c r="F1413" s="8"/>
      <c r="G1413" s="8"/>
      <c r="H1413" s="15">
        <v>2</v>
      </c>
      <c r="I1413" s="13">
        <f t="shared" si="63"/>
        <v>1206</v>
      </c>
      <c r="J1413" s="8">
        <f t="shared" si="64"/>
        <v>2</v>
      </c>
      <c r="K1413" s="6">
        <f t="shared" si="65"/>
        <v>2</v>
      </c>
    </row>
    <row r="1414" spans="3:11" x14ac:dyDescent="0.25">
      <c r="C1414" s="14">
        <v>44723</v>
      </c>
      <c r="D1414" s="8">
        <v>0.51736111111111105</v>
      </c>
      <c r="E1414" s="78" t="s">
        <v>231</v>
      </c>
      <c r="F1414" s="8"/>
      <c r="G1414" s="8"/>
      <c r="H1414" s="15">
        <v>2</v>
      </c>
      <c r="I1414" s="13">
        <f t="shared" ref="I1414:I1477" si="66">IF(AND(C1414=C1413,H1414=H1413,D1413=D1414),I1413,I1413+1)</f>
        <v>1206</v>
      </c>
      <c r="J1414" s="8">
        <f t="shared" ref="J1414:J1477" si="67">IF(I1414=I1416,3,IF(I1414=I1415,2,1))</f>
        <v>1</v>
      </c>
      <c r="K1414" s="6">
        <f t="shared" ref="K1414:K1477" si="68">IF(J1412=3,3,IF(J1413=3,3,IF(J1413=2,2,J1414)))</f>
        <v>2</v>
      </c>
    </row>
    <row r="1415" spans="3:11" x14ac:dyDescent="0.25">
      <c r="C1415" s="14">
        <v>44723</v>
      </c>
      <c r="D1415" s="8">
        <v>0.61458333333333337</v>
      </c>
      <c r="E1415" s="78" t="s">
        <v>231</v>
      </c>
      <c r="F1415" s="8"/>
      <c r="G1415" s="8"/>
      <c r="H1415" s="15">
        <v>6</v>
      </c>
      <c r="I1415" s="13">
        <f t="shared" si="66"/>
        <v>1207</v>
      </c>
      <c r="J1415" s="8">
        <f t="shared" si="67"/>
        <v>1</v>
      </c>
      <c r="K1415" s="6">
        <f t="shared" si="68"/>
        <v>1</v>
      </c>
    </row>
    <row r="1416" spans="3:11" x14ac:dyDescent="0.25">
      <c r="C1416" s="14">
        <v>44723</v>
      </c>
      <c r="D1416" s="8">
        <v>0.66666666666666663</v>
      </c>
      <c r="E1416" s="78" t="s">
        <v>231</v>
      </c>
      <c r="F1416" s="8"/>
      <c r="G1416" s="8"/>
      <c r="H1416" s="15">
        <v>8</v>
      </c>
      <c r="I1416" s="13">
        <f t="shared" si="66"/>
        <v>1208</v>
      </c>
      <c r="J1416" s="8">
        <f t="shared" si="67"/>
        <v>1</v>
      </c>
      <c r="K1416" s="6">
        <f t="shared" si="68"/>
        <v>1</v>
      </c>
    </row>
    <row r="1417" spans="3:11" x14ac:dyDescent="0.25">
      <c r="C1417" s="14">
        <v>44723</v>
      </c>
      <c r="D1417" s="8">
        <v>0.69027777777777777</v>
      </c>
      <c r="E1417" s="78" t="s">
        <v>231</v>
      </c>
      <c r="F1417" s="8"/>
      <c r="G1417" s="8"/>
      <c r="H1417" s="15">
        <v>9</v>
      </c>
      <c r="I1417" s="13">
        <f t="shared" si="66"/>
        <v>1209</v>
      </c>
      <c r="J1417" s="8">
        <f t="shared" si="67"/>
        <v>1</v>
      </c>
      <c r="K1417" s="6">
        <f t="shared" si="68"/>
        <v>1</v>
      </c>
    </row>
    <row r="1418" spans="3:11" x14ac:dyDescent="0.25">
      <c r="C1418" s="14">
        <v>44730</v>
      </c>
      <c r="D1418" s="8">
        <v>0.49305555555555558</v>
      </c>
      <c r="E1418" s="78" t="s">
        <v>225</v>
      </c>
      <c r="F1418" s="8"/>
      <c r="G1418" s="8"/>
      <c r="H1418" s="15">
        <v>1</v>
      </c>
      <c r="I1418" s="13">
        <f t="shared" si="66"/>
        <v>1210</v>
      </c>
      <c r="J1418" s="8">
        <f t="shared" si="67"/>
        <v>1</v>
      </c>
      <c r="K1418" s="6">
        <f t="shared" si="68"/>
        <v>1</v>
      </c>
    </row>
    <row r="1419" spans="3:11" x14ac:dyDescent="0.25">
      <c r="C1419" s="14">
        <v>44730</v>
      </c>
      <c r="D1419" s="8">
        <v>0.56597222222222221</v>
      </c>
      <c r="E1419" s="78" t="s">
        <v>225</v>
      </c>
      <c r="F1419" s="8"/>
      <c r="G1419" s="8"/>
      <c r="H1419" s="15">
        <v>4</v>
      </c>
      <c r="I1419" s="13">
        <f t="shared" si="66"/>
        <v>1211</v>
      </c>
      <c r="J1419" s="8">
        <f t="shared" si="67"/>
        <v>1</v>
      </c>
      <c r="K1419" s="6">
        <f t="shared" si="68"/>
        <v>1</v>
      </c>
    </row>
    <row r="1420" spans="3:11" x14ac:dyDescent="0.25">
      <c r="C1420" s="14">
        <v>44730</v>
      </c>
      <c r="D1420" s="8">
        <v>0.66666666666666663</v>
      </c>
      <c r="E1420" s="78" t="s">
        <v>225</v>
      </c>
      <c r="F1420" s="8"/>
      <c r="G1420" s="8"/>
      <c r="H1420" s="15">
        <v>8</v>
      </c>
      <c r="I1420" s="13">
        <f t="shared" si="66"/>
        <v>1212</v>
      </c>
      <c r="J1420" s="8">
        <f t="shared" si="67"/>
        <v>1</v>
      </c>
      <c r="K1420" s="6">
        <f t="shared" si="68"/>
        <v>1</v>
      </c>
    </row>
    <row r="1421" spans="3:11" x14ac:dyDescent="0.25">
      <c r="C1421" s="14">
        <v>44730</v>
      </c>
      <c r="D1421" s="8">
        <v>0.68958333333333333</v>
      </c>
      <c r="E1421" s="78" t="s">
        <v>225</v>
      </c>
      <c r="F1421" s="8"/>
      <c r="G1421" s="8"/>
      <c r="H1421" s="15">
        <v>9</v>
      </c>
      <c r="I1421" s="13">
        <f t="shared" si="66"/>
        <v>1213</v>
      </c>
      <c r="J1421" s="8">
        <f t="shared" si="67"/>
        <v>2</v>
      </c>
      <c r="K1421" s="6">
        <f t="shared" si="68"/>
        <v>2</v>
      </c>
    </row>
    <row r="1422" spans="3:11" x14ac:dyDescent="0.25">
      <c r="C1422" s="14">
        <v>44730</v>
      </c>
      <c r="D1422" s="8">
        <v>0.68958333333333333</v>
      </c>
      <c r="E1422" s="78" t="s">
        <v>225</v>
      </c>
      <c r="F1422" s="8"/>
      <c r="G1422" s="8"/>
      <c r="H1422" s="15">
        <v>9</v>
      </c>
      <c r="I1422" s="13">
        <f t="shared" si="66"/>
        <v>1213</v>
      </c>
      <c r="J1422" s="8">
        <f t="shared" si="67"/>
        <v>1</v>
      </c>
      <c r="K1422" s="6">
        <f t="shared" si="68"/>
        <v>2</v>
      </c>
    </row>
    <row r="1423" spans="3:11" x14ac:dyDescent="0.25">
      <c r="C1423" s="14">
        <v>44737</v>
      </c>
      <c r="D1423" s="8">
        <v>0.56597222222222221</v>
      </c>
      <c r="E1423" s="78" t="s">
        <v>107</v>
      </c>
      <c r="F1423" s="8"/>
      <c r="G1423" s="8"/>
      <c r="H1423" s="15">
        <v>4</v>
      </c>
      <c r="I1423" s="13">
        <f t="shared" si="66"/>
        <v>1214</v>
      </c>
      <c r="J1423" s="8">
        <f t="shared" si="67"/>
        <v>1</v>
      </c>
      <c r="K1423" s="6">
        <f t="shared" si="68"/>
        <v>1</v>
      </c>
    </row>
    <row r="1424" spans="3:11" x14ac:dyDescent="0.25">
      <c r="C1424" s="14">
        <v>44737</v>
      </c>
      <c r="D1424" s="8">
        <v>0.68958333333333333</v>
      </c>
      <c r="E1424" s="78" t="s">
        <v>107</v>
      </c>
      <c r="F1424" s="8"/>
      <c r="G1424" s="8"/>
      <c r="H1424" s="15">
        <v>9</v>
      </c>
      <c r="I1424" s="13">
        <f t="shared" si="66"/>
        <v>1215</v>
      </c>
      <c r="J1424" s="8">
        <f t="shared" si="67"/>
        <v>2</v>
      </c>
      <c r="K1424" s="6">
        <f t="shared" si="68"/>
        <v>2</v>
      </c>
    </row>
    <row r="1425" spans="3:11" x14ac:dyDescent="0.25">
      <c r="C1425" s="14">
        <v>44737</v>
      </c>
      <c r="D1425" s="8">
        <v>0.68958333333333333</v>
      </c>
      <c r="E1425" s="78" t="s">
        <v>107</v>
      </c>
      <c r="F1425" s="8"/>
      <c r="G1425" s="8"/>
      <c r="H1425" s="15">
        <v>9</v>
      </c>
      <c r="I1425" s="13">
        <f t="shared" si="66"/>
        <v>1215</v>
      </c>
      <c r="J1425" s="8">
        <f t="shared" si="67"/>
        <v>1</v>
      </c>
      <c r="K1425" s="6">
        <f t="shared" si="68"/>
        <v>2</v>
      </c>
    </row>
    <row r="1426" spans="3:11" x14ac:dyDescent="0.25">
      <c r="C1426" s="14">
        <v>44744</v>
      </c>
      <c r="D1426" s="8">
        <v>0.49305555555555558</v>
      </c>
      <c r="E1426" s="78" t="s">
        <v>225</v>
      </c>
      <c r="F1426" s="8"/>
      <c r="G1426" s="8"/>
      <c r="H1426" s="15">
        <v>1</v>
      </c>
      <c r="I1426" s="13">
        <f t="shared" si="66"/>
        <v>1216</v>
      </c>
      <c r="J1426" s="8">
        <f t="shared" si="67"/>
        <v>1</v>
      </c>
      <c r="K1426" s="6">
        <f t="shared" si="68"/>
        <v>1</v>
      </c>
    </row>
    <row r="1427" spans="3:11" x14ac:dyDescent="0.25">
      <c r="C1427" s="14">
        <v>44744</v>
      </c>
      <c r="D1427" s="8">
        <v>0.62152777777777779</v>
      </c>
      <c r="E1427" s="78" t="s">
        <v>225</v>
      </c>
      <c r="F1427" s="8"/>
      <c r="G1427" s="8"/>
      <c r="H1427" s="15">
        <v>6</v>
      </c>
      <c r="I1427" s="13">
        <f t="shared" si="66"/>
        <v>1217</v>
      </c>
      <c r="J1427" s="8">
        <f t="shared" si="67"/>
        <v>1</v>
      </c>
      <c r="K1427" s="6">
        <f t="shared" si="68"/>
        <v>1</v>
      </c>
    </row>
    <row r="1428" spans="3:11" x14ac:dyDescent="0.25">
      <c r="C1428" s="14">
        <v>44744</v>
      </c>
      <c r="D1428" s="8">
        <v>0.64583333333333337</v>
      </c>
      <c r="E1428" s="78" t="s">
        <v>225</v>
      </c>
      <c r="F1428" s="8"/>
      <c r="G1428" s="8"/>
      <c r="H1428" s="15">
        <v>7</v>
      </c>
      <c r="I1428" s="13">
        <f t="shared" si="66"/>
        <v>1218</v>
      </c>
      <c r="J1428" s="8">
        <f t="shared" si="67"/>
        <v>2</v>
      </c>
      <c r="K1428" s="6">
        <f t="shared" si="68"/>
        <v>2</v>
      </c>
    </row>
    <row r="1429" spans="3:11" x14ac:dyDescent="0.25">
      <c r="C1429" s="14">
        <v>44744</v>
      </c>
      <c r="D1429" s="8">
        <v>0.64583333333333337</v>
      </c>
      <c r="E1429" s="78" t="s">
        <v>225</v>
      </c>
      <c r="F1429" s="8"/>
      <c r="G1429" s="8"/>
      <c r="H1429" s="15">
        <v>7</v>
      </c>
      <c r="I1429" s="13">
        <f t="shared" si="66"/>
        <v>1218</v>
      </c>
      <c r="J1429" s="8">
        <f t="shared" si="67"/>
        <v>1</v>
      </c>
      <c r="K1429" s="6">
        <f t="shared" si="68"/>
        <v>2</v>
      </c>
    </row>
    <row r="1430" spans="3:11" x14ac:dyDescent="0.25">
      <c r="C1430" s="14">
        <v>44744</v>
      </c>
      <c r="D1430" s="8">
        <v>0.67361111111111116</v>
      </c>
      <c r="E1430" s="78" t="s">
        <v>225</v>
      </c>
      <c r="F1430" s="8"/>
      <c r="G1430" s="8"/>
      <c r="H1430" s="15">
        <v>8</v>
      </c>
      <c r="I1430" s="13">
        <f t="shared" si="66"/>
        <v>1219</v>
      </c>
      <c r="J1430" s="8">
        <f t="shared" si="67"/>
        <v>2</v>
      </c>
      <c r="K1430" s="6">
        <f t="shared" si="68"/>
        <v>2</v>
      </c>
    </row>
    <row r="1431" spans="3:11" x14ac:dyDescent="0.25">
      <c r="C1431" s="14">
        <v>44744</v>
      </c>
      <c r="D1431" s="8">
        <v>0.67361111111111116</v>
      </c>
      <c r="E1431" s="78" t="s">
        <v>225</v>
      </c>
      <c r="F1431" s="8"/>
      <c r="G1431" s="8"/>
      <c r="H1431" s="15">
        <v>8</v>
      </c>
      <c r="I1431" s="13">
        <f t="shared" si="66"/>
        <v>1219</v>
      </c>
      <c r="J1431" s="8">
        <f t="shared" si="67"/>
        <v>1</v>
      </c>
      <c r="K1431" s="6">
        <f t="shared" si="68"/>
        <v>2</v>
      </c>
    </row>
    <row r="1432" spans="3:11" x14ac:dyDescent="0.25">
      <c r="C1432" s="14">
        <v>44751</v>
      </c>
      <c r="D1432" s="8">
        <v>0.64930555555555558</v>
      </c>
      <c r="E1432" s="78" t="s">
        <v>107</v>
      </c>
      <c r="F1432" s="8"/>
      <c r="G1432" s="8"/>
      <c r="H1432" s="15">
        <v>7</v>
      </c>
      <c r="I1432" s="13">
        <f t="shared" si="66"/>
        <v>1220</v>
      </c>
      <c r="J1432" s="8">
        <f t="shared" si="67"/>
        <v>1</v>
      </c>
      <c r="K1432" s="6">
        <f t="shared" si="68"/>
        <v>1</v>
      </c>
    </row>
    <row r="1433" spans="3:11" x14ac:dyDescent="0.25">
      <c r="C1433" s="14">
        <v>44751</v>
      </c>
      <c r="D1433" s="8">
        <v>0.67361111111111116</v>
      </c>
      <c r="E1433" s="78" t="s">
        <v>107</v>
      </c>
      <c r="F1433" s="8"/>
      <c r="G1433" s="8"/>
      <c r="H1433" s="15">
        <v>8</v>
      </c>
      <c r="I1433" s="13">
        <f t="shared" si="66"/>
        <v>1221</v>
      </c>
      <c r="J1433" s="8">
        <f t="shared" si="67"/>
        <v>2</v>
      </c>
      <c r="K1433" s="6">
        <f t="shared" si="68"/>
        <v>2</v>
      </c>
    </row>
    <row r="1434" spans="3:11" x14ac:dyDescent="0.25">
      <c r="C1434" s="14">
        <v>44751</v>
      </c>
      <c r="D1434" s="8">
        <v>0.67361111111111116</v>
      </c>
      <c r="E1434" s="78" t="s">
        <v>107</v>
      </c>
      <c r="F1434" s="8"/>
      <c r="G1434" s="8"/>
      <c r="H1434" s="15">
        <v>8</v>
      </c>
      <c r="I1434" s="13">
        <f t="shared" si="66"/>
        <v>1221</v>
      </c>
      <c r="J1434" s="8">
        <f t="shared" si="67"/>
        <v>1</v>
      </c>
      <c r="K1434" s="6">
        <f t="shared" si="68"/>
        <v>2</v>
      </c>
    </row>
    <row r="1435" spans="3:11" x14ac:dyDescent="0.25">
      <c r="C1435" s="14">
        <v>44758</v>
      </c>
      <c r="D1435" s="8">
        <v>0.57291666666666663</v>
      </c>
      <c r="E1435" s="78" t="s">
        <v>225</v>
      </c>
      <c r="F1435" s="8"/>
      <c r="G1435" s="8"/>
      <c r="H1435" s="15">
        <v>4</v>
      </c>
      <c r="I1435" s="13">
        <f t="shared" si="66"/>
        <v>1222</v>
      </c>
      <c r="J1435" s="8">
        <f t="shared" si="67"/>
        <v>2</v>
      </c>
      <c r="K1435" s="6">
        <f t="shared" si="68"/>
        <v>2</v>
      </c>
    </row>
    <row r="1436" spans="3:11" x14ac:dyDescent="0.25">
      <c r="C1436" s="14">
        <v>44758</v>
      </c>
      <c r="D1436" s="8">
        <v>0.57291666666666663</v>
      </c>
      <c r="E1436" s="78" t="s">
        <v>225</v>
      </c>
      <c r="F1436" s="8"/>
      <c r="G1436" s="8"/>
      <c r="H1436" s="15">
        <v>4</v>
      </c>
      <c r="I1436" s="13">
        <f t="shared" si="66"/>
        <v>1222</v>
      </c>
      <c r="J1436" s="8">
        <f t="shared" si="67"/>
        <v>1</v>
      </c>
      <c r="K1436" s="6">
        <f t="shared" si="68"/>
        <v>2</v>
      </c>
    </row>
    <row r="1437" spans="3:11" x14ac:dyDescent="0.25">
      <c r="C1437" s="14">
        <v>44758</v>
      </c>
      <c r="D1437" s="8">
        <v>0.625</v>
      </c>
      <c r="E1437" s="78" t="s">
        <v>225</v>
      </c>
      <c r="F1437" s="8"/>
      <c r="G1437" s="8"/>
      <c r="H1437" s="15">
        <v>6</v>
      </c>
      <c r="I1437" s="13">
        <f t="shared" si="66"/>
        <v>1223</v>
      </c>
      <c r="J1437" s="8">
        <f t="shared" si="67"/>
        <v>1</v>
      </c>
      <c r="K1437" s="6">
        <f t="shared" si="68"/>
        <v>1</v>
      </c>
    </row>
    <row r="1438" spans="3:11" x14ac:dyDescent="0.25">
      <c r="C1438" s="14">
        <v>44758</v>
      </c>
      <c r="D1438" s="8">
        <v>0.65277777777777779</v>
      </c>
      <c r="E1438" s="78" t="s">
        <v>225</v>
      </c>
      <c r="F1438" s="8"/>
      <c r="G1438" s="8"/>
      <c r="H1438" s="15">
        <v>7</v>
      </c>
      <c r="I1438" s="13">
        <f t="shared" si="66"/>
        <v>1224</v>
      </c>
      <c r="J1438" s="8">
        <f t="shared" si="67"/>
        <v>1</v>
      </c>
      <c r="K1438" s="6">
        <f t="shared" si="68"/>
        <v>1</v>
      </c>
    </row>
    <row r="1439" spans="3:11" x14ac:dyDescent="0.25">
      <c r="C1439" s="14">
        <v>44758</v>
      </c>
      <c r="D1439" s="8">
        <v>0.69930555555555562</v>
      </c>
      <c r="E1439" s="78" t="s">
        <v>225</v>
      </c>
      <c r="F1439" s="8"/>
      <c r="G1439" s="8"/>
      <c r="H1439" s="15">
        <v>9</v>
      </c>
      <c r="I1439" s="13">
        <f t="shared" si="66"/>
        <v>1225</v>
      </c>
      <c r="J1439" s="8">
        <f t="shared" si="67"/>
        <v>2</v>
      </c>
      <c r="K1439" s="6">
        <f t="shared" si="68"/>
        <v>2</v>
      </c>
    </row>
    <row r="1440" spans="3:11" x14ac:dyDescent="0.25">
      <c r="C1440" s="14">
        <v>44758</v>
      </c>
      <c r="D1440" s="8">
        <v>0.69930555555555562</v>
      </c>
      <c r="E1440" s="78" t="s">
        <v>225</v>
      </c>
      <c r="F1440" s="8"/>
      <c r="G1440" s="8"/>
      <c r="H1440" s="15">
        <v>9</v>
      </c>
      <c r="I1440" s="13">
        <f t="shared" si="66"/>
        <v>1225</v>
      </c>
      <c r="J1440" s="8">
        <f t="shared" si="67"/>
        <v>1</v>
      </c>
      <c r="K1440" s="6">
        <f t="shared" si="68"/>
        <v>2</v>
      </c>
    </row>
    <row r="1441" spans="3:11" x14ac:dyDescent="0.25">
      <c r="C1441" s="14">
        <v>44765</v>
      </c>
      <c r="D1441" s="8">
        <v>0.60069444444444442</v>
      </c>
      <c r="E1441" s="78" t="s">
        <v>107</v>
      </c>
      <c r="F1441" s="8"/>
      <c r="G1441" s="8"/>
      <c r="H1441" s="15">
        <v>5</v>
      </c>
      <c r="I1441" s="13">
        <f t="shared" si="66"/>
        <v>1226</v>
      </c>
      <c r="J1441" s="8">
        <f t="shared" si="67"/>
        <v>2</v>
      </c>
      <c r="K1441" s="6">
        <f t="shared" si="68"/>
        <v>2</v>
      </c>
    </row>
    <row r="1442" spans="3:11" x14ac:dyDescent="0.25">
      <c r="C1442" s="14">
        <v>44765</v>
      </c>
      <c r="D1442" s="8">
        <v>0.60069444444444442</v>
      </c>
      <c r="E1442" s="78" t="s">
        <v>107</v>
      </c>
      <c r="F1442" s="8"/>
      <c r="G1442" s="8"/>
      <c r="H1442" s="15">
        <v>5</v>
      </c>
      <c r="I1442" s="13">
        <f t="shared" si="66"/>
        <v>1226</v>
      </c>
      <c r="J1442" s="8">
        <f t="shared" si="67"/>
        <v>1</v>
      </c>
      <c r="K1442" s="6">
        <f t="shared" si="68"/>
        <v>2</v>
      </c>
    </row>
    <row r="1443" spans="3:11" x14ac:dyDescent="0.25">
      <c r="C1443" s="14">
        <v>44765</v>
      </c>
      <c r="D1443" s="8">
        <v>0.68055555555555547</v>
      </c>
      <c r="E1443" s="78" t="s">
        <v>107</v>
      </c>
      <c r="F1443" s="8"/>
      <c r="G1443" s="8"/>
      <c r="H1443" s="15">
        <v>8</v>
      </c>
      <c r="I1443" s="13">
        <f t="shared" si="66"/>
        <v>1227</v>
      </c>
      <c r="J1443" s="8">
        <f t="shared" si="67"/>
        <v>2</v>
      </c>
      <c r="K1443" s="6">
        <f t="shared" si="68"/>
        <v>2</v>
      </c>
    </row>
    <row r="1444" spans="3:11" x14ac:dyDescent="0.25">
      <c r="C1444" s="14">
        <v>44765</v>
      </c>
      <c r="D1444" s="8">
        <v>0.68055555555555547</v>
      </c>
      <c r="E1444" s="78" t="s">
        <v>107</v>
      </c>
      <c r="F1444" s="8"/>
      <c r="G1444" s="8"/>
      <c r="H1444" s="15">
        <v>8</v>
      </c>
      <c r="I1444" s="13">
        <f t="shared" si="66"/>
        <v>1227</v>
      </c>
      <c r="J1444" s="8">
        <f t="shared" si="67"/>
        <v>1</v>
      </c>
      <c r="K1444" s="6">
        <f t="shared" si="68"/>
        <v>2</v>
      </c>
    </row>
    <row r="1445" spans="3:11" x14ac:dyDescent="0.25">
      <c r="C1445" s="14">
        <v>44548</v>
      </c>
      <c r="D1445" s="8">
        <v>0.73611111111111116</v>
      </c>
      <c r="E1445" s="78" t="s">
        <v>225</v>
      </c>
      <c r="F1445" s="8"/>
      <c r="G1445" s="8"/>
      <c r="H1445" s="15">
        <v>9</v>
      </c>
      <c r="I1445" s="13">
        <f t="shared" si="66"/>
        <v>1228</v>
      </c>
      <c r="J1445" s="8">
        <f t="shared" si="67"/>
        <v>1</v>
      </c>
      <c r="K1445" s="6">
        <f t="shared" si="68"/>
        <v>1</v>
      </c>
    </row>
    <row r="1446" spans="3:11" x14ac:dyDescent="0.25">
      <c r="C1446" s="14">
        <v>44556</v>
      </c>
      <c r="D1446" s="8">
        <v>0.65972222222222221</v>
      </c>
      <c r="E1446" s="78" t="s">
        <v>107</v>
      </c>
      <c r="F1446" s="8"/>
      <c r="G1446" s="8"/>
      <c r="H1446" s="15">
        <v>6</v>
      </c>
      <c r="I1446" s="13">
        <f t="shared" si="66"/>
        <v>1229</v>
      </c>
      <c r="J1446" s="8">
        <f t="shared" si="67"/>
        <v>1</v>
      </c>
      <c r="K1446" s="6">
        <f t="shared" si="68"/>
        <v>1</v>
      </c>
    </row>
    <row r="1447" spans="3:11" x14ac:dyDescent="0.25">
      <c r="C1447" s="14">
        <v>44556</v>
      </c>
      <c r="D1447" s="8">
        <v>0.74305555555555547</v>
      </c>
      <c r="E1447" s="78" t="s">
        <v>107</v>
      </c>
      <c r="F1447" s="8"/>
      <c r="G1447" s="8"/>
      <c r="H1447" s="15">
        <v>9</v>
      </c>
      <c r="I1447" s="13">
        <f t="shared" si="66"/>
        <v>1230</v>
      </c>
      <c r="J1447" s="8">
        <f t="shared" si="67"/>
        <v>1</v>
      </c>
      <c r="K1447" s="6">
        <f t="shared" si="68"/>
        <v>1</v>
      </c>
    </row>
    <row r="1448" spans="3:11" x14ac:dyDescent="0.25">
      <c r="C1448" s="14">
        <v>44562</v>
      </c>
      <c r="D1448" s="8">
        <v>0.625</v>
      </c>
      <c r="E1448" s="78" t="s">
        <v>225</v>
      </c>
      <c r="F1448" s="8"/>
      <c r="G1448" s="8"/>
      <c r="H1448" s="15">
        <v>5</v>
      </c>
      <c r="I1448" s="13">
        <f t="shared" si="66"/>
        <v>1231</v>
      </c>
      <c r="J1448" s="8">
        <f t="shared" si="67"/>
        <v>2</v>
      </c>
      <c r="K1448" s="6">
        <f t="shared" si="68"/>
        <v>2</v>
      </c>
    </row>
    <row r="1449" spans="3:11" x14ac:dyDescent="0.25">
      <c r="C1449" s="14">
        <v>44562</v>
      </c>
      <c r="D1449" s="8">
        <v>0.625</v>
      </c>
      <c r="E1449" s="78" t="s">
        <v>225</v>
      </c>
      <c r="F1449" s="8"/>
      <c r="G1449" s="8"/>
      <c r="H1449" s="15">
        <v>5</v>
      </c>
      <c r="I1449" s="13">
        <f t="shared" si="66"/>
        <v>1231</v>
      </c>
      <c r="J1449" s="8">
        <f t="shared" si="67"/>
        <v>1</v>
      </c>
      <c r="K1449" s="6">
        <f t="shared" si="68"/>
        <v>2</v>
      </c>
    </row>
    <row r="1450" spans="3:11" x14ac:dyDescent="0.25">
      <c r="C1450" s="14">
        <v>44562</v>
      </c>
      <c r="D1450" s="8">
        <v>0.70833333333333337</v>
      </c>
      <c r="E1450" s="78" t="s">
        <v>225</v>
      </c>
      <c r="F1450" s="8"/>
      <c r="G1450" s="8"/>
      <c r="H1450" s="15">
        <v>8</v>
      </c>
      <c r="I1450" s="13">
        <f t="shared" si="66"/>
        <v>1232</v>
      </c>
      <c r="J1450" s="8">
        <f t="shared" si="67"/>
        <v>2</v>
      </c>
      <c r="K1450" s="6">
        <f t="shared" si="68"/>
        <v>2</v>
      </c>
    </row>
    <row r="1451" spans="3:11" x14ac:dyDescent="0.25">
      <c r="C1451" s="14">
        <v>44562</v>
      </c>
      <c r="D1451" s="8">
        <v>0.70833333333333337</v>
      </c>
      <c r="E1451" s="78" t="s">
        <v>225</v>
      </c>
      <c r="F1451" s="8"/>
      <c r="G1451" s="8"/>
      <c r="H1451" s="15">
        <v>8</v>
      </c>
      <c r="I1451" s="13">
        <f t="shared" si="66"/>
        <v>1232</v>
      </c>
      <c r="J1451" s="8">
        <f t="shared" si="67"/>
        <v>1</v>
      </c>
      <c r="K1451" s="6">
        <f t="shared" si="68"/>
        <v>2</v>
      </c>
    </row>
    <row r="1452" spans="3:11" x14ac:dyDescent="0.25">
      <c r="C1452" s="14">
        <v>44569</v>
      </c>
      <c r="D1452" s="8">
        <v>0.65625</v>
      </c>
      <c r="E1452" s="78" t="s">
        <v>107</v>
      </c>
      <c r="F1452" s="8"/>
      <c r="G1452" s="8"/>
      <c r="H1452" s="15">
        <v>6</v>
      </c>
      <c r="I1452" s="13">
        <f t="shared" si="66"/>
        <v>1233</v>
      </c>
      <c r="J1452" s="8">
        <f t="shared" si="67"/>
        <v>1</v>
      </c>
      <c r="K1452" s="6">
        <f t="shared" si="68"/>
        <v>1</v>
      </c>
    </row>
    <row r="1453" spans="3:11" x14ac:dyDescent="0.25">
      <c r="C1453" s="14">
        <v>44569</v>
      </c>
      <c r="D1453" s="8">
        <v>0.68402777777777779</v>
      </c>
      <c r="E1453" s="78" t="s">
        <v>107</v>
      </c>
      <c r="F1453" s="8"/>
      <c r="G1453" s="8"/>
      <c r="H1453" s="15">
        <v>7</v>
      </c>
      <c r="I1453" s="13">
        <f t="shared" si="66"/>
        <v>1234</v>
      </c>
      <c r="J1453" s="8">
        <f t="shared" si="67"/>
        <v>2</v>
      </c>
      <c r="K1453" s="6">
        <f t="shared" si="68"/>
        <v>2</v>
      </c>
    </row>
    <row r="1454" spans="3:11" x14ac:dyDescent="0.25">
      <c r="C1454" s="14">
        <v>44569</v>
      </c>
      <c r="D1454" s="8">
        <v>0.68402777777777779</v>
      </c>
      <c r="E1454" s="78" t="s">
        <v>107</v>
      </c>
      <c r="F1454" s="8"/>
      <c r="G1454" s="8"/>
      <c r="H1454" s="15">
        <v>7</v>
      </c>
      <c r="I1454" s="13">
        <f t="shared" si="66"/>
        <v>1234</v>
      </c>
      <c r="J1454" s="8">
        <f t="shared" si="67"/>
        <v>1</v>
      </c>
      <c r="K1454" s="6">
        <f t="shared" si="68"/>
        <v>2</v>
      </c>
    </row>
    <row r="1455" spans="3:11" x14ac:dyDescent="0.25">
      <c r="C1455" s="14">
        <v>44569</v>
      </c>
      <c r="D1455" s="8">
        <v>0.71180555555555547</v>
      </c>
      <c r="E1455" s="78" t="s">
        <v>107</v>
      </c>
      <c r="F1455" s="8"/>
      <c r="G1455" s="8"/>
      <c r="H1455" s="15">
        <v>8</v>
      </c>
      <c r="I1455" s="13">
        <f t="shared" si="66"/>
        <v>1235</v>
      </c>
      <c r="J1455" s="8">
        <f t="shared" si="67"/>
        <v>1</v>
      </c>
      <c r="K1455" s="6">
        <f t="shared" si="68"/>
        <v>1</v>
      </c>
    </row>
    <row r="1456" spans="3:11" x14ac:dyDescent="0.25">
      <c r="C1456" s="14">
        <v>44576</v>
      </c>
      <c r="D1456" s="8">
        <v>0.57152777777777775</v>
      </c>
      <c r="E1456" s="78" t="s">
        <v>225</v>
      </c>
      <c r="F1456" s="8"/>
      <c r="G1456" s="8"/>
      <c r="H1456" s="15">
        <v>3</v>
      </c>
      <c r="I1456" s="13">
        <f t="shared" si="66"/>
        <v>1236</v>
      </c>
      <c r="J1456" s="8">
        <f t="shared" si="67"/>
        <v>1</v>
      </c>
      <c r="K1456" s="6">
        <f t="shared" si="68"/>
        <v>1</v>
      </c>
    </row>
    <row r="1457" spans="3:11" x14ac:dyDescent="0.25">
      <c r="C1457" s="14">
        <v>44576</v>
      </c>
      <c r="D1457" s="8">
        <v>0.62013888888888891</v>
      </c>
      <c r="E1457" s="78" t="s">
        <v>225</v>
      </c>
      <c r="F1457" s="8"/>
      <c r="G1457" s="8"/>
      <c r="H1457" s="15">
        <v>5</v>
      </c>
      <c r="I1457" s="13">
        <f t="shared" si="66"/>
        <v>1237</v>
      </c>
      <c r="J1457" s="8">
        <f t="shared" si="67"/>
        <v>2</v>
      </c>
      <c r="K1457" s="6">
        <f t="shared" si="68"/>
        <v>2</v>
      </c>
    </row>
    <row r="1458" spans="3:11" x14ac:dyDescent="0.25">
      <c r="C1458" s="14">
        <v>44576</v>
      </c>
      <c r="D1458" s="8">
        <v>0.62013888888888891</v>
      </c>
      <c r="E1458" s="77" t="s">
        <v>225</v>
      </c>
      <c r="F1458" s="8"/>
      <c r="G1458" s="8"/>
      <c r="H1458" s="15">
        <v>5</v>
      </c>
      <c r="I1458" s="13">
        <f t="shared" si="66"/>
        <v>1237</v>
      </c>
      <c r="J1458" s="8">
        <f t="shared" si="67"/>
        <v>1</v>
      </c>
      <c r="K1458" s="6">
        <f t="shared" si="68"/>
        <v>2</v>
      </c>
    </row>
    <row r="1459" spans="3:11" x14ac:dyDescent="0.25">
      <c r="C1459" s="14">
        <v>44576</v>
      </c>
      <c r="D1459" s="8">
        <v>0.73263888888888884</v>
      </c>
      <c r="E1459" s="77" t="s">
        <v>225</v>
      </c>
      <c r="F1459" s="8"/>
      <c r="G1459" s="8"/>
      <c r="H1459" s="15">
        <v>9</v>
      </c>
      <c r="I1459" s="13">
        <f t="shared" si="66"/>
        <v>1238</v>
      </c>
      <c r="J1459" s="8">
        <f t="shared" si="67"/>
        <v>1</v>
      </c>
      <c r="K1459" s="6">
        <f t="shared" si="68"/>
        <v>1</v>
      </c>
    </row>
    <row r="1460" spans="3:11" x14ac:dyDescent="0.25">
      <c r="C1460" s="14">
        <v>44583</v>
      </c>
      <c r="D1460" s="8">
        <v>0.57638888888888895</v>
      </c>
      <c r="E1460" s="77" t="s">
        <v>125</v>
      </c>
      <c r="F1460" s="8"/>
      <c r="G1460" s="8"/>
      <c r="H1460" s="15">
        <v>3</v>
      </c>
      <c r="I1460" s="13">
        <f t="shared" si="66"/>
        <v>1239</v>
      </c>
      <c r="J1460" s="8">
        <f t="shared" si="67"/>
        <v>2</v>
      </c>
      <c r="K1460" s="6">
        <f t="shared" si="68"/>
        <v>2</v>
      </c>
    </row>
    <row r="1461" spans="3:11" x14ac:dyDescent="0.25">
      <c r="C1461" s="14">
        <v>44583</v>
      </c>
      <c r="D1461" s="8">
        <v>0.57638888888888895</v>
      </c>
      <c r="E1461" s="77" t="s">
        <v>125</v>
      </c>
      <c r="F1461" s="8"/>
      <c r="G1461" s="8"/>
      <c r="H1461" s="15">
        <v>3</v>
      </c>
      <c r="I1461" s="13">
        <f t="shared" si="66"/>
        <v>1239</v>
      </c>
      <c r="J1461" s="8">
        <f t="shared" si="67"/>
        <v>1</v>
      </c>
      <c r="K1461" s="6">
        <f t="shared" si="68"/>
        <v>2</v>
      </c>
    </row>
    <row r="1462" spans="3:11" x14ac:dyDescent="0.25">
      <c r="C1462" s="14">
        <v>44583</v>
      </c>
      <c r="D1462" s="8">
        <v>0.625</v>
      </c>
      <c r="E1462" s="77" t="s">
        <v>125</v>
      </c>
      <c r="F1462" s="8"/>
      <c r="G1462" s="8"/>
      <c r="H1462" s="15">
        <v>5</v>
      </c>
      <c r="I1462" s="13">
        <f t="shared" si="66"/>
        <v>1240</v>
      </c>
      <c r="J1462" s="8">
        <f t="shared" si="67"/>
        <v>2</v>
      </c>
      <c r="K1462" s="6">
        <f t="shared" si="68"/>
        <v>2</v>
      </c>
    </row>
    <row r="1463" spans="3:11" x14ac:dyDescent="0.25">
      <c r="C1463" s="14">
        <v>44583</v>
      </c>
      <c r="D1463" s="8">
        <v>0.625</v>
      </c>
      <c r="E1463" s="77" t="s">
        <v>125</v>
      </c>
      <c r="F1463" s="8"/>
      <c r="G1463" s="8"/>
      <c r="H1463" s="15">
        <v>5</v>
      </c>
      <c r="I1463" s="13">
        <f t="shared" si="66"/>
        <v>1240</v>
      </c>
      <c r="J1463" s="8">
        <f t="shared" si="67"/>
        <v>1</v>
      </c>
      <c r="K1463" s="6">
        <f t="shared" si="68"/>
        <v>2</v>
      </c>
    </row>
    <row r="1464" spans="3:11" x14ac:dyDescent="0.25">
      <c r="C1464" s="14">
        <v>44583</v>
      </c>
      <c r="D1464" s="8">
        <v>0.68055555555555547</v>
      </c>
      <c r="E1464" s="77" t="s">
        <v>125</v>
      </c>
      <c r="F1464" s="8"/>
      <c r="G1464" s="8"/>
      <c r="H1464" s="15">
        <v>7</v>
      </c>
      <c r="I1464" s="13">
        <f t="shared" si="66"/>
        <v>1241</v>
      </c>
      <c r="J1464" s="8">
        <f t="shared" si="67"/>
        <v>2</v>
      </c>
      <c r="K1464" s="6">
        <f t="shared" si="68"/>
        <v>2</v>
      </c>
    </row>
    <row r="1465" spans="3:11" x14ac:dyDescent="0.25">
      <c r="C1465" s="14">
        <v>44583</v>
      </c>
      <c r="D1465" s="8">
        <v>0.68055555555555547</v>
      </c>
      <c r="E1465" s="77" t="s">
        <v>125</v>
      </c>
      <c r="F1465" s="8"/>
      <c r="G1465" s="8"/>
      <c r="H1465" s="15">
        <v>7</v>
      </c>
      <c r="I1465" s="13">
        <f t="shared" si="66"/>
        <v>1241</v>
      </c>
      <c r="J1465" s="8">
        <f t="shared" si="67"/>
        <v>1</v>
      </c>
      <c r="K1465" s="6">
        <f t="shared" si="68"/>
        <v>2</v>
      </c>
    </row>
    <row r="1466" spans="3:11" x14ac:dyDescent="0.25">
      <c r="C1466" s="14">
        <v>44587</v>
      </c>
      <c r="D1466" s="8">
        <v>0.65277777777777779</v>
      </c>
      <c r="E1466" s="77" t="s">
        <v>107</v>
      </c>
      <c r="F1466" s="8"/>
      <c r="G1466" s="8"/>
      <c r="H1466" s="15">
        <v>5</v>
      </c>
      <c r="I1466" s="13">
        <f t="shared" si="66"/>
        <v>1242</v>
      </c>
      <c r="J1466" s="8">
        <f t="shared" si="67"/>
        <v>1</v>
      </c>
      <c r="K1466" s="6">
        <f t="shared" si="68"/>
        <v>1</v>
      </c>
    </row>
    <row r="1467" spans="3:11" x14ac:dyDescent="0.25">
      <c r="C1467" s="14">
        <v>44587</v>
      </c>
      <c r="D1467" s="8">
        <v>0.68055555555555547</v>
      </c>
      <c r="E1467" s="77" t="s">
        <v>107</v>
      </c>
      <c r="F1467" s="8"/>
      <c r="G1467" s="8"/>
      <c r="H1467" s="15">
        <v>6</v>
      </c>
      <c r="I1467" s="13">
        <f t="shared" si="66"/>
        <v>1243</v>
      </c>
      <c r="J1467" s="8">
        <f t="shared" si="67"/>
        <v>2</v>
      </c>
      <c r="K1467" s="6">
        <f t="shared" si="68"/>
        <v>2</v>
      </c>
    </row>
    <row r="1468" spans="3:11" x14ac:dyDescent="0.25">
      <c r="C1468" s="14">
        <v>44587</v>
      </c>
      <c r="D1468" s="8">
        <v>0.68055555555555547</v>
      </c>
      <c r="E1468" s="77" t="s">
        <v>107</v>
      </c>
      <c r="F1468" s="8"/>
      <c r="G1468" s="8"/>
      <c r="H1468" s="15">
        <v>6</v>
      </c>
      <c r="I1468" s="13">
        <f t="shared" si="66"/>
        <v>1243</v>
      </c>
      <c r="J1468" s="8">
        <f t="shared" si="67"/>
        <v>1</v>
      </c>
      <c r="K1468" s="6">
        <f t="shared" si="68"/>
        <v>2</v>
      </c>
    </row>
    <row r="1469" spans="3:11" x14ac:dyDescent="0.25">
      <c r="C1469" s="14">
        <v>44590</v>
      </c>
      <c r="D1469" s="8">
        <v>0.52777777777777779</v>
      </c>
      <c r="E1469" s="77" t="s">
        <v>125</v>
      </c>
      <c r="F1469" s="8"/>
      <c r="G1469" s="8"/>
      <c r="H1469" s="15">
        <v>2</v>
      </c>
      <c r="I1469" s="13">
        <f t="shared" si="66"/>
        <v>1244</v>
      </c>
      <c r="J1469" s="8">
        <f t="shared" si="67"/>
        <v>1</v>
      </c>
      <c r="K1469" s="6">
        <f t="shared" si="68"/>
        <v>1</v>
      </c>
    </row>
    <row r="1470" spans="3:11" x14ac:dyDescent="0.25">
      <c r="C1470" s="14">
        <v>44590</v>
      </c>
      <c r="D1470" s="8">
        <v>0.57638888888888895</v>
      </c>
      <c r="E1470" s="77" t="s">
        <v>125</v>
      </c>
      <c r="F1470" s="8"/>
      <c r="G1470" s="8"/>
      <c r="H1470" s="15">
        <v>3</v>
      </c>
      <c r="I1470" s="13">
        <f t="shared" si="66"/>
        <v>1245</v>
      </c>
      <c r="J1470" s="8">
        <f t="shared" si="67"/>
        <v>1</v>
      </c>
      <c r="K1470" s="6">
        <f t="shared" si="68"/>
        <v>1</v>
      </c>
    </row>
    <row r="1471" spans="3:11" x14ac:dyDescent="0.25">
      <c r="C1471" s="14">
        <v>44590</v>
      </c>
      <c r="D1471" s="8">
        <v>0.68055555555555547</v>
      </c>
      <c r="E1471" s="77" t="s">
        <v>125</v>
      </c>
      <c r="F1471" s="8"/>
      <c r="G1471" s="8"/>
      <c r="H1471" s="15">
        <v>7</v>
      </c>
      <c r="I1471" s="13">
        <f t="shared" si="66"/>
        <v>1246</v>
      </c>
      <c r="J1471" s="8">
        <f t="shared" si="67"/>
        <v>1</v>
      </c>
      <c r="K1471" s="6">
        <f t="shared" si="68"/>
        <v>1</v>
      </c>
    </row>
    <row r="1472" spans="3:11" x14ac:dyDescent="0.25">
      <c r="C1472" s="14">
        <v>44597</v>
      </c>
      <c r="D1472" s="8">
        <v>0.68402777777777779</v>
      </c>
      <c r="E1472" s="77" t="s">
        <v>107</v>
      </c>
      <c r="F1472" s="8"/>
      <c r="G1472" s="8"/>
      <c r="H1472" s="15">
        <v>7</v>
      </c>
      <c r="I1472" s="13">
        <f t="shared" si="66"/>
        <v>1247</v>
      </c>
      <c r="J1472" s="8">
        <f t="shared" si="67"/>
        <v>1</v>
      </c>
      <c r="K1472" s="6">
        <f t="shared" si="68"/>
        <v>1</v>
      </c>
    </row>
    <row r="1473" spans="3:11" x14ac:dyDescent="0.25">
      <c r="C1473" s="14">
        <v>44597</v>
      </c>
      <c r="D1473" s="8">
        <v>0.73611111111111116</v>
      </c>
      <c r="E1473" s="77" t="s">
        <v>107</v>
      </c>
      <c r="F1473" s="8"/>
      <c r="G1473" s="8"/>
      <c r="H1473" s="15">
        <v>9</v>
      </c>
      <c r="I1473" s="13">
        <f t="shared" si="66"/>
        <v>1248</v>
      </c>
      <c r="J1473" s="8">
        <f t="shared" si="67"/>
        <v>1</v>
      </c>
      <c r="K1473" s="6">
        <f t="shared" si="68"/>
        <v>1</v>
      </c>
    </row>
    <row r="1474" spans="3:11" x14ac:dyDescent="0.25">
      <c r="C1474" s="14">
        <v>44604</v>
      </c>
      <c r="D1474" s="8">
        <v>0.52777777777777779</v>
      </c>
      <c r="E1474" s="77" t="s">
        <v>107</v>
      </c>
      <c r="F1474" s="8"/>
      <c r="G1474" s="8"/>
      <c r="H1474" s="15">
        <v>1</v>
      </c>
      <c r="I1474" s="13">
        <f t="shared" si="66"/>
        <v>1249</v>
      </c>
      <c r="J1474" s="8">
        <f t="shared" si="67"/>
        <v>1</v>
      </c>
      <c r="K1474" s="6">
        <f t="shared" si="68"/>
        <v>1</v>
      </c>
    </row>
    <row r="1475" spans="3:11" x14ac:dyDescent="0.25">
      <c r="C1475" s="14">
        <v>44604</v>
      </c>
      <c r="D1475" s="8">
        <v>0.65625</v>
      </c>
      <c r="E1475" s="77" t="s">
        <v>107</v>
      </c>
      <c r="F1475" s="8"/>
      <c r="G1475" s="8"/>
      <c r="H1475" s="15">
        <v>6</v>
      </c>
      <c r="I1475" s="13">
        <f t="shared" si="66"/>
        <v>1250</v>
      </c>
      <c r="J1475" s="8">
        <f t="shared" si="67"/>
        <v>1</v>
      </c>
      <c r="K1475" s="6">
        <f t="shared" si="68"/>
        <v>1</v>
      </c>
    </row>
    <row r="1476" spans="3:11" x14ac:dyDescent="0.25">
      <c r="C1476" s="14">
        <v>44604</v>
      </c>
      <c r="D1476" s="8">
        <v>0.68402777777777779</v>
      </c>
      <c r="E1476" s="77" t="s">
        <v>107</v>
      </c>
      <c r="F1476" s="8"/>
      <c r="G1476" s="8"/>
      <c r="H1476" s="15">
        <v>7</v>
      </c>
      <c r="I1476" s="13">
        <f t="shared" si="66"/>
        <v>1251</v>
      </c>
      <c r="J1476" s="8">
        <f t="shared" si="67"/>
        <v>2</v>
      </c>
      <c r="K1476" s="6">
        <f t="shared" si="68"/>
        <v>2</v>
      </c>
    </row>
    <row r="1477" spans="3:11" x14ac:dyDescent="0.25">
      <c r="C1477" s="14">
        <v>44604</v>
      </c>
      <c r="D1477" s="8">
        <v>0.68402777777777779</v>
      </c>
      <c r="E1477" s="77" t="s">
        <v>107</v>
      </c>
      <c r="F1477" s="8"/>
      <c r="G1477" s="8"/>
      <c r="H1477" s="15">
        <v>7</v>
      </c>
      <c r="I1477" s="13">
        <f t="shared" si="66"/>
        <v>1251</v>
      </c>
      <c r="J1477" s="8">
        <f t="shared" si="67"/>
        <v>1</v>
      </c>
      <c r="K1477" s="6">
        <f t="shared" si="68"/>
        <v>2</v>
      </c>
    </row>
    <row r="1478" spans="3:11" x14ac:dyDescent="0.25">
      <c r="C1478" s="14">
        <v>44604</v>
      </c>
      <c r="D1478" s="8">
        <v>0.71180555555555547</v>
      </c>
      <c r="E1478" s="77" t="s">
        <v>107</v>
      </c>
      <c r="F1478" s="8"/>
      <c r="G1478" s="8"/>
      <c r="H1478" s="15">
        <v>8</v>
      </c>
      <c r="I1478" s="13">
        <f t="shared" ref="I1478:I1541" si="69">IF(AND(C1478=C1477,H1478=H1477,D1477=D1478),I1477,I1477+1)</f>
        <v>1252</v>
      </c>
      <c r="J1478" s="8">
        <f t="shared" ref="J1478:J1541" si="70">IF(I1478=I1480,3,IF(I1478=I1479,2,1))</f>
        <v>2</v>
      </c>
      <c r="K1478" s="6">
        <f t="shared" ref="K1478:K1541" si="71">IF(J1476=3,3,IF(J1477=3,3,IF(J1477=2,2,J1478)))</f>
        <v>2</v>
      </c>
    </row>
    <row r="1479" spans="3:11" x14ac:dyDescent="0.25">
      <c r="C1479" s="14">
        <v>44604</v>
      </c>
      <c r="D1479" s="8">
        <v>0.71180555555555547</v>
      </c>
      <c r="E1479" s="77" t="s">
        <v>107</v>
      </c>
      <c r="F1479" s="8"/>
      <c r="G1479" s="8"/>
      <c r="H1479" s="15">
        <v>8</v>
      </c>
      <c r="I1479" s="13">
        <f t="shared" si="69"/>
        <v>1252</v>
      </c>
      <c r="J1479" s="8">
        <f t="shared" si="70"/>
        <v>1</v>
      </c>
      <c r="K1479" s="6">
        <f t="shared" si="71"/>
        <v>2</v>
      </c>
    </row>
    <row r="1480" spans="3:11" x14ac:dyDescent="0.25">
      <c r="C1480" s="14">
        <v>44611</v>
      </c>
      <c r="D1480" s="8">
        <v>0.52777777777777779</v>
      </c>
      <c r="E1480" s="77" t="s">
        <v>225</v>
      </c>
      <c r="F1480" s="8"/>
      <c r="G1480" s="8"/>
      <c r="H1480" s="15">
        <v>1</v>
      </c>
      <c r="I1480" s="13">
        <f t="shared" si="69"/>
        <v>1253</v>
      </c>
      <c r="J1480" s="8">
        <f t="shared" si="70"/>
        <v>2</v>
      </c>
      <c r="K1480" s="6">
        <f t="shared" si="71"/>
        <v>2</v>
      </c>
    </row>
    <row r="1481" spans="3:11" x14ac:dyDescent="0.25">
      <c r="C1481" s="14">
        <v>44611</v>
      </c>
      <c r="D1481" s="8">
        <v>0.52777777777777779</v>
      </c>
      <c r="E1481" s="77" t="s">
        <v>225</v>
      </c>
      <c r="F1481" s="8"/>
      <c r="G1481" s="8"/>
      <c r="H1481" s="15">
        <v>1</v>
      </c>
      <c r="I1481" s="13">
        <f t="shared" si="69"/>
        <v>1253</v>
      </c>
      <c r="J1481" s="8">
        <f t="shared" si="70"/>
        <v>1</v>
      </c>
      <c r="K1481" s="6">
        <f t="shared" si="71"/>
        <v>2</v>
      </c>
    </row>
    <row r="1482" spans="3:11" x14ac:dyDescent="0.25">
      <c r="C1482" s="14">
        <v>44611</v>
      </c>
      <c r="D1482" s="8">
        <v>0.55208333333333337</v>
      </c>
      <c r="E1482" s="77" t="s">
        <v>225</v>
      </c>
      <c r="F1482" s="8"/>
      <c r="G1482" s="8"/>
      <c r="H1482" s="15">
        <v>2</v>
      </c>
      <c r="I1482" s="13">
        <f t="shared" si="69"/>
        <v>1254</v>
      </c>
      <c r="J1482" s="8">
        <f t="shared" si="70"/>
        <v>2</v>
      </c>
      <c r="K1482" s="6">
        <f t="shared" si="71"/>
        <v>2</v>
      </c>
    </row>
    <row r="1483" spans="3:11" x14ac:dyDescent="0.25">
      <c r="C1483" s="14">
        <v>44611</v>
      </c>
      <c r="D1483" s="8">
        <v>0.55208333333333337</v>
      </c>
      <c r="E1483" s="77" t="s">
        <v>225</v>
      </c>
      <c r="F1483" s="8"/>
      <c r="G1483" s="8"/>
      <c r="H1483" s="15">
        <v>2</v>
      </c>
      <c r="I1483" s="13">
        <f t="shared" si="69"/>
        <v>1254</v>
      </c>
      <c r="J1483" s="8">
        <f t="shared" si="70"/>
        <v>1</v>
      </c>
      <c r="K1483" s="6">
        <f t="shared" si="71"/>
        <v>2</v>
      </c>
    </row>
    <row r="1484" spans="3:11" x14ac:dyDescent="0.25">
      <c r="C1484" s="14">
        <v>44611</v>
      </c>
      <c r="D1484" s="8">
        <v>0.57638888888888895</v>
      </c>
      <c r="E1484" s="77" t="s">
        <v>225</v>
      </c>
      <c r="F1484" s="8"/>
      <c r="G1484" s="8"/>
      <c r="H1484" s="15">
        <v>3</v>
      </c>
      <c r="I1484" s="13">
        <f t="shared" si="69"/>
        <v>1255</v>
      </c>
      <c r="J1484" s="8">
        <f t="shared" si="70"/>
        <v>1</v>
      </c>
      <c r="K1484" s="6">
        <f t="shared" si="71"/>
        <v>1</v>
      </c>
    </row>
    <row r="1485" spans="3:11" x14ac:dyDescent="0.25">
      <c r="C1485" s="14">
        <v>44611</v>
      </c>
      <c r="D1485" s="8">
        <v>0.68402777777777779</v>
      </c>
      <c r="E1485" s="77" t="s">
        <v>225</v>
      </c>
      <c r="F1485" s="8"/>
      <c r="G1485" s="8"/>
      <c r="H1485" s="15">
        <v>7</v>
      </c>
      <c r="I1485" s="13">
        <f t="shared" si="69"/>
        <v>1256</v>
      </c>
      <c r="J1485" s="8">
        <f t="shared" si="70"/>
        <v>1</v>
      </c>
      <c r="K1485" s="6">
        <f t="shared" si="71"/>
        <v>1</v>
      </c>
    </row>
    <row r="1486" spans="3:11" x14ac:dyDescent="0.25">
      <c r="C1486" s="14">
        <v>44611</v>
      </c>
      <c r="D1486" s="8">
        <v>0.73611111111111116</v>
      </c>
      <c r="E1486" s="77" t="s">
        <v>225</v>
      </c>
      <c r="F1486" s="8"/>
      <c r="G1486" s="8"/>
      <c r="H1486" s="15">
        <v>9</v>
      </c>
      <c r="I1486" s="13">
        <f t="shared" si="69"/>
        <v>1257</v>
      </c>
      <c r="J1486" s="8">
        <f t="shared" si="70"/>
        <v>3</v>
      </c>
      <c r="K1486" s="6">
        <f t="shared" si="71"/>
        <v>3</v>
      </c>
    </row>
    <row r="1487" spans="3:11" x14ac:dyDescent="0.25">
      <c r="C1487" s="14">
        <v>44611</v>
      </c>
      <c r="D1487" s="8">
        <v>0.73611111111111116</v>
      </c>
      <c r="E1487" s="77" t="s">
        <v>225</v>
      </c>
      <c r="F1487" s="8"/>
      <c r="G1487" s="8"/>
      <c r="H1487" s="15">
        <v>9</v>
      </c>
      <c r="I1487" s="13">
        <f t="shared" si="69"/>
        <v>1257</v>
      </c>
      <c r="J1487" s="8">
        <f t="shared" si="70"/>
        <v>2</v>
      </c>
      <c r="K1487" s="6">
        <f t="shared" si="71"/>
        <v>3</v>
      </c>
    </row>
    <row r="1488" spans="3:11" x14ac:dyDescent="0.25">
      <c r="C1488" s="14">
        <v>44611</v>
      </c>
      <c r="D1488" s="8">
        <v>0.73611111111111116</v>
      </c>
      <c r="E1488" s="77" t="s">
        <v>225</v>
      </c>
      <c r="F1488" s="8"/>
      <c r="G1488" s="8"/>
      <c r="H1488" s="15">
        <v>9</v>
      </c>
      <c r="I1488" s="13">
        <f t="shared" si="69"/>
        <v>1257</v>
      </c>
      <c r="J1488" s="8">
        <f t="shared" si="70"/>
        <v>1</v>
      </c>
      <c r="K1488" s="6">
        <f t="shared" si="71"/>
        <v>3</v>
      </c>
    </row>
    <row r="1489" spans="3:11" x14ac:dyDescent="0.25">
      <c r="C1489" s="14">
        <v>44618</v>
      </c>
      <c r="D1489" s="8">
        <v>0.55208333333333337</v>
      </c>
      <c r="E1489" s="77" t="s">
        <v>107</v>
      </c>
      <c r="F1489" s="8"/>
      <c r="G1489" s="8"/>
      <c r="H1489" s="15">
        <v>2</v>
      </c>
      <c r="I1489" s="13">
        <f t="shared" si="69"/>
        <v>1258</v>
      </c>
      <c r="J1489" s="8">
        <f t="shared" si="70"/>
        <v>1</v>
      </c>
      <c r="K1489" s="6">
        <f t="shared" si="71"/>
        <v>1</v>
      </c>
    </row>
    <row r="1490" spans="3:11" x14ac:dyDescent="0.25">
      <c r="C1490" s="14">
        <v>44618</v>
      </c>
      <c r="D1490" s="8">
        <v>0.62847222222222221</v>
      </c>
      <c r="E1490" s="77" t="s">
        <v>107</v>
      </c>
      <c r="F1490" s="8"/>
      <c r="G1490" s="8"/>
      <c r="H1490" s="15">
        <v>5</v>
      </c>
      <c r="I1490" s="13">
        <f t="shared" si="69"/>
        <v>1259</v>
      </c>
      <c r="J1490" s="8">
        <f t="shared" si="70"/>
        <v>1</v>
      </c>
      <c r="K1490" s="6">
        <f t="shared" si="71"/>
        <v>1</v>
      </c>
    </row>
    <row r="1491" spans="3:11" x14ac:dyDescent="0.25">
      <c r="C1491" s="14">
        <v>44618</v>
      </c>
      <c r="D1491" s="8">
        <v>0.65625</v>
      </c>
      <c r="E1491" s="77" t="s">
        <v>107</v>
      </c>
      <c r="F1491" s="8"/>
      <c r="G1491" s="8"/>
      <c r="H1491" s="15">
        <v>6</v>
      </c>
      <c r="I1491" s="13">
        <f t="shared" si="69"/>
        <v>1260</v>
      </c>
      <c r="J1491" s="8">
        <f t="shared" si="70"/>
        <v>1</v>
      </c>
      <c r="K1491" s="6">
        <f t="shared" si="71"/>
        <v>1</v>
      </c>
    </row>
    <row r="1492" spans="3:11" x14ac:dyDescent="0.25">
      <c r="C1492" s="14">
        <v>44618</v>
      </c>
      <c r="D1492" s="8">
        <v>0.71180555555555547</v>
      </c>
      <c r="E1492" s="77" t="s">
        <v>107</v>
      </c>
      <c r="F1492" s="8"/>
      <c r="G1492" s="8"/>
      <c r="H1492" s="15">
        <v>8</v>
      </c>
      <c r="I1492" s="13">
        <f t="shared" si="69"/>
        <v>1261</v>
      </c>
      <c r="J1492" s="8">
        <f t="shared" si="70"/>
        <v>2</v>
      </c>
      <c r="K1492" s="6">
        <f t="shared" si="71"/>
        <v>2</v>
      </c>
    </row>
    <row r="1493" spans="3:11" x14ac:dyDescent="0.25">
      <c r="C1493" s="14">
        <v>44618</v>
      </c>
      <c r="D1493" s="8">
        <v>0.71180555555555547</v>
      </c>
      <c r="E1493" s="77" t="s">
        <v>107</v>
      </c>
      <c r="F1493" s="8"/>
      <c r="G1493" s="8"/>
      <c r="H1493" s="15">
        <v>8</v>
      </c>
      <c r="I1493" s="13">
        <f t="shared" si="69"/>
        <v>1261</v>
      </c>
      <c r="J1493" s="8">
        <f t="shared" si="70"/>
        <v>1</v>
      </c>
      <c r="K1493" s="6">
        <f t="shared" si="71"/>
        <v>2</v>
      </c>
    </row>
    <row r="1494" spans="3:11" x14ac:dyDescent="0.25">
      <c r="C1494" s="14">
        <v>44618</v>
      </c>
      <c r="D1494" s="8">
        <v>0.73611111111111116</v>
      </c>
      <c r="E1494" s="77" t="s">
        <v>107</v>
      </c>
      <c r="F1494" s="8"/>
      <c r="G1494" s="8"/>
      <c r="H1494" s="15">
        <v>9</v>
      </c>
      <c r="I1494" s="13">
        <f t="shared" si="69"/>
        <v>1262</v>
      </c>
      <c r="J1494" s="8">
        <f t="shared" si="70"/>
        <v>1</v>
      </c>
      <c r="K1494" s="6">
        <f t="shared" si="71"/>
        <v>1</v>
      </c>
    </row>
    <row r="1495" spans="3:11" x14ac:dyDescent="0.25">
      <c r="C1495" s="14">
        <v>44625</v>
      </c>
      <c r="D1495" s="8">
        <v>0.54861111111111105</v>
      </c>
      <c r="E1495" s="77" t="s">
        <v>225</v>
      </c>
      <c r="F1495" s="8"/>
      <c r="G1495" s="8"/>
      <c r="H1495" s="15">
        <v>2</v>
      </c>
      <c r="I1495" s="13">
        <f t="shared" si="69"/>
        <v>1263</v>
      </c>
      <c r="J1495" s="8">
        <f t="shared" si="70"/>
        <v>1</v>
      </c>
      <c r="K1495" s="6">
        <f t="shared" si="71"/>
        <v>1</v>
      </c>
    </row>
    <row r="1496" spans="3:11" x14ac:dyDescent="0.25">
      <c r="C1496" s="14">
        <v>44625</v>
      </c>
      <c r="D1496" s="8">
        <v>0.57291666666666663</v>
      </c>
      <c r="E1496" s="77" t="s">
        <v>225</v>
      </c>
      <c r="F1496" s="8"/>
      <c r="G1496" s="8"/>
      <c r="H1496" s="15">
        <v>3</v>
      </c>
      <c r="I1496" s="13">
        <f t="shared" si="69"/>
        <v>1264</v>
      </c>
      <c r="J1496" s="8">
        <f t="shared" si="70"/>
        <v>2</v>
      </c>
      <c r="K1496" s="6">
        <f t="shared" si="71"/>
        <v>2</v>
      </c>
    </row>
    <row r="1497" spans="3:11" x14ac:dyDescent="0.25">
      <c r="C1497" s="14">
        <v>44625</v>
      </c>
      <c r="D1497" s="8">
        <v>0.57291666666666663</v>
      </c>
      <c r="E1497" s="77" t="s">
        <v>225</v>
      </c>
      <c r="F1497" s="8"/>
      <c r="G1497" s="8"/>
      <c r="H1497" s="15">
        <v>3</v>
      </c>
      <c r="I1497" s="13">
        <f t="shared" si="69"/>
        <v>1264</v>
      </c>
      <c r="J1497" s="8">
        <f t="shared" si="70"/>
        <v>1</v>
      </c>
      <c r="K1497" s="6">
        <f t="shared" si="71"/>
        <v>2</v>
      </c>
    </row>
    <row r="1498" spans="3:11" x14ac:dyDescent="0.25">
      <c r="C1498" s="14">
        <v>44625</v>
      </c>
      <c r="D1498" s="8">
        <v>0.59722222222222221</v>
      </c>
      <c r="E1498" s="77" t="s">
        <v>225</v>
      </c>
      <c r="F1498" s="8"/>
      <c r="G1498" s="8"/>
      <c r="H1498" s="15">
        <v>4</v>
      </c>
      <c r="I1498" s="13">
        <f t="shared" si="69"/>
        <v>1265</v>
      </c>
      <c r="J1498" s="8">
        <f t="shared" si="70"/>
        <v>2</v>
      </c>
      <c r="K1498" s="6">
        <f t="shared" si="71"/>
        <v>2</v>
      </c>
    </row>
    <row r="1499" spans="3:11" x14ac:dyDescent="0.25">
      <c r="C1499" s="14">
        <v>44625</v>
      </c>
      <c r="D1499" s="8">
        <v>0.59722222222222221</v>
      </c>
      <c r="E1499" s="77" t="s">
        <v>225</v>
      </c>
      <c r="F1499" s="8"/>
      <c r="G1499" s="8"/>
      <c r="H1499" s="15">
        <v>4</v>
      </c>
      <c r="I1499" s="13">
        <f t="shared" si="69"/>
        <v>1265</v>
      </c>
      <c r="J1499" s="8">
        <f t="shared" si="70"/>
        <v>1</v>
      </c>
      <c r="K1499" s="6">
        <f t="shared" si="71"/>
        <v>2</v>
      </c>
    </row>
    <row r="1500" spans="3:11" x14ac:dyDescent="0.25">
      <c r="C1500" s="14">
        <v>44625</v>
      </c>
      <c r="D1500" s="8">
        <v>0.65277777777777779</v>
      </c>
      <c r="E1500" s="77" t="s">
        <v>225</v>
      </c>
      <c r="F1500" s="8"/>
      <c r="G1500" s="8"/>
      <c r="H1500" s="15">
        <v>6</v>
      </c>
      <c r="I1500" s="13">
        <f t="shared" si="69"/>
        <v>1266</v>
      </c>
      <c r="J1500" s="8">
        <f t="shared" si="70"/>
        <v>1</v>
      </c>
      <c r="K1500" s="6">
        <f t="shared" si="71"/>
        <v>1</v>
      </c>
    </row>
    <row r="1501" spans="3:11" x14ac:dyDescent="0.25">
      <c r="C1501" s="14">
        <v>44625</v>
      </c>
      <c r="D1501" s="8">
        <v>0.70833333333333337</v>
      </c>
      <c r="E1501" s="77" t="s">
        <v>225</v>
      </c>
      <c r="F1501" s="8"/>
      <c r="G1501" s="8"/>
      <c r="H1501" s="15">
        <v>8</v>
      </c>
      <c r="I1501" s="13">
        <f t="shared" si="69"/>
        <v>1267</v>
      </c>
      <c r="J1501" s="8">
        <f t="shared" si="70"/>
        <v>2</v>
      </c>
      <c r="K1501" s="6">
        <f t="shared" si="71"/>
        <v>2</v>
      </c>
    </row>
    <row r="1502" spans="3:11" x14ac:dyDescent="0.25">
      <c r="C1502" s="14">
        <v>44625</v>
      </c>
      <c r="D1502" s="8">
        <v>0.70833333333333337</v>
      </c>
      <c r="E1502" s="77" t="s">
        <v>225</v>
      </c>
      <c r="F1502" s="8"/>
      <c r="G1502" s="8"/>
      <c r="H1502" s="15">
        <v>8</v>
      </c>
      <c r="I1502" s="13">
        <f t="shared" si="69"/>
        <v>1267</v>
      </c>
      <c r="J1502" s="8">
        <f t="shared" si="70"/>
        <v>1</v>
      </c>
      <c r="K1502" s="6">
        <f t="shared" si="71"/>
        <v>2</v>
      </c>
    </row>
    <row r="1503" spans="3:11" x14ac:dyDescent="0.25">
      <c r="C1503" s="14">
        <v>44625</v>
      </c>
      <c r="D1503" s="8">
        <v>0.73958333333333337</v>
      </c>
      <c r="E1503" s="77" t="s">
        <v>225</v>
      </c>
      <c r="F1503" s="8"/>
      <c r="G1503" s="8"/>
      <c r="H1503" s="15">
        <v>9</v>
      </c>
      <c r="I1503" s="13">
        <f t="shared" si="69"/>
        <v>1268</v>
      </c>
      <c r="J1503" s="8">
        <f t="shared" si="70"/>
        <v>2</v>
      </c>
      <c r="K1503" s="6">
        <f t="shared" si="71"/>
        <v>2</v>
      </c>
    </row>
    <row r="1504" spans="3:11" x14ac:dyDescent="0.25">
      <c r="C1504" s="14">
        <v>44625</v>
      </c>
      <c r="D1504" s="8">
        <v>0.73958333333333337</v>
      </c>
      <c r="E1504" s="77" t="s">
        <v>225</v>
      </c>
      <c r="F1504" s="8"/>
      <c r="G1504" s="8"/>
      <c r="H1504" s="15">
        <v>9</v>
      </c>
      <c r="I1504" s="13">
        <f t="shared" si="69"/>
        <v>1268</v>
      </c>
      <c r="J1504" s="8">
        <f t="shared" si="70"/>
        <v>1</v>
      </c>
      <c r="K1504" s="6">
        <f t="shared" si="71"/>
        <v>2</v>
      </c>
    </row>
    <row r="1505" spans="3:11" x14ac:dyDescent="0.25">
      <c r="C1505" s="14">
        <v>44632</v>
      </c>
      <c r="D1505" s="8">
        <v>0.54861111111111105</v>
      </c>
      <c r="E1505" s="77" t="s">
        <v>225</v>
      </c>
      <c r="F1505" s="8"/>
      <c r="G1505" s="8"/>
      <c r="H1505" s="15">
        <v>2</v>
      </c>
      <c r="I1505" s="13">
        <f t="shared" si="69"/>
        <v>1269</v>
      </c>
      <c r="J1505" s="8">
        <f t="shared" si="70"/>
        <v>2</v>
      </c>
      <c r="K1505" s="6">
        <f t="shared" si="71"/>
        <v>2</v>
      </c>
    </row>
    <row r="1506" spans="3:11" x14ac:dyDescent="0.25">
      <c r="C1506" s="14">
        <v>44632</v>
      </c>
      <c r="D1506" s="8">
        <v>0.54861111111111105</v>
      </c>
      <c r="E1506" s="77" t="s">
        <v>225</v>
      </c>
      <c r="F1506" s="8"/>
      <c r="G1506" s="8"/>
      <c r="H1506" s="15">
        <v>2</v>
      </c>
      <c r="I1506" s="13">
        <f t="shared" si="69"/>
        <v>1269</v>
      </c>
      <c r="J1506" s="8">
        <f t="shared" si="70"/>
        <v>1</v>
      </c>
      <c r="K1506" s="6">
        <f t="shared" si="71"/>
        <v>2</v>
      </c>
    </row>
    <row r="1507" spans="3:11" x14ac:dyDescent="0.25">
      <c r="C1507" s="14">
        <v>44632</v>
      </c>
      <c r="D1507" s="8">
        <v>0.68055555555555547</v>
      </c>
      <c r="E1507" s="77" t="s">
        <v>225</v>
      </c>
      <c r="F1507" s="8"/>
      <c r="G1507" s="8"/>
      <c r="H1507" s="15">
        <v>7</v>
      </c>
      <c r="I1507" s="13">
        <f t="shared" si="69"/>
        <v>1270</v>
      </c>
      <c r="J1507" s="8">
        <f t="shared" si="70"/>
        <v>2</v>
      </c>
      <c r="K1507" s="6">
        <f t="shared" si="71"/>
        <v>2</v>
      </c>
    </row>
    <row r="1508" spans="3:11" x14ac:dyDescent="0.25">
      <c r="C1508" s="14">
        <v>44632</v>
      </c>
      <c r="D1508" s="8">
        <v>0.68055555555555547</v>
      </c>
      <c r="E1508" s="77" t="s">
        <v>225</v>
      </c>
      <c r="F1508" s="8"/>
      <c r="G1508" s="8"/>
      <c r="H1508" s="15">
        <v>7</v>
      </c>
      <c r="I1508" s="13">
        <f t="shared" si="69"/>
        <v>1270</v>
      </c>
      <c r="J1508" s="8">
        <f t="shared" si="70"/>
        <v>1</v>
      </c>
      <c r="K1508" s="6">
        <f t="shared" si="71"/>
        <v>2</v>
      </c>
    </row>
    <row r="1509" spans="3:11" x14ac:dyDescent="0.25">
      <c r="C1509" s="14">
        <v>44632</v>
      </c>
      <c r="D1509" s="8">
        <v>0.70833333333333337</v>
      </c>
      <c r="E1509" s="77" t="s">
        <v>225</v>
      </c>
      <c r="F1509" s="8"/>
      <c r="G1509" s="8"/>
      <c r="H1509" s="15">
        <v>8</v>
      </c>
      <c r="I1509" s="13">
        <f t="shared" si="69"/>
        <v>1271</v>
      </c>
      <c r="J1509" s="8">
        <f t="shared" si="70"/>
        <v>1</v>
      </c>
      <c r="K1509" s="6">
        <f t="shared" si="71"/>
        <v>1</v>
      </c>
    </row>
    <row r="1510" spans="3:11" x14ac:dyDescent="0.25">
      <c r="C1510" s="14">
        <v>44639</v>
      </c>
      <c r="D1510" s="8">
        <v>0.51736111111111105</v>
      </c>
      <c r="E1510" s="77" t="s">
        <v>225</v>
      </c>
      <c r="F1510" s="8"/>
      <c r="G1510" s="8"/>
      <c r="H1510" s="15">
        <v>1</v>
      </c>
      <c r="I1510" s="13">
        <f t="shared" si="69"/>
        <v>1272</v>
      </c>
      <c r="J1510" s="8">
        <f t="shared" si="70"/>
        <v>1</v>
      </c>
      <c r="K1510" s="6">
        <f t="shared" si="71"/>
        <v>1</v>
      </c>
    </row>
    <row r="1511" spans="3:11" x14ac:dyDescent="0.25">
      <c r="C1511" s="14">
        <v>44639</v>
      </c>
      <c r="D1511" s="8">
        <v>0.54513888888888895</v>
      </c>
      <c r="E1511" s="77" t="s">
        <v>225</v>
      </c>
      <c r="F1511" s="8"/>
      <c r="G1511" s="8"/>
      <c r="H1511" s="15">
        <v>2</v>
      </c>
      <c r="I1511" s="13">
        <f t="shared" si="69"/>
        <v>1273</v>
      </c>
      <c r="J1511" s="8">
        <f t="shared" si="70"/>
        <v>2</v>
      </c>
      <c r="K1511" s="6">
        <f t="shared" si="71"/>
        <v>2</v>
      </c>
    </row>
    <row r="1512" spans="3:11" x14ac:dyDescent="0.25">
      <c r="C1512" s="14">
        <v>44639</v>
      </c>
      <c r="D1512" s="8">
        <v>0.54513888888888895</v>
      </c>
      <c r="E1512" s="77" t="s">
        <v>225</v>
      </c>
      <c r="F1512" s="8"/>
      <c r="G1512" s="8"/>
      <c r="H1512" s="15">
        <v>2</v>
      </c>
      <c r="I1512" s="13">
        <f t="shared" si="69"/>
        <v>1273</v>
      </c>
      <c r="J1512" s="8">
        <f t="shared" si="70"/>
        <v>1</v>
      </c>
      <c r="K1512" s="6">
        <f t="shared" si="71"/>
        <v>2</v>
      </c>
    </row>
    <row r="1513" spans="3:11" x14ac:dyDescent="0.25">
      <c r="C1513" s="14">
        <v>44639</v>
      </c>
      <c r="D1513" s="8">
        <v>0.65277777777777779</v>
      </c>
      <c r="E1513" s="77" t="s">
        <v>225</v>
      </c>
      <c r="F1513" s="8"/>
      <c r="G1513" s="8"/>
      <c r="H1513" s="15">
        <v>6</v>
      </c>
      <c r="I1513" s="13">
        <f t="shared" si="69"/>
        <v>1274</v>
      </c>
      <c r="J1513" s="8">
        <f t="shared" si="70"/>
        <v>2</v>
      </c>
      <c r="K1513" s="6">
        <f t="shared" si="71"/>
        <v>2</v>
      </c>
    </row>
    <row r="1514" spans="3:11" x14ac:dyDescent="0.25">
      <c r="C1514" s="14">
        <v>44639</v>
      </c>
      <c r="D1514" s="8">
        <v>0.65277777777777779</v>
      </c>
      <c r="E1514" s="77" t="s">
        <v>225</v>
      </c>
      <c r="F1514" s="8"/>
      <c r="G1514" s="8"/>
      <c r="H1514" s="15">
        <v>6</v>
      </c>
      <c r="I1514" s="13">
        <f t="shared" si="69"/>
        <v>1274</v>
      </c>
      <c r="J1514" s="8">
        <f t="shared" si="70"/>
        <v>1</v>
      </c>
      <c r="K1514" s="6">
        <f t="shared" si="71"/>
        <v>2</v>
      </c>
    </row>
    <row r="1515" spans="3:11" x14ac:dyDescent="0.25">
      <c r="C1515" s="14">
        <v>44639</v>
      </c>
      <c r="D1515" s="8">
        <v>0.68055555555555547</v>
      </c>
      <c r="E1515" s="77" t="s">
        <v>225</v>
      </c>
      <c r="F1515" s="8"/>
      <c r="G1515" s="8"/>
      <c r="H1515" s="15">
        <v>7</v>
      </c>
      <c r="I1515" s="13">
        <f t="shared" si="69"/>
        <v>1275</v>
      </c>
      <c r="J1515" s="8">
        <f t="shared" si="70"/>
        <v>1</v>
      </c>
      <c r="K1515" s="6">
        <f t="shared" si="71"/>
        <v>1</v>
      </c>
    </row>
    <row r="1516" spans="3:11" x14ac:dyDescent="0.25">
      <c r="C1516" s="14">
        <v>44639</v>
      </c>
      <c r="D1516" s="8">
        <v>0.70833333333333337</v>
      </c>
      <c r="E1516" s="77" t="s">
        <v>225</v>
      </c>
      <c r="F1516" s="8"/>
      <c r="G1516" s="8"/>
      <c r="H1516" s="15">
        <v>8</v>
      </c>
      <c r="I1516" s="13">
        <f t="shared" si="69"/>
        <v>1276</v>
      </c>
      <c r="J1516" s="8">
        <f t="shared" si="70"/>
        <v>1</v>
      </c>
      <c r="K1516" s="6">
        <f t="shared" si="71"/>
        <v>1</v>
      </c>
    </row>
    <row r="1517" spans="3:11" x14ac:dyDescent="0.25">
      <c r="C1517" s="14">
        <v>44645</v>
      </c>
      <c r="D1517" s="8">
        <v>0.82291666666666663</v>
      </c>
      <c r="E1517" s="77" t="s">
        <v>3</v>
      </c>
      <c r="F1517" s="8"/>
      <c r="G1517" s="8"/>
      <c r="H1517" s="15">
        <v>4</v>
      </c>
      <c r="I1517" s="13">
        <f t="shared" si="69"/>
        <v>1277</v>
      </c>
      <c r="J1517" s="8">
        <f t="shared" si="70"/>
        <v>2</v>
      </c>
      <c r="K1517" s="6">
        <f t="shared" si="71"/>
        <v>2</v>
      </c>
    </row>
    <row r="1518" spans="3:11" x14ac:dyDescent="0.25">
      <c r="C1518" s="14">
        <v>44645</v>
      </c>
      <c r="D1518" s="8">
        <v>0.82291666666666663</v>
      </c>
      <c r="E1518" s="77" t="s">
        <v>3</v>
      </c>
      <c r="F1518" s="8"/>
      <c r="G1518" s="8"/>
      <c r="H1518" s="15">
        <v>4</v>
      </c>
      <c r="I1518" s="13">
        <f t="shared" si="69"/>
        <v>1277</v>
      </c>
      <c r="J1518" s="8">
        <f t="shared" si="70"/>
        <v>1</v>
      </c>
      <c r="K1518" s="6">
        <f t="shared" si="71"/>
        <v>2</v>
      </c>
    </row>
    <row r="1519" spans="3:11" x14ac:dyDescent="0.25">
      <c r="C1519" s="14">
        <v>44645</v>
      </c>
      <c r="D1519" s="8">
        <v>0.88541666666666663</v>
      </c>
      <c r="E1519" s="77" t="s">
        <v>3</v>
      </c>
      <c r="F1519" s="8"/>
      <c r="G1519" s="8"/>
      <c r="H1519" s="15">
        <v>7</v>
      </c>
      <c r="I1519" s="13">
        <f t="shared" si="69"/>
        <v>1278</v>
      </c>
      <c r="J1519" s="8">
        <f t="shared" si="70"/>
        <v>1</v>
      </c>
      <c r="K1519" s="6">
        <f t="shared" si="71"/>
        <v>1</v>
      </c>
    </row>
    <row r="1520" spans="3:11" x14ac:dyDescent="0.25">
      <c r="C1520" s="14">
        <v>44646</v>
      </c>
      <c r="D1520" s="8">
        <v>0.70486111111111116</v>
      </c>
      <c r="E1520" s="77" t="s">
        <v>229</v>
      </c>
      <c r="F1520" s="8"/>
      <c r="G1520" s="8"/>
      <c r="H1520" s="15">
        <v>5</v>
      </c>
      <c r="I1520" s="13">
        <f t="shared" si="69"/>
        <v>1279</v>
      </c>
      <c r="J1520" s="8">
        <f t="shared" si="70"/>
        <v>1</v>
      </c>
      <c r="K1520" s="6">
        <f t="shared" si="71"/>
        <v>1</v>
      </c>
    </row>
    <row r="1521" spans="3:11" x14ac:dyDescent="0.25">
      <c r="C1521" s="14">
        <v>44646</v>
      </c>
      <c r="D1521" s="8">
        <v>0.64930555555555558</v>
      </c>
      <c r="E1521" s="77" t="s">
        <v>229</v>
      </c>
      <c r="F1521" s="8"/>
      <c r="G1521" s="8"/>
      <c r="H1521" s="15">
        <v>6</v>
      </c>
      <c r="I1521" s="13">
        <f t="shared" si="69"/>
        <v>1280</v>
      </c>
      <c r="J1521" s="8">
        <f t="shared" si="70"/>
        <v>2</v>
      </c>
      <c r="K1521" s="6">
        <f t="shared" si="71"/>
        <v>2</v>
      </c>
    </row>
    <row r="1522" spans="3:11" x14ac:dyDescent="0.25">
      <c r="C1522" s="14">
        <v>44646</v>
      </c>
      <c r="D1522" s="8">
        <v>0.64930555555555558</v>
      </c>
      <c r="E1522" s="77" t="s">
        <v>229</v>
      </c>
      <c r="F1522" s="8"/>
      <c r="G1522" s="8"/>
      <c r="H1522" s="15">
        <v>6</v>
      </c>
      <c r="I1522" s="13">
        <f t="shared" si="69"/>
        <v>1280</v>
      </c>
      <c r="J1522" s="8">
        <f t="shared" si="70"/>
        <v>1</v>
      </c>
      <c r="K1522" s="6">
        <f t="shared" si="71"/>
        <v>2</v>
      </c>
    </row>
    <row r="1523" spans="3:11" x14ac:dyDescent="0.25">
      <c r="C1523" s="14">
        <v>44653</v>
      </c>
      <c r="D1523" s="8">
        <v>0.51736111111111105</v>
      </c>
      <c r="E1523" s="77" t="s">
        <v>236</v>
      </c>
      <c r="F1523" s="8"/>
      <c r="G1523" s="8"/>
      <c r="H1523" s="15">
        <v>1</v>
      </c>
      <c r="I1523" s="13">
        <f t="shared" si="69"/>
        <v>1281</v>
      </c>
      <c r="J1523" s="8">
        <f t="shared" si="70"/>
        <v>1</v>
      </c>
      <c r="K1523" s="6">
        <f t="shared" si="71"/>
        <v>1</v>
      </c>
    </row>
    <row r="1524" spans="3:11" x14ac:dyDescent="0.25">
      <c r="C1524" s="14">
        <v>44653</v>
      </c>
      <c r="D1524" s="8">
        <v>0.59375</v>
      </c>
      <c r="E1524" s="77" t="s">
        <v>236</v>
      </c>
      <c r="F1524" s="8"/>
      <c r="G1524" s="8"/>
      <c r="H1524" s="15">
        <v>4</v>
      </c>
      <c r="I1524" s="13">
        <f t="shared" si="69"/>
        <v>1282</v>
      </c>
      <c r="J1524" s="8">
        <f t="shared" si="70"/>
        <v>2</v>
      </c>
      <c r="K1524" s="6">
        <f t="shared" si="71"/>
        <v>2</v>
      </c>
    </row>
    <row r="1525" spans="3:11" x14ac:dyDescent="0.25">
      <c r="C1525" s="14">
        <v>44653</v>
      </c>
      <c r="D1525" s="8">
        <v>0.59375</v>
      </c>
      <c r="E1525" s="77" t="s">
        <v>236</v>
      </c>
      <c r="F1525" s="8"/>
      <c r="G1525" s="8"/>
      <c r="H1525" s="15">
        <v>4</v>
      </c>
      <c r="I1525" s="13">
        <f t="shared" si="69"/>
        <v>1282</v>
      </c>
      <c r="J1525" s="8">
        <f t="shared" si="70"/>
        <v>1</v>
      </c>
      <c r="K1525" s="6">
        <f t="shared" si="71"/>
        <v>2</v>
      </c>
    </row>
    <row r="1526" spans="3:11" x14ac:dyDescent="0.25">
      <c r="C1526" s="14">
        <v>44660</v>
      </c>
      <c r="D1526" s="8">
        <v>0.54513888888888895</v>
      </c>
      <c r="E1526" s="77" t="s">
        <v>107</v>
      </c>
      <c r="F1526" s="8"/>
      <c r="G1526" s="8"/>
      <c r="H1526" s="15">
        <v>2</v>
      </c>
      <c r="I1526" s="13">
        <f t="shared" si="69"/>
        <v>1283</v>
      </c>
      <c r="J1526" s="8">
        <f t="shared" si="70"/>
        <v>1</v>
      </c>
      <c r="K1526" s="6">
        <f t="shared" si="71"/>
        <v>1</v>
      </c>
    </row>
    <row r="1527" spans="3:11" x14ac:dyDescent="0.25">
      <c r="C1527" s="14">
        <v>44660</v>
      </c>
      <c r="D1527" s="8">
        <v>0.56944444444444442</v>
      </c>
      <c r="E1527" s="77" t="s">
        <v>107</v>
      </c>
      <c r="F1527" s="8"/>
      <c r="G1527" s="8"/>
      <c r="H1527" s="15">
        <v>3</v>
      </c>
      <c r="I1527" s="13">
        <f t="shared" si="69"/>
        <v>1284</v>
      </c>
      <c r="J1527" s="8">
        <f t="shared" si="70"/>
        <v>2</v>
      </c>
      <c r="K1527" s="6">
        <f t="shared" si="71"/>
        <v>2</v>
      </c>
    </row>
    <row r="1528" spans="3:11" x14ac:dyDescent="0.25">
      <c r="C1528" s="14">
        <v>44660</v>
      </c>
      <c r="D1528" s="8">
        <v>0.56944444444444442</v>
      </c>
      <c r="E1528" s="77" t="s">
        <v>107</v>
      </c>
      <c r="F1528" s="8"/>
      <c r="G1528" s="8"/>
      <c r="H1528" s="15">
        <v>3</v>
      </c>
      <c r="I1528" s="13">
        <f t="shared" si="69"/>
        <v>1284</v>
      </c>
      <c r="J1528" s="8">
        <f t="shared" si="70"/>
        <v>1</v>
      </c>
      <c r="K1528" s="6">
        <f t="shared" si="71"/>
        <v>2</v>
      </c>
    </row>
    <row r="1529" spans="3:11" x14ac:dyDescent="0.25">
      <c r="C1529" s="14">
        <v>44660</v>
      </c>
      <c r="D1529" s="8">
        <v>0.70138888888888884</v>
      </c>
      <c r="E1529" s="77" t="s">
        <v>107</v>
      </c>
      <c r="F1529" s="8"/>
      <c r="G1529" s="8"/>
      <c r="H1529" s="15">
        <v>8</v>
      </c>
      <c r="I1529" s="13">
        <f t="shared" si="69"/>
        <v>1285</v>
      </c>
      <c r="J1529" s="8">
        <f t="shared" si="70"/>
        <v>2</v>
      </c>
      <c r="K1529" s="6">
        <f t="shared" si="71"/>
        <v>2</v>
      </c>
    </row>
    <row r="1530" spans="3:11" x14ac:dyDescent="0.25">
      <c r="C1530" s="14">
        <v>44660</v>
      </c>
      <c r="D1530" s="8">
        <v>0.70138888888888884</v>
      </c>
      <c r="E1530" s="77" t="s">
        <v>107</v>
      </c>
      <c r="F1530" s="8"/>
      <c r="G1530" s="8"/>
      <c r="H1530" s="15">
        <v>8</v>
      </c>
      <c r="I1530" s="13">
        <f t="shared" si="69"/>
        <v>1285</v>
      </c>
      <c r="J1530" s="8">
        <f t="shared" si="70"/>
        <v>1</v>
      </c>
      <c r="K1530" s="6">
        <f t="shared" si="71"/>
        <v>2</v>
      </c>
    </row>
    <row r="1531" spans="3:11" x14ac:dyDescent="0.25">
      <c r="C1531" s="14">
        <v>44660</v>
      </c>
      <c r="D1531" s="8">
        <v>0.72569444444444453</v>
      </c>
      <c r="E1531" s="77" t="s">
        <v>107</v>
      </c>
      <c r="F1531" s="8"/>
      <c r="G1531" s="8"/>
      <c r="H1531" s="15">
        <v>9</v>
      </c>
      <c r="I1531" s="13">
        <f t="shared" si="69"/>
        <v>1286</v>
      </c>
      <c r="J1531" s="8">
        <f t="shared" si="70"/>
        <v>2</v>
      </c>
      <c r="K1531" s="6">
        <f t="shared" si="71"/>
        <v>2</v>
      </c>
    </row>
    <row r="1532" spans="3:11" x14ac:dyDescent="0.25">
      <c r="C1532" s="14">
        <v>44660</v>
      </c>
      <c r="D1532" s="8">
        <v>0.72569444444444453</v>
      </c>
      <c r="E1532" s="77" t="s">
        <v>107</v>
      </c>
      <c r="F1532" s="8"/>
      <c r="G1532" s="8"/>
      <c r="H1532" s="15">
        <v>9</v>
      </c>
      <c r="I1532" s="13">
        <f t="shared" si="69"/>
        <v>1286</v>
      </c>
      <c r="J1532" s="8">
        <f t="shared" si="70"/>
        <v>1</v>
      </c>
      <c r="K1532" s="6">
        <f t="shared" si="71"/>
        <v>2</v>
      </c>
    </row>
    <row r="1533" spans="3:11" x14ac:dyDescent="0.25">
      <c r="C1533" s="14">
        <v>44667</v>
      </c>
      <c r="D1533" s="8">
        <v>0.5625</v>
      </c>
      <c r="E1533" s="77" t="s">
        <v>107</v>
      </c>
      <c r="F1533" s="8"/>
      <c r="G1533" s="8"/>
      <c r="H1533" s="15">
        <v>1</v>
      </c>
      <c r="I1533" s="13">
        <f t="shared" si="69"/>
        <v>1287</v>
      </c>
      <c r="J1533" s="8">
        <f t="shared" si="70"/>
        <v>1</v>
      </c>
      <c r="K1533" s="6">
        <f t="shared" si="71"/>
        <v>1</v>
      </c>
    </row>
    <row r="1534" spans="3:11" x14ac:dyDescent="0.25">
      <c r="C1534" s="14">
        <v>44667</v>
      </c>
      <c r="D1534" s="8">
        <v>0.64583333333333337</v>
      </c>
      <c r="E1534" s="77" t="s">
        <v>107</v>
      </c>
      <c r="F1534" s="8"/>
      <c r="G1534" s="8"/>
      <c r="H1534" s="15">
        <v>6</v>
      </c>
      <c r="I1534" s="13">
        <f t="shared" si="69"/>
        <v>1288</v>
      </c>
      <c r="J1534" s="8">
        <f t="shared" si="70"/>
        <v>1</v>
      </c>
      <c r="K1534" s="6">
        <f t="shared" si="71"/>
        <v>1</v>
      </c>
    </row>
    <row r="1535" spans="3:11" x14ac:dyDescent="0.25">
      <c r="C1535" s="14">
        <v>44667</v>
      </c>
      <c r="D1535" s="8">
        <v>0.67361111111111116</v>
      </c>
      <c r="E1535" s="77" t="s">
        <v>107</v>
      </c>
      <c r="F1535" s="8"/>
      <c r="G1535" s="8"/>
      <c r="H1535" s="15">
        <v>7</v>
      </c>
      <c r="I1535" s="13">
        <f t="shared" si="69"/>
        <v>1289</v>
      </c>
      <c r="J1535" s="8">
        <f t="shared" si="70"/>
        <v>2</v>
      </c>
      <c r="K1535" s="6">
        <f t="shared" si="71"/>
        <v>2</v>
      </c>
    </row>
    <row r="1536" spans="3:11" x14ac:dyDescent="0.25">
      <c r="C1536" s="14">
        <v>44667</v>
      </c>
      <c r="D1536" s="8">
        <v>0.67361111111111116</v>
      </c>
      <c r="E1536" s="77" t="s">
        <v>107</v>
      </c>
      <c r="F1536" s="8"/>
      <c r="G1536" s="8"/>
      <c r="H1536" s="15">
        <v>7</v>
      </c>
      <c r="I1536" s="13">
        <f t="shared" si="69"/>
        <v>1289</v>
      </c>
      <c r="J1536" s="8">
        <f t="shared" si="70"/>
        <v>1</v>
      </c>
      <c r="K1536" s="6">
        <f t="shared" si="71"/>
        <v>2</v>
      </c>
    </row>
    <row r="1537" spans="3:11" x14ac:dyDescent="0.25">
      <c r="C1537" s="14">
        <v>44674</v>
      </c>
      <c r="D1537" s="8">
        <v>0.53125</v>
      </c>
      <c r="E1537" s="77" t="s">
        <v>107</v>
      </c>
      <c r="F1537" s="8"/>
      <c r="G1537" s="8"/>
      <c r="H1537" s="15">
        <v>2</v>
      </c>
      <c r="I1537" s="13">
        <f t="shared" si="69"/>
        <v>1290</v>
      </c>
      <c r="J1537" s="8">
        <f t="shared" si="70"/>
        <v>2</v>
      </c>
      <c r="K1537" s="6">
        <f t="shared" si="71"/>
        <v>2</v>
      </c>
    </row>
    <row r="1538" spans="3:11" x14ac:dyDescent="0.25">
      <c r="C1538" s="14">
        <v>44674</v>
      </c>
      <c r="D1538" s="8">
        <v>0.53125</v>
      </c>
      <c r="E1538" s="77" t="s">
        <v>107</v>
      </c>
      <c r="F1538" s="8"/>
      <c r="G1538" s="8"/>
      <c r="H1538" s="15">
        <v>2</v>
      </c>
      <c r="I1538" s="13">
        <f t="shared" si="69"/>
        <v>1290</v>
      </c>
      <c r="J1538" s="8">
        <f t="shared" si="70"/>
        <v>1</v>
      </c>
      <c r="K1538" s="6">
        <f t="shared" si="71"/>
        <v>2</v>
      </c>
    </row>
    <row r="1539" spans="3:11" x14ac:dyDescent="0.25">
      <c r="C1539" s="14">
        <v>44674</v>
      </c>
      <c r="D1539" s="8">
        <v>0.58333333333333337</v>
      </c>
      <c r="E1539" s="77" t="s">
        <v>107</v>
      </c>
      <c r="F1539" s="8"/>
      <c r="G1539" s="8"/>
      <c r="H1539" s="15">
        <v>4</v>
      </c>
      <c r="I1539" s="13">
        <f t="shared" si="69"/>
        <v>1291</v>
      </c>
      <c r="J1539" s="8">
        <f t="shared" si="70"/>
        <v>1</v>
      </c>
      <c r="K1539" s="6">
        <f t="shared" si="71"/>
        <v>1</v>
      </c>
    </row>
    <row r="1540" spans="3:11" x14ac:dyDescent="0.25">
      <c r="C1540" s="14">
        <v>44674</v>
      </c>
      <c r="D1540" s="8">
        <v>0.66319444444444442</v>
      </c>
      <c r="E1540" s="77" t="s">
        <v>107</v>
      </c>
      <c r="F1540" s="8"/>
      <c r="G1540" s="8"/>
      <c r="H1540" s="15">
        <v>7</v>
      </c>
      <c r="I1540" s="13">
        <f t="shared" si="69"/>
        <v>1292</v>
      </c>
      <c r="J1540" s="8">
        <f t="shared" si="70"/>
        <v>2</v>
      </c>
      <c r="K1540" s="6">
        <f t="shared" si="71"/>
        <v>2</v>
      </c>
    </row>
    <row r="1541" spans="3:11" x14ac:dyDescent="0.25">
      <c r="C1541" s="14">
        <v>44674</v>
      </c>
      <c r="D1541" s="8">
        <v>0.66319444444444442</v>
      </c>
      <c r="E1541" s="77" t="s">
        <v>107</v>
      </c>
      <c r="F1541" s="8"/>
      <c r="G1541" s="8"/>
      <c r="H1541" s="15">
        <v>7</v>
      </c>
      <c r="I1541" s="13">
        <f t="shared" si="69"/>
        <v>1292</v>
      </c>
      <c r="J1541" s="8">
        <f t="shared" si="70"/>
        <v>1</v>
      </c>
      <c r="K1541" s="6">
        <f t="shared" si="71"/>
        <v>2</v>
      </c>
    </row>
    <row r="1542" spans="3:11" x14ac:dyDescent="0.25">
      <c r="C1542" s="14">
        <v>44674</v>
      </c>
      <c r="D1542" s="8">
        <v>0.69097222222222221</v>
      </c>
      <c r="E1542" s="77" t="s">
        <v>107</v>
      </c>
      <c r="F1542" s="8"/>
      <c r="G1542" s="8"/>
      <c r="H1542" s="15">
        <v>8</v>
      </c>
      <c r="I1542" s="13">
        <f t="shared" ref="I1542:I1605" si="72">IF(AND(C1542=C1541,H1542=H1541,D1541=D1542),I1541,I1541+1)</f>
        <v>1293</v>
      </c>
      <c r="J1542" s="8">
        <f t="shared" ref="J1542:J1605" si="73">IF(I1542=I1544,3,IF(I1542=I1543,2,1))</f>
        <v>1</v>
      </c>
      <c r="K1542" s="6">
        <f t="shared" ref="K1542:K1605" si="74">IF(J1540=3,3,IF(J1541=3,3,IF(J1541=2,2,J1542)))</f>
        <v>1</v>
      </c>
    </row>
    <row r="1543" spans="3:11" x14ac:dyDescent="0.25">
      <c r="C1543" s="14">
        <v>44676</v>
      </c>
      <c r="D1543" s="8">
        <v>0.54166666666666663</v>
      </c>
      <c r="E1543" s="77" t="s">
        <v>225</v>
      </c>
      <c r="F1543" s="8"/>
      <c r="G1543" s="8"/>
      <c r="H1543" s="15">
        <v>1</v>
      </c>
      <c r="I1543" s="13">
        <f t="shared" si="72"/>
        <v>1294</v>
      </c>
      <c r="J1543" s="8">
        <f t="shared" si="73"/>
        <v>2</v>
      </c>
      <c r="K1543" s="6">
        <f t="shared" si="74"/>
        <v>2</v>
      </c>
    </row>
    <row r="1544" spans="3:11" x14ac:dyDescent="0.25">
      <c r="C1544" s="14">
        <v>44676</v>
      </c>
      <c r="D1544" s="8">
        <v>0.54166666666666663</v>
      </c>
      <c r="E1544" s="77" t="s">
        <v>225</v>
      </c>
      <c r="F1544" s="8"/>
      <c r="G1544" s="8"/>
      <c r="H1544" s="15">
        <v>1</v>
      </c>
      <c r="I1544" s="13">
        <f t="shared" si="72"/>
        <v>1294</v>
      </c>
      <c r="J1544" s="8">
        <f t="shared" si="73"/>
        <v>1</v>
      </c>
      <c r="K1544" s="6">
        <f t="shared" si="74"/>
        <v>2</v>
      </c>
    </row>
    <row r="1545" spans="3:11" x14ac:dyDescent="0.25">
      <c r="C1545" s="14">
        <v>44676</v>
      </c>
      <c r="D1545" s="8">
        <v>0.63888888888888895</v>
      </c>
      <c r="E1545" s="77" t="s">
        <v>225</v>
      </c>
      <c r="F1545" s="8"/>
      <c r="G1545" s="8"/>
      <c r="H1545" s="15">
        <v>5</v>
      </c>
      <c r="I1545" s="13">
        <f t="shared" si="72"/>
        <v>1295</v>
      </c>
      <c r="J1545" s="8">
        <f t="shared" si="73"/>
        <v>2</v>
      </c>
      <c r="K1545" s="6">
        <f t="shared" si="74"/>
        <v>2</v>
      </c>
    </row>
    <row r="1546" spans="3:11" x14ac:dyDescent="0.25">
      <c r="C1546" s="14">
        <v>44676</v>
      </c>
      <c r="D1546" s="8">
        <v>0.63888888888888895</v>
      </c>
      <c r="E1546" s="77" t="s">
        <v>225</v>
      </c>
      <c r="F1546" s="8"/>
      <c r="G1546" s="8"/>
      <c r="H1546" s="15">
        <v>5</v>
      </c>
      <c r="I1546" s="13">
        <f t="shared" si="72"/>
        <v>1295</v>
      </c>
      <c r="J1546" s="8">
        <f t="shared" si="73"/>
        <v>1</v>
      </c>
      <c r="K1546" s="6">
        <f t="shared" si="74"/>
        <v>2</v>
      </c>
    </row>
    <row r="1547" spans="3:11" x14ac:dyDescent="0.25">
      <c r="C1547" s="14">
        <v>44676</v>
      </c>
      <c r="D1547" s="8">
        <v>0.71180555555555547</v>
      </c>
      <c r="E1547" s="77" t="s">
        <v>225</v>
      </c>
      <c r="F1547" s="8"/>
      <c r="G1547" s="8"/>
      <c r="H1547" s="15">
        <v>8</v>
      </c>
      <c r="I1547" s="13">
        <f t="shared" si="72"/>
        <v>1296</v>
      </c>
      <c r="J1547" s="8">
        <f t="shared" si="73"/>
        <v>1</v>
      </c>
      <c r="K1547" s="6">
        <f t="shared" si="74"/>
        <v>1</v>
      </c>
    </row>
    <row r="1548" spans="3:11" x14ac:dyDescent="0.25">
      <c r="C1548" s="14">
        <v>44681</v>
      </c>
      <c r="D1548" s="8">
        <v>0.53125</v>
      </c>
      <c r="E1548" s="77" t="s">
        <v>231</v>
      </c>
      <c r="F1548" s="8"/>
      <c r="G1548" s="8"/>
      <c r="H1548" s="15">
        <v>2</v>
      </c>
      <c r="I1548" s="13">
        <f t="shared" si="72"/>
        <v>1297</v>
      </c>
      <c r="J1548" s="8">
        <f t="shared" si="73"/>
        <v>1</v>
      </c>
      <c r="K1548" s="6">
        <f t="shared" si="74"/>
        <v>1</v>
      </c>
    </row>
    <row r="1549" spans="3:11" x14ac:dyDescent="0.25">
      <c r="C1549" s="14">
        <v>44681</v>
      </c>
      <c r="D1549" s="8">
        <v>0.57986111111111105</v>
      </c>
      <c r="E1549" s="77" t="s">
        <v>231</v>
      </c>
      <c r="F1549" s="8"/>
      <c r="G1549" s="8"/>
      <c r="H1549" s="15">
        <v>4</v>
      </c>
      <c r="I1549" s="13">
        <f t="shared" si="72"/>
        <v>1298</v>
      </c>
      <c r="J1549" s="8">
        <f t="shared" si="73"/>
        <v>2</v>
      </c>
      <c r="K1549" s="6">
        <f t="shared" si="74"/>
        <v>2</v>
      </c>
    </row>
    <row r="1550" spans="3:11" x14ac:dyDescent="0.25">
      <c r="C1550" s="14">
        <v>44681</v>
      </c>
      <c r="D1550" s="8">
        <v>0.57986111111111105</v>
      </c>
      <c r="E1550" s="77" t="s">
        <v>231</v>
      </c>
      <c r="F1550" s="8"/>
      <c r="G1550" s="8"/>
      <c r="H1550" s="15">
        <v>4</v>
      </c>
      <c r="I1550" s="13">
        <f t="shared" si="72"/>
        <v>1298</v>
      </c>
      <c r="J1550" s="8">
        <f t="shared" si="73"/>
        <v>1</v>
      </c>
      <c r="K1550" s="6">
        <f t="shared" si="74"/>
        <v>2</v>
      </c>
    </row>
    <row r="1551" spans="3:11" x14ac:dyDescent="0.25">
      <c r="C1551" s="14">
        <v>44681</v>
      </c>
      <c r="D1551" s="8">
        <v>0.63194444444444442</v>
      </c>
      <c r="E1551" s="77" t="s">
        <v>231</v>
      </c>
      <c r="F1551" s="8"/>
      <c r="G1551" s="8"/>
      <c r="H1551" s="15">
        <v>6</v>
      </c>
      <c r="I1551" s="13">
        <f t="shared" si="72"/>
        <v>1299</v>
      </c>
      <c r="J1551" s="8">
        <f t="shared" si="73"/>
        <v>2</v>
      </c>
      <c r="K1551" s="6">
        <f t="shared" si="74"/>
        <v>2</v>
      </c>
    </row>
    <row r="1552" spans="3:11" x14ac:dyDescent="0.25">
      <c r="C1552" s="14">
        <v>44681</v>
      </c>
      <c r="D1552" s="8">
        <v>0.63194444444444442</v>
      </c>
      <c r="E1552" s="77" t="s">
        <v>231</v>
      </c>
      <c r="F1552" s="8"/>
      <c r="G1552" s="8"/>
      <c r="H1552" s="15">
        <v>6</v>
      </c>
      <c r="I1552" s="13">
        <f t="shared" si="72"/>
        <v>1299</v>
      </c>
      <c r="J1552" s="8">
        <f t="shared" si="73"/>
        <v>1</v>
      </c>
      <c r="K1552" s="6">
        <f t="shared" si="74"/>
        <v>2</v>
      </c>
    </row>
    <row r="1553" spans="3:11" x14ac:dyDescent="0.25">
      <c r="C1553" s="14">
        <v>44681</v>
      </c>
      <c r="D1553" s="8">
        <v>0.70486111111111116</v>
      </c>
      <c r="E1553" s="77" t="s">
        <v>231</v>
      </c>
      <c r="F1553" s="8"/>
      <c r="G1553" s="8"/>
      <c r="H1553" s="15">
        <v>9</v>
      </c>
      <c r="I1553" s="13">
        <f t="shared" si="72"/>
        <v>1300</v>
      </c>
      <c r="J1553" s="8">
        <f t="shared" si="73"/>
        <v>1</v>
      </c>
      <c r="K1553" s="6">
        <f t="shared" si="74"/>
        <v>1</v>
      </c>
    </row>
    <row r="1554" spans="3:11" x14ac:dyDescent="0.25">
      <c r="C1554" s="14">
        <v>44688</v>
      </c>
      <c r="D1554" s="8">
        <v>0.55208333333333337</v>
      </c>
      <c r="E1554" s="77" t="s">
        <v>107</v>
      </c>
      <c r="F1554" s="8"/>
      <c r="G1554" s="8"/>
      <c r="H1554" s="15">
        <v>3</v>
      </c>
      <c r="I1554" s="13">
        <f t="shared" si="72"/>
        <v>1301</v>
      </c>
      <c r="J1554" s="8">
        <f t="shared" si="73"/>
        <v>3</v>
      </c>
      <c r="K1554" s="6">
        <f t="shared" si="74"/>
        <v>3</v>
      </c>
    </row>
    <row r="1555" spans="3:11" x14ac:dyDescent="0.25">
      <c r="C1555" s="14">
        <v>44688</v>
      </c>
      <c r="D1555" s="8">
        <v>0.55208333333333337</v>
      </c>
      <c r="E1555" s="77" t="s">
        <v>107</v>
      </c>
      <c r="F1555" s="8"/>
      <c r="G1555" s="8"/>
      <c r="H1555" s="15">
        <v>3</v>
      </c>
      <c r="I1555" s="13">
        <f t="shared" si="72"/>
        <v>1301</v>
      </c>
      <c r="J1555" s="8">
        <f t="shared" si="73"/>
        <v>2</v>
      </c>
      <c r="K1555" s="6">
        <f t="shared" si="74"/>
        <v>3</v>
      </c>
    </row>
    <row r="1556" spans="3:11" x14ac:dyDescent="0.25">
      <c r="C1556" s="14">
        <v>44688</v>
      </c>
      <c r="D1556" s="8">
        <v>0.55208333333333337</v>
      </c>
      <c r="E1556" s="77" t="s">
        <v>107</v>
      </c>
      <c r="F1556" s="8"/>
      <c r="G1556" s="8"/>
      <c r="H1556" s="15">
        <v>3</v>
      </c>
      <c r="I1556" s="13">
        <f t="shared" si="72"/>
        <v>1301</v>
      </c>
      <c r="J1556" s="8">
        <f t="shared" si="73"/>
        <v>1</v>
      </c>
      <c r="K1556" s="6">
        <f t="shared" si="74"/>
        <v>3</v>
      </c>
    </row>
    <row r="1557" spans="3:11" x14ac:dyDescent="0.25">
      <c r="C1557" s="14">
        <v>44688</v>
      </c>
      <c r="D1557" s="8">
        <v>0.65277777777777779</v>
      </c>
      <c r="E1557" s="77" t="s">
        <v>107</v>
      </c>
      <c r="F1557" s="8"/>
      <c r="G1557" s="8"/>
      <c r="H1557" s="15">
        <v>7</v>
      </c>
      <c r="I1557" s="13">
        <f t="shared" si="72"/>
        <v>1302</v>
      </c>
      <c r="J1557" s="8">
        <f t="shared" si="73"/>
        <v>1</v>
      </c>
      <c r="K1557" s="6">
        <f t="shared" si="74"/>
        <v>1</v>
      </c>
    </row>
    <row r="1558" spans="3:11" x14ac:dyDescent="0.25">
      <c r="C1558" s="14">
        <v>44695</v>
      </c>
      <c r="D1558" s="8">
        <v>0.64583333333333337</v>
      </c>
      <c r="E1558" s="77" t="s">
        <v>225</v>
      </c>
      <c r="F1558" s="8"/>
      <c r="G1558" s="8"/>
      <c r="H1558" s="15">
        <v>7</v>
      </c>
      <c r="I1558" s="13">
        <f t="shared" si="72"/>
        <v>1303</v>
      </c>
      <c r="J1558" s="8">
        <f t="shared" si="73"/>
        <v>2</v>
      </c>
      <c r="K1558" s="6">
        <f t="shared" si="74"/>
        <v>2</v>
      </c>
    </row>
    <row r="1559" spans="3:11" x14ac:dyDescent="0.25">
      <c r="C1559" s="14">
        <v>44695</v>
      </c>
      <c r="D1559" s="8">
        <v>0.64583333333333337</v>
      </c>
      <c r="E1559" s="77" t="s">
        <v>225</v>
      </c>
      <c r="F1559" s="8"/>
      <c r="G1559" s="8"/>
      <c r="H1559" s="15">
        <v>7</v>
      </c>
      <c r="I1559" s="13">
        <f t="shared" si="72"/>
        <v>1303</v>
      </c>
      <c r="J1559" s="8">
        <f t="shared" si="73"/>
        <v>1</v>
      </c>
      <c r="K1559" s="6">
        <f t="shared" si="74"/>
        <v>2</v>
      </c>
    </row>
    <row r="1560" spans="3:11" x14ac:dyDescent="0.25">
      <c r="C1560" s="14">
        <v>44695</v>
      </c>
      <c r="D1560" s="8">
        <v>0.69791666666666663</v>
      </c>
      <c r="E1560" s="77" t="s">
        <v>225</v>
      </c>
      <c r="F1560" s="8"/>
      <c r="G1560" s="8"/>
      <c r="H1560" s="15">
        <v>9</v>
      </c>
      <c r="I1560" s="13">
        <f t="shared" si="72"/>
        <v>1304</v>
      </c>
      <c r="J1560" s="8">
        <f t="shared" si="73"/>
        <v>1</v>
      </c>
      <c r="K1560" s="6">
        <f t="shared" si="74"/>
        <v>1</v>
      </c>
    </row>
    <row r="1561" spans="3:11" x14ac:dyDescent="0.25">
      <c r="C1561" s="14">
        <v>44702</v>
      </c>
      <c r="D1561" s="8">
        <v>0.49305555555555558</v>
      </c>
      <c r="E1561" s="77" t="s">
        <v>225</v>
      </c>
      <c r="F1561" s="8"/>
      <c r="G1561" s="8"/>
      <c r="H1561" s="15">
        <v>1</v>
      </c>
      <c r="I1561" s="13">
        <f t="shared" si="72"/>
        <v>1305</v>
      </c>
      <c r="J1561" s="8">
        <f t="shared" si="73"/>
        <v>1</v>
      </c>
      <c r="K1561" s="6">
        <f t="shared" si="74"/>
        <v>1</v>
      </c>
    </row>
    <row r="1562" spans="3:11" x14ac:dyDescent="0.25">
      <c r="C1562" s="14">
        <v>44702</v>
      </c>
      <c r="D1562" s="8">
        <v>0.61458333333333337</v>
      </c>
      <c r="E1562" s="77" t="s">
        <v>225</v>
      </c>
      <c r="F1562" s="8"/>
      <c r="G1562" s="8"/>
      <c r="H1562" s="15">
        <v>6</v>
      </c>
      <c r="I1562" s="13">
        <f t="shared" si="72"/>
        <v>1306</v>
      </c>
      <c r="J1562" s="8">
        <f t="shared" si="73"/>
        <v>1</v>
      </c>
      <c r="K1562" s="6">
        <f t="shared" si="74"/>
        <v>1</v>
      </c>
    </row>
    <row r="1563" spans="3:11" x14ac:dyDescent="0.25">
      <c r="C1563" s="14">
        <v>44709</v>
      </c>
      <c r="D1563" s="8">
        <v>0.49305555555555558</v>
      </c>
      <c r="E1563" s="77" t="s">
        <v>107</v>
      </c>
      <c r="F1563" s="8"/>
      <c r="G1563" s="8"/>
      <c r="H1563" s="15">
        <v>1</v>
      </c>
      <c r="I1563" s="13">
        <f t="shared" si="72"/>
        <v>1307</v>
      </c>
      <c r="J1563" s="8">
        <f t="shared" si="73"/>
        <v>2</v>
      </c>
      <c r="K1563" s="6">
        <f t="shared" si="74"/>
        <v>2</v>
      </c>
    </row>
    <row r="1564" spans="3:11" x14ac:dyDescent="0.25">
      <c r="C1564" s="14">
        <v>44709</v>
      </c>
      <c r="D1564" s="8">
        <v>0.49305555555555558</v>
      </c>
      <c r="E1564" s="77" t="s">
        <v>107</v>
      </c>
      <c r="F1564" s="8"/>
      <c r="G1564" s="8"/>
      <c r="H1564" s="15">
        <v>1</v>
      </c>
      <c r="I1564" s="13">
        <f t="shared" si="72"/>
        <v>1307</v>
      </c>
      <c r="J1564" s="8">
        <f t="shared" si="73"/>
        <v>1</v>
      </c>
      <c r="K1564" s="6">
        <f t="shared" si="74"/>
        <v>2</v>
      </c>
    </row>
    <row r="1565" spans="3:11" x14ac:dyDescent="0.25">
      <c r="C1565" s="14">
        <v>44709</v>
      </c>
      <c r="D1565" s="8">
        <v>0.67013888888888884</v>
      </c>
      <c r="E1565" s="77" t="s">
        <v>107</v>
      </c>
      <c r="F1565" s="8"/>
      <c r="G1565" s="8"/>
      <c r="H1565" s="15">
        <v>8</v>
      </c>
      <c r="I1565" s="13">
        <f t="shared" si="72"/>
        <v>1308</v>
      </c>
      <c r="J1565" s="8">
        <f t="shared" si="73"/>
        <v>1</v>
      </c>
      <c r="K1565" s="6">
        <f t="shared" si="74"/>
        <v>1</v>
      </c>
    </row>
    <row r="1566" spans="3:11" x14ac:dyDescent="0.25">
      <c r="C1566" s="14">
        <v>44716</v>
      </c>
      <c r="D1566" s="8">
        <v>0.49305555555555558</v>
      </c>
      <c r="E1566" s="77" t="s">
        <v>225</v>
      </c>
      <c r="F1566" s="8"/>
      <c r="G1566" s="8"/>
      <c r="H1566" s="15">
        <v>1</v>
      </c>
      <c r="I1566" s="13">
        <f t="shared" si="72"/>
        <v>1309</v>
      </c>
      <c r="J1566" s="8">
        <f t="shared" si="73"/>
        <v>1</v>
      </c>
      <c r="K1566" s="6">
        <f t="shared" si="74"/>
        <v>1</v>
      </c>
    </row>
    <row r="1567" spans="3:11" x14ac:dyDescent="0.25">
      <c r="C1567" s="14">
        <v>44716</v>
      </c>
      <c r="D1567" s="8">
        <v>0.54166666666666663</v>
      </c>
      <c r="E1567" s="77" t="s">
        <v>225</v>
      </c>
      <c r="F1567" s="8"/>
      <c r="G1567" s="8"/>
      <c r="H1567" s="15">
        <v>3</v>
      </c>
      <c r="I1567" s="13">
        <f t="shared" si="72"/>
        <v>1310</v>
      </c>
      <c r="J1567" s="8">
        <f t="shared" si="73"/>
        <v>2</v>
      </c>
      <c r="K1567" s="6">
        <f t="shared" si="74"/>
        <v>2</v>
      </c>
    </row>
    <row r="1568" spans="3:11" x14ac:dyDescent="0.25">
      <c r="C1568" s="14">
        <v>44716</v>
      </c>
      <c r="D1568" s="8">
        <v>0.54166666666666663</v>
      </c>
      <c r="E1568" s="77" t="s">
        <v>225</v>
      </c>
      <c r="F1568" s="8"/>
      <c r="G1568" s="8"/>
      <c r="H1568" s="15">
        <v>3</v>
      </c>
      <c r="I1568" s="13">
        <f t="shared" si="72"/>
        <v>1310</v>
      </c>
      <c r="J1568" s="8">
        <f t="shared" si="73"/>
        <v>1</v>
      </c>
      <c r="K1568" s="6">
        <f t="shared" si="74"/>
        <v>2</v>
      </c>
    </row>
    <row r="1569" spans="3:11" x14ac:dyDescent="0.25">
      <c r="C1569" s="14">
        <v>44716</v>
      </c>
      <c r="D1569" s="8">
        <v>0.61458333333333337</v>
      </c>
      <c r="E1569" s="77" t="s">
        <v>225</v>
      </c>
      <c r="F1569" s="8"/>
      <c r="G1569" s="8"/>
      <c r="H1569" s="15">
        <v>6</v>
      </c>
      <c r="I1569" s="13">
        <f t="shared" si="72"/>
        <v>1311</v>
      </c>
      <c r="J1569" s="8">
        <f t="shared" si="73"/>
        <v>1</v>
      </c>
      <c r="K1569" s="6">
        <f t="shared" si="74"/>
        <v>1</v>
      </c>
    </row>
    <row r="1570" spans="3:11" x14ac:dyDescent="0.25">
      <c r="C1570" s="14">
        <v>44723</v>
      </c>
      <c r="D1570" s="8">
        <v>0.51736111111111105</v>
      </c>
      <c r="E1570" s="77" t="s">
        <v>231</v>
      </c>
      <c r="F1570" s="8"/>
      <c r="G1570" s="8"/>
      <c r="H1570" s="15">
        <v>2</v>
      </c>
      <c r="I1570" s="13">
        <f t="shared" si="72"/>
        <v>1312</v>
      </c>
      <c r="J1570" s="8">
        <f t="shared" si="73"/>
        <v>2</v>
      </c>
      <c r="K1570" s="6">
        <f t="shared" si="74"/>
        <v>2</v>
      </c>
    </row>
    <row r="1571" spans="3:11" x14ac:dyDescent="0.25">
      <c r="C1571" s="14">
        <v>44723</v>
      </c>
      <c r="D1571" s="8">
        <v>0.51736111111111105</v>
      </c>
      <c r="E1571" s="77" t="s">
        <v>231</v>
      </c>
      <c r="F1571" s="8"/>
      <c r="G1571" s="8"/>
      <c r="H1571" s="15">
        <v>2</v>
      </c>
      <c r="I1571" s="13">
        <f t="shared" si="72"/>
        <v>1312</v>
      </c>
      <c r="J1571" s="8">
        <f t="shared" si="73"/>
        <v>1</v>
      </c>
      <c r="K1571" s="6">
        <f t="shared" si="74"/>
        <v>2</v>
      </c>
    </row>
    <row r="1572" spans="3:11" x14ac:dyDescent="0.25">
      <c r="C1572" s="14">
        <v>44723</v>
      </c>
      <c r="D1572" s="8">
        <v>0.61458333333333337</v>
      </c>
      <c r="E1572" s="77" t="s">
        <v>231</v>
      </c>
      <c r="F1572" s="8"/>
      <c r="G1572" s="8"/>
      <c r="H1572" s="15">
        <v>6</v>
      </c>
      <c r="I1572" s="13">
        <f t="shared" si="72"/>
        <v>1313</v>
      </c>
      <c r="J1572" s="8">
        <f t="shared" si="73"/>
        <v>1</v>
      </c>
      <c r="K1572" s="6">
        <f t="shared" si="74"/>
        <v>1</v>
      </c>
    </row>
    <row r="1573" spans="3:11" x14ac:dyDescent="0.25">
      <c r="C1573" s="14">
        <v>44723</v>
      </c>
      <c r="D1573" s="8">
        <v>0.66666666666666663</v>
      </c>
      <c r="E1573" s="77" t="s">
        <v>231</v>
      </c>
      <c r="F1573" s="8"/>
      <c r="G1573" s="8"/>
      <c r="H1573" s="15">
        <v>8</v>
      </c>
      <c r="I1573" s="13">
        <f t="shared" si="72"/>
        <v>1314</v>
      </c>
      <c r="J1573" s="8">
        <f t="shared" si="73"/>
        <v>1</v>
      </c>
      <c r="K1573" s="6">
        <f t="shared" si="74"/>
        <v>1</v>
      </c>
    </row>
    <row r="1574" spans="3:11" x14ac:dyDescent="0.25">
      <c r="C1574" s="14">
        <v>44723</v>
      </c>
      <c r="D1574" s="8">
        <v>0.69027777777777777</v>
      </c>
      <c r="E1574" s="77" t="s">
        <v>231</v>
      </c>
      <c r="F1574" s="8"/>
      <c r="G1574" s="8"/>
      <c r="H1574" s="15">
        <v>9</v>
      </c>
      <c r="I1574" s="13">
        <f t="shared" si="72"/>
        <v>1315</v>
      </c>
      <c r="J1574" s="8">
        <f t="shared" si="73"/>
        <v>1</v>
      </c>
      <c r="K1574" s="6">
        <f t="shared" si="74"/>
        <v>1</v>
      </c>
    </row>
    <row r="1575" spans="3:11" x14ac:dyDescent="0.25">
      <c r="C1575" s="14">
        <v>44730</v>
      </c>
      <c r="D1575" s="8">
        <v>0.49305555555555558</v>
      </c>
      <c r="E1575" s="77" t="s">
        <v>225</v>
      </c>
      <c r="F1575" s="8"/>
      <c r="G1575" s="8"/>
      <c r="H1575" s="15">
        <v>1</v>
      </c>
      <c r="I1575" s="13">
        <f t="shared" si="72"/>
        <v>1316</v>
      </c>
      <c r="J1575" s="8">
        <f t="shared" si="73"/>
        <v>1</v>
      </c>
      <c r="K1575" s="6">
        <f t="shared" si="74"/>
        <v>1</v>
      </c>
    </row>
    <row r="1576" spans="3:11" x14ac:dyDescent="0.25">
      <c r="C1576" s="14">
        <v>44730</v>
      </c>
      <c r="D1576" s="8">
        <v>0.56597222222222221</v>
      </c>
      <c r="E1576" s="77" t="s">
        <v>225</v>
      </c>
      <c r="F1576" s="8"/>
      <c r="G1576" s="8"/>
      <c r="H1576" s="15">
        <v>4</v>
      </c>
      <c r="I1576" s="13">
        <f t="shared" si="72"/>
        <v>1317</v>
      </c>
      <c r="J1576" s="8">
        <f t="shared" si="73"/>
        <v>1</v>
      </c>
      <c r="K1576" s="6">
        <f t="shared" si="74"/>
        <v>1</v>
      </c>
    </row>
    <row r="1577" spans="3:11" x14ac:dyDescent="0.25">
      <c r="C1577" s="14">
        <v>44730</v>
      </c>
      <c r="D1577" s="8">
        <v>0.66666666666666663</v>
      </c>
      <c r="E1577" s="77" t="s">
        <v>225</v>
      </c>
      <c r="F1577" s="8"/>
      <c r="G1577" s="8"/>
      <c r="H1577" s="15">
        <v>8</v>
      </c>
      <c r="I1577" s="13">
        <f t="shared" si="72"/>
        <v>1318</v>
      </c>
      <c r="J1577" s="8">
        <f t="shared" si="73"/>
        <v>1</v>
      </c>
      <c r="K1577" s="6">
        <f t="shared" si="74"/>
        <v>1</v>
      </c>
    </row>
    <row r="1578" spans="3:11" x14ac:dyDescent="0.25">
      <c r="C1578" s="14">
        <v>44730</v>
      </c>
      <c r="D1578" s="8">
        <v>0.68958333333333333</v>
      </c>
      <c r="E1578" s="77" t="s">
        <v>225</v>
      </c>
      <c r="F1578" s="8"/>
      <c r="G1578" s="8"/>
      <c r="H1578" s="15">
        <v>9</v>
      </c>
      <c r="I1578" s="13">
        <f t="shared" si="72"/>
        <v>1319</v>
      </c>
      <c r="J1578" s="8">
        <f t="shared" si="73"/>
        <v>2</v>
      </c>
      <c r="K1578" s="6">
        <f t="shared" si="74"/>
        <v>2</v>
      </c>
    </row>
    <row r="1579" spans="3:11" x14ac:dyDescent="0.25">
      <c r="C1579" s="14">
        <v>44730</v>
      </c>
      <c r="D1579" s="8">
        <v>0.68958333333333333</v>
      </c>
      <c r="E1579" s="77" t="s">
        <v>225</v>
      </c>
      <c r="F1579" s="8"/>
      <c r="G1579" s="8"/>
      <c r="H1579" s="15">
        <v>9</v>
      </c>
      <c r="I1579" s="13">
        <f t="shared" si="72"/>
        <v>1319</v>
      </c>
      <c r="J1579" s="8">
        <f t="shared" si="73"/>
        <v>1</v>
      </c>
      <c r="K1579" s="6">
        <f t="shared" si="74"/>
        <v>2</v>
      </c>
    </row>
    <row r="1580" spans="3:11" x14ac:dyDescent="0.25">
      <c r="C1580" s="14">
        <v>44737</v>
      </c>
      <c r="D1580" s="8">
        <v>0.56597222222222221</v>
      </c>
      <c r="E1580" s="77" t="s">
        <v>107</v>
      </c>
      <c r="F1580" s="8"/>
      <c r="G1580" s="8"/>
      <c r="H1580" s="15">
        <v>4</v>
      </c>
      <c r="I1580" s="13">
        <f t="shared" si="72"/>
        <v>1320</v>
      </c>
      <c r="J1580" s="8">
        <f t="shared" si="73"/>
        <v>3</v>
      </c>
      <c r="K1580" s="6">
        <f t="shared" si="74"/>
        <v>3</v>
      </c>
    </row>
    <row r="1581" spans="3:11" x14ac:dyDescent="0.25">
      <c r="C1581" s="14">
        <v>44737</v>
      </c>
      <c r="D1581" s="8">
        <v>0.56597222222222221</v>
      </c>
      <c r="E1581" s="77" t="s">
        <v>107</v>
      </c>
      <c r="F1581" s="8"/>
      <c r="G1581" s="8"/>
      <c r="H1581" s="15">
        <v>4</v>
      </c>
      <c r="I1581" s="13">
        <f t="shared" si="72"/>
        <v>1320</v>
      </c>
      <c r="J1581" s="8">
        <f t="shared" si="73"/>
        <v>2</v>
      </c>
      <c r="K1581" s="6">
        <f t="shared" si="74"/>
        <v>3</v>
      </c>
    </row>
    <row r="1582" spans="3:11" x14ac:dyDescent="0.25">
      <c r="C1582" s="14">
        <v>44737</v>
      </c>
      <c r="D1582" s="8">
        <v>0.56597222222222221</v>
      </c>
      <c r="E1582" s="77" t="s">
        <v>107</v>
      </c>
      <c r="F1582" s="8"/>
      <c r="G1582" s="8"/>
      <c r="H1582" s="15">
        <v>4</v>
      </c>
      <c r="I1582" s="13">
        <f t="shared" si="72"/>
        <v>1320</v>
      </c>
      <c r="J1582" s="8">
        <f t="shared" si="73"/>
        <v>1</v>
      </c>
      <c r="K1582" s="6">
        <f t="shared" si="74"/>
        <v>3</v>
      </c>
    </row>
    <row r="1583" spans="3:11" x14ac:dyDescent="0.25">
      <c r="C1583" s="14">
        <v>44737</v>
      </c>
      <c r="D1583" s="8">
        <v>0.68958333333333333</v>
      </c>
      <c r="E1583" s="77" t="s">
        <v>107</v>
      </c>
      <c r="F1583" s="8"/>
      <c r="G1583" s="8"/>
      <c r="H1583" s="15">
        <v>9</v>
      </c>
      <c r="I1583" s="13">
        <f t="shared" si="72"/>
        <v>1321</v>
      </c>
      <c r="J1583" s="8">
        <f t="shared" si="73"/>
        <v>2</v>
      </c>
      <c r="K1583" s="6">
        <f t="shared" si="74"/>
        <v>2</v>
      </c>
    </row>
    <row r="1584" spans="3:11" x14ac:dyDescent="0.25">
      <c r="C1584" s="14">
        <v>44737</v>
      </c>
      <c r="D1584" s="8">
        <v>0.68958333333333333</v>
      </c>
      <c r="E1584" s="77" t="s">
        <v>107</v>
      </c>
      <c r="F1584" s="8"/>
      <c r="G1584" s="8"/>
      <c r="H1584" s="15">
        <v>9</v>
      </c>
      <c r="I1584" s="13">
        <f t="shared" si="72"/>
        <v>1321</v>
      </c>
      <c r="J1584" s="8">
        <f t="shared" si="73"/>
        <v>1</v>
      </c>
      <c r="K1584" s="6">
        <f t="shared" si="74"/>
        <v>2</v>
      </c>
    </row>
    <row r="1585" spans="3:11" x14ac:dyDescent="0.25">
      <c r="C1585" s="14">
        <v>44744</v>
      </c>
      <c r="D1585" s="8">
        <v>0.49305555555555558</v>
      </c>
      <c r="E1585" s="77" t="s">
        <v>225</v>
      </c>
      <c r="F1585" s="8"/>
      <c r="G1585" s="8"/>
      <c r="H1585" s="15">
        <v>1</v>
      </c>
      <c r="I1585" s="13">
        <f t="shared" si="72"/>
        <v>1322</v>
      </c>
      <c r="J1585" s="8">
        <f t="shared" si="73"/>
        <v>1</v>
      </c>
      <c r="K1585" s="6">
        <f t="shared" si="74"/>
        <v>1</v>
      </c>
    </row>
    <row r="1586" spans="3:11" x14ac:dyDescent="0.25">
      <c r="C1586" s="14">
        <v>44744</v>
      </c>
      <c r="D1586" s="8">
        <v>0.62152777777777779</v>
      </c>
      <c r="E1586" s="77" t="s">
        <v>225</v>
      </c>
      <c r="F1586" s="8"/>
      <c r="G1586" s="8"/>
      <c r="H1586" s="15">
        <v>6</v>
      </c>
      <c r="I1586" s="13">
        <f t="shared" si="72"/>
        <v>1323</v>
      </c>
      <c r="J1586" s="8">
        <f t="shared" si="73"/>
        <v>1</v>
      </c>
      <c r="K1586" s="6">
        <f t="shared" si="74"/>
        <v>1</v>
      </c>
    </row>
    <row r="1587" spans="3:11" x14ac:dyDescent="0.25">
      <c r="C1587" s="14">
        <v>44744</v>
      </c>
      <c r="D1587" s="8">
        <v>0.64583333333333337</v>
      </c>
      <c r="E1587" s="77" t="s">
        <v>225</v>
      </c>
      <c r="F1587" s="8"/>
      <c r="G1587" s="8"/>
      <c r="H1587" s="15">
        <v>7</v>
      </c>
      <c r="I1587" s="13">
        <f t="shared" si="72"/>
        <v>1324</v>
      </c>
      <c r="J1587" s="8">
        <f t="shared" si="73"/>
        <v>2</v>
      </c>
      <c r="K1587" s="6">
        <f t="shared" si="74"/>
        <v>2</v>
      </c>
    </row>
    <row r="1588" spans="3:11" x14ac:dyDescent="0.25">
      <c r="C1588" s="14">
        <v>44744</v>
      </c>
      <c r="D1588" s="8">
        <v>0.64583333333333337</v>
      </c>
      <c r="E1588" s="77" t="s">
        <v>225</v>
      </c>
      <c r="F1588" s="8"/>
      <c r="G1588" s="8"/>
      <c r="H1588" s="15">
        <v>7</v>
      </c>
      <c r="I1588" s="13">
        <f t="shared" si="72"/>
        <v>1324</v>
      </c>
      <c r="J1588" s="8">
        <f t="shared" si="73"/>
        <v>1</v>
      </c>
      <c r="K1588" s="6">
        <f t="shared" si="74"/>
        <v>2</v>
      </c>
    </row>
    <row r="1589" spans="3:11" x14ac:dyDescent="0.25">
      <c r="C1589" s="14">
        <v>44744</v>
      </c>
      <c r="D1589" s="8">
        <v>0.67361111111111116</v>
      </c>
      <c r="E1589" s="77" t="s">
        <v>225</v>
      </c>
      <c r="F1589" s="8"/>
      <c r="G1589" s="8"/>
      <c r="H1589" s="15">
        <v>8</v>
      </c>
      <c r="I1589" s="13">
        <f t="shared" si="72"/>
        <v>1325</v>
      </c>
      <c r="J1589" s="8">
        <f t="shared" si="73"/>
        <v>2</v>
      </c>
      <c r="K1589" s="6">
        <f t="shared" si="74"/>
        <v>2</v>
      </c>
    </row>
    <row r="1590" spans="3:11" x14ac:dyDescent="0.25">
      <c r="C1590" s="14">
        <v>44744</v>
      </c>
      <c r="D1590" s="8">
        <v>0.67361111111111116</v>
      </c>
      <c r="E1590" s="77" t="s">
        <v>225</v>
      </c>
      <c r="F1590" s="8"/>
      <c r="G1590" s="8"/>
      <c r="H1590" s="15">
        <v>8</v>
      </c>
      <c r="I1590" s="13">
        <f t="shared" si="72"/>
        <v>1325</v>
      </c>
      <c r="J1590" s="8">
        <f t="shared" si="73"/>
        <v>1</v>
      </c>
      <c r="K1590" s="6">
        <f t="shared" si="74"/>
        <v>2</v>
      </c>
    </row>
    <row r="1591" spans="3:11" x14ac:dyDescent="0.25">
      <c r="C1591" s="14">
        <v>44751</v>
      </c>
      <c r="D1591" s="8">
        <v>0.64930555555555558</v>
      </c>
      <c r="E1591" s="77" t="s">
        <v>107</v>
      </c>
      <c r="F1591" s="8"/>
      <c r="G1591" s="8"/>
      <c r="H1591" s="15">
        <v>7</v>
      </c>
      <c r="I1591" s="13">
        <f t="shared" si="72"/>
        <v>1326</v>
      </c>
      <c r="J1591" s="8">
        <f t="shared" si="73"/>
        <v>1</v>
      </c>
      <c r="K1591" s="6">
        <f t="shared" si="74"/>
        <v>1</v>
      </c>
    </row>
    <row r="1592" spans="3:11" x14ac:dyDescent="0.25">
      <c r="C1592" s="14">
        <v>44751</v>
      </c>
      <c r="D1592" s="8">
        <v>0.67361111111111116</v>
      </c>
      <c r="E1592" s="77" t="s">
        <v>107</v>
      </c>
      <c r="F1592" s="8"/>
      <c r="G1592" s="8"/>
      <c r="H1592" s="15">
        <v>8</v>
      </c>
      <c r="I1592" s="13">
        <f t="shared" si="72"/>
        <v>1327</v>
      </c>
      <c r="J1592" s="8">
        <f t="shared" si="73"/>
        <v>2</v>
      </c>
      <c r="K1592" s="6">
        <f t="shared" si="74"/>
        <v>2</v>
      </c>
    </row>
    <row r="1593" spans="3:11" x14ac:dyDescent="0.25">
      <c r="C1593" s="14">
        <v>44751</v>
      </c>
      <c r="D1593" s="8">
        <v>0.67361111111111116</v>
      </c>
      <c r="E1593" s="77" t="s">
        <v>107</v>
      </c>
      <c r="F1593" s="8"/>
      <c r="G1593" s="8"/>
      <c r="H1593" s="15">
        <v>8</v>
      </c>
      <c r="I1593" s="13">
        <f t="shared" si="72"/>
        <v>1327</v>
      </c>
      <c r="J1593" s="8">
        <f t="shared" si="73"/>
        <v>1</v>
      </c>
      <c r="K1593" s="6">
        <f t="shared" si="74"/>
        <v>2</v>
      </c>
    </row>
    <row r="1594" spans="3:11" x14ac:dyDescent="0.25">
      <c r="C1594" s="14">
        <v>44758</v>
      </c>
      <c r="D1594" s="8">
        <v>0.57291666666666663</v>
      </c>
      <c r="E1594" s="77" t="s">
        <v>225</v>
      </c>
      <c r="F1594" s="8"/>
      <c r="G1594" s="8"/>
      <c r="H1594" s="15">
        <v>4</v>
      </c>
      <c r="I1594" s="13">
        <f t="shared" si="72"/>
        <v>1328</v>
      </c>
      <c r="J1594" s="8">
        <f t="shared" si="73"/>
        <v>2</v>
      </c>
      <c r="K1594" s="6">
        <f t="shared" si="74"/>
        <v>2</v>
      </c>
    </row>
    <row r="1595" spans="3:11" x14ac:dyDescent="0.25">
      <c r="C1595" s="14">
        <v>44758</v>
      </c>
      <c r="D1595" s="8">
        <v>0.57291666666666663</v>
      </c>
      <c r="E1595" s="77" t="s">
        <v>225</v>
      </c>
      <c r="F1595" s="8"/>
      <c r="G1595" s="8"/>
      <c r="H1595" s="15">
        <v>4</v>
      </c>
      <c r="I1595" s="13">
        <f t="shared" si="72"/>
        <v>1328</v>
      </c>
      <c r="J1595" s="8">
        <f t="shared" si="73"/>
        <v>1</v>
      </c>
      <c r="K1595" s="6">
        <f t="shared" si="74"/>
        <v>2</v>
      </c>
    </row>
    <row r="1596" spans="3:11" x14ac:dyDescent="0.25">
      <c r="C1596" s="14">
        <v>44758</v>
      </c>
      <c r="D1596" s="8">
        <v>0.625</v>
      </c>
      <c r="E1596" s="77" t="s">
        <v>225</v>
      </c>
      <c r="F1596" s="8"/>
      <c r="G1596" s="8"/>
      <c r="H1596" s="15">
        <v>6</v>
      </c>
      <c r="I1596" s="13">
        <f t="shared" si="72"/>
        <v>1329</v>
      </c>
      <c r="J1596" s="8">
        <f t="shared" si="73"/>
        <v>1</v>
      </c>
      <c r="K1596" s="6">
        <f t="shared" si="74"/>
        <v>1</v>
      </c>
    </row>
    <row r="1597" spans="3:11" x14ac:dyDescent="0.25">
      <c r="C1597" s="14">
        <v>44758</v>
      </c>
      <c r="D1597" s="8">
        <v>0.65277777777777779</v>
      </c>
      <c r="E1597" s="77" t="s">
        <v>225</v>
      </c>
      <c r="F1597" s="8"/>
      <c r="G1597" s="8"/>
      <c r="H1597" s="15">
        <v>7</v>
      </c>
      <c r="I1597" s="13">
        <f t="shared" si="72"/>
        <v>1330</v>
      </c>
      <c r="J1597" s="8">
        <f t="shared" si="73"/>
        <v>1</v>
      </c>
      <c r="K1597" s="6">
        <f t="shared" si="74"/>
        <v>1</v>
      </c>
    </row>
    <row r="1598" spans="3:11" x14ac:dyDescent="0.25">
      <c r="C1598" s="14">
        <v>44758</v>
      </c>
      <c r="D1598" s="8">
        <v>0.69930555555555562</v>
      </c>
      <c r="E1598" s="77" t="s">
        <v>225</v>
      </c>
      <c r="F1598" s="8"/>
      <c r="G1598" s="8"/>
      <c r="H1598" s="15">
        <v>9</v>
      </c>
      <c r="I1598" s="13">
        <f t="shared" si="72"/>
        <v>1331</v>
      </c>
      <c r="J1598" s="8">
        <f t="shared" si="73"/>
        <v>2</v>
      </c>
      <c r="K1598" s="6">
        <f t="shared" si="74"/>
        <v>2</v>
      </c>
    </row>
    <row r="1599" spans="3:11" x14ac:dyDescent="0.25">
      <c r="C1599" s="14">
        <v>44758</v>
      </c>
      <c r="D1599" s="8">
        <v>0.69930555555555562</v>
      </c>
      <c r="E1599" s="77" t="s">
        <v>225</v>
      </c>
      <c r="F1599" s="8"/>
      <c r="G1599" s="8"/>
      <c r="H1599" s="15">
        <v>9</v>
      </c>
      <c r="I1599" s="13">
        <f t="shared" si="72"/>
        <v>1331</v>
      </c>
      <c r="J1599" s="8">
        <f t="shared" si="73"/>
        <v>1</v>
      </c>
      <c r="K1599" s="6">
        <f t="shared" si="74"/>
        <v>2</v>
      </c>
    </row>
    <row r="1600" spans="3:11" x14ac:dyDescent="0.25">
      <c r="C1600" s="14">
        <v>44639</v>
      </c>
      <c r="D1600" s="8">
        <v>0.54513888888888895</v>
      </c>
      <c r="E1600" s="77" t="s">
        <v>225</v>
      </c>
      <c r="F1600" s="8"/>
      <c r="G1600" s="8"/>
      <c r="H1600" s="15">
        <v>2</v>
      </c>
      <c r="I1600" s="13">
        <f t="shared" si="72"/>
        <v>1332</v>
      </c>
      <c r="J1600" s="8">
        <f t="shared" si="73"/>
        <v>1</v>
      </c>
      <c r="K1600" s="6">
        <f t="shared" si="74"/>
        <v>1</v>
      </c>
    </row>
    <row r="1601" spans="3:11" x14ac:dyDescent="0.25">
      <c r="C1601" s="14">
        <v>44639</v>
      </c>
      <c r="D1601" s="8">
        <v>0.65277777777777779</v>
      </c>
      <c r="E1601" s="77" t="s">
        <v>225</v>
      </c>
      <c r="F1601" s="8"/>
      <c r="G1601" s="8"/>
      <c r="H1601" s="15">
        <v>6</v>
      </c>
      <c r="I1601" s="13">
        <f t="shared" si="72"/>
        <v>1333</v>
      </c>
      <c r="J1601" s="8">
        <f t="shared" si="73"/>
        <v>2</v>
      </c>
      <c r="K1601" s="6">
        <f t="shared" si="74"/>
        <v>2</v>
      </c>
    </row>
    <row r="1602" spans="3:11" x14ac:dyDescent="0.25">
      <c r="C1602" s="14">
        <v>44639</v>
      </c>
      <c r="D1602" s="8">
        <v>0.65277777777777779</v>
      </c>
      <c r="E1602" s="77" t="s">
        <v>225</v>
      </c>
      <c r="F1602" s="8"/>
      <c r="G1602" s="8"/>
      <c r="H1602" s="15">
        <v>6</v>
      </c>
      <c r="I1602" s="13">
        <f t="shared" si="72"/>
        <v>1333</v>
      </c>
      <c r="J1602" s="8">
        <f t="shared" si="73"/>
        <v>1</v>
      </c>
      <c r="K1602" s="6">
        <f t="shared" si="74"/>
        <v>2</v>
      </c>
    </row>
    <row r="1603" spans="3:11" x14ac:dyDescent="0.25">
      <c r="C1603" s="14">
        <v>44639</v>
      </c>
      <c r="D1603" s="8">
        <v>0.68055555555555547</v>
      </c>
      <c r="E1603" s="77" t="s">
        <v>225</v>
      </c>
      <c r="F1603" s="8"/>
      <c r="G1603" s="8"/>
      <c r="H1603" s="15">
        <v>7</v>
      </c>
      <c r="I1603" s="13">
        <f t="shared" si="72"/>
        <v>1334</v>
      </c>
      <c r="J1603" s="8">
        <f t="shared" si="73"/>
        <v>1</v>
      </c>
      <c r="K1603" s="6">
        <f t="shared" si="74"/>
        <v>1</v>
      </c>
    </row>
    <row r="1604" spans="3:11" x14ac:dyDescent="0.25">
      <c r="C1604" s="14">
        <v>44639</v>
      </c>
      <c r="D1604" s="8">
        <v>0.70833333333333337</v>
      </c>
      <c r="E1604" s="77" t="s">
        <v>225</v>
      </c>
      <c r="F1604" s="8"/>
      <c r="G1604" s="8"/>
      <c r="H1604" s="15">
        <v>8</v>
      </c>
      <c r="I1604" s="13">
        <f t="shared" si="72"/>
        <v>1335</v>
      </c>
      <c r="J1604" s="8">
        <f t="shared" si="73"/>
        <v>1</v>
      </c>
      <c r="K1604" s="6">
        <f t="shared" si="74"/>
        <v>1</v>
      </c>
    </row>
    <row r="1605" spans="3:11" x14ac:dyDescent="0.25">
      <c r="C1605" s="14">
        <v>44645</v>
      </c>
      <c r="D1605" s="8">
        <v>0.82291666666666663</v>
      </c>
      <c r="E1605" s="77" t="s">
        <v>3</v>
      </c>
      <c r="F1605" s="8"/>
      <c r="G1605" s="8"/>
      <c r="H1605" s="15">
        <v>4</v>
      </c>
      <c r="I1605" s="13">
        <f t="shared" si="72"/>
        <v>1336</v>
      </c>
      <c r="J1605" s="8">
        <f t="shared" si="73"/>
        <v>2</v>
      </c>
      <c r="K1605" s="6">
        <f t="shared" si="74"/>
        <v>2</v>
      </c>
    </row>
    <row r="1606" spans="3:11" x14ac:dyDescent="0.25">
      <c r="C1606" s="14">
        <v>44645</v>
      </c>
      <c r="D1606" s="8">
        <v>0.82291666666666663</v>
      </c>
      <c r="E1606" s="77" t="s">
        <v>3</v>
      </c>
      <c r="F1606" s="8"/>
      <c r="G1606" s="8"/>
      <c r="H1606" s="15">
        <v>4</v>
      </c>
      <c r="I1606" s="13">
        <f t="shared" ref="I1606:I1669" si="75">IF(AND(C1606=C1605,H1606=H1605,D1605=D1606),I1605,I1605+1)</f>
        <v>1336</v>
      </c>
      <c r="J1606" s="8">
        <f t="shared" ref="J1606:J1669" si="76">IF(I1606=I1608,3,IF(I1606=I1607,2,1))</f>
        <v>1</v>
      </c>
      <c r="K1606" s="6">
        <f t="shared" ref="K1606:K1669" si="77">IF(J1604=3,3,IF(J1605=3,3,IF(J1605=2,2,J1606)))</f>
        <v>2</v>
      </c>
    </row>
    <row r="1607" spans="3:11" x14ac:dyDescent="0.25">
      <c r="C1607" s="14">
        <v>44645</v>
      </c>
      <c r="D1607" s="8">
        <v>0.88541666666666663</v>
      </c>
      <c r="E1607" s="77" t="s">
        <v>3</v>
      </c>
      <c r="F1607" s="8"/>
      <c r="G1607" s="8"/>
      <c r="H1607" s="15">
        <v>7</v>
      </c>
      <c r="I1607" s="13">
        <f t="shared" si="75"/>
        <v>1337</v>
      </c>
      <c r="J1607" s="8">
        <f t="shared" si="76"/>
        <v>1</v>
      </c>
      <c r="K1607" s="6">
        <f t="shared" si="77"/>
        <v>1</v>
      </c>
    </row>
    <row r="1608" spans="3:11" x14ac:dyDescent="0.25">
      <c r="C1608" s="14">
        <v>44646</v>
      </c>
      <c r="D1608" s="8">
        <v>0.70486111111111116</v>
      </c>
      <c r="E1608" s="77" t="s">
        <v>229</v>
      </c>
      <c r="F1608" s="8"/>
      <c r="G1608" s="8"/>
      <c r="H1608" s="15">
        <v>5</v>
      </c>
      <c r="I1608" s="13">
        <f t="shared" si="75"/>
        <v>1338</v>
      </c>
      <c r="J1608" s="8">
        <f t="shared" si="76"/>
        <v>1</v>
      </c>
      <c r="K1608" s="6">
        <f t="shared" si="77"/>
        <v>1</v>
      </c>
    </row>
    <row r="1609" spans="3:11" x14ac:dyDescent="0.25">
      <c r="C1609" s="14">
        <v>44646</v>
      </c>
      <c r="D1609" s="8">
        <v>0.64930555555555558</v>
      </c>
      <c r="E1609" s="77" t="s">
        <v>229</v>
      </c>
      <c r="F1609" s="8"/>
      <c r="G1609" s="8"/>
      <c r="H1609" s="15">
        <v>6</v>
      </c>
      <c r="I1609" s="13">
        <f t="shared" si="75"/>
        <v>1339</v>
      </c>
      <c r="J1609" s="8">
        <f t="shared" si="76"/>
        <v>2</v>
      </c>
      <c r="K1609" s="6">
        <f t="shared" si="77"/>
        <v>2</v>
      </c>
    </row>
    <row r="1610" spans="3:11" x14ac:dyDescent="0.25">
      <c r="C1610" s="14">
        <v>44646</v>
      </c>
      <c r="D1610" s="8">
        <v>0.64930555555555558</v>
      </c>
      <c r="E1610" s="77" t="s">
        <v>229</v>
      </c>
      <c r="F1610" s="8"/>
      <c r="G1610" s="8"/>
      <c r="H1610" s="15">
        <v>6</v>
      </c>
      <c r="I1610" s="13">
        <f t="shared" si="75"/>
        <v>1339</v>
      </c>
      <c r="J1610" s="8">
        <f t="shared" si="76"/>
        <v>1</v>
      </c>
      <c r="K1610" s="6">
        <f t="shared" si="77"/>
        <v>2</v>
      </c>
    </row>
    <row r="1611" spans="3:11" x14ac:dyDescent="0.25">
      <c r="C1611" s="14">
        <v>44653</v>
      </c>
      <c r="D1611" s="8">
        <v>0.51736111111111105</v>
      </c>
      <c r="E1611" s="77" t="s">
        <v>236</v>
      </c>
      <c r="F1611" s="8"/>
      <c r="G1611" s="8"/>
      <c r="H1611" s="15">
        <v>1</v>
      </c>
      <c r="I1611" s="13">
        <f t="shared" si="75"/>
        <v>1340</v>
      </c>
      <c r="J1611" s="8">
        <f t="shared" si="76"/>
        <v>1</v>
      </c>
      <c r="K1611" s="6">
        <f t="shared" si="77"/>
        <v>1</v>
      </c>
    </row>
    <row r="1612" spans="3:11" x14ac:dyDescent="0.25">
      <c r="C1612" s="14">
        <v>44653</v>
      </c>
      <c r="D1612" s="8">
        <v>0.59375</v>
      </c>
      <c r="E1612" s="77" t="s">
        <v>236</v>
      </c>
      <c r="F1612" s="8"/>
      <c r="G1612" s="8"/>
      <c r="H1612" s="15">
        <v>4</v>
      </c>
      <c r="I1612" s="13">
        <f t="shared" si="75"/>
        <v>1341</v>
      </c>
      <c r="J1612" s="8">
        <f t="shared" si="76"/>
        <v>2</v>
      </c>
      <c r="K1612" s="6">
        <f t="shared" si="77"/>
        <v>2</v>
      </c>
    </row>
    <row r="1613" spans="3:11" x14ac:dyDescent="0.25">
      <c r="C1613" s="14">
        <v>44653</v>
      </c>
      <c r="D1613" s="8">
        <v>0.59375</v>
      </c>
      <c r="E1613" s="77" t="s">
        <v>236</v>
      </c>
      <c r="F1613" s="8"/>
      <c r="G1613" s="8"/>
      <c r="H1613" s="15">
        <v>4</v>
      </c>
      <c r="I1613" s="13">
        <f t="shared" si="75"/>
        <v>1341</v>
      </c>
      <c r="J1613" s="8">
        <f t="shared" si="76"/>
        <v>1</v>
      </c>
      <c r="K1613" s="6">
        <f t="shared" si="77"/>
        <v>2</v>
      </c>
    </row>
    <row r="1614" spans="3:11" x14ac:dyDescent="0.25">
      <c r="C1614" s="14">
        <v>44653</v>
      </c>
      <c r="D1614" s="8">
        <v>0.62152777777777779</v>
      </c>
      <c r="E1614" s="77" t="s">
        <v>236</v>
      </c>
      <c r="F1614" s="8"/>
      <c r="G1614" s="8"/>
      <c r="H1614" s="15">
        <v>5</v>
      </c>
      <c r="I1614" s="13">
        <f t="shared" si="75"/>
        <v>1342</v>
      </c>
      <c r="J1614" s="8">
        <f t="shared" si="76"/>
        <v>1</v>
      </c>
      <c r="K1614" s="6">
        <f t="shared" si="77"/>
        <v>1</v>
      </c>
    </row>
    <row r="1615" spans="3:11" x14ac:dyDescent="0.25">
      <c r="C1615" s="14">
        <v>44660</v>
      </c>
      <c r="D1615" s="8">
        <v>0.54513888888888895</v>
      </c>
      <c r="E1615" s="77" t="s">
        <v>107</v>
      </c>
      <c r="F1615" s="8"/>
      <c r="G1615" s="8"/>
      <c r="H1615" s="15">
        <v>2</v>
      </c>
      <c r="I1615" s="13">
        <f t="shared" si="75"/>
        <v>1343</v>
      </c>
      <c r="J1615" s="8">
        <f t="shared" si="76"/>
        <v>2</v>
      </c>
      <c r="K1615" s="6">
        <f t="shared" si="77"/>
        <v>2</v>
      </c>
    </row>
    <row r="1616" spans="3:11" x14ac:dyDescent="0.25">
      <c r="C1616" s="14">
        <v>44660</v>
      </c>
      <c r="D1616" s="8">
        <v>0.54513888888888895</v>
      </c>
      <c r="E1616" s="77" t="s">
        <v>107</v>
      </c>
      <c r="F1616" s="8"/>
      <c r="G1616" s="8"/>
      <c r="H1616" s="15">
        <v>2</v>
      </c>
      <c r="I1616" s="13">
        <f t="shared" si="75"/>
        <v>1343</v>
      </c>
      <c r="J1616" s="8">
        <f t="shared" si="76"/>
        <v>1</v>
      </c>
      <c r="K1616" s="6">
        <f t="shared" si="77"/>
        <v>2</v>
      </c>
    </row>
    <row r="1617" spans="3:11" x14ac:dyDescent="0.25">
      <c r="C1617" s="14">
        <v>44660</v>
      </c>
      <c r="D1617" s="8">
        <v>0.56944444444444442</v>
      </c>
      <c r="E1617" s="77" t="s">
        <v>107</v>
      </c>
      <c r="F1617" s="8"/>
      <c r="G1617" s="8"/>
      <c r="H1617" s="15">
        <v>3</v>
      </c>
      <c r="I1617" s="13">
        <f t="shared" si="75"/>
        <v>1344</v>
      </c>
      <c r="J1617" s="8">
        <f t="shared" si="76"/>
        <v>2</v>
      </c>
      <c r="K1617" s="6">
        <f t="shared" si="77"/>
        <v>2</v>
      </c>
    </row>
    <row r="1618" spans="3:11" x14ac:dyDescent="0.25">
      <c r="C1618" s="14">
        <v>44660</v>
      </c>
      <c r="D1618" s="8">
        <v>0.56944444444444442</v>
      </c>
      <c r="E1618" s="77" t="s">
        <v>107</v>
      </c>
      <c r="F1618" s="8"/>
      <c r="G1618" s="8"/>
      <c r="H1618" s="15">
        <v>3</v>
      </c>
      <c r="I1618" s="13">
        <f t="shared" si="75"/>
        <v>1344</v>
      </c>
      <c r="J1618" s="8">
        <f t="shared" si="76"/>
        <v>1</v>
      </c>
      <c r="K1618" s="6">
        <f t="shared" si="77"/>
        <v>2</v>
      </c>
    </row>
    <row r="1619" spans="3:11" x14ac:dyDescent="0.25">
      <c r="C1619" s="14">
        <v>44660</v>
      </c>
      <c r="D1619" s="8">
        <v>0.70138888888888884</v>
      </c>
      <c r="E1619" s="77" t="s">
        <v>107</v>
      </c>
      <c r="F1619" s="8"/>
      <c r="G1619" s="8"/>
      <c r="H1619" s="15">
        <v>8</v>
      </c>
      <c r="I1619" s="13">
        <f t="shared" si="75"/>
        <v>1345</v>
      </c>
      <c r="J1619" s="8">
        <f t="shared" si="76"/>
        <v>2</v>
      </c>
      <c r="K1619" s="6">
        <f t="shared" si="77"/>
        <v>2</v>
      </c>
    </row>
    <row r="1620" spans="3:11" x14ac:dyDescent="0.25">
      <c r="C1620" s="14">
        <v>44660</v>
      </c>
      <c r="D1620" s="8">
        <v>0.70138888888888884</v>
      </c>
      <c r="E1620" s="77" t="s">
        <v>107</v>
      </c>
      <c r="F1620" s="8"/>
      <c r="G1620" s="8"/>
      <c r="H1620" s="15">
        <v>8</v>
      </c>
      <c r="I1620" s="13">
        <f t="shared" si="75"/>
        <v>1345</v>
      </c>
      <c r="J1620" s="8">
        <f t="shared" si="76"/>
        <v>1</v>
      </c>
      <c r="K1620" s="6">
        <f t="shared" si="77"/>
        <v>2</v>
      </c>
    </row>
    <row r="1621" spans="3:11" x14ac:dyDescent="0.25">
      <c r="C1621" s="14">
        <v>44660</v>
      </c>
      <c r="D1621" s="8">
        <v>0.72569444444444453</v>
      </c>
      <c r="E1621" s="77" t="s">
        <v>107</v>
      </c>
      <c r="F1621" s="8"/>
      <c r="G1621" s="8"/>
      <c r="H1621" s="15">
        <v>9</v>
      </c>
      <c r="I1621" s="13">
        <f t="shared" si="75"/>
        <v>1346</v>
      </c>
      <c r="J1621" s="8">
        <f t="shared" si="76"/>
        <v>2</v>
      </c>
      <c r="K1621" s="6">
        <f t="shared" si="77"/>
        <v>2</v>
      </c>
    </row>
    <row r="1622" spans="3:11" x14ac:dyDescent="0.25">
      <c r="C1622" s="14">
        <v>44660</v>
      </c>
      <c r="D1622" s="8">
        <v>0.72569444444444453</v>
      </c>
      <c r="E1622" s="77" t="s">
        <v>107</v>
      </c>
      <c r="F1622" s="8"/>
      <c r="G1622" s="8"/>
      <c r="H1622" s="15">
        <v>9</v>
      </c>
      <c r="I1622" s="13">
        <f t="shared" si="75"/>
        <v>1346</v>
      </c>
      <c r="J1622" s="8">
        <f t="shared" si="76"/>
        <v>1</v>
      </c>
      <c r="K1622" s="6">
        <f t="shared" si="77"/>
        <v>2</v>
      </c>
    </row>
    <row r="1623" spans="3:11" x14ac:dyDescent="0.25">
      <c r="C1623" s="14">
        <v>44667</v>
      </c>
      <c r="D1623" s="8">
        <v>0.5625</v>
      </c>
      <c r="E1623" s="77" t="s">
        <v>107</v>
      </c>
      <c r="F1623" s="8"/>
      <c r="G1623" s="8"/>
      <c r="H1623" s="15">
        <v>1</v>
      </c>
      <c r="I1623" s="13">
        <f t="shared" si="75"/>
        <v>1347</v>
      </c>
      <c r="J1623" s="8">
        <f t="shared" si="76"/>
        <v>1</v>
      </c>
      <c r="K1623" s="6">
        <f t="shared" si="77"/>
        <v>1</v>
      </c>
    </row>
    <row r="1624" spans="3:11" x14ac:dyDescent="0.25">
      <c r="C1624" s="14">
        <v>44667</v>
      </c>
      <c r="D1624" s="8">
        <v>0.64583333333333337</v>
      </c>
      <c r="E1624" s="77" t="s">
        <v>107</v>
      </c>
      <c r="F1624" s="8"/>
      <c r="G1624" s="8"/>
      <c r="H1624" s="15">
        <v>6</v>
      </c>
      <c r="I1624" s="13">
        <f t="shared" si="75"/>
        <v>1348</v>
      </c>
      <c r="J1624" s="8">
        <f t="shared" si="76"/>
        <v>2</v>
      </c>
      <c r="K1624" s="6">
        <f t="shared" si="77"/>
        <v>2</v>
      </c>
    </row>
    <row r="1625" spans="3:11" x14ac:dyDescent="0.25">
      <c r="C1625" s="14">
        <v>44667</v>
      </c>
      <c r="D1625" s="8">
        <v>0.64583333333333337</v>
      </c>
      <c r="E1625" s="77" t="s">
        <v>107</v>
      </c>
      <c r="F1625" s="8"/>
      <c r="G1625" s="8"/>
      <c r="H1625" s="15">
        <v>6</v>
      </c>
      <c r="I1625" s="13">
        <f t="shared" si="75"/>
        <v>1348</v>
      </c>
      <c r="J1625" s="8">
        <f t="shared" si="76"/>
        <v>1</v>
      </c>
      <c r="K1625" s="6">
        <f t="shared" si="77"/>
        <v>2</v>
      </c>
    </row>
    <row r="1626" spans="3:11" x14ac:dyDescent="0.25">
      <c r="C1626" s="14">
        <v>44667</v>
      </c>
      <c r="D1626" s="8">
        <v>0.67361111111111116</v>
      </c>
      <c r="E1626" s="77" t="s">
        <v>107</v>
      </c>
      <c r="F1626" s="8"/>
      <c r="G1626" s="8"/>
      <c r="H1626" s="15">
        <v>7</v>
      </c>
      <c r="I1626" s="13">
        <f t="shared" si="75"/>
        <v>1349</v>
      </c>
      <c r="J1626" s="8">
        <f t="shared" si="76"/>
        <v>2</v>
      </c>
      <c r="K1626" s="6">
        <f t="shared" si="77"/>
        <v>2</v>
      </c>
    </row>
    <row r="1627" spans="3:11" x14ac:dyDescent="0.25">
      <c r="C1627" s="14">
        <v>44667</v>
      </c>
      <c r="D1627" s="8">
        <v>0.67361111111111116</v>
      </c>
      <c r="E1627" s="77" t="s">
        <v>107</v>
      </c>
      <c r="F1627" s="8"/>
      <c r="G1627" s="8"/>
      <c r="H1627" s="15">
        <v>7</v>
      </c>
      <c r="I1627" s="13">
        <f t="shared" si="75"/>
        <v>1349</v>
      </c>
      <c r="J1627" s="8">
        <f t="shared" si="76"/>
        <v>1</v>
      </c>
      <c r="K1627" s="6">
        <f t="shared" si="77"/>
        <v>2</v>
      </c>
    </row>
    <row r="1628" spans="3:11" x14ac:dyDescent="0.25">
      <c r="C1628" s="14">
        <v>44674</v>
      </c>
      <c r="D1628" s="8">
        <v>0.53125</v>
      </c>
      <c r="E1628" s="77" t="s">
        <v>107</v>
      </c>
      <c r="F1628" s="8"/>
      <c r="G1628" s="8"/>
      <c r="H1628" s="15">
        <v>2</v>
      </c>
      <c r="I1628" s="13">
        <f t="shared" si="75"/>
        <v>1350</v>
      </c>
      <c r="J1628" s="8">
        <f t="shared" si="76"/>
        <v>2</v>
      </c>
      <c r="K1628" s="6">
        <f t="shared" si="77"/>
        <v>2</v>
      </c>
    </row>
    <row r="1629" spans="3:11" x14ac:dyDescent="0.25">
      <c r="C1629" s="14">
        <v>44674</v>
      </c>
      <c r="D1629" s="8">
        <v>0.53125</v>
      </c>
      <c r="E1629" s="77" t="s">
        <v>107</v>
      </c>
      <c r="F1629" s="8"/>
      <c r="G1629" s="8"/>
      <c r="H1629" s="15">
        <v>2</v>
      </c>
      <c r="I1629" s="13">
        <f t="shared" si="75"/>
        <v>1350</v>
      </c>
      <c r="J1629" s="8">
        <f t="shared" si="76"/>
        <v>1</v>
      </c>
      <c r="K1629" s="6">
        <f t="shared" si="77"/>
        <v>2</v>
      </c>
    </row>
    <row r="1630" spans="3:11" x14ac:dyDescent="0.25">
      <c r="C1630" s="14">
        <v>44674</v>
      </c>
      <c r="D1630" s="8">
        <v>0.58333333333333337</v>
      </c>
      <c r="E1630" s="77" t="s">
        <v>107</v>
      </c>
      <c r="F1630" s="8"/>
      <c r="G1630" s="8"/>
      <c r="H1630" s="15">
        <v>4</v>
      </c>
      <c r="I1630" s="13">
        <f t="shared" si="75"/>
        <v>1351</v>
      </c>
      <c r="J1630" s="8">
        <f t="shared" si="76"/>
        <v>1</v>
      </c>
      <c r="K1630" s="6">
        <f t="shared" si="77"/>
        <v>1</v>
      </c>
    </row>
    <row r="1631" spans="3:11" x14ac:dyDescent="0.25">
      <c r="C1631" s="14">
        <v>44674</v>
      </c>
      <c r="D1631" s="8">
        <v>0.66319444444444442</v>
      </c>
      <c r="E1631" s="77" t="s">
        <v>107</v>
      </c>
      <c r="F1631" s="8"/>
      <c r="G1631" s="8"/>
      <c r="H1631" s="15">
        <v>7</v>
      </c>
      <c r="I1631" s="13">
        <f t="shared" si="75"/>
        <v>1352</v>
      </c>
      <c r="J1631" s="8">
        <f t="shared" si="76"/>
        <v>1</v>
      </c>
      <c r="K1631" s="6">
        <f t="shared" si="77"/>
        <v>1</v>
      </c>
    </row>
    <row r="1632" spans="3:11" x14ac:dyDescent="0.25">
      <c r="C1632" s="14">
        <v>44674</v>
      </c>
      <c r="D1632" s="8">
        <v>0.69097222222222221</v>
      </c>
      <c r="E1632" s="77" t="s">
        <v>107</v>
      </c>
      <c r="F1632" s="8"/>
      <c r="G1632" s="8"/>
      <c r="H1632" s="15">
        <v>8</v>
      </c>
      <c r="I1632" s="13">
        <f t="shared" si="75"/>
        <v>1353</v>
      </c>
      <c r="J1632" s="8">
        <f t="shared" si="76"/>
        <v>1</v>
      </c>
      <c r="K1632" s="6">
        <f t="shared" si="77"/>
        <v>1</v>
      </c>
    </row>
    <row r="1633" spans="3:11" x14ac:dyDescent="0.25">
      <c r="C1633" s="14">
        <v>44676</v>
      </c>
      <c r="D1633" s="8">
        <v>0.54166666666666663</v>
      </c>
      <c r="E1633" s="77" t="s">
        <v>225</v>
      </c>
      <c r="F1633" s="8"/>
      <c r="G1633" s="8"/>
      <c r="H1633" s="15">
        <v>1</v>
      </c>
      <c r="I1633" s="13">
        <f t="shared" si="75"/>
        <v>1354</v>
      </c>
      <c r="J1633" s="8">
        <f t="shared" si="76"/>
        <v>2</v>
      </c>
      <c r="K1633" s="6">
        <f t="shared" si="77"/>
        <v>2</v>
      </c>
    </row>
    <row r="1634" spans="3:11" x14ac:dyDescent="0.25">
      <c r="C1634" s="14">
        <v>44676</v>
      </c>
      <c r="D1634" s="8">
        <v>0.54166666666666663</v>
      </c>
      <c r="E1634" s="77" t="s">
        <v>225</v>
      </c>
      <c r="F1634" s="8"/>
      <c r="G1634" s="8"/>
      <c r="H1634" s="15">
        <v>1</v>
      </c>
      <c r="I1634" s="13">
        <f t="shared" si="75"/>
        <v>1354</v>
      </c>
      <c r="J1634" s="8">
        <f t="shared" si="76"/>
        <v>1</v>
      </c>
      <c r="K1634" s="6">
        <f t="shared" si="77"/>
        <v>2</v>
      </c>
    </row>
    <row r="1635" spans="3:11" x14ac:dyDescent="0.25">
      <c r="C1635" s="14">
        <v>44676</v>
      </c>
      <c r="D1635" s="8">
        <v>0.56597222222222221</v>
      </c>
      <c r="E1635" s="77" t="s">
        <v>225</v>
      </c>
      <c r="F1635" s="8"/>
      <c r="G1635" s="8"/>
      <c r="H1635" s="15">
        <v>2</v>
      </c>
      <c r="I1635" s="13">
        <f t="shared" si="75"/>
        <v>1355</v>
      </c>
      <c r="J1635" s="8">
        <f t="shared" si="76"/>
        <v>1</v>
      </c>
      <c r="K1635" s="6">
        <f t="shared" si="77"/>
        <v>1</v>
      </c>
    </row>
    <row r="1636" spans="3:11" x14ac:dyDescent="0.25">
      <c r="C1636" s="14">
        <v>44676</v>
      </c>
      <c r="D1636" s="8">
        <v>0.63888888888888895</v>
      </c>
      <c r="E1636" s="77" t="s">
        <v>225</v>
      </c>
      <c r="F1636" s="8"/>
      <c r="G1636" s="8"/>
      <c r="H1636" s="15">
        <v>5</v>
      </c>
      <c r="I1636" s="13">
        <f t="shared" si="75"/>
        <v>1356</v>
      </c>
      <c r="J1636" s="8">
        <f t="shared" si="76"/>
        <v>2</v>
      </c>
      <c r="K1636" s="6">
        <f t="shared" si="77"/>
        <v>2</v>
      </c>
    </row>
    <row r="1637" spans="3:11" x14ac:dyDescent="0.25">
      <c r="C1637" s="14">
        <v>44676</v>
      </c>
      <c r="D1637" s="8">
        <v>0.63888888888888895</v>
      </c>
      <c r="E1637" s="77" t="s">
        <v>225</v>
      </c>
      <c r="F1637" s="8"/>
      <c r="G1637" s="8"/>
      <c r="H1637" s="15">
        <v>5</v>
      </c>
      <c r="I1637" s="13">
        <f t="shared" si="75"/>
        <v>1356</v>
      </c>
      <c r="J1637" s="8">
        <f t="shared" si="76"/>
        <v>1</v>
      </c>
      <c r="K1637" s="6">
        <f t="shared" si="77"/>
        <v>2</v>
      </c>
    </row>
    <row r="1638" spans="3:11" x14ac:dyDescent="0.25">
      <c r="C1638" s="14">
        <v>44676</v>
      </c>
      <c r="D1638" s="8">
        <v>0.71180555555555547</v>
      </c>
      <c r="E1638" s="77" t="s">
        <v>225</v>
      </c>
      <c r="F1638" s="8"/>
      <c r="G1638" s="8"/>
      <c r="H1638" s="15">
        <v>8</v>
      </c>
      <c r="I1638" s="13">
        <f t="shared" si="75"/>
        <v>1357</v>
      </c>
      <c r="J1638" s="8">
        <f t="shared" si="76"/>
        <v>2</v>
      </c>
      <c r="K1638" s="6">
        <f t="shared" si="77"/>
        <v>2</v>
      </c>
    </row>
    <row r="1639" spans="3:11" x14ac:dyDescent="0.25">
      <c r="C1639" s="14">
        <v>44676</v>
      </c>
      <c r="D1639" s="8">
        <v>0.71180555555555547</v>
      </c>
      <c r="E1639" s="77" t="s">
        <v>225</v>
      </c>
      <c r="F1639" s="8"/>
      <c r="G1639" s="8"/>
      <c r="H1639" s="15">
        <v>8</v>
      </c>
      <c r="I1639" s="13">
        <f t="shared" si="75"/>
        <v>1357</v>
      </c>
      <c r="J1639" s="8">
        <f t="shared" si="76"/>
        <v>1</v>
      </c>
      <c r="K1639" s="6">
        <f t="shared" si="77"/>
        <v>2</v>
      </c>
    </row>
    <row r="1640" spans="3:11" x14ac:dyDescent="0.25">
      <c r="C1640" s="14">
        <v>44681</v>
      </c>
      <c r="D1640" s="8">
        <v>0.53125</v>
      </c>
      <c r="E1640" s="77" t="s">
        <v>231</v>
      </c>
      <c r="F1640" s="8"/>
      <c r="G1640" s="8"/>
      <c r="H1640" s="15">
        <v>2</v>
      </c>
      <c r="I1640" s="13">
        <f t="shared" si="75"/>
        <v>1358</v>
      </c>
      <c r="J1640" s="8">
        <f t="shared" si="76"/>
        <v>2</v>
      </c>
      <c r="K1640" s="6">
        <f t="shared" si="77"/>
        <v>2</v>
      </c>
    </row>
    <row r="1641" spans="3:11" x14ac:dyDescent="0.25">
      <c r="C1641" s="14">
        <v>44681</v>
      </c>
      <c r="D1641" s="8">
        <v>0.53125</v>
      </c>
      <c r="E1641" s="77" t="s">
        <v>231</v>
      </c>
      <c r="F1641" s="8"/>
      <c r="G1641" s="8"/>
      <c r="H1641" s="15">
        <v>2</v>
      </c>
      <c r="I1641" s="13">
        <f t="shared" si="75"/>
        <v>1358</v>
      </c>
      <c r="J1641" s="8">
        <f t="shared" si="76"/>
        <v>1</v>
      </c>
      <c r="K1641" s="6">
        <f t="shared" si="77"/>
        <v>2</v>
      </c>
    </row>
    <row r="1642" spans="3:11" x14ac:dyDescent="0.25">
      <c r="C1642" s="14">
        <v>44681</v>
      </c>
      <c r="D1642" s="8">
        <v>0.57986111111111105</v>
      </c>
      <c r="E1642" s="77" t="s">
        <v>231</v>
      </c>
      <c r="F1642" s="8"/>
      <c r="G1642" s="8"/>
      <c r="H1642" s="15">
        <v>4</v>
      </c>
      <c r="I1642" s="13">
        <f t="shared" si="75"/>
        <v>1359</v>
      </c>
      <c r="J1642" s="8">
        <f t="shared" si="76"/>
        <v>2</v>
      </c>
      <c r="K1642" s="6">
        <f t="shared" si="77"/>
        <v>2</v>
      </c>
    </row>
    <row r="1643" spans="3:11" x14ac:dyDescent="0.25">
      <c r="C1643" s="14">
        <v>44681</v>
      </c>
      <c r="D1643" s="8">
        <v>0.57986111111111105</v>
      </c>
      <c r="E1643" s="77" t="s">
        <v>231</v>
      </c>
      <c r="F1643" s="8"/>
      <c r="G1643" s="8"/>
      <c r="H1643" s="15">
        <v>4</v>
      </c>
      <c r="I1643" s="13">
        <f t="shared" si="75"/>
        <v>1359</v>
      </c>
      <c r="J1643" s="8">
        <f t="shared" si="76"/>
        <v>1</v>
      </c>
      <c r="K1643" s="6">
        <f t="shared" si="77"/>
        <v>2</v>
      </c>
    </row>
    <row r="1644" spans="3:11" x14ac:dyDescent="0.25">
      <c r="C1644" s="14">
        <v>44681</v>
      </c>
      <c r="D1644" s="8">
        <v>0.63194444444444442</v>
      </c>
      <c r="E1644" s="77" t="s">
        <v>231</v>
      </c>
      <c r="F1644" s="8"/>
      <c r="G1644" s="8"/>
      <c r="H1644" s="15">
        <v>6</v>
      </c>
      <c r="I1644" s="13">
        <f t="shared" si="75"/>
        <v>1360</v>
      </c>
      <c r="J1644" s="8">
        <f t="shared" si="76"/>
        <v>2</v>
      </c>
      <c r="K1644" s="6">
        <f t="shared" si="77"/>
        <v>2</v>
      </c>
    </row>
    <row r="1645" spans="3:11" x14ac:dyDescent="0.25">
      <c r="C1645" s="14">
        <v>44681</v>
      </c>
      <c r="D1645" s="8">
        <v>0.63194444444444442</v>
      </c>
      <c r="E1645" s="77" t="s">
        <v>231</v>
      </c>
      <c r="F1645" s="8"/>
      <c r="G1645" s="8"/>
      <c r="H1645" s="15">
        <v>6</v>
      </c>
      <c r="I1645" s="13">
        <f t="shared" si="75"/>
        <v>1360</v>
      </c>
      <c r="J1645" s="8">
        <f t="shared" si="76"/>
        <v>1</v>
      </c>
      <c r="K1645" s="6">
        <f t="shared" si="77"/>
        <v>2</v>
      </c>
    </row>
    <row r="1646" spans="3:11" x14ac:dyDescent="0.25">
      <c r="C1646" s="14">
        <v>44681</v>
      </c>
      <c r="D1646" s="8">
        <v>0.70486111111111116</v>
      </c>
      <c r="E1646" s="77" t="s">
        <v>231</v>
      </c>
      <c r="F1646" s="8"/>
      <c r="G1646" s="8"/>
      <c r="H1646" s="15">
        <v>9</v>
      </c>
      <c r="I1646" s="13">
        <f t="shared" si="75"/>
        <v>1361</v>
      </c>
      <c r="J1646" s="8">
        <f t="shared" si="76"/>
        <v>2</v>
      </c>
      <c r="K1646" s="6">
        <f t="shared" si="77"/>
        <v>2</v>
      </c>
    </row>
    <row r="1647" spans="3:11" x14ac:dyDescent="0.25">
      <c r="C1647" s="14">
        <v>44681</v>
      </c>
      <c r="D1647" s="8">
        <v>0.70486111111111116</v>
      </c>
      <c r="E1647" s="77" t="s">
        <v>231</v>
      </c>
      <c r="F1647" s="8"/>
      <c r="G1647" s="8"/>
      <c r="H1647" s="15">
        <v>9</v>
      </c>
      <c r="I1647" s="13">
        <f t="shared" si="75"/>
        <v>1361</v>
      </c>
      <c r="J1647" s="8">
        <f t="shared" si="76"/>
        <v>1</v>
      </c>
      <c r="K1647" s="6">
        <f t="shared" si="77"/>
        <v>2</v>
      </c>
    </row>
    <row r="1648" spans="3:11" x14ac:dyDescent="0.25">
      <c r="C1648" s="14">
        <v>44688</v>
      </c>
      <c r="D1648" s="8">
        <v>0.55208333333333337</v>
      </c>
      <c r="E1648" s="77" t="s">
        <v>107</v>
      </c>
      <c r="F1648" s="8"/>
      <c r="G1648" s="8"/>
      <c r="H1648" s="15">
        <v>3</v>
      </c>
      <c r="I1648" s="13">
        <f t="shared" si="75"/>
        <v>1362</v>
      </c>
      <c r="J1648" s="8">
        <f t="shared" si="76"/>
        <v>3</v>
      </c>
      <c r="K1648" s="6">
        <f t="shared" si="77"/>
        <v>3</v>
      </c>
    </row>
    <row r="1649" spans="3:11" x14ac:dyDescent="0.25">
      <c r="C1649" s="14">
        <v>44688</v>
      </c>
      <c r="D1649" s="8">
        <v>0.55208333333333337</v>
      </c>
      <c r="E1649" s="77" t="s">
        <v>107</v>
      </c>
      <c r="F1649" s="8"/>
      <c r="G1649" s="8"/>
      <c r="H1649" s="15">
        <v>3</v>
      </c>
      <c r="I1649" s="13">
        <f t="shared" si="75"/>
        <v>1362</v>
      </c>
      <c r="J1649" s="8">
        <f t="shared" si="76"/>
        <v>2</v>
      </c>
      <c r="K1649" s="6">
        <f t="shared" si="77"/>
        <v>3</v>
      </c>
    </row>
    <row r="1650" spans="3:11" x14ac:dyDescent="0.25">
      <c r="C1650" s="14">
        <v>44688</v>
      </c>
      <c r="D1650" s="8">
        <v>0.55208333333333337</v>
      </c>
      <c r="E1650" s="77" t="s">
        <v>107</v>
      </c>
      <c r="F1650" s="8"/>
      <c r="G1650" s="8"/>
      <c r="H1650" s="15">
        <v>3</v>
      </c>
      <c r="I1650" s="13">
        <f t="shared" si="75"/>
        <v>1362</v>
      </c>
      <c r="J1650" s="8">
        <f t="shared" si="76"/>
        <v>1</v>
      </c>
      <c r="K1650" s="6">
        <f t="shared" si="77"/>
        <v>3</v>
      </c>
    </row>
    <row r="1651" spans="3:11" x14ac:dyDescent="0.25">
      <c r="C1651" s="14">
        <v>44688</v>
      </c>
      <c r="D1651" s="8">
        <v>0.60069444444444442</v>
      </c>
      <c r="E1651" s="77" t="s">
        <v>107</v>
      </c>
      <c r="F1651" s="8"/>
      <c r="G1651" s="8"/>
      <c r="H1651" s="15">
        <v>5</v>
      </c>
      <c r="I1651" s="13">
        <f t="shared" si="75"/>
        <v>1363</v>
      </c>
      <c r="J1651" s="8">
        <f t="shared" si="76"/>
        <v>1</v>
      </c>
      <c r="K1651" s="6">
        <f t="shared" si="77"/>
        <v>1</v>
      </c>
    </row>
    <row r="1652" spans="3:11" x14ac:dyDescent="0.25">
      <c r="C1652" s="14">
        <v>44695</v>
      </c>
      <c r="D1652" s="8">
        <v>0.64583333333333337</v>
      </c>
      <c r="E1652" s="77" t="s">
        <v>225</v>
      </c>
      <c r="F1652" s="8"/>
      <c r="G1652" s="8"/>
      <c r="H1652" s="15">
        <v>7</v>
      </c>
      <c r="I1652" s="13">
        <f t="shared" si="75"/>
        <v>1364</v>
      </c>
      <c r="J1652" s="8">
        <f t="shared" si="76"/>
        <v>2</v>
      </c>
      <c r="K1652" s="6">
        <f t="shared" si="77"/>
        <v>2</v>
      </c>
    </row>
    <row r="1653" spans="3:11" x14ac:dyDescent="0.25">
      <c r="C1653" s="14">
        <v>44695</v>
      </c>
      <c r="D1653" s="8">
        <v>0.64583333333333337</v>
      </c>
      <c r="E1653" s="77" t="s">
        <v>225</v>
      </c>
      <c r="F1653" s="8"/>
      <c r="G1653" s="8"/>
      <c r="H1653" s="15">
        <v>7</v>
      </c>
      <c r="I1653" s="13">
        <f t="shared" si="75"/>
        <v>1364</v>
      </c>
      <c r="J1653" s="8">
        <f t="shared" si="76"/>
        <v>1</v>
      </c>
      <c r="K1653" s="6">
        <f t="shared" si="77"/>
        <v>2</v>
      </c>
    </row>
    <row r="1654" spans="3:11" x14ac:dyDescent="0.25">
      <c r="C1654" s="14">
        <v>44695</v>
      </c>
      <c r="D1654" s="8">
        <v>0.69791666666666663</v>
      </c>
      <c r="E1654" s="77" t="s">
        <v>225</v>
      </c>
      <c r="F1654" s="8"/>
      <c r="G1654" s="8"/>
      <c r="H1654" s="15">
        <v>9</v>
      </c>
      <c r="I1654" s="13">
        <f t="shared" si="75"/>
        <v>1365</v>
      </c>
      <c r="J1654" s="8">
        <f t="shared" si="76"/>
        <v>1</v>
      </c>
      <c r="K1654" s="6">
        <f t="shared" si="77"/>
        <v>1</v>
      </c>
    </row>
    <row r="1655" spans="3:11" x14ac:dyDescent="0.25">
      <c r="C1655" s="14">
        <v>44702</v>
      </c>
      <c r="D1655" s="8">
        <v>0.49305555555555558</v>
      </c>
      <c r="E1655" s="77" t="s">
        <v>225</v>
      </c>
      <c r="F1655" s="8"/>
      <c r="G1655" s="8"/>
      <c r="H1655" s="15">
        <v>1</v>
      </c>
      <c r="I1655" s="13">
        <f t="shared" si="75"/>
        <v>1366</v>
      </c>
      <c r="J1655" s="8">
        <f t="shared" si="76"/>
        <v>1</v>
      </c>
      <c r="K1655" s="6">
        <f t="shared" si="77"/>
        <v>1</v>
      </c>
    </row>
    <row r="1656" spans="3:11" x14ac:dyDescent="0.25">
      <c r="C1656" s="14">
        <v>44702</v>
      </c>
      <c r="D1656" s="8">
        <v>0.61458333333333337</v>
      </c>
      <c r="E1656" s="77" t="s">
        <v>225</v>
      </c>
      <c r="F1656" s="8"/>
      <c r="G1656" s="8"/>
      <c r="H1656" s="15">
        <v>6</v>
      </c>
      <c r="I1656" s="13">
        <f t="shared" si="75"/>
        <v>1367</v>
      </c>
      <c r="J1656" s="8">
        <f t="shared" si="76"/>
        <v>1</v>
      </c>
      <c r="K1656" s="6">
        <f t="shared" si="77"/>
        <v>1</v>
      </c>
    </row>
    <row r="1657" spans="3:11" x14ac:dyDescent="0.25">
      <c r="C1657" s="14">
        <v>44709</v>
      </c>
      <c r="D1657" s="8">
        <v>0.49305555555555558</v>
      </c>
      <c r="E1657" s="77" t="s">
        <v>107</v>
      </c>
      <c r="F1657" s="8"/>
      <c r="G1657" s="8"/>
      <c r="H1657" s="15">
        <v>1</v>
      </c>
      <c r="I1657" s="13">
        <f t="shared" si="75"/>
        <v>1368</v>
      </c>
      <c r="J1657" s="8">
        <f t="shared" si="76"/>
        <v>2</v>
      </c>
      <c r="K1657" s="6">
        <f t="shared" si="77"/>
        <v>2</v>
      </c>
    </row>
    <row r="1658" spans="3:11" x14ac:dyDescent="0.25">
      <c r="C1658" s="14">
        <v>44709</v>
      </c>
      <c r="D1658" s="8">
        <v>0.49305555555555558</v>
      </c>
      <c r="E1658" s="77" t="s">
        <v>107</v>
      </c>
      <c r="F1658" s="8"/>
      <c r="G1658" s="8"/>
      <c r="H1658" s="15">
        <v>1</v>
      </c>
      <c r="I1658" s="13">
        <f t="shared" si="75"/>
        <v>1368</v>
      </c>
      <c r="J1658" s="8">
        <f t="shared" si="76"/>
        <v>1</v>
      </c>
      <c r="K1658" s="6">
        <f t="shared" si="77"/>
        <v>2</v>
      </c>
    </row>
    <row r="1659" spans="3:11" x14ac:dyDescent="0.25">
      <c r="C1659" s="14">
        <v>44709</v>
      </c>
      <c r="D1659" s="8">
        <v>0.59027777777777779</v>
      </c>
      <c r="E1659" s="77" t="s">
        <v>107</v>
      </c>
      <c r="F1659" s="8"/>
      <c r="G1659" s="8"/>
      <c r="H1659" s="15">
        <v>5</v>
      </c>
      <c r="I1659" s="13">
        <f t="shared" si="75"/>
        <v>1369</v>
      </c>
      <c r="J1659" s="8">
        <f t="shared" si="76"/>
        <v>1</v>
      </c>
      <c r="K1659" s="6">
        <f t="shared" si="77"/>
        <v>1</v>
      </c>
    </row>
    <row r="1660" spans="3:11" x14ac:dyDescent="0.25">
      <c r="C1660" s="14">
        <v>44716</v>
      </c>
      <c r="D1660" s="8">
        <v>0.49305555555555558</v>
      </c>
      <c r="E1660" s="77" t="s">
        <v>225</v>
      </c>
      <c r="F1660" s="8"/>
      <c r="G1660" s="8"/>
      <c r="H1660" s="15">
        <v>1</v>
      </c>
      <c r="I1660" s="13">
        <f t="shared" si="75"/>
        <v>1370</v>
      </c>
      <c r="J1660" s="8">
        <f t="shared" si="76"/>
        <v>1</v>
      </c>
      <c r="K1660" s="6">
        <f t="shared" si="77"/>
        <v>1</v>
      </c>
    </row>
    <row r="1661" spans="3:11" x14ac:dyDescent="0.25">
      <c r="C1661" s="14">
        <v>44716</v>
      </c>
      <c r="D1661" s="8">
        <v>0.54166666666666663</v>
      </c>
      <c r="E1661" s="77" t="s">
        <v>225</v>
      </c>
      <c r="F1661" s="8"/>
      <c r="G1661" s="8"/>
      <c r="H1661" s="15">
        <v>3</v>
      </c>
      <c r="I1661" s="13">
        <f t="shared" si="75"/>
        <v>1371</v>
      </c>
      <c r="J1661" s="8">
        <f t="shared" si="76"/>
        <v>1</v>
      </c>
      <c r="K1661" s="6">
        <f t="shared" si="77"/>
        <v>1</v>
      </c>
    </row>
    <row r="1662" spans="3:11" x14ac:dyDescent="0.25">
      <c r="C1662" s="14">
        <v>44716</v>
      </c>
      <c r="D1662" s="8">
        <v>0.61458333333333337</v>
      </c>
      <c r="E1662" s="77" t="s">
        <v>225</v>
      </c>
      <c r="F1662" s="8"/>
      <c r="G1662" s="8"/>
      <c r="H1662" s="15">
        <v>6</v>
      </c>
      <c r="I1662" s="13">
        <f t="shared" si="75"/>
        <v>1372</v>
      </c>
      <c r="J1662" s="8">
        <f t="shared" si="76"/>
        <v>1</v>
      </c>
      <c r="K1662" s="6">
        <f t="shared" si="77"/>
        <v>1</v>
      </c>
    </row>
    <row r="1663" spans="3:11" x14ac:dyDescent="0.25">
      <c r="C1663" s="14">
        <v>44723</v>
      </c>
      <c r="D1663" s="8">
        <v>0.51736111111111105</v>
      </c>
      <c r="E1663" s="77" t="s">
        <v>231</v>
      </c>
      <c r="F1663" s="8"/>
      <c r="G1663" s="8"/>
      <c r="H1663" s="15">
        <v>2</v>
      </c>
      <c r="I1663" s="13">
        <f t="shared" si="75"/>
        <v>1373</v>
      </c>
      <c r="J1663" s="8">
        <f t="shared" si="76"/>
        <v>2</v>
      </c>
      <c r="K1663" s="6">
        <f t="shared" si="77"/>
        <v>2</v>
      </c>
    </row>
    <row r="1664" spans="3:11" x14ac:dyDescent="0.25">
      <c r="C1664" s="14">
        <v>44723</v>
      </c>
      <c r="D1664" s="8">
        <v>0.51736111111111105</v>
      </c>
      <c r="E1664" s="77" t="s">
        <v>231</v>
      </c>
      <c r="F1664" s="8"/>
      <c r="G1664" s="8"/>
      <c r="H1664" s="15">
        <v>2</v>
      </c>
      <c r="I1664" s="13">
        <f t="shared" si="75"/>
        <v>1373</v>
      </c>
      <c r="J1664" s="8">
        <f t="shared" si="76"/>
        <v>1</v>
      </c>
      <c r="K1664" s="6">
        <f t="shared" si="77"/>
        <v>2</v>
      </c>
    </row>
    <row r="1665" spans="3:11" x14ac:dyDescent="0.25">
      <c r="C1665" s="14">
        <v>44723</v>
      </c>
      <c r="D1665" s="8">
        <v>0.61458333333333337</v>
      </c>
      <c r="E1665" s="77" t="s">
        <v>231</v>
      </c>
      <c r="F1665" s="8"/>
      <c r="G1665" s="8"/>
      <c r="H1665" s="15">
        <v>6</v>
      </c>
      <c r="I1665" s="13">
        <f t="shared" si="75"/>
        <v>1374</v>
      </c>
      <c r="J1665" s="8">
        <f t="shared" si="76"/>
        <v>1</v>
      </c>
      <c r="K1665" s="6">
        <f t="shared" si="77"/>
        <v>1</v>
      </c>
    </row>
    <row r="1666" spans="3:11" x14ac:dyDescent="0.25">
      <c r="C1666" s="14">
        <v>44723</v>
      </c>
      <c r="D1666" s="8">
        <v>0.66666666666666663</v>
      </c>
      <c r="E1666" s="77" t="s">
        <v>231</v>
      </c>
      <c r="F1666" s="8"/>
      <c r="G1666" s="8"/>
      <c r="H1666" s="15">
        <v>8</v>
      </c>
      <c r="I1666" s="13">
        <f t="shared" si="75"/>
        <v>1375</v>
      </c>
      <c r="J1666" s="8">
        <f t="shared" si="76"/>
        <v>1</v>
      </c>
      <c r="K1666" s="6">
        <f t="shared" si="77"/>
        <v>1</v>
      </c>
    </row>
    <row r="1667" spans="3:11" x14ac:dyDescent="0.25">
      <c r="C1667" s="14">
        <v>44723</v>
      </c>
      <c r="D1667" s="8">
        <v>0.69027777777777777</v>
      </c>
      <c r="E1667" s="77" t="s">
        <v>231</v>
      </c>
      <c r="F1667" s="8"/>
      <c r="G1667" s="8"/>
      <c r="H1667" s="15">
        <v>9</v>
      </c>
      <c r="I1667" s="13">
        <f t="shared" si="75"/>
        <v>1376</v>
      </c>
      <c r="J1667" s="8">
        <f t="shared" si="76"/>
        <v>1</v>
      </c>
      <c r="K1667" s="6">
        <f t="shared" si="77"/>
        <v>1</v>
      </c>
    </row>
    <row r="1668" spans="3:11" x14ac:dyDescent="0.25">
      <c r="C1668" s="14">
        <v>44730</v>
      </c>
      <c r="D1668" s="8">
        <v>0.49305555555555558</v>
      </c>
      <c r="E1668" s="77" t="s">
        <v>225</v>
      </c>
      <c r="F1668" s="8"/>
      <c r="G1668" s="8"/>
      <c r="H1668" s="15">
        <v>1</v>
      </c>
      <c r="I1668" s="13">
        <f t="shared" si="75"/>
        <v>1377</v>
      </c>
      <c r="J1668" s="8">
        <f t="shared" si="76"/>
        <v>1</v>
      </c>
      <c r="K1668" s="6">
        <f t="shared" si="77"/>
        <v>1</v>
      </c>
    </row>
    <row r="1669" spans="3:11" x14ac:dyDescent="0.25">
      <c r="C1669" s="14">
        <v>44730</v>
      </c>
      <c r="D1669" s="8">
        <v>0.56597222222222221</v>
      </c>
      <c r="E1669" s="77" t="s">
        <v>225</v>
      </c>
      <c r="F1669" s="8"/>
      <c r="G1669" s="8"/>
      <c r="H1669" s="15">
        <v>4</v>
      </c>
      <c r="I1669" s="13">
        <f t="shared" si="75"/>
        <v>1378</v>
      </c>
      <c r="J1669" s="8">
        <f t="shared" si="76"/>
        <v>1</v>
      </c>
      <c r="K1669" s="6">
        <f t="shared" si="77"/>
        <v>1</v>
      </c>
    </row>
    <row r="1670" spans="3:11" x14ac:dyDescent="0.25">
      <c r="C1670" s="14">
        <v>44730</v>
      </c>
      <c r="D1670" s="8">
        <v>0.61458333333333337</v>
      </c>
      <c r="E1670" s="77" t="s">
        <v>225</v>
      </c>
      <c r="F1670" s="8"/>
      <c r="G1670" s="8"/>
      <c r="H1670" s="15">
        <v>6</v>
      </c>
      <c r="I1670" s="13">
        <f t="shared" ref="I1670:I1733" si="78">IF(AND(C1670=C1669,H1670=H1669,D1669=D1670),I1669,I1669+1)</f>
        <v>1379</v>
      </c>
      <c r="J1670" s="8">
        <f t="shared" ref="J1670:J1733" si="79">IF(I1670=I1672,3,IF(I1670=I1671,2,1))</f>
        <v>1</v>
      </c>
      <c r="K1670" s="6">
        <f t="shared" ref="K1670:K1733" si="80">IF(J1668=3,3,IF(J1669=3,3,IF(J1669=2,2,J1670)))</f>
        <v>1</v>
      </c>
    </row>
    <row r="1671" spans="3:11" x14ac:dyDescent="0.25">
      <c r="C1671" s="14">
        <v>44730</v>
      </c>
      <c r="D1671" s="8">
        <v>0.66666666666666663</v>
      </c>
      <c r="E1671" s="77" t="s">
        <v>225</v>
      </c>
      <c r="F1671" s="8"/>
      <c r="G1671" s="8"/>
      <c r="H1671" s="15">
        <v>8</v>
      </c>
      <c r="I1671" s="13">
        <f t="shared" si="78"/>
        <v>1380</v>
      </c>
      <c r="J1671" s="8">
        <f t="shared" si="79"/>
        <v>1</v>
      </c>
      <c r="K1671" s="6">
        <f t="shared" si="80"/>
        <v>1</v>
      </c>
    </row>
    <row r="1672" spans="3:11" x14ac:dyDescent="0.25">
      <c r="C1672" s="14">
        <v>44730</v>
      </c>
      <c r="D1672" s="8">
        <v>0.68958333333333333</v>
      </c>
      <c r="E1672" s="77" t="s">
        <v>225</v>
      </c>
      <c r="F1672" s="8"/>
      <c r="G1672" s="8"/>
      <c r="H1672" s="15">
        <v>9</v>
      </c>
      <c r="I1672" s="13">
        <f t="shared" si="78"/>
        <v>1381</v>
      </c>
      <c r="J1672" s="8">
        <f t="shared" si="79"/>
        <v>2</v>
      </c>
      <c r="K1672" s="6">
        <f t="shared" si="80"/>
        <v>2</v>
      </c>
    </row>
    <row r="1673" spans="3:11" x14ac:dyDescent="0.25">
      <c r="C1673" s="14">
        <v>44730</v>
      </c>
      <c r="D1673" s="8">
        <v>0.68958333333333333</v>
      </c>
      <c r="E1673" s="77" t="s">
        <v>225</v>
      </c>
      <c r="F1673" s="8"/>
      <c r="G1673" s="8"/>
      <c r="H1673" s="15">
        <v>9</v>
      </c>
      <c r="I1673" s="13">
        <f t="shared" si="78"/>
        <v>1381</v>
      </c>
      <c r="J1673" s="8">
        <f t="shared" si="79"/>
        <v>1</v>
      </c>
      <c r="K1673" s="6">
        <f t="shared" si="80"/>
        <v>2</v>
      </c>
    </row>
    <row r="1674" spans="3:11" x14ac:dyDescent="0.25">
      <c r="C1674" s="14">
        <v>44737</v>
      </c>
      <c r="D1674" s="8">
        <v>0.54166666666666663</v>
      </c>
      <c r="E1674" s="77" t="s">
        <v>107</v>
      </c>
      <c r="F1674" s="8"/>
      <c r="G1674" s="8"/>
      <c r="H1674" s="15">
        <v>3</v>
      </c>
      <c r="I1674" s="13">
        <f t="shared" si="78"/>
        <v>1382</v>
      </c>
      <c r="J1674" s="8">
        <f t="shared" si="79"/>
        <v>1</v>
      </c>
      <c r="K1674" s="6">
        <f t="shared" si="80"/>
        <v>1</v>
      </c>
    </row>
    <row r="1675" spans="3:11" x14ac:dyDescent="0.25">
      <c r="C1675" s="14">
        <v>44737</v>
      </c>
      <c r="D1675" s="8">
        <v>0.56597222222222221</v>
      </c>
      <c r="E1675" s="77" t="s">
        <v>107</v>
      </c>
      <c r="F1675" s="8"/>
      <c r="G1675" s="8"/>
      <c r="H1675" s="15">
        <v>4</v>
      </c>
      <c r="I1675" s="13">
        <f t="shared" si="78"/>
        <v>1383</v>
      </c>
      <c r="J1675" s="8">
        <f t="shared" si="79"/>
        <v>3</v>
      </c>
      <c r="K1675" s="6">
        <f t="shared" si="80"/>
        <v>3</v>
      </c>
    </row>
    <row r="1676" spans="3:11" x14ac:dyDescent="0.25">
      <c r="C1676" s="14">
        <v>44737</v>
      </c>
      <c r="D1676" s="8">
        <v>0.56597222222222221</v>
      </c>
      <c r="E1676" s="77" t="s">
        <v>107</v>
      </c>
      <c r="F1676" s="8"/>
      <c r="G1676" s="8"/>
      <c r="H1676" s="15">
        <v>4</v>
      </c>
      <c r="I1676" s="13">
        <f t="shared" si="78"/>
        <v>1383</v>
      </c>
      <c r="J1676" s="8">
        <f t="shared" si="79"/>
        <v>2</v>
      </c>
      <c r="K1676" s="6">
        <f t="shared" si="80"/>
        <v>3</v>
      </c>
    </row>
    <row r="1677" spans="3:11" x14ac:dyDescent="0.25">
      <c r="C1677" s="14">
        <v>44737</v>
      </c>
      <c r="D1677" s="8">
        <v>0.56597222222222221</v>
      </c>
      <c r="E1677" s="77" t="s">
        <v>107</v>
      </c>
      <c r="F1677" s="8"/>
      <c r="G1677" s="8"/>
      <c r="H1677" s="15">
        <v>4</v>
      </c>
      <c r="I1677" s="13">
        <f t="shared" si="78"/>
        <v>1383</v>
      </c>
      <c r="J1677" s="8">
        <f t="shared" si="79"/>
        <v>1</v>
      </c>
      <c r="K1677" s="6">
        <f t="shared" si="80"/>
        <v>3</v>
      </c>
    </row>
    <row r="1678" spans="3:11" x14ac:dyDescent="0.25">
      <c r="C1678" s="14">
        <v>44737</v>
      </c>
      <c r="D1678" s="8">
        <v>0.68958333333333333</v>
      </c>
      <c r="E1678" s="77" t="s">
        <v>107</v>
      </c>
      <c r="F1678" s="8"/>
      <c r="G1678" s="8"/>
      <c r="H1678" s="15">
        <v>9</v>
      </c>
      <c r="I1678" s="13">
        <f t="shared" si="78"/>
        <v>1384</v>
      </c>
      <c r="J1678" s="8">
        <f t="shared" si="79"/>
        <v>2</v>
      </c>
      <c r="K1678" s="6">
        <f t="shared" si="80"/>
        <v>2</v>
      </c>
    </row>
    <row r="1679" spans="3:11" x14ac:dyDescent="0.25">
      <c r="C1679" s="14">
        <v>44737</v>
      </c>
      <c r="D1679" s="8">
        <v>0.68958333333333333</v>
      </c>
      <c r="E1679" s="77" t="s">
        <v>107</v>
      </c>
      <c r="F1679" s="8"/>
      <c r="G1679" s="8"/>
      <c r="H1679" s="15">
        <v>9</v>
      </c>
      <c r="I1679" s="13">
        <f t="shared" si="78"/>
        <v>1384</v>
      </c>
      <c r="J1679" s="8">
        <f t="shared" si="79"/>
        <v>1</v>
      </c>
      <c r="K1679" s="6">
        <f t="shared" si="80"/>
        <v>2</v>
      </c>
    </row>
    <row r="1680" spans="3:11" x14ac:dyDescent="0.25">
      <c r="C1680" s="14">
        <v>44744</v>
      </c>
      <c r="D1680" s="8">
        <v>0.49305555555555558</v>
      </c>
      <c r="E1680" s="77" t="s">
        <v>225</v>
      </c>
      <c r="F1680" s="8"/>
      <c r="G1680" s="8"/>
      <c r="H1680" s="15">
        <v>1</v>
      </c>
      <c r="I1680" s="13">
        <f t="shared" si="78"/>
        <v>1385</v>
      </c>
      <c r="J1680" s="8">
        <f t="shared" si="79"/>
        <v>1</v>
      </c>
      <c r="K1680" s="6">
        <f t="shared" si="80"/>
        <v>1</v>
      </c>
    </row>
    <row r="1681" spans="3:11" x14ac:dyDescent="0.25">
      <c r="C1681" s="14">
        <v>44744</v>
      </c>
      <c r="D1681" s="8">
        <v>0.62152777777777779</v>
      </c>
      <c r="E1681" s="77" t="s">
        <v>225</v>
      </c>
      <c r="F1681" s="8"/>
      <c r="G1681" s="8"/>
      <c r="H1681" s="15">
        <v>6</v>
      </c>
      <c r="I1681" s="13">
        <f t="shared" si="78"/>
        <v>1386</v>
      </c>
      <c r="J1681" s="8">
        <f t="shared" si="79"/>
        <v>1</v>
      </c>
      <c r="K1681" s="6">
        <f t="shared" si="80"/>
        <v>1</v>
      </c>
    </row>
    <row r="1682" spans="3:11" x14ac:dyDescent="0.25">
      <c r="C1682" s="14">
        <v>44744</v>
      </c>
      <c r="D1682" s="8">
        <v>0.64583333333333337</v>
      </c>
      <c r="E1682" s="77" t="s">
        <v>225</v>
      </c>
      <c r="F1682" s="8"/>
      <c r="G1682" s="8"/>
      <c r="H1682" s="15">
        <v>7</v>
      </c>
      <c r="I1682" s="13">
        <f t="shared" si="78"/>
        <v>1387</v>
      </c>
      <c r="J1682" s="8">
        <f t="shared" si="79"/>
        <v>2</v>
      </c>
      <c r="K1682" s="6">
        <f t="shared" si="80"/>
        <v>2</v>
      </c>
    </row>
    <row r="1683" spans="3:11" x14ac:dyDescent="0.25">
      <c r="C1683" s="14">
        <v>44744</v>
      </c>
      <c r="D1683" s="8">
        <v>0.64583333333333337</v>
      </c>
      <c r="E1683" s="77" t="s">
        <v>225</v>
      </c>
      <c r="F1683" s="8"/>
      <c r="G1683" s="8"/>
      <c r="H1683" s="15">
        <v>7</v>
      </c>
      <c r="I1683" s="13">
        <f t="shared" si="78"/>
        <v>1387</v>
      </c>
      <c r="J1683" s="8">
        <f t="shared" si="79"/>
        <v>1</v>
      </c>
      <c r="K1683" s="6">
        <f t="shared" si="80"/>
        <v>2</v>
      </c>
    </row>
    <row r="1684" spans="3:11" x14ac:dyDescent="0.25">
      <c r="C1684" s="14">
        <v>44744</v>
      </c>
      <c r="D1684" s="8">
        <v>0.67361111111111116</v>
      </c>
      <c r="E1684" s="77" t="s">
        <v>225</v>
      </c>
      <c r="F1684" s="8"/>
      <c r="G1684" s="8"/>
      <c r="H1684" s="15">
        <v>8</v>
      </c>
      <c r="I1684" s="13">
        <f t="shared" si="78"/>
        <v>1388</v>
      </c>
      <c r="J1684" s="8">
        <f t="shared" si="79"/>
        <v>2</v>
      </c>
      <c r="K1684" s="6">
        <f t="shared" si="80"/>
        <v>2</v>
      </c>
    </row>
    <row r="1685" spans="3:11" x14ac:dyDescent="0.25">
      <c r="C1685" s="14">
        <v>44744</v>
      </c>
      <c r="D1685" s="8">
        <v>0.67361111111111116</v>
      </c>
      <c r="E1685" s="77" t="s">
        <v>225</v>
      </c>
      <c r="F1685" s="8"/>
      <c r="G1685" s="8"/>
      <c r="H1685" s="15">
        <v>8</v>
      </c>
      <c r="I1685" s="13">
        <f t="shared" si="78"/>
        <v>1388</v>
      </c>
      <c r="J1685" s="8">
        <f t="shared" si="79"/>
        <v>1</v>
      </c>
      <c r="K1685" s="6">
        <f t="shared" si="80"/>
        <v>2</v>
      </c>
    </row>
    <row r="1686" spans="3:11" x14ac:dyDescent="0.25">
      <c r="C1686" s="14">
        <v>44751</v>
      </c>
      <c r="D1686" s="8">
        <v>0.56597222222222221</v>
      </c>
      <c r="E1686" s="77" t="s">
        <v>107</v>
      </c>
      <c r="F1686" s="8"/>
      <c r="G1686" s="8"/>
      <c r="H1686" s="15">
        <v>4</v>
      </c>
      <c r="I1686" s="13">
        <f t="shared" si="78"/>
        <v>1389</v>
      </c>
      <c r="J1686" s="8">
        <f t="shared" si="79"/>
        <v>1</v>
      </c>
      <c r="K1686" s="6">
        <f t="shared" si="80"/>
        <v>1</v>
      </c>
    </row>
    <row r="1687" spans="3:11" x14ac:dyDescent="0.25">
      <c r="C1687" s="14">
        <v>44751</v>
      </c>
      <c r="D1687" s="8">
        <v>0.64930555555555558</v>
      </c>
      <c r="E1687" s="77" t="s">
        <v>107</v>
      </c>
      <c r="F1687" s="8"/>
      <c r="G1687" s="8"/>
      <c r="H1687" s="15">
        <v>7</v>
      </c>
      <c r="I1687" s="13">
        <f t="shared" si="78"/>
        <v>1390</v>
      </c>
      <c r="J1687" s="8">
        <f t="shared" si="79"/>
        <v>1</v>
      </c>
      <c r="K1687" s="6">
        <f t="shared" si="80"/>
        <v>1</v>
      </c>
    </row>
    <row r="1688" spans="3:11" x14ac:dyDescent="0.25">
      <c r="C1688" s="14">
        <v>44751</v>
      </c>
      <c r="D1688" s="8">
        <v>0.67361111111111116</v>
      </c>
      <c r="E1688" s="77" t="s">
        <v>107</v>
      </c>
      <c r="F1688" s="8"/>
      <c r="G1688" s="8"/>
      <c r="H1688" s="15">
        <v>8</v>
      </c>
      <c r="I1688" s="13">
        <f t="shared" si="78"/>
        <v>1391</v>
      </c>
      <c r="J1688" s="8">
        <f t="shared" si="79"/>
        <v>2</v>
      </c>
      <c r="K1688" s="6">
        <f t="shared" si="80"/>
        <v>2</v>
      </c>
    </row>
    <row r="1689" spans="3:11" x14ac:dyDescent="0.25">
      <c r="C1689" s="14">
        <v>44751</v>
      </c>
      <c r="D1689" s="8">
        <v>0.67361111111111116</v>
      </c>
      <c r="E1689" s="77" t="s">
        <v>107</v>
      </c>
      <c r="F1689" s="8"/>
      <c r="G1689" s="8"/>
      <c r="H1689" s="15">
        <v>8</v>
      </c>
      <c r="I1689" s="13">
        <f t="shared" si="78"/>
        <v>1391</v>
      </c>
      <c r="J1689" s="8">
        <f t="shared" si="79"/>
        <v>1</v>
      </c>
      <c r="K1689" s="6">
        <f t="shared" si="80"/>
        <v>2</v>
      </c>
    </row>
    <row r="1690" spans="3:11" x14ac:dyDescent="0.25">
      <c r="C1690" s="14">
        <v>44758</v>
      </c>
      <c r="D1690" s="8">
        <v>0.57291666666666663</v>
      </c>
      <c r="E1690" s="77" t="s">
        <v>225</v>
      </c>
      <c r="F1690" s="8"/>
      <c r="G1690" s="8"/>
      <c r="H1690" s="15">
        <v>4</v>
      </c>
      <c r="I1690" s="13">
        <f t="shared" si="78"/>
        <v>1392</v>
      </c>
      <c r="J1690" s="8">
        <f t="shared" si="79"/>
        <v>2</v>
      </c>
      <c r="K1690" s="6">
        <f t="shared" si="80"/>
        <v>2</v>
      </c>
    </row>
    <row r="1691" spans="3:11" x14ac:dyDescent="0.25">
      <c r="C1691" s="14">
        <v>44758</v>
      </c>
      <c r="D1691" s="8">
        <v>0.57291666666666663</v>
      </c>
      <c r="E1691" s="77" t="s">
        <v>225</v>
      </c>
      <c r="F1691" s="8"/>
      <c r="G1691" s="8"/>
      <c r="H1691" s="15">
        <v>4</v>
      </c>
      <c r="I1691" s="13">
        <f t="shared" si="78"/>
        <v>1392</v>
      </c>
      <c r="J1691" s="8">
        <f t="shared" si="79"/>
        <v>1</v>
      </c>
      <c r="K1691" s="6">
        <f t="shared" si="80"/>
        <v>2</v>
      </c>
    </row>
    <row r="1692" spans="3:11" x14ac:dyDescent="0.25">
      <c r="C1692" s="14">
        <v>44758</v>
      </c>
      <c r="D1692" s="8">
        <v>0.625</v>
      </c>
      <c r="E1692" s="77" t="s">
        <v>225</v>
      </c>
      <c r="F1692" s="8"/>
      <c r="G1692" s="8"/>
      <c r="H1692" s="15">
        <v>6</v>
      </c>
      <c r="I1692" s="13">
        <f t="shared" si="78"/>
        <v>1393</v>
      </c>
      <c r="J1692" s="8">
        <f t="shared" si="79"/>
        <v>2</v>
      </c>
      <c r="K1692" s="6">
        <f t="shared" si="80"/>
        <v>2</v>
      </c>
    </row>
    <row r="1693" spans="3:11" x14ac:dyDescent="0.25">
      <c r="C1693" s="14">
        <v>44758</v>
      </c>
      <c r="D1693" s="8">
        <v>0.625</v>
      </c>
      <c r="E1693" s="77" t="s">
        <v>225</v>
      </c>
      <c r="F1693" s="8"/>
      <c r="G1693" s="8"/>
      <c r="H1693" s="15">
        <v>6</v>
      </c>
      <c r="I1693" s="13">
        <f t="shared" si="78"/>
        <v>1393</v>
      </c>
      <c r="J1693" s="8">
        <f t="shared" si="79"/>
        <v>1</v>
      </c>
      <c r="K1693" s="6">
        <f t="shared" si="80"/>
        <v>2</v>
      </c>
    </row>
    <row r="1694" spans="3:11" x14ac:dyDescent="0.25">
      <c r="C1694" s="14">
        <v>44758</v>
      </c>
      <c r="D1694" s="8">
        <v>0.65277777777777779</v>
      </c>
      <c r="E1694" s="77" t="s">
        <v>225</v>
      </c>
      <c r="F1694" s="8"/>
      <c r="G1694" s="8"/>
      <c r="H1694" s="15">
        <v>7</v>
      </c>
      <c r="I1694" s="13">
        <f t="shared" si="78"/>
        <v>1394</v>
      </c>
      <c r="J1694" s="8">
        <f t="shared" si="79"/>
        <v>1</v>
      </c>
      <c r="K1694" s="6">
        <f t="shared" si="80"/>
        <v>1</v>
      </c>
    </row>
    <row r="1695" spans="3:11" x14ac:dyDescent="0.25">
      <c r="C1695" s="14">
        <v>44758</v>
      </c>
      <c r="D1695" s="8">
        <v>0.69930555555555562</v>
      </c>
      <c r="E1695" s="77" t="s">
        <v>225</v>
      </c>
      <c r="F1695" s="8"/>
      <c r="G1695" s="8"/>
      <c r="H1695" s="15">
        <v>9</v>
      </c>
      <c r="I1695" s="13">
        <f t="shared" si="78"/>
        <v>1395</v>
      </c>
      <c r="J1695" s="8">
        <f t="shared" si="79"/>
        <v>2</v>
      </c>
      <c r="K1695" s="6">
        <f t="shared" si="80"/>
        <v>2</v>
      </c>
    </row>
    <row r="1696" spans="3:11" x14ac:dyDescent="0.25">
      <c r="C1696" s="14">
        <v>44758</v>
      </c>
      <c r="D1696" s="8">
        <v>0.69930555555555562</v>
      </c>
      <c r="E1696" s="77" t="s">
        <v>225</v>
      </c>
      <c r="F1696" s="8"/>
      <c r="G1696" s="8"/>
      <c r="H1696" s="15">
        <v>9</v>
      </c>
      <c r="I1696" s="13">
        <f t="shared" si="78"/>
        <v>1395</v>
      </c>
      <c r="J1696" s="8">
        <f t="shared" si="79"/>
        <v>1</v>
      </c>
      <c r="K1696" s="6">
        <f t="shared" si="80"/>
        <v>2</v>
      </c>
    </row>
    <row r="1697" spans="3:11" x14ac:dyDescent="0.25">
      <c r="C1697" s="14">
        <v>43393</v>
      </c>
      <c r="D1697" s="8"/>
      <c r="E1697" s="77" t="s">
        <v>107</v>
      </c>
      <c r="F1697" s="8"/>
      <c r="G1697" s="8"/>
      <c r="H1697" s="15">
        <v>4</v>
      </c>
      <c r="I1697" s="13">
        <f t="shared" si="78"/>
        <v>1396</v>
      </c>
      <c r="J1697" s="8">
        <f t="shared" si="79"/>
        <v>3</v>
      </c>
      <c r="K1697" s="6">
        <f t="shared" si="80"/>
        <v>3</v>
      </c>
    </row>
    <row r="1698" spans="3:11" x14ac:dyDescent="0.25">
      <c r="C1698" s="14">
        <v>43393</v>
      </c>
      <c r="D1698" s="8"/>
      <c r="E1698" s="77" t="s">
        <v>107</v>
      </c>
      <c r="F1698" s="8"/>
      <c r="G1698" s="8"/>
      <c r="H1698" s="15">
        <v>4</v>
      </c>
      <c r="I1698" s="13">
        <f t="shared" si="78"/>
        <v>1396</v>
      </c>
      <c r="J1698" s="8">
        <f t="shared" si="79"/>
        <v>2</v>
      </c>
      <c r="K1698" s="6">
        <f t="shared" si="80"/>
        <v>3</v>
      </c>
    </row>
    <row r="1699" spans="3:11" x14ac:dyDescent="0.25">
      <c r="C1699" s="14">
        <v>43393</v>
      </c>
      <c r="D1699" s="8"/>
      <c r="E1699" s="77" t="s">
        <v>107</v>
      </c>
      <c r="F1699" s="8"/>
      <c r="G1699" s="8"/>
      <c r="H1699" s="15">
        <v>4</v>
      </c>
      <c r="I1699" s="13">
        <f t="shared" si="78"/>
        <v>1396</v>
      </c>
      <c r="J1699" s="8">
        <f t="shared" si="79"/>
        <v>1</v>
      </c>
      <c r="K1699" s="6">
        <f t="shared" si="80"/>
        <v>3</v>
      </c>
    </row>
    <row r="1700" spans="3:11" x14ac:dyDescent="0.25">
      <c r="C1700" s="14">
        <v>43393</v>
      </c>
      <c r="D1700" s="8"/>
      <c r="E1700" s="77" t="s">
        <v>107</v>
      </c>
      <c r="F1700" s="8"/>
      <c r="G1700" s="8"/>
      <c r="H1700" s="15">
        <v>7</v>
      </c>
      <c r="I1700" s="13">
        <f t="shared" si="78"/>
        <v>1397</v>
      </c>
      <c r="J1700" s="8">
        <f t="shared" si="79"/>
        <v>3</v>
      </c>
      <c r="K1700" s="6">
        <f t="shared" si="80"/>
        <v>3</v>
      </c>
    </row>
    <row r="1701" spans="3:11" x14ac:dyDescent="0.25">
      <c r="C1701" s="14">
        <v>43393</v>
      </c>
      <c r="D1701" s="8"/>
      <c r="E1701" s="77" t="s">
        <v>107</v>
      </c>
      <c r="F1701" s="8"/>
      <c r="G1701" s="8"/>
      <c r="H1701" s="15">
        <v>7</v>
      </c>
      <c r="I1701" s="13">
        <f t="shared" si="78"/>
        <v>1397</v>
      </c>
      <c r="J1701" s="8">
        <f t="shared" si="79"/>
        <v>2</v>
      </c>
      <c r="K1701" s="6">
        <f t="shared" si="80"/>
        <v>3</v>
      </c>
    </row>
    <row r="1702" spans="3:11" x14ac:dyDescent="0.25">
      <c r="C1702" s="14">
        <v>43393</v>
      </c>
      <c r="D1702" s="8"/>
      <c r="E1702" s="77" t="s">
        <v>107</v>
      </c>
      <c r="F1702" s="8"/>
      <c r="G1702" s="8"/>
      <c r="H1702" s="15">
        <v>7</v>
      </c>
      <c r="I1702" s="13">
        <f t="shared" si="78"/>
        <v>1397</v>
      </c>
      <c r="J1702" s="8">
        <f t="shared" si="79"/>
        <v>1</v>
      </c>
      <c r="K1702" s="6">
        <f t="shared" si="80"/>
        <v>3</v>
      </c>
    </row>
    <row r="1703" spans="3:11" x14ac:dyDescent="0.25">
      <c r="C1703" s="14">
        <v>43393</v>
      </c>
      <c r="D1703" s="8"/>
      <c r="E1703" s="77" t="s">
        <v>107</v>
      </c>
      <c r="F1703" s="8"/>
      <c r="G1703" s="8"/>
      <c r="H1703" s="15">
        <v>8</v>
      </c>
      <c r="I1703" s="13">
        <f t="shared" si="78"/>
        <v>1398</v>
      </c>
      <c r="J1703" s="8">
        <f t="shared" si="79"/>
        <v>3</v>
      </c>
      <c r="K1703" s="6">
        <f t="shared" si="80"/>
        <v>3</v>
      </c>
    </row>
    <row r="1704" spans="3:11" x14ac:dyDescent="0.25">
      <c r="C1704" s="14">
        <v>43393</v>
      </c>
      <c r="D1704" s="8"/>
      <c r="E1704" s="77" t="s">
        <v>107</v>
      </c>
      <c r="F1704" s="8"/>
      <c r="G1704" s="8"/>
      <c r="H1704" s="15">
        <v>8</v>
      </c>
      <c r="I1704" s="13">
        <f t="shared" si="78"/>
        <v>1398</v>
      </c>
      <c r="J1704" s="8">
        <f t="shared" si="79"/>
        <v>2</v>
      </c>
      <c r="K1704" s="6">
        <f t="shared" si="80"/>
        <v>3</v>
      </c>
    </row>
    <row r="1705" spans="3:11" x14ac:dyDescent="0.25">
      <c r="C1705" s="14">
        <v>43393</v>
      </c>
      <c r="D1705" s="8"/>
      <c r="E1705" s="77" t="s">
        <v>107</v>
      </c>
      <c r="F1705" s="8"/>
      <c r="G1705" s="8"/>
      <c r="H1705" s="15">
        <v>8</v>
      </c>
      <c r="I1705" s="13">
        <f t="shared" si="78"/>
        <v>1398</v>
      </c>
      <c r="J1705" s="8">
        <f t="shared" si="79"/>
        <v>1</v>
      </c>
      <c r="K1705" s="6">
        <f t="shared" si="80"/>
        <v>3</v>
      </c>
    </row>
    <row r="1706" spans="3:11" x14ac:dyDescent="0.25">
      <c r="C1706" s="14">
        <v>43393</v>
      </c>
      <c r="D1706" s="8"/>
      <c r="E1706" s="77" t="s">
        <v>107</v>
      </c>
      <c r="F1706" s="8"/>
      <c r="G1706" s="8"/>
      <c r="H1706" s="15">
        <v>9</v>
      </c>
      <c r="I1706" s="13">
        <f t="shared" si="78"/>
        <v>1399</v>
      </c>
      <c r="J1706" s="8">
        <f t="shared" si="79"/>
        <v>3</v>
      </c>
      <c r="K1706" s="6">
        <f t="shared" si="80"/>
        <v>3</v>
      </c>
    </row>
    <row r="1707" spans="3:11" x14ac:dyDescent="0.25">
      <c r="C1707" s="14">
        <v>43393</v>
      </c>
      <c r="D1707" s="8"/>
      <c r="E1707" s="77" t="s">
        <v>107</v>
      </c>
      <c r="F1707" s="8"/>
      <c r="G1707" s="8"/>
      <c r="H1707" s="15">
        <v>9</v>
      </c>
      <c r="I1707" s="13">
        <f t="shared" si="78"/>
        <v>1399</v>
      </c>
      <c r="J1707" s="8">
        <f t="shared" si="79"/>
        <v>2</v>
      </c>
      <c r="K1707" s="6">
        <f t="shared" si="80"/>
        <v>3</v>
      </c>
    </row>
    <row r="1708" spans="3:11" x14ac:dyDescent="0.25">
      <c r="C1708" s="14">
        <v>43393</v>
      </c>
      <c r="D1708" s="8"/>
      <c r="E1708" s="77" t="s">
        <v>107</v>
      </c>
      <c r="F1708" s="8"/>
      <c r="G1708" s="8"/>
      <c r="H1708" s="15">
        <v>9</v>
      </c>
      <c r="I1708" s="13">
        <f t="shared" si="78"/>
        <v>1399</v>
      </c>
      <c r="J1708" s="8">
        <f t="shared" si="79"/>
        <v>1</v>
      </c>
      <c r="K1708" s="6">
        <f t="shared" si="80"/>
        <v>3</v>
      </c>
    </row>
    <row r="1709" spans="3:11" x14ac:dyDescent="0.25">
      <c r="C1709" s="14">
        <v>43393</v>
      </c>
      <c r="D1709" s="8"/>
      <c r="E1709" s="77" t="s">
        <v>107</v>
      </c>
      <c r="F1709" s="8"/>
      <c r="G1709" s="8"/>
      <c r="H1709" s="15">
        <v>10</v>
      </c>
      <c r="I1709" s="13">
        <f t="shared" si="78"/>
        <v>1400</v>
      </c>
      <c r="J1709" s="8">
        <f t="shared" si="79"/>
        <v>3</v>
      </c>
      <c r="K1709" s="6">
        <f t="shared" si="80"/>
        <v>3</v>
      </c>
    </row>
    <row r="1710" spans="3:11" x14ac:dyDescent="0.25">
      <c r="C1710" s="14">
        <v>43393</v>
      </c>
      <c r="D1710" s="8"/>
      <c r="E1710" s="77" t="s">
        <v>107</v>
      </c>
      <c r="F1710" s="8"/>
      <c r="G1710" s="8"/>
      <c r="H1710" s="15">
        <v>10</v>
      </c>
      <c r="I1710" s="13">
        <f t="shared" si="78"/>
        <v>1400</v>
      </c>
      <c r="J1710" s="8">
        <f t="shared" si="79"/>
        <v>2</v>
      </c>
      <c r="K1710" s="6">
        <f t="shared" si="80"/>
        <v>3</v>
      </c>
    </row>
    <row r="1711" spans="3:11" x14ac:dyDescent="0.25">
      <c r="C1711" s="14">
        <v>43393</v>
      </c>
      <c r="D1711" s="8"/>
      <c r="E1711" s="77" t="s">
        <v>107</v>
      </c>
      <c r="F1711" s="8"/>
      <c r="G1711" s="8"/>
      <c r="H1711" s="15">
        <v>10</v>
      </c>
      <c r="I1711" s="13">
        <f t="shared" si="78"/>
        <v>1400</v>
      </c>
      <c r="J1711" s="8">
        <f t="shared" si="79"/>
        <v>1</v>
      </c>
      <c r="K1711" s="6">
        <f t="shared" si="80"/>
        <v>3</v>
      </c>
    </row>
    <row r="1712" spans="3:11" x14ac:dyDescent="0.25">
      <c r="C1712" s="14">
        <v>43399</v>
      </c>
      <c r="D1712" s="8"/>
      <c r="E1712" s="77" t="s">
        <v>3</v>
      </c>
      <c r="F1712" s="8"/>
      <c r="G1712" s="8"/>
      <c r="H1712" s="15">
        <v>2</v>
      </c>
      <c r="I1712" s="13">
        <f t="shared" si="78"/>
        <v>1401</v>
      </c>
      <c r="J1712" s="8">
        <f t="shared" si="79"/>
        <v>3</v>
      </c>
      <c r="K1712" s="6">
        <f t="shared" si="80"/>
        <v>3</v>
      </c>
    </row>
    <row r="1713" spans="3:11" x14ac:dyDescent="0.25">
      <c r="C1713" s="14">
        <v>43399</v>
      </c>
      <c r="D1713" s="8"/>
      <c r="E1713" s="77" t="s">
        <v>3</v>
      </c>
      <c r="F1713" s="8"/>
      <c r="G1713" s="8"/>
      <c r="H1713" s="15">
        <v>2</v>
      </c>
      <c r="I1713" s="13">
        <f t="shared" si="78"/>
        <v>1401</v>
      </c>
      <c r="J1713" s="8">
        <f t="shared" si="79"/>
        <v>2</v>
      </c>
      <c r="K1713" s="6">
        <f t="shared" si="80"/>
        <v>3</v>
      </c>
    </row>
    <row r="1714" spans="3:11" x14ac:dyDescent="0.25">
      <c r="C1714" s="14">
        <v>43399</v>
      </c>
      <c r="D1714" s="8"/>
      <c r="E1714" s="77" t="s">
        <v>3</v>
      </c>
      <c r="F1714" s="8"/>
      <c r="G1714" s="8"/>
      <c r="H1714" s="15">
        <v>2</v>
      </c>
      <c r="I1714" s="13">
        <f t="shared" si="78"/>
        <v>1401</v>
      </c>
      <c r="J1714" s="8">
        <f t="shared" si="79"/>
        <v>1</v>
      </c>
      <c r="K1714" s="6">
        <f t="shared" si="80"/>
        <v>3</v>
      </c>
    </row>
    <row r="1715" spans="3:11" x14ac:dyDescent="0.25">
      <c r="C1715" s="14">
        <v>43399</v>
      </c>
      <c r="D1715" s="8"/>
      <c r="E1715" s="77" t="s">
        <v>3</v>
      </c>
      <c r="F1715" s="8"/>
      <c r="G1715" s="8"/>
      <c r="H1715" s="15">
        <v>3</v>
      </c>
      <c r="I1715" s="13">
        <f t="shared" si="78"/>
        <v>1402</v>
      </c>
      <c r="J1715" s="8">
        <f t="shared" si="79"/>
        <v>3</v>
      </c>
      <c r="K1715" s="6">
        <f t="shared" si="80"/>
        <v>3</v>
      </c>
    </row>
    <row r="1716" spans="3:11" x14ac:dyDescent="0.25">
      <c r="C1716" s="14">
        <v>43399</v>
      </c>
      <c r="D1716" s="8"/>
      <c r="E1716" s="77" t="s">
        <v>3</v>
      </c>
      <c r="F1716" s="8"/>
      <c r="G1716" s="8"/>
      <c r="H1716" s="15">
        <v>3</v>
      </c>
      <c r="I1716" s="13">
        <f t="shared" si="78"/>
        <v>1402</v>
      </c>
      <c r="J1716" s="8">
        <f t="shared" si="79"/>
        <v>2</v>
      </c>
      <c r="K1716" s="6">
        <f t="shared" si="80"/>
        <v>3</v>
      </c>
    </row>
    <row r="1717" spans="3:11" x14ac:dyDescent="0.25">
      <c r="C1717" s="14">
        <v>43399</v>
      </c>
      <c r="D1717" s="8"/>
      <c r="E1717" s="77" t="s">
        <v>3</v>
      </c>
      <c r="F1717" s="8"/>
      <c r="G1717" s="8"/>
      <c r="H1717" s="15">
        <v>3</v>
      </c>
      <c r="I1717" s="13">
        <f t="shared" si="78"/>
        <v>1402</v>
      </c>
      <c r="J1717" s="8">
        <f t="shared" si="79"/>
        <v>1</v>
      </c>
      <c r="K1717" s="6">
        <f t="shared" si="80"/>
        <v>3</v>
      </c>
    </row>
    <row r="1718" spans="3:11" x14ac:dyDescent="0.25">
      <c r="C1718" s="14">
        <v>43399</v>
      </c>
      <c r="D1718" s="8"/>
      <c r="E1718" s="77" t="s">
        <v>3</v>
      </c>
      <c r="F1718" s="8"/>
      <c r="G1718" s="8"/>
      <c r="H1718" s="15">
        <v>4</v>
      </c>
      <c r="I1718" s="13">
        <f t="shared" si="78"/>
        <v>1403</v>
      </c>
      <c r="J1718" s="8">
        <f t="shared" si="79"/>
        <v>3</v>
      </c>
      <c r="K1718" s="6">
        <f t="shared" si="80"/>
        <v>3</v>
      </c>
    </row>
    <row r="1719" spans="3:11" x14ac:dyDescent="0.25">
      <c r="C1719" s="14">
        <v>43399</v>
      </c>
      <c r="D1719" s="8"/>
      <c r="E1719" s="77" t="s">
        <v>3</v>
      </c>
      <c r="F1719" s="8"/>
      <c r="G1719" s="8"/>
      <c r="H1719" s="15">
        <v>4</v>
      </c>
      <c r="I1719" s="13">
        <f t="shared" si="78"/>
        <v>1403</v>
      </c>
      <c r="J1719" s="8">
        <f t="shared" si="79"/>
        <v>2</v>
      </c>
      <c r="K1719" s="6">
        <f t="shared" si="80"/>
        <v>3</v>
      </c>
    </row>
    <row r="1720" spans="3:11" x14ac:dyDescent="0.25">
      <c r="C1720" s="14">
        <v>43399</v>
      </c>
      <c r="D1720" s="8"/>
      <c r="E1720" s="77" t="s">
        <v>3</v>
      </c>
      <c r="F1720" s="8"/>
      <c r="G1720" s="8"/>
      <c r="H1720" s="15">
        <v>4</v>
      </c>
      <c r="I1720" s="13">
        <f t="shared" si="78"/>
        <v>1403</v>
      </c>
      <c r="J1720" s="8">
        <f t="shared" si="79"/>
        <v>1</v>
      </c>
      <c r="K1720" s="6">
        <f t="shared" si="80"/>
        <v>3</v>
      </c>
    </row>
    <row r="1721" spans="3:11" x14ac:dyDescent="0.25">
      <c r="C1721" s="14">
        <v>43399</v>
      </c>
      <c r="D1721" s="8"/>
      <c r="E1721" s="77" t="s">
        <v>3</v>
      </c>
      <c r="F1721" s="8"/>
      <c r="G1721" s="8"/>
      <c r="H1721" s="15">
        <v>6</v>
      </c>
      <c r="I1721" s="13">
        <f t="shared" si="78"/>
        <v>1404</v>
      </c>
      <c r="J1721" s="8">
        <f t="shared" si="79"/>
        <v>3</v>
      </c>
      <c r="K1721" s="6">
        <f t="shared" si="80"/>
        <v>3</v>
      </c>
    </row>
    <row r="1722" spans="3:11" x14ac:dyDescent="0.25">
      <c r="C1722" s="14">
        <v>43399</v>
      </c>
      <c r="D1722" s="8"/>
      <c r="E1722" s="77" t="s">
        <v>3</v>
      </c>
      <c r="F1722" s="8"/>
      <c r="G1722" s="8"/>
      <c r="H1722" s="15">
        <v>6</v>
      </c>
      <c r="I1722" s="13">
        <f t="shared" si="78"/>
        <v>1404</v>
      </c>
      <c r="J1722" s="8">
        <f t="shared" si="79"/>
        <v>2</v>
      </c>
      <c r="K1722" s="6">
        <f t="shared" si="80"/>
        <v>3</v>
      </c>
    </row>
    <row r="1723" spans="3:11" x14ac:dyDescent="0.25">
      <c r="C1723" s="14">
        <v>43399</v>
      </c>
      <c r="D1723" s="8"/>
      <c r="E1723" s="77" t="s">
        <v>3</v>
      </c>
      <c r="F1723" s="8"/>
      <c r="G1723" s="8"/>
      <c r="H1723" s="15">
        <v>6</v>
      </c>
      <c r="I1723" s="13">
        <f t="shared" si="78"/>
        <v>1404</v>
      </c>
      <c r="J1723" s="8">
        <f t="shared" si="79"/>
        <v>1</v>
      </c>
      <c r="K1723" s="6">
        <f t="shared" si="80"/>
        <v>3</v>
      </c>
    </row>
    <row r="1724" spans="3:11" x14ac:dyDescent="0.25">
      <c r="C1724" s="14">
        <v>43399</v>
      </c>
      <c r="D1724" s="8"/>
      <c r="E1724" s="77" t="s">
        <v>3</v>
      </c>
      <c r="F1724" s="8"/>
      <c r="G1724" s="8"/>
      <c r="H1724" s="15">
        <v>7</v>
      </c>
      <c r="I1724" s="13">
        <f t="shared" si="78"/>
        <v>1405</v>
      </c>
      <c r="J1724" s="8">
        <f t="shared" si="79"/>
        <v>3</v>
      </c>
      <c r="K1724" s="6">
        <f t="shared" si="80"/>
        <v>3</v>
      </c>
    </row>
    <row r="1725" spans="3:11" x14ac:dyDescent="0.25">
      <c r="C1725" s="14">
        <v>43399</v>
      </c>
      <c r="D1725" s="8"/>
      <c r="E1725" s="77" t="s">
        <v>3</v>
      </c>
      <c r="F1725" s="8"/>
      <c r="G1725" s="8"/>
      <c r="H1725" s="15">
        <v>7</v>
      </c>
      <c r="I1725" s="13">
        <f t="shared" si="78"/>
        <v>1405</v>
      </c>
      <c r="J1725" s="8">
        <f t="shared" si="79"/>
        <v>2</v>
      </c>
      <c r="K1725" s="6">
        <f t="shared" si="80"/>
        <v>3</v>
      </c>
    </row>
    <row r="1726" spans="3:11" x14ac:dyDescent="0.25">
      <c r="C1726" s="14">
        <v>43399</v>
      </c>
      <c r="D1726" s="8"/>
      <c r="E1726" s="77" t="s">
        <v>3</v>
      </c>
      <c r="F1726" s="8"/>
      <c r="G1726" s="8"/>
      <c r="H1726" s="15">
        <v>7</v>
      </c>
      <c r="I1726" s="13">
        <f t="shared" si="78"/>
        <v>1405</v>
      </c>
      <c r="J1726" s="8">
        <f t="shared" si="79"/>
        <v>1</v>
      </c>
      <c r="K1726" s="6">
        <f t="shared" si="80"/>
        <v>3</v>
      </c>
    </row>
    <row r="1727" spans="3:11" x14ac:dyDescent="0.25">
      <c r="C1727" s="14">
        <v>43399</v>
      </c>
      <c r="D1727" s="8"/>
      <c r="E1727" s="77" t="s">
        <v>3</v>
      </c>
      <c r="F1727" s="8"/>
      <c r="G1727" s="8"/>
      <c r="H1727" s="15">
        <v>8</v>
      </c>
      <c r="I1727" s="13">
        <f t="shared" si="78"/>
        <v>1406</v>
      </c>
      <c r="J1727" s="8">
        <f t="shared" si="79"/>
        <v>3</v>
      </c>
      <c r="K1727" s="6">
        <f t="shared" si="80"/>
        <v>3</v>
      </c>
    </row>
    <row r="1728" spans="3:11" x14ac:dyDescent="0.25">
      <c r="C1728" s="14">
        <v>43399</v>
      </c>
      <c r="D1728" s="8"/>
      <c r="E1728" s="77" t="s">
        <v>3</v>
      </c>
      <c r="F1728" s="8"/>
      <c r="G1728" s="8"/>
      <c r="H1728" s="15">
        <v>8</v>
      </c>
      <c r="I1728" s="13">
        <f t="shared" si="78"/>
        <v>1406</v>
      </c>
      <c r="J1728" s="8">
        <f t="shared" si="79"/>
        <v>2</v>
      </c>
      <c r="K1728" s="6">
        <f t="shared" si="80"/>
        <v>3</v>
      </c>
    </row>
    <row r="1729" spans="3:11" x14ac:dyDescent="0.25">
      <c r="C1729" s="14">
        <v>43399</v>
      </c>
      <c r="D1729" s="8"/>
      <c r="E1729" s="77" t="s">
        <v>3</v>
      </c>
      <c r="F1729" s="8"/>
      <c r="G1729" s="8"/>
      <c r="H1729" s="15">
        <v>8</v>
      </c>
      <c r="I1729" s="13">
        <f t="shared" si="78"/>
        <v>1406</v>
      </c>
      <c r="J1729" s="8">
        <f t="shared" si="79"/>
        <v>1</v>
      </c>
      <c r="K1729" s="6">
        <f t="shared" si="80"/>
        <v>3</v>
      </c>
    </row>
    <row r="1730" spans="3:11" x14ac:dyDescent="0.25">
      <c r="C1730" s="14">
        <v>43400</v>
      </c>
      <c r="D1730" s="8"/>
      <c r="E1730" s="77" t="s">
        <v>125</v>
      </c>
      <c r="F1730" s="8"/>
      <c r="G1730" s="8"/>
      <c r="H1730" s="15">
        <v>2</v>
      </c>
      <c r="I1730" s="13">
        <f t="shared" si="78"/>
        <v>1407</v>
      </c>
      <c r="J1730" s="8">
        <f t="shared" si="79"/>
        <v>3</v>
      </c>
      <c r="K1730" s="6">
        <f t="shared" si="80"/>
        <v>3</v>
      </c>
    </row>
    <row r="1731" spans="3:11" x14ac:dyDescent="0.25">
      <c r="C1731" s="14">
        <v>43400</v>
      </c>
      <c r="D1731" s="8"/>
      <c r="E1731" s="77" t="s">
        <v>125</v>
      </c>
      <c r="F1731" s="8"/>
      <c r="G1731" s="8"/>
      <c r="H1731" s="15">
        <v>2</v>
      </c>
      <c r="I1731" s="13">
        <f t="shared" si="78"/>
        <v>1407</v>
      </c>
      <c r="J1731" s="8">
        <f t="shared" si="79"/>
        <v>2</v>
      </c>
      <c r="K1731" s="6">
        <f t="shared" si="80"/>
        <v>3</v>
      </c>
    </row>
    <row r="1732" spans="3:11" x14ac:dyDescent="0.25">
      <c r="C1732" s="14">
        <v>43400</v>
      </c>
      <c r="D1732" s="8"/>
      <c r="E1732" s="77" t="s">
        <v>125</v>
      </c>
      <c r="F1732" s="8"/>
      <c r="G1732" s="8"/>
      <c r="H1732" s="15">
        <v>2</v>
      </c>
      <c r="I1732" s="13">
        <f t="shared" si="78"/>
        <v>1407</v>
      </c>
      <c r="J1732" s="8">
        <f t="shared" si="79"/>
        <v>1</v>
      </c>
      <c r="K1732" s="6">
        <f t="shared" si="80"/>
        <v>3</v>
      </c>
    </row>
    <row r="1733" spans="3:11" x14ac:dyDescent="0.25">
      <c r="C1733" s="14">
        <v>43400</v>
      </c>
      <c r="D1733" s="8"/>
      <c r="E1733" s="77" t="s">
        <v>125</v>
      </c>
      <c r="F1733" s="8"/>
      <c r="G1733" s="8"/>
      <c r="H1733" s="15">
        <v>3</v>
      </c>
      <c r="I1733" s="13">
        <f t="shared" si="78"/>
        <v>1408</v>
      </c>
      <c r="J1733" s="8">
        <f t="shared" si="79"/>
        <v>3</v>
      </c>
      <c r="K1733" s="6">
        <f t="shared" si="80"/>
        <v>3</v>
      </c>
    </row>
    <row r="1734" spans="3:11" x14ac:dyDescent="0.25">
      <c r="C1734" s="14">
        <v>43400</v>
      </c>
      <c r="D1734" s="8"/>
      <c r="E1734" s="77" t="s">
        <v>125</v>
      </c>
      <c r="F1734" s="8"/>
      <c r="G1734" s="8"/>
      <c r="H1734" s="15">
        <v>3</v>
      </c>
      <c r="I1734" s="13">
        <f t="shared" ref="I1734:I1797" si="81">IF(AND(C1734=C1733,H1734=H1733,D1733=D1734),I1733,I1733+1)</f>
        <v>1408</v>
      </c>
      <c r="J1734" s="8">
        <f t="shared" ref="J1734:J1797" si="82">IF(I1734=I1736,3,IF(I1734=I1735,2,1))</f>
        <v>2</v>
      </c>
      <c r="K1734" s="6">
        <f t="shared" ref="K1734:K1797" si="83">IF(J1732=3,3,IF(J1733=3,3,IF(J1733=2,2,J1734)))</f>
        <v>3</v>
      </c>
    </row>
    <row r="1735" spans="3:11" x14ac:dyDescent="0.25">
      <c r="C1735" s="14">
        <v>43400</v>
      </c>
      <c r="D1735" s="8"/>
      <c r="E1735" s="77" t="s">
        <v>125</v>
      </c>
      <c r="F1735" s="8"/>
      <c r="G1735" s="8"/>
      <c r="H1735" s="15">
        <v>3</v>
      </c>
      <c r="I1735" s="13">
        <f t="shared" si="81"/>
        <v>1408</v>
      </c>
      <c r="J1735" s="8">
        <f t="shared" si="82"/>
        <v>1</v>
      </c>
      <c r="K1735" s="6">
        <f t="shared" si="83"/>
        <v>3</v>
      </c>
    </row>
    <row r="1736" spans="3:11" x14ac:dyDescent="0.25">
      <c r="C1736" s="14">
        <v>43400</v>
      </c>
      <c r="D1736" s="8"/>
      <c r="E1736" s="77" t="s">
        <v>125</v>
      </c>
      <c r="F1736" s="8"/>
      <c r="G1736" s="8"/>
      <c r="H1736" s="15">
        <v>7</v>
      </c>
      <c r="I1736" s="13">
        <f t="shared" si="81"/>
        <v>1409</v>
      </c>
      <c r="J1736" s="8">
        <f t="shared" si="82"/>
        <v>2</v>
      </c>
      <c r="K1736" s="6">
        <f t="shared" si="83"/>
        <v>2</v>
      </c>
    </row>
    <row r="1737" spans="3:11" x14ac:dyDescent="0.25">
      <c r="C1737" s="14">
        <v>43400</v>
      </c>
      <c r="D1737" s="8"/>
      <c r="E1737" s="77" t="s">
        <v>125</v>
      </c>
      <c r="F1737" s="8"/>
      <c r="G1737" s="8"/>
      <c r="H1737" s="15">
        <v>7</v>
      </c>
      <c r="I1737" s="13">
        <f t="shared" si="81"/>
        <v>1409</v>
      </c>
      <c r="J1737" s="8">
        <f t="shared" si="82"/>
        <v>1</v>
      </c>
      <c r="K1737" s="6">
        <f t="shared" si="83"/>
        <v>2</v>
      </c>
    </row>
    <row r="1738" spans="3:11" x14ac:dyDescent="0.25">
      <c r="C1738" s="14">
        <v>43400</v>
      </c>
      <c r="D1738" s="8"/>
      <c r="E1738" s="77" t="s">
        <v>125</v>
      </c>
      <c r="F1738" s="8"/>
      <c r="G1738" s="8"/>
      <c r="H1738" s="15">
        <v>8</v>
      </c>
      <c r="I1738" s="13">
        <f t="shared" si="81"/>
        <v>1410</v>
      </c>
      <c r="J1738" s="8">
        <f t="shared" si="82"/>
        <v>3</v>
      </c>
      <c r="K1738" s="6">
        <f t="shared" si="83"/>
        <v>3</v>
      </c>
    </row>
    <row r="1739" spans="3:11" x14ac:dyDescent="0.25">
      <c r="C1739" s="14">
        <v>43400</v>
      </c>
      <c r="D1739" s="8"/>
      <c r="E1739" s="77" t="s">
        <v>125</v>
      </c>
      <c r="F1739" s="8"/>
      <c r="G1739" s="8"/>
      <c r="H1739" s="15">
        <v>8</v>
      </c>
      <c r="I1739" s="13">
        <f t="shared" si="81"/>
        <v>1410</v>
      </c>
      <c r="J1739" s="8">
        <f t="shared" si="82"/>
        <v>2</v>
      </c>
      <c r="K1739" s="6">
        <f t="shared" si="83"/>
        <v>3</v>
      </c>
    </row>
    <row r="1740" spans="3:11" x14ac:dyDescent="0.25">
      <c r="C1740" s="14">
        <v>43400</v>
      </c>
      <c r="D1740" s="8"/>
      <c r="E1740" s="77" t="s">
        <v>125</v>
      </c>
      <c r="F1740" s="8"/>
      <c r="G1740" s="8"/>
      <c r="H1740" s="15">
        <v>8</v>
      </c>
      <c r="I1740" s="13">
        <f t="shared" si="81"/>
        <v>1410</v>
      </c>
      <c r="J1740" s="8">
        <f t="shared" si="82"/>
        <v>1</v>
      </c>
      <c r="K1740" s="6">
        <f t="shared" si="83"/>
        <v>3</v>
      </c>
    </row>
    <row r="1741" spans="3:11" x14ac:dyDescent="0.25">
      <c r="C1741" s="14">
        <v>43407</v>
      </c>
      <c r="D1741" s="8"/>
      <c r="E1741" s="77" t="s">
        <v>237</v>
      </c>
      <c r="F1741" s="8"/>
      <c r="G1741" s="8"/>
      <c r="H1741" s="15">
        <v>3</v>
      </c>
      <c r="I1741" s="13">
        <f t="shared" si="81"/>
        <v>1411</v>
      </c>
      <c r="J1741" s="8">
        <f t="shared" si="82"/>
        <v>3</v>
      </c>
      <c r="K1741" s="6">
        <f t="shared" si="83"/>
        <v>3</v>
      </c>
    </row>
    <row r="1742" spans="3:11" x14ac:dyDescent="0.25">
      <c r="C1742" s="14">
        <v>43407</v>
      </c>
      <c r="D1742" s="8"/>
      <c r="E1742" s="77" t="s">
        <v>237</v>
      </c>
      <c r="F1742" s="8"/>
      <c r="G1742" s="8"/>
      <c r="H1742" s="15">
        <v>3</v>
      </c>
      <c r="I1742" s="13">
        <f t="shared" si="81"/>
        <v>1411</v>
      </c>
      <c r="J1742" s="8">
        <f t="shared" si="82"/>
        <v>2</v>
      </c>
      <c r="K1742" s="6">
        <f t="shared" si="83"/>
        <v>3</v>
      </c>
    </row>
    <row r="1743" spans="3:11" x14ac:dyDescent="0.25">
      <c r="C1743" s="14">
        <v>43407</v>
      </c>
      <c r="D1743" s="8"/>
      <c r="E1743" s="77" t="s">
        <v>237</v>
      </c>
      <c r="F1743" s="8"/>
      <c r="G1743" s="8"/>
      <c r="H1743" s="15">
        <v>3</v>
      </c>
      <c r="I1743" s="13">
        <f t="shared" si="81"/>
        <v>1411</v>
      </c>
      <c r="J1743" s="8">
        <f t="shared" si="82"/>
        <v>1</v>
      </c>
      <c r="K1743" s="6">
        <f t="shared" si="83"/>
        <v>3</v>
      </c>
    </row>
    <row r="1744" spans="3:11" x14ac:dyDescent="0.25">
      <c r="C1744" s="14">
        <v>43407</v>
      </c>
      <c r="D1744" s="8"/>
      <c r="E1744" s="77" t="s">
        <v>237</v>
      </c>
      <c r="F1744" s="8"/>
      <c r="G1744" s="8"/>
      <c r="H1744" s="15">
        <v>4</v>
      </c>
      <c r="I1744" s="13">
        <f t="shared" si="81"/>
        <v>1412</v>
      </c>
      <c r="J1744" s="8">
        <f t="shared" si="82"/>
        <v>3</v>
      </c>
      <c r="K1744" s="6">
        <f t="shared" si="83"/>
        <v>3</v>
      </c>
    </row>
    <row r="1745" spans="3:11" x14ac:dyDescent="0.25">
      <c r="C1745" s="14">
        <v>43407</v>
      </c>
      <c r="D1745" s="8"/>
      <c r="E1745" s="77" t="s">
        <v>237</v>
      </c>
      <c r="F1745" s="8"/>
      <c r="G1745" s="8"/>
      <c r="H1745" s="15">
        <v>4</v>
      </c>
      <c r="I1745" s="13">
        <f t="shared" si="81"/>
        <v>1412</v>
      </c>
      <c r="J1745" s="8">
        <f t="shared" si="82"/>
        <v>2</v>
      </c>
      <c r="K1745" s="6">
        <f t="shared" si="83"/>
        <v>3</v>
      </c>
    </row>
    <row r="1746" spans="3:11" x14ac:dyDescent="0.25">
      <c r="C1746" s="14">
        <v>43407</v>
      </c>
      <c r="D1746" s="8"/>
      <c r="E1746" s="77" t="s">
        <v>237</v>
      </c>
      <c r="F1746" s="8"/>
      <c r="G1746" s="8"/>
      <c r="H1746" s="15">
        <v>4</v>
      </c>
      <c r="I1746" s="13">
        <f t="shared" si="81"/>
        <v>1412</v>
      </c>
      <c r="J1746" s="8">
        <f t="shared" si="82"/>
        <v>1</v>
      </c>
      <c r="K1746" s="6">
        <f t="shared" si="83"/>
        <v>3</v>
      </c>
    </row>
    <row r="1747" spans="3:11" x14ac:dyDescent="0.25">
      <c r="C1747" s="14">
        <v>43407</v>
      </c>
      <c r="D1747" s="8"/>
      <c r="E1747" s="77" t="s">
        <v>237</v>
      </c>
      <c r="F1747" s="8"/>
      <c r="G1747" s="8"/>
      <c r="H1747" s="15">
        <v>6</v>
      </c>
      <c r="I1747" s="13">
        <f t="shared" si="81"/>
        <v>1413</v>
      </c>
      <c r="J1747" s="8">
        <f t="shared" si="82"/>
        <v>3</v>
      </c>
      <c r="K1747" s="6">
        <f t="shared" si="83"/>
        <v>3</v>
      </c>
    </row>
    <row r="1748" spans="3:11" x14ac:dyDescent="0.25">
      <c r="C1748" s="14">
        <v>43407</v>
      </c>
      <c r="D1748" s="8"/>
      <c r="E1748" s="77" t="s">
        <v>237</v>
      </c>
      <c r="F1748" s="8"/>
      <c r="G1748" s="8"/>
      <c r="H1748" s="15">
        <v>6</v>
      </c>
      <c r="I1748" s="13">
        <f t="shared" si="81"/>
        <v>1413</v>
      </c>
      <c r="J1748" s="8">
        <f t="shared" si="82"/>
        <v>2</v>
      </c>
      <c r="K1748" s="6">
        <f t="shared" si="83"/>
        <v>3</v>
      </c>
    </row>
    <row r="1749" spans="3:11" x14ac:dyDescent="0.25">
      <c r="C1749" s="14">
        <v>43407</v>
      </c>
      <c r="D1749" s="8"/>
      <c r="E1749" s="77" t="s">
        <v>237</v>
      </c>
      <c r="F1749" s="8"/>
      <c r="G1749" s="8"/>
      <c r="H1749" s="15">
        <v>6</v>
      </c>
      <c r="I1749" s="13">
        <f t="shared" si="81"/>
        <v>1413</v>
      </c>
      <c r="J1749" s="8">
        <f t="shared" si="82"/>
        <v>1</v>
      </c>
      <c r="K1749" s="6">
        <f t="shared" si="83"/>
        <v>3</v>
      </c>
    </row>
    <row r="1750" spans="3:11" x14ac:dyDescent="0.25">
      <c r="C1750" s="14">
        <v>43407</v>
      </c>
      <c r="D1750" s="8"/>
      <c r="E1750" s="77" t="s">
        <v>237</v>
      </c>
      <c r="F1750" s="8"/>
      <c r="G1750" s="8"/>
      <c r="H1750" s="15">
        <v>8</v>
      </c>
      <c r="I1750" s="13">
        <f t="shared" si="81"/>
        <v>1414</v>
      </c>
      <c r="J1750" s="8">
        <f t="shared" si="82"/>
        <v>3</v>
      </c>
      <c r="K1750" s="6">
        <f t="shared" si="83"/>
        <v>3</v>
      </c>
    </row>
    <row r="1751" spans="3:11" x14ac:dyDescent="0.25">
      <c r="C1751" s="14">
        <v>43407</v>
      </c>
      <c r="D1751" s="8"/>
      <c r="E1751" s="77" t="s">
        <v>237</v>
      </c>
      <c r="F1751" s="8"/>
      <c r="G1751" s="8"/>
      <c r="H1751" s="15">
        <v>8</v>
      </c>
      <c r="I1751" s="13">
        <f t="shared" si="81"/>
        <v>1414</v>
      </c>
      <c r="J1751" s="8">
        <f t="shared" si="82"/>
        <v>2</v>
      </c>
      <c r="K1751" s="6">
        <f t="shared" si="83"/>
        <v>3</v>
      </c>
    </row>
    <row r="1752" spans="3:11" x14ac:dyDescent="0.25">
      <c r="C1752" s="14">
        <v>43407</v>
      </c>
      <c r="D1752" s="8"/>
      <c r="E1752" s="77" t="s">
        <v>237</v>
      </c>
      <c r="F1752" s="8"/>
      <c r="G1752" s="8"/>
      <c r="H1752" s="15">
        <v>8</v>
      </c>
      <c r="I1752" s="13">
        <f t="shared" si="81"/>
        <v>1414</v>
      </c>
      <c r="J1752" s="8">
        <f t="shared" si="82"/>
        <v>1</v>
      </c>
      <c r="K1752" s="6">
        <f t="shared" si="83"/>
        <v>3</v>
      </c>
    </row>
    <row r="1753" spans="3:11" x14ac:dyDescent="0.25">
      <c r="C1753" s="14">
        <v>43407</v>
      </c>
      <c r="D1753" s="8"/>
      <c r="E1753" s="77" t="s">
        <v>237</v>
      </c>
      <c r="F1753" s="8"/>
      <c r="G1753" s="8"/>
      <c r="H1753" s="15">
        <v>9</v>
      </c>
      <c r="I1753" s="13">
        <f t="shared" si="81"/>
        <v>1415</v>
      </c>
      <c r="J1753" s="8">
        <f t="shared" si="82"/>
        <v>3</v>
      </c>
      <c r="K1753" s="6">
        <f t="shared" si="83"/>
        <v>3</v>
      </c>
    </row>
    <row r="1754" spans="3:11" x14ac:dyDescent="0.25">
      <c r="C1754" s="14">
        <v>43407</v>
      </c>
      <c r="D1754" s="8"/>
      <c r="E1754" s="77" t="s">
        <v>237</v>
      </c>
      <c r="F1754" s="8"/>
      <c r="G1754" s="8"/>
      <c r="H1754" s="15">
        <v>9</v>
      </c>
      <c r="I1754" s="13">
        <f t="shared" si="81"/>
        <v>1415</v>
      </c>
      <c r="J1754" s="8">
        <f t="shared" si="82"/>
        <v>2</v>
      </c>
      <c r="K1754" s="6">
        <f t="shared" si="83"/>
        <v>3</v>
      </c>
    </row>
    <row r="1755" spans="3:11" x14ac:dyDescent="0.25">
      <c r="C1755" s="14">
        <v>43407</v>
      </c>
      <c r="D1755" s="8"/>
      <c r="E1755" s="77" t="s">
        <v>237</v>
      </c>
      <c r="F1755" s="8"/>
      <c r="G1755" s="8"/>
      <c r="H1755" s="15">
        <v>9</v>
      </c>
      <c r="I1755" s="13">
        <f t="shared" si="81"/>
        <v>1415</v>
      </c>
      <c r="J1755" s="8">
        <f t="shared" si="82"/>
        <v>1</v>
      </c>
      <c r="K1755" s="6">
        <f t="shared" si="83"/>
        <v>3</v>
      </c>
    </row>
    <row r="1756" spans="3:11" x14ac:dyDescent="0.25">
      <c r="C1756" s="14">
        <v>43410</v>
      </c>
      <c r="D1756" s="8"/>
      <c r="E1756" s="77" t="s">
        <v>237</v>
      </c>
      <c r="F1756" s="8"/>
      <c r="G1756" s="8"/>
      <c r="H1756" s="15">
        <v>2</v>
      </c>
      <c r="I1756" s="13">
        <f t="shared" si="81"/>
        <v>1416</v>
      </c>
      <c r="J1756" s="8">
        <f t="shared" si="82"/>
        <v>3</v>
      </c>
      <c r="K1756" s="6">
        <f t="shared" si="83"/>
        <v>3</v>
      </c>
    </row>
    <row r="1757" spans="3:11" x14ac:dyDescent="0.25">
      <c r="C1757" s="14">
        <v>43410</v>
      </c>
      <c r="D1757" s="8"/>
      <c r="E1757" s="77" t="s">
        <v>237</v>
      </c>
      <c r="F1757" s="8"/>
      <c r="G1757" s="8"/>
      <c r="H1757" s="15">
        <v>2</v>
      </c>
      <c r="I1757" s="13">
        <f t="shared" si="81"/>
        <v>1416</v>
      </c>
      <c r="J1757" s="8">
        <f t="shared" si="82"/>
        <v>2</v>
      </c>
      <c r="K1757" s="6">
        <f t="shared" si="83"/>
        <v>3</v>
      </c>
    </row>
    <row r="1758" spans="3:11" x14ac:dyDescent="0.25">
      <c r="C1758" s="14">
        <v>43410</v>
      </c>
      <c r="D1758" s="8"/>
      <c r="E1758" s="77" t="s">
        <v>237</v>
      </c>
      <c r="F1758" s="8"/>
      <c r="G1758" s="8"/>
      <c r="H1758" s="15">
        <v>2</v>
      </c>
      <c r="I1758" s="13">
        <f t="shared" si="81"/>
        <v>1416</v>
      </c>
      <c r="J1758" s="8">
        <f t="shared" si="82"/>
        <v>1</v>
      </c>
      <c r="K1758" s="6">
        <f t="shared" si="83"/>
        <v>3</v>
      </c>
    </row>
    <row r="1759" spans="3:11" x14ac:dyDescent="0.25">
      <c r="C1759" s="14">
        <v>43410</v>
      </c>
      <c r="D1759" s="8"/>
      <c r="E1759" s="77" t="s">
        <v>237</v>
      </c>
      <c r="F1759" s="8"/>
      <c r="G1759" s="8"/>
      <c r="H1759" s="15">
        <v>3</v>
      </c>
      <c r="I1759" s="13">
        <f t="shared" si="81"/>
        <v>1417</v>
      </c>
      <c r="J1759" s="8">
        <f t="shared" si="82"/>
        <v>3</v>
      </c>
      <c r="K1759" s="6">
        <f t="shared" si="83"/>
        <v>3</v>
      </c>
    </row>
    <row r="1760" spans="3:11" x14ac:dyDescent="0.25">
      <c r="C1760" s="14">
        <v>43410</v>
      </c>
      <c r="D1760" s="8"/>
      <c r="E1760" s="77" t="s">
        <v>237</v>
      </c>
      <c r="F1760" s="8"/>
      <c r="G1760" s="8"/>
      <c r="H1760" s="15">
        <v>3</v>
      </c>
      <c r="I1760" s="13">
        <f t="shared" si="81"/>
        <v>1417</v>
      </c>
      <c r="J1760" s="8">
        <f t="shared" si="82"/>
        <v>2</v>
      </c>
      <c r="K1760" s="6">
        <f t="shared" si="83"/>
        <v>3</v>
      </c>
    </row>
    <row r="1761" spans="3:11" x14ac:dyDescent="0.25">
      <c r="C1761" s="14">
        <v>43410</v>
      </c>
      <c r="D1761" s="8"/>
      <c r="E1761" s="77" t="s">
        <v>237</v>
      </c>
      <c r="F1761" s="8"/>
      <c r="G1761" s="8"/>
      <c r="H1761" s="15">
        <v>3</v>
      </c>
      <c r="I1761" s="13">
        <f t="shared" si="81"/>
        <v>1417</v>
      </c>
      <c r="J1761" s="8">
        <f t="shared" si="82"/>
        <v>1</v>
      </c>
      <c r="K1761" s="6">
        <f t="shared" si="83"/>
        <v>3</v>
      </c>
    </row>
    <row r="1762" spans="3:11" x14ac:dyDescent="0.25">
      <c r="C1762" s="14">
        <v>43410</v>
      </c>
      <c r="D1762" s="8"/>
      <c r="E1762" s="77" t="s">
        <v>237</v>
      </c>
      <c r="F1762" s="8"/>
      <c r="G1762" s="8"/>
      <c r="H1762" s="15">
        <v>4</v>
      </c>
      <c r="I1762" s="13">
        <f t="shared" si="81"/>
        <v>1418</v>
      </c>
      <c r="J1762" s="8">
        <f t="shared" si="82"/>
        <v>3</v>
      </c>
      <c r="K1762" s="6">
        <f t="shared" si="83"/>
        <v>3</v>
      </c>
    </row>
    <row r="1763" spans="3:11" x14ac:dyDescent="0.25">
      <c r="C1763" s="14">
        <v>43410</v>
      </c>
      <c r="D1763" s="8"/>
      <c r="E1763" s="77" t="s">
        <v>237</v>
      </c>
      <c r="F1763" s="8"/>
      <c r="G1763" s="8"/>
      <c r="H1763" s="15">
        <v>4</v>
      </c>
      <c r="I1763" s="13">
        <f t="shared" si="81"/>
        <v>1418</v>
      </c>
      <c r="J1763" s="8">
        <f t="shared" si="82"/>
        <v>2</v>
      </c>
      <c r="K1763" s="6">
        <f t="shared" si="83"/>
        <v>3</v>
      </c>
    </row>
    <row r="1764" spans="3:11" x14ac:dyDescent="0.25">
      <c r="C1764" s="14">
        <v>43410</v>
      </c>
      <c r="D1764" s="8"/>
      <c r="E1764" s="77" t="s">
        <v>237</v>
      </c>
      <c r="F1764" s="8"/>
      <c r="G1764" s="8"/>
      <c r="H1764" s="15">
        <v>4</v>
      </c>
      <c r="I1764" s="13">
        <f t="shared" si="81"/>
        <v>1418</v>
      </c>
      <c r="J1764" s="8">
        <f t="shared" si="82"/>
        <v>1</v>
      </c>
      <c r="K1764" s="6">
        <f t="shared" si="83"/>
        <v>3</v>
      </c>
    </row>
    <row r="1765" spans="3:11" x14ac:dyDescent="0.25">
      <c r="C1765" s="14">
        <v>43410</v>
      </c>
      <c r="D1765" s="8"/>
      <c r="E1765" s="77" t="s">
        <v>237</v>
      </c>
      <c r="F1765" s="8"/>
      <c r="G1765" s="8"/>
      <c r="H1765" s="15">
        <v>5</v>
      </c>
      <c r="I1765" s="13">
        <f t="shared" si="81"/>
        <v>1419</v>
      </c>
      <c r="J1765" s="8">
        <f t="shared" si="82"/>
        <v>3</v>
      </c>
      <c r="K1765" s="6">
        <f t="shared" si="83"/>
        <v>3</v>
      </c>
    </row>
    <row r="1766" spans="3:11" x14ac:dyDescent="0.25">
      <c r="C1766" s="14">
        <v>43410</v>
      </c>
      <c r="D1766" s="8"/>
      <c r="E1766" s="77" t="s">
        <v>237</v>
      </c>
      <c r="F1766" s="8"/>
      <c r="G1766" s="8"/>
      <c r="H1766" s="15">
        <v>5</v>
      </c>
      <c r="I1766" s="13">
        <f t="shared" si="81"/>
        <v>1419</v>
      </c>
      <c r="J1766" s="8">
        <f t="shared" si="82"/>
        <v>2</v>
      </c>
      <c r="K1766" s="6">
        <f t="shared" si="83"/>
        <v>3</v>
      </c>
    </row>
    <row r="1767" spans="3:11" x14ac:dyDescent="0.25">
      <c r="C1767" s="14">
        <v>43410</v>
      </c>
      <c r="D1767" s="8"/>
      <c r="E1767" s="77" t="s">
        <v>237</v>
      </c>
      <c r="F1767" s="8"/>
      <c r="G1767" s="8"/>
      <c r="H1767" s="15">
        <v>5</v>
      </c>
      <c r="I1767" s="13">
        <f t="shared" si="81"/>
        <v>1419</v>
      </c>
      <c r="J1767" s="8">
        <f t="shared" si="82"/>
        <v>1</v>
      </c>
      <c r="K1767" s="6">
        <f t="shared" si="83"/>
        <v>3</v>
      </c>
    </row>
    <row r="1768" spans="3:11" x14ac:dyDescent="0.25">
      <c r="C1768" s="14">
        <v>43410</v>
      </c>
      <c r="D1768" s="8"/>
      <c r="E1768" s="77" t="s">
        <v>237</v>
      </c>
      <c r="F1768" s="8"/>
      <c r="G1768" s="8"/>
      <c r="H1768" s="15">
        <v>6</v>
      </c>
      <c r="I1768" s="13">
        <f t="shared" si="81"/>
        <v>1420</v>
      </c>
      <c r="J1768" s="8">
        <f t="shared" si="82"/>
        <v>3</v>
      </c>
      <c r="K1768" s="6">
        <f t="shared" si="83"/>
        <v>3</v>
      </c>
    </row>
    <row r="1769" spans="3:11" x14ac:dyDescent="0.25">
      <c r="C1769" s="14">
        <v>43410</v>
      </c>
      <c r="D1769" s="8"/>
      <c r="E1769" s="77" t="s">
        <v>237</v>
      </c>
      <c r="F1769" s="8"/>
      <c r="G1769" s="8"/>
      <c r="H1769" s="15">
        <v>6</v>
      </c>
      <c r="I1769" s="13">
        <f t="shared" si="81"/>
        <v>1420</v>
      </c>
      <c r="J1769" s="8">
        <f t="shared" si="82"/>
        <v>2</v>
      </c>
      <c r="K1769" s="6">
        <f t="shared" si="83"/>
        <v>3</v>
      </c>
    </row>
    <row r="1770" spans="3:11" x14ac:dyDescent="0.25">
      <c r="C1770" s="14">
        <v>43410</v>
      </c>
      <c r="D1770" s="8"/>
      <c r="E1770" s="77" t="s">
        <v>237</v>
      </c>
      <c r="F1770" s="8"/>
      <c r="G1770" s="8"/>
      <c r="H1770" s="15">
        <v>6</v>
      </c>
      <c r="I1770" s="13">
        <f t="shared" si="81"/>
        <v>1420</v>
      </c>
      <c r="J1770" s="8">
        <f t="shared" si="82"/>
        <v>1</v>
      </c>
      <c r="K1770" s="6">
        <f t="shared" si="83"/>
        <v>3</v>
      </c>
    </row>
    <row r="1771" spans="3:11" x14ac:dyDescent="0.25">
      <c r="C1771" s="14">
        <v>43410</v>
      </c>
      <c r="D1771" s="8"/>
      <c r="E1771" s="77" t="s">
        <v>237</v>
      </c>
      <c r="F1771" s="8"/>
      <c r="G1771" s="8"/>
      <c r="H1771" s="15">
        <v>7</v>
      </c>
      <c r="I1771" s="13">
        <f t="shared" si="81"/>
        <v>1421</v>
      </c>
      <c r="J1771" s="8">
        <f t="shared" si="82"/>
        <v>3</v>
      </c>
      <c r="K1771" s="6">
        <f t="shared" si="83"/>
        <v>3</v>
      </c>
    </row>
    <row r="1772" spans="3:11" x14ac:dyDescent="0.25">
      <c r="C1772" s="14">
        <v>43410</v>
      </c>
      <c r="D1772" s="8"/>
      <c r="E1772" s="77" t="s">
        <v>237</v>
      </c>
      <c r="F1772" s="8"/>
      <c r="G1772" s="8"/>
      <c r="H1772" s="15">
        <v>7</v>
      </c>
      <c r="I1772" s="13">
        <f t="shared" si="81"/>
        <v>1421</v>
      </c>
      <c r="J1772" s="8">
        <f t="shared" si="82"/>
        <v>2</v>
      </c>
      <c r="K1772" s="6">
        <f t="shared" si="83"/>
        <v>3</v>
      </c>
    </row>
    <row r="1773" spans="3:11" x14ac:dyDescent="0.25">
      <c r="C1773" s="14">
        <v>43410</v>
      </c>
      <c r="D1773" s="8"/>
      <c r="E1773" s="77" t="s">
        <v>237</v>
      </c>
      <c r="F1773" s="8"/>
      <c r="G1773" s="8"/>
      <c r="H1773" s="15">
        <v>7</v>
      </c>
      <c r="I1773" s="13">
        <f t="shared" si="81"/>
        <v>1421</v>
      </c>
      <c r="J1773" s="8">
        <f t="shared" si="82"/>
        <v>1</v>
      </c>
      <c r="K1773" s="6">
        <f t="shared" si="83"/>
        <v>3</v>
      </c>
    </row>
    <row r="1774" spans="3:11" x14ac:dyDescent="0.25">
      <c r="C1774" s="14">
        <v>43410</v>
      </c>
      <c r="D1774" s="8"/>
      <c r="E1774" s="77" t="s">
        <v>237</v>
      </c>
      <c r="F1774" s="8"/>
      <c r="G1774" s="8"/>
      <c r="H1774" s="15">
        <v>8</v>
      </c>
      <c r="I1774" s="13">
        <f t="shared" si="81"/>
        <v>1422</v>
      </c>
      <c r="J1774" s="8">
        <f t="shared" si="82"/>
        <v>3</v>
      </c>
      <c r="K1774" s="6">
        <f t="shared" si="83"/>
        <v>3</v>
      </c>
    </row>
    <row r="1775" spans="3:11" x14ac:dyDescent="0.25">
      <c r="C1775" s="14">
        <v>43410</v>
      </c>
      <c r="D1775" s="8"/>
      <c r="E1775" s="77" t="s">
        <v>237</v>
      </c>
      <c r="F1775" s="8"/>
      <c r="G1775" s="8"/>
      <c r="H1775" s="15">
        <v>8</v>
      </c>
      <c r="I1775" s="13">
        <f t="shared" si="81"/>
        <v>1422</v>
      </c>
      <c r="J1775" s="8">
        <f t="shared" si="82"/>
        <v>2</v>
      </c>
      <c r="K1775" s="6">
        <f t="shared" si="83"/>
        <v>3</v>
      </c>
    </row>
    <row r="1776" spans="3:11" x14ac:dyDescent="0.25">
      <c r="C1776" s="14">
        <v>43410</v>
      </c>
      <c r="D1776" s="8"/>
      <c r="E1776" s="77" t="s">
        <v>237</v>
      </c>
      <c r="F1776" s="8"/>
      <c r="G1776" s="8"/>
      <c r="H1776" s="15">
        <v>8</v>
      </c>
      <c r="I1776" s="13">
        <f t="shared" si="81"/>
        <v>1422</v>
      </c>
      <c r="J1776" s="8">
        <f t="shared" si="82"/>
        <v>1</v>
      </c>
      <c r="K1776" s="6">
        <f t="shared" si="83"/>
        <v>3</v>
      </c>
    </row>
    <row r="1777" spans="3:11" x14ac:dyDescent="0.25">
      <c r="C1777" s="14">
        <v>43410</v>
      </c>
      <c r="D1777" s="8"/>
      <c r="E1777" s="77" t="s">
        <v>237</v>
      </c>
      <c r="F1777" s="8"/>
      <c r="G1777" s="8"/>
      <c r="H1777" s="15">
        <v>9</v>
      </c>
      <c r="I1777" s="13">
        <f t="shared" si="81"/>
        <v>1423</v>
      </c>
      <c r="J1777" s="8">
        <f t="shared" si="82"/>
        <v>3</v>
      </c>
      <c r="K1777" s="6">
        <f t="shared" si="83"/>
        <v>3</v>
      </c>
    </row>
    <row r="1778" spans="3:11" x14ac:dyDescent="0.25">
      <c r="C1778" s="14">
        <v>43410</v>
      </c>
      <c r="D1778" s="8"/>
      <c r="E1778" s="77" t="s">
        <v>237</v>
      </c>
      <c r="F1778" s="8"/>
      <c r="G1778" s="8"/>
      <c r="H1778" s="15">
        <v>9</v>
      </c>
      <c r="I1778" s="13">
        <f t="shared" si="81"/>
        <v>1423</v>
      </c>
      <c r="J1778" s="8">
        <f t="shared" si="82"/>
        <v>2</v>
      </c>
      <c r="K1778" s="6">
        <f t="shared" si="83"/>
        <v>3</v>
      </c>
    </row>
    <row r="1779" spans="3:11" x14ac:dyDescent="0.25">
      <c r="C1779" s="14">
        <v>43410</v>
      </c>
      <c r="D1779" s="8"/>
      <c r="E1779" s="77" t="s">
        <v>237</v>
      </c>
      <c r="F1779" s="8"/>
      <c r="G1779" s="8"/>
      <c r="H1779" s="15">
        <v>9</v>
      </c>
      <c r="I1779" s="13">
        <f t="shared" si="81"/>
        <v>1423</v>
      </c>
      <c r="J1779" s="8">
        <f t="shared" si="82"/>
        <v>1</v>
      </c>
      <c r="K1779" s="6">
        <f t="shared" si="83"/>
        <v>3</v>
      </c>
    </row>
    <row r="1780" spans="3:11" x14ac:dyDescent="0.25">
      <c r="C1780" s="14">
        <v>43410</v>
      </c>
      <c r="D1780" s="8"/>
      <c r="E1780" s="77" t="s">
        <v>237</v>
      </c>
      <c r="F1780" s="8"/>
      <c r="G1780" s="8"/>
      <c r="H1780" s="15">
        <v>10</v>
      </c>
      <c r="I1780" s="13">
        <f t="shared" si="81"/>
        <v>1424</v>
      </c>
      <c r="J1780" s="8">
        <f t="shared" si="82"/>
        <v>3</v>
      </c>
      <c r="K1780" s="6">
        <f t="shared" si="83"/>
        <v>3</v>
      </c>
    </row>
    <row r="1781" spans="3:11" x14ac:dyDescent="0.25">
      <c r="C1781" s="14">
        <v>43410</v>
      </c>
      <c r="D1781" s="8"/>
      <c r="E1781" s="77" t="s">
        <v>237</v>
      </c>
      <c r="F1781" s="8"/>
      <c r="G1781" s="8"/>
      <c r="H1781" s="15">
        <v>10</v>
      </c>
      <c r="I1781" s="13">
        <f t="shared" si="81"/>
        <v>1424</v>
      </c>
      <c r="J1781" s="8">
        <f t="shared" si="82"/>
        <v>2</v>
      </c>
      <c r="K1781" s="6">
        <f t="shared" si="83"/>
        <v>3</v>
      </c>
    </row>
    <row r="1782" spans="3:11" x14ac:dyDescent="0.25">
      <c r="C1782" s="14">
        <v>43410</v>
      </c>
      <c r="D1782" s="8"/>
      <c r="E1782" s="77" t="s">
        <v>237</v>
      </c>
      <c r="F1782" s="8"/>
      <c r="G1782" s="8"/>
      <c r="H1782" s="15">
        <v>10</v>
      </c>
      <c r="I1782" s="13">
        <f t="shared" si="81"/>
        <v>1424</v>
      </c>
      <c r="J1782" s="8">
        <f t="shared" si="82"/>
        <v>1</v>
      </c>
      <c r="K1782" s="6">
        <f t="shared" si="83"/>
        <v>3</v>
      </c>
    </row>
    <row r="1783" spans="3:11" x14ac:dyDescent="0.25">
      <c r="C1783" s="14">
        <v>43412</v>
      </c>
      <c r="D1783" s="8"/>
      <c r="E1783" s="77" t="s">
        <v>237</v>
      </c>
      <c r="F1783" s="8"/>
      <c r="G1783" s="8"/>
      <c r="H1783" s="15">
        <v>3</v>
      </c>
      <c r="I1783" s="13">
        <f t="shared" si="81"/>
        <v>1425</v>
      </c>
      <c r="J1783" s="8">
        <f t="shared" si="82"/>
        <v>3</v>
      </c>
      <c r="K1783" s="6">
        <f t="shared" si="83"/>
        <v>3</v>
      </c>
    </row>
    <row r="1784" spans="3:11" x14ac:dyDescent="0.25">
      <c r="C1784" s="14">
        <v>43412</v>
      </c>
      <c r="D1784" s="8"/>
      <c r="E1784" s="77" t="s">
        <v>237</v>
      </c>
      <c r="F1784" s="8"/>
      <c r="G1784" s="8"/>
      <c r="H1784" s="15">
        <v>3</v>
      </c>
      <c r="I1784" s="13">
        <f t="shared" si="81"/>
        <v>1425</v>
      </c>
      <c r="J1784" s="8">
        <f t="shared" si="82"/>
        <v>2</v>
      </c>
      <c r="K1784" s="6">
        <f t="shared" si="83"/>
        <v>3</v>
      </c>
    </row>
    <row r="1785" spans="3:11" x14ac:dyDescent="0.25">
      <c r="C1785" s="14">
        <v>43412</v>
      </c>
      <c r="D1785" s="8"/>
      <c r="E1785" s="77" t="s">
        <v>237</v>
      </c>
      <c r="F1785" s="8"/>
      <c r="G1785" s="8"/>
      <c r="H1785" s="15">
        <v>3</v>
      </c>
      <c r="I1785" s="13">
        <f t="shared" si="81"/>
        <v>1425</v>
      </c>
      <c r="J1785" s="8">
        <f t="shared" si="82"/>
        <v>1</v>
      </c>
      <c r="K1785" s="6">
        <f t="shared" si="83"/>
        <v>3</v>
      </c>
    </row>
    <row r="1786" spans="3:11" x14ac:dyDescent="0.25">
      <c r="C1786" s="14">
        <v>43412</v>
      </c>
      <c r="D1786" s="8"/>
      <c r="E1786" s="77" t="s">
        <v>237</v>
      </c>
      <c r="F1786" s="8"/>
      <c r="G1786" s="8"/>
      <c r="H1786" s="15">
        <v>4</v>
      </c>
      <c r="I1786" s="13">
        <f t="shared" si="81"/>
        <v>1426</v>
      </c>
      <c r="J1786" s="8">
        <f t="shared" si="82"/>
        <v>3</v>
      </c>
      <c r="K1786" s="6">
        <f t="shared" si="83"/>
        <v>3</v>
      </c>
    </row>
    <row r="1787" spans="3:11" x14ac:dyDescent="0.25">
      <c r="C1787" s="14">
        <v>43412</v>
      </c>
      <c r="D1787" s="8"/>
      <c r="E1787" s="77" t="s">
        <v>237</v>
      </c>
      <c r="F1787" s="8"/>
      <c r="G1787" s="8"/>
      <c r="H1787" s="15">
        <v>4</v>
      </c>
      <c r="I1787" s="13">
        <f t="shared" si="81"/>
        <v>1426</v>
      </c>
      <c r="J1787" s="8">
        <f t="shared" si="82"/>
        <v>2</v>
      </c>
      <c r="K1787" s="6">
        <f t="shared" si="83"/>
        <v>3</v>
      </c>
    </row>
    <row r="1788" spans="3:11" x14ac:dyDescent="0.25">
      <c r="C1788" s="14">
        <v>43412</v>
      </c>
      <c r="D1788" s="8"/>
      <c r="E1788" s="77" t="s">
        <v>237</v>
      </c>
      <c r="F1788" s="8"/>
      <c r="G1788" s="8"/>
      <c r="H1788" s="15">
        <v>4</v>
      </c>
      <c r="I1788" s="13">
        <f t="shared" si="81"/>
        <v>1426</v>
      </c>
      <c r="J1788" s="8">
        <f t="shared" si="82"/>
        <v>1</v>
      </c>
      <c r="K1788" s="6">
        <f t="shared" si="83"/>
        <v>3</v>
      </c>
    </row>
    <row r="1789" spans="3:11" x14ac:dyDescent="0.25">
      <c r="C1789" s="14">
        <v>43412</v>
      </c>
      <c r="D1789" s="8"/>
      <c r="E1789" s="77" t="s">
        <v>237</v>
      </c>
      <c r="F1789" s="8"/>
      <c r="G1789" s="8"/>
      <c r="H1789" s="15">
        <v>7</v>
      </c>
      <c r="I1789" s="13">
        <f t="shared" si="81"/>
        <v>1427</v>
      </c>
      <c r="J1789" s="8">
        <f t="shared" si="82"/>
        <v>3</v>
      </c>
      <c r="K1789" s="6">
        <f t="shared" si="83"/>
        <v>3</v>
      </c>
    </row>
    <row r="1790" spans="3:11" x14ac:dyDescent="0.25">
      <c r="C1790" s="14">
        <v>43412</v>
      </c>
      <c r="D1790" s="8"/>
      <c r="E1790" s="77" t="s">
        <v>237</v>
      </c>
      <c r="F1790" s="8"/>
      <c r="G1790" s="8"/>
      <c r="H1790" s="15">
        <v>7</v>
      </c>
      <c r="I1790" s="13">
        <f t="shared" si="81"/>
        <v>1427</v>
      </c>
      <c r="J1790" s="8">
        <f t="shared" si="82"/>
        <v>2</v>
      </c>
      <c r="K1790" s="6">
        <f t="shared" si="83"/>
        <v>3</v>
      </c>
    </row>
    <row r="1791" spans="3:11" x14ac:dyDescent="0.25">
      <c r="C1791" s="14">
        <v>43412</v>
      </c>
      <c r="D1791" s="8"/>
      <c r="E1791" s="77" t="s">
        <v>237</v>
      </c>
      <c r="F1791" s="8"/>
      <c r="G1791" s="8"/>
      <c r="H1791" s="15">
        <v>7</v>
      </c>
      <c r="I1791" s="13">
        <f t="shared" si="81"/>
        <v>1427</v>
      </c>
      <c r="J1791" s="8">
        <f t="shared" si="82"/>
        <v>1</v>
      </c>
      <c r="K1791" s="6">
        <f t="shared" si="83"/>
        <v>3</v>
      </c>
    </row>
    <row r="1792" spans="3:11" x14ac:dyDescent="0.25">
      <c r="C1792" s="14">
        <v>43412</v>
      </c>
      <c r="D1792" s="8"/>
      <c r="E1792" s="77" t="s">
        <v>237</v>
      </c>
      <c r="F1792" s="8"/>
      <c r="G1792" s="8"/>
      <c r="H1792" s="15">
        <v>8</v>
      </c>
      <c r="I1792" s="13">
        <f t="shared" si="81"/>
        <v>1428</v>
      </c>
      <c r="J1792" s="8">
        <f t="shared" si="82"/>
        <v>3</v>
      </c>
      <c r="K1792" s="6">
        <f t="shared" si="83"/>
        <v>3</v>
      </c>
    </row>
    <row r="1793" spans="3:11" x14ac:dyDescent="0.25">
      <c r="C1793" s="14">
        <v>43412</v>
      </c>
      <c r="D1793" s="8"/>
      <c r="E1793" s="77" t="s">
        <v>237</v>
      </c>
      <c r="F1793" s="8"/>
      <c r="G1793" s="8"/>
      <c r="H1793" s="15">
        <v>8</v>
      </c>
      <c r="I1793" s="13">
        <f t="shared" si="81"/>
        <v>1428</v>
      </c>
      <c r="J1793" s="8">
        <f t="shared" si="82"/>
        <v>2</v>
      </c>
      <c r="K1793" s="6">
        <f t="shared" si="83"/>
        <v>3</v>
      </c>
    </row>
    <row r="1794" spans="3:11" x14ac:dyDescent="0.25">
      <c r="C1794" s="14">
        <v>43412</v>
      </c>
      <c r="D1794" s="8"/>
      <c r="E1794" s="77" t="s">
        <v>237</v>
      </c>
      <c r="F1794" s="8"/>
      <c r="G1794" s="8"/>
      <c r="H1794" s="15">
        <v>8</v>
      </c>
      <c r="I1794" s="13">
        <f t="shared" si="81"/>
        <v>1428</v>
      </c>
      <c r="J1794" s="8">
        <f t="shared" si="82"/>
        <v>1</v>
      </c>
      <c r="K1794" s="6">
        <f t="shared" si="83"/>
        <v>3</v>
      </c>
    </row>
    <row r="1795" spans="3:11" x14ac:dyDescent="0.25">
      <c r="C1795" s="14">
        <v>43414</v>
      </c>
      <c r="D1795" s="8"/>
      <c r="E1795" s="77" t="s">
        <v>237</v>
      </c>
      <c r="F1795" s="8"/>
      <c r="G1795" s="8"/>
      <c r="H1795" s="15">
        <v>1</v>
      </c>
      <c r="I1795" s="13">
        <f t="shared" si="81"/>
        <v>1429</v>
      </c>
      <c r="J1795" s="8">
        <f t="shared" si="82"/>
        <v>3</v>
      </c>
      <c r="K1795" s="6">
        <f t="shared" si="83"/>
        <v>3</v>
      </c>
    </row>
    <row r="1796" spans="3:11" x14ac:dyDescent="0.25">
      <c r="C1796" s="14">
        <v>43414</v>
      </c>
      <c r="D1796" s="8"/>
      <c r="E1796" s="77" t="s">
        <v>237</v>
      </c>
      <c r="F1796" s="8"/>
      <c r="G1796" s="8"/>
      <c r="H1796" s="15">
        <v>1</v>
      </c>
      <c r="I1796" s="13">
        <f t="shared" si="81"/>
        <v>1429</v>
      </c>
      <c r="J1796" s="8">
        <f t="shared" si="82"/>
        <v>2</v>
      </c>
      <c r="K1796" s="6">
        <f t="shared" si="83"/>
        <v>3</v>
      </c>
    </row>
    <row r="1797" spans="3:11" x14ac:dyDescent="0.25">
      <c r="C1797" s="14">
        <v>43414</v>
      </c>
      <c r="D1797" s="8"/>
      <c r="E1797" s="77" t="s">
        <v>237</v>
      </c>
      <c r="F1797" s="8"/>
      <c r="G1797" s="8"/>
      <c r="H1797" s="15">
        <v>1</v>
      </c>
      <c r="I1797" s="13">
        <f t="shared" si="81"/>
        <v>1429</v>
      </c>
      <c r="J1797" s="8">
        <f t="shared" si="82"/>
        <v>1</v>
      </c>
      <c r="K1797" s="6">
        <f t="shared" si="83"/>
        <v>3</v>
      </c>
    </row>
    <row r="1798" spans="3:11" x14ac:dyDescent="0.25">
      <c r="C1798" s="14">
        <v>43414</v>
      </c>
      <c r="D1798" s="8"/>
      <c r="E1798" s="77" t="s">
        <v>237</v>
      </c>
      <c r="F1798" s="8"/>
      <c r="G1798" s="8"/>
      <c r="H1798" s="15">
        <v>2</v>
      </c>
      <c r="I1798" s="13">
        <f t="shared" ref="I1798:I1861" si="84">IF(AND(C1798=C1797,H1798=H1797,D1797=D1798),I1797,I1797+1)</f>
        <v>1430</v>
      </c>
      <c r="J1798" s="8">
        <f t="shared" ref="J1798:J1861" si="85">IF(I1798=I1800,3,IF(I1798=I1799,2,1))</f>
        <v>3</v>
      </c>
      <c r="K1798" s="6">
        <f t="shared" ref="K1798:K1861" si="86">IF(J1796=3,3,IF(J1797=3,3,IF(J1797=2,2,J1798)))</f>
        <v>3</v>
      </c>
    </row>
    <row r="1799" spans="3:11" x14ac:dyDescent="0.25">
      <c r="C1799" s="14">
        <v>43414</v>
      </c>
      <c r="D1799" s="8"/>
      <c r="E1799" s="77" t="s">
        <v>237</v>
      </c>
      <c r="F1799" s="8"/>
      <c r="G1799" s="8"/>
      <c r="H1799" s="15">
        <v>2</v>
      </c>
      <c r="I1799" s="13">
        <f t="shared" si="84"/>
        <v>1430</v>
      </c>
      <c r="J1799" s="8">
        <f t="shared" si="85"/>
        <v>2</v>
      </c>
      <c r="K1799" s="6">
        <f t="shared" si="86"/>
        <v>3</v>
      </c>
    </row>
    <row r="1800" spans="3:11" x14ac:dyDescent="0.25">
      <c r="C1800" s="14">
        <v>43414</v>
      </c>
      <c r="D1800" s="8"/>
      <c r="E1800" s="77" t="s">
        <v>237</v>
      </c>
      <c r="F1800" s="8"/>
      <c r="G1800" s="8"/>
      <c r="H1800" s="15">
        <v>2</v>
      </c>
      <c r="I1800" s="13">
        <f t="shared" si="84"/>
        <v>1430</v>
      </c>
      <c r="J1800" s="8">
        <f t="shared" si="85"/>
        <v>1</v>
      </c>
      <c r="K1800" s="6">
        <f t="shared" si="86"/>
        <v>3</v>
      </c>
    </row>
    <row r="1801" spans="3:11" x14ac:dyDescent="0.25">
      <c r="C1801" s="14">
        <v>43414</v>
      </c>
      <c r="D1801" s="8"/>
      <c r="E1801" s="77" t="s">
        <v>237</v>
      </c>
      <c r="F1801" s="8"/>
      <c r="G1801" s="8"/>
      <c r="H1801" s="15">
        <v>3</v>
      </c>
      <c r="I1801" s="13">
        <f t="shared" si="84"/>
        <v>1431</v>
      </c>
      <c r="J1801" s="8">
        <f t="shared" si="85"/>
        <v>3</v>
      </c>
      <c r="K1801" s="6">
        <f t="shared" si="86"/>
        <v>3</v>
      </c>
    </row>
    <row r="1802" spans="3:11" x14ac:dyDescent="0.25">
      <c r="C1802" s="14">
        <v>43414</v>
      </c>
      <c r="D1802" s="8"/>
      <c r="E1802" s="77" t="s">
        <v>237</v>
      </c>
      <c r="F1802" s="8"/>
      <c r="G1802" s="8"/>
      <c r="H1802" s="15">
        <v>3</v>
      </c>
      <c r="I1802" s="13">
        <f t="shared" si="84"/>
        <v>1431</v>
      </c>
      <c r="J1802" s="8">
        <f t="shared" si="85"/>
        <v>2</v>
      </c>
      <c r="K1802" s="6">
        <f t="shared" si="86"/>
        <v>3</v>
      </c>
    </row>
    <row r="1803" spans="3:11" x14ac:dyDescent="0.25">
      <c r="C1803" s="14">
        <v>43414</v>
      </c>
      <c r="D1803" s="8"/>
      <c r="E1803" s="77" t="s">
        <v>237</v>
      </c>
      <c r="F1803" s="8"/>
      <c r="G1803" s="8"/>
      <c r="H1803" s="15">
        <v>3</v>
      </c>
      <c r="I1803" s="13">
        <f t="shared" si="84"/>
        <v>1431</v>
      </c>
      <c r="J1803" s="8">
        <f t="shared" si="85"/>
        <v>1</v>
      </c>
      <c r="K1803" s="6">
        <f t="shared" si="86"/>
        <v>3</v>
      </c>
    </row>
    <row r="1804" spans="3:11" x14ac:dyDescent="0.25">
      <c r="C1804" s="14">
        <v>43414</v>
      </c>
      <c r="D1804" s="8"/>
      <c r="E1804" s="77" t="s">
        <v>237</v>
      </c>
      <c r="F1804" s="8"/>
      <c r="G1804" s="8"/>
      <c r="H1804" s="15">
        <v>4</v>
      </c>
      <c r="I1804" s="13">
        <f t="shared" si="84"/>
        <v>1432</v>
      </c>
      <c r="J1804" s="8">
        <f t="shared" si="85"/>
        <v>3</v>
      </c>
      <c r="K1804" s="6">
        <f t="shared" si="86"/>
        <v>3</v>
      </c>
    </row>
    <row r="1805" spans="3:11" x14ac:dyDescent="0.25">
      <c r="C1805" s="14">
        <v>43414</v>
      </c>
      <c r="D1805" s="8"/>
      <c r="E1805" s="77" t="s">
        <v>237</v>
      </c>
      <c r="F1805" s="8"/>
      <c r="G1805" s="8"/>
      <c r="H1805" s="15">
        <v>4</v>
      </c>
      <c r="I1805" s="13">
        <f t="shared" si="84"/>
        <v>1432</v>
      </c>
      <c r="J1805" s="8">
        <f t="shared" si="85"/>
        <v>2</v>
      </c>
      <c r="K1805" s="6">
        <f t="shared" si="86"/>
        <v>3</v>
      </c>
    </row>
    <row r="1806" spans="3:11" x14ac:dyDescent="0.25">
      <c r="C1806" s="14">
        <v>43414</v>
      </c>
      <c r="D1806" s="8"/>
      <c r="E1806" s="77" t="s">
        <v>237</v>
      </c>
      <c r="F1806" s="8"/>
      <c r="G1806" s="8"/>
      <c r="H1806" s="15">
        <v>4</v>
      </c>
      <c r="I1806" s="13">
        <f t="shared" si="84"/>
        <v>1432</v>
      </c>
      <c r="J1806" s="8">
        <f t="shared" si="85"/>
        <v>1</v>
      </c>
      <c r="K1806" s="6">
        <f t="shared" si="86"/>
        <v>3</v>
      </c>
    </row>
    <row r="1807" spans="3:11" x14ac:dyDescent="0.25">
      <c r="C1807" s="14">
        <v>43414</v>
      </c>
      <c r="D1807" s="8"/>
      <c r="E1807" s="77" t="s">
        <v>237</v>
      </c>
      <c r="F1807" s="8"/>
      <c r="G1807" s="8"/>
      <c r="H1807" s="15">
        <v>5</v>
      </c>
      <c r="I1807" s="13">
        <f t="shared" si="84"/>
        <v>1433</v>
      </c>
      <c r="J1807" s="8">
        <f t="shared" si="85"/>
        <v>3</v>
      </c>
      <c r="K1807" s="6">
        <f t="shared" si="86"/>
        <v>3</v>
      </c>
    </row>
    <row r="1808" spans="3:11" x14ac:dyDescent="0.25">
      <c r="C1808" s="14">
        <v>43414</v>
      </c>
      <c r="D1808" s="8"/>
      <c r="E1808" s="77" t="s">
        <v>237</v>
      </c>
      <c r="F1808" s="8"/>
      <c r="G1808" s="8"/>
      <c r="H1808" s="15">
        <v>5</v>
      </c>
      <c r="I1808" s="13">
        <f t="shared" si="84"/>
        <v>1433</v>
      </c>
      <c r="J1808" s="8">
        <f t="shared" si="85"/>
        <v>2</v>
      </c>
      <c r="K1808" s="6">
        <f t="shared" si="86"/>
        <v>3</v>
      </c>
    </row>
    <row r="1809" spans="3:11" x14ac:dyDescent="0.25">
      <c r="C1809" s="14">
        <v>43414</v>
      </c>
      <c r="D1809" s="8"/>
      <c r="E1809" s="77" t="s">
        <v>237</v>
      </c>
      <c r="F1809" s="8"/>
      <c r="G1809" s="8"/>
      <c r="H1809" s="15">
        <v>5</v>
      </c>
      <c r="I1809" s="13">
        <f t="shared" si="84"/>
        <v>1433</v>
      </c>
      <c r="J1809" s="8">
        <f t="shared" si="85"/>
        <v>1</v>
      </c>
      <c r="K1809" s="6">
        <f t="shared" si="86"/>
        <v>3</v>
      </c>
    </row>
    <row r="1810" spans="3:11" x14ac:dyDescent="0.25">
      <c r="C1810" s="14">
        <v>43414</v>
      </c>
      <c r="D1810" s="8"/>
      <c r="E1810" s="77" t="s">
        <v>237</v>
      </c>
      <c r="F1810" s="8"/>
      <c r="G1810" s="8"/>
      <c r="H1810" s="15">
        <v>6</v>
      </c>
      <c r="I1810" s="13">
        <f t="shared" si="84"/>
        <v>1434</v>
      </c>
      <c r="J1810" s="8">
        <f t="shared" si="85"/>
        <v>3</v>
      </c>
      <c r="K1810" s="6">
        <f t="shared" si="86"/>
        <v>3</v>
      </c>
    </row>
    <row r="1811" spans="3:11" x14ac:dyDescent="0.25">
      <c r="C1811" s="14">
        <v>43414</v>
      </c>
      <c r="D1811" s="8"/>
      <c r="E1811" s="77" t="s">
        <v>237</v>
      </c>
      <c r="F1811" s="8"/>
      <c r="G1811" s="8"/>
      <c r="H1811" s="15">
        <v>6</v>
      </c>
      <c r="I1811" s="13">
        <f t="shared" si="84"/>
        <v>1434</v>
      </c>
      <c r="J1811" s="8">
        <f t="shared" si="85"/>
        <v>2</v>
      </c>
      <c r="K1811" s="6">
        <f t="shared" si="86"/>
        <v>3</v>
      </c>
    </row>
    <row r="1812" spans="3:11" x14ac:dyDescent="0.25">
      <c r="C1812" s="14">
        <v>43414</v>
      </c>
      <c r="D1812" s="8"/>
      <c r="E1812" s="77" t="s">
        <v>237</v>
      </c>
      <c r="F1812" s="8"/>
      <c r="G1812" s="8"/>
      <c r="H1812" s="15">
        <v>6</v>
      </c>
      <c r="I1812" s="13">
        <f t="shared" si="84"/>
        <v>1434</v>
      </c>
      <c r="J1812" s="8">
        <f t="shared" si="85"/>
        <v>1</v>
      </c>
      <c r="K1812" s="6">
        <f t="shared" si="86"/>
        <v>3</v>
      </c>
    </row>
    <row r="1813" spans="3:11" x14ac:dyDescent="0.25">
      <c r="C1813" s="14">
        <v>43414</v>
      </c>
      <c r="D1813" s="8"/>
      <c r="E1813" s="77" t="s">
        <v>237</v>
      </c>
      <c r="F1813" s="8"/>
      <c r="G1813" s="8"/>
      <c r="H1813" s="15">
        <v>7</v>
      </c>
      <c r="I1813" s="13">
        <f t="shared" si="84"/>
        <v>1435</v>
      </c>
      <c r="J1813" s="8">
        <f t="shared" si="85"/>
        <v>3</v>
      </c>
      <c r="K1813" s="6">
        <f t="shared" si="86"/>
        <v>3</v>
      </c>
    </row>
    <row r="1814" spans="3:11" x14ac:dyDescent="0.25">
      <c r="C1814" s="14">
        <v>43414</v>
      </c>
      <c r="D1814" s="8"/>
      <c r="E1814" s="77" t="s">
        <v>237</v>
      </c>
      <c r="F1814" s="8"/>
      <c r="G1814" s="8"/>
      <c r="H1814" s="15">
        <v>7</v>
      </c>
      <c r="I1814" s="13">
        <f t="shared" si="84"/>
        <v>1435</v>
      </c>
      <c r="J1814" s="8">
        <f t="shared" si="85"/>
        <v>2</v>
      </c>
      <c r="K1814" s="6">
        <f t="shared" si="86"/>
        <v>3</v>
      </c>
    </row>
    <row r="1815" spans="3:11" x14ac:dyDescent="0.25">
      <c r="C1815" s="14">
        <v>43414</v>
      </c>
      <c r="D1815" s="8"/>
      <c r="E1815" s="77" t="s">
        <v>237</v>
      </c>
      <c r="F1815" s="8"/>
      <c r="G1815" s="8"/>
      <c r="H1815" s="15">
        <v>7</v>
      </c>
      <c r="I1815" s="13">
        <f t="shared" si="84"/>
        <v>1435</v>
      </c>
      <c r="J1815" s="8">
        <f t="shared" si="85"/>
        <v>1</v>
      </c>
      <c r="K1815" s="6">
        <f t="shared" si="86"/>
        <v>3</v>
      </c>
    </row>
    <row r="1816" spans="3:11" x14ac:dyDescent="0.25">
      <c r="C1816" s="14">
        <v>43414</v>
      </c>
      <c r="D1816" s="8"/>
      <c r="E1816" s="77" t="s">
        <v>237</v>
      </c>
      <c r="F1816" s="8"/>
      <c r="G1816" s="8"/>
      <c r="H1816" s="15">
        <v>8</v>
      </c>
      <c r="I1816" s="13">
        <f t="shared" si="84"/>
        <v>1436</v>
      </c>
      <c r="J1816" s="8">
        <f t="shared" si="85"/>
        <v>3</v>
      </c>
      <c r="K1816" s="6">
        <f t="shared" si="86"/>
        <v>3</v>
      </c>
    </row>
    <row r="1817" spans="3:11" x14ac:dyDescent="0.25">
      <c r="C1817" s="14">
        <v>43414</v>
      </c>
      <c r="D1817" s="8"/>
      <c r="E1817" s="77" t="s">
        <v>237</v>
      </c>
      <c r="F1817" s="8"/>
      <c r="G1817" s="8"/>
      <c r="H1817" s="15">
        <v>8</v>
      </c>
      <c r="I1817" s="13">
        <f t="shared" si="84"/>
        <v>1436</v>
      </c>
      <c r="J1817" s="8">
        <f t="shared" si="85"/>
        <v>2</v>
      </c>
      <c r="K1817" s="6">
        <f t="shared" si="86"/>
        <v>3</v>
      </c>
    </row>
    <row r="1818" spans="3:11" x14ac:dyDescent="0.25">
      <c r="C1818" s="14">
        <v>43414</v>
      </c>
      <c r="D1818" s="8"/>
      <c r="E1818" s="77" t="s">
        <v>237</v>
      </c>
      <c r="F1818" s="8"/>
      <c r="G1818" s="8"/>
      <c r="H1818" s="15">
        <v>8</v>
      </c>
      <c r="I1818" s="13">
        <f t="shared" si="84"/>
        <v>1436</v>
      </c>
      <c r="J1818" s="8">
        <f t="shared" si="85"/>
        <v>1</v>
      </c>
      <c r="K1818" s="6">
        <f t="shared" si="86"/>
        <v>3</v>
      </c>
    </row>
    <row r="1819" spans="3:11" x14ac:dyDescent="0.25">
      <c r="C1819" s="14">
        <v>43421</v>
      </c>
      <c r="D1819" s="8"/>
      <c r="E1819" s="77" t="s">
        <v>231</v>
      </c>
      <c r="F1819" s="8"/>
      <c r="G1819" s="8"/>
      <c r="H1819" s="15">
        <v>4</v>
      </c>
      <c r="I1819" s="13">
        <f t="shared" si="84"/>
        <v>1437</v>
      </c>
      <c r="J1819" s="8">
        <f t="shared" si="85"/>
        <v>3</v>
      </c>
      <c r="K1819" s="6">
        <f t="shared" si="86"/>
        <v>3</v>
      </c>
    </row>
    <row r="1820" spans="3:11" x14ac:dyDescent="0.25">
      <c r="C1820" s="14">
        <v>43421</v>
      </c>
      <c r="D1820" s="8"/>
      <c r="E1820" s="77" t="s">
        <v>231</v>
      </c>
      <c r="F1820" s="8"/>
      <c r="G1820" s="8"/>
      <c r="H1820" s="15">
        <v>4</v>
      </c>
      <c r="I1820" s="13">
        <f t="shared" si="84"/>
        <v>1437</v>
      </c>
      <c r="J1820" s="8">
        <f t="shared" si="85"/>
        <v>2</v>
      </c>
      <c r="K1820" s="6">
        <f t="shared" si="86"/>
        <v>3</v>
      </c>
    </row>
    <row r="1821" spans="3:11" x14ac:dyDescent="0.25">
      <c r="C1821" s="14">
        <v>43421</v>
      </c>
      <c r="D1821" s="8"/>
      <c r="E1821" s="77" t="s">
        <v>231</v>
      </c>
      <c r="F1821" s="8"/>
      <c r="G1821" s="8"/>
      <c r="H1821" s="15">
        <v>4</v>
      </c>
      <c r="I1821" s="13">
        <f t="shared" si="84"/>
        <v>1437</v>
      </c>
      <c r="J1821" s="8">
        <f t="shared" si="85"/>
        <v>1</v>
      </c>
      <c r="K1821" s="6">
        <f t="shared" si="86"/>
        <v>3</v>
      </c>
    </row>
    <row r="1822" spans="3:11" x14ac:dyDescent="0.25">
      <c r="C1822" s="14">
        <v>43421</v>
      </c>
      <c r="D1822" s="8"/>
      <c r="E1822" s="77" t="s">
        <v>231</v>
      </c>
      <c r="F1822" s="8"/>
      <c r="G1822" s="8"/>
      <c r="H1822" s="15">
        <v>5</v>
      </c>
      <c r="I1822" s="13">
        <f t="shared" si="84"/>
        <v>1438</v>
      </c>
      <c r="J1822" s="8">
        <f t="shared" si="85"/>
        <v>3</v>
      </c>
      <c r="K1822" s="6">
        <f t="shared" si="86"/>
        <v>3</v>
      </c>
    </row>
    <row r="1823" spans="3:11" x14ac:dyDescent="0.25">
      <c r="C1823" s="14">
        <v>43421</v>
      </c>
      <c r="D1823" s="8"/>
      <c r="E1823" s="77" t="s">
        <v>231</v>
      </c>
      <c r="F1823" s="8"/>
      <c r="G1823" s="8"/>
      <c r="H1823" s="15">
        <v>5</v>
      </c>
      <c r="I1823" s="13">
        <f t="shared" si="84"/>
        <v>1438</v>
      </c>
      <c r="J1823" s="8">
        <f t="shared" si="85"/>
        <v>2</v>
      </c>
      <c r="K1823" s="6">
        <f t="shared" si="86"/>
        <v>3</v>
      </c>
    </row>
    <row r="1824" spans="3:11" x14ac:dyDescent="0.25">
      <c r="C1824" s="14">
        <v>43421</v>
      </c>
      <c r="D1824" s="8"/>
      <c r="E1824" s="77" t="s">
        <v>231</v>
      </c>
      <c r="F1824" s="8"/>
      <c r="G1824" s="8"/>
      <c r="H1824" s="15">
        <v>5</v>
      </c>
      <c r="I1824" s="13">
        <f t="shared" si="84"/>
        <v>1438</v>
      </c>
      <c r="J1824" s="8">
        <f t="shared" si="85"/>
        <v>1</v>
      </c>
      <c r="K1824" s="6">
        <f t="shared" si="86"/>
        <v>3</v>
      </c>
    </row>
    <row r="1825" spans="3:11" x14ac:dyDescent="0.25">
      <c r="C1825" s="14">
        <v>43421</v>
      </c>
      <c r="D1825" s="8"/>
      <c r="E1825" s="77" t="s">
        <v>231</v>
      </c>
      <c r="F1825" s="8"/>
      <c r="G1825" s="8"/>
      <c r="H1825" s="15">
        <v>6</v>
      </c>
      <c r="I1825" s="13">
        <f t="shared" si="84"/>
        <v>1439</v>
      </c>
      <c r="J1825" s="8">
        <f t="shared" si="85"/>
        <v>3</v>
      </c>
      <c r="K1825" s="6">
        <f t="shared" si="86"/>
        <v>3</v>
      </c>
    </row>
    <row r="1826" spans="3:11" x14ac:dyDescent="0.25">
      <c r="C1826" s="14">
        <v>43421</v>
      </c>
      <c r="D1826" s="8"/>
      <c r="E1826" s="77" t="s">
        <v>231</v>
      </c>
      <c r="F1826" s="8"/>
      <c r="G1826" s="8"/>
      <c r="H1826" s="15">
        <v>6</v>
      </c>
      <c r="I1826" s="13">
        <f t="shared" si="84"/>
        <v>1439</v>
      </c>
      <c r="J1826" s="8">
        <f t="shared" si="85"/>
        <v>2</v>
      </c>
      <c r="K1826" s="6">
        <f t="shared" si="86"/>
        <v>3</v>
      </c>
    </row>
    <row r="1827" spans="3:11" x14ac:dyDescent="0.25">
      <c r="C1827" s="14">
        <v>43421</v>
      </c>
      <c r="D1827" s="8"/>
      <c r="E1827" s="77" t="s">
        <v>231</v>
      </c>
      <c r="F1827" s="8"/>
      <c r="G1827" s="8"/>
      <c r="H1827" s="15">
        <v>6</v>
      </c>
      <c r="I1827" s="13">
        <f t="shared" si="84"/>
        <v>1439</v>
      </c>
      <c r="J1827" s="8">
        <f t="shared" si="85"/>
        <v>1</v>
      </c>
      <c r="K1827" s="6">
        <f t="shared" si="86"/>
        <v>3</v>
      </c>
    </row>
    <row r="1828" spans="3:11" x14ac:dyDescent="0.25">
      <c r="C1828" s="14">
        <v>43421</v>
      </c>
      <c r="D1828" s="8"/>
      <c r="E1828" s="77" t="s">
        <v>231</v>
      </c>
      <c r="F1828" s="8"/>
      <c r="G1828" s="8"/>
      <c r="H1828" s="15">
        <v>8</v>
      </c>
      <c r="I1828" s="13">
        <f t="shared" si="84"/>
        <v>1440</v>
      </c>
      <c r="J1828" s="8">
        <f t="shared" si="85"/>
        <v>3</v>
      </c>
      <c r="K1828" s="6">
        <f t="shared" si="86"/>
        <v>3</v>
      </c>
    </row>
    <row r="1829" spans="3:11" x14ac:dyDescent="0.25">
      <c r="C1829" s="14">
        <v>43421</v>
      </c>
      <c r="D1829" s="8"/>
      <c r="E1829" s="77" t="s">
        <v>231</v>
      </c>
      <c r="F1829" s="8"/>
      <c r="G1829" s="8"/>
      <c r="H1829" s="15">
        <v>8</v>
      </c>
      <c r="I1829" s="13">
        <f t="shared" si="84"/>
        <v>1440</v>
      </c>
      <c r="J1829" s="8">
        <f t="shared" si="85"/>
        <v>2</v>
      </c>
      <c r="K1829" s="6">
        <f t="shared" si="86"/>
        <v>3</v>
      </c>
    </row>
    <row r="1830" spans="3:11" x14ac:dyDescent="0.25">
      <c r="C1830" s="14">
        <v>43421</v>
      </c>
      <c r="D1830" s="8"/>
      <c r="E1830" s="77" t="s">
        <v>231</v>
      </c>
      <c r="F1830" s="8"/>
      <c r="G1830" s="8"/>
      <c r="H1830" s="15">
        <v>8</v>
      </c>
      <c r="I1830" s="13">
        <f t="shared" si="84"/>
        <v>1440</v>
      </c>
      <c r="J1830" s="8">
        <f t="shared" si="85"/>
        <v>1</v>
      </c>
      <c r="K1830" s="6">
        <f t="shared" si="86"/>
        <v>3</v>
      </c>
    </row>
    <row r="1831" spans="3:11" x14ac:dyDescent="0.25">
      <c r="C1831" s="14">
        <v>43421</v>
      </c>
      <c r="D1831" s="8"/>
      <c r="E1831" s="77" t="s">
        <v>231</v>
      </c>
      <c r="F1831" s="8"/>
      <c r="G1831" s="8"/>
      <c r="H1831" s="15">
        <v>9</v>
      </c>
      <c r="I1831" s="13">
        <f t="shared" si="84"/>
        <v>1441</v>
      </c>
      <c r="J1831" s="8">
        <f t="shared" si="85"/>
        <v>3</v>
      </c>
      <c r="K1831" s="6">
        <f t="shared" si="86"/>
        <v>3</v>
      </c>
    </row>
    <row r="1832" spans="3:11" x14ac:dyDescent="0.25">
      <c r="C1832" s="14">
        <v>43421</v>
      </c>
      <c r="D1832" s="8"/>
      <c r="E1832" s="77" t="s">
        <v>231</v>
      </c>
      <c r="F1832" s="8"/>
      <c r="G1832" s="8"/>
      <c r="H1832" s="15">
        <v>9</v>
      </c>
      <c r="I1832" s="13">
        <f t="shared" si="84"/>
        <v>1441</v>
      </c>
      <c r="J1832" s="8">
        <f t="shared" si="85"/>
        <v>2</v>
      </c>
      <c r="K1832" s="6">
        <f t="shared" si="86"/>
        <v>3</v>
      </c>
    </row>
    <row r="1833" spans="3:11" x14ac:dyDescent="0.25">
      <c r="C1833" s="14">
        <v>43421</v>
      </c>
      <c r="D1833" s="8"/>
      <c r="E1833" s="77" t="s">
        <v>231</v>
      </c>
      <c r="F1833" s="8"/>
      <c r="G1833" s="8"/>
      <c r="H1833" s="15">
        <v>9</v>
      </c>
      <c r="I1833" s="13">
        <f t="shared" si="84"/>
        <v>1441</v>
      </c>
      <c r="J1833" s="8">
        <f t="shared" si="85"/>
        <v>1</v>
      </c>
      <c r="K1833" s="6">
        <f t="shared" si="86"/>
        <v>3</v>
      </c>
    </row>
    <row r="1834" spans="3:11" x14ac:dyDescent="0.25">
      <c r="C1834" s="14">
        <v>43421</v>
      </c>
      <c r="D1834" s="8"/>
      <c r="E1834" s="77" t="s">
        <v>231</v>
      </c>
      <c r="F1834" s="8"/>
      <c r="G1834" s="8"/>
      <c r="H1834" s="15">
        <v>10</v>
      </c>
      <c r="I1834" s="13">
        <f t="shared" si="84"/>
        <v>1442</v>
      </c>
      <c r="J1834" s="8">
        <f t="shared" si="85"/>
        <v>3</v>
      </c>
      <c r="K1834" s="6">
        <f t="shared" si="86"/>
        <v>3</v>
      </c>
    </row>
    <row r="1835" spans="3:11" x14ac:dyDescent="0.25">
      <c r="C1835" s="14">
        <v>43421</v>
      </c>
      <c r="D1835" s="8"/>
      <c r="E1835" s="77" t="s">
        <v>231</v>
      </c>
      <c r="F1835" s="8"/>
      <c r="G1835" s="8"/>
      <c r="H1835" s="15">
        <v>10</v>
      </c>
      <c r="I1835" s="13">
        <f t="shared" si="84"/>
        <v>1442</v>
      </c>
      <c r="J1835" s="8">
        <f t="shared" si="85"/>
        <v>2</v>
      </c>
      <c r="K1835" s="6">
        <f t="shared" si="86"/>
        <v>3</v>
      </c>
    </row>
    <row r="1836" spans="3:11" x14ac:dyDescent="0.25">
      <c r="C1836" s="14">
        <v>43421</v>
      </c>
      <c r="D1836" s="8"/>
      <c r="E1836" s="77" t="s">
        <v>231</v>
      </c>
      <c r="F1836" s="8"/>
      <c r="G1836" s="8"/>
      <c r="H1836" s="15">
        <v>10</v>
      </c>
      <c r="I1836" s="13">
        <f t="shared" si="84"/>
        <v>1442</v>
      </c>
      <c r="J1836" s="8">
        <f t="shared" si="85"/>
        <v>1</v>
      </c>
      <c r="K1836" s="6">
        <f t="shared" si="86"/>
        <v>3</v>
      </c>
    </row>
    <row r="1837" spans="3:11" x14ac:dyDescent="0.25">
      <c r="C1837" s="14">
        <v>43428</v>
      </c>
      <c r="D1837" s="8"/>
      <c r="E1837" s="77" t="s">
        <v>226</v>
      </c>
      <c r="F1837" s="8"/>
      <c r="G1837" s="8"/>
      <c r="H1837" s="15">
        <v>1</v>
      </c>
      <c r="I1837" s="13">
        <f t="shared" si="84"/>
        <v>1443</v>
      </c>
      <c r="J1837" s="8">
        <f t="shared" si="85"/>
        <v>3</v>
      </c>
      <c r="K1837" s="6">
        <f t="shared" si="86"/>
        <v>3</v>
      </c>
    </row>
    <row r="1838" spans="3:11" x14ac:dyDescent="0.25">
      <c r="C1838" s="14">
        <v>43428</v>
      </c>
      <c r="D1838" s="8"/>
      <c r="E1838" s="77" t="s">
        <v>226</v>
      </c>
      <c r="F1838" s="8"/>
      <c r="G1838" s="8"/>
      <c r="H1838" s="15">
        <v>1</v>
      </c>
      <c r="I1838" s="13">
        <f t="shared" si="84"/>
        <v>1443</v>
      </c>
      <c r="J1838" s="8">
        <f t="shared" si="85"/>
        <v>2</v>
      </c>
      <c r="K1838" s="6">
        <f t="shared" si="86"/>
        <v>3</v>
      </c>
    </row>
    <row r="1839" spans="3:11" x14ac:dyDescent="0.25">
      <c r="C1839" s="14">
        <v>43428</v>
      </c>
      <c r="D1839" s="8"/>
      <c r="E1839" s="77" t="s">
        <v>226</v>
      </c>
      <c r="F1839" s="8"/>
      <c r="G1839" s="8"/>
      <c r="H1839" s="15">
        <v>1</v>
      </c>
      <c r="I1839" s="13">
        <f t="shared" si="84"/>
        <v>1443</v>
      </c>
      <c r="J1839" s="8">
        <f t="shared" si="85"/>
        <v>1</v>
      </c>
      <c r="K1839" s="6">
        <f t="shared" si="86"/>
        <v>3</v>
      </c>
    </row>
    <row r="1840" spans="3:11" x14ac:dyDescent="0.25">
      <c r="C1840" s="14">
        <v>43428</v>
      </c>
      <c r="D1840" s="8"/>
      <c r="E1840" s="77" t="s">
        <v>226</v>
      </c>
      <c r="F1840" s="8"/>
      <c r="G1840" s="8"/>
      <c r="H1840" s="15">
        <v>2</v>
      </c>
      <c r="I1840" s="13">
        <f t="shared" si="84"/>
        <v>1444</v>
      </c>
      <c r="J1840" s="8">
        <f t="shared" si="85"/>
        <v>3</v>
      </c>
      <c r="K1840" s="6">
        <f t="shared" si="86"/>
        <v>3</v>
      </c>
    </row>
    <row r="1841" spans="3:11" x14ac:dyDescent="0.25">
      <c r="C1841" s="14">
        <v>43428</v>
      </c>
      <c r="D1841" s="8"/>
      <c r="E1841" s="77" t="s">
        <v>226</v>
      </c>
      <c r="F1841" s="8"/>
      <c r="G1841" s="8"/>
      <c r="H1841" s="15">
        <v>2</v>
      </c>
      <c r="I1841" s="13">
        <f t="shared" si="84"/>
        <v>1444</v>
      </c>
      <c r="J1841" s="8">
        <f t="shared" si="85"/>
        <v>2</v>
      </c>
      <c r="K1841" s="6">
        <f t="shared" si="86"/>
        <v>3</v>
      </c>
    </row>
    <row r="1842" spans="3:11" x14ac:dyDescent="0.25">
      <c r="C1842" s="14">
        <v>43428</v>
      </c>
      <c r="D1842" s="8"/>
      <c r="E1842" s="77" t="s">
        <v>226</v>
      </c>
      <c r="F1842" s="8"/>
      <c r="G1842" s="8"/>
      <c r="H1842" s="15">
        <v>2</v>
      </c>
      <c r="I1842" s="13">
        <f t="shared" si="84"/>
        <v>1444</v>
      </c>
      <c r="J1842" s="8">
        <f t="shared" si="85"/>
        <v>1</v>
      </c>
      <c r="K1842" s="6">
        <f t="shared" si="86"/>
        <v>3</v>
      </c>
    </row>
    <row r="1843" spans="3:11" x14ac:dyDescent="0.25">
      <c r="C1843" s="14">
        <v>43428</v>
      </c>
      <c r="D1843" s="8"/>
      <c r="E1843" s="77" t="s">
        <v>226</v>
      </c>
      <c r="F1843" s="8"/>
      <c r="G1843" s="8"/>
      <c r="H1843" s="15">
        <v>3</v>
      </c>
      <c r="I1843" s="13">
        <f t="shared" si="84"/>
        <v>1445</v>
      </c>
      <c r="J1843" s="8">
        <f t="shared" si="85"/>
        <v>3</v>
      </c>
      <c r="K1843" s="6">
        <f t="shared" si="86"/>
        <v>3</v>
      </c>
    </row>
    <row r="1844" spans="3:11" x14ac:dyDescent="0.25">
      <c r="C1844" s="14">
        <v>43428</v>
      </c>
      <c r="D1844" s="8"/>
      <c r="E1844" s="77" t="s">
        <v>226</v>
      </c>
      <c r="F1844" s="8"/>
      <c r="G1844" s="8"/>
      <c r="H1844" s="15">
        <v>3</v>
      </c>
      <c r="I1844" s="13">
        <f t="shared" si="84"/>
        <v>1445</v>
      </c>
      <c r="J1844" s="8">
        <f t="shared" si="85"/>
        <v>2</v>
      </c>
      <c r="K1844" s="6">
        <f t="shared" si="86"/>
        <v>3</v>
      </c>
    </row>
    <row r="1845" spans="3:11" x14ac:dyDescent="0.25">
      <c r="C1845" s="14">
        <v>43428</v>
      </c>
      <c r="D1845" s="8"/>
      <c r="E1845" s="77" t="s">
        <v>226</v>
      </c>
      <c r="F1845" s="8"/>
      <c r="G1845" s="8"/>
      <c r="H1845" s="15">
        <v>3</v>
      </c>
      <c r="I1845" s="13">
        <f t="shared" si="84"/>
        <v>1445</v>
      </c>
      <c r="J1845" s="8">
        <f t="shared" si="85"/>
        <v>1</v>
      </c>
      <c r="K1845" s="6">
        <f t="shared" si="86"/>
        <v>3</v>
      </c>
    </row>
    <row r="1846" spans="3:11" x14ac:dyDescent="0.25">
      <c r="C1846" s="14">
        <v>43428</v>
      </c>
      <c r="D1846" s="8"/>
      <c r="E1846" s="77" t="s">
        <v>226</v>
      </c>
      <c r="F1846" s="8"/>
      <c r="G1846" s="8"/>
      <c r="H1846" s="15">
        <v>5</v>
      </c>
      <c r="I1846" s="13">
        <f t="shared" si="84"/>
        <v>1446</v>
      </c>
      <c r="J1846" s="8">
        <f t="shared" si="85"/>
        <v>3</v>
      </c>
      <c r="K1846" s="6">
        <f t="shared" si="86"/>
        <v>3</v>
      </c>
    </row>
    <row r="1847" spans="3:11" x14ac:dyDescent="0.25">
      <c r="C1847" s="14">
        <v>43428</v>
      </c>
      <c r="D1847" s="8"/>
      <c r="E1847" s="77" t="s">
        <v>226</v>
      </c>
      <c r="F1847" s="8"/>
      <c r="G1847" s="8"/>
      <c r="H1847" s="15">
        <v>5</v>
      </c>
      <c r="I1847" s="13">
        <f t="shared" si="84"/>
        <v>1446</v>
      </c>
      <c r="J1847" s="8">
        <f t="shared" si="85"/>
        <v>2</v>
      </c>
      <c r="K1847" s="6">
        <f t="shared" si="86"/>
        <v>3</v>
      </c>
    </row>
    <row r="1848" spans="3:11" x14ac:dyDescent="0.25">
      <c r="C1848" s="14">
        <v>43428</v>
      </c>
      <c r="D1848" s="8"/>
      <c r="E1848" s="77" t="s">
        <v>226</v>
      </c>
      <c r="F1848" s="8"/>
      <c r="G1848" s="8"/>
      <c r="H1848" s="15">
        <v>5</v>
      </c>
      <c r="I1848" s="13">
        <f t="shared" si="84"/>
        <v>1446</v>
      </c>
      <c r="J1848" s="8">
        <f t="shared" si="85"/>
        <v>1</v>
      </c>
      <c r="K1848" s="6">
        <f t="shared" si="86"/>
        <v>3</v>
      </c>
    </row>
    <row r="1849" spans="3:11" x14ac:dyDescent="0.25">
      <c r="C1849" s="14">
        <v>43428</v>
      </c>
      <c r="D1849" s="8"/>
      <c r="E1849" s="77" t="s">
        <v>226</v>
      </c>
      <c r="F1849" s="8"/>
      <c r="G1849" s="8"/>
      <c r="H1849" s="15">
        <v>8</v>
      </c>
      <c r="I1849" s="13">
        <f t="shared" si="84"/>
        <v>1447</v>
      </c>
      <c r="J1849" s="8">
        <f t="shared" si="85"/>
        <v>3</v>
      </c>
      <c r="K1849" s="6">
        <f t="shared" si="86"/>
        <v>3</v>
      </c>
    </row>
    <row r="1850" spans="3:11" x14ac:dyDescent="0.25">
      <c r="C1850" s="14">
        <v>43428</v>
      </c>
      <c r="D1850" s="8"/>
      <c r="E1850" s="77" t="s">
        <v>226</v>
      </c>
      <c r="F1850" s="8"/>
      <c r="G1850" s="8"/>
      <c r="H1850" s="15">
        <v>8</v>
      </c>
      <c r="I1850" s="13">
        <f t="shared" si="84"/>
        <v>1447</v>
      </c>
      <c r="J1850" s="8">
        <f t="shared" si="85"/>
        <v>2</v>
      </c>
      <c r="K1850" s="6">
        <f t="shared" si="86"/>
        <v>3</v>
      </c>
    </row>
    <row r="1851" spans="3:11" x14ac:dyDescent="0.25">
      <c r="C1851" s="14">
        <v>43428</v>
      </c>
      <c r="D1851" s="8"/>
      <c r="E1851" s="77" t="s">
        <v>226</v>
      </c>
      <c r="F1851" s="8"/>
      <c r="G1851" s="8"/>
      <c r="H1851" s="15">
        <v>8</v>
      </c>
      <c r="I1851" s="13">
        <f t="shared" si="84"/>
        <v>1447</v>
      </c>
      <c r="J1851" s="8">
        <f t="shared" si="85"/>
        <v>1</v>
      </c>
      <c r="K1851" s="6">
        <f t="shared" si="86"/>
        <v>3</v>
      </c>
    </row>
    <row r="1852" spans="3:11" x14ac:dyDescent="0.25">
      <c r="C1852" s="14">
        <v>43428</v>
      </c>
      <c r="D1852" s="8"/>
      <c r="E1852" s="77" t="s">
        <v>226</v>
      </c>
      <c r="F1852" s="8"/>
      <c r="G1852" s="8"/>
      <c r="H1852" s="15">
        <v>9</v>
      </c>
      <c r="I1852" s="13">
        <f t="shared" si="84"/>
        <v>1448</v>
      </c>
      <c r="J1852" s="8">
        <f t="shared" si="85"/>
        <v>3</v>
      </c>
      <c r="K1852" s="6">
        <f t="shared" si="86"/>
        <v>3</v>
      </c>
    </row>
    <row r="1853" spans="3:11" x14ac:dyDescent="0.25">
      <c r="C1853" s="14">
        <v>43428</v>
      </c>
      <c r="D1853" s="8"/>
      <c r="E1853" s="77" t="s">
        <v>226</v>
      </c>
      <c r="F1853" s="8"/>
      <c r="G1853" s="8"/>
      <c r="H1853" s="15">
        <v>9</v>
      </c>
      <c r="I1853" s="13">
        <f t="shared" si="84"/>
        <v>1448</v>
      </c>
      <c r="J1853" s="8">
        <f t="shared" si="85"/>
        <v>2</v>
      </c>
      <c r="K1853" s="6">
        <f t="shared" si="86"/>
        <v>3</v>
      </c>
    </row>
    <row r="1854" spans="3:11" x14ac:dyDescent="0.25">
      <c r="C1854" s="14">
        <v>43428</v>
      </c>
      <c r="D1854" s="8"/>
      <c r="E1854" s="77" t="s">
        <v>226</v>
      </c>
      <c r="F1854" s="8"/>
      <c r="G1854" s="8"/>
      <c r="H1854" s="15">
        <v>9</v>
      </c>
      <c r="I1854" s="13">
        <f t="shared" si="84"/>
        <v>1448</v>
      </c>
      <c r="J1854" s="8">
        <f t="shared" si="85"/>
        <v>1</v>
      </c>
      <c r="K1854" s="6">
        <f t="shared" si="86"/>
        <v>3</v>
      </c>
    </row>
    <row r="1855" spans="3:11" x14ac:dyDescent="0.25">
      <c r="C1855" s="14">
        <v>43428</v>
      </c>
      <c r="D1855" s="8"/>
      <c r="E1855" s="77" t="s">
        <v>226</v>
      </c>
      <c r="F1855" s="8"/>
      <c r="G1855" s="8"/>
      <c r="H1855" s="15">
        <v>10</v>
      </c>
      <c r="I1855" s="13">
        <f t="shared" si="84"/>
        <v>1449</v>
      </c>
      <c r="J1855" s="8">
        <f t="shared" si="85"/>
        <v>3</v>
      </c>
      <c r="K1855" s="6">
        <f t="shared" si="86"/>
        <v>3</v>
      </c>
    </row>
    <row r="1856" spans="3:11" x14ac:dyDescent="0.25">
      <c r="C1856" s="14">
        <v>43428</v>
      </c>
      <c r="D1856" s="8"/>
      <c r="E1856" s="77" t="s">
        <v>226</v>
      </c>
      <c r="F1856" s="8"/>
      <c r="G1856" s="8"/>
      <c r="H1856" s="15">
        <v>10</v>
      </c>
      <c r="I1856" s="13">
        <f t="shared" si="84"/>
        <v>1449</v>
      </c>
      <c r="J1856" s="8">
        <f t="shared" si="85"/>
        <v>2</v>
      </c>
      <c r="K1856" s="6">
        <f t="shared" si="86"/>
        <v>3</v>
      </c>
    </row>
    <row r="1857" spans="3:11" x14ac:dyDescent="0.25">
      <c r="C1857" s="14">
        <v>43428</v>
      </c>
      <c r="D1857" s="8"/>
      <c r="E1857" s="77" t="s">
        <v>226</v>
      </c>
      <c r="F1857" s="8"/>
      <c r="G1857" s="8"/>
      <c r="H1857" s="15">
        <v>10</v>
      </c>
      <c r="I1857" s="13">
        <f t="shared" si="84"/>
        <v>1449</v>
      </c>
      <c r="J1857" s="8">
        <f t="shared" si="85"/>
        <v>1</v>
      </c>
      <c r="K1857" s="6">
        <f t="shared" si="86"/>
        <v>3</v>
      </c>
    </row>
    <row r="1858" spans="3:11" x14ac:dyDescent="0.25">
      <c r="C1858" s="14">
        <v>43435</v>
      </c>
      <c r="D1858" s="8"/>
      <c r="E1858" s="77" t="s">
        <v>125</v>
      </c>
      <c r="F1858" s="8"/>
      <c r="G1858" s="8"/>
      <c r="H1858" s="15">
        <v>5</v>
      </c>
      <c r="I1858" s="13">
        <f t="shared" si="84"/>
        <v>1450</v>
      </c>
      <c r="J1858" s="8">
        <f t="shared" si="85"/>
        <v>3</v>
      </c>
      <c r="K1858" s="6">
        <f t="shared" si="86"/>
        <v>3</v>
      </c>
    </row>
    <row r="1859" spans="3:11" x14ac:dyDescent="0.25">
      <c r="C1859" s="14">
        <v>43435</v>
      </c>
      <c r="D1859" s="8"/>
      <c r="E1859" s="77" t="s">
        <v>125</v>
      </c>
      <c r="F1859" s="8"/>
      <c r="G1859" s="8"/>
      <c r="H1859" s="15">
        <v>5</v>
      </c>
      <c r="I1859" s="13">
        <f t="shared" si="84"/>
        <v>1450</v>
      </c>
      <c r="J1859" s="8">
        <f t="shared" si="85"/>
        <v>2</v>
      </c>
      <c r="K1859" s="6">
        <f t="shared" si="86"/>
        <v>3</v>
      </c>
    </row>
    <row r="1860" spans="3:11" x14ac:dyDescent="0.25">
      <c r="C1860" s="14">
        <v>43435</v>
      </c>
      <c r="D1860" s="8"/>
      <c r="E1860" s="77" t="s">
        <v>125</v>
      </c>
      <c r="F1860" s="8"/>
      <c r="G1860" s="8"/>
      <c r="H1860" s="15">
        <v>5</v>
      </c>
      <c r="I1860" s="13">
        <f t="shared" si="84"/>
        <v>1450</v>
      </c>
      <c r="J1860" s="8">
        <f t="shared" si="85"/>
        <v>1</v>
      </c>
      <c r="K1860" s="6">
        <f t="shared" si="86"/>
        <v>3</v>
      </c>
    </row>
    <row r="1861" spans="3:11" x14ac:dyDescent="0.25">
      <c r="C1861" s="14">
        <v>43435</v>
      </c>
      <c r="D1861" s="8"/>
      <c r="E1861" s="77" t="s">
        <v>125</v>
      </c>
      <c r="F1861" s="8"/>
      <c r="G1861" s="8"/>
      <c r="H1861" s="15">
        <v>6</v>
      </c>
      <c r="I1861" s="13">
        <f t="shared" si="84"/>
        <v>1451</v>
      </c>
      <c r="J1861" s="8">
        <f t="shared" si="85"/>
        <v>3</v>
      </c>
      <c r="K1861" s="6">
        <f t="shared" si="86"/>
        <v>3</v>
      </c>
    </row>
    <row r="1862" spans="3:11" x14ac:dyDescent="0.25">
      <c r="C1862" s="14">
        <v>43435</v>
      </c>
      <c r="D1862" s="8"/>
      <c r="E1862" s="77" t="s">
        <v>125</v>
      </c>
      <c r="F1862" s="8"/>
      <c r="G1862" s="8"/>
      <c r="H1862" s="15">
        <v>6</v>
      </c>
      <c r="I1862" s="13">
        <f t="shared" ref="I1862:I1925" si="87">IF(AND(C1862=C1861,H1862=H1861,D1861=D1862),I1861,I1861+1)</f>
        <v>1451</v>
      </c>
      <c r="J1862" s="8">
        <f t="shared" ref="J1862:J1925" si="88">IF(I1862=I1864,3,IF(I1862=I1863,2,1))</f>
        <v>2</v>
      </c>
      <c r="K1862" s="6">
        <f t="shared" ref="K1862:K1925" si="89">IF(J1860=3,3,IF(J1861=3,3,IF(J1861=2,2,J1862)))</f>
        <v>3</v>
      </c>
    </row>
    <row r="1863" spans="3:11" x14ac:dyDescent="0.25">
      <c r="C1863" s="14">
        <v>43435</v>
      </c>
      <c r="D1863" s="8"/>
      <c r="E1863" s="77" t="s">
        <v>125</v>
      </c>
      <c r="F1863" s="8"/>
      <c r="G1863" s="8"/>
      <c r="H1863" s="15">
        <v>6</v>
      </c>
      <c r="I1863" s="13">
        <f t="shared" si="87"/>
        <v>1451</v>
      </c>
      <c r="J1863" s="8">
        <f t="shared" si="88"/>
        <v>1</v>
      </c>
      <c r="K1863" s="6">
        <f t="shared" si="89"/>
        <v>3</v>
      </c>
    </row>
    <row r="1864" spans="3:11" x14ac:dyDescent="0.25">
      <c r="C1864" s="14">
        <v>43435</v>
      </c>
      <c r="D1864" s="8"/>
      <c r="E1864" s="77" t="s">
        <v>125</v>
      </c>
      <c r="F1864" s="8"/>
      <c r="G1864" s="8"/>
      <c r="H1864" s="15">
        <v>7</v>
      </c>
      <c r="I1864" s="13">
        <f t="shared" si="87"/>
        <v>1452</v>
      </c>
      <c r="J1864" s="8">
        <f t="shared" si="88"/>
        <v>3</v>
      </c>
      <c r="K1864" s="6">
        <f t="shared" si="89"/>
        <v>3</v>
      </c>
    </row>
    <row r="1865" spans="3:11" x14ac:dyDescent="0.25">
      <c r="C1865" s="14">
        <v>43435</v>
      </c>
      <c r="D1865" s="8"/>
      <c r="E1865" s="77" t="s">
        <v>125</v>
      </c>
      <c r="F1865" s="8"/>
      <c r="G1865" s="8"/>
      <c r="H1865" s="15">
        <v>7</v>
      </c>
      <c r="I1865" s="13">
        <f t="shared" si="87"/>
        <v>1452</v>
      </c>
      <c r="J1865" s="8">
        <f t="shared" si="88"/>
        <v>2</v>
      </c>
      <c r="K1865" s="6">
        <f t="shared" si="89"/>
        <v>3</v>
      </c>
    </row>
    <row r="1866" spans="3:11" x14ac:dyDescent="0.25">
      <c r="C1866" s="14">
        <v>43435</v>
      </c>
      <c r="D1866" s="8"/>
      <c r="E1866" s="77" t="s">
        <v>125</v>
      </c>
      <c r="F1866" s="8"/>
      <c r="G1866" s="8"/>
      <c r="H1866" s="15">
        <v>7</v>
      </c>
      <c r="I1866" s="13">
        <f t="shared" si="87"/>
        <v>1452</v>
      </c>
      <c r="J1866" s="8">
        <f t="shared" si="88"/>
        <v>1</v>
      </c>
      <c r="K1866" s="6">
        <f t="shared" si="89"/>
        <v>3</v>
      </c>
    </row>
    <row r="1867" spans="3:11" x14ac:dyDescent="0.25">
      <c r="C1867" s="14">
        <v>43435</v>
      </c>
      <c r="D1867" s="8"/>
      <c r="E1867" s="77" t="s">
        <v>125</v>
      </c>
      <c r="F1867" s="8"/>
      <c r="G1867" s="8"/>
      <c r="H1867" s="15">
        <v>8</v>
      </c>
      <c r="I1867" s="13">
        <f t="shared" si="87"/>
        <v>1453</v>
      </c>
      <c r="J1867" s="8">
        <f t="shared" si="88"/>
        <v>3</v>
      </c>
      <c r="K1867" s="6">
        <f t="shared" si="89"/>
        <v>3</v>
      </c>
    </row>
    <row r="1868" spans="3:11" x14ac:dyDescent="0.25">
      <c r="C1868" s="14">
        <v>43435</v>
      </c>
      <c r="D1868" s="8"/>
      <c r="E1868" s="77" t="s">
        <v>125</v>
      </c>
      <c r="F1868" s="8"/>
      <c r="G1868" s="8"/>
      <c r="H1868" s="15">
        <v>8</v>
      </c>
      <c r="I1868" s="13">
        <f t="shared" si="87"/>
        <v>1453</v>
      </c>
      <c r="J1868" s="8">
        <f t="shared" si="88"/>
        <v>2</v>
      </c>
      <c r="K1868" s="6">
        <f t="shared" si="89"/>
        <v>3</v>
      </c>
    </row>
    <row r="1869" spans="3:11" x14ac:dyDescent="0.25">
      <c r="C1869" s="14">
        <v>43435</v>
      </c>
      <c r="D1869" s="8"/>
      <c r="E1869" s="77" t="s">
        <v>125</v>
      </c>
      <c r="F1869" s="8"/>
      <c r="G1869" s="8"/>
      <c r="H1869" s="15">
        <v>8</v>
      </c>
      <c r="I1869" s="13">
        <f t="shared" si="87"/>
        <v>1453</v>
      </c>
      <c r="J1869" s="8">
        <f t="shared" si="88"/>
        <v>1</v>
      </c>
      <c r="K1869" s="6">
        <f t="shared" si="89"/>
        <v>3</v>
      </c>
    </row>
    <row r="1870" spans="3:11" x14ac:dyDescent="0.25">
      <c r="C1870" s="14">
        <v>43435</v>
      </c>
      <c r="D1870" s="8"/>
      <c r="E1870" s="77" t="s">
        <v>125</v>
      </c>
      <c r="F1870" s="8"/>
      <c r="G1870" s="8"/>
      <c r="H1870" s="15">
        <v>9</v>
      </c>
      <c r="I1870" s="13">
        <f t="shared" si="87"/>
        <v>1454</v>
      </c>
      <c r="J1870" s="8">
        <f t="shared" si="88"/>
        <v>3</v>
      </c>
      <c r="K1870" s="6">
        <f t="shared" si="89"/>
        <v>3</v>
      </c>
    </row>
    <row r="1871" spans="3:11" x14ac:dyDescent="0.25">
      <c r="C1871" s="14">
        <v>43435</v>
      </c>
      <c r="D1871" s="8"/>
      <c r="E1871" s="77" t="s">
        <v>125</v>
      </c>
      <c r="F1871" s="8"/>
      <c r="G1871" s="8"/>
      <c r="H1871" s="15">
        <v>9</v>
      </c>
      <c r="I1871" s="13">
        <f t="shared" si="87"/>
        <v>1454</v>
      </c>
      <c r="J1871" s="8">
        <f t="shared" si="88"/>
        <v>2</v>
      </c>
      <c r="K1871" s="6">
        <f t="shared" si="89"/>
        <v>3</v>
      </c>
    </row>
    <row r="1872" spans="3:11" x14ac:dyDescent="0.25">
      <c r="C1872" s="14">
        <v>43435</v>
      </c>
      <c r="D1872" s="8"/>
      <c r="E1872" s="77" t="s">
        <v>125</v>
      </c>
      <c r="F1872" s="8"/>
      <c r="G1872" s="8"/>
      <c r="H1872" s="15">
        <v>9</v>
      </c>
      <c r="I1872" s="13">
        <f t="shared" si="87"/>
        <v>1454</v>
      </c>
      <c r="J1872" s="8">
        <f t="shared" si="88"/>
        <v>1</v>
      </c>
      <c r="K1872" s="6">
        <f t="shared" si="89"/>
        <v>3</v>
      </c>
    </row>
    <row r="1873" spans="3:11" x14ac:dyDescent="0.25">
      <c r="C1873" s="14">
        <v>43442</v>
      </c>
      <c r="D1873" s="8"/>
      <c r="E1873" s="77" t="s">
        <v>238</v>
      </c>
      <c r="F1873" s="8"/>
      <c r="G1873" s="8"/>
      <c r="H1873" s="15">
        <v>6</v>
      </c>
      <c r="I1873" s="13">
        <f t="shared" si="87"/>
        <v>1455</v>
      </c>
      <c r="J1873" s="8">
        <f t="shared" si="88"/>
        <v>3</v>
      </c>
      <c r="K1873" s="6">
        <f t="shared" si="89"/>
        <v>3</v>
      </c>
    </row>
    <row r="1874" spans="3:11" x14ac:dyDescent="0.25">
      <c r="C1874" s="14">
        <v>43442</v>
      </c>
      <c r="D1874" s="8"/>
      <c r="E1874" s="77" t="s">
        <v>238</v>
      </c>
      <c r="F1874" s="8"/>
      <c r="G1874" s="8"/>
      <c r="H1874" s="15">
        <v>6</v>
      </c>
      <c r="I1874" s="13">
        <f t="shared" si="87"/>
        <v>1455</v>
      </c>
      <c r="J1874" s="8">
        <f t="shared" si="88"/>
        <v>2</v>
      </c>
      <c r="K1874" s="6">
        <f t="shared" si="89"/>
        <v>3</v>
      </c>
    </row>
    <row r="1875" spans="3:11" x14ac:dyDescent="0.25">
      <c r="C1875" s="14">
        <v>43442</v>
      </c>
      <c r="D1875" s="8"/>
      <c r="E1875" s="77" t="s">
        <v>238</v>
      </c>
      <c r="F1875" s="8"/>
      <c r="G1875" s="8"/>
      <c r="H1875" s="15">
        <v>6</v>
      </c>
      <c r="I1875" s="13">
        <f t="shared" si="87"/>
        <v>1455</v>
      </c>
      <c r="J1875" s="8">
        <f t="shared" si="88"/>
        <v>1</v>
      </c>
      <c r="K1875" s="6">
        <f t="shared" si="89"/>
        <v>3</v>
      </c>
    </row>
    <row r="1876" spans="3:11" x14ac:dyDescent="0.25">
      <c r="C1876" s="14">
        <v>43442</v>
      </c>
      <c r="D1876" s="8"/>
      <c r="E1876" s="77" t="s">
        <v>238</v>
      </c>
      <c r="F1876" s="8"/>
      <c r="G1876" s="8"/>
      <c r="H1876" s="15">
        <v>7</v>
      </c>
      <c r="I1876" s="13">
        <f t="shared" si="87"/>
        <v>1456</v>
      </c>
      <c r="J1876" s="8">
        <f t="shared" si="88"/>
        <v>3</v>
      </c>
      <c r="K1876" s="6">
        <f t="shared" si="89"/>
        <v>3</v>
      </c>
    </row>
    <row r="1877" spans="3:11" x14ac:dyDescent="0.25">
      <c r="C1877" s="14">
        <v>43442</v>
      </c>
      <c r="D1877" s="8"/>
      <c r="E1877" s="77" t="s">
        <v>238</v>
      </c>
      <c r="F1877" s="8"/>
      <c r="G1877" s="8"/>
      <c r="H1877" s="15">
        <v>7</v>
      </c>
      <c r="I1877" s="13">
        <f t="shared" si="87"/>
        <v>1456</v>
      </c>
      <c r="J1877" s="8">
        <f t="shared" si="88"/>
        <v>2</v>
      </c>
      <c r="K1877" s="6">
        <f t="shared" si="89"/>
        <v>3</v>
      </c>
    </row>
    <row r="1878" spans="3:11" x14ac:dyDescent="0.25">
      <c r="C1878" s="14">
        <v>43442</v>
      </c>
      <c r="D1878" s="8"/>
      <c r="E1878" s="77" t="s">
        <v>238</v>
      </c>
      <c r="F1878" s="8"/>
      <c r="G1878" s="8"/>
      <c r="H1878" s="15">
        <v>7</v>
      </c>
      <c r="I1878" s="13">
        <f t="shared" si="87"/>
        <v>1456</v>
      </c>
      <c r="J1878" s="8">
        <f t="shared" si="88"/>
        <v>1</v>
      </c>
      <c r="K1878" s="6">
        <f t="shared" si="89"/>
        <v>3</v>
      </c>
    </row>
    <row r="1879" spans="3:11" x14ac:dyDescent="0.25">
      <c r="C1879" s="14">
        <v>43442</v>
      </c>
      <c r="D1879" s="8"/>
      <c r="E1879" s="77" t="s">
        <v>238</v>
      </c>
      <c r="F1879" s="8"/>
      <c r="G1879" s="8"/>
      <c r="H1879" s="15">
        <v>8</v>
      </c>
      <c r="I1879" s="13">
        <f t="shared" si="87"/>
        <v>1457</v>
      </c>
      <c r="J1879" s="8">
        <f t="shared" si="88"/>
        <v>3</v>
      </c>
      <c r="K1879" s="6">
        <f t="shared" si="89"/>
        <v>3</v>
      </c>
    </row>
    <row r="1880" spans="3:11" x14ac:dyDescent="0.25">
      <c r="C1880" s="14">
        <v>43442</v>
      </c>
      <c r="D1880" s="8"/>
      <c r="E1880" s="77" t="s">
        <v>238</v>
      </c>
      <c r="F1880" s="8"/>
      <c r="G1880" s="8"/>
      <c r="H1880" s="15">
        <v>8</v>
      </c>
      <c r="I1880" s="13">
        <f t="shared" si="87"/>
        <v>1457</v>
      </c>
      <c r="J1880" s="8">
        <f t="shared" si="88"/>
        <v>2</v>
      </c>
      <c r="K1880" s="6">
        <f t="shared" si="89"/>
        <v>3</v>
      </c>
    </row>
    <row r="1881" spans="3:11" x14ac:dyDescent="0.25">
      <c r="C1881" s="14">
        <v>43442</v>
      </c>
      <c r="D1881" s="8"/>
      <c r="E1881" s="77" t="s">
        <v>238</v>
      </c>
      <c r="F1881" s="8"/>
      <c r="G1881" s="8"/>
      <c r="H1881" s="15">
        <v>8</v>
      </c>
      <c r="I1881" s="13">
        <f t="shared" si="87"/>
        <v>1457</v>
      </c>
      <c r="J1881" s="8">
        <f t="shared" si="88"/>
        <v>1</v>
      </c>
      <c r="K1881" s="6">
        <f t="shared" si="89"/>
        <v>3</v>
      </c>
    </row>
    <row r="1882" spans="3:11" x14ac:dyDescent="0.25">
      <c r="C1882" s="14">
        <v>43442</v>
      </c>
      <c r="D1882" s="8"/>
      <c r="E1882" s="77" t="s">
        <v>238</v>
      </c>
      <c r="F1882" s="8"/>
      <c r="G1882" s="8"/>
      <c r="H1882" s="15">
        <v>9</v>
      </c>
      <c r="I1882" s="13">
        <f t="shared" si="87"/>
        <v>1458</v>
      </c>
      <c r="J1882" s="8">
        <f t="shared" si="88"/>
        <v>3</v>
      </c>
      <c r="K1882" s="6">
        <f t="shared" si="89"/>
        <v>3</v>
      </c>
    </row>
    <row r="1883" spans="3:11" x14ac:dyDescent="0.25">
      <c r="C1883" s="14">
        <v>43442</v>
      </c>
      <c r="D1883" s="8"/>
      <c r="E1883" s="77" t="s">
        <v>238</v>
      </c>
      <c r="F1883" s="8"/>
      <c r="G1883" s="8"/>
      <c r="H1883" s="15">
        <v>9</v>
      </c>
      <c r="I1883" s="13">
        <f t="shared" si="87"/>
        <v>1458</v>
      </c>
      <c r="J1883" s="8">
        <f t="shared" si="88"/>
        <v>2</v>
      </c>
      <c r="K1883" s="6">
        <f t="shared" si="89"/>
        <v>3</v>
      </c>
    </row>
    <row r="1884" spans="3:11" x14ac:dyDescent="0.25">
      <c r="C1884" s="14">
        <v>43442</v>
      </c>
      <c r="D1884" s="8"/>
      <c r="E1884" s="77" t="s">
        <v>238</v>
      </c>
      <c r="F1884" s="8"/>
      <c r="G1884" s="8"/>
      <c r="H1884" s="15">
        <v>9</v>
      </c>
      <c r="I1884" s="13">
        <f t="shared" si="87"/>
        <v>1458</v>
      </c>
      <c r="J1884" s="8">
        <f t="shared" si="88"/>
        <v>1</v>
      </c>
      <c r="K1884" s="6">
        <f t="shared" si="89"/>
        <v>3</v>
      </c>
    </row>
    <row r="1885" spans="3:11" x14ac:dyDescent="0.25">
      <c r="C1885" s="14">
        <v>43449</v>
      </c>
      <c r="D1885" s="8"/>
      <c r="E1885" s="77" t="s">
        <v>225</v>
      </c>
      <c r="F1885" s="8"/>
      <c r="G1885" s="8"/>
      <c r="H1885" s="15">
        <v>3</v>
      </c>
      <c r="I1885" s="13">
        <f t="shared" si="87"/>
        <v>1459</v>
      </c>
      <c r="J1885" s="8">
        <f t="shared" si="88"/>
        <v>3</v>
      </c>
      <c r="K1885" s="6">
        <f t="shared" si="89"/>
        <v>3</v>
      </c>
    </row>
    <row r="1886" spans="3:11" x14ac:dyDescent="0.25">
      <c r="C1886" s="14">
        <v>43449</v>
      </c>
      <c r="D1886" s="8"/>
      <c r="E1886" s="77" t="s">
        <v>225</v>
      </c>
      <c r="F1886" s="8"/>
      <c r="G1886" s="8"/>
      <c r="H1886" s="15">
        <v>3</v>
      </c>
      <c r="I1886" s="13">
        <f t="shared" si="87"/>
        <v>1459</v>
      </c>
      <c r="J1886" s="8">
        <f t="shared" si="88"/>
        <v>2</v>
      </c>
      <c r="K1886" s="6">
        <f t="shared" si="89"/>
        <v>3</v>
      </c>
    </row>
    <row r="1887" spans="3:11" x14ac:dyDescent="0.25">
      <c r="C1887" s="14">
        <v>43449</v>
      </c>
      <c r="D1887" s="8"/>
      <c r="E1887" s="77" t="s">
        <v>225</v>
      </c>
      <c r="F1887" s="8"/>
      <c r="G1887" s="8"/>
      <c r="H1887" s="15">
        <v>3</v>
      </c>
      <c r="I1887" s="13">
        <f t="shared" si="87"/>
        <v>1459</v>
      </c>
      <c r="J1887" s="8">
        <f t="shared" si="88"/>
        <v>1</v>
      </c>
      <c r="K1887" s="6">
        <f t="shared" si="89"/>
        <v>3</v>
      </c>
    </row>
    <row r="1888" spans="3:11" x14ac:dyDescent="0.25">
      <c r="C1888" s="14">
        <v>43449</v>
      </c>
      <c r="D1888" s="8"/>
      <c r="E1888" s="77" t="s">
        <v>225</v>
      </c>
      <c r="F1888" s="8"/>
      <c r="G1888" s="8"/>
      <c r="H1888" s="15">
        <v>5</v>
      </c>
      <c r="I1888" s="13">
        <f t="shared" si="87"/>
        <v>1460</v>
      </c>
      <c r="J1888" s="8">
        <f t="shared" si="88"/>
        <v>3</v>
      </c>
      <c r="K1888" s="6">
        <f t="shared" si="89"/>
        <v>3</v>
      </c>
    </row>
    <row r="1889" spans="3:11" x14ac:dyDescent="0.25">
      <c r="C1889" s="14">
        <v>43449</v>
      </c>
      <c r="D1889" s="8"/>
      <c r="E1889" s="77" t="s">
        <v>225</v>
      </c>
      <c r="F1889" s="8"/>
      <c r="G1889" s="8"/>
      <c r="H1889" s="15">
        <v>5</v>
      </c>
      <c r="I1889" s="13">
        <f t="shared" si="87"/>
        <v>1460</v>
      </c>
      <c r="J1889" s="8">
        <f t="shared" si="88"/>
        <v>2</v>
      </c>
      <c r="K1889" s="6">
        <f t="shared" si="89"/>
        <v>3</v>
      </c>
    </row>
    <row r="1890" spans="3:11" x14ac:dyDescent="0.25">
      <c r="C1890" s="14">
        <v>43449</v>
      </c>
      <c r="D1890" s="8"/>
      <c r="E1890" s="77" t="s">
        <v>225</v>
      </c>
      <c r="F1890" s="8"/>
      <c r="G1890" s="8"/>
      <c r="H1890" s="15">
        <v>5</v>
      </c>
      <c r="I1890" s="13">
        <f t="shared" si="87"/>
        <v>1460</v>
      </c>
      <c r="J1890" s="8">
        <f t="shared" si="88"/>
        <v>1</v>
      </c>
      <c r="K1890" s="6">
        <f t="shared" si="89"/>
        <v>3</v>
      </c>
    </row>
    <row r="1891" spans="3:11" x14ac:dyDescent="0.25">
      <c r="C1891" s="14">
        <v>43449</v>
      </c>
      <c r="D1891" s="8"/>
      <c r="E1891" s="77" t="s">
        <v>225</v>
      </c>
      <c r="F1891" s="8"/>
      <c r="G1891" s="8"/>
      <c r="H1891" s="15">
        <v>7</v>
      </c>
      <c r="I1891" s="13">
        <f t="shared" si="87"/>
        <v>1461</v>
      </c>
      <c r="J1891" s="8">
        <f t="shared" si="88"/>
        <v>3</v>
      </c>
      <c r="K1891" s="6">
        <f t="shared" si="89"/>
        <v>3</v>
      </c>
    </row>
    <row r="1892" spans="3:11" x14ac:dyDescent="0.25">
      <c r="C1892" s="14">
        <v>43449</v>
      </c>
      <c r="D1892" s="8"/>
      <c r="E1892" s="77" t="s">
        <v>225</v>
      </c>
      <c r="F1892" s="8"/>
      <c r="G1892" s="8"/>
      <c r="H1892" s="15">
        <v>7</v>
      </c>
      <c r="I1892" s="13">
        <f t="shared" si="87"/>
        <v>1461</v>
      </c>
      <c r="J1892" s="8">
        <f t="shared" si="88"/>
        <v>2</v>
      </c>
      <c r="K1892" s="6">
        <f t="shared" si="89"/>
        <v>3</v>
      </c>
    </row>
    <row r="1893" spans="3:11" x14ac:dyDescent="0.25">
      <c r="C1893" s="14">
        <v>43449</v>
      </c>
      <c r="D1893" s="8"/>
      <c r="E1893" s="77" t="s">
        <v>225</v>
      </c>
      <c r="F1893" s="8"/>
      <c r="G1893" s="8"/>
      <c r="H1893" s="15">
        <v>7</v>
      </c>
      <c r="I1893" s="13">
        <f t="shared" si="87"/>
        <v>1461</v>
      </c>
      <c r="J1893" s="8">
        <f t="shared" si="88"/>
        <v>1</v>
      </c>
      <c r="K1893" s="6">
        <f t="shared" si="89"/>
        <v>3</v>
      </c>
    </row>
    <row r="1894" spans="3:11" x14ac:dyDescent="0.25">
      <c r="C1894" s="14">
        <v>43449</v>
      </c>
      <c r="D1894" s="8"/>
      <c r="E1894" s="77" t="s">
        <v>225</v>
      </c>
      <c r="F1894" s="8"/>
      <c r="G1894" s="8"/>
      <c r="H1894" s="15">
        <v>8</v>
      </c>
      <c r="I1894" s="13">
        <f t="shared" si="87"/>
        <v>1462</v>
      </c>
      <c r="J1894" s="8">
        <f t="shared" si="88"/>
        <v>3</v>
      </c>
      <c r="K1894" s="6">
        <f t="shared" si="89"/>
        <v>3</v>
      </c>
    </row>
    <row r="1895" spans="3:11" x14ac:dyDescent="0.25">
      <c r="C1895" s="14">
        <v>43449</v>
      </c>
      <c r="D1895" s="8"/>
      <c r="E1895" s="77" t="s">
        <v>225</v>
      </c>
      <c r="F1895" s="8"/>
      <c r="G1895" s="8"/>
      <c r="H1895" s="15">
        <v>8</v>
      </c>
      <c r="I1895" s="13">
        <f t="shared" si="87"/>
        <v>1462</v>
      </c>
      <c r="J1895" s="8">
        <f t="shared" si="88"/>
        <v>2</v>
      </c>
      <c r="K1895" s="6">
        <f t="shared" si="89"/>
        <v>3</v>
      </c>
    </row>
    <row r="1896" spans="3:11" x14ac:dyDescent="0.25">
      <c r="C1896" s="14">
        <v>43449</v>
      </c>
      <c r="D1896" s="8"/>
      <c r="E1896" s="77" t="s">
        <v>225</v>
      </c>
      <c r="F1896" s="8"/>
      <c r="G1896" s="8"/>
      <c r="H1896" s="15">
        <v>8</v>
      </c>
      <c r="I1896" s="13">
        <f t="shared" si="87"/>
        <v>1462</v>
      </c>
      <c r="J1896" s="8">
        <f t="shared" si="88"/>
        <v>1</v>
      </c>
      <c r="K1896" s="6">
        <f t="shared" si="89"/>
        <v>3</v>
      </c>
    </row>
    <row r="1897" spans="3:11" x14ac:dyDescent="0.25">
      <c r="C1897" s="14">
        <v>43449</v>
      </c>
      <c r="D1897" s="8"/>
      <c r="E1897" s="77" t="s">
        <v>225</v>
      </c>
      <c r="F1897" s="8"/>
      <c r="G1897" s="8"/>
      <c r="H1897" s="15">
        <v>9</v>
      </c>
      <c r="I1897" s="13">
        <f t="shared" si="87"/>
        <v>1463</v>
      </c>
      <c r="J1897" s="8">
        <f t="shared" si="88"/>
        <v>3</v>
      </c>
      <c r="K1897" s="6">
        <f t="shared" si="89"/>
        <v>3</v>
      </c>
    </row>
    <row r="1898" spans="3:11" x14ac:dyDescent="0.25">
      <c r="C1898" s="14">
        <v>43449</v>
      </c>
      <c r="D1898" s="8"/>
      <c r="E1898" s="77" t="s">
        <v>225</v>
      </c>
      <c r="F1898" s="8"/>
      <c r="G1898" s="8"/>
      <c r="H1898" s="15">
        <v>9</v>
      </c>
      <c r="I1898" s="13">
        <f t="shared" si="87"/>
        <v>1463</v>
      </c>
      <c r="J1898" s="8">
        <f t="shared" si="88"/>
        <v>2</v>
      </c>
      <c r="K1898" s="6">
        <f t="shared" si="89"/>
        <v>3</v>
      </c>
    </row>
    <row r="1899" spans="3:11" x14ac:dyDescent="0.25">
      <c r="C1899" s="14">
        <v>43449</v>
      </c>
      <c r="D1899" s="8"/>
      <c r="E1899" s="77" t="s">
        <v>225</v>
      </c>
      <c r="F1899" s="8"/>
      <c r="G1899" s="8"/>
      <c r="H1899" s="15">
        <v>9</v>
      </c>
      <c r="I1899" s="13">
        <f t="shared" si="87"/>
        <v>1463</v>
      </c>
      <c r="J1899" s="8">
        <f t="shared" si="88"/>
        <v>1</v>
      </c>
      <c r="K1899" s="6">
        <f t="shared" si="89"/>
        <v>3</v>
      </c>
    </row>
    <row r="1900" spans="3:11" x14ac:dyDescent="0.25">
      <c r="C1900" s="14">
        <v>43456</v>
      </c>
      <c r="D1900" s="8"/>
      <c r="E1900" s="77" t="s">
        <v>225</v>
      </c>
      <c r="F1900" s="8"/>
      <c r="G1900" s="8"/>
      <c r="H1900" s="15">
        <v>3</v>
      </c>
      <c r="I1900" s="13">
        <f t="shared" si="87"/>
        <v>1464</v>
      </c>
      <c r="J1900" s="8">
        <f t="shared" si="88"/>
        <v>3</v>
      </c>
      <c r="K1900" s="6">
        <f t="shared" si="89"/>
        <v>3</v>
      </c>
    </row>
    <row r="1901" spans="3:11" x14ac:dyDescent="0.25">
      <c r="C1901" s="14">
        <v>43456</v>
      </c>
      <c r="D1901" s="8"/>
      <c r="E1901" s="77" t="s">
        <v>225</v>
      </c>
      <c r="F1901" s="8"/>
      <c r="G1901" s="8"/>
      <c r="H1901" s="15">
        <v>3</v>
      </c>
      <c r="I1901" s="13">
        <f t="shared" si="87"/>
        <v>1464</v>
      </c>
      <c r="J1901" s="8">
        <f t="shared" si="88"/>
        <v>2</v>
      </c>
      <c r="K1901" s="6">
        <f t="shared" si="89"/>
        <v>3</v>
      </c>
    </row>
    <row r="1902" spans="3:11" x14ac:dyDescent="0.25">
      <c r="C1902" s="14">
        <v>43456</v>
      </c>
      <c r="D1902" s="8"/>
      <c r="E1902" s="77" t="s">
        <v>225</v>
      </c>
      <c r="F1902" s="8"/>
      <c r="G1902" s="8"/>
      <c r="H1902" s="15">
        <v>3</v>
      </c>
      <c r="I1902" s="13">
        <f t="shared" si="87"/>
        <v>1464</v>
      </c>
      <c r="J1902" s="8">
        <f t="shared" si="88"/>
        <v>1</v>
      </c>
      <c r="K1902" s="6">
        <f t="shared" si="89"/>
        <v>3</v>
      </c>
    </row>
    <row r="1903" spans="3:11" x14ac:dyDescent="0.25">
      <c r="C1903" s="14">
        <v>43456</v>
      </c>
      <c r="D1903" s="8"/>
      <c r="E1903" s="77" t="s">
        <v>225</v>
      </c>
      <c r="F1903" s="8"/>
      <c r="G1903" s="8"/>
      <c r="H1903" s="15">
        <v>4</v>
      </c>
      <c r="I1903" s="13">
        <f t="shared" si="87"/>
        <v>1465</v>
      </c>
      <c r="J1903" s="8">
        <f t="shared" si="88"/>
        <v>3</v>
      </c>
      <c r="K1903" s="6">
        <f t="shared" si="89"/>
        <v>3</v>
      </c>
    </row>
    <row r="1904" spans="3:11" x14ac:dyDescent="0.25">
      <c r="C1904" s="14">
        <v>43456</v>
      </c>
      <c r="D1904" s="8"/>
      <c r="E1904" s="77" t="s">
        <v>225</v>
      </c>
      <c r="F1904" s="8"/>
      <c r="G1904" s="8"/>
      <c r="H1904" s="15">
        <v>4</v>
      </c>
      <c r="I1904" s="13">
        <f t="shared" si="87"/>
        <v>1465</v>
      </c>
      <c r="J1904" s="8">
        <f t="shared" si="88"/>
        <v>2</v>
      </c>
      <c r="K1904" s="6">
        <f t="shared" si="89"/>
        <v>3</v>
      </c>
    </row>
    <row r="1905" spans="3:11" x14ac:dyDescent="0.25">
      <c r="C1905" s="14">
        <v>43456</v>
      </c>
      <c r="D1905" s="8"/>
      <c r="E1905" s="77" t="s">
        <v>225</v>
      </c>
      <c r="F1905" s="8"/>
      <c r="G1905" s="8"/>
      <c r="H1905" s="15">
        <v>4</v>
      </c>
      <c r="I1905" s="13">
        <f t="shared" si="87"/>
        <v>1465</v>
      </c>
      <c r="J1905" s="8">
        <f t="shared" si="88"/>
        <v>1</v>
      </c>
      <c r="K1905" s="6">
        <f t="shared" si="89"/>
        <v>3</v>
      </c>
    </row>
    <row r="1906" spans="3:11" x14ac:dyDescent="0.25">
      <c r="C1906" s="14">
        <v>43456</v>
      </c>
      <c r="D1906" s="8"/>
      <c r="E1906" s="77" t="s">
        <v>225</v>
      </c>
      <c r="F1906" s="8"/>
      <c r="G1906" s="8"/>
      <c r="H1906" s="15">
        <v>6</v>
      </c>
      <c r="I1906" s="13">
        <f t="shared" si="87"/>
        <v>1466</v>
      </c>
      <c r="J1906" s="8">
        <f t="shared" si="88"/>
        <v>3</v>
      </c>
      <c r="K1906" s="6">
        <f t="shared" si="89"/>
        <v>3</v>
      </c>
    </row>
    <row r="1907" spans="3:11" x14ac:dyDescent="0.25">
      <c r="C1907" s="14">
        <v>43456</v>
      </c>
      <c r="D1907" s="8"/>
      <c r="E1907" s="77" t="s">
        <v>225</v>
      </c>
      <c r="F1907" s="8"/>
      <c r="G1907" s="8"/>
      <c r="H1907" s="15">
        <v>6</v>
      </c>
      <c r="I1907" s="13">
        <f t="shared" si="87"/>
        <v>1466</v>
      </c>
      <c r="J1907" s="8">
        <f t="shared" si="88"/>
        <v>2</v>
      </c>
      <c r="K1907" s="6">
        <f t="shared" si="89"/>
        <v>3</v>
      </c>
    </row>
    <row r="1908" spans="3:11" x14ac:dyDescent="0.25">
      <c r="C1908" s="14">
        <v>43456</v>
      </c>
      <c r="D1908" s="8"/>
      <c r="E1908" s="77" t="s">
        <v>225</v>
      </c>
      <c r="F1908" s="8"/>
      <c r="G1908" s="8"/>
      <c r="H1908" s="15">
        <v>6</v>
      </c>
      <c r="I1908" s="13">
        <f t="shared" si="87"/>
        <v>1466</v>
      </c>
      <c r="J1908" s="8">
        <f t="shared" si="88"/>
        <v>1</v>
      </c>
      <c r="K1908" s="6">
        <f t="shared" si="89"/>
        <v>3</v>
      </c>
    </row>
    <row r="1909" spans="3:11" x14ac:dyDescent="0.25">
      <c r="C1909" s="14">
        <v>43456</v>
      </c>
      <c r="D1909" s="8"/>
      <c r="E1909" s="77" t="s">
        <v>225</v>
      </c>
      <c r="F1909" s="8"/>
      <c r="G1909" s="8"/>
      <c r="H1909" s="15">
        <v>7</v>
      </c>
      <c r="I1909" s="13">
        <f t="shared" si="87"/>
        <v>1467</v>
      </c>
      <c r="J1909" s="8">
        <f t="shared" si="88"/>
        <v>3</v>
      </c>
      <c r="K1909" s="6">
        <f t="shared" si="89"/>
        <v>3</v>
      </c>
    </row>
    <row r="1910" spans="3:11" x14ac:dyDescent="0.25">
      <c r="C1910" s="14">
        <v>43456</v>
      </c>
      <c r="D1910" s="8"/>
      <c r="E1910" s="77" t="s">
        <v>225</v>
      </c>
      <c r="F1910" s="8"/>
      <c r="G1910" s="8"/>
      <c r="H1910" s="15">
        <v>7</v>
      </c>
      <c r="I1910" s="13">
        <f t="shared" si="87"/>
        <v>1467</v>
      </c>
      <c r="J1910" s="8">
        <f t="shared" si="88"/>
        <v>2</v>
      </c>
      <c r="K1910" s="6">
        <f t="shared" si="89"/>
        <v>3</v>
      </c>
    </row>
    <row r="1911" spans="3:11" x14ac:dyDescent="0.25">
      <c r="C1911" s="14">
        <v>43456</v>
      </c>
      <c r="D1911" s="8"/>
      <c r="E1911" s="77" t="s">
        <v>225</v>
      </c>
      <c r="F1911" s="8"/>
      <c r="G1911" s="8"/>
      <c r="H1911" s="15">
        <v>7</v>
      </c>
      <c r="I1911" s="13">
        <f t="shared" si="87"/>
        <v>1467</v>
      </c>
      <c r="J1911" s="8">
        <f t="shared" si="88"/>
        <v>1</v>
      </c>
      <c r="K1911" s="6">
        <f t="shared" si="89"/>
        <v>3</v>
      </c>
    </row>
    <row r="1912" spans="3:11" x14ac:dyDescent="0.25">
      <c r="C1912" s="14">
        <v>43456</v>
      </c>
      <c r="D1912" s="8"/>
      <c r="E1912" s="77" t="s">
        <v>225</v>
      </c>
      <c r="F1912" s="8"/>
      <c r="G1912" s="8"/>
      <c r="H1912" s="15">
        <v>8</v>
      </c>
      <c r="I1912" s="13">
        <f t="shared" si="87"/>
        <v>1468</v>
      </c>
      <c r="J1912" s="8">
        <f t="shared" si="88"/>
        <v>3</v>
      </c>
      <c r="K1912" s="6">
        <f t="shared" si="89"/>
        <v>3</v>
      </c>
    </row>
    <row r="1913" spans="3:11" x14ac:dyDescent="0.25">
      <c r="C1913" s="14">
        <v>43456</v>
      </c>
      <c r="D1913" s="8"/>
      <c r="E1913" s="77" t="s">
        <v>225</v>
      </c>
      <c r="F1913" s="8"/>
      <c r="G1913" s="8"/>
      <c r="H1913" s="15">
        <v>8</v>
      </c>
      <c r="I1913" s="13">
        <f t="shared" si="87"/>
        <v>1468</v>
      </c>
      <c r="J1913" s="8">
        <f t="shared" si="88"/>
        <v>2</v>
      </c>
      <c r="K1913" s="6">
        <f t="shared" si="89"/>
        <v>3</v>
      </c>
    </row>
    <row r="1914" spans="3:11" x14ac:dyDescent="0.25">
      <c r="C1914" s="14">
        <v>43456</v>
      </c>
      <c r="D1914" s="8"/>
      <c r="E1914" s="77" t="s">
        <v>225</v>
      </c>
      <c r="F1914" s="8"/>
      <c r="G1914" s="8"/>
      <c r="H1914" s="15">
        <v>8</v>
      </c>
      <c r="I1914" s="13">
        <f t="shared" si="87"/>
        <v>1468</v>
      </c>
      <c r="J1914" s="8">
        <f t="shared" si="88"/>
        <v>1</v>
      </c>
      <c r="K1914" s="6">
        <f t="shared" si="89"/>
        <v>3</v>
      </c>
    </row>
    <row r="1915" spans="3:11" x14ac:dyDescent="0.25">
      <c r="C1915" s="14">
        <v>43456</v>
      </c>
      <c r="D1915" s="8"/>
      <c r="E1915" s="77" t="s">
        <v>225</v>
      </c>
      <c r="F1915" s="8"/>
      <c r="G1915" s="8"/>
      <c r="H1915" s="15">
        <v>9</v>
      </c>
      <c r="I1915" s="13">
        <f t="shared" si="87"/>
        <v>1469</v>
      </c>
      <c r="J1915" s="8">
        <f t="shared" si="88"/>
        <v>3</v>
      </c>
      <c r="K1915" s="6">
        <f t="shared" si="89"/>
        <v>3</v>
      </c>
    </row>
    <row r="1916" spans="3:11" x14ac:dyDescent="0.25">
      <c r="C1916" s="14">
        <v>43456</v>
      </c>
      <c r="D1916" s="8"/>
      <c r="E1916" s="77" t="s">
        <v>225</v>
      </c>
      <c r="F1916" s="8"/>
      <c r="G1916" s="8"/>
      <c r="H1916" s="15">
        <v>9</v>
      </c>
      <c r="I1916" s="13">
        <f t="shared" si="87"/>
        <v>1469</v>
      </c>
      <c r="J1916" s="8">
        <f t="shared" si="88"/>
        <v>2</v>
      </c>
      <c r="K1916" s="6">
        <f t="shared" si="89"/>
        <v>3</v>
      </c>
    </row>
    <row r="1917" spans="3:11" x14ac:dyDescent="0.25">
      <c r="C1917" s="14">
        <v>43456</v>
      </c>
      <c r="D1917" s="8"/>
      <c r="E1917" s="77" t="s">
        <v>225</v>
      </c>
      <c r="F1917" s="8"/>
      <c r="G1917" s="8"/>
      <c r="H1917" s="15">
        <v>9</v>
      </c>
      <c r="I1917" s="13">
        <f t="shared" si="87"/>
        <v>1469</v>
      </c>
      <c r="J1917" s="8">
        <f t="shared" si="88"/>
        <v>1</v>
      </c>
      <c r="K1917" s="6">
        <f t="shared" si="89"/>
        <v>3</v>
      </c>
    </row>
    <row r="1918" spans="3:11" x14ac:dyDescent="0.25">
      <c r="C1918" s="14">
        <v>43460</v>
      </c>
      <c r="D1918" s="8"/>
      <c r="E1918" s="77" t="s">
        <v>107</v>
      </c>
      <c r="F1918" s="8"/>
      <c r="G1918" s="8"/>
      <c r="H1918" s="15">
        <v>1</v>
      </c>
      <c r="I1918" s="13">
        <f t="shared" si="87"/>
        <v>1470</v>
      </c>
      <c r="J1918" s="8">
        <f t="shared" si="88"/>
        <v>3</v>
      </c>
      <c r="K1918" s="6">
        <f t="shared" si="89"/>
        <v>3</v>
      </c>
    </row>
    <row r="1919" spans="3:11" x14ac:dyDescent="0.25">
      <c r="C1919" s="14">
        <v>43460</v>
      </c>
      <c r="D1919" s="8"/>
      <c r="E1919" s="77" t="s">
        <v>107</v>
      </c>
      <c r="F1919" s="8"/>
      <c r="G1919" s="8"/>
      <c r="H1919" s="15">
        <v>1</v>
      </c>
      <c r="I1919" s="13">
        <f t="shared" si="87"/>
        <v>1470</v>
      </c>
      <c r="J1919" s="8">
        <f t="shared" si="88"/>
        <v>2</v>
      </c>
      <c r="K1919" s="6">
        <f t="shared" si="89"/>
        <v>3</v>
      </c>
    </row>
    <row r="1920" spans="3:11" x14ac:dyDescent="0.25">
      <c r="C1920" s="14">
        <v>43460</v>
      </c>
      <c r="D1920" s="8"/>
      <c r="E1920" s="77" t="s">
        <v>107</v>
      </c>
      <c r="F1920" s="8"/>
      <c r="G1920" s="8"/>
      <c r="H1920" s="15">
        <v>1</v>
      </c>
      <c r="I1920" s="13">
        <f t="shared" si="87"/>
        <v>1470</v>
      </c>
      <c r="J1920" s="8">
        <f t="shared" si="88"/>
        <v>1</v>
      </c>
      <c r="K1920" s="6">
        <f t="shared" si="89"/>
        <v>3</v>
      </c>
    </row>
    <row r="1921" spans="3:11" x14ac:dyDescent="0.25">
      <c r="C1921" s="14">
        <v>43460</v>
      </c>
      <c r="D1921" s="8"/>
      <c r="E1921" s="77" t="s">
        <v>107</v>
      </c>
      <c r="F1921" s="8"/>
      <c r="G1921" s="8"/>
      <c r="H1921" s="15">
        <v>3</v>
      </c>
      <c r="I1921" s="13">
        <f t="shared" si="87"/>
        <v>1471</v>
      </c>
      <c r="J1921" s="8">
        <f t="shared" si="88"/>
        <v>3</v>
      </c>
      <c r="K1921" s="6">
        <f t="shared" si="89"/>
        <v>3</v>
      </c>
    </row>
    <row r="1922" spans="3:11" x14ac:dyDescent="0.25">
      <c r="C1922" s="14">
        <v>43460</v>
      </c>
      <c r="D1922" s="8"/>
      <c r="E1922" s="77" t="s">
        <v>107</v>
      </c>
      <c r="F1922" s="8"/>
      <c r="G1922" s="8"/>
      <c r="H1922" s="15">
        <v>3</v>
      </c>
      <c r="I1922" s="13">
        <f t="shared" si="87"/>
        <v>1471</v>
      </c>
      <c r="J1922" s="8">
        <f t="shared" si="88"/>
        <v>2</v>
      </c>
      <c r="K1922" s="6">
        <f t="shared" si="89"/>
        <v>3</v>
      </c>
    </row>
    <row r="1923" spans="3:11" x14ac:dyDescent="0.25">
      <c r="C1923" s="14">
        <v>43460</v>
      </c>
      <c r="D1923" s="8"/>
      <c r="E1923" s="77" t="s">
        <v>107</v>
      </c>
      <c r="F1923" s="8"/>
      <c r="G1923" s="8"/>
      <c r="H1923" s="15">
        <v>3</v>
      </c>
      <c r="I1923" s="13">
        <f t="shared" si="87"/>
        <v>1471</v>
      </c>
      <c r="J1923" s="8">
        <f t="shared" si="88"/>
        <v>1</v>
      </c>
      <c r="K1923" s="6">
        <f t="shared" si="89"/>
        <v>3</v>
      </c>
    </row>
    <row r="1924" spans="3:11" x14ac:dyDescent="0.25">
      <c r="C1924" s="14">
        <v>43460</v>
      </c>
      <c r="D1924" s="8"/>
      <c r="E1924" s="77" t="s">
        <v>107</v>
      </c>
      <c r="F1924" s="8"/>
      <c r="G1924" s="8"/>
      <c r="H1924" s="15">
        <v>4</v>
      </c>
      <c r="I1924" s="13">
        <f t="shared" si="87"/>
        <v>1472</v>
      </c>
      <c r="J1924" s="8">
        <f t="shared" si="88"/>
        <v>3</v>
      </c>
      <c r="K1924" s="6">
        <f t="shared" si="89"/>
        <v>3</v>
      </c>
    </row>
    <row r="1925" spans="3:11" x14ac:dyDescent="0.25">
      <c r="C1925" s="14">
        <v>43460</v>
      </c>
      <c r="D1925" s="8"/>
      <c r="E1925" s="77" t="s">
        <v>107</v>
      </c>
      <c r="F1925" s="8"/>
      <c r="G1925" s="8"/>
      <c r="H1925" s="15">
        <v>4</v>
      </c>
      <c r="I1925" s="13">
        <f t="shared" si="87"/>
        <v>1472</v>
      </c>
      <c r="J1925" s="8">
        <f t="shared" si="88"/>
        <v>2</v>
      </c>
      <c r="K1925" s="6">
        <f t="shared" si="89"/>
        <v>3</v>
      </c>
    </row>
    <row r="1926" spans="3:11" x14ac:dyDescent="0.25">
      <c r="C1926" s="14">
        <v>43460</v>
      </c>
      <c r="D1926" s="8"/>
      <c r="E1926" s="77" t="s">
        <v>107</v>
      </c>
      <c r="F1926" s="8"/>
      <c r="G1926" s="8"/>
      <c r="H1926" s="15">
        <v>4</v>
      </c>
      <c r="I1926" s="13">
        <f t="shared" ref="I1926:I1989" si="90">IF(AND(C1926=C1925,H1926=H1925,D1925=D1926),I1925,I1925+1)</f>
        <v>1472</v>
      </c>
      <c r="J1926" s="8">
        <f t="shared" ref="J1926:J1989" si="91">IF(I1926=I1928,3,IF(I1926=I1927,2,1))</f>
        <v>1</v>
      </c>
      <c r="K1926" s="6">
        <f t="shared" ref="K1926:K1989" si="92">IF(J1924=3,3,IF(J1925=3,3,IF(J1925=2,2,J1926)))</f>
        <v>3</v>
      </c>
    </row>
    <row r="1927" spans="3:11" x14ac:dyDescent="0.25">
      <c r="C1927" s="14">
        <v>43460</v>
      </c>
      <c r="D1927" s="8"/>
      <c r="E1927" s="77" t="s">
        <v>107</v>
      </c>
      <c r="F1927" s="8"/>
      <c r="G1927" s="8"/>
      <c r="H1927" s="15">
        <v>5</v>
      </c>
      <c r="I1927" s="13">
        <f t="shared" si="90"/>
        <v>1473</v>
      </c>
      <c r="J1927" s="8">
        <f t="shared" si="91"/>
        <v>3</v>
      </c>
      <c r="K1927" s="6">
        <f t="shared" si="92"/>
        <v>3</v>
      </c>
    </row>
    <row r="1928" spans="3:11" x14ac:dyDescent="0.25">
      <c r="C1928" s="14">
        <v>43460</v>
      </c>
      <c r="D1928" s="8"/>
      <c r="E1928" s="77" t="s">
        <v>107</v>
      </c>
      <c r="F1928" s="8"/>
      <c r="G1928" s="8"/>
      <c r="H1928" s="15">
        <v>5</v>
      </c>
      <c r="I1928" s="13">
        <f t="shared" si="90"/>
        <v>1473</v>
      </c>
      <c r="J1928" s="8">
        <f t="shared" si="91"/>
        <v>2</v>
      </c>
      <c r="K1928" s="6">
        <f t="shared" si="92"/>
        <v>3</v>
      </c>
    </row>
    <row r="1929" spans="3:11" x14ac:dyDescent="0.25">
      <c r="C1929" s="14">
        <v>43460</v>
      </c>
      <c r="D1929" s="8"/>
      <c r="E1929" s="77" t="s">
        <v>107</v>
      </c>
      <c r="F1929" s="8"/>
      <c r="G1929" s="8"/>
      <c r="H1929" s="15">
        <v>5</v>
      </c>
      <c r="I1929" s="13">
        <f t="shared" si="90"/>
        <v>1473</v>
      </c>
      <c r="J1929" s="8">
        <f t="shared" si="91"/>
        <v>1</v>
      </c>
      <c r="K1929" s="6">
        <f t="shared" si="92"/>
        <v>3</v>
      </c>
    </row>
    <row r="1930" spans="3:11" x14ac:dyDescent="0.25">
      <c r="C1930" s="14">
        <v>43460</v>
      </c>
      <c r="D1930" s="8"/>
      <c r="E1930" s="77" t="s">
        <v>107</v>
      </c>
      <c r="F1930" s="8"/>
      <c r="G1930" s="8"/>
      <c r="H1930" s="15">
        <v>6</v>
      </c>
      <c r="I1930" s="13">
        <f t="shared" si="90"/>
        <v>1474</v>
      </c>
      <c r="J1930" s="8">
        <f t="shared" si="91"/>
        <v>2</v>
      </c>
      <c r="K1930" s="6">
        <f t="shared" si="92"/>
        <v>2</v>
      </c>
    </row>
    <row r="1931" spans="3:11" x14ac:dyDescent="0.25">
      <c r="C1931" s="14">
        <v>43460</v>
      </c>
      <c r="D1931" s="8"/>
      <c r="E1931" s="77" t="s">
        <v>107</v>
      </c>
      <c r="F1931" s="8"/>
      <c r="G1931" s="8"/>
      <c r="H1931" s="15">
        <v>6</v>
      </c>
      <c r="I1931" s="13">
        <f t="shared" si="90"/>
        <v>1474</v>
      </c>
      <c r="J1931" s="8">
        <f t="shared" si="91"/>
        <v>1</v>
      </c>
      <c r="K1931" s="6">
        <f t="shared" si="92"/>
        <v>2</v>
      </c>
    </row>
    <row r="1932" spans="3:11" x14ac:dyDescent="0.25">
      <c r="C1932" s="14">
        <v>43460</v>
      </c>
      <c r="D1932" s="8"/>
      <c r="E1932" s="77" t="s">
        <v>107</v>
      </c>
      <c r="F1932" s="8"/>
      <c r="G1932" s="8"/>
      <c r="H1932" s="15">
        <v>7</v>
      </c>
      <c r="I1932" s="13">
        <f t="shared" si="90"/>
        <v>1475</v>
      </c>
      <c r="J1932" s="8">
        <f t="shared" si="91"/>
        <v>3</v>
      </c>
      <c r="K1932" s="6">
        <f t="shared" si="92"/>
        <v>3</v>
      </c>
    </row>
    <row r="1933" spans="3:11" x14ac:dyDescent="0.25">
      <c r="C1933" s="14">
        <v>43460</v>
      </c>
      <c r="D1933" s="8"/>
      <c r="E1933" s="77" t="s">
        <v>107</v>
      </c>
      <c r="F1933" s="8"/>
      <c r="G1933" s="8"/>
      <c r="H1933" s="15">
        <v>7</v>
      </c>
      <c r="I1933" s="13">
        <f t="shared" si="90"/>
        <v>1475</v>
      </c>
      <c r="J1933" s="8">
        <f t="shared" si="91"/>
        <v>2</v>
      </c>
      <c r="K1933" s="6">
        <f t="shared" si="92"/>
        <v>3</v>
      </c>
    </row>
    <row r="1934" spans="3:11" x14ac:dyDescent="0.25">
      <c r="C1934" s="14">
        <v>43460</v>
      </c>
      <c r="D1934" s="8"/>
      <c r="E1934" s="77" t="s">
        <v>107</v>
      </c>
      <c r="F1934" s="8"/>
      <c r="G1934" s="8"/>
      <c r="H1934" s="15">
        <v>7</v>
      </c>
      <c r="I1934" s="13">
        <f t="shared" si="90"/>
        <v>1475</v>
      </c>
      <c r="J1934" s="8">
        <f t="shared" si="91"/>
        <v>1</v>
      </c>
      <c r="K1934" s="6">
        <f t="shared" si="92"/>
        <v>3</v>
      </c>
    </row>
    <row r="1935" spans="3:11" x14ac:dyDescent="0.25">
      <c r="C1935" s="14">
        <v>43460</v>
      </c>
      <c r="D1935" s="8"/>
      <c r="E1935" s="77" t="s">
        <v>107</v>
      </c>
      <c r="F1935" s="8"/>
      <c r="G1935" s="8"/>
      <c r="H1935" s="15">
        <v>8</v>
      </c>
      <c r="I1935" s="13">
        <f t="shared" si="90"/>
        <v>1476</v>
      </c>
      <c r="J1935" s="8">
        <f t="shared" si="91"/>
        <v>3</v>
      </c>
      <c r="K1935" s="6">
        <f t="shared" si="92"/>
        <v>3</v>
      </c>
    </row>
    <row r="1936" spans="3:11" x14ac:dyDescent="0.25">
      <c r="C1936" s="14">
        <v>43460</v>
      </c>
      <c r="D1936" s="8"/>
      <c r="E1936" s="77" t="s">
        <v>107</v>
      </c>
      <c r="F1936" s="8"/>
      <c r="G1936" s="8"/>
      <c r="H1936" s="15">
        <v>8</v>
      </c>
      <c r="I1936" s="13">
        <f t="shared" si="90"/>
        <v>1476</v>
      </c>
      <c r="J1936" s="8">
        <f t="shared" si="91"/>
        <v>2</v>
      </c>
      <c r="K1936" s="6">
        <f t="shared" si="92"/>
        <v>3</v>
      </c>
    </row>
    <row r="1937" spans="3:11" x14ac:dyDescent="0.25">
      <c r="C1937" s="14">
        <v>43460</v>
      </c>
      <c r="D1937" s="8"/>
      <c r="E1937" s="77" t="s">
        <v>107</v>
      </c>
      <c r="F1937" s="8"/>
      <c r="G1937" s="8"/>
      <c r="H1937" s="15">
        <v>8</v>
      </c>
      <c r="I1937" s="13">
        <f t="shared" si="90"/>
        <v>1476</v>
      </c>
      <c r="J1937" s="8">
        <f t="shared" si="91"/>
        <v>1</v>
      </c>
      <c r="K1937" s="6">
        <f t="shared" si="92"/>
        <v>3</v>
      </c>
    </row>
    <row r="1938" spans="3:11" x14ac:dyDescent="0.25">
      <c r="C1938" s="14">
        <v>43463</v>
      </c>
      <c r="D1938" s="8"/>
      <c r="E1938" s="77" t="s">
        <v>125</v>
      </c>
      <c r="F1938" s="8"/>
      <c r="G1938" s="8"/>
      <c r="H1938" s="15">
        <v>5</v>
      </c>
      <c r="I1938" s="13">
        <f t="shared" si="90"/>
        <v>1477</v>
      </c>
      <c r="J1938" s="8">
        <f t="shared" si="91"/>
        <v>3</v>
      </c>
      <c r="K1938" s="6">
        <f t="shared" si="92"/>
        <v>3</v>
      </c>
    </row>
    <row r="1939" spans="3:11" x14ac:dyDescent="0.25">
      <c r="C1939" s="14">
        <v>43463</v>
      </c>
      <c r="D1939" s="8"/>
      <c r="E1939" s="77" t="s">
        <v>125</v>
      </c>
      <c r="F1939" s="8"/>
      <c r="G1939" s="8"/>
      <c r="H1939" s="15">
        <v>5</v>
      </c>
      <c r="I1939" s="13">
        <f t="shared" si="90"/>
        <v>1477</v>
      </c>
      <c r="J1939" s="8">
        <f t="shared" si="91"/>
        <v>2</v>
      </c>
      <c r="K1939" s="6">
        <f t="shared" si="92"/>
        <v>3</v>
      </c>
    </row>
    <row r="1940" spans="3:11" x14ac:dyDescent="0.25">
      <c r="C1940" s="14">
        <v>43463</v>
      </c>
      <c r="D1940" s="8"/>
      <c r="E1940" s="77" t="s">
        <v>125</v>
      </c>
      <c r="F1940" s="8"/>
      <c r="G1940" s="8"/>
      <c r="H1940" s="15">
        <v>5</v>
      </c>
      <c r="I1940" s="13">
        <f t="shared" si="90"/>
        <v>1477</v>
      </c>
      <c r="J1940" s="8">
        <f t="shared" si="91"/>
        <v>1</v>
      </c>
      <c r="K1940" s="6">
        <f t="shared" si="92"/>
        <v>3</v>
      </c>
    </row>
    <row r="1941" spans="3:11" x14ac:dyDescent="0.25">
      <c r="C1941" s="14">
        <v>43463</v>
      </c>
      <c r="D1941" s="8"/>
      <c r="E1941" s="77" t="s">
        <v>125</v>
      </c>
      <c r="F1941" s="8"/>
      <c r="G1941" s="8"/>
      <c r="H1941" s="15">
        <v>6</v>
      </c>
      <c r="I1941" s="13">
        <f t="shared" si="90"/>
        <v>1478</v>
      </c>
      <c r="J1941" s="8">
        <f t="shared" si="91"/>
        <v>3</v>
      </c>
      <c r="K1941" s="6">
        <f t="shared" si="92"/>
        <v>3</v>
      </c>
    </row>
    <row r="1942" spans="3:11" x14ac:dyDescent="0.25">
      <c r="C1942" s="14">
        <v>43463</v>
      </c>
      <c r="D1942" s="8"/>
      <c r="E1942" s="77" t="s">
        <v>125</v>
      </c>
      <c r="F1942" s="8"/>
      <c r="G1942" s="8"/>
      <c r="H1942" s="15">
        <v>6</v>
      </c>
      <c r="I1942" s="13">
        <f t="shared" si="90"/>
        <v>1478</v>
      </c>
      <c r="J1942" s="8">
        <f t="shared" si="91"/>
        <v>2</v>
      </c>
      <c r="K1942" s="6">
        <f t="shared" si="92"/>
        <v>3</v>
      </c>
    </row>
    <row r="1943" spans="3:11" x14ac:dyDescent="0.25">
      <c r="C1943" s="14">
        <v>43463</v>
      </c>
      <c r="D1943" s="8"/>
      <c r="E1943" s="77" t="s">
        <v>125</v>
      </c>
      <c r="F1943" s="8"/>
      <c r="G1943" s="8"/>
      <c r="H1943" s="15">
        <v>6</v>
      </c>
      <c r="I1943" s="13">
        <f t="shared" si="90"/>
        <v>1478</v>
      </c>
      <c r="J1943" s="8">
        <f t="shared" si="91"/>
        <v>1</v>
      </c>
      <c r="K1943" s="6">
        <f t="shared" si="92"/>
        <v>3</v>
      </c>
    </row>
    <row r="1944" spans="3:11" x14ac:dyDescent="0.25">
      <c r="C1944" s="14">
        <v>43463</v>
      </c>
      <c r="D1944" s="8"/>
      <c r="E1944" s="77" t="s">
        <v>125</v>
      </c>
      <c r="F1944" s="8"/>
      <c r="G1944" s="8"/>
      <c r="H1944" s="15">
        <v>7</v>
      </c>
      <c r="I1944" s="13">
        <f t="shared" si="90"/>
        <v>1479</v>
      </c>
      <c r="J1944" s="8">
        <f t="shared" si="91"/>
        <v>3</v>
      </c>
      <c r="K1944" s="6">
        <f t="shared" si="92"/>
        <v>3</v>
      </c>
    </row>
    <row r="1945" spans="3:11" x14ac:dyDescent="0.25">
      <c r="C1945" s="14">
        <v>43463</v>
      </c>
      <c r="D1945" s="8"/>
      <c r="E1945" s="77" t="s">
        <v>125</v>
      </c>
      <c r="F1945" s="8"/>
      <c r="G1945" s="8"/>
      <c r="H1945" s="15">
        <v>7</v>
      </c>
      <c r="I1945" s="13">
        <f t="shared" si="90"/>
        <v>1479</v>
      </c>
      <c r="J1945" s="8">
        <f t="shared" si="91"/>
        <v>2</v>
      </c>
      <c r="K1945" s="6">
        <f t="shared" si="92"/>
        <v>3</v>
      </c>
    </row>
    <row r="1946" spans="3:11" x14ac:dyDescent="0.25">
      <c r="C1946" s="14">
        <v>43463</v>
      </c>
      <c r="D1946" s="8"/>
      <c r="E1946" s="77" t="s">
        <v>125</v>
      </c>
      <c r="F1946" s="8"/>
      <c r="G1946" s="8"/>
      <c r="H1946" s="15">
        <v>7</v>
      </c>
      <c r="I1946" s="13">
        <f t="shared" si="90"/>
        <v>1479</v>
      </c>
      <c r="J1946" s="8">
        <f t="shared" si="91"/>
        <v>1</v>
      </c>
      <c r="K1946" s="6">
        <f t="shared" si="92"/>
        <v>3</v>
      </c>
    </row>
    <row r="1947" spans="3:11" x14ac:dyDescent="0.25">
      <c r="C1947" s="14">
        <v>43463</v>
      </c>
      <c r="D1947" s="8"/>
      <c r="E1947" s="77" t="s">
        <v>125</v>
      </c>
      <c r="F1947" s="8"/>
      <c r="G1947" s="8"/>
      <c r="H1947" s="15">
        <v>8</v>
      </c>
      <c r="I1947" s="13">
        <f t="shared" si="90"/>
        <v>1480</v>
      </c>
      <c r="J1947" s="8">
        <f t="shared" si="91"/>
        <v>3</v>
      </c>
      <c r="K1947" s="6">
        <f t="shared" si="92"/>
        <v>3</v>
      </c>
    </row>
    <row r="1948" spans="3:11" x14ac:dyDescent="0.25">
      <c r="C1948" s="14">
        <v>43463</v>
      </c>
      <c r="D1948" s="8"/>
      <c r="E1948" s="77" t="s">
        <v>125</v>
      </c>
      <c r="F1948" s="8"/>
      <c r="G1948" s="8"/>
      <c r="H1948" s="15">
        <v>8</v>
      </c>
      <c r="I1948" s="13">
        <f t="shared" si="90"/>
        <v>1480</v>
      </c>
      <c r="J1948" s="8">
        <f t="shared" si="91"/>
        <v>2</v>
      </c>
      <c r="K1948" s="6">
        <f t="shared" si="92"/>
        <v>3</v>
      </c>
    </row>
    <row r="1949" spans="3:11" x14ac:dyDescent="0.25">
      <c r="C1949" s="14">
        <v>43463</v>
      </c>
      <c r="D1949" s="8"/>
      <c r="E1949" s="77" t="s">
        <v>125</v>
      </c>
      <c r="F1949" s="8"/>
      <c r="G1949" s="8"/>
      <c r="H1949" s="15">
        <v>8</v>
      </c>
      <c r="I1949" s="13">
        <f t="shared" si="90"/>
        <v>1480</v>
      </c>
      <c r="J1949" s="8">
        <f t="shared" si="91"/>
        <v>1</v>
      </c>
      <c r="K1949" s="6">
        <f t="shared" si="92"/>
        <v>3</v>
      </c>
    </row>
    <row r="1950" spans="3:11" x14ac:dyDescent="0.25">
      <c r="C1950" s="14">
        <v>43463</v>
      </c>
      <c r="D1950" s="8"/>
      <c r="E1950" s="77" t="s">
        <v>125</v>
      </c>
      <c r="F1950" s="8"/>
      <c r="G1950" s="8"/>
      <c r="H1950" s="15">
        <v>9</v>
      </c>
      <c r="I1950" s="13">
        <f t="shared" si="90"/>
        <v>1481</v>
      </c>
      <c r="J1950" s="8">
        <f t="shared" si="91"/>
        <v>3</v>
      </c>
      <c r="K1950" s="6">
        <f t="shared" si="92"/>
        <v>3</v>
      </c>
    </row>
    <row r="1951" spans="3:11" x14ac:dyDescent="0.25">
      <c r="C1951" s="14">
        <v>43463</v>
      </c>
      <c r="D1951" s="8"/>
      <c r="E1951" s="77" t="s">
        <v>125</v>
      </c>
      <c r="F1951" s="8"/>
      <c r="G1951" s="8"/>
      <c r="H1951" s="15">
        <v>9</v>
      </c>
      <c r="I1951" s="13">
        <f t="shared" si="90"/>
        <v>1481</v>
      </c>
      <c r="J1951" s="8">
        <f t="shared" si="91"/>
        <v>2</v>
      </c>
      <c r="K1951" s="6">
        <f t="shared" si="92"/>
        <v>3</v>
      </c>
    </row>
    <row r="1952" spans="3:11" x14ac:dyDescent="0.25">
      <c r="C1952" s="14">
        <v>43463</v>
      </c>
      <c r="D1952" s="8"/>
      <c r="E1952" s="77" t="s">
        <v>125</v>
      </c>
      <c r="F1952" s="8"/>
      <c r="G1952" s="8"/>
      <c r="H1952" s="15">
        <v>9</v>
      </c>
      <c r="I1952" s="13">
        <f t="shared" si="90"/>
        <v>1481</v>
      </c>
      <c r="J1952" s="8">
        <f t="shared" si="91"/>
        <v>1</v>
      </c>
      <c r="K1952" s="6">
        <f t="shared" si="92"/>
        <v>3</v>
      </c>
    </row>
    <row r="1953" spans="3:11" x14ac:dyDescent="0.25">
      <c r="C1953" s="14">
        <v>43466</v>
      </c>
      <c r="D1953" s="8"/>
      <c r="E1953" s="77" t="s">
        <v>225</v>
      </c>
      <c r="F1953" s="8"/>
      <c r="G1953" s="8"/>
      <c r="H1953" s="15">
        <v>2</v>
      </c>
      <c r="I1953" s="13">
        <f t="shared" si="90"/>
        <v>1482</v>
      </c>
      <c r="J1953" s="8">
        <f t="shared" si="91"/>
        <v>3</v>
      </c>
      <c r="K1953" s="6">
        <f t="shared" si="92"/>
        <v>3</v>
      </c>
    </row>
    <row r="1954" spans="3:11" x14ac:dyDescent="0.25">
      <c r="C1954" s="14">
        <v>43466</v>
      </c>
      <c r="D1954" s="8"/>
      <c r="E1954" s="77" t="s">
        <v>225</v>
      </c>
      <c r="F1954" s="8"/>
      <c r="G1954" s="8"/>
      <c r="H1954" s="15">
        <v>2</v>
      </c>
      <c r="I1954" s="13">
        <f t="shared" si="90"/>
        <v>1482</v>
      </c>
      <c r="J1954" s="8">
        <f t="shared" si="91"/>
        <v>2</v>
      </c>
      <c r="K1954" s="6">
        <f t="shared" si="92"/>
        <v>3</v>
      </c>
    </row>
    <row r="1955" spans="3:11" x14ac:dyDescent="0.25">
      <c r="C1955" s="14">
        <v>43466</v>
      </c>
      <c r="D1955" s="8"/>
      <c r="E1955" s="77" t="s">
        <v>225</v>
      </c>
      <c r="F1955" s="8"/>
      <c r="G1955" s="8"/>
      <c r="H1955" s="15">
        <v>2</v>
      </c>
      <c r="I1955" s="13">
        <f t="shared" si="90"/>
        <v>1482</v>
      </c>
      <c r="J1955" s="8">
        <f t="shared" si="91"/>
        <v>1</v>
      </c>
      <c r="K1955" s="6">
        <f t="shared" si="92"/>
        <v>3</v>
      </c>
    </row>
    <row r="1956" spans="3:11" x14ac:dyDescent="0.25">
      <c r="C1956" s="14">
        <v>43466</v>
      </c>
      <c r="D1956" s="8"/>
      <c r="E1956" s="77" t="s">
        <v>225</v>
      </c>
      <c r="F1956" s="8"/>
      <c r="G1956" s="8"/>
      <c r="H1956" s="15">
        <v>3</v>
      </c>
      <c r="I1956" s="13">
        <f t="shared" si="90"/>
        <v>1483</v>
      </c>
      <c r="J1956" s="8">
        <f t="shared" si="91"/>
        <v>3</v>
      </c>
      <c r="K1956" s="6">
        <f t="shared" si="92"/>
        <v>3</v>
      </c>
    </row>
    <row r="1957" spans="3:11" x14ac:dyDescent="0.25">
      <c r="C1957" s="14">
        <v>43466</v>
      </c>
      <c r="D1957" s="8"/>
      <c r="E1957" s="77" t="s">
        <v>225</v>
      </c>
      <c r="F1957" s="8"/>
      <c r="G1957" s="8"/>
      <c r="H1957" s="15">
        <v>3</v>
      </c>
      <c r="I1957" s="13">
        <f t="shared" si="90"/>
        <v>1483</v>
      </c>
      <c r="J1957" s="8">
        <f t="shared" si="91"/>
        <v>2</v>
      </c>
      <c r="K1957" s="6">
        <f t="shared" si="92"/>
        <v>3</v>
      </c>
    </row>
    <row r="1958" spans="3:11" x14ac:dyDescent="0.25">
      <c r="C1958" s="14">
        <v>43466</v>
      </c>
      <c r="D1958" s="8"/>
      <c r="E1958" s="77" t="s">
        <v>225</v>
      </c>
      <c r="F1958" s="8"/>
      <c r="G1958" s="8"/>
      <c r="H1958" s="15">
        <v>3</v>
      </c>
      <c r="I1958" s="13">
        <f t="shared" si="90"/>
        <v>1483</v>
      </c>
      <c r="J1958" s="8">
        <f t="shared" si="91"/>
        <v>1</v>
      </c>
      <c r="K1958" s="6">
        <f t="shared" si="92"/>
        <v>3</v>
      </c>
    </row>
    <row r="1959" spans="3:11" x14ac:dyDescent="0.25">
      <c r="C1959" s="14">
        <v>43466</v>
      </c>
      <c r="D1959" s="8"/>
      <c r="E1959" s="77" t="s">
        <v>225</v>
      </c>
      <c r="F1959" s="8"/>
      <c r="G1959" s="8"/>
      <c r="H1959" s="15">
        <v>6</v>
      </c>
      <c r="I1959" s="13">
        <f t="shared" si="90"/>
        <v>1484</v>
      </c>
      <c r="J1959" s="8">
        <f t="shared" si="91"/>
        <v>3</v>
      </c>
      <c r="K1959" s="6">
        <f t="shared" si="92"/>
        <v>3</v>
      </c>
    </row>
    <row r="1960" spans="3:11" x14ac:dyDescent="0.25">
      <c r="C1960" s="14">
        <v>43466</v>
      </c>
      <c r="D1960" s="8"/>
      <c r="E1960" s="77" t="s">
        <v>225</v>
      </c>
      <c r="F1960" s="8"/>
      <c r="G1960" s="8"/>
      <c r="H1960" s="15">
        <v>6</v>
      </c>
      <c r="I1960" s="13">
        <f t="shared" si="90"/>
        <v>1484</v>
      </c>
      <c r="J1960" s="8">
        <f t="shared" si="91"/>
        <v>2</v>
      </c>
      <c r="K1960" s="6">
        <f t="shared" si="92"/>
        <v>3</v>
      </c>
    </row>
    <row r="1961" spans="3:11" x14ac:dyDescent="0.25">
      <c r="C1961" s="14">
        <v>43466</v>
      </c>
      <c r="D1961" s="8"/>
      <c r="E1961" s="77" t="s">
        <v>225</v>
      </c>
      <c r="F1961" s="8"/>
      <c r="G1961" s="8"/>
      <c r="H1961" s="15">
        <v>6</v>
      </c>
      <c r="I1961" s="13">
        <f t="shared" si="90"/>
        <v>1484</v>
      </c>
      <c r="J1961" s="8">
        <f t="shared" si="91"/>
        <v>1</v>
      </c>
      <c r="K1961" s="6">
        <f t="shared" si="92"/>
        <v>3</v>
      </c>
    </row>
    <row r="1962" spans="3:11" x14ac:dyDescent="0.25">
      <c r="C1962" s="14">
        <v>43466</v>
      </c>
      <c r="D1962" s="8"/>
      <c r="E1962" s="77" t="s">
        <v>225</v>
      </c>
      <c r="F1962" s="8"/>
      <c r="G1962" s="8"/>
      <c r="H1962" s="15">
        <v>7</v>
      </c>
      <c r="I1962" s="13">
        <f t="shared" si="90"/>
        <v>1485</v>
      </c>
      <c r="J1962" s="8">
        <f t="shared" si="91"/>
        <v>3</v>
      </c>
      <c r="K1962" s="6">
        <f t="shared" si="92"/>
        <v>3</v>
      </c>
    </row>
    <row r="1963" spans="3:11" x14ac:dyDescent="0.25">
      <c r="C1963" s="14">
        <v>43466</v>
      </c>
      <c r="D1963" s="8"/>
      <c r="E1963" s="77" t="s">
        <v>225</v>
      </c>
      <c r="F1963" s="8"/>
      <c r="G1963" s="8"/>
      <c r="H1963" s="15">
        <v>7</v>
      </c>
      <c r="I1963" s="13">
        <f t="shared" si="90"/>
        <v>1485</v>
      </c>
      <c r="J1963" s="8">
        <f t="shared" si="91"/>
        <v>2</v>
      </c>
      <c r="K1963" s="6">
        <f t="shared" si="92"/>
        <v>3</v>
      </c>
    </row>
    <row r="1964" spans="3:11" x14ac:dyDescent="0.25">
      <c r="C1964" s="14">
        <v>43466</v>
      </c>
      <c r="D1964" s="8"/>
      <c r="E1964" s="77" t="s">
        <v>225</v>
      </c>
      <c r="F1964" s="8"/>
      <c r="G1964" s="8"/>
      <c r="H1964" s="15">
        <v>7</v>
      </c>
      <c r="I1964" s="13">
        <f t="shared" si="90"/>
        <v>1485</v>
      </c>
      <c r="J1964" s="8">
        <f t="shared" si="91"/>
        <v>1</v>
      </c>
      <c r="K1964" s="6">
        <f t="shared" si="92"/>
        <v>3</v>
      </c>
    </row>
    <row r="1965" spans="3:11" x14ac:dyDescent="0.25">
      <c r="C1965" s="14">
        <v>43466</v>
      </c>
      <c r="D1965" s="8"/>
      <c r="E1965" s="77" t="s">
        <v>225</v>
      </c>
      <c r="F1965" s="8"/>
      <c r="G1965" s="8"/>
      <c r="H1965" s="15">
        <v>8</v>
      </c>
      <c r="I1965" s="13">
        <f t="shared" si="90"/>
        <v>1486</v>
      </c>
      <c r="J1965" s="8">
        <f t="shared" si="91"/>
        <v>3</v>
      </c>
      <c r="K1965" s="6">
        <f t="shared" si="92"/>
        <v>3</v>
      </c>
    </row>
    <row r="1966" spans="3:11" x14ac:dyDescent="0.25">
      <c r="C1966" s="14">
        <v>43466</v>
      </c>
      <c r="D1966" s="8"/>
      <c r="E1966" s="77" t="s">
        <v>225</v>
      </c>
      <c r="F1966" s="8"/>
      <c r="G1966" s="8"/>
      <c r="H1966" s="15">
        <v>8</v>
      </c>
      <c r="I1966" s="13">
        <f t="shared" si="90"/>
        <v>1486</v>
      </c>
      <c r="J1966" s="8">
        <f t="shared" si="91"/>
        <v>2</v>
      </c>
      <c r="K1966" s="6">
        <f t="shared" si="92"/>
        <v>3</v>
      </c>
    </row>
    <row r="1967" spans="3:11" x14ac:dyDescent="0.25">
      <c r="C1967" s="14">
        <v>43466</v>
      </c>
      <c r="D1967" s="8"/>
      <c r="E1967" s="77" t="s">
        <v>225</v>
      </c>
      <c r="F1967" s="8"/>
      <c r="G1967" s="8"/>
      <c r="H1967" s="15">
        <v>8</v>
      </c>
      <c r="I1967" s="13">
        <f t="shared" si="90"/>
        <v>1486</v>
      </c>
      <c r="J1967" s="8">
        <f t="shared" si="91"/>
        <v>1</v>
      </c>
      <c r="K1967" s="6">
        <f t="shared" si="92"/>
        <v>3</v>
      </c>
    </row>
    <row r="1968" spans="3:11" x14ac:dyDescent="0.25">
      <c r="C1968" s="14">
        <v>43470</v>
      </c>
      <c r="D1968" s="8"/>
      <c r="E1968" s="77" t="s">
        <v>107</v>
      </c>
      <c r="F1968" s="8"/>
      <c r="G1968" s="8"/>
      <c r="H1968" s="15">
        <v>4</v>
      </c>
      <c r="I1968" s="13">
        <f t="shared" si="90"/>
        <v>1487</v>
      </c>
      <c r="J1968" s="8">
        <f t="shared" si="91"/>
        <v>3</v>
      </c>
      <c r="K1968" s="6">
        <f t="shared" si="92"/>
        <v>3</v>
      </c>
    </row>
    <row r="1969" spans="3:11" x14ac:dyDescent="0.25">
      <c r="C1969" s="14">
        <v>43470</v>
      </c>
      <c r="D1969" s="8"/>
      <c r="E1969" s="77" t="s">
        <v>107</v>
      </c>
      <c r="F1969" s="8"/>
      <c r="G1969" s="8"/>
      <c r="H1969" s="15">
        <v>4</v>
      </c>
      <c r="I1969" s="13">
        <f t="shared" si="90"/>
        <v>1487</v>
      </c>
      <c r="J1969" s="8">
        <f t="shared" si="91"/>
        <v>2</v>
      </c>
      <c r="K1969" s="6">
        <f t="shared" si="92"/>
        <v>3</v>
      </c>
    </row>
    <row r="1970" spans="3:11" x14ac:dyDescent="0.25">
      <c r="C1970" s="14">
        <v>43470</v>
      </c>
      <c r="D1970" s="8"/>
      <c r="E1970" s="77" t="s">
        <v>107</v>
      </c>
      <c r="F1970" s="8"/>
      <c r="G1970" s="8"/>
      <c r="H1970" s="15">
        <v>4</v>
      </c>
      <c r="I1970" s="13">
        <f t="shared" si="90"/>
        <v>1487</v>
      </c>
      <c r="J1970" s="8">
        <f t="shared" si="91"/>
        <v>1</v>
      </c>
      <c r="K1970" s="6">
        <f t="shared" si="92"/>
        <v>3</v>
      </c>
    </row>
    <row r="1971" spans="3:11" x14ac:dyDescent="0.25">
      <c r="C1971" s="14">
        <v>43470</v>
      </c>
      <c r="D1971" s="8"/>
      <c r="E1971" s="77" t="s">
        <v>107</v>
      </c>
      <c r="F1971" s="8"/>
      <c r="G1971" s="8"/>
      <c r="H1971" s="15">
        <v>5</v>
      </c>
      <c r="I1971" s="13">
        <f t="shared" si="90"/>
        <v>1488</v>
      </c>
      <c r="J1971" s="8">
        <f t="shared" si="91"/>
        <v>2</v>
      </c>
      <c r="K1971" s="6">
        <f t="shared" si="92"/>
        <v>2</v>
      </c>
    </row>
    <row r="1972" spans="3:11" x14ac:dyDescent="0.25">
      <c r="C1972" s="14">
        <v>43470</v>
      </c>
      <c r="D1972" s="8"/>
      <c r="E1972" s="77" t="s">
        <v>107</v>
      </c>
      <c r="F1972" s="8"/>
      <c r="G1972" s="8"/>
      <c r="H1972" s="15">
        <v>5</v>
      </c>
      <c r="I1972" s="13">
        <f t="shared" si="90"/>
        <v>1488</v>
      </c>
      <c r="J1972" s="8">
        <f t="shared" si="91"/>
        <v>1</v>
      </c>
      <c r="K1972" s="6">
        <f t="shared" si="92"/>
        <v>2</v>
      </c>
    </row>
    <row r="1973" spans="3:11" x14ac:dyDescent="0.25">
      <c r="C1973" s="14">
        <v>43470</v>
      </c>
      <c r="D1973" s="8"/>
      <c r="E1973" s="77" t="s">
        <v>107</v>
      </c>
      <c r="F1973" s="8"/>
      <c r="G1973" s="8"/>
      <c r="H1973" s="15">
        <v>6</v>
      </c>
      <c r="I1973" s="13">
        <f t="shared" si="90"/>
        <v>1489</v>
      </c>
      <c r="J1973" s="8">
        <f t="shared" si="91"/>
        <v>3</v>
      </c>
      <c r="K1973" s="6">
        <f t="shared" si="92"/>
        <v>3</v>
      </c>
    </row>
    <row r="1974" spans="3:11" x14ac:dyDescent="0.25">
      <c r="C1974" s="14">
        <v>43470</v>
      </c>
      <c r="D1974" s="8"/>
      <c r="E1974" s="77" t="s">
        <v>107</v>
      </c>
      <c r="F1974" s="8"/>
      <c r="G1974" s="8"/>
      <c r="H1974" s="15">
        <v>6</v>
      </c>
      <c r="I1974" s="13">
        <f t="shared" si="90"/>
        <v>1489</v>
      </c>
      <c r="J1974" s="8">
        <f t="shared" si="91"/>
        <v>2</v>
      </c>
      <c r="K1974" s="6">
        <f t="shared" si="92"/>
        <v>3</v>
      </c>
    </row>
    <row r="1975" spans="3:11" x14ac:dyDescent="0.25">
      <c r="C1975" s="14">
        <v>43470</v>
      </c>
      <c r="D1975" s="8"/>
      <c r="E1975" s="77" t="s">
        <v>107</v>
      </c>
      <c r="F1975" s="8"/>
      <c r="G1975" s="8"/>
      <c r="H1975" s="15">
        <v>6</v>
      </c>
      <c r="I1975" s="13">
        <f t="shared" si="90"/>
        <v>1489</v>
      </c>
      <c r="J1975" s="8">
        <f t="shared" si="91"/>
        <v>1</v>
      </c>
      <c r="K1975" s="6">
        <f t="shared" si="92"/>
        <v>3</v>
      </c>
    </row>
    <row r="1976" spans="3:11" x14ac:dyDescent="0.25">
      <c r="C1976" s="14">
        <v>43470</v>
      </c>
      <c r="D1976" s="8"/>
      <c r="E1976" s="77" t="s">
        <v>107</v>
      </c>
      <c r="F1976" s="8"/>
      <c r="G1976" s="8"/>
      <c r="H1976" s="15">
        <v>7</v>
      </c>
      <c r="I1976" s="13">
        <f t="shared" si="90"/>
        <v>1490</v>
      </c>
      <c r="J1976" s="8">
        <f t="shared" si="91"/>
        <v>3</v>
      </c>
      <c r="K1976" s="6">
        <f t="shared" si="92"/>
        <v>3</v>
      </c>
    </row>
    <row r="1977" spans="3:11" x14ac:dyDescent="0.25">
      <c r="C1977" s="14">
        <v>43470</v>
      </c>
      <c r="D1977" s="8"/>
      <c r="E1977" s="77" t="s">
        <v>107</v>
      </c>
      <c r="F1977" s="8"/>
      <c r="G1977" s="8"/>
      <c r="H1977" s="15">
        <v>7</v>
      </c>
      <c r="I1977" s="13">
        <f t="shared" si="90"/>
        <v>1490</v>
      </c>
      <c r="J1977" s="8">
        <f t="shared" si="91"/>
        <v>2</v>
      </c>
      <c r="K1977" s="6">
        <f t="shared" si="92"/>
        <v>3</v>
      </c>
    </row>
    <row r="1978" spans="3:11" x14ac:dyDescent="0.25">
      <c r="C1978" s="14">
        <v>43470</v>
      </c>
      <c r="D1978" s="8"/>
      <c r="E1978" s="77" t="s">
        <v>107</v>
      </c>
      <c r="F1978" s="8"/>
      <c r="G1978" s="8"/>
      <c r="H1978" s="15">
        <v>7</v>
      </c>
      <c r="I1978" s="13">
        <f t="shared" si="90"/>
        <v>1490</v>
      </c>
      <c r="J1978" s="8">
        <f t="shared" si="91"/>
        <v>1</v>
      </c>
      <c r="K1978" s="6">
        <f t="shared" si="92"/>
        <v>3</v>
      </c>
    </row>
    <row r="1979" spans="3:11" x14ac:dyDescent="0.25">
      <c r="C1979" s="14">
        <v>43470</v>
      </c>
      <c r="D1979" s="8"/>
      <c r="E1979" s="77" t="s">
        <v>107</v>
      </c>
      <c r="F1979" s="8"/>
      <c r="G1979" s="8"/>
      <c r="H1979" s="15">
        <v>8</v>
      </c>
      <c r="I1979" s="13">
        <f t="shared" si="90"/>
        <v>1491</v>
      </c>
      <c r="J1979" s="8">
        <f t="shared" si="91"/>
        <v>3</v>
      </c>
      <c r="K1979" s="6">
        <f t="shared" si="92"/>
        <v>3</v>
      </c>
    </row>
    <row r="1980" spans="3:11" x14ac:dyDescent="0.25">
      <c r="C1980" s="14">
        <v>43470</v>
      </c>
      <c r="D1980" s="8"/>
      <c r="E1980" s="77" t="s">
        <v>107</v>
      </c>
      <c r="F1980" s="8"/>
      <c r="G1980" s="8"/>
      <c r="H1980" s="15">
        <v>8</v>
      </c>
      <c r="I1980" s="13">
        <f t="shared" si="90"/>
        <v>1491</v>
      </c>
      <c r="J1980" s="8">
        <f t="shared" si="91"/>
        <v>2</v>
      </c>
      <c r="K1980" s="6">
        <f t="shared" si="92"/>
        <v>3</v>
      </c>
    </row>
    <row r="1981" spans="3:11" x14ac:dyDescent="0.25">
      <c r="C1981" s="14">
        <v>43470</v>
      </c>
      <c r="D1981" s="8"/>
      <c r="E1981" s="77" t="s">
        <v>107</v>
      </c>
      <c r="F1981" s="8"/>
      <c r="G1981" s="8"/>
      <c r="H1981" s="15">
        <v>8</v>
      </c>
      <c r="I1981" s="13">
        <f t="shared" si="90"/>
        <v>1491</v>
      </c>
      <c r="J1981" s="8">
        <f t="shared" si="91"/>
        <v>1</v>
      </c>
      <c r="K1981" s="6">
        <f t="shared" si="92"/>
        <v>3</v>
      </c>
    </row>
    <row r="1982" spans="3:11" x14ac:dyDescent="0.25">
      <c r="C1982" s="14">
        <v>43470</v>
      </c>
      <c r="D1982" s="8"/>
      <c r="E1982" s="77" t="s">
        <v>107</v>
      </c>
      <c r="F1982" s="8"/>
      <c r="G1982" s="8"/>
      <c r="H1982" s="15">
        <v>9</v>
      </c>
      <c r="I1982" s="13">
        <f t="shared" si="90"/>
        <v>1492</v>
      </c>
      <c r="J1982" s="8">
        <f t="shared" si="91"/>
        <v>3</v>
      </c>
      <c r="K1982" s="6">
        <f t="shared" si="92"/>
        <v>3</v>
      </c>
    </row>
    <row r="1983" spans="3:11" x14ac:dyDescent="0.25">
      <c r="C1983" s="14">
        <v>43470</v>
      </c>
      <c r="D1983" s="8"/>
      <c r="E1983" s="77" t="s">
        <v>107</v>
      </c>
      <c r="F1983" s="8"/>
      <c r="G1983" s="8"/>
      <c r="H1983" s="15">
        <v>9</v>
      </c>
      <c r="I1983" s="13">
        <f t="shared" si="90"/>
        <v>1492</v>
      </c>
      <c r="J1983" s="8">
        <f t="shared" si="91"/>
        <v>2</v>
      </c>
      <c r="K1983" s="6">
        <f t="shared" si="92"/>
        <v>3</v>
      </c>
    </row>
    <row r="1984" spans="3:11" x14ac:dyDescent="0.25">
      <c r="C1984" s="14">
        <v>43470</v>
      </c>
      <c r="D1984" s="8"/>
      <c r="E1984" s="77" t="s">
        <v>107</v>
      </c>
      <c r="F1984" s="8"/>
      <c r="G1984" s="8"/>
      <c r="H1984" s="15">
        <v>9</v>
      </c>
      <c r="I1984" s="13">
        <f t="shared" si="90"/>
        <v>1492</v>
      </c>
      <c r="J1984" s="8">
        <f t="shared" si="91"/>
        <v>1</v>
      </c>
      <c r="K1984" s="6">
        <f t="shared" si="92"/>
        <v>3</v>
      </c>
    </row>
    <row r="1985" spans="3:11" x14ac:dyDescent="0.25">
      <c r="C1985" s="14">
        <v>43477</v>
      </c>
      <c r="D1985" s="8"/>
      <c r="E1985" s="77" t="s">
        <v>225</v>
      </c>
      <c r="F1985" s="8"/>
      <c r="G1985" s="8"/>
      <c r="H1985" s="15">
        <v>3</v>
      </c>
      <c r="I1985" s="13">
        <f t="shared" si="90"/>
        <v>1493</v>
      </c>
      <c r="J1985" s="8">
        <f t="shared" si="91"/>
        <v>3</v>
      </c>
      <c r="K1985" s="6">
        <f t="shared" si="92"/>
        <v>3</v>
      </c>
    </row>
    <row r="1986" spans="3:11" x14ac:dyDescent="0.25">
      <c r="C1986" s="14">
        <v>43477</v>
      </c>
      <c r="D1986" s="8"/>
      <c r="E1986" s="77" t="s">
        <v>225</v>
      </c>
      <c r="F1986" s="8"/>
      <c r="G1986" s="8"/>
      <c r="H1986" s="15">
        <v>3</v>
      </c>
      <c r="I1986" s="13">
        <f t="shared" si="90"/>
        <v>1493</v>
      </c>
      <c r="J1986" s="8">
        <f t="shared" si="91"/>
        <v>2</v>
      </c>
      <c r="K1986" s="6">
        <f t="shared" si="92"/>
        <v>3</v>
      </c>
    </row>
    <row r="1987" spans="3:11" x14ac:dyDescent="0.25">
      <c r="C1987" s="14">
        <v>43477</v>
      </c>
      <c r="D1987" s="8"/>
      <c r="E1987" s="77" t="s">
        <v>225</v>
      </c>
      <c r="F1987" s="8"/>
      <c r="G1987" s="8"/>
      <c r="H1987" s="15">
        <v>3</v>
      </c>
      <c r="I1987" s="13">
        <f t="shared" si="90"/>
        <v>1493</v>
      </c>
      <c r="J1987" s="8">
        <f t="shared" si="91"/>
        <v>1</v>
      </c>
      <c r="K1987" s="6">
        <f t="shared" si="92"/>
        <v>3</v>
      </c>
    </row>
    <row r="1988" spans="3:11" x14ac:dyDescent="0.25">
      <c r="C1988" s="14">
        <v>43477</v>
      </c>
      <c r="D1988" s="8"/>
      <c r="E1988" s="77" t="s">
        <v>225</v>
      </c>
      <c r="F1988" s="8"/>
      <c r="G1988" s="8"/>
      <c r="H1988" s="15">
        <v>5</v>
      </c>
      <c r="I1988" s="13">
        <f t="shared" si="90"/>
        <v>1494</v>
      </c>
      <c r="J1988" s="8">
        <f t="shared" si="91"/>
        <v>2</v>
      </c>
      <c r="K1988" s="6">
        <f t="shared" si="92"/>
        <v>2</v>
      </c>
    </row>
    <row r="1989" spans="3:11" x14ac:dyDescent="0.25">
      <c r="C1989" s="14">
        <v>43477</v>
      </c>
      <c r="D1989" s="8"/>
      <c r="E1989" s="77" t="s">
        <v>225</v>
      </c>
      <c r="F1989" s="8"/>
      <c r="G1989" s="8"/>
      <c r="H1989" s="15">
        <v>5</v>
      </c>
      <c r="I1989" s="13">
        <f t="shared" si="90"/>
        <v>1494</v>
      </c>
      <c r="J1989" s="8">
        <f t="shared" si="91"/>
        <v>1</v>
      </c>
      <c r="K1989" s="6">
        <f t="shared" si="92"/>
        <v>2</v>
      </c>
    </row>
    <row r="1990" spans="3:11" x14ac:dyDescent="0.25">
      <c r="C1990" s="14">
        <v>43477</v>
      </c>
      <c r="D1990" s="8"/>
      <c r="E1990" s="77" t="s">
        <v>225</v>
      </c>
      <c r="F1990" s="8"/>
      <c r="G1990" s="8"/>
      <c r="H1990" s="15">
        <v>6</v>
      </c>
      <c r="I1990" s="13">
        <f t="shared" ref="I1990:I2053" si="93">IF(AND(C1990=C1989,H1990=H1989,D1989=D1990),I1989,I1989+1)</f>
        <v>1495</v>
      </c>
      <c r="J1990" s="8">
        <f t="shared" ref="J1990:J2053" si="94">IF(I1990=I1992,3,IF(I1990=I1991,2,1))</f>
        <v>3</v>
      </c>
      <c r="K1990" s="6">
        <f t="shared" ref="K1990:K2053" si="95">IF(J1988=3,3,IF(J1989=3,3,IF(J1989=2,2,J1990)))</f>
        <v>3</v>
      </c>
    </row>
    <row r="1991" spans="3:11" x14ac:dyDescent="0.25">
      <c r="C1991" s="14">
        <v>43477</v>
      </c>
      <c r="D1991" s="8"/>
      <c r="E1991" s="77" t="s">
        <v>225</v>
      </c>
      <c r="F1991" s="8"/>
      <c r="G1991" s="8"/>
      <c r="H1991" s="15">
        <v>6</v>
      </c>
      <c r="I1991" s="13">
        <f t="shared" si="93"/>
        <v>1495</v>
      </c>
      <c r="J1991" s="8">
        <f t="shared" si="94"/>
        <v>2</v>
      </c>
      <c r="K1991" s="6">
        <f t="shared" si="95"/>
        <v>3</v>
      </c>
    </row>
    <row r="1992" spans="3:11" x14ac:dyDescent="0.25">
      <c r="C1992" s="14">
        <v>43477</v>
      </c>
      <c r="D1992" s="8"/>
      <c r="E1992" s="77" t="s">
        <v>225</v>
      </c>
      <c r="F1992" s="8"/>
      <c r="G1992" s="8"/>
      <c r="H1992" s="15">
        <v>6</v>
      </c>
      <c r="I1992" s="13">
        <f t="shared" si="93"/>
        <v>1495</v>
      </c>
      <c r="J1992" s="8">
        <f t="shared" si="94"/>
        <v>1</v>
      </c>
      <c r="K1992" s="6">
        <f t="shared" si="95"/>
        <v>3</v>
      </c>
    </row>
    <row r="1993" spans="3:11" x14ac:dyDescent="0.25">
      <c r="C1993" s="14">
        <v>43477</v>
      </c>
      <c r="D1993" s="8"/>
      <c r="E1993" s="77" t="s">
        <v>225</v>
      </c>
      <c r="F1993" s="8"/>
      <c r="G1993" s="8"/>
      <c r="H1993" s="15">
        <v>7</v>
      </c>
      <c r="I1993" s="13">
        <f t="shared" si="93"/>
        <v>1496</v>
      </c>
      <c r="J1993" s="8">
        <f t="shared" si="94"/>
        <v>3</v>
      </c>
      <c r="K1993" s="6">
        <f t="shared" si="95"/>
        <v>3</v>
      </c>
    </row>
    <row r="1994" spans="3:11" x14ac:dyDescent="0.25">
      <c r="C1994" s="14">
        <v>43477</v>
      </c>
      <c r="D1994" s="8"/>
      <c r="E1994" s="77" t="s">
        <v>225</v>
      </c>
      <c r="F1994" s="8"/>
      <c r="G1994" s="8"/>
      <c r="H1994" s="15">
        <v>7</v>
      </c>
      <c r="I1994" s="13">
        <f t="shared" si="93"/>
        <v>1496</v>
      </c>
      <c r="J1994" s="8">
        <f t="shared" si="94"/>
        <v>2</v>
      </c>
      <c r="K1994" s="6">
        <f t="shared" si="95"/>
        <v>3</v>
      </c>
    </row>
    <row r="1995" spans="3:11" x14ac:dyDescent="0.25">
      <c r="C1995" s="14">
        <v>43477</v>
      </c>
      <c r="D1995" s="8"/>
      <c r="E1995" s="77" t="s">
        <v>225</v>
      </c>
      <c r="F1995" s="8"/>
      <c r="G1995" s="8"/>
      <c r="H1995" s="15">
        <v>7</v>
      </c>
      <c r="I1995" s="13">
        <f t="shared" si="93"/>
        <v>1496</v>
      </c>
      <c r="J1995" s="8">
        <f t="shared" si="94"/>
        <v>1</v>
      </c>
      <c r="K1995" s="6">
        <f t="shared" si="95"/>
        <v>3</v>
      </c>
    </row>
    <row r="1996" spans="3:11" x14ac:dyDescent="0.25">
      <c r="C1996" s="14">
        <v>43477</v>
      </c>
      <c r="D1996" s="8"/>
      <c r="E1996" s="77" t="s">
        <v>225</v>
      </c>
      <c r="F1996" s="8"/>
      <c r="G1996" s="8"/>
      <c r="H1996" s="15">
        <v>8</v>
      </c>
      <c r="I1996" s="13">
        <f t="shared" si="93"/>
        <v>1497</v>
      </c>
      <c r="J1996" s="8">
        <f t="shared" si="94"/>
        <v>3</v>
      </c>
      <c r="K1996" s="6">
        <f t="shared" si="95"/>
        <v>3</v>
      </c>
    </row>
    <row r="1997" spans="3:11" x14ac:dyDescent="0.25">
      <c r="C1997" s="14">
        <v>43477</v>
      </c>
      <c r="D1997" s="8"/>
      <c r="E1997" s="77" t="s">
        <v>225</v>
      </c>
      <c r="F1997" s="8"/>
      <c r="G1997" s="8"/>
      <c r="H1997" s="15">
        <v>8</v>
      </c>
      <c r="I1997" s="13">
        <f t="shared" si="93"/>
        <v>1497</v>
      </c>
      <c r="J1997" s="8">
        <f t="shared" si="94"/>
        <v>2</v>
      </c>
      <c r="K1997" s="6">
        <f t="shared" si="95"/>
        <v>3</v>
      </c>
    </row>
    <row r="1998" spans="3:11" x14ac:dyDescent="0.25">
      <c r="C1998" s="14">
        <v>43477</v>
      </c>
      <c r="D1998" s="8"/>
      <c r="E1998" s="77" t="s">
        <v>225</v>
      </c>
      <c r="F1998" s="8"/>
      <c r="G1998" s="8"/>
      <c r="H1998" s="15">
        <v>8</v>
      </c>
      <c r="I1998" s="13">
        <f t="shared" si="93"/>
        <v>1497</v>
      </c>
      <c r="J1998" s="8">
        <f t="shared" si="94"/>
        <v>1</v>
      </c>
      <c r="K1998" s="6">
        <f t="shared" si="95"/>
        <v>3</v>
      </c>
    </row>
    <row r="1999" spans="3:11" x14ac:dyDescent="0.25">
      <c r="C1999" s="14">
        <v>43484</v>
      </c>
      <c r="D1999" s="8"/>
      <c r="E1999" s="77" t="s">
        <v>225</v>
      </c>
      <c r="F1999" s="8"/>
      <c r="G1999" s="8"/>
      <c r="H1999" s="15">
        <v>2</v>
      </c>
      <c r="I1999" s="13">
        <f t="shared" si="93"/>
        <v>1498</v>
      </c>
      <c r="J1999" s="8">
        <f t="shared" si="94"/>
        <v>2</v>
      </c>
      <c r="K1999" s="6">
        <f t="shared" si="95"/>
        <v>2</v>
      </c>
    </row>
    <row r="2000" spans="3:11" x14ac:dyDescent="0.25">
      <c r="C2000" s="14">
        <v>43484</v>
      </c>
      <c r="D2000" s="8"/>
      <c r="E2000" s="77" t="s">
        <v>225</v>
      </c>
      <c r="F2000" s="8"/>
      <c r="G2000" s="8"/>
      <c r="H2000" s="15">
        <v>2</v>
      </c>
      <c r="I2000" s="13">
        <f t="shared" si="93"/>
        <v>1498</v>
      </c>
      <c r="J2000" s="8">
        <f t="shared" si="94"/>
        <v>1</v>
      </c>
      <c r="K2000" s="6">
        <f t="shared" si="95"/>
        <v>2</v>
      </c>
    </row>
    <row r="2001" spans="3:11" x14ac:dyDescent="0.25">
      <c r="C2001" s="14">
        <v>43484</v>
      </c>
      <c r="D2001" s="8"/>
      <c r="E2001" s="77" t="s">
        <v>225</v>
      </c>
      <c r="F2001" s="8"/>
      <c r="G2001" s="8"/>
      <c r="H2001" s="15">
        <v>6</v>
      </c>
      <c r="I2001" s="13">
        <f t="shared" si="93"/>
        <v>1499</v>
      </c>
      <c r="J2001" s="8">
        <f t="shared" si="94"/>
        <v>3</v>
      </c>
      <c r="K2001" s="6">
        <f t="shared" si="95"/>
        <v>3</v>
      </c>
    </row>
    <row r="2002" spans="3:11" x14ac:dyDescent="0.25">
      <c r="C2002" s="14">
        <v>43484</v>
      </c>
      <c r="D2002" s="8"/>
      <c r="E2002" s="77" t="s">
        <v>225</v>
      </c>
      <c r="F2002" s="8"/>
      <c r="G2002" s="8"/>
      <c r="H2002" s="15">
        <v>6</v>
      </c>
      <c r="I2002" s="13">
        <f t="shared" si="93"/>
        <v>1499</v>
      </c>
      <c r="J2002" s="8">
        <f t="shared" si="94"/>
        <v>2</v>
      </c>
      <c r="K2002" s="6">
        <f t="shared" si="95"/>
        <v>3</v>
      </c>
    </row>
    <row r="2003" spans="3:11" x14ac:dyDescent="0.25">
      <c r="C2003" s="14">
        <v>43484</v>
      </c>
      <c r="D2003" s="8"/>
      <c r="E2003" s="77" t="s">
        <v>225</v>
      </c>
      <c r="F2003" s="8"/>
      <c r="G2003" s="8"/>
      <c r="H2003" s="15">
        <v>6</v>
      </c>
      <c r="I2003" s="13">
        <f t="shared" si="93"/>
        <v>1499</v>
      </c>
      <c r="J2003" s="8">
        <f t="shared" si="94"/>
        <v>1</v>
      </c>
      <c r="K2003" s="6">
        <f t="shared" si="95"/>
        <v>3</v>
      </c>
    </row>
    <row r="2004" spans="3:11" x14ac:dyDescent="0.25">
      <c r="C2004" s="14">
        <v>43484</v>
      </c>
      <c r="D2004" s="8"/>
      <c r="E2004" s="77" t="s">
        <v>225</v>
      </c>
      <c r="F2004" s="8"/>
      <c r="G2004" s="8"/>
      <c r="H2004" s="15">
        <v>7</v>
      </c>
      <c r="I2004" s="13">
        <f t="shared" si="93"/>
        <v>1500</v>
      </c>
      <c r="J2004" s="8">
        <f t="shared" si="94"/>
        <v>3</v>
      </c>
      <c r="K2004" s="6">
        <f t="shared" si="95"/>
        <v>3</v>
      </c>
    </row>
    <row r="2005" spans="3:11" x14ac:dyDescent="0.25">
      <c r="C2005" s="14">
        <v>43484</v>
      </c>
      <c r="D2005" s="8"/>
      <c r="E2005" s="77" t="s">
        <v>225</v>
      </c>
      <c r="F2005" s="8"/>
      <c r="G2005" s="8"/>
      <c r="H2005" s="15">
        <v>7</v>
      </c>
      <c r="I2005" s="13">
        <f t="shared" si="93"/>
        <v>1500</v>
      </c>
      <c r="J2005" s="8">
        <f t="shared" si="94"/>
        <v>2</v>
      </c>
      <c r="K2005" s="6">
        <f t="shared" si="95"/>
        <v>3</v>
      </c>
    </row>
    <row r="2006" spans="3:11" x14ac:dyDescent="0.25">
      <c r="C2006" s="14">
        <v>43484</v>
      </c>
      <c r="D2006" s="8"/>
      <c r="E2006" s="77" t="s">
        <v>225</v>
      </c>
      <c r="F2006" s="8"/>
      <c r="G2006" s="8"/>
      <c r="H2006" s="15">
        <v>7</v>
      </c>
      <c r="I2006" s="13">
        <f t="shared" si="93"/>
        <v>1500</v>
      </c>
      <c r="J2006" s="8">
        <f t="shared" si="94"/>
        <v>1</v>
      </c>
      <c r="K2006" s="6">
        <f t="shared" si="95"/>
        <v>3</v>
      </c>
    </row>
    <row r="2007" spans="3:11" x14ac:dyDescent="0.25">
      <c r="C2007" s="14">
        <v>43484</v>
      </c>
      <c r="D2007" s="8"/>
      <c r="E2007" s="77" t="s">
        <v>225</v>
      </c>
      <c r="F2007" s="8"/>
      <c r="G2007" s="8"/>
      <c r="H2007" s="15">
        <v>8</v>
      </c>
      <c r="I2007" s="13">
        <f t="shared" si="93"/>
        <v>1501</v>
      </c>
      <c r="J2007" s="8">
        <f t="shared" si="94"/>
        <v>3</v>
      </c>
      <c r="K2007" s="6">
        <f t="shared" si="95"/>
        <v>3</v>
      </c>
    </row>
    <row r="2008" spans="3:11" x14ac:dyDescent="0.25">
      <c r="C2008" s="14">
        <v>43484</v>
      </c>
      <c r="D2008" s="8"/>
      <c r="E2008" s="77" t="s">
        <v>225</v>
      </c>
      <c r="F2008" s="8"/>
      <c r="G2008" s="8"/>
      <c r="H2008" s="15">
        <v>8</v>
      </c>
      <c r="I2008" s="13">
        <f t="shared" si="93"/>
        <v>1501</v>
      </c>
      <c r="J2008" s="8">
        <f t="shared" si="94"/>
        <v>2</v>
      </c>
      <c r="K2008" s="6">
        <f t="shared" si="95"/>
        <v>3</v>
      </c>
    </row>
    <row r="2009" spans="3:11" x14ac:dyDescent="0.25">
      <c r="C2009" s="14">
        <v>43484</v>
      </c>
      <c r="D2009" s="8"/>
      <c r="E2009" s="77" t="s">
        <v>225</v>
      </c>
      <c r="F2009" s="8"/>
      <c r="G2009" s="8"/>
      <c r="H2009" s="15">
        <v>8</v>
      </c>
      <c r="I2009" s="13">
        <f t="shared" si="93"/>
        <v>1501</v>
      </c>
      <c r="J2009" s="8">
        <f t="shared" si="94"/>
        <v>1</v>
      </c>
      <c r="K2009" s="6">
        <f t="shared" si="95"/>
        <v>3</v>
      </c>
    </row>
    <row r="2010" spans="3:11" x14ac:dyDescent="0.25">
      <c r="C2010" s="14">
        <v>43484</v>
      </c>
      <c r="D2010" s="8"/>
      <c r="E2010" s="77" t="s">
        <v>225</v>
      </c>
      <c r="F2010" s="8"/>
      <c r="G2010" s="8"/>
      <c r="H2010" s="15">
        <v>9</v>
      </c>
      <c r="I2010" s="13">
        <f t="shared" si="93"/>
        <v>1502</v>
      </c>
      <c r="J2010" s="8">
        <f t="shared" si="94"/>
        <v>3</v>
      </c>
      <c r="K2010" s="6">
        <f t="shared" si="95"/>
        <v>3</v>
      </c>
    </row>
    <row r="2011" spans="3:11" x14ac:dyDescent="0.25">
      <c r="C2011" s="14">
        <v>43484</v>
      </c>
      <c r="D2011" s="8"/>
      <c r="E2011" s="77" t="s">
        <v>225</v>
      </c>
      <c r="F2011" s="8"/>
      <c r="G2011" s="8"/>
      <c r="H2011" s="15">
        <v>9</v>
      </c>
      <c r="I2011" s="13">
        <f t="shared" si="93"/>
        <v>1502</v>
      </c>
      <c r="J2011" s="8">
        <f t="shared" si="94"/>
        <v>2</v>
      </c>
      <c r="K2011" s="6">
        <f t="shared" si="95"/>
        <v>3</v>
      </c>
    </row>
    <row r="2012" spans="3:11" x14ac:dyDescent="0.25">
      <c r="C2012" s="14">
        <v>43484</v>
      </c>
      <c r="D2012" s="8"/>
      <c r="E2012" s="77" t="s">
        <v>225</v>
      </c>
      <c r="F2012" s="8"/>
      <c r="G2012" s="8"/>
      <c r="H2012" s="15">
        <v>9</v>
      </c>
      <c r="I2012" s="13">
        <f t="shared" si="93"/>
        <v>1502</v>
      </c>
      <c r="J2012" s="8">
        <f t="shared" si="94"/>
        <v>1</v>
      </c>
      <c r="K2012" s="6">
        <f t="shared" si="95"/>
        <v>3</v>
      </c>
    </row>
    <row r="2013" spans="3:11" x14ac:dyDescent="0.25">
      <c r="C2013" s="14">
        <v>43491</v>
      </c>
      <c r="D2013" s="8"/>
      <c r="E2013" s="77" t="s">
        <v>107</v>
      </c>
      <c r="F2013" s="8"/>
      <c r="G2013" s="8"/>
      <c r="H2013" s="15">
        <v>2</v>
      </c>
      <c r="I2013" s="13">
        <f t="shared" si="93"/>
        <v>1503</v>
      </c>
      <c r="J2013" s="8">
        <f t="shared" si="94"/>
        <v>2</v>
      </c>
      <c r="K2013" s="6">
        <f t="shared" si="95"/>
        <v>2</v>
      </c>
    </row>
    <row r="2014" spans="3:11" x14ac:dyDescent="0.25">
      <c r="C2014" s="14">
        <v>43491</v>
      </c>
      <c r="D2014" s="8"/>
      <c r="E2014" s="77" t="s">
        <v>107</v>
      </c>
      <c r="F2014" s="8"/>
      <c r="G2014" s="8"/>
      <c r="H2014" s="15">
        <v>2</v>
      </c>
      <c r="I2014" s="13">
        <f t="shared" si="93"/>
        <v>1503</v>
      </c>
      <c r="J2014" s="8">
        <f t="shared" si="94"/>
        <v>1</v>
      </c>
      <c r="K2014" s="6">
        <f t="shared" si="95"/>
        <v>2</v>
      </c>
    </row>
    <row r="2015" spans="3:11" x14ac:dyDescent="0.25">
      <c r="C2015" s="14">
        <v>43491</v>
      </c>
      <c r="D2015" s="8"/>
      <c r="E2015" s="77" t="s">
        <v>107</v>
      </c>
      <c r="F2015" s="8"/>
      <c r="G2015" s="8"/>
      <c r="H2015" s="15">
        <v>3</v>
      </c>
      <c r="I2015" s="13">
        <f t="shared" si="93"/>
        <v>1504</v>
      </c>
      <c r="J2015" s="8">
        <f t="shared" si="94"/>
        <v>3</v>
      </c>
      <c r="K2015" s="6">
        <f t="shared" si="95"/>
        <v>3</v>
      </c>
    </row>
    <row r="2016" spans="3:11" x14ac:dyDescent="0.25">
      <c r="C2016" s="14">
        <v>43491</v>
      </c>
      <c r="D2016" s="8"/>
      <c r="E2016" s="77" t="s">
        <v>107</v>
      </c>
      <c r="F2016" s="8"/>
      <c r="G2016" s="8"/>
      <c r="H2016" s="15">
        <v>3</v>
      </c>
      <c r="I2016" s="13">
        <f t="shared" si="93"/>
        <v>1504</v>
      </c>
      <c r="J2016" s="8">
        <f t="shared" si="94"/>
        <v>2</v>
      </c>
      <c r="K2016" s="6">
        <f t="shared" si="95"/>
        <v>3</v>
      </c>
    </row>
    <row r="2017" spans="3:11" x14ac:dyDescent="0.25">
      <c r="C2017" s="14">
        <v>43491</v>
      </c>
      <c r="D2017" s="8"/>
      <c r="E2017" s="77" t="s">
        <v>107</v>
      </c>
      <c r="F2017" s="8"/>
      <c r="G2017" s="8"/>
      <c r="H2017" s="15">
        <v>3</v>
      </c>
      <c r="I2017" s="13">
        <f t="shared" si="93"/>
        <v>1504</v>
      </c>
      <c r="J2017" s="8">
        <f t="shared" si="94"/>
        <v>1</v>
      </c>
      <c r="K2017" s="6">
        <f t="shared" si="95"/>
        <v>3</v>
      </c>
    </row>
    <row r="2018" spans="3:11" x14ac:dyDescent="0.25">
      <c r="C2018" s="14">
        <v>43491</v>
      </c>
      <c r="D2018" s="8"/>
      <c r="E2018" s="77" t="s">
        <v>107</v>
      </c>
      <c r="F2018" s="8"/>
      <c r="G2018" s="8"/>
      <c r="H2018" s="15">
        <v>7</v>
      </c>
      <c r="I2018" s="13">
        <f t="shared" si="93"/>
        <v>1505</v>
      </c>
      <c r="J2018" s="8">
        <f t="shared" si="94"/>
        <v>3</v>
      </c>
      <c r="K2018" s="6">
        <f t="shared" si="95"/>
        <v>3</v>
      </c>
    </row>
    <row r="2019" spans="3:11" x14ac:dyDescent="0.25">
      <c r="C2019" s="14">
        <v>43491</v>
      </c>
      <c r="D2019" s="8"/>
      <c r="E2019" s="77" t="s">
        <v>107</v>
      </c>
      <c r="F2019" s="8"/>
      <c r="G2019" s="8"/>
      <c r="H2019" s="15">
        <v>7</v>
      </c>
      <c r="I2019" s="13">
        <f t="shared" si="93"/>
        <v>1505</v>
      </c>
      <c r="J2019" s="8">
        <f t="shared" si="94"/>
        <v>2</v>
      </c>
      <c r="K2019" s="6">
        <f t="shared" si="95"/>
        <v>3</v>
      </c>
    </row>
    <row r="2020" spans="3:11" x14ac:dyDescent="0.25">
      <c r="C2020" s="14">
        <v>43491</v>
      </c>
      <c r="D2020" s="8"/>
      <c r="E2020" s="77" t="s">
        <v>107</v>
      </c>
      <c r="F2020" s="8"/>
      <c r="G2020" s="8"/>
      <c r="H2020" s="15">
        <v>7</v>
      </c>
      <c r="I2020" s="13">
        <f t="shared" si="93"/>
        <v>1505</v>
      </c>
      <c r="J2020" s="8">
        <f t="shared" si="94"/>
        <v>1</v>
      </c>
      <c r="K2020" s="6">
        <f t="shared" si="95"/>
        <v>3</v>
      </c>
    </row>
    <row r="2021" spans="3:11" x14ac:dyDescent="0.25">
      <c r="C2021" s="14">
        <v>43491</v>
      </c>
      <c r="D2021" s="8"/>
      <c r="E2021" s="77" t="s">
        <v>107</v>
      </c>
      <c r="F2021" s="8"/>
      <c r="G2021" s="8"/>
      <c r="H2021" s="15">
        <v>8</v>
      </c>
      <c r="I2021" s="13">
        <f t="shared" si="93"/>
        <v>1506</v>
      </c>
      <c r="J2021" s="8">
        <f t="shared" si="94"/>
        <v>3</v>
      </c>
      <c r="K2021" s="6">
        <f t="shared" si="95"/>
        <v>3</v>
      </c>
    </row>
    <row r="2022" spans="3:11" x14ac:dyDescent="0.25">
      <c r="C2022" s="14">
        <v>43491</v>
      </c>
      <c r="D2022" s="8"/>
      <c r="E2022" s="77" t="s">
        <v>107</v>
      </c>
      <c r="F2022" s="8"/>
      <c r="G2022" s="8"/>
      <c r="H2022" s="15">
        <v>8</v>
      </c>
      <c r="I2022" s="13">
        <f t="shared" si="93"/>
        <v>1506</v>
      </c>
      <c r="J2022" s="8">
        <f t="shared" si="94"/>
        <v>2</v>
      </c>
      <c r="K2022" s="6">
        <f t="shared" si="95"/>
        <v>3</v>
      </c>
    </row>
    <row r="2023" spans="3:11" x14ac:dyDescent="0.25">
      <c r="C2023" s="14">
        <v>43491</v>
      </c>
      <c r="D2023" s="8"/>
      <c r="E2023" s="77" t="s">
        <v>107</v>
      </c>
      <c r="F2023" s="8"/>
      <c r="G2023" s="8"/>
      <c r="H2023" s="15">
        <v>8</v>
      </c>
      <c r="I2023" s="13">
        <f t="shared" si="93"/>
        <v>1506</v>
      </c>
      <c r="J2023" s="8">
        <f t="shared" si="94"/>
        <v>1</v>
      </c>
      <c r="K2023" s="6">
        <f t="shared" si="95"/>
        <v>3</v>
      </c>
    </row>
    <row r="2024" spans="3:11" x14ac:dyDescent="0.25">
      <c r="C2024" s="14">
        <v>43491</v>
      </c>
      <c r="D2024" s="8"/>
      <c r="E2024" s="77" t="s">
        <v>107</v>
      </c>
      <c r="F2024" s="8"/>
      <c r="G2024" s="8"/>
      <c r="H2024" s="15">
        <v>9</v>
      </c>
      <c r="I2024" s="13">
        <f t="shared" si="93"/>
        <v>1507</v>
      </c>
      <c r="J2024" s="8">
        <f t="shared" si="94"/>
        <v>2</v>
      </c>
      <c r="K2024" s="6">
        <f t="shared" si="95"/>
        <v>2</v>
      </c>
    </row>
    <row r="2025" spans="3:11" x14ac:dyDescent="0.25">
      <c r="C2025" s="14">
        <v>43491</v>
      </c>
      <c r="D2025" s="8"/>
      <c r="E2025" s="77" t="s">
        <v>107</v>
      </c>
      <c r="F2025" s="8"/>
      <c r="G2025" s="8"/>
      <c r="H2025" s="15">
        <v>9</v>
      </c>
      <c r="I2025" s="13">
        <f t="shared" si="93"/>
        <v>1507</v>
      </c>
      <c r="J2025" s="8">
        <f t="shared" si="94"/>
        <v>1</v>
      </c>
      <c r="K2025" s="6">
        <f t="shared" si="95"/>
        <v>2</v>
      </c>
    </row>
    <row r="2026" spans="3:11" x14ac:dyDescent="0.25">
      <c r="C2026" s="14">
        <v>43498</v>
      </c>
      <c r="D2026" s="8"/>
      <c r="E2026" s="77" t="s">
        <v>107</v>
      </c>
      <c r="F2026" s="8"/>
      <c r="G2026" s="8"/>
      <c r="H2026" s="15">
        <v>1</v>
      </c>
      <c r="I2026" s="13">
        <f t="shared" si="93"/>
        <v>1508</v>
      </c>
      <c r="J2026" s="8">
        <f t="shared" si="94"/>
        <v>3</v>
      </c>
      <c r="K2026" s="6">
        <f t="shared" si="95"/>
        <v>3</v>
      </c>
    </row>
    <row r="2027" spans="3:11" x14ac:dyDescent="0.25">
      <c r="C2027" s="14">
        <v>43498</v>
      </c>
      <c r="D2027" s="8"/>
      <c r="E2027" s="77" t="s">
        <v>107</v>
      </c>
      <c r="F2027" s="8"/>
      <c r="G2027" s="8"/>
      <c r="H2027" s="15">
        <v>1</v>
      </c>
      <c r="I2027" s="13">
        <f t="shared" si="93"/>
        <v>1508</v>
      </c>
      <c r="J2027" s="8">
        <f t="shared" si="94"/>
        <v>2</v>
      </c>
      <c r="K2027" s="6">
        <f t="shared" si="95"/>
        <v>3</v>
      </c>
    </row>
    <row r="2028" spans="3:11" x14ac:dyDescent="0.25">
      <c r="C2028" s="14">
        <v>43498</v>
      </c>
      <c r="D2028" s="8"/>
      <c r="E2028" s="77" t="s">
        <v>107</v>
      </c>
      <c r="F2028" s="8"/>
      <c r="G2028" s="8"/>
      <c r="H2028" s="15">
        <v>1</v>
      </c>
      <c r="I2028" s="13">
        <f t="shared" si="93"/>
        <v>1508</v>
      </c>
      <c r="J2028" s="8">
        <f t="shared" si="94"/>
        <v>1</v>
      </c>
      <c r="K2028" s="6">
        <f t="shared" si="95"/>
        <v>3</v>
      </c>
    </row>
    <row r="2029" spans="3:11" x14ac:dyDescent="0.25">
      <c r="C2029" s="14">
        <v>43498</v>
      </c>
      <c r="D2029" s="8"/>
      <c r="E2029" s="77" t="s">
        <v>107</v>
      </c>
      <c r="F2029" s="8"/>
      <c r="G2029" s="8"/>
      <c r="H2029" s="15">
        <v>2</v>
      </c>
      <c r="I2029" s="13">
        <f t="shared" si="93"/>
        <v>1509</v>
      </c>
      <c r="J2029" s="8">
        <f t="shared" si="94"/>
        <v>3</v>
      </c>
      <c r="K2029" s="6">
        <f t="shared" si="95"/>
        <v>3</v>
      </c>
    </row>
    <row r="2030" spans="3:11" x14ac:dyDescent="0.25">
      <c r="C2030" s="14">
        <v>43498</v>
      </c>
      <c r="D2030" s="8"/>
      <c r="E2030" s="77" t="s">
        <v>107</v>
      </c>
      <c r="F2030" s="8"/>
      <c r="G2030" s="8"/>
      <c r="H2030" s="15">
        <v>2</v>
      </c>
      <c r="I2030" s="13">
        <f t="shared" si="93"/>
        <v>1509</v>
      </c>
      <c r="J2030" s="8">
        <f t="shared" si="94"/>
        <v>2</v>
      </c>
      <c r="K2030" s="6">
        <f t="shared" si="95"/>
        <v>3</v>
      </c>
    </row>
    <row r="2031" spans="3:11" x14ac:dyDescent="0.25">
      <c r="C2031" s="14">
        <v>43498</v>
      </c>
      <c r="D2031" s="8"/>
      <c r="E2031" s="77" t="s">
        <v>107</v>
      </c>
      <c r="F2031" s="8"/>
      <c r="G2031" s="8"/>
      <c r="H2031" s="15">
        <v>2</v>
      </c>
      <c r="I2031" s="13">
        <f t="shared" si="93"/>
        <v>1509</v>
      </c>
      <c r="J2031" s="8">
        <f t="shared" si="94"/>
        <v>1</v>
      </c>
      <c r="K2031" s="6">
        <f t="shared" si="95"/>
        <v>3</v>
      </c>
    </row>
    <row r="2032" spans="3:11" x14ac:dyDescent="0.25">
      <c r="C2032" s="14">
        <v>43498</v>
      </c>
      <c r="D2032" s="8"/>
      <c r="E2032" s="77" t="s">
        <v>107</v>
      </c>
      <c r="F2032" s="8"/>
      <c r="G2032" s="8"/>
      <c r="H2032" s="15">
        <v>3</v>
      </c>
      <c r="I2032" s="13">
        <f t="shared" si="93"/>
        <v>1510</v>
      </c>
      <c r="J2032" s="8">
        <f t="shared" si="94"/>
        <v>3</v>
      </c>
      <c r="K2032" s="6">
        <f t="shared" si="95"/>
        <v>3</v>
      </c>
    </row>
    <row r="2033" spans="3:11" x14ac:dyDescent="0.25">
      <c r="C2033" s="14">
        <v>43498</v>
      </c>
      <c r="D2033" s="8"/>
      <c r="E2033" s="77" t="s">
        <v>107</v>
      </c>
      <c r="F2033" s="8"/>
      <c r="G2033" s="8"/>
      <c r="H2033" s="15">
        <v>3</v>
      </c>
      <c r="I2033" s="13">
        <f t="shared" si="93"/>
        <v>1510</v>
      </c>
      <c r="J2033" s="8">
        <f t="shared" si="94"/>
        <v>2</v>
      </c>
      <c r="K2033" s="6">
        <f t="shared" si="95"/>
        <v>3</v>
      </c>
    </row>
    <row r="2034" spans="3:11" x14ac:dyDescent="0.25">
      <c r="C2034" s="14">
        <v>43498</v>
      </c>
      <c r="D2034" s="8"/>
      <c r="E2034" s="77" t="s">
        <v>107</v>
      </c>
      <c r="F2034" s="8"/>
      <c r="G2034" s="8"/>
      <c r="H2034" s="15">
        <v>3</v>
      </c>
      <c r="I2034" s="13">
        <f t="shared" si="93"/>
        <v>1510</v>
      </c>
      <c r="J2034" s="8">
        <f t="shared" si="94"/>
        <v>1</v>
      </c>
      <c r="K2034" s="6">
        <f t="shared" si="95"/>
        <v>3</v>
      </c>
    </row>
    <row r="2035" spans="3:11" x14ac:dyDescent="0.25">
      <c r="C2035" s="14">
        <v>43498</v>
      </c>
      <c r="D2035" s="8"/>
      <c r="E2035" s="77" t="s">
        <v>107</v>
      </c>
      <c r="F2035" s="8"/>
      <c r="G2035" s="8"/>
      <c r="H2035" s="15">
        <v>4</v>
      </c>
      <c r="I2035" s="13">
        <f t="shared" si="93"/>
        <v>1511</v>
      </c>
      <c r="J2035" s="8">
        <f t="shared" si="94"/>
        <v>3</v>
      </c>
      <c r="K2035" s="6">
        <f t="shared" si="95"/>
        <v>3</v>
      </c>
    </row>
    <row r="2036" spans="3:11" x14ac:dyDescent="0.25">
      <c r="C2036" s="14">
        <v>43498</v>
      </c>
      <c r="D2036" s="8"/>
      <c r="E2036" s="77" t="s">
        <v>107</v>
      </c>
      <c r="F2036" s="8"/>
      <c r="G2036" s="8"/>
      <c r="H2036" s="15">
        <v>4</v>
      </c>
      <c r="I2036" s="13">
        <f t="shared" si="93"/>
        <v>1511</v>
      </c>
      <c r="J2036" s="8">
        <f t="shared" si="94"/>
        <v>2</v>
      </c>
      <c r="K2036" s="6">
        <f t="shared" si="95"/>
        <v>3</v>
      </c>
    </row>
    <row r="2037" spans="3:11" x14ac:dyDescent="0.25">
      <c r="C2037" s="14">
        <v>43498</v>
      </c>
      <c r="D2037" s="8"/>
      <c r="E2037" s="77" t="s">
        <v>107</v>
      </c>
      <c r="F2037" s="8"/>
      <c r="G2037" s="8"/>
      <c r="H2037" s="15">
        <v>4</v>
      </c>
      <c r="I2037" s="13">
        <f t="shared" si="93"/>
        <v>1511</v>
      </c>
      <c r="J2037" s="8">
        <f t="shared" si="94"/>
        <v>1</v>
      </c>
      <c r="K2037" s="6">
        <f t="shared" si="95"/>
        <v>3</v>
      </c>
    </row>
    <row r="2038" spans="3:11" x14ac:dyDescent="0.25">
      <c r="C2038" s="14">
        <v>43498</v>
      </c>
      <c r="D2038" s="8"/>
      <c r="E2038" s="77" t="s">
        <v>107</v>
      </c>
      <c r="F2038" s="8"/>
      <c r="G2038" s="8"/>
      <c r="H2038" s="15">
        <v>6</v>
      </c>
      <c r="I2038" s="13">
        <f t="shared" si="93"/>
        <v>1512</v>
      </c>
      <c r="J2038" s="8">
        <f t="shared" si="94"/>
        <v>3</v>
      </c>
      <c r="K2038" s="6">
        <f t="shared" si="95"/>
        <v>3</v>
      </c>
    </row>
    <row r="2039" spans="3:11" x14ac:dyDescent="0.25">
      <c r="C2039" s="14">
        <v>43498</v>
      </c>
      <c r="D2039" s="8"/>
      <c r="E2039" s="77" t="s">
        <v>107</v>
      </c>
      <c r="F2039" s="8"/>
      <c r="G2039" s="8"/>
      <c r="H2039" s="15">
        <v>6</v>
      </c>
      <c r="I2039" s="13">
        <f t="shared" si="93"/>
        <v>1512</v>
      </c>
      <c r="J2039" s="8">
        <f t="shared" si="94"/>
        <v>2</v>
      </c>
      <c r="K2039" s="6">
        <f t="shared" si="95"/>
        <v>3</v>
      </c>
    </row>
    <row r="2040" spans="3:11" x14ac:dyDescent="0.25">
      <c r="C2040" s="14">
        <v>43498</v>
      </c>
      <c r="D2040" s="8"/>
      <c r="E2040" s="77" t="s">
        <v>107</v>
      </c>
      <c r="F2040" s="8"/>
      <c r="G2040" s="8"/>
      <c r="H2040" s="15">
        <v>6</v>
      </c>
      <c r="I2040" s="13">
        <f t="shared" si="93"/>
        <v>1512</v>
      </c>
      <c r="J2040" s="8">
        <f t="shared" si="94"/>
        <v>1</v>
      </c>
      <c r="K2040" s="6">
        <f t="shared" si="95"/>
        <v>3</v>
      </c>
    </row>
    <row r="2041" spans="3:11" x14ac:dyDescent="0.25">
      <c r="C2041" s="14">
        <v>43498</v>
      </c>
      <c r="D2041" s="8"/>
      <c r="E2041" s="77" t="s">
        <v>107</v>
      </c>
      <c r="F2041" s="8"/>
      <c r="G2041" s="8"/>
      <c r="H2041" s="15">
        <v>9</v>
      </c>
      <c r="I2041" s="13">
        <f t="shared" si="93"/>
        <v>1513</v>
      </c>
      <c r="J2041" s="8">
        <f t="shared" si="94"/>
        <v>3</v>
      </c>
      <c r="K2041" s="6">
        <f t="shared" si="95"/>
        <v>3</v>
      </c>
    </row>
    <row r="2042" spans="3:11" x14ac:dyDescent="0.25">
      <c r="C2042" s="14">
        <v>43498</v>
      </c>
      <c r="D2042" s="8"/>
      <c r="E2042" s="77" t="s">
        <v>107</v>
      </c>
      <c r="F2042" s="8"/>
      <c r="G2042" s="8"/>
      <c r="H2042" s="15">
        <v>9</v>
      </c>
      <c r="I2042" s="13">
        <f t="shared" si="93"/>
        <v>1513</v>
      </c>
      <c r="J2042" s="8">
        <f t="shared" si="94"/>
        <v>2</v>
      </c>
      <c r="K2042" s="6">
        <f t="shared" si="95"/>
        <v>3</v>
      </c>
    </row>
    <row r="2043" spans="3:11" x14ac:dyDescent="0.25">
      <c r="C2043" s="14">
        <v>43498</v>
      </c>
      <c r="D2043" s="8"/>
      <c r="E2043" s="77" t="s">
        <v>107</v>
      </c>
      <c r="F2043" s="8"/>
      <c r="G2043" s="8"/>
      <c r="H2043" s="15">
        <v>9</v>
      </c>
      <c r="I2043" s="13">
        <f t="shared" si="93"/>
        <v>1513</v>
      </c>
      <c r="J2043" s="8">
        <f t="shared" si="94"/>
        <v>1</v>
      </c>
      <c r="K2043" s="6">
        <f t="shared" si="95"/>
        <v>3</v>
      </c>
    </row>
    <row r="2044" spans="3:11" x14ac:dyDescent="0.25">
      <c r="C2044" s="14">
        <v>43505</v>
      </c>
      <c r="D2044" s="8"/>
      <c r="E2044" s="77" t="s">
        <v>107</v>
      </c>
      <c r="F2044" s="8"/>
      <c r="G2044" s="8"/>
      <c r="H2044" s="15">
        <v>1</v>
      </c>
      <c r="I2044" s="13">
        <f t="shared" si="93"/>
        <v>1514</v>
      </c>
      <c r="J2044" s="8">
        <f t="shared" si="94"/>
        <v>3</v>
      </c>
      <c r="K2044" s="6">
        <f t="shared" si="95"/>
        <v>3</v>
      </c>
    </row>
    <row r="2045" spans="3:11" x14ac:dyDescent="0.25">
      <c r="C2045" s="14">
        <v>43505</v>
      </c>
      <c r="D2045" s="8"/>
      <c r="E2045" s="77" t="s">
        <v>107</v>
      </c>
      <c r="F2045" s="8"/>
      <c r="G2045" s="8"/>
      <c r="H2045" s="15">
        <v>1</v>
      </c>
      <c r="I2045" s="13">
        <f t="shared" si="93"/>
        <v>1514</v>
      </c>
      <c r="J2045" s="8">
        <f t="shared" si="94"/>
        <v>2</v>
      </c>
      <c r="K2045" s="6">
        <f t="shared" si="95"/>
        <v>3</v>
      </c>
    </row>
    <row r="2046" spans="3:11" x14ac:dyDescent="0.25">
      <c r="C2046" s="14">
        <v>43505</v>
      </c>
      <c r="D2046" s="8"/>
      <c r="E2046" s="77" t="s">
        <v>107</v>
      </c>
      <c r="F2046" s="8"/>
      <c r="G2046" s="8"/>
      <c r="H2046" s="15">
        <v>1</v>
      </c>
      <c r="I2046" s="13">
        <f t="shared" si="93"/>
        <v>1514</v>
      </c>
      <c r="J2046" s="8">
        <f t="shared" si="94"/>
        <v>1</v>
      </c>
      <c r="K2046" s="6">
        <f t="shared" si="95"/>
        <v>3</v>
      </c>
    </row>
    <row r="2047" spans="3:11" x14ac:dyDescent="0.25">
      <c r="C2047" s="14">
        <v>43505</v>
      </c>
      <c r="D2047" s="8"/>
      <c r="E2047" s="77" t="s">
        <v>107</v>
      </c>
      <c r="F2047" s="8"/>
      <c r="G2047" s="8"/>
      <c r="H2047" s="15">
        <v>3</v>
      </c>
      <c r="I2047" s="13">
        <f t="shared" si="93"/>
        <v>1515</v>
      </c>
      <c r="J2047" s="8">
        <f t="shared" si="94"/>
        <v>3</v>
      </c>
      <c r="K2047" s="6">
        <f t="shared" si="95"/>
        <v>3</v>
      </c>
    </row>
    <row r="2048" spans="3:11" x14ac:dyDescent="0.25">
      <c r="C2048" s="14">
        <v>43505</v>
      </c>
      <c r="D2048" s="8"/>
      <c r="E2048" s="77" t="s">
        <v>107</v>
      </c>
      <c r="F2048" s="8"/>
      <c r="G2048" s="8"/>
      <c r="H2048" s="15">
        <v>3</v>
      </c>
      <c r="I2048" s="13">
        <f t="shared" si="93"/>
        <v>1515</v>
      </c>
      <c r="J2048" s="8">
        <f t="shared" si="94"/>
        <v>2</v>
      </c>
      <c r="K2048" s="6">
        <f t="shared" si="95"/>
        <v>3</v>
      </c>
    </row>
    <row r="2049" spans="3:11" x14ac:dyDescent="0.25">
      <c r="C2049" s="14">
        <v>43505</v>
      </c>
      <c r="D2049" s="8"/>
      <c r="E2049" s="77" t="s">
        <v>107</v>
      </c>
      <c r="F2049" s="8"/>
      <c r="G2049" s="8"/>
      <c r="H2049" s="15">
        <v>3</v>
      </c>
      <c r="I2049" s="13">
        <f t="shared" si="93"/>
        <v>1515</v>
      </c>
      <c r="J2049" s="8">
        <f t="shared" si="94"/>
        <v>1</v>
      </c>
      <c r="K2049" s="6">
        <f t="shared" si="95"/>
        <v>3</v>
      </c>
    </row>
    <row r="2050" spans="3:11" x14ac:dyDescent="0.25">
      <c r="C2050" s="14">
        <v>43505</v>
      </c>
      <c r="D2050" s="8"/>
      <c r="E2050" s="77" t="s">
        <v>107</v>
      </c>
      <c r="F2050" s="8"/>
      <c r="G2050" s="8"/>
      <c r="H2050" s="15">
        <v>7</v>
      </c>
      <c r="I2050" s="13">
        <f t="shared" si="93"/>
        <v>1516</v>
      </c>
      <c r="J2050" s="8">
        <f t="shared" si="94"/>
        <v>3</v>
      </c>
      <c r="K2050" s="6">
        <f t="shared" si="95"/>
        <v>3</v>
      </c>
    </row>
    <row r="2051" spans="3:11" x14ac:dyDescent="0.25">
      <c r="C2051" s="14">
        <v>43505</v>
      </c>
      <c r="D2051" s="8"/>
      <c r="E2051" s="77" t="s">
        <v>107</v>
      </c>
      <c r="F2051" s="8"/>
      <c r="G2051" s="8"/>
      <c r="H2051" s="15">
        <v>7</v>
      </c>
      <c r="I2051" s="13">
        <f t="shared" si="93"/>
        <v>1516</v>
      </c>
      <c r="J2051" s="8">
        <f t="shared" si="94"/>
        <v>2</v>
      </c>
      <c r="K2051" s="6">
        <f t="shared" si="95"/>
        <v>3</v>
      </c>
    </row>
    <row r="2052" spans="3:11" x14ac:dyDescent="0.25">
      <c r="C2052" s="14">
        <v>43505</v>
      </c>
      <c r="D2052" s="8"/>
      <c r="E2052" s="77" t="s">
        <v>107</v>
      </c>
      <c r="F2052" s="8"/>
      <c r="G2052" s="8"/>
      <c r="H2052" s="15">
        <v>7</v>
      </c>
      <c r="I2052" s="13">
        <f t="shared" si="93"/>
        <v>1516</v>
      </c>
      <c r="J2052" s="8">
        <f t="shared" si="94"/>
        <v>1</v>
      </c>
      <c r="K2052" s="6">
        <f t="shared" si="95"/>
        <v>3</v>
      </c>
    </row>
    <row r="2053" spans="3:11" x14ac:dyDescent="0.25">
      <c r="C2053" s="14">
        <v>43505</v>
      </c>
      <c r="D2053" s="8"/>
      <c r="E2053" s="77" t="s">
        <v>107</v>
      </c>
      <c r="F2053" s="8"/>
      <c r="G2053" s="8"/>
      <c r="H2053" s="15">
        <v>8</v>
      </c>
      <c r="I2053" s="13">
        <f t="shared" si="93"/>
        <v>1517</v>
      </c>
      <c r="J2053" s="8">
        <f t="shared" si="94"/>
        <v>3</v>
      </c>
      <c r="K2053" s="6">
        <f t="shared" si="95"/>
        <v>3</v>
      </c>
    </row>
    <row r="2054" spans="3:11" x14ac:dyDescent="0.25">
      <c r="C2054" s="14">
        <v>43505</v>
      </c>
      <c r="D2054" s="8"/>
      <c r="E2054" s="77" t="s">
        <v>107</v>
      </c>
      <c r="F2054" s="8"/>
      <c r="G2054" s="8"/>
      <c r="H2054" s="15">
        <v>8</v>
      </c>
      <c r="I2054" s="13">
        <f t="shared" ref="I2054:I2117" si="96">IF(AND(C2054=C2053,H2054=H2053,D2053=D2054),I2053,I2053+1)</f>
        <v>1517</v>
      </c>
      <c r="J2054" s="8">
        <f t="shared" ref="J2054:J2117" si="97">IF(I2054=I2056,3,IF(I2054=I2055,2,1))</f>
        <v>2</v>
      </c>
      <c r="K2054" s="6">
        <f t="shared" ref="K2054:K2117" si="98">IF(J2052=3,3,IF(J2053=3,3,IF(J2053=2,2,J2054)))</f>
        <v>3</v>
      </c>
    </row>
    <row r="2055" spans="3:11" x14ac:dyDescent="0.25">
      <c r="C2055" s="14">
        <v>43505</v>
      </c>
      <c r="D2055" s="8"/>
      <c r="E2055" s="77" t="s">
        <v>107</v>
      </c>
      <c r="F2055" s="8"/>
      <c r="G2055" s="8"/>
      <c r="H2055" s="15">
        <v>8</v>
      </c>
      <c r="I2055" s="13">
        <f t="shared" si="96"/>
        <v>1517</v>
      </c>
      <c r="J2055" s="8">
        <f t="shared" si="97"/>
        <v>1</v>
      </c>
      <c r="K2055" s="6">
        <f t="shared" si="98"/>
        <v>3</v>
      </c>
    </row>
    <row r="2056" spans="3:11" x14ac:dyDescent="0.25">
      <c r="C2056" s="14">
        <v>43505</v>
      </c>
      <c r="D2056" s="8"/>
      <c r="E2056" s="77" t="s">
        <v>107</v>
      </c>
      <c r="F2056" s="8"/>
      <c r="G2056" s="8"/>
      <c r="H2056" s="15">
        <v>9</v>
      </c>
      <c r="I2056" s="13">
        <f t="shared" si="96"/>
        <v>1518</v>
      </c>
      <c r="J2056" s="8">
        <f t="shared" si="97"/>
        <v>3</v>
      </c>
      <c r="K2056" s="6">
        <f t="shared" si="98"/>
        <v>3</v>
      </c>
    </row>
    <row r="2057" spans="3:11" x14ac:dyDescent="0.25">
      <c r="C2057" s="14">
        <v>43505</v>
      </c>
      <c r="D2057" s="8"/>
      <c r="E2057" s="77" t="s">
        <v>107</v>
      </c>
      <c r="F2057" s="8"/>
      <c r="G2057" s="8"/>
      <c r="H2057" s="15">
        <v>9</v>
      </c>
      <c r="I2057" s="13">
        <f t="shared" si="96"/>
        <v>1518</v>
      </c>
      <c r="J2057" s="8">
        <f t="shared" si="97"/>
        <v>2</v>
      </c>
      <c r="K2057" s="6">
        <f t="shared" si="98"/>
        <v>3</v>
      </c>
    </row>
    <row r="2058" spans="3:11" x14ac:dyDescent="0.25">
      <c r="C2058" s="14">
        <v>43505</v>
      </c>
      <c r="D2058" s="8"/>
      <c r="E2058" s="77" t="s">
        <v>107</v>
      </c>
      <c r="F2058" s="8"/>
      <c r="G2058" s="8"/>
      <c r="H2058" s="15">
        <v>9</v>
      </c>
      <c r="I2058" s="13">
        <f t="shared" si="96"/>
        <v>1518</v>
      </c>
      <c r="J2058" s="8">
        <f t="shared" si="97"/>
        <v>1</v>
      </c>
      <c r="K2058" s="6">
        <f t="shared" si="98"/>
        <v>3</v>
      </c>
    </row>
    <row r="2059" spans="3:11" x14ac:dyDescent="0.25">
      <c r="C2059" s="14">
        <v>43512</v>
      </c>
      <c r="D2059" s="8"/>
      <c r="E2059" s="77" t="s">
        <v>225</v>
      </c>
      <c r="F2059" s="8"/>
      <c r="G2059" s="8"/>
      <c r="H2059" s="15">
        <v>1</v>
      </c>
      <c r="I2059" s="13">
        <f t="shared" si="96"/>
        <v>1519</v>
      </c>
      <c r="J2059" s="8">
        <f t="shared" si="97"/>
        <v>3</v>
      </c>
      <c r="K2059" s="6">
        <f t="shared" si="98"/>
        <v>3</v>
      </c>
    </row>
    <row r="2060" spans="3:11" x14ac:dyDescent="0.25">
      <c r="C2060" s="14">
        <v>43512</v>
      </c>
      <c r="D2060" s="8"/>
      <c r="E2060" s="77" t="s">
        <v>225</v>
      </c>
      <c r="F2060" s="8"/>
      <c r="G2060" s="8"/>
      <c r="H2060" s="15">
        <v>1</v>
      </c>
      <c r="I2060" s="13">
        <f t="shared" si="96"/>
        <v>1519</v>
      </c>
      <c r="J2060" s="8">
        <f t="shared" si="97"/>
        <v>2</v>
      </c>
      <c r="K2060" s="6">
        <f t="shared" si="98"/>
        <v>3</v>
      </c>
    </row>
    <row r="2061" spans="3:11" x14ac:dyDescent="0.25">
      <c r="C2061" s="14">
        <v>43512</v>
      </c>
      <c r="D2061" s="8"/>
      <c r="E2061" s="77" t="s">
        <v>225</v>
      </c>
      <c r="F2061" s="8"/>
      <c r="G2061" s="8"/>
      <c r="H2061" s="15">
        <v>1</v>
      </c>
      <c r="I2061" s="13">
        <f t="shared" si="96"/>
        <v>1519</v>
      </c>
      <c r="J2061" s="8">
        <f t="shared" si="97"/>
        <v>1</v>
      </c>
      <c r="K2061" s="6">
        <f t="shared" si="98"/>
        <v>3</v>
      </c>
    </row>
    <row r="2062" spans="3:11" x14ac:dyDescent="0.25">
      <c r="C2062" s="14">
        <v>43512</v>
      </c>
      <c r="D2062" s="8"/>
      <c r="E2062" s="77" t="s">
        <v>225</v>
      </c>
      <c r="F2062" s="8"/>
      <c r="G2062" s="8"/>
      <c r="H2062" s="15">
        <v>2</v>
      </c>
      <c r="I2062" s="13">
        <f t="shared" si="96"/>
        <v>1520</v>
      </c>
      <c r="J2062" s="8">
        <f t="shared" si="97"/>
        <v>2</v>
      </c>
      <c r="K2062" s="6">
        <f t="shared" si="98"/>
        <v>2</v>
      </c>
    </row>
    <row r="2063" spans="3:11" x14ac:dyDescent="0.25">
      <c r="C2063" s="14">
        <v>43512</v>
      </c>
      <c r="D2063" s="8"/>
      <c r="E2063" s="77" t="s">
        <v>225</v>
      </c>
      <c r="F2063" s="8"/>
      <c r="G2063" s="8"/>
      <c r="H2063" s="15">
        <v>2</v>
      </c>
      <c r="I2063" s="13">
        <f t="shared" si="96"/>
        <v>1520</v>
      </c>
      <c r="J2063" s="8">
        <f t="shared" si="97"/>
        <v>1</v>
      </c>
      <c r="K2063" s="6">
        <f t="shared" si="98"/>
        <v>2</v>
      </c>
    </row>
    <row r="2064" spans="3:11" x14ac:dyDescent="0.25">
      <c r="C2064" s="14">
        <v>43512</v>
      </c>
      <c r="D2064" s="8"/>
      <c r="E2064" s="77" t="s">
        <v>225</v>
      </c>
      <c r="F2064" s="8"/>
      <c r="G2064" s="8"/>
      <c r="H2064" s="15">
        <v>3</v>
      </c>
      <c r="I2064" s="13">
        <f t="shared" si="96"/>
        <v>1521</v>
      </c>
      <c r="J2064" s="8">
        <f t="shared" si="97"/>
        <v>2</v>
      </c>
      <c r="K2064" s="6">
        <f t="shared" si="98"/>
        <v>2</v>
      </c>
    </row>
    <row r="2065" spans="3:11" x14ac:dyDescent="0.25">
      <c r="C2065" s="14">
        <v>43512</v>
      </c>
      <c r="D2065" s="8"/>
      <c r="E2065" s="77" t="s">
        <v>225</v>
      </c>
      <c r="F2065" s="8"/>
      <c r="G2065" s="8"/>
      <c r="H2065" s="15">
        <v>3</v>
      </c>
      <c r="I2065" s="13">
        <f t="shared" si="96"/>
        <v>1521</v>
      </c>
      <c r="J2065" s="8">
        <f t="shared" si="97"/>
        <v>1</v>
      </c>
      <c r="K2065" s="6">
        <f t="shared" si="98"/>
        <v>2</v>
      </c>
    </row>
    <row r="2066" spans="3:11" x14ac:dyDescent="0.25">
      <c r="C2066" s="14">
        <v>43512</v>
      </c>
      <c r="D2066" s="8"/>
      <c r="E2066" s="77" t="s">
        <v>225</v>
      </c>
      <c r="F2066" s="8"/>
      <c r="G2066" s="8"/>
      <c r="H2066" s="15">
        <v>5</v>
      </c>
      <c r="I2066" s="13">
        <f t="shared" si="96"/>
        <v>1522</v>
      </c>
      <c r="J2066" s="8">
        <f t="shared" si="97"/>
        <v>2</v>
      </c>
      <c r="K2066" s="6">
        <f t="shared" si="98"/>
        <v>2</v>
      </c>
    </row>
    <row r="2067" spans="3:11" x14ac:dyDescent="0.25">
      <c r="C2067" s="14">
        <v>43512</v>
      </c>
      <c r="D2067" s="8"/>
      <c r="E2067" s="77" t="s">
        <v>225</v>
      </c>
      <c r="F2067" s="8"/>
      <c r="G2067" s="8"/>
      <c r="H2067" s="15">
        <v>5</v>
      </c>
      <c r="I2067" s="13">
        <f t="shared" si="96"/>
        <v>1522</v>
      </c>
      <c r="J2067" s="8">
        <f t="shared" si="97"/>
        <v>1</v>
      </c>
      <c r="K2067" s="6">
        <f t="shared" si="98"/>
        <v>2</v>
      </c>
    </row>
    <row r="2068" spans="3:11" x14ac:dyDescent="0.25">
      <c r="C2068" s="14">
        <v>43512</v>
      </c>
      <c r="D2068" s="8"/>
      <c r="E2068" s="77" t="s">
        <v>225</v>
      </c>
      <c r="F2068" s="8"/>
      <c r="G2068" s="8"/>
      <c r="H2068" s="15">
        <v>6</v>
      </c>
      <c r="I2068" s="13">
        <f t="shared" si="96"/>
        <v>1523</v>
      </c>
      <c r="J2068" s="8">
        <f t="shared" si="97"/>
        <v>3</v>
      </c>
      <c r="K2068" s="6">
        <f t="shared" si="98"/>
        <v>3</v>
      </c>
    </row>
    <row r="2069" spans="3:11" x14ac:dyDescent="0.25">
      <c r="C2069" s="14">
        <v>43512</v>
      </c>
      <c r="D2069" s="8"/>
      <c r="E2069" s="77" t="s">
        <v>225</v>
      </c>
      <c r="F2069" s="8"/>
      <c r="G2069" s="8"/>
      <c r="H2069" s="15">
        <v>6</v>
      </c>
      <c r="I2069" s="13">
        <f t="shared" si="96"/>
        <v>1523</v>
      </c>
      <c r="J2069" s="8">
        <f t="shared" si="97"/>
        <v>2</v>
      </c>
      <c r="K2069" s="6">
        <f t="shared" si="98"/>
        <v>3</v>
      </c>
    </row>
    <row r="2070" spans="3:11" x14ac:dyDescent="0.25">
      <c r="C2070" s="14">
        <v>43512</v>
      </c>
      <c r="D2070" s="8"/>
      <c r="E2070" s="77" t="s">
        <v>225</v>
      </c>
      <c r="F2070" s="8"/>
      <c r="G2070" s="8"/>
      <c r="H2070" s="15">
        <v>6</v>
      </c>
      <c r="I2070" s="13">
        <f t="shared" si="96"/>
        <v>1523</v>
      </c>
      <c r="J2070" s="8">
        <f t="shared" si="97"/>
        <v>1</v>
      </c>
      <c r="K2070" s="6">
        <f t="shared" si="98"/>
        <v>3</v>
      </c>
    </row>
    <row r="2071" spans="3:11" x14ac:dyDescent="0.25">
      <c r="C2071" s="14">
        <v>43512</v>
      </c>
      <c r="D2071" s="8"/>
      <c r="E2071" s="77" t="s">
        <v>225</v>
      </c>
      <c r="F2071" s="8"/>
      <c r="G2071" s="8"/>
      <c r="H2071" s="15">
        <v>9</v>
      </c>
      <c r="I2071" s="13">
        <f t="shared" si="96"/>
        <v>1524</v>
      </c>
      <c r="J2071" s="8">
        <f t="shared" si="97"/>
        <v>3</v>
      </c>
      <c r="K2071" s="6">
        <f t="shared" si="98"/>
        <v>3</v>
      </c>
    </row>
    <row r="2072" spans="3:11" x14ac:dyDescent="0.25">
      <c r="C2072" s="14">
        <v>43512</v>
      </c>
      <c r="D2072" s="8"/>
      <c r="E2072" s="77" t="s">
        <v>225</v>
      </c>
      <c r="F2072" s="8"/>
      <c r="G2072" s="8"/>
      <c r="H2072" s="15">
        <v>9</v>
      </c>
      <c r="I2072" s="13">
        <f t="shared" si="96"/>
        <v>1524</v>
      </c>
      <c r="J2072" s="8">
        <f t="shared" si="97"/>
        <v>2</v>
      </c>
      <c r="K2072" s="6">
        <f t="shared" si="98"/>
        <v>3</v>
      </c>
    </row>
    <row r="2073" spans="3:11" x14ac:dyDescent="0.25">
      <c r="C2073" s="14">
        <v>43512</v>
      </c>
      <c r="D2073" s="8"/>
      <c r="E2073" s="77" t="s">
        <v>225</v>
      </c>
      <c r="F2073" s="8"/>
      <c r="G2073" s="8"/>
      <c r="H2073" s="15">
        <v>9</v>
      </c>
      <c r="I2073" s="13">
        <f t="shared" si="96"/>
        <v>1524</v>
      </c>
      <c r="J2073" s="8">
        <f t="shared" si="97"/>
        <v>1</v>
      </c>
      <c r="K2073" s="6">
        <f t="shared" si="98"/>
        <v>3</v>
      </c>
    </row>
    <row r="2074" spans="3:11" x14ac:dyDescent="0.25">
      <c r="C2074" s="14">
        <v>43519</v>
      </c>
      <c r="D2074" s="8"/>
      <c r="E2074" s="77" t="s">
        <v>107</v>
      </c>
      <c r="F2074" s="8"/>
      <c r="G2074" s="8"/>
      <c r="H2074" s="15">
        <v>1</v>
      </c>
      <c r="I2074" s="13">
        <f t="shared" si="96"/>
        <v>1525</v>
      </c>
      <c r="J2074" s="8">
        <f t="shared" si="97"/>
        <v>3</v>
      </c>
      <c r="K2074" s="6">
        <f t="shared" si="98"/>
        <v>3</v>
      </c>
    </row>
    <row r="2075" spans="3:11" x14ac:dyDescent="0.25">
      <c r="C2075" s="14">
        <v>43519</v>
      </c>
      <c r="D2075" s="8"/>
      <c r="E2075" s="77" t="s">
        <v>107</v>
      </c>
      <c r="F2075" s="8"/>
      <c r="G2075" s="8"/>
      <c r="H2075" s="15">
        <v>1</v>
      </c>
      <c r="I2075" s="13">
        <f t="shared" si="96"/>
        <v>1525</v>
      </c>
      <c r="J2075" s="8">
        <f t="shared" si="97"/>
        <v>2</v>
      </c>
      <c r="K2075" s="6">
        <f t="shared" si="98"/>
        <v>3</v>
      </c>
    </row>
    <row r="2076" spans="3:11" x14ac:dyDescent="0.25">
      <c r="C2076" s="14">
        <v>43519</v>
      </c>
      <c r="D2076" s="8"/>
      <c r="E2076" s="77" t="s">
        <v>107</v>
      </c>
      <c r="F2076" s="8"/>
      <c r="G2076" s="8"/>
      <c r="H2076" s="15">
        <v>1</v>
      </c>
      <c r="I2076" s="13">
        <f t="shared" si="96"/>
        <v>1525</v>
      </c>
      <c r="J2076" s="8">
        <f t="shared" si="97"/>
        <v>1</v>
      </c>
      <c r="K2076" s="6">
        <f t="shared" si="98"/>
        <v>3</v>
      </c>
    </row>
    <row r="2077" spans="3:11" x14ac:dyDescent="0.25">
      <c r="C2077" s="14">
        <v>43519</v>
      </c>
      <c r="D2077" s="8"/>
      <c r="E2077" s="77" t="s">
        <v>107</v>
      </c>
      <c r="F2077" s="8"/>
      <c r="G2077" s="8"/>
      <c r="H2077" s="15">
        <v>3</v>
      </c>
      <c r="I2077" s="13">
        <f t="shared" si="96"/>
        <v>1526</v>
      </c>
      <c r="J2077" s="8">
        <f t="shared" si="97"/>
        <v>3</v>
      </c>
      <c r="K2077" s="6">
        <f t="shared" si="98"/>
        <v>3</v>
      </c>
    </row>
    <row r="2078" spans="3:11" x14ac:dyDescent="0.25">
      <c r="C2078" s="14">
        <v>43519</v>
      </c>
      <c r="D2078" s="8"/>
      <c r="E2078" s="77" t="s">
        <v>107</v>
      </c>
      <c r="F2078" s="8"/>
      <c r="G2078" s="8"/>
      <c r="H2078" s="15">
        <v>3</v>
      </c>
      <c r="I2078" s="13">
        <f t="shared" si="96"/>
        <v>1526</v>
      </c>
      <c r="J2078" s="8">
        <f t="shared" si="97"/>
        <v>2</v>
      </c>
      <c r="K2078" s="6">
        <f t="shared" si="98"/>
        <v>3</v>
      </c>
    </row>
    <row r="2079" spans="3:11" x14ac:dyDescent="0.25">
      <c r="C2079" s="14">
        <v>43519</v>
      </c>
      <c r="D2079" s="8"/>
      <c r="E2079" s="77" t="s">
        <v>107</v>
      </c>
      <c r="F2079" s="8"/>
      <c r="G2079" s="8"/>
      <c r="H2079" s="15">
        <v>3</v>
      </c>
      <c r="I2079" s="13">
        <f t="shared" si="96"/>
        <v>1526</v>
      </c>
      <c r="J2079" s="8">
        <f t="shared" si="97"/>
        <v>1</v>
      </c>
      <c r="K2079" s="6">
        <f t="shared" si="98"/>
        <v>3</v>
      </c>
    </row>
    <row r="2080" spans="3:11" x14ac:dyDescent="0.25">
      <c r="C2080" s="14">
        <v>43519</v>
      </c>
      <c r="D2080" s="8"/>
      <c r="E2080" s="77" t="s">
        <v>107</v>
      </c>
      <c r="F2080" s="8"/>
      <c r="G2080" s="8"/>
      <c r="H2080" s="15">
        <v>6</v>
      </c>
      <c r="I2080" s="13">
        <f t="shared" si="96"/>
        <v>1527</v>
      </c>
      <c r="J2080" s="8">
        <f t="shared" si="97"/>
        <v>3</v>
      </c>
      <c r="K2080" s="6">
        <f t="shared" si="98"/>
        <v>3</v>
      </c>
    </row>
    <row r="2081" spans="3:11" x14ac:dyDescent="0.25">
      <c r="C2081" s="14">
        <v>43519</v>
      </c>
      <c r="D2081" s="8"/>
      <c r="E2081" s="77" t="s">
        <v>107</v>
      </c>
      <c r="F2081" s="8"/>
      <c r="G2081" s="8"/>
      <c r="H2081" s="15">
        <v>6</v>
      </c>
      <c r="I2081" s="13">
        <f t="shared" si="96"/>
        <v>1527</v>
      </c>
      <c r="J2081" s="8">
        <f t="shared" si="97"/>
        <v>2</v>
      </c>
      <c r="K2081" s="6">
        <f t="shared" si="98"/>
        <v>3</v>
      </c>
    </row>
    <row r="2082" spans="3:11" x14ac:dyDescent="0.25">
      <c r="C2082" s="14">
        <v>43519</v>
      </c>
      <c r="D2082" s="8"/>
      <c r="E2082" s="77" t="s">
        <v>107</v>
      </c>
      <c r="F2082" s="8"/>
      <c r="G2082" s="8"/>
      <c r="H2082" s="15">
        <v>6</v>
      </c>
      <c r="I2082" s="13">
        <f t="shared" si="96"/>
        <v>1527</v>
      </c>
      <c r="J2082" s="8">
        <f t="shared" si="97"/>
        <v>1</v>
      </c>
      <c r="K2082" s="6">
        <f t="shared" si="98"/>
        <v>3</v>
      </c>
    </row>
    <row r="2083" spans="3:11" x14ac:dyDescent="0.25">
      <c r="C2083" s="14">
        <v>43519</v>
      </c>
      <c r="D2083" s="8"/>
      <c r="E2083" s="77" t="s">
        <v>107</v>
      </c>
      <c r="F2083" s="8"/>
      <c r="G2083" s="8"/>
      <c r="H2083" s="15">
        <v>8</v>
      </c>
      <c r="I2083" s="13">
        <f t="shared" si="96"/>
        <v>1528</v>
      </c>
      <c r="J2083" s="8">
        <f t="shared" si="97"/>
        <v>3</v>
      </c>
      <c r="K2083" s="6">
        <f t="shared" si="98"/>
        <v>3</v>
      </c>
    </row>
    <row r="2084" spans="3:11" x14ac:dyDescent="0.25">
      <c r="C2084" s="14">
        <v>43519</v>
      </c>
      <c r="D2084" s="8"/>
      <c r="E2084" s="77" t="s">
        <v>107</v>
      </c>
      <c r="F2084" s="8"/>
      <c r="G2084" s="8"/>
      <c r="H2084" s="15">
        <v>8</v>
      </c>
      <c r="I2084" s="13">
        <f t="shared" si="96"/>
        <v>1528</v>
      </c>
      <c r="J2084" s="8">
        <f t="shared" si="97"/>
        <v>2</v>
      </c>
      <c r="K2084" s="6">
        <f t="shared" si="98"/>
        <v>3</v>
      </c>
    </row>
    <row r="2085" spans="3:11" x14ac:dyDescent="0.25">
      <c r="C2085" s="14">
        <v>43519</v>
      </c>
      <c r="D2085" s="8"/>
      <c r="E2085" s="77" t="s">
        <v>107</v>
      </c>
      <c r="F2085" s="8"/>
      <c r="G2085" s="8"/>
      <c r="H2085" s="15">
        <v>8</v>
      </c>
      <c r="I2085" s="13">
        <f t="shared" si="96"/>
        <v>1528</v>
      </c>
      <c r="J2085" s="8">
        <f t="shared" si="97"/>
        <v>1</v>
      </c>
      <c r="K2085" s="6">
        <f t="shared" si="98"/>
        <v>3</v>
      </c>
    </row>
    <row r="2086" spans="3:11" x14ac:dyDescent="0.25">
      <c r="C2086" s="14">
        <v>43519</v>
      </c>
      <c r="D2086" s="8"/>
      <c r="E2086" s="77" t="s">
        <v>107</v>
      </c>
      <c r="F2086" s="8"/>
      <c r="G2086" s="8"/>
      <c r="H2086" s="15">
        <v>9</v>
      </c>
      <c r="I2086" s="13">
        <f t="shared" si="96"/>
        <v>1529</v>
      </c>
      <c r="J2086" s="8">
        <f t="shared" si="97"/>
        <v>3</v>
      </c>
      <c r="K2086" s="6">
        <f t="shared" si="98"/>
        <v>3</v>
      </c>
    </row>
    <row r="2087" spans="3:11" x14ac:dyDescent="0.25">
      <c r="C2087" s="14">
        <v>43519</v>
      </c>
      <c r="D2087" s="8"/>
      <c r="E2087" s="77" t="s">
        <v>107</v>
      </c>
      <c r="F2087" s="8"/>
      <c r="G2087" s="8"/>
      <c r="H2087" s="15">
        <v>9</v>
      </c>
      <c r="I2087" s="13">
        <f t="shared" si="96"/>
        <v>1529</v>
      </c>
      <c r="J2087" s="8">
        <f t="shared" si="97"/>
        <v>2</v>
      </c>
      <c r="K2087" s="6">
        <f t="shared" si="98"/>
        <v>3</v>
      </c>
    </row>
    <row r="2088" spans="3:11" x14ac:dyDescent="0.25">
      <c r="C2088" s="14">
        <v>43519</v>
      </c>
      <c r="D2088" s="8"/>
      <c r="E2088" s="77" t="s">
        <v>107</v>
      </c>
      <c r="F2088" s="8"/>
      <c r="G2088" s="8"/>
      <c r="H2088" s="15">
        <v>9</v>
      </c>
      <c r="I2088" s="13">
        <f t="shared" si="96"/>
        <v>1529</v>
      </c>
      <c r="J2088" s="8">
        <f t="shared" si="97"/>
        <v>1</v>
      </c>
      <c r="K2088" s="6">
        <f t="shared" si="98"/>
        <v>3</v>
      </c>
    </row>
    <row r="2089" spans="3:11" x14ac:dyDescent="0.25">
      <c r="C2089" s="14">
        <v>43526</v>
      </c>
      <c r="D2089" s="8"/>
      <c r="E2089" s="77" t="s">
        <v>225</v>
      </c>
      <c r="F2089" s="8"/>
      <c r="G2089" s="8"/>
      <c r="H2089" s="15">
        <v>2</v>
      </c>
      <c r="I2089" s="13">
        <f t="shared" si="96"/>
        <v>1530</v>
      </c>
      <c r="J2089" s="8">
        <f t="shared" si="97"/>
        <v>2</v>
      </c>
      <c r="K2089" s="6">
        <f t="shared" si="98"/>
        <v>2</v>
      </c>
    </row>
    <row r="2090" spans="3:11" x14ac:dyDescent="0.25">
      <c r="C2090" s="14">
        <v>43526</v>
      </c>
      <c r="D2090" s="8"/>
      <c r="E2090" s="77" t="s">
        <v>225</v>
      </c>
      <c r="F2090" s="8"/>
      <c r="G2090" s="8"/>
      <c r="H2090" s="15">
        <v>2</v>
      </c>
      <c r="I2090" s="13">
        <f t="shared" si="96"/>
        <v>1530</v>
      </c>
      <c r="J2090" s="8">
        <f t="shared" si="97"/>
        <v>1</v>
      </c>
      <c r="K2090" s="6">
        <f t="shared" si="98"/>
        <v>2</v>
      </c>
    </row>
    <row r="2091" spans="3:11" x14ac:dyDescent="0.25">
      <c r="C2091" s="14">
        <v>43526</v>
      </c>
      <c r="D2091" s="8"/>
      <c r="E2091" s="77" t="s">
        <v>225</v>
      </c>
      <c r="F2091" s="8"/>
      <c r="G2091" s="8"/>
      <c r="H2091" s="15">
        <v>3</v>
      </c>
      <c r="I2091" s="13">
        <f t="shared" si="96"/>
        <v>1531</v>
      </c>
      <c r="J2091" s="8">
        <f t="shared" si="97"/>
        <v>3</v>
      </c>
      <c r="K2091" s="6">
        <f t="shared" si="98"/>
        <v>3</v>
      </c>
    </row>
    <row r="2092" spans="3:11" x14ac:dyDescent="0.25">
      <c r="C2092" s="14">
        <v>43526</v>
      </c>
      <c r="D2092" s="8"/>
      <c r="E2092" s="77" t="s">
        <v>225</v>
      </c>
      <c r="F2092" s="8"/>
      <c r="G2092" s="8"/>
      <c r="H2092" s="15">
        <v>3</v>
      </c>
      <c r="I2092" s="13">
        <f t="shared" si="96"/>
        <v>1531</v>
      </c>
      <c r="J2092" s="8">
        <f t="shared" si="97"/>
        <v>2</v>
      </c>
      <c r="K2092" s="6">
        <f t="shared" si="98"/>
        <v>3</v>
      </c>
    </row>
    <row r="2093" spans="3:11" x14ac:dyDescent="0.25">
      <c r="C2093" s="14">
        <v>43526</v>
      </c>
      <c r="D2093" s="8"/>
      <c r="E2093" s="77" t="s">
        <v>225</v>
      </c>
      <c r="F2093" s="8"/>
      <c r="G2093" s="8"/>
      <c r="H2093" s="15">
        <v>3</v>
      </c>
      <c r="I2093" s="13">
        <f t="shared" si="96"/>
        <v>1531</v>
      </c>
      <c r="J2093" s="8">
        <f t="shared" si="97"/>
        <v>1</v>
      </c>
      <c r="K2093" s="6">
        <f t="shared" si="98"/>
        <v>3</v>
      </c>
    </row>
    <row r="2094" spans="3:11" x14ac:dyDescent="0.25">
      <c r="C2094" s="14">
        <v>43526</v>
      </c>
      <c r="D2094" s="8"/>
      <c r="E2094" s="77" t="s">
        <v>225</v>
      </c>
      <c r="F2094" s="8"/>
      <c r="G2094" s="8"/>
      <c r="H2094" s="15">
        <v>6</v>
      </c>
      <c r="I2094" s="13">
        <f t="shared" si="96"/>
        <v>1532</v>
      </c>
      <c r="J2094" s="8">
        <f t="shared" si="97"/>
        <v>3</v>
      </c>
      <c r="K2094" s="6">
        <f t="shared" si="98"/>
        <v>3</v>
      </c>
    </row>
    <row r="2095" spans="3:11" x14ac:dyDescent="0.25">
      <c r="C2095" s="14">
        <v>43526</v>
      </c>
      <c r="D2095" s="8"/>
      <c r="E2095" s="77" t="s">
        <v>225</v>
      </c>
      <c r="F2095" s="8"/>
      <c r="G2095" s="8"/>
      <c r="H2095" s="15">
        <v>6</v>
      </c>
      <c r="I2095" s="13">
        <f t="shared" si="96"/>
        <v>1532</v>
      </c>
      <c r="J2095" s="8">
        <f t="shared" si="97"/>
        <v>2</v>
      </c>
      <c r="K2095" s="6">
        <f t="shared" si="98"/>
        <v>3</v>
      </c>
    </row>
    <row r="2096" spans="3:11" x14ac:dyDescent="0.25">
      <c r="C2096" s="14">
        <v>43526</v>
      </c>
      <c r="D2096" s="8"/>
      <c r="E2096" s="77" t="s">
        <v>225</v>
      </c>
      <c r="F2096" s="8"/>
      <c r="G2096" s="8"/>
      <c r="H2096" s="15">
        <v>6</v>
      </c>
      <c r="I2096" s="13">
        <f t="shared" si="96"/>
        <v>1532</v>
      </c>
      <c r="J2096" s="8">
        <f t="shared" si="97"/>
        <v>1</v>
      </c>
      <c r="K2096" s="6">
        <f t="shared" si="98"/>
        <v>3</v>
      </c>
    </row>
    <row r="2097" spans="3:11" x14ac:dyDescent="0.25">
      <c r="C2097" s="14">
        <v>43526</v>
      </c>
      <c r="D2097" s="8"/>
      <c r="E2097" s="77" t="s">
        <v>225</v>
      </c>
      <c r="F2097" s="8"/>
      <c r="G2097" s="8"/>
      <c r="H2097" s="15">
        <v>7</v>
      </c>
      <c r="I2097" s="13">
        <f t="shared" si="96"/>
        <v>1533</v>
      </c>
      <c r="J2097" s="8">
        <f t="shared" si="97"/>
        <v>3</v>
      </c>
      <c r="K2097" s="6">
        <f t="shared" si="98"/>
        <v>3</v>
      </c>
    </row>
    <row r="2098" spans="3:11" x14ac:dyDescent="0.25">
      <c r="C2098" s="14">
        <v>43526</v>
      </c>
      <c r="D2098" s="8"/>
      <c r="E2098" s="77" t="s">
        <v>225</v>
      </c>
      <c r="F2098" s="8"/>
      <c r="G2098" s="8"/>
      <c r="H2098" s="15">
        <v>7</v>
      </c>
      <c r="I2098" s="13">
        <f t="shared" si="96"/>
        <v>1533</v>
      </c>
      <c r="J2098" s="8">
        <f t="shared" si="97"/>
        <v>2</v>
      </c>
      <c r="K2098" s="6">
        <f t="shared" si="98"/>
        <v>3</v>
      </c>
    </row>
    <row r="2099" spans="3:11" x14ac:dyDescent="0.25">
      <c r="C2099" s="14">
        <v>43526</v>
      </c>
      <c r="D2099" s="8"/>
      <c r="E2099" s="77" t="s">
        <v>225</v>
      </c>
      <c r="F2099" s="8"/>
      <c r="G2099" s="8"/>
      <c r="H2099" s="15">
        <v>7</v>
      </c>
      <c r="I2099" s="13">
        <f t="shared" si="96"/>
        <v>1533</v>
      </c>
      <c r="J2099" s="8">
        <f t="shared" si="97"/>
        <v>1</v>
      </c>
      <c r="K2099" s="6">
        <f t="shared" si="98"/>
        <v>3</v>
      </c>
    </row>
    <row r="2100" spans="3:11" x14ac:dyDescent="0.25">
      <c r="C2100" s="14">
        <v>43526</v>
      </c>
      <c r="D2100" s="8"/>
      <c r="E2100" s="77" t="s">
        <v>225</v>
      </c>
      <c r="F2100" s="8"/>
      <c r="G2100" s="8"/>
      <c r="H2100" s="15">
        <v>8</v>
      </c>
      <c r="I2100" s="13">
        <f t="shared" si="96"/>
        <v>1534</v>
      </c>
      <c r="J2100" s="8">
        <f t="shared" si="97"/>
        <v>3</v>
      </c>
      <c r="K2100" s="6">
        <f t="shared" si="98"/>
        <v>3</v>
      </c>
    </row>
    <row r="2101" spans="3:11" x14ac:dyDescent="0.25">
      <c r="C2101" s="14">
        <v>43526</v>
      </c>
      <c r="D2101" s="8"/>
      <c r="E2101" s="77" t="s">
        <v>225</v>
      </c>
      <c r="F2101" s="8"/>
      <c r="G2101" s="8"/>
      <c r="H2101" s="15">
        <v>8</v>
      </c>
      <c r="I2101" s="13">
        <f t="shared" si="96"/>
        <v>1534</v>
      </c>
      <c r="J2101" s="8">
        <f t="shared" si="97"/>
        <v>2</v>
      </c>
      <c r="K2101" s="6">
        <f t="shared" si="98"/>
        <v>3</v>
      </c>
    </row>
    <row r="2102" spans="3:11" x14ac:dyDescent="0.25">
      <c r="C2102" s="14">
        <v>43526</v>
      </c>
      <c r="D2102" s="8"/>
      <c r="E2102" s="77" t="s">
        <v>225</v>
      </c>
      <c r="F2102" s="8"/>
      <c r="G2102" s="8"/>
      <c r="H2102" s="15">
        <v>8</v>
      </c>
      <c r="I2102" s="13">
        <f t="shared" si="96"/>
        <v>1534</v>
      </c>
      <c r="J2102" s="8">
        <f t="shared" si="97"/>
        <v>1</v>
      </c>
      <c r="K2102" s="6">
        <f t="shared" si="98"/>
        <v>3</v>
      </c>
    </row>
    <row r="2103" spans="3:11" x14ac:dyDescent="0.25">
      <c r="C2103" s="14">
        <v>43526</v>
      </c>
      <c r="D2103" s="8"/>
      <c r="E2103" s="77" t="s">
        <v>225</v>
      </c>
      <c r="F2103" s="8"/>
      <c r="G2103" s="8"/>
      <c r="H2103" s="15">
        <v>9</v>
      </c>
      <c r="I2103" s="13">
        <f t="shared" si="96"/>
        <v>1535</v>
      </c>
      <c r="J2103" s="8">
        <f t="shared" si="97"/>
        <v>3</v>
      </c>
      <c r="K2103" s="6">
        <f t="shared" si="98"/>
        <v>3</v>
      </c>
    </row>
    <row r="2104" spans="3:11" x14ac:dyDescent="0.25">
      <c r="C2104" s="14">
        <v>43526</v>
      </c>
      <c r="D2104" s="8"/>
      <c r="E2104" s="77" t="s">
        <v>225</v>
      </c>
      <c r="F2104" s="8"/>
      <c r="G2104" s="8"/>
      <c r="H2104" s="15">
        <v>9</v>
      </c>
      <c r="I2104" s="13">
        <f t="shared" si="96"/>
        <v>1535</v>
      </c>
      <c r="J2104" s="8">
        <f t="shared" si="97"/>
        <v>2</v>
      </c>
      <c r="K2104" s="6">
        <f t="shared" si="98"/>
        <v>3</v>
      </c>
    </row>
    <row r="2105" spans="3:11" x14ac:dyDescent="0.25">
      <c r="C2105" s="14">
        <v>43526</v>
      </c>
      <c r="D2105" s="8"/>
      <c r="E2105" s="77" t="s">
        <v>225</v>
      </c>
      <c r="F2105" s="8"/>
      <c r="G2105" s="8"/>
      <c r="H2105" s="15">
        <v>9</v>
      </c>
      <c r="I2105" s="13">
        <f t="shared" si="96"/>
        <v>1535</v>
      </c>
      <c r="J2105" s="8">
        <f t="shared" si="97"/>
        <v>1</v>
      </c>
      <c r="K2105" s="6">
        <f t="shared" si="98"/>
        <v>3</v>
      </c>
    </row>
    <row r="2106" spans="3:11" x14ac:dyDescent="0.25">
      <c r="C2106" s="14">
        <v>43533</v>
      </c>
      <c r="D2106" s="8"/>
      <c r="E2106" s="77" t="s">
        <v>225</v>
      </c>
      <c r="F2106" s="8"/>
      <c r="G2106" s="8"/>
      <c r="H2106" s="15">
        <v>1</v>
      </c>
      <c r="I2106" s="13">
        <f t="shared" si="96"/>
        <v>1536</v>
      </c>
      <c r="J2106" s="8">
        <f t="shared" si="97"/>
        <v>3</v>
      </c>
      <c r="K2106" s="6">
        <f t="shared" si="98"/>
        <v>3</v>
      </c>
    </row>
    <row r="2107" spans="3:11" x14ac:dyDescent="0.25">
      <c r="C2107" s="14">
        <v>43533</v>
      </c>
      <c r="D2107" s="8"/>
      <c r="E2107" s="77" t="s">
        <v>225</v>
      </c>
      <c r="F2107" s="8"/>
      <c r="G2107" s="8"/>
      <c r="H2107" s="15">
        <v>1</v>
      </c>
      <c r="I2107" s="13">
        <f t="shared" si="96"/>
        <v>1536</v>
      </c>
      <c r="J2107" s="8">
        <f t="shared" si="97"/>
        <v>2</v>
      </c>
      <c r="K2107" s="6">
        <f t="shared" si="98"/>
        <v>3</v>
      </c>
    </row>
    <row r="2108" spans="3:11" x14ac:dyDescent="0.25">
      <c r="C2108" s="14">
        <v>43533</v>
      </c>
      <c r="D2108" s="8"/>
      <c r="E2108" s="77" t="s">
        <v>225</v>
      </c>
      <c r="F2108" s="8"/>
      <c r="G2108" s="8"/>
      <c r="H2108" s="15">
        <v>1</v>
      </c>
      <c r="I2108" s="13">
        <f t="shared" si="96"/>
        <v>1536</v>
      </c>
      <c r="J2108" s="8">
        <f t="shared" si="97"/>
        <v>1</v>
      </c>
      <c r="K2108" s="6">
        <f t="shared" si="98"/>
        <v>3</v>
      </c>
    </row>
    <row r="2109" spans="3:11" x14ac:dyDescent="0.25">
      <c r="C2109" s="14">
        <v>43533</v>
      </c>
      <c r="D2109" s="8"/>
      <c r="E2109" s="77" t="s">
        <v>225</v>
      </c>
      <c r="F2109" s="8"/>
      <c r="G2109" s="8"/>
      <c r="H2109" s="15">
        <v>2</v>
      </c>
      <c r="I2109" s="13">
        <f t="shared" si="96"/>
        <v>1537</v>
      </c>
      <c r="J2109" s="8">
        <f t="shared" si="97"/>
        <v>3</v>
      </c>
      <c r="K2109" s="6">
        <f t="shared" si="98"/>
        <v>3</v>
      </c>
    </row>
    <row r="2110" spans="3:11" x14ac:dyDescent="0.25">
      <c r="C2110" s="14">
        <v>43533</v>
      </c>
      <c r="D2110" s="8"/>
      <c r="E2110" s="77" t="s">
        <v>225</v>
      </c>
      <c r="F2110" s="8"/>
      <c r="G2110" s="8"/>
      <c r="H2110" s="15">
        <v>2</v>
      </c>
      <c r="I2110" s="13">
        <f t="shared" si="96"/>
        <v>1537</v>
      </c>
      <c r="J2110" s="8">
        <f t="shared" si="97"/>
        <v>2</v>
      </c>
      <c r="K2110" s="6">
        <f t="shared" si="98"/>
        <v>3</v>
      </c>
    </row>
    <row r="2111" spans="3:11" x14ac:dyDescent="0.25">
      <c r="C2111" s="14">
        <v>43533</v>
      </c>
      <c r="D2111" s="8"/>
      <c r="E2111" s="77" t="s">
        <v>225</v>
      </c>
      <c r="F2111" s="8"/>
      <c r="G2111" s="8"/>
      <c r="H2111" s="15">
        <v>2</v>
      </c>
      <c r="I2111" s="13">
        <f t="shared" si="96"/>
        <v>1537</v>
      </c>
      <c r="J2111" s="8">
        <f t="shared" si="97"/>
        <v>1</v>
      </c>
      <c r="K2111" s="6">
        <f t="shared" si="98"/>
        <v>3</v>
      </c>
    </row>
    <row r="2112" spans="3:11" x14ac:dyDescent="0.25">
      <c r="C2112" s="14">
        <v>43533</v>
      </c>
      <c r="D2112" s="8"/>
      <c r="E2112" s="77" t="s">
        <v>225</v>
      </c>
      <c r="F2112" s="8"/>
      <c r="G2112" s="8"/>
      <c r="H2112" s="15">
        <v>3</v>
      </c>
      <c r="I2112" s="13">
        <f t="shared" si="96"/>
        <v>1538</v>
      </c>
      <c r="J2112" s="8">
        <f t="shared" si="97"/>
        <v>3</v>
      </c>
      <c r="K2112" s="6">
        <f t="shared" si="98"/>
        <v>3</v>
      </c>
    </row>
    <row r="2113" spans="3:11" x14ac:dyDescent="0.25">
      <c r="C2113" s="14">
        <v>43533</v>
      </c>
      <c r="D2113" s="8"/>
      <c r="E2113" s="77" t="s">
        <v>225</v>
      </c>
      <c r="F2113" s="8"/>
      <c r="G2113" s="8"/>
      <c r="H2113" s="15">
        <v>3</v>
      </c>
      <c r="I2113" s="13">
        <f t="shared" si="96"/>
        <v>1538</v>
      </c>
      <c r="J2113" s="8">
        <f t="shared" si="97"/>
        <v>2</v>
      </c>
      <c r="K2113" s="6">
        <f t="shared" si="98"/>
        <v>3</v>
      </c>
    </row>
    <row r="2114" spans="3:11" x14ac:dyDescent="0.25">
      <c r="C2114" s="14">
        <v>43533</v>
      </c>
      <c r="D2114" s="8"/>
      <c r="E2114" s="77" t="s">
        <v>225</v>
      </c>
      <c r="F2114" s="8"/>
      <c r="G2114" s="8"/>
      <c r="H2114" s="15">
        <v>3</v>
      </c>
      <c r="I2114" s="13">
        <f t="shared" si="96"/>
        <v>1538</v>
      </c>
      <c r="J2114" s="8">
        <f t="shared" si="97"/>
        <v>1</v>
      </c>
      <c r="K2114" s="6">
        <f t="shared" si="98"/>
        <v>3</v>
      </c>
    </row>
    <row r="2115" spans="3:11" x14ac:dyDescent="0.25">
      <c r="C2115" s="14">
        <v>43533</v>
      </c>
      <c r="D2115" s="8"/>
      <c r="E2115" s="77" t="s">
        <v>225</v>
      </c>
      <c r="F2115" s="8"/>
      <c r="G2115" s="8"/>
      <c r="H2115" s="15">
        <v>6</v>
      </c>
      <c r="I2115" s="13">
        <f t="shared" si="96"/>
        <v>1539</v>
      </c>
      <c r="J2115" s="8">
        <f t="shared" si="97"/>
        <v>3</v>
      </c>
      <c r="K2115" s="6">
        <f t="shared" si="98"/>
        <v>3</v>
      </c>
    </row>
    <row r="2116" spans="3:11" x14ac:dyDescent="0.25">
      <c r="C2116" s="14">
        <v>43533</v>
      </c>
      <c r="D2116" s="8"/>
      <c r="E2116" s="77" t="s">
        <v>225</v>
      </c>
      <c r="F2116" s="8"/>
      <c r="G2116" s="8"/>
      <c r="H2116" s="15">
        <v>6</v>
      </c>
      <c r="I2116" s="13">
        <f t="shared" si="96"/>
        <v>1539</v>
      </c>
      <c r="J2116" s="8">
        <f t="shared" si="97"/>
        <v>2</v>
      </c>
      <c r="K2116" s="6">
        <f t="shared" si="98"/>
        <v>3</v>
      </c>
    </row>
    <row r="2117" spans="3:11" x14ac:dyDescent="0.25">
      <c r="C2117" s="14">
        <v>43533</v>
      </c>
      <c r="D2117" s="8"/>
      <c r="E2117" s="77" t="s">
        <v>225</v>
      </c>
      <c r="F2117" s="8"/>
      <c r="G2117" s="8"/>
      <c r="H2117" s="15">
        <v>6</v>
      </c>
      <c r="I2117" s="13">
        <f t="shared" si="96"/>
        <v>1539</v>
      </c>
      <c r="J2117" s="8">
        <f t="shared" si="97"/>
        <v>1</v>
      </c>
      <c r="K2117" s="6">
        <f t="shared" si="98"/>
        <v>3</v>
      </c>
    </row>
    <row r="2118" spans="3:11" x14ac:dyDescent="0.25">
      <c r="C2118" s="14">
        <v>43533</v>
      </c>
      <c r="D2118" s="8"/>
      <c r="E2118" s="77" t="s">
        <v>225</v>
      </c>
      <c r="F2118" s="8"/>
      <c r="G2118" s="8"/>
      <c r="H2118" s="15">
        <v>8</v>
      </c>
      <c r="I2118" s="13">
        <f t="shared" ref="I2118:I2181" si="99">IF(AND(C2118=C2117,H2118=H2117,D2117=D2118),I2117,I2117+1)</f>
        <v>1540</v>
      </c>
      <c r="J2118" s="8">
        <f t="shared" ref="J2118:J2181" si="100">IF(I2118=I2120,3,IF(I2118=I2119,2,1))</f>
        <v>3</v>
      </c>
      <c r="K2118" s="6">
        <f t="shared" ref="K2118:K2181" si="101">IF(J2116=3,3,IF(J2117=3,3,IF(J2117=2,2,J2118)))</f>
        <v>3</v>
      </c>
    </row>
    <row r="2119" spans="3:11" x14ac:dyDescent="0.25">
      <c r="C2119" s="14">
        <v>43533</v>
      </c>
      <c r="D2119" s="8"/>
      <c r="E2119" s="77" t="s">
        <v>225</v>
      </c>
      <c r="F2119" s="8"/>
      <c r="G2119" s="8"/>
      <c r="H2119" s="15">
        <v>8</v>
      </c>
      <c r="I2119" s="13">
        <f t="shared" si="99"/>
        <v>1540</v>
      </c>
      <c r="J2119" s="8">
        <f t="shared" si="100"/>
        <v>2</v>
      </c>
      <c r="K2119" s="6">
        <f t="shared" si="101"/>
        <v>3</v>
      </c>
    </row>
    <row r="2120" spans="3:11" x14ac:dyDescent="0.25">
      <c r="C2120" s="14">
        <v>43533</v>
      </c>
      <c r="D2120" s="8"/>
      <c r="E2120" s="77" t="s">
        <v>225</v>
      </c>
      <c r="F2120" s="8"/>
      <c r="G2120" s="8"/>
      <c r="H2120" s="15">
        <v>8</v>
      </c>
      <c r="I2120" s="13">
        <f t="shared" si="99"/>
        <v>1540</v>
      </c>
      <c r="J2120" s="8">
        <f t="shared" si="100"/>
        <v>1</v>
      </c>
      <c r="K2120" s="6">
        <f t="shared" si="101"/>
        <v>3</v>
      </c>
    </row>
    <row r="2121" spans="3:11" x14ac:dyDescent="0.25">
      <c r="C2121" s="14">
        <v>43533</v>
      </c>
      <c r="D2121" s="8"/>
      <c r="E2121" s="77" t="s">
        <v>225</v>
      </c>
      <c r="F2121" s="8"/>
      <c r="G2121" s="8"/>
      <c r="H2121" s="15">
        <v>9</v>
      </c>
      <c r="I2121" s="13">
        <f t="shared" si="99"/>
        <v>1541</v>
      </c>
      <c r="J2121" s="8">
        <f t="shared" si="100"/>
        <v>3</v>
      </c>
      <c r="K2121" s="6">
        <f t="shared" si="101"/>
        <v>3</v>
      </c>
    </row>
    <row r="2122" spans="3:11" x14ac:dyDescent="0.25">
      <c r="C2122" s="14">
        <v>43533</v>
      </c>
      <c r="D2122" s="8"/>
      <c r="E2122" s="77" t="s">
        <v>225</v>
      </c>
      <c r="F2122" s="8"/>
      <c r="G2122" s="8"/>
      <c r="H2122" s="15">
        <v>9</v>
      </c>
      <c r="I2122" s="13">
        <f t="shared" si="99"/>
        <v>1541</v>
      </c>
      <c r="J2122" s="8">
        <f t="shared" si="100"/>
        <v>2</v>
      </c>
      <c r="K2122" s="6">
        <f t="shared" si="101"/>
        <v>3</v>
      </c>
    </row>
    <row r="2123" spans="3:11" x14ac:dyDescent="0.25">
      <c r="C2123" s="14">
        <v>43533</v>
      </c>
      <c r="D2123" s="8"/>
      <c r="E2123" s="77" t="s">
        <v>225</v>
      </c>
      <c r="F2123" s="8"/>
      <c r="G2123" s="8"/>
      <c r="H2123" s="15">
        <v>9</v>
      </c>
      <c r="I2123" s="13">
        <f t="shared" si="99"/>
        <v>1541</v>
      </c>
      <c r="J2123" s="8">
        <f t="shared" si="100"/>
        <v>1</v>
      </c>
      <c r="K2123" s="6">
        <f t="shared" si="101"/>
        <v>3</v>
      </c>
    </row>
    <row r="2124" spans="3:11" x14ac:dyDescent="0.25">
      <c r="C2124" s="14">
        <v>43540</v>
      </c>
      <c r="D2124" s="8"/>
      <c r="E2124" s="77" t="s">
        <v>225</v>
      </c>
      <c r="F2124" s="8"/>
      <c r="G2124" s="8"/>
      <c r="H2124" s="15">
        <v>1</v>
      </c>
      <c r="I2124" s="13">
        <f t="shared" si="99"/>
        <v>1542</v>
      </c>
      <c r="J2124" s="8">
        <f t="shared" si="100"/>
        <v>3</v>
      </c>
      <c r="K2124" s="6">
        <f t="shared" si="101"/>
        <v>3</v>
      </c>
    </row>
    <row r="2125" spans="3:11" x14ac:dyDescent="0.25">
      <c r="C2125" s="14">
        <v>43540</v>
      </c>
      <c r="D2125" s="8"/>
      <c r="E2125" s="77" t="s">
        <v>225</v>
      </c>
      <c r="F2125" s="8"/>
      <c r="G2125" s="8"/>
      <c r="H2125" s="15">
        <v>1</v>
      </c>
      <c r="I2125" s="13">
        <f t="shared" si="99"/>
        <v>1542</v>
      </c>
      <c r="J2125" s="8">
        <f t="shared" si="100"/>
        <v>2</v>
      </c>
      <c r="K2125" s="6">
        <f t="shared" si="101"/>
        <v>3</v>
      </c>
    </row>
    <row r="2126" spans="3:11" x14ac:dyDescent="0.25">
      <c r="C2126" s="14">
        <v>43540</v>
      </c>
      <c r="D2126" s="8"/>
      <c r="E2126" s="77" t="s">
        <v>225</v>
      </c>
      <c r="F2126" s="8"/>
      <c r="G2126" s="8"/>
      <c r="H2126" s="15">
        <v>1</v>
      </c>
      <c r="I2126" s="13">
        <f t="shared" si="99"/>
        <v>1542</v>
      </c>
      <c r="J2126" s="8">
        <f t="shared" si="100"/>
        <v>1</v>
      </c>
      <c r="K2126" s="6">
        <f t="shared" si="101"/>
        <v>3</v>
      </c>
    </row>
    <row r="2127" spans="3:11" x14ac:dyDescent="0.25">
      <c r="C2127" s="14">
        <v>43540</v>
      </c>
      <c r="D2127" s="8"/>
      <c r="E2127" s="77" t="s">
        <v>225</v>
      </c>
      <c r="F2127" s="8"/>
      <c r="G2127" s="8"/>
      <c r="H2127" s="15">
        <v>7</v>
      </c>
      <c r="I2127" s="13">
        <f t="shared" si="99"/>
        <v>1543</v>
      </c>
      <c r="J2127" s="8">
        <f t="shared" si="100"/>
        <v>3</v>
      </c>
      <c r="K2127" s="6">
        <f t="shared" si="101"/>
        <v>3</v>
      </c>
    </row>
    <row r="2128" spans="3:11" x14ac:dyDescent="0.25">
      <c r="C2128" s="14">
        <v>43540</v>
      </c>
      <c r="D2128" s="8"/>
      <c r="E2128" s="77" t="s">
        <v>225</v>
      </c>
      <c r="F2128" s="8"/>
      <c r="G2128" s="8"/>
      <c r="H2128" s="15">
        <v>7</v>
      </c>
      <c r="I2128" s="13">
        <f t="shared" si="99"/>
        <v>1543</v>
      </c>
      <c r="J2128" s="8">
        <f t="shared" si="100"/>
        <v>2</v>
      </c>
      <c r="K2128" s="6">
        <f t="shared" si="101"/>
        <v>3</v>
      </c>
    </row>
    <row r="2129" spans="3:11" x14ac:dyDescent="0.25">
      <c r="C2129" s="14">
        <v>43540</v>
      </c>
      <c r="D2129" s="8"/>
      <c r="E2129" s="77" t="s">
        <v>225</v>
      </c>
      <c r="F2129" s="8"/>
      <c r="G2129" s="8"/>
      <c r="H2129" s="15">
        <v>7</v>
      </c>
      <c r="I2129" s="13">
        <f t="shared" si="99"/>
        <v>1543</v>
      </c>
      <c r="J2129" s="8">
        <f t="shared" si="100"/>
        <v>1</v>
      </c>
      <c r="K2129" s="6">
        <f t="shared" si="101"/>
        <v>3</v>
      </c>
    </row>
    <row r="2130" spans="3:11" x14ac:dyDescent="0.25">
      <c r="C2130" s="14">
        <v>43540</v>
      </c>
      <c r="D2130" s="8"/>
      <c r="E2130" s="77" t="s">
        <v>225</v>
      </c>
      <c r="F2130" s="8"/>
      <c r="G2130" s="8"/>
      <c r="H2130" s="15">
        <v>8</v>
      </c>
      <c r="I2130" s="13">
        <f t="shared" si="99"/>
        <v>1544</v>
      </c>
      <c r="J2130" s="8">
        <f t="shared" si="100"/>
        <v>3</v>
      </c>
      <c r="K2130" s="6">
        <f t="shared" si="101"/>
        <v>3</v>
      </c>
    </row>
    <row r="2131" spans="3:11" x14ac:dyDescent="0.25">
      <c r="C2131" s="14">
        <v>43540</v>
      </c>
      <c r="D2131" s="8"/>
      <c r="E2131" s="77" t="s">
        <v>225</v>
      </c>
      <c r="F2131" s="8"/>
      <c r="G2131" s="8"/>
      <c r="H2131" s="15">
        <v>8</v>
      </c>
      <c r="I2131" s="13">
        <f t="shared" si="99"/>
        <v>1544</v>
      </c>
      <c r="J2131" s="8">
        <f t="shared" si="100"/>
        <v>2</v>
      </c>
      <c r="K2131" s="6">
        <f t="shared" si="101"/>
        <v>3</v>
      </c>
    </row>
    <row r="2132" spans="3:11" x14ac:dyDescent="0.25">
      <c r="C2132" s="14">
        <v>43540</v>
      </c>
      <c r="D2132" s="8"/>
      <c r="E2132" s="77" t="s">
        <v>225</v>
      </c>
      <c r="F2132" s="8"/>
      <c r="G2132" s="8"/>
      <c r="H2132" s="15">
        <v>8</v>
      </c>
      <c r="I2132" s="13">
        <f t="shared" si="99"/>
        <v>1544</v>
      </c>
      <c r="J2132" s="8">
        <f t="shared" si="100"/>
        <v>1</v>
      </c>
      <c r="K2132" s="6">
        <f t="shared" si="101"/>
        <v>3</v>
      </c>
    </row>
    <row r="2133" spans="3:11" x14ac:dyDescent="0.25">
      <c r="C2133" s="14">
        <v>43546</v>
      </c>
      <c r="D2133" s="8"/>
      <c r="E2133" s="77" t="s">
        <v>3</v>
      </c>
      <c r="F2133" s="8"/>
      <c r="G2133" s="8"/>
      <c r="H2133" s="15">
        <v>1</v>
      </c>
      <c r="I2133" s="13">
        <f t="shared" si="99"/>
        <v>1545</v>
      </c>
      <c r="J2133" s="8">
        <f t="shared" si="100"/>
        <v>2</v>
      </c>
      <c r="K2133" s="6">
        <f t="shared" si="101"/>
        <v>2</v>
      </c>
    </row>
    <row r="2134" spans="3:11" x14ac:dyDescent="0.25">
      <c r="C2134" s="14">
        <v>43546</v>
      </c>
      <c r="D2134" s="8"/>
      <c r="E2134" s="77" t="s">
        <v>3</v>
      </c>
      <c r="F2134" s="8"/>
      <c r="G2134" s="8"/>
      <c r="H2134" s="15">
        <v>1</v>
      </c>
      <c r="I2134" s="13">
        <f t="shared" si="99"/>
        <v>1545</v>
      </c>
      <c r="J2134" s="8">
        <f t="shared" si="100"/>
        <v>1</v>
      </c>
      <c r="K2134" s="6">
        <f t="shared" si="101"/>
        <v>2</v>
      </c>
    </row>
    <row r="2135" spans="3:11" x14ac:dyDescent="0.25">
      <c r="C2135" s="14">
        <v>43546</v>
      </c>
      <c r="D2135" s="8"/>
      <c r="E2135" s="77" t="s">
        <v>3</v>
      </c>
      <c r="F2135" s="8"/>
      <c r="G2135" s="8"/>
      <c r="H2135" s="15">
        <v>5</v>
      </c>
      <c r="I2135" s="13">
        <f t="shared" si="99"/>
        <v>1546</v>
      </c>
      <c r="J2135" s="8">
        <f t="shared" si="100"/>
        <v>3</v>
      </c>
      <c r="K2135" s="6">
        <f t="shared" si="101"/>
        <v>3</v>
      </c>
    </row>
    <row r="2136" spans="3:11" x14ac:dyDescent="0.25">
      <c r="C2136" s="14">
        <v>43546</v>
      </c>
      <c r="D2136" s="8"/>
      <c r="E2136" s="77" t="s">
        <v>3</v>
      </c>
      <c r="F2136" s="8"/>
      <c r="G2136" s="8"/>
      <c r="H2136" s="15">
        <v>5</v>
      </c>
      <c r="I2136" s="13">
        <f t="shared" si="99"/>
        <v>1546</v>
      </c>
      <c r="J2136" s="8">
        <f t="shared" si="100"/>
        <v>2</v>
      </c>
      <c r="K2136" s="6">
        <f t="shared" si="101"/>
        <v>3</v>
      </c>
    </row>
    <row r="2137" spans="3:11" x14ac:dyDescent="0.25">
      <c r="C2137" s="14">
        <v>43546</v>
      </c>
      <c r="D2137" s="8"/>
      <c r="E2137" s="77" t="s">
        <v>3</v>
      </c>
      <c r="F2137" s="8"/>
      <c r="G2137" s="8"/>
      <c r="H2137" s="15">
        <v>5</v>
      </c>
      <c r="I2137" s="13">
        <f t="shared" si="99"/>
        <v>1546</v>
      </c>
      <c r="J2137" s="8">
        <f t="shared" si="100"/>
        <v>1</v>
      </c>
      <c r="K2137" s="6">
        <f t="shared" si="101"/>
        <v>3</v>
      </c>
    </row>
    <row r="2138" spans="3:11" x14ac:dyDescent="0.25">
      <c r="C2138" s="14">
        <v>43546</v>
      </c>
      <c r="D2138" s="8"/>
      <c r="E2138" s="77" t="s">
        <v>3</v>
      </c>
      <c r="F2138" s="8"/>
      <c r="G2138" s="8"/>
      <c r="H2138" s="15">
        <v>6</v>
      </c>
      <c r="I2138" s="13">
        <f t="shared" si="99"/>
        <v>1547</v>
      </c>
      <c r="J2138" s="8">
        <f t="shared" si="100"/>
        <v>2</v>
      </c>
      <c r="K2138" s="6">
        <f t="shared" si="101"/>
        <v>2</v>
      </c>
    </row>
    <row r="2139" spans="3:11" x14ac:dyDescent="0.25">
      <c r="C2139" s="14">
        <v>43546</v>
      </c>
      <c r="D2139" s="8"/>
      <c r="E2139" s="77" t="s">
        <v>3</v>
      </c>
      <c r="F2139" s="8"/>
      <c r="G2139" s="8"/>
      <c r="H2139" s="15">
        <v>6</v>
      </c>
      <c r="I2139" s="13">
        <f t="shared" si="99"/>
        <v>1547</v>
      </c>
      <c r="J2139" s="8">
        <f t="shared" si="100"/>
        <v>1</v>
      </c>
      <c r="K2139" s="6">
        <f t="shared" si="101"/>
        <v>2</v>
      </c>
    </row>
    <row r="2140" spans="3:11" x14ac:dyDescent="0.25">
      <c r="C2140" s="14">
        <v>43546</v>
      </c>
      <c r="D2140" s="8"/>
      <c r="E2140" s="77" t="s">
        <v>3</v>
      </c>
      <c r="F2140" s="8"/>
      <c r="G2140" s="8"/>
      <c r="H2140" s="15">
        <v>7</v>
      </c>
      <c r="I2140" s="13">
        <f t="shared" si="99"/>
        <v>1548</v>
      </c>
      <c r="J2140" s="8">
        <f t="shared" si="100"/>
        <v>3</v>
      </c>
      <c r="K2140" s="6">
        <f t="shared" si="101"/>
        <v>3</v>
      </c>
    </row>
    <row r="2141" spans="3:11" x14ac:dyDescent="0.25">
      <c r="C2141" s="14">
        <v>43546</v>
      </c>
      <c r="D2141" s="8"/>
      <c r="E2141" s="77" t="s">
        <v>3</v>
      </c>
      <c r="F2141" s="8"/>
      <c r="G2141" s="8"/>
      <c r="H2141" s="15">
        <v>7</v>
      </c>
      <c r="I2141" s="13">
        <f t="shared" si="99"/>
        <v>1548</v>
      </c>
      <c r="J2141" s="8">
        <f t="shared" si="100"/>
        <v>2</v>
      </c>
      <c r="K2141" s="6">
        <f t="shared" si="101"/>
        <v>3</v>
      </c>
    </row>
    <row r="2142" spans="3:11" x14ac:dyDescent="0.25">
      <c r="C2142" s="14">
        <v>43546</v>
      </c>
      <c r="D2142" s="8"/>
      <c r="E2142" s="77" t="s">
        <v>3</v>
      </c>
      <c r="F2142" s="8"/>
      <c r="G2142" s="8"/>
      <c r="H2142" s="15">
        <v>7</v>
      </c>
      <c r="I2142" s="13">
        <f t="shared" si="99"/>
        <v>1548</v>
      </c>
      <c r="J2142" s="8">
        <f t="shared" si="100"/>
        <v>1</v>
      </c>
      <c r="K2142" s="6">
        <f t="shared" si="101"/>
        <v>3</v>
      </c>
    </row>
    <row r="2143" spans="3:11" x14ac:dyDescent="0.25">
      <c r="C2143" s="14">
        <v>43546</v>
      </c>
      <c r="D2143" s="8"/>
      <c r="E2143" s="77" t="s">
        <v>3</v>
      </c>
      <c r="F2143" s="8"/>
      <c r="G2143" s="8"/>
      <c r="H2143" s="15">
        <v>8</v>
      </c>
      <c r="I2143" s="13">
        <f t="shared" si="99"/>
        <v>1549</v>
      </c>
      <c r="J2143" s="8">
        <f t="shared" si="100"/>
        <v>2</v>
      </c>
      <c r="K2143" s="6">
        <f t="shared" si="101"/>
        <v>2</v>
      </c>
    </row>
    <row r="2144" spans="3:11" x14ac:dyDescent="0.25">
      <c r="C2144" s="14">
        <v>43546</v>
      </c>
      <c r="D2144" s="8"/>
      <c r="E2144" s="77" t="s">
        <v>3</v>
      </c>
      <c r="F2144" s="8"/>
      <c r="G2144" s="8"/>
      <c r="H2144" s="15">
        <v>8</v>
      </c>
      <c r="I2144" s="13">
        <f t="shared" si="99"/>
        <v>1549</v>
      </c>
      <c r="J2144" s="8">
        <f t="shared" si="100"/>
        <v>1</v>
      </c>
      <c r="K2144" s="6">
        <f t="shared" si="101"/>
        <v>2</v>
      </c>
    </row>
    <row r="2145" spans="3:11" x14ac:dyDescent="0.25">
      <c r="C2145" s="14">
        <v>43547</v>
      </c>
      <c r="D2145" s="8"/>
      <c r="E2145" s="77" t="s">
        <v>229</v>
      </c>
      <c r="F2145" s="8"/>
      <c r="G2145" s="8"/>
      <c r="H2145" s="15">
        <v>1</v>
      </c>
      <c r="I2145" s="13">
        <f t="shared" si="99"/>
        <v>1550</v>
      </c>
      <c r="J2145" s="8">
        <f t="shared" si="100"/>
        <v>2</v>
      </c>
      <c r="K2145" s="6">
        <f t="shared" si="101"/>
        <v>2</v>
      </c>
    </row>
    <row r="2146" spans="3:11" x14ac:dyDescent="0.25">
      <c r="C2146" s="14">
        <v>43547</v>
      </c>
      <c r="D2146" s="8"/>
      <c r="E2146" s="77" t="s">
        <v>229</v>
      </c>
      <c r="F2146" s="8"/>
      <c r="G2146" s="8"/>
      <c r="H2146" s="15">
        <v>1</v>
      </c>
      <c r="I2146" s="13">
        <f t="shared" si="99"/>
        <v>1550</v>
      </c>
      <c r="J2146" s="8">
        <f t="shared" si="100"/>
        <v>1</v>
      </c>
      <c r="K2146" s="6">
        <f t="shared" si="101"/>
        <v>2</v>
      </c>
    </row>
    <row r="2147" spans="3:11" x14ac:dyDescent="0.25">
      <c r="C2147" s="14">
        <v>43547</v>
      </c>
      <c r="D2147" s="8"/>
      <c r="E2147" s="77" t="s">
        <v>229</v>
      </c>
      <c r="F2147" s="8"/>
      <c r="G2147" s="8"/>
      <c r="H2147" s="15">
        <v>3</v>
      </c>
      <c r="I2147" s="13">
        <f t="shared" si="99"/>
        <v>1551</v>
      </c>
      <c r="J2147" s="8">
        <f t="shared" si="100"/>
        <v>3</v>
      </c>
      <c r="K2147" s="6">
        <f t="shared" si="101"/>
        <v>3</v>
      </c>
    </row>
    <row r="2148" spans="3:11" x14ac:dyDescent="0.25">
      <c r="C2148" s="14">
        <v>43547</v>
      </c>
      <c r="D2148" s="8"/>
      <c r="E2148" s="77" t="s">
        <v>229</v>
      </c>
      <c r="F2148" s="8"/>
      <c r="G2148" s="8"/>
      <c r="H2148" s="15">
        <v>3</v>
      </c>
      <c r="I2148" s="13">
        <f t="shared" si="99"/>
        <v>1551</v>
      </c>
      <c r="J2148" s="8">
        <f t="shared" si="100"/>
        <v>2</v>
      </c>
      <c r="K2148" s="6">
        <f t="shared" si="101"/>
        <v>3</v>
      </c>
    </row>
    <row r="2149" spans="3:11" x14ac:dyDescent="0.25">
      <c r="C2149" s="14">
        <v>43547</v>
      </c>
      <c r="D2149" s="8"/>
      <c r="E2149" s="77" t="s">
        <v>229</v>
      </c>
      <c r="F2149" s="8"/>
      <c r="G2149" s="8"/>
      <c r="H2149" s="15">
        <v>3</v>
      </c>
      <c r="I2149" s="13">
        <f t="shared" si="99"/>
        <v>1551</v>
      </c>
      <c r="J2149" s="8">
        <f t="shared" si="100"/>
        <v>1</v>
      </c>
      <c r="K2149" s="6">
        <f t="shared" si="101"/>
        <v>3</v>
      </c>
    </row>
    <row r="2150" spans="3:11" x14ac:dyDescent="0.25">
      <c r="C2150" s="14">
        <v>43547</v>
      </c>
      <c r="D2150" s="8"/>
      <c r="E2150" s="77" t="s">
        <v>229</v>
      </c>
      <c r="F2150" s="8"/>
      <c r="G2150" s="8"/>
      <c r="H2150" s="15">
        <v>6</v>
      </c>
      <c r="I2150" s="13">
        <f t="shared" si="99"/>
        <v>1552</v>
      </c>
      <c r="J2150" s="8">
        <f t="shared" si="100"/>
        <v>2</v>
      </c>
      <c r="K2150" s="6">
        <f t="shared" si="101"/>
        <v>2</v>
      </c>
    </row>
    <row r="2151" spans="3:11" x14ac:dyDescent="0.25">
      <c r="C2151" s="14">
        <v>43547</v>
      </c>
      <c r="D2151" s="8"/>
      <c r="E2151" s="77" t="s">
        <v>229</v>
      </c>
      <c r="F2151" s="8"/>
      <c r="G2151" s="8"/>
      <c r="H2151" s="15">
        <v>6</v>
      </c>
      <c r="I2151" s="13">
        <f t="shared" si="99"/>
        <v>1552</v>
      </c>
      <c r="J2151" s="8">
        <f t="shared" si="100"/>
        <v>1</v>
      </c>
      <c r="K2151" s="6">
        <f t="shared" si="101"/>
        <v>2</v>
      </c>
    </row>
    <row r="2152" spans="3:11" x14ac:dyDescent="0.25">
      <c r="C2152" s="14">
        <v>43547</v>
      </c>
      <c r="D2152" s="8"/>
      <c r="E2152" s="77" t="s">
        <v>229</v>
      </c>
      <c r="F2152" s="8"/>
      <c r="G2152" s="8"/>
      <c r="H2152" s="15">
        <v>7</v>
      </c>
      <c r="I2152" s="13">
        <f t="shared" si="99"/>
        <v>1553</v>
      </c>
      <c r="J2152" s="8">
        <f t="shared" si="100"/>
        <v>3</v>
      </c>
      <c r="K2152" s="6">
        <f t="shared" si="101"/>
        <v>3</v>
      </c>
    </row>
    <row r="2153" spans="3:11" x14ac:dyDescent="0.25">
      <c r="C2153" s="14">
        <v>43547</v>
      </c>
      <c r="D2153" s="8"/>
      <c r="E2153" s="77" t="s">
        <v>229</v>
      </c>
      <c r="F2153" s="8"/>
      <c r="G2153" s="8"/>
      <c r="H2153" s="15">
        <v>7</v>
      </c>
      <c r="I2153" s="13">
        <f t="shared" si="99"/>
        <v>1553</v>
      </c>
      <c r="J2153" s="8">
        <f t="shared" si="100"/>
        <v>2</v>
      </c>
      <c r="K2153" s="6">
        <f t="shared" si="101"/>
        <v>3</v>
      </c>
    </row>
    <row r="2154" spans="3:11" x14ac:dyDescent="0.25">
      <c r="C2154" s="14">
        <v>43547</v>
      </c>
      <c r="D2154" s="8"/>
      <c r="E2154" s="77" t="s">
        <v>229</v>
      </c>
      <c r="F2154" s="8"/>
      <c r="G2154" s="8"/>
      <c r="H2154" s="15">
        <v>7</v>
      </c>
      <c r="I2154" s="13">
        <f t="shared" si="99"/>
        <v>1553</v>
      </c>
      <c r="J2154" s="8">
        <f t="shared" si="100"/>
        <v>1</v>
      </c>
      <c r="K2154" s="6">
        <f t="shared" si="101"/>
        <v>3</v>
      </c>
    </row>
    <row r="2155" spans="3:11" x14ac:dyDescent="0.25">
      <c r="C2155" s="14">
        <v>43547</v>
      </c>
      <c r="D2155" s="8"/>
      <c r="E2155" s="77" t="s">
        <v>229</v>
      </c>
      <c r="F2155" s="8"/>
      <c r="G2155" s="8"/>
      <c r="H2155" s="15">
        <v>8</v>
      </c>
      <c r="I2155" s="13">
        <f t="shared" si="99"/>
        <v>1554</v>
      </c>
      <c r="J2155" s="8">
        <f t="shared" si="100"/>
        <v>3</v>
      </c>
      <c r="K2155" s="6">
        <f t="shared" si="101"/>
        <v>3</v>
      </c>
    </row>
    <row r="2156" spans="3:11" x14ac:dyDescent="0.25">
      <c r="C2156" s="14">
        <v>43547</v>
      </c>
      <c r="D2156" s="8"/>
      <c r="E2156" s="77" t="s">
        <v>229</v>
      </c>
      <c r="F2156" s="8"/>
      <c r="G2156" s="8"/>
      <c r="H2156" s="15">
        <v>8</v>
      </c>
      <c r="I2156" s="13">
        <f t="shared" si="99"/>
        <v>1554</v>
      </c>
      <c r="J2156" s="8">
        <f t="shared" si="100"/>
        <v>2</v>
      </c>
      <c r="K2156" s="6">
        <f t="shared" si="101"/>
        <v>3</v>
      </c>
    </row>
    <row r="2157" spans="3:11" x14ac:dyDescent="0.25">
      <c r="C2157" s="14">
        <v>43547</v>
      </c>
      <c r="D2157" s="8"/>
      <c r="E2157" s="77" t="s">
        <v>229</v>
      </c>
      <c r="F2157" s="8"/>
      <c r="G2157" s="8"/>
      <c r="H2157" s="15">
        <v>8</v>
      </c>
      <c r="I2157" s="13">
        <f t="shared" si="99"/>
        <v>1554</v>
      </c>
      <c r="J2157" s="8">
        <f t="shared" si="100"/>
        <v>1</v>
      </c>
      <c r="K2157" s="6">
        <f t="shared" si="101"/>
        <v>3</v>
      </c>
    </row>
    <row r="2158" spans="3:11" x14ac:dyDescent="0.25">
      <c r="C2158" s="14">
        <v>43547</v>
      </c>
      <c r="D2158" s="8"/>
      <c r="E2158" s="77" t="s">
        <v>229</v>
      </c>
      <c r="F2158" s="8"/>
      <c r="G2158" s="8"/>
      <c r="H2158" s="15">
        <v>9</v>
      </c>
      <c r="I2158" s="13">
        <f t="shared" si="99"/>
        <v>1555</v>
      </c>
      <c r="J2158" s="8">
        <f t="shared" si="100"/>
        <v>2</v>
      </c>
      <c r="K2158" s="6">
        <f t="shared" si="101"/>
        <v>2</v>
      </c>
    </row>
    <row r="2159" spans="3:11" x14ac:dyDescent="0.25">
      <c r="C2159" s="14">
        <v>43547</v>
      </c>
      <c r="D2159" s="8"/>
      <c r="E2159" s="77" t="s">
        <v>229</v>
      </c>
      <c r="F2159" s="8"/>
      <c r="G2159" s="8"/>
      <c r="H2159" s="15">
        <v>9</v>
      </c>
      <c r="I2159" s="13">
        <f t="shared" si="99"/>
        <v>1555</v>
      </c>
      <c r="J2159" s="8">
        <f t="shared" si="100"/>
        <v>1</v>
      </c>
      <c r="K2159" s="6">
        <f t="shared" si="101"/>
        <v>2</v>
      </c>
    </row>
    <row r="2160" spans="3:11" x14ac:dyDescent="0.25">
      <c r="C2160" s="14">
        <v>43554</v>
      </c>
      <c r="D2160" s="8"/>
      <c r="E2160" s="77" t="s">
        <v>236</v>
      </c>
      <c r="F2160" s="8"/>
      <c r="G2160" s="8"/>
      <c r="H2160" s="15">
        <v>1</v>
      </c>
      <c r="I2160" s="13">
        <f t="shared" si="99"/>
        <v>1556</v>
      </c>
      <c r="J2160" s="8">
        <f t="shared" si="100"/>
        <v>3</v>
      </c>
      <c r="K2160" s="6">
        <f t="shared" si="101"/>
        <v>3</v>
      </c>
    </row>
    <row r="2161" spans="3:11" x14ac:dyDescent="0.25">
      <c r="C2161" s="14">
        <v>43554</v>
      </c>
      <c r="D2161" s="8"/>
      <c r="E2161" s="77" t="s">
        <v>236</v>
      </c>
      <c r="F2161" s="8"/>
      <c r="G2161" s="8"/>
      <c r="H2161" s="15">
        <v>1</v>
      </c>
      <c r="I2161" s="13">
        <f t="shared" si="99"/>
        <v>1556</v>
      </c>
      <c r="J2161" s="8">
        <f t="shared" si="100"/>
        <v>2</v>
      </c>
      <c r="K2161" s="6">
        <f t="shared" si="101"/>
        <v>3</v>
      </c>
    </row>
    <row r="2162" spans="3:11" x14ac:dyDescent="0.25">
      <c r="C2162" s="14">
        <v>43554</v>
      </c>
      <c r="D2162" s="8"/>
      <c r="E2162" s="77" t="s">
        <v>236</v>
      </c>
      <c r="F2162" s="8"/>
      <c r="G2162" s="8"/>
      <c r="H2162" s="15">
        <v>1</v>
      </c>
      <c r="I2162" s="13">
        <f t="shared" si="99"/>
        <v>1556</v>
      </c>
      <c r="J2162" s="8">
        <f t="shared" si="100"/>
        <v>1</v>
      </c>
      <c r="K2162" s="6">
        <f t="shared" si="101"/>
        <v>3</v>
      </c>
    </row>
    <row r="2163" spans="3:11" x14ac:dyDescent="0.25">
      <c r="C2163" s="14">
        <v>43554</v>
      </c>
      <c r="D2163" s="8"/>
      <c r="E2163" s="77" t="s">
        <v>236</v>
      </c>
      <c r="F2163" s="8"/>
      <c r="G2163" s="8"/>
      <c r="H2163" s="15">
        <v>4</v>
      </c>
      <c r="I2163" s="13">
        <f t="shared" si="99"/>
        <v>1557</v>
      </c>
      <c r="J2163" s="8">
        <f t="shared" si="100"/>
        <v>3</v>
      </c>
      <c r="K2163" s="6">
        <f t="shared" si="101"/>
        <v>3</v>
      </c>
    </row>
    <row r="2164" spans="3:11" x14ac:dyDescent="0.25">
      <c r="C2164" s="14">
        <v>43554</v>
      </c>
      <c r="D2164" s="8"/>
      <c r="E2164" s="77" t="s">
        <v>236</v>
      </c>
      <c r="F2164" s="8"/>
      <c r="G2164" s="8"/>
      <c r="H2164" s="15">
        <v>4</v>
      </c>
      <c r="I2164" s="13">
        <f t="shared" si="99"/>
        <v>1557</v>
      </c>
      <c r="J2164" s="8">
        <f t="shared" si="100"/>
        <v>2</v>
      </c>
      <c r="K2164" s="6">
        <f t="shared" si="101"/>
        <v>3</v>
      </c>
    </row>
    <row r="2165" spans="3:11" x14ac:dyDescent="0.25">
      <c r="C2165" s="14">
        <v>43554</v>
      </c>
      <c r="D2165" s="8"/>
      <c r="E2165" s="77" t="s">
        <v>236</v>
      </c>
      <c r="F2165" s="8"/>
      <c r="G2165" s="8"/>
      <c r="H2165" s="15">
        <v>4</v>
      </c>
      <c r="I2165" s="13">
        <f t="shared" si="99"/>
        <v>1557</v>
      </c>
      <c r="J2165" s="8">
        <f t="shared" si="100"/>
        <v>1</v>
      </c>
      <c r="K2165" s="6">
        <f t="shared" si="101"/>
        <v>3</v>
      </c>
    </row>
    <row r="2166" spans="3:11" x14ac:dyDescent="0.25">
      <c r="C2166" s="14">
        <v>43554</v>
      </c>
      <c r="D2166" s="8"/>
      <c r="E2166" s="77" t="s">
        <v>236</v>
      </c>
      <c r="F2166" s="8"/>
      <c r="G2166" s="8"/>
      <c r="H2166" s="15">
        <v>5</v>
      </c>
      <c r="I2166" s="13">
        <f t="shared" si="99"/>
        <v>1558</v>
      </c>
      <c r="J2166" s="8">
        <f t="shared" si="100"/>
        <v>3</v>
      </c>
      <c r="K2166" s="6">
        <f t="shared" si="101"/>
        <v>3</v>
      </c>
    </row>
    <row r="2167" spans="3:11" x14ac:dyDescent="0.25">
      <c r="C2167" s="14">
        <v>43554</v>
      </c>
      <c r="D2167" s="8"/>
      <c r="E2167" s="77" t="s">
        <v>236</v>
      </c>
      <c r="F2167" s="8"/>
      <c r="G2167" s="8"/>
      <c r="H2167" s="15">
        <v>5</v>
      </c>
      <c r="I2167" s="13">
        <f t="shared" si="99"/>
        <v>1558</v>
      </c>
      <c r="J2167" s="8">
        <f t="shared" si="100"/>
        <v>2</v>
      </c>
      <c r="K2167" s="6">
        <f t="shared" si="101"/>
        <v>3</v>
      </c>
    </row>
    <row r="2168" spans="3:11" x14ac:dyDescent="0.25">
      <c r="C2168" s="14">
        <v>43554</v>
      </c>
      <c r="D2168" s="8"/>
      <c r="E2168" s="77" t="s">
        <v>236</v>
      </c>
      <c r="F2168" s="8"/>
      <c r="G2168" s="8"/>
      <c r="H2168" s="15">
        <v>5</v>
      </c>
      <c r="I2168" s="13">
        <f t="shared" si="99"/>
        <v>1558</v>
      </c>
      <c r="J2168" s="8">
        <f t="shared" si="100"/>
        <v>1</v>
      </c>
      <c r="K2168" s="6">
        <f t="shared" si="101"/>
        <v>3</v>
      </c>
    </row>
    <row r="2169" spans="3:11" x14ac:dyDescent="0.25">
      <c r="C2169" s="14">
        <v>43554</v>
      </c>
      <c r="D2169" s="8"/>
      <c r="E2169" s="77" t="s">
        <v>236</v>
      </c>
      <c r="F2169" s="8"/>
      <c r="G2169" s="8"/>
      <c r="H2169" s="15">
        <v>6</v>
      </c>
      <c r="I2169" s="13">
        <f t="shared" si="99"/>
        <v>1559</v>
      </c>
      <c r="J2169" s="8">
        <f t="shared" si="100"/>
        <v>3</v>
      </c>
      <c r="K2169" s="6">
        <f t="shared" si="101"/>
        <v>3</v>
      </c>
    </row>
    <row r="2170" spans="3:11" x14ac:dyDescent="0.25">
      <c r="C2170" s="14">
        <v>43554</v>
      </c>
      <c r="D2170" s="8"/>
      <c r="E2170" s="77" t="s">
        <v>236</v>
      </c>
      <c r="F2170" s="8"/>
      <c r="G2170" s="8"/>
      <c r="H2170" s="15">
        <v>6</v>
      </c>
      <c r="I2170" s="13">
        <f t="shared" si="99"/>
        <v>1559</v>
      </c>
      <c r="J2170" s="8">
        <f t="shared" si="100"/>
        <v>2</v>
      </c>
      <c r="K2170" s="6">
        <f t="shared" si="101"/>
        <v>3</v>
      </c>
    </row>
    <row r="2171" spans="3:11" x14ac:dyDescent="0.25">
      <c r="C2171" s="14">
        <v>43554</v>
      </c>
      <c r="D2171" s="8"/>
      <c r="E2171" s="77" t="s">
        <v>236</v>
      </c>
      <c r="F2171" s="8"/>
      <c r="G2171" s="8"/>
      <c r="H2171" s="15">
        <v>6</v>
      </c>
      <c r="I2171" s="13">
        <f t="shared" si="99"/>
        <v>1559</v>
      </c>
      <c r="J2171" s="8">
        <f t="shared" si="100"/>
        <v>1</v>
      </c>
      <c r="K2171" s="6">
        <f t="shared" si="101"/>
        <v>3</v>
      </c>
    </row>
    <row r="2172" spans="3:11" x14ac:dyDescent="0.25">
      <c r="C2172" s="14">
        <v>43554</v>
      </c>
      <c r="D2172" s="8"/>
      <c r="E2172" s="77" t="s">
        <v>236</v>
      </c>
      <c r="F2172" s="8"/>
      <c r="G2172" s="8"/>
      <c r="H2172" s="15">
        <v>7</v>
      </c>
      <c r="I2172" s="13">
        <f t="shared" si="99"/>
        <v>1560</v>
      </c>
      <c r="J2172" s="8">
        <f t="shared" si="100"/>
        <v>3</v>
      </c>
      <c r="K2172" s="6">
        <f t="shared" si="101"/>
        <v>3</v>
      </c>
    </row>
    <row r="2173" spans="3:11" x14ac:dyDescent="0.25">
      <c r="C2173" s="14">
        <v>43554</v>
      </c>
      <c r="D2173" s="8"/>
      <c r="E2173" s="77" t="s">
        <v>236</v>
      </c>
      <c r="F2173" s="8"/>
      <c r="G2173" s="8"/>
      <c r="H2173" s="15">
        <v>7</v>
      </c>
      <c r="I2173" s="13">
        <f t="shared" si="99"/>
        <v>1560</v>
      </c>
      <c r="J2173" s="8">
        <f t="shared" si="100"/>
        <v>2</v>
      </c>
      <c r="K2173" s="6">
        <f t="shared" si="101"/>
        <v>3</v>
      </c>
    </row>
    <row r="2174" spans="3:11" x14ac:dyDescent="0.25">
      <c r="C2174" s="14">
        <v>43554</v>
      </c>
      <c r="D2174" s="8"/>
      <c r="E2174" s="77" t="s">
        <v>236</v>
      </c>
      <c r="F2174" s="8"/>
      <c r="G2174" s="8"/>
      <c r="H2174" s="15">
        <v>7</v>
      </c>
      <c r="I2174" s="13">
        <f t="shared" si="99"/>
        <v>1560</v>
      </c>
      <c r="J2174" s="8">
        <f t="shared" si="100"/>
        <v>1</v>
      </c>
      <c r="K2174" s="6">
        <f t="shared" si="101"/>
        <v>3</v>
      </c>
    </row>
    <row r="2175" spans="3:11" x14ac:dyDescent="0.25">
      <c r="C2175" s="14">
        <v>43554</v>
      </c>
      <c r="D2175" s="8"/>
      <c r="E2175" s="77" t="s">
        <v>236</v>
      </c>
      <c r="F2175" s="8"/>
      <c r="G2175" s="8"/>
      <c r="H2175" s="15">
        <v>8</v>
      </c>
      <c r="I2175" s="13">
        <f t="shared" si="99"/>
        <v>1561</v>
      </c>
      <c r="J2175" s="8">
        <f t="shared" si="100"/>
        <v>3</v>
      </c>
      <c r="K2175" s="6">
        <f t="shared" si="101"/>
        <v>3</v>
      </c>
    </row>
    <row r="2176" spans="3:11" x14ac:dyDescent="0.25">
      <c r="C2176" s="14">
        <v>43554</v>
      </c>
      <c r="D2176" s="8"/>
      <c r="E2176" s="77" t="s">
        <v>236</v>
      </c>
      <c r="F2176" s="8"/>
      <c r="G2176" s="8"/>
      <c r="H2176" s="15">
        <v>8</v>
      </c>
      <c r="I2176" s="13">
        <f t="shared" si="99"/>
        <v>1561</v>
      </c>
      <c r="J2176" s="8">
        <f t="shared" si="100"/>
        <v>2</v>
      </c>
      <c r="K2176" s="6">
        <f t="shared" si="101"/>
        <v>3</v>
      </c>
    </row>
    <row r="2177" spans="3:11" x14ac:dyDescent="0.25">
      <c r="C2177" s="14">
        <v>43554</v>
      </c>
      <c r="D2177" s="8"/>
      <c r="E2177" s="77" t="s">
        <v>236</v>
      </c>
      <c r="F2177" s="8"/>
      <c r="G2177" s="8"/>
      <c r="H2177" s="15">
        <v>8</v>
      </c>
      <c r="I2177" s="13">
        <f t="shared" si="99"/>
        <v>1561</v>
      </c>
      <c r="J2177" s="8">
        <f t="shared" si="100"/>
        <v>1</v>
      </c>
      <c r="K2177" s="6">
        <f t="shared" si="101"/>
        <v>3</v>
      </c>
    </row>
    <row r="2178" spans="3:11" x14ac:dyDescent="0.25">
      <c r="C2178" s="14">
        <v>43554</v>
      </c>
      <c r="D2178" s="8"/>
      <c r="E2178" s="77" t="s">
        <v>236</v>
      </c>
      <c r="F2178" s="8"/>
      <c r="G2178" s="8"/>
      <c r="H2178" s="15">
        <v>9</v>
      </c>
      <c r="I2178" s="13">
        <f t="shared" si="99"/>
        <v>1562</v>
      </c>
      <c r="J2178" s="8">
        <f t="shared" si="100"/>
        <v>3</v>
      </c>
      <c r="K2178" s="6">
        <f t="shared" si="101"/>
        <v>3</v>
      </c>
    </row>
    <row r="2179" spans="3:11" x14ac:dyDescent="0.25">
      <c r="C2179" s="14">
        <v>43554</v>
      </c>
      <c r="D2179" s="8"/>
      <c r="E2179" s="77" t="s">
        <v>236</v>
      </c>
      <c r="F2179" s="8"/>
      <c r="G2179" s="8"/>
      <c r="H2179" s="15">
        <v>9</v>
      </c>
      <c r="I2179" s="13">
        <f t="shared" si="99"/>
        <v>1562</v>
      </c>
      <c r="J2179" s="8">
        <f t="shared" si="100"/>
        <v>2</v>
      </c>
      <c r="K2179" s="6">
        <f t="shared" si="101"/>
        <v>3</v>
      </c>
    </row>
    <row r="2180" spans="3:11" x14ac:dyDescent="0.25">
      <c r="C2180" s="14">
        <v>43554</v>
      </c>
      <c r="D2180" s="8"/>
      <c r="E2180" s="77" t="s">
        <v>236</v>
      </c>
      <c r="F2180" s="8"/>
      <c r="G2180" s="8"/>
      <c r="H2180" s="15">
        <v>9</v>
      </c>
      <c r="I2180" s="13">
        <f t="shared" si="99"/>
        <v>1562</v>
      </c>
      <c r="J2180" s="8">
        <f t="shared" si="100"/>
        <v>1</v>
      </c>
      <c r="K2180" s="6">
        <f t="shared" si="101"/>
        <v>3</v>
      </c>
    </row>
    <row r="2181" spans="3:11" x14ac:dyDescent="0.25">
      <c r="C2181" s="14">
        <v>43561</v>
      </c>
      <c r="D2181" s="8"/>
      <c r="E2181" s="77" t="s">
        <v>107</v>
      </c>
      <c r="F2181" s="8"/>
      <c r="G2181" s="8"/>
      <c r="H2181" s="15">
        <v>2</v>
      </c>
      <c r="I2181" s="13">
        <f t="shared" si="99"/>
        <v>1563</v>
      </c>
      <c r="J2181" s="8">
        <f t="shared" si="100"/>
        <v>3</v>
      </c>
      <c r="K2181" s="6">
        <f t="shared" si="101"/>
        <v>3</v>
      </c>
    </row>
    <row r="2182" spans="3:11" x14ac:dyDescent="0.25">
      <c r="C2182" s="14">
        <v>43561</v>
      </c>
      <c r="D2182" s="8"/>
      <c r="E2182" s="77" t="s">
        <v>107</v>
      </c>
      <c r="F2182" s="8"/>
      <c r="G2182" s="8"/>
      <c r="H2182" s="15">
        <v>2</v>
      </c>
      <c r="I2182" s="13">
        <f t="shared" ref="I2182:I2245" si="102">IF(AND(C2182=C2181,H2182=H2181,D2181=D2182),I2181,I2181+1)</f>
        <v>1563</v>
      </c>
      <c r="J2182" s="8">
        <f t="shared" ref="J2182:J2245" si="103">IF(I2182=I2184,3,IF(I2182=I2183,2,1))</f>
        <v>2</v>
      </c>
      <c r="K2182" s="6">
        <f t="shared" ref="K2182:K2245" si="104">IF(J2180=3,3,IF(J2181=3,3,IF(J2181=2,2,J2182)))</f>
        <v>3</v>
      </c>
    </row>
    <row r="2183" spans="3:11" x14ac:dyDescent="0.25">
      <c r="C2183" s="14">
        <v>43561</v>
      </c>
      <c r="D2183" s="8"/>
      <c r="E2183" s="77" t="s">
        <v>107</v>
      </c>
      <c r="F2183" s="8"/>
      <c r="G2183" s="8"/>
      <c r="H2183" s="15">
        <v>2</v>
      </c>
      <c r="I2183" s="13">
        <f t="shared" si="102"/>
        <v>1563</v>
      </c>
      <c r="J2183" s="8">
        <f t="shared" si="103"/>
        <v>1</v>
      </c>
      <c r="K2183" s="6">
        <f t="shared" si="104"/>
        <v>3</v>
      </c>
    </row>
    <row r="2184" spans="3:11" x14ac:dyDescent="0.25">
      <c r="C2184" s="14">
        <v>43561</v>
      </c>
      <c r="D2184" s="8"/>
      <c r="E2184" s="77" t="s">
        <v>107</v>
      </c>
      <c r="F2184" s="8"/>
      <c r="G2184" s="8"/>
      <c r="H2184" s="15">
        <v>3</v>
      </c>
      <c r="I2184" s="13">
        <f t="shared" si="102"/>
        <v>1564</v>
      </c>
      <c r="J2184" s="8">
        <f t="shared" si="103"/>
        <v>3</v>
      </c>
      <c r="K2184" s="6">
        <f t="shared" si="104"/>
        <v>3</v>
      </c>
    </row>
    <row r="2185" spans="3:11" x14ac:dyDescent="0.25">
      <c r="C2185" s="14">
        <v>43561</v>
      </c>
      <c r="D2185" s="8"/>
      <c r="E2185" s="77" t="s">
        <v>107</v>
      </c>
      <c r="F2185" s="8"/>
      <c r="G2185" s="8"/>
      <c r="H2185" s="15">
        <v>3</v>
      </c>
      <c r="I2185" s="13">
        <f t="shared" si="102"/>
        <v>1564</v>
      </c>
      <c r="J2185" s="8">
        <f t="shared" si="103"/>
        <v>2</v>
      </c>
      <c r="K2185" s="6">
        <f t="shared" si="104"/>
        <v>3</v>
      </c>
    </row>
    <row r="2186" spans="3:11" x14ac:dyDescent="0.25">
      <c r="C2186" s="14">
        <v>43561</v>
      </c>
      <c r="D2186" s="8"/>
      <c r="E2186" s="77" t="s">
        <v>107</v>
      </c>
      <c r="F2186" s="8"/>
      <c r="G2186" s="8"/>
      <c r="H2186" s="15">
        <v>3</v>
      </c>
      <c r="I2186" s="13">
        <f t="shared" si="102"/>
        <v>1564</v>
      </c>
      <c r="J2186" s="8">
        <f t="shared" si="103"/>
        <v>1</v>
      </c>
      <c r="K2186" s="6">
        <f t="shared" si="104"/>
        <v>3</v>
      </c>
    </row>
    <row r="2187" spans="3:11" x14ac:dyDescent="0.25">
      <c r="C2187" s="14">
        <v>43561</v>
      </c>
      <c r="D2187" s="8"/>
      <c r="E2187" s="77" t="s">
        <v>107</v>
      </c>
      <c r="F2187" s="8"/>
      <c r="G2187" s="8"/>
      <c r="H2187" s="15">
        <v>4</v>
      </c>
      <c r="I2187" s="13">
        <f t="shared" si="102"/>
        <v>1565</v>
      </c>
      <c r="J2187" s="8">
        <f t="shared" si="103"/>
        <v>2</v>
      </c>
      <c r="K2187" s="6">
        <f t="shared" si="104"/>
        <v>2</v>
      </c>
    </row>
    <row r="2188" spans="3:11" x14ac:dyDescent="0.25">
      <c r="C2188" s="14">
        <v>43561</v>
      </c>
      <c r="D2188" s="8"/>
      <c r="E2188" s="77" t="s">
        <v>107</v>
      </c>
      <c r="F2188" s="8"/>
      <c r="G2188" s="8"/>
      <c r="H2188" s="15">
        <v>4</v>
      </c>
      <c r="I2188" s="13">
        <f t="shared" si="102"/>
        <v>1565</v>
      </c>
      <c r="J2188" s="8">
        <f t="shared" si="103"/>
        <v>1</v>
      </c>
      <c r="K2188" s="6">
        <f t="shared" si="104"/>
        <v>2</v>
      </c>
    </row>
    <row r="2189" spans="3:11" x14ac:dyDescent="0.25">
      <c r="C2189" s="14">
        <v>43561</v>
      </c>
      <c r="D2189" s="8"/>
      <c r="E2189" s="77" t="s">
        <v>107</v>
      </c>
      <c r="F2189" s="8"/>
      <c r="G2189" s="8"/>
      <c r="H2189" s="15">
        <v>5</v>
      </c>
      <c r="I2189" s="13">
        <f t="shared" si="102"/>
        <v>1566</v>
      </c>
      <c r="J2189" s="8">
        <f t="shared" si="103"/>
        <v>3</v>
      </c>
      <c r="K2189" s="6">
        <f t="shared" si="104"/>
        <v>3</v>
      </c>
    </row>
    <row r="2190" spans="3:11" x14ac:dyDescent="0.25">
      <c r="C2190" s="14">
        <v>43561</v>
      </c>
      <c r="D2190" s="8"/>
      <c r="E2190" s="77" t="s">
        <v>107</v>
      </c>
      <c r="F2190" s="8"/>
      <c r="G2190" s="8"/>
      <c r="H2190" s="15">
        <v>5</v>
      </c>
      <c r="I2190" s="13">
        <f t="shared" si="102"/>
        <v>1566</v>
      </c>
      <c r="J2190" s="8">
        <f t="shared" si="103"/>
        <v>2</v>
      </c>
      <c r="K2190" s="6">
        <f t="shared" si="104"/>
        <v>3</v>
      </c>
    </row>
    <row r="2191" spans="3:11" x14ac:dyDescent="0.25">
      <c r="C2191" s="14">
        <v>43561</v>
      </c>
      <c r="D2191" s="8"/>
      <c r="E2191" s="77" t="s">
        <v>107</v>
      </c>
      <c r="F2191" s="8"/>
      <c r="G2191" s="8"/>
      <c r="H2191" s="15">
        <v>5</v>
      </c>
      <c r="I2191" s="13">
        <f t="shared" si="102"/>
        <v>1566</v>
      </c>
      <c r="J2191" s="8">
        <f t="shared" si="103"/>
        <v>1</v>
      </c>
      <c r="K2191" s="6">
        <f t="shared" si="104"/>
        <v>3</v>
      </c>
    </row>
    <row r="2192" spans="3:11" x14ac:dyDescent="0.25">
      <c r="C2192" s="14">
        <v>43561</v>
      </c>
      <c r="D2192" s="8"/>
      <c r="E2192" s="77" t="s">
        <v>107</v>
      </c>
      <c r="F2192" s="8"/>
      <c r="G2192" s="8"/>
      <c r="H2192" s="15">
        <v>6</v>
      </c>
      <c r="I2192" s="13">
        <f t="shared" si="102"/>
        <v>1567</v>
      </c>
      <c r="J2192" s="8">
        <f t="shared" si="103"/>
        <v>3</v>
      </c>
      <c r="K2192" s="6">
        <f t="shared" si="104"/>
        <v>3</v>
      </c>
    </row>
    <row r="2193" spans="3:11" x14ac:dyDescent="0.25">
      <c r="C2193" s="14">
        <v>43561</v>
      </c>
      <c r="D2193" s="8"/>
      <c r="E2193" s="77" t="s">
        <v>107</v>
      </c>
      <c r="F2193" s="8"/>
      <c r="G2193" s="8"/>
      <c r="H2193" s="15">
        <v>6</v>
      </c>
      <c r="I2193" s="13">
        <f t="shared" si="102"/>
        <v>1567</v>
      </c>
      <c r="J2193" s="8">
        <f t="shared" si="103"/>
        <v>2</v>
      </c>
      <c r="K2193" s="6">
        <f t="shared" si="104"/>
        <v>3</v>
      </c>
    </row>
    <row r="2194" spans="3:11" x14ac:dyDescent="0.25">
      <c r="C2194" s="14">
        <v>43561</v>
      </c>
      <c r="D2194" s="8"/>
      <c r="E2194" s="77" t="s">
        <v>107</v>
      </c>
      <c r="F2194" s="8"/>
      <c r="G2194" s="8"/>
      <c r="H2194" s="15">
        <v>6</v>
      </c>
      <c r="I2194" s="13">
        <f t="shared" si="102"/>
        <v>1567</v>
      </c>
      <c r="J2194" s="8">
        <f t="shared" si="103"/>
        <v>1</v>
      </c>
      <c r="K2194" s="6">
        <f t="shared" si="104"/>
        <v>3</v>
      </c>
    </row>
    <row r="2195" spans="3:11" x14ac:dyDescent="0.25">
      <c r="C2195" s="14">
        <v>43561</v>
      </c>
      <c r="D2195" s="8"/>
      <c r="E2195" s="77" t="s">
        <v>107</v>
      </c>
      <c r="F2195" s="8"/>
      <c r="G2195" s="8"/>
      <c r="H2195" s="15">
        <v>7</v>
      </c>
      <c r="I2195" s="13">
        <f t="shared" si="102"/>
        <v>1568</v>
      </c>
      <c r="J2195" s="8">
        <f t="shared" si="103"/>
        <v>3</v>
      </c>
      <c r="K2195" s="6">
        <f t="shared" si="104"/>
        <v>3</v>
      </c>
    </row>
    <row r="2196" spans="3:11" x14ac:dyDescent="0.25">
      <c r="C2196" s="14">
        <v>43561</v>
      </c>
      <c r="D2196" s="8"/>
      <c r="E2196" s="77" t="s">
        <v>107</v>
      </c>
      <c r="F2196" s="8"/>
      <c r="G2196" s="8"/>
      <c r="H2196" s="15">
        <v>7</v>
      </c>
      <c r="I2196" s="13">
        <f t="shared" si="102"/>
        <v>1568</v>
      </c>
      <c r="J2196" s="8">
        <f t="shared" si="103"/>
        <v>2</v>
      </c>
      <c r="K2196" s="6">
        <f t="shared" si="104"/>
        <v>3</v>
      </c>
    </row>
    <row r="2197" spans="3:11" x14ac:dyDescent="0.25">
      <c r="C2197" s="14">
        <v>43561</v>
      </c>
      <c r="D2197" s="8"/>
      <c r="E2197" s="77" t="s">
        <v>107</v>
      </c>
      <c r="F2197" s="8"/>
      <c r="G2197" s="8"/>
      <c r="H2197" s="15">
        <v>7</v>
      </c>
      <c r="I2197" s="13">
        <f t="shared" si="102"/>
        <v>1568</v>
      </c>
      <c r="J2197" s="8">
        <f t="shared" si="103"/>
        <v>1</v>
      </c>
      <c r="K2197" s="6">
        <f t="shared" si="104"/>
        <v>3</v>
      </c>
    </row>
    <row r="2198" spans="3:11" x14ac:dyDescent="0.25">
      <c r="C2198" s="14">
        <v>43561</v>
      </c>
      <c r="D2198" s="8"/>
      <c r="E2198" s="77" t="s">
        <v>107</v>
      </c>
      <c r="F2198" s="8"/>
      <c r="G2198" s="8"/>
      <c r="H2198" s="15">
        <v>8</v>
      </c>
      <c r="I2198" s="13">
        <f t="shared" si="102"/>
        <v>1569</v>
      </c>
      <c r="J2198" s="8">
        <f t="shared" si="103"/>
        <v>3</v>
      </c>
      <c r="K2198" s="6">
        <f t="shared" si="104"/>
        <v>3</v>
      </c>
    </row>
    <row r="2199" spans="3:11" x14ac:dyDescent="0.25">
      <c r="C2199" s="14">
        <v>43561</v>
      </c>
      <c r="D2199" s="8"/>
      <c r="E2199" s="77" t="s">
        <v>107</v>
      </c>
      <c r="F2199" s="8"/>
      <c r="G2199" s="8"/>
      <c r="H2199" s="15">
        <v>8</v>
      </c>
      <c r="I2199" s="13">
        <f t="shared" si="102"/>
        <v>1569</v>
      </c>
      <c r="J2199" s="8">
        <f t="shared" si="103"/>
        <v>2</v>
      </c>
      <c r="K2199" s="6">
        <f t="shared" si="104"/>
        <v>3</v>
      </c>
    </row>
    <row r="2200" spans="3:11" x14ac:dyDescent="0.25">
      <c r="C2200" s="14">
        <v>43561</v>
      </c>
      <c r="D2200" s="8"/>
      <c r="E2200" s="77" t="s">
        <v>107</v>
      </c>
      <c r="F2200" s="8"/>
      <c r="G2200" s="8"/>
      <c r="H2200" s="15">
        <v>8</v>
      </c>
      <c r="I2200" s="13">
        <f t="shared" si="102"/>
        <v>1569</v>
      </c>
      <c r="J2200" s="8">
        <f t="shared" si="103"/>
        <v>1</v>
      </c>
      <c r="K2200" s="6">
        <f t="shared" si="104"/>
        <v>3</v>
      </c>
    </row>
    <row r="2201" spans="3:11" x14ac:dyDescent="0.25">
      <c r="C2201" s="14">
        <v>43561</v>
      </c>
      <c r="D2201" s="8"/>
      <c r="E2201" s="77" t="s">
        <v>107</v>
      </c>
      <c r="F2201" s="8"/>
      <c r="G2201" s="8"/>
      <c r="H2201" s="15">
        <v>9</v>
      </c>
      <c r="I2201" s="13">
        <f t="shared" si="102"/>
        <v>1570</v>
      </c>
      <c r="J2201" s="8">
        <f t="shared" si="103"/>
        <v>3</v>
      </c>
      <c r="K2201" s="6">
        <f t="shared" si="104"/>
        <v>3</v>
      </c>
    </row>
    <row r="2202" spans="3:11" x14ac:dyDescent="0.25">
      <c r="C2202" s="14">
        <v>43561</v>
      </c>
      <c r="D2202" s="8"/>
      <c r="E2202" s="77" t="s">
        <v>107</v>
      </c>
      <c r="F2202" s="8"/>
      <c r="G2202" s="8"/>
      <c r="H2202" s="15">
        <v>9</v>
      </c>
      <c r="I2202" s="13">
        <f t="shared" si="102"/>
        <v>1570</v>
      </c>
      <c r="J2202" s="8">
        <f t="shared" si="103"/>
        <v>2</v>
      </c>
      <c r="K2202" s="6">
        <f t="shared" si="104"/>
        <v>3</v>
      </c>
    </row>
    <row r="2203" spans="3:11" x14ac:dyDescent="0.25">
      <c r="C2203" s="14">
        <v>43561</v>
      </c>
      <c r="D2203" s="8"/>
      <c r="E2203" s="77" t="s">
        <v>107</v>
      </c>
      <c r="F2203" s="8"/>
      <c r="G2203" s="8"/>
      <c r="H2203" s="15">
        <v>9</v>
      </c>
      <c r="I2203" s="13">
        <f t="shared" si="102"/>
        <v>1570</v>
      </c>
      <c r="J2203" s="8">
        <f t="shared" si="103"/>
        <v>1</v>
      </c>
      <c r="K2203" s="6">
        <f t="shared" si="104"/>
        <v>3</v>
      </c>
    </row>
    <row r="2204" spans="3:11" x14ac:dyDescent="0.25">
      <c r="C2204" s="14">
        <v>43568</v>
      </c>
      <c r="D2204" s="8"/>
      <c r="E2204" s="77" t="s">
        <v>107</v>
      </c>
      <c r="F2204" s="8"/>
      <c r="G2204" s="8"/>
      <c r="H2204" s="15">
        <v>2</v>
      </c>
      <c r="I2204" s="13">
        <f t="shared" si="102"/>
        <v>1571</v>
      </c>
      <c r="J2204" s="8">
        <f t="shared" si="103"/>
        <v>3</v>
      </c>
      <c r="K2204" s="6">
        <f t="shared" si="104"/>
        <v>3</v>
      </c>
    </row>
    <row r="2205" spans="3:11" x14ac:dyDescent="0.25">
      <c r="C2205" s="14">
        <v>43568</v>
      </c>
      <c r="D2205" s="8"/>
      <c r="E2205" s="77" t="s">
        <v>107</v>
      </c>
      <c r="F2205" s="8"/>
      <c r="G2205" s="8"/>
      <c r="H2205" s="15">
        <v>2</v>
      </c>
      <c r="I2205" s="13">
        <f t="shared" si="102"/>
        <v>1571</v>
      </c>
      <c r="J2205" s="8">
        <f t="shared" si="103"/>
        <v>2</v>
      </c>
      <c r="K2205" s="6">
        <f t="shared" si="104"/>
        <v>3</v>
      </c>
    </row>
    <row r="2206" spans="3:11" x14ac:dyDescent="0.25">
      <c r="C2206" s="14">
        <v>43568</v>
      </c>
      <c r="D2206" s="8"/>
      <c r="E2206" s="77" t="s">
        <v>107</v>
      </c>
      <c r="F2206" s="8"/>
      <c r="G2206" s="8"/>
      <c r="H2206" s="15">
        <v>2</v>
      </c>
      <c r="I2206" s="13">
        <f t="shared" si="102"/>
        <v>1571</v>
      </c>
      <c r="J2206" s="8">
        <f t="shared" si="103"/>
        <v>1</v>
      </c>
      <c r="K2206" s="6">
        <f t="shared" si="104"/>
        <v>3</v>
      </c>
    </row>
    <row r="2207" spans="3:11" x14ac:dyDescent="0.25">
      <c r="C2207" s="14">
        <v>43568</v>
      </c>
      <c r="D2207" s="8"/>
      <c r="E2207" s="77" t="s">
        <v>107</v>
      </c>
      <c r="F2207" s="8"/>
      <c r="G2207" s="8"/>
      <c r="H2207" s="15">
        <v>3</v>
      </c>
      <c r="I2207" s="13">
        <f t="shared" si="102"/>
        <v>1572</v>
      </c>
      <c r="J2207" s="8">
        <f t="shared" si="103"/>
        <v>3</v>
      </c>
      <c r="K2207" s="6">
        <f t="shared" si="104"/>
        <v>3</v>
      </c>
    </row>
    <row r="2208" spans="3:11" x14ac:dyDescent="0.25">
      <c r="C2208" s="14">
        <v>43568</v>
      </c>
      <c r="D2208" s="8"/>
      <c r="E2208" s="77" t="s">
        <v>107</v>
      </c>
      <c r="F2208" s="8"/>
      <c r="G2208" s="8"/>
      <c r="H2208" s="15">
        <v>3</v>
      </c>
      <c r="I2208" s="13">
        <f t="shared" si="102"/>
        <v>1572</v>
      </c>
      <c r="J2208" s="8">
        <f t="shared" si="103"/>
        <v>2</v>
      </c>
      <c r="K2208" s="6">
        <f t="shared" si="104"/>
        <v>3</v>
      </c>
    </row>
    <row r="2209" spans="3:11" x14ac:dyDescent="0.25">
      <c r="C2209" s="14">
        <v>43568</v>
      </c>
      <c r="D2209" s="8"/>
      <c r="E2209" s="77" t="s">
        <v>107</v>
      </c>
      <c r="F2209" s="8"/>
      <c r="G2209" s="8"/>
      <c r="H2209" s="15">
        <v>3</v>
      </c>
      <c r="I2209" s="13">
        <f t="shared" si="102"/>
        <v>1572</v>
      </c>
      <c r="J2209" s="8">
        <f t="shared" si="103"/>
        <v>1</v>
      </c>
      <c r="K2209" s="6">
        <f t="shared" si="104"/>
        <v>3</v>
      </c>
    </row>
    <row r="2210" spans="3:11" x14ac:dyDescent="0.25">
      <c r="C2210" s="14">
        <v>43568</v>
      </c>
      <c r="D2210" s="8"/>
      <c r="E2210" s="77" t="s">
        <v>107</v>
      </c>
      <c r="F2210" s="8"/>
      <c r="G2210" s="8"/>
      <c r="H2210" s="15">
        <v>4</v>
      </c>
      <c r="I2210" s="13">
        <f t="shared" si="102"/>
        <v>1573</v>
      </c>
      <c r="J2210" s="8">
        <f t="shared" si="103"/>
        <v>3</v>
      </c>
      <c r="K2210" s="6">
        <f t="shared" si="104"/>
        <v>3</v>
      </c>
    </row>
    <row r="2211" spans="3:11" x14ac:dyDescent="0.25">
      <c r="C2211" s="14">
        <v>43568</v>
      </c>
      <c r="D2211" s="8"/>
      <c r="E2211" s="77" t="s">
        <v>107</v>
      </c>
      <c r="F2211" s="8"/>
      <c r="G2211" s="8"/>
      <c r="H2211" s="15">
        <v>4</v>
      </c>
      <c r="I2211" s="13">
        <f t="shared" si="102"/>
        <v>1573</v>
      </c>
      <c r="J2211" s="8">
        <f t="shared" si="103"/>
        <v>2</v>
      </c>
      <c r="K2211" s="6">
        <f t="shared" si="104"/>
        <v>3</v>
      </c>
    </row>
    <row r="2212" spans="3:11" x14ac:dyDescent="0.25">
      <c r="C2212" s="14">
        <v>43568</v>
      </c>
      <c r="D2212" s="8"/>
      <c r="E2212" s="77" t="s">
        <v>107</v>
      </c>
      <c r="F2212" s="8"/>
      <c r="G2212" s="8"/>
      <c r="H2212" s="15">
        <v>4</v>
      </c>
      <c r="I2212" s="13">
        <f t="shared" si="102"/>
        <v>1573</v>
      </c>
      <c r="J2212" s="8">
        <f t="shared" si="103"/>
        <v>1</v>
      </c>
      <c r="K2212" s="6">
        <f t="shared" si="104"/>
        <v>3</v>
      </c>
    </row>
    <row r="2213" spans="3:11" x14ac:dyDescent="0.25">
      <c r="C2213" s="14">
        <v>43568</v>
      </c>
      <c r="D2213" s="8"/>
      <c r="E2213" s="77" t="s">
        <v>107</v>
      </c>
      <c r="F2213" s="8"/>
      <c r="G2213" s="8"/>
      <c r="H2213" s="15">
        <v>6</v>
      </c>
      <c r="I2213" s="13">
        <f t="shared" si="102"/>
        <v>1574</v>
      </c>
      <c r="J2213" s="8">
        <f t="shared" si="103"/>
        <v>3</v>
      </c>
      <c r="K2213" s="6">
        <f t="shared" si="104"/>
        <v>3</v>
      </c>
    </row>
    <row r="2214" spans="3:11" x14ac:dyDescent="0.25">
      <c r="C2214" s="14">
        <v>43568</v>
      </c>
      <c r="D2214" s="8"/>
      <c r="E2214" s="77" t="s">
        <v>107</v>
      </c>
      <c r="F2214" s="8"/>
      <c r="G2214" s="8"/>
      <c r="H2214" s="15">
        <v>6</v>
      </c>
      <c r="I2214" s="13">
        <f t="shared" si="102"/>
        <v>1574</v>
      </c>
      <c r="J2214" s="8">
        <f t="shared" si="103"/>
        <v>2</v>
      </c>
      <c r="K2214" s="6">
        <f t="shared" si="104"/>
        <v>3</v>
      </c>
    </row>
    <row r="2215" spans="3:11" x14ac:dyDescent="0.25">
      <c r="C2215" s="14">
        <v>43568</v>
      </c>
      <c r="D2215" s="8"/>
      <c r="E2215" s="77" t="s">
        <v>107</v>
      </c>
      <c r="F2215" s="8"/>
      <c r="G2215" s="8"/>
      <c r="H2215" s="15">
        <v>6</v>
      </c>
      <c r="I2215" s="13">
        <f t="shared" si="102"/>
        <v>1574</v>
      </c>
      <c r="J2215" s="8">
        <f t="shared" si="103"/>
        <v>1</v>
      </c>
      <c r="K2215" s="6">
        <f t="shared" si="104"/>
        <v>3</v>
      </c>
    </row>
    <row r="2216" spans="3:11" x14ac:dyDescent="0.25">
      <c r="C2216" s="14">
        <v>43568</v>
      </c>
      <c r="D2216" s="8"/>
      <c r="E2216" s="77" t="s">
        <v>107</v>
      </c>
      <c r="F2216" s="8"/>
      <c r="G2216" s="8"/>
      <c r="H2216" s="15">
        <v>7</v>
      </c>
      <c r="I2216" s="13">
        <f t="shared" si="102"/>
        <v>1575</v>
      </c>
      <c r="J2216" s="8">
        <f t="shared" si="103"/>
        <v>3</v>
      </c>
      <c r="K2216" s="6">
        <f t="shared" si="104"/>
        <v>3</v>
      </c>
    </row>
    <row r="2217" spans="3:11" x14ac:dyDescent="0.25">
      <c r="C2217" s="14">
        <v>43568</v>
      </c>
      <c r="D2217" s="8"/>
      <c r="E2217" s="77" t="s">
        <v>107</v>
      </c>
      <c r="F2217" s="8"/>
      <c r="G2217" s="8"/>
      <c r="H2217" s="15">
        <v>7</v>
      </c>
      <c r="I2217" s="13">
        <f t="shared" si="102"/>
        <v>1575</v>
      </c>
      <c r="J2217" s="8">
        <f t="shared" si="103"/>
        <v>2</v>
      </c>
      <c r="K2217" s="6">
        <f t="shared" si="104"/>
        <v>3</v>
      </c>
    </row>
    <row r="2218" spans="3:11" x14ac:dyDescent="0.25">
      <c r="C2218" s="14">
        <v>43568</v>
      </c>
      <c r="D2218" s="8"/>
      <c r="E2218" s="77" t="s">
        <v>107</v>
      </c>
      <c r="F2218" s="8"/>
      <c r="G2218" s="8"/>
      <c r="H2218" s="15">
        <v>7</v>
      </c>
      <c r="I2218" s="13">
        <f t="shared" si="102"/>
        <v>1575</v>
      </c>
      <c r="J2218" s="8">
        <f t="shared" si="103"/>
        <v>1</v>
      </c>
      <c r="K2218" s="6">
        <f t="shared" si="104"/>
        <v>3</v>
      </c>
    </row>
    <row r="2219" spans="3:11" x14ac:dyDescent="0.25">
      <c r="C2219" s="14">
        <v>43568</v>
      </c>
      <c r="D2219" s="8"/>
      <c r="E2219" s="77" t="s">
        <v>107</v>
      </c>
      <c r="F2219" s="8"/>
      <c r="G2219" s="8"/>
      <c r="H2219" s="15">
        <v>8</v>
      </c>
      <c r="I2219" s="13">
        <f t="shared" si="102"/>
        <v>1576</v>
      </c>
      <c r="J2219" s="8">
        <f t="shared" si="103"/>
        <v>2</v>
      </c>
      <c r="K2219" s="6">
        <f t="shared" si="104"/>
        <v>2</v>
      </c>
    </row>
    <row r="2220" spans="3:11" x14ac:dyDescent="0.25">
      <c r="C2220" s="14">
        <v>43568</v>
      </c>
      <c r="D2220" s="8"/>
      <c r="E2220" s="77" t="s">
        <v>107</v>
      </c>
      <c r="F2220" s="8"/>
      <c r="G2220" s="8"/>
      <c r="H2220" s="15">
        <v>8</v>
      </c>
      <c r="I2220" s="13">
        <f t="shared" si="102"/>
        <v>1576</v>
      </c>
      <c r="J2220" s="8">
        <f t="shared" si="103"/>
        <v>1</v>
      </c>
      <c r="K2220" s="6">
        <f t="shared" si="104"/>
        <v>2</v>
      </c>
    </row>
    <row r="2221" spans="3:11" x14ac:dyDescent="0.25">
      <c r="C2221" s="14">
        <v>43568</v>
      </c>
      <c r="D2221" s="8"/>
      <c r="E2221" s="77" t="s">
        <v>107</v>
      </c>
      <c r="F2221" s="8"/>
      <c r="G2221" s="8"/>
      <c r="H2221" s="15">
        <v>9</v>
      </c>
      <c r="I2221" s="13">
        <f t="shared" si="102"/>
        <v>1577</v>
      </c>
      <c r="J2221" s="8">
        <f t="shared" si="103"/>
        <v>3</v>
      </c>
      <c r="K2221" s="6">
        <f t="shared" si="104"/>
        <v>3</v>
      </c>
    </row>
    <row r="2222" spans="3:11" x14ac:dyDescent="0.25">
      <c r="C2222" s="14">
        <v>43568</v>
      </c>
      <c r="D2222" s="8"/>
      <c r="E2222" s="77" t="s">
        <v>107</v>
      </c>
      <c r="F2222" s="8"/>
      <c r="G2222" s="8"/>
      <c r="H2222" s="15">
        <v>9</v>
      </c>
      <c r="I2222" s="13">
        <f t="shared" si="102"/>
        <v>1577</v>
      </c>
      <c r="J2222" s="8">
        <f t="shared" si="103"/>
        <v>2</v>
      </c>
      <c r="K2222" s="6">
        <f t="shared" si="104"/>
        <v>3</v>
      </c>
    </row>
    <row r="2223" spans="3:11" x14ac:dyDescent="0.25">
      <c r="C2223" s="14">
        <v>43568</v>
      </c>
      <c r="D2223" s="8"/>
      <c r="E2223" s="77" t="s">
        <v>107</v>
      </c>
      <c r="F2223" s="8"/>
      <c r="G2223" s="8"/>
      <c r="H2223" s="15">
        <v>9</v>
      </c>
      <c r="I2223" s="13">
        <f t="shared" si="102"/>
        <v>1577</v>
      </c>
      <c r="J2223" s="8">
        <f t="shared" si="103"/>
        <v>1</v>
      </c>
      <c r="K2223" s="6">
        <f t="shared" si="104"/>
        <v>3</v>
      </c>
    </row>
    <row r="2224" spans="3:11" x14ac:dyDescent="0.25">
      <c r="C2224" s="14">
        <v>43575</v>
      </c>
      <c r="D2224" s="8"/>
      <c r="E2224" s="77" t="s">
        <v>107</v>
      </c>
      <c r="F2224" s="8"/>
      <c r="G2224" s="8"/>
      <c r="H2224" s="15">
        <v>1</v>
      </c>
      <c r="I2224" s="13">
        <f t="shared" si="102"/>
        <v>1578</v>
      </c>
      <c r="J2224" s="8">
        <f t="shared" si="103"/>
        <v>3</v>
      </c>
      <c r="K2224" s="6">
        <f t="shared" si="104"/>
        <v>3</v>
      </c>
    </row>
    <row r="2225" spans="3:11" x14ac:dyDescent="0.25">
      <c r="C2225" s="14">
        <v>43575</v>
      </c>
      <c r="D2225" s="8"/>
      <c r="E2225" s="77" t="s">
        <v>107</v>
      </c>
      <c r="F2225" s="8"/>
      <c r="G2225" s="8"/>
      <c r="H2225" s="15">
        <v>1</v>
      </c>
      <c r="I2225" s="13">
        <f t="shared" si="102"/>
        <v>1578</v>
      </c>
      <c r="J2225" s="8">
        <f t="shared" si="103"/>
        <v>2</v>
      </c>
      <c r="K2225" s="6">
        <f t="shared" si="104"/>
        <v>3</v>
      </c>
    </row>
    <row r="2226" spans="3:11" x14ac:dyDescent="0.25">
      <c r="C2226" s="14">
        <v>43575</v>
      </c>
      <c r="D2226" s="8"/>
      <c r="E2226" s="77" t="s">
        <v>107</v>
      </c>
      <c r="F2226" s="8"/>
      <c r="G2226" s="8"/>
      <c r="H2226" s="15">
        <v>1</v>
      </c>
      <c r="I2226" s="13">
        <f t="shared" si="102"/>
        <v>1578</v>
      </c>
      <c r="J2226" s="8">
        <f t="shared" si="103"/>
        <v>1</v>
      </c>
      <c r="K2226" s="6">
        <f t="shared" si="104"/>
        <v>3</v>
      </c>
    </row>
    <row r="2227" spans="3:11" x14ac:dyDescent="0.25">
      <c r="C2227" s="14">
        <v>43575</v>
      </c>
      <c r="D2227" s="8"/>
      <c r="E2227" s="77" t="s">
        <v>107</v>
      </c>
      <c r="F2227" s="8"/>
      <c r="G2227" s="8"/>
      <c r="H2227" s="15">
        <v>3</v>
      </c>
      <c r="I2227" s="13">
        <f t="shared" si="102"/>
        <v>1579</v>
      </c>
      <c r="J2227" s="8">
        <f t="shared" si="103"/>
        <v>3</v>
      </c>
      <c r="K2227" s="6">
        <f t="shared" si="104"/>
        <v>3</v>
      </c>
    </row>
    <row r="2228" spans="3:11" x14ac:dyDescent="0.25">
      <c r="C2228" s="14">
        <v>43575</v>
      </c>
      <c r="D2228" s="8"/>
      <c r="E2228" s="77" t="s">
        <v>107</v>
      </c>
      <c r="F2228" s="8"/>
      <c r="G2228" s="8"/>
      <c r="H2228" s="15">
        <v>3</v>
      </c>
      <c r="I2228" s="13">
        <f t="shared" si="102"/>
        <v>1579</v>
      </c>
      <c r="J2228" s="8">
        <f t="shared" si="103"/>
        <v>2</v>
      </c>
      <c r="K2228" s="6">
        <f t="shared" si="104"/>
        <v>3</v>
      </c>
    </row>
    <row r="2229" spans="3:11" x14ac:dyDescent="0.25">
      <c r="C2229" s="14">
        <v>43575</v>
      </c>
      <c r="D2229" s="8"/>
      <c r="E2229" s="77" t="s">
        <v>107</v>
      </c>
      <c r="F2229" s="8"/>
      <c r="G2229" s="8"/>
      <c r="H2229" s="15">
        <v>3</v>
      </c>
      <c r="I2229" s="13">
        <f t="shared" si="102"/>
        <v>1579</v>
      </c>
      <c r="J2229" s="8">
        <f t="shared" si="103"/>
        <v>1</v>
      </c>
      <c r="K2229" s="6">
        <f t="shared" si="104"/>
        <v>3</v>
      </c>
    </row>
    <row r="2230" spans="3:11" x14ac:dyDescent="0.25">
      <c r="C2230" s="14">
        <v>43575</v>
      </c>
      <c r="D2230" s="8"/>
      <c r="E2230" s="77" t="s">
        <v>107</v>
      </c>
      <c r="F2230" s="8"/>
      <c r="G2230" s="8"/>
      <c r="H2230" s="15">
        <v>7</v>
      </c>
      <c r="I2230" s="13">
        <f t="shared" si="102"/>
        <v>1580</v>
      </c>
      <c r="J2230" s="8">
        <f t="shared" si="103"/>
        <v>3</v>
      </c>
      <c r="K2230" s="6">
        <f t="shared" si="104"/>
        <v>3</v>
      </c>
    </row>
    <row r="2231" spans="3:11" x14ac:dyDescent="0.25">
      <c r="C2231" s="14">
        <v>43575</v>
      </c>
      <c r="D2231" s="8"/>
      <c r="E2231" s="77" t="s">
        <v>107</v>
      </c>
      <c r="F2231" s="8"/>
      <c r="G2231" s="8"/>
      <c r="H2231" s="15">
        <v>7</v>
      </c>
      <c r="I2231" s="13">
        <f t="shared" si="102"/>
        <v>1580</v>
      </c>
      <c r="J2231" s="8">
        <f t="shared" si="103"/>
        <v>2</v>
      </c>
      <c r="K2231" s="6">
        <f t="shared" si="104"/>
        <v>3</v>
      </c>
    </row>
    <row r="2232" spans="3:11" x14ac:dyDescent="0.25">
      <c r="C2232" s="14">
        <v>43575</v>
      </c>
      <c r="D2232" s="8"/>
      <c r="E2232" s="77" t="s">
        <v>107</v>
      </c>
      <c r="F2232" s="8"/>
      <c r="G2232" s="8"/>
      <c r="H2232" s="15">
        <v>7</v>
      </c>
      <c r="I2232" s="13">
        <f t="shared" si="102"/>
        <v>1580</v>
      </c>
      <c r="J2232" s="8">
        <f t="shared" si="103"/>
        <v>1</v>
      </c>
      <c r="K2232" s="6">
        <f t="shared" si="104"/>
        <v>3</v>
      </c>
    </row>
    <row r="2233" spans="3:11" x14ac:dyDescent="0.25">
      <c r="C2233" s="14">
        <v>43575</v>
      </c>
      <c r="D2233" s="8"/>
      <c r="E2233" s="77" t="s">
        <v>107</v>
      </c>
      <c r="F2233" s="8"/>
      <c r="G2233" s="8"/>
      <c r="H2233" s="15">
        <v>8</v>
      </c>
      <c r="I2233" s="13">
        <f t="shared" si="102"/>
        <v>1581</v>
      </c>
      <c r="J2233" s="8">
        <f t="shared" si="103"/>
        <v>3</v>
      </c>
      <c r="K2233" s="6">
        <f t="shared" si="104"/>
        <v>3</v>
      </c>
    </row>
    <row r="2234" spans="3:11" x14ac:dyDescent="0.25">
      <c r="C2234" s="14">
        <v>43575</v>
      </c>
      <c r="D2234" s="8"/>
      <c r="E2234" s="77" t="s">
        <v>107</v>
      </c>
      <c r="F2234" s="8"/>
      <c r="G2234" s="8"/>
      <c r="H2234" s="15">
        <v>8</v>
      </c>
      <c r="I2234" s="13">
        <f t="shared" si="102"/>
        <v>1581</v>
      </c>
      <c r="J2234" s="8">
        <f t="shared" si="103"/>
        <v>2</v>
      </c>
      <c r="K2234" s="6">
        <f t="shared" si="104"/>
        <v>3</v>
      </c>
    </row>
    <row r="2235" spans="3:11" x14ac:dyDescent="0.25">
      <c r="C2235" s="14">
        <v>43575</v>
      </c>
      <c r="D2235" s="8"/>
      <c r="E2235" s="77" t="s">
        <v>107</v>
      </c>
      <c r="F2235" s="8"/>
      <c r="G2235" s="8"/>
      <c r="H2235" s="15">
        <v>8</v>
      </c>
      <c r="I2235" s="13">
        <f t="shared" si="102"/>
        <v>1581</v>
      </c>
      <c r="J2235" s="8">
        <f t="shared" si="103"/>
        <v>1</v>
      </c>
      <c r="K2235" s="6">
        <f t="shared" si="104"/>
        <v>3</v>
      </c>
    </row>
    <row r="2236" spans="3:11" x14ac:dyDescent="0.25">
      <c r="C2236" s="14">
        <v>43575</v>
      </c>
      <c r="D2236" s="8"/>
      <c r="E2236" s="77" t="s">
        <v>107</v>
      </c>
      <c r="F2236" s="8"/>
      <c r="G2236" s="8"/>
      <c r="H2236" s="15">
        <v>9</v>
      </c>
      <c r="I2236" s="13">
        <f t="shared" si="102"/>
        <v>1582</v>
      </c>
      <c r="J2236" s="8">
        <f t="shared" si="103"/>
        <v>3</v>
      </c>
      <c r="K2236" s="6">
        <f t="shared" si="104"/>
        <v>3</v>
      </c>
    </row>
    <row r="2237" spans="3:11" x14ac:dyDescent="0.25">
      <c r="C2237" s="14">
        <v>43575</v>
      </c>
      <c r="D2237" s="8"/>
      <c r="E2237" s="77" t="s">
        <v>107</v>
      </c>
      <c r="F2237" s="8"/>
      <c r="G2237" s="8"/>
      <c r="H2237" s="15">
        <v>9</v>
      </c>
      <c r="I2237" s="13">
        <f t="shared" si="102"/>
        <v>1582</v>
      </c>
      <c r="J2237" s="8">
        <f t="shared" si="103"/>
        <v>2</v>
      </c>
      <c r="K2237" s="6">
        <f t="shared" si="104"/>
        <v>3</v>
      </c>
    </row>
    <row r="2238" spans="3:11" x14ac:dyDescent="0.25">
      <c r="C2238" s="14">
        <v>43575</v>
      </c>
      <c r="D2238" s="8"/>
      <c r="E2238" s="77" t="s">
        <v>107</v>
      </c>
      <c r="F2238" s="8"/>
      <c r="G2238" s="8"/>
      <c r="H2238" s="15">
        <v>9</v>
      </c>
      <c r="I2238" s="13">
        <f t="shared" si="102"/>
        <v>1582</v>
      </c>
      <c r="J2238" s="8">
        <f t="shared" si="103"/>
        <v>1</v>
      </c>
      <c r="K2238" s="6">
        <f t="shared" si="104"/>
        <v>3</v>
      </c>
    </row>
    <row r="2239" spans="3:11" x14ac:dyDescent="0.25">
      <c r="C2239" s="14">
        <v>43580</v>
      </c>
      <c r="D2239" s="8"/>
      <c r="E2239" s="77" t="s">
        <v>225</v>
      </c>
      <c r="F2239" s="8"/>
      <c r="G2239" s="8"/>
      <c r="H2239" s="15">
        <v>2</v>
      </c>
      <c r="I2239" s="13">
        <f t="shared" si="102"/>
        <v>1583</v>
      </c>
      <c r="J2239" s="8">
        <f t="shared" si="103"/>
        <v>2</v>
      </c>
      <c r="K2239" s="6">
        <f t="shared" si="104"/>
        <v>2</v>
      </c>
    </row>
    <row r="2240" spans="3:11" x14ac:dyDescent="0.25">
      <c r="C2240" s="14">
        <v>43580</v>
      </c>
      <c r="D2240" s="8"/>
      <c r="E2240" s="77" t="s">
        <v>225</v>
      </c>
      <c r="F2240" s="8"/>
      <c r="G2240" s="8"/>
      <c r="H2240" s="15">
        <v>2</v>
      </c>
      <c r="I2240" s="13">
        <f t="shared" si="102"/>
        <v>1583</v>
      </c>
      <c r="J2240" s="8">
        <f t="shared" si="103"/>
        <v>1</v>
      </c>
      <c r="K2240" s="6">
        <f t="shared" si="104"/>
        <v>2</v>
      </c>
    </row>
    <row r="2241" spans="3:11" x14ac:dyDescent="0.25">
      <c r="C2241" s="14">
        <v>43580</v>
      </c>
      <c r="D2241" s="8"/>
      <c r="E2241" s="77" t="s">
        <v>225</v>
      </c>
      <c r="F2241" s="8"/>
      <c r="G2241" s="8"/>
      <c r="H2241" s="15">
        <v>7</v>
      </c>
      <c r="I2241" s="13">
        <f t="shared" si="102"/>
        <v>1584</v>
      </c>
      <c r="J2241" s="8">
        <f t="shared" si="103"/>
        <v>2</v>
      </c>
      <c r="K2241" s="6">
        <f t="shared" si="104"/>
        <v>2</v>
      </c>
    </row>
    <row r="2242" spans="3:11" x14ac:dyDescent="0.25">
      <c r="C2242" s="14">
        <v>43580</v>
      </c>
      <c r="D2242" s="8"/>
      <c r="E2242" s="77" t="s">
        <v>225</v>
      </c>
      <c r="F2242" s="8"/>
      <c r="G2242" s="8"/>
      <c r="H2242" s="15">
        <v>7</v>
      </c>
      <c r="I2242" s="13">
        <f t="shared" si="102"/>
        <v>1584</v>
      </c>
      <c r="J2242" s="8">
        <f t="shared" si="103"/>
        <v>1</v>
      </c>
      <c r="K2242" s="6">
        <f t="shared" si="104"/>
        <v>2</v>
      </c>
    </row>
    <row r="2243" spans="3:11" x14ac:dyDescent="0.25">
      <c r="C2243" s="14">
        <v>43580</v>
      </c>
      <c r="D2243" s="8"/>
      <c r="E2243" s="77" t="s">
        <v>225</v>
      </c>
      <c r="F2243" s="8"/>
      <c r="G2243" s="8"/>
      <c r="H2243" s="15">
        <v>8</v>
      </c>
      <c r="I2243" s="13">
        <f t="shared" si="102"/>
        <v>1585</v>
      </c>
      <c r="J2243" s="8">
        <f t="shared" si="103"/>
        <v>3</v>
      </c>
      <c r="K2243" s="6">
        <f t="shared" si="104"/>
        <v>3</v>
      </c>
    </row>
    <row r="2244" spans="3:11" x14ac:dyDescent="0.25">
      <c r="C2244" s="14">
        <v>43580</v>
      </c>
      <c r="D2244" s="8"/>
      <c r="E2244" s="77" t="s">
        <v>225</v>
      </c>
      <c r="F2244" s="8"/>
      <c r="G2244" s="8"/>
      <c r="H2244" s="15">
        <v>8</v>
      </c>
      <c r="I2244" s="13">
        <f t="shared" si="102"/>
        <v>1585</v>
      </c>
      <c r="J2244" s="8">
        <f t="shared" si="103"/>
        <v>2</v>
      </c>
      <c r="K2244" s="6">
        <f t="shared" si="104"/>
        <v>3</v>
      </c>
    </row>
    <row r="2245" spans="3:11" x14ac:dyDescent="0.25">
      <c r="C2245" s="14">
        <v>43580</v>
      </c>
      <c r="D2245" s="8"/>
      <c r="E2245" s="77" t="s">
        <v>225</v>
      </c>
      <c r="F2245" s="8"/>
      <c r="G2245" s="8"/>
      <c r="H2245" s="15">
        <v>8</v>
      </c>
      <c r="I2245" s="13">
        <f t="shared" si="102"/>
        <v>1585</v>
      </c>
      <c r="J2245" s="8">
        <f t="shared" si="103"/>
        <v>1</v>
      </c>
      <c r="K2245" s="6">
        <f t="shared" si="104"/>
        <v>3</v>
      </c>
    </row>
    <row r="2246" spans="3:11" x14ac:dyDescent="0.25">
      <c r="C2246" s="14">
        <v>43582</v>
      </c>
      <c r="D2246" s="8"/>
      <c r="E2246" s="77" t="s">
        <v>107</v>
      </c>
      <c r="F2246" s="8"/>
      <c r="G2246" s="8"/>
      <c r="H2246" s="15">
        <v>2</v>
      </c>
      <c r="I2246" s="13">
        <f t="shared" ref="I2246:I2309" si="105">IF(AND(C2246=C2245,H2246=H2245,D2245=D2246),I2245,I2245+1)</f>
        <v>1586</v>
      </c>
      <c r="J2246" s="8">
        <f t="shared" ref="J2246:J2309" si="106">IF(I2246=I2248,3,IF(I2246=I2247,2,1))</f>
        <v>3</v>
      </c>
      <c r="K2246" s="6">
        <f t="shared" ref="K2246:K2309" si="107">IF(J2244=3,3,IF(J2245=3,3,IF(J2245=2,2,J2246)))</f>
        <v>3</v>
      </c>
    </row>
    <row r="2247" spans="3:11" x14ac:dyDescent="0.25">
      <c r="C2247" s="14">
        <v>43582</v>
      </c>
      <c r="D2247" s="8"/>
      <c r="E2247" s="77" t="s">
        <v>107</v>
      </c>
      <c r="F2247" s="8"/>
      <c r="G2247" s="8"/>
      <c r="H2247" s="15">
        <v>2</v>
      </c>
      <c r="I2247" s="13">
        <f t="shared" si="105"/>
        <v>1586</v>
      </c>
      <c r="J2247" s="8">
        <f t="shared" si="106"/>
        <v>2</v>
      </c>
      <c r="K2247" s="6">
        <f t="shared" si="107"/>
        <v>3</v>
      </c>
    </row>
    <row r="2248" spans="3:11" x14ac:dyDescent="0.25">
      <c r="C2248" s="14">
        <v>43582</v>
      </c>
      <c r="D2248" s="8"/>
      <c r="E2248" s="77" t="s">
        <v>107</v>
      </c>
      <c r="F2248" s="8"/>
      <c r="G2248" s="8"/>
      <c r="H2248" s="15">
        <v>2</v>
      </c>
      <c r="I2248" s="13">
        <f t="shared" si="105"/>
        <v>1586</v>
      </c>
      <c r="J2248" s="8">
        <f t="shared" si="106"/>
        <v>1</v>
      </c>
      <c r="K2248" s="6">
        <f t="shared" si="107"/>
        <v>3</v>
      </c>
    </row>
    <row r="2249" spans="3:11" x14ac:dyDescent="0.25">
      <c r="C2249" s="14">
        <v>43582</v>
      </c>
      <c r="D2249" s="8"/>
      <c r="E2249" s="77" t="s">
        <v>107</v>
      </c>
      <c r="F2249" s="8"/>
      <c r="G2249" s="8"/>
      <c r="H2249" s="15">
        <v>3</v>
      </c>
      <c r="I2249" s="13">
        <f t="shared" si="105"/>
        <v>1587</v>
      </c>
      <c r="J2249" s="8">
        <f t="shared" si="106"/>
        <v>3</v>
      </c>
      <c r="K2249" s="6">
        <f t="shared" si="107"/>
        <v>3</v>
      </c>
    </row>
    <row r="2250" spans="3:11" x14ac:dyDescent="0.25">
      <c r="C2250" s="14">
        <v>43582</v>
      </c>
      <c r="D2250" s="8"/>
      <c r="E2250" s="77" t="s">
        <v>107</v>
      </c>
      <c r="F2250" s="8"/>
      <c r="G2250" s="8"/>
      <c r="H2250" s="15">
        <v>3</v>
      </c>
      <c r="I2250" s="13">
        <f t="shared" si="105"/>
        <v>1587</v>
      </c>
      <c r="J2250" s="8">
        <f t="shared" si="106"/>
        <v>2</v>
      </c>
      <c r="K2250" s="6">
        <f t="shared" si="107"/>
        <v>3</v>
      </c>
    </row>
    <row r="2251" spans="3:11" x14ac:dyDescent="0.25">
      <c r="C2251" s="14">
        <v>43582</v>
      </c>
      <c r="D2251" s="8"/>
      <c r="E2251" s="77" t="s">
        <v>107</v>
      </c>
      <c r="F2251" s="8"/>
      <c r="G2251" s="8"/>
      <c r="H2251" s="15">
        <v>3</v>
      </c>
      <c r="I2251" s="13">
        <f t="shared" si="105"/>
        <v>1587</v>
      </c>
      <c r="J2251" s="8">
        <f t="shared" si="106"/>
        <v>1</v>
      </c>
      <c r="K2251" s="6">
        <f t="shared" si="107"/>
        <v>3</v>
      </c>
    </row>
    <row r="2252" spans="3:11" x14ac:dyDescent="0.25">
      <c r="C2252" s="14">
        <v>43582</v>
      </c>
      <c r="D2252" s="8"/>
      <c r="E2252" s="77" t="s">
        <v>107</v>
      </c>
      <c r="F2252" s="8"/>
      <c r="G2252" s="8"/>
      <c r="H2252" s="15">
        <v>7</v>
      </c>
      <c r="I2252" s="13">
        <f t="shared" si="105"/>
        <v>1588</v>
      </c>
      <c r="J2252" s="8">
        <f t="shared" si="106"/>
        <v>3</v>
      </c>
      <c r="K2252" s="6">
        <f t="shared" si="107"/>
        <v>3</v>
      </c>
    </row>
    <row r="2253" spans="3:11" x14ac:dyDescent="0.25">
      <c r="C2253" s="14">
        <v>43582</v>
      </c>
      <c r="D2253" s="8"/>
      <c r="E2253" s="77" t="s">
        <v>107</v>
      </c>
      <c r="F2253" s="8"/>
      <c r="G2253" s="8"/>
      <c r="H2253" s="15">
        <v>7</v>
      </c>
      <c r="I2253" s="13">
        <f t="shared" si="105"/>
        <v>1588</v>
      </c>
      <c r="J2253" s="8">
        <f t="shared" si="106"/>
        <v>2</v>
      </c>
      <c r="K2253" s="6">
        <f t="shared" si="107"/>
        <v>3</v>
      </c>
    </row>
    <row r="2254" spans="3:11" x14ac:dyDescent="0.25">
      <c r="C2254" s="14">
        <v>43582</v>
      </c>
      <c r="D2254" s="8"/>
      <c r="E2254" s="77" t="s">
        <v>107</v>
      </c>
      <c r="F2254" s="8"/>
      <c r="G2254" s="8"/>
      <c r="H2254" s="15">
        <v>7</v>
      </c>
      <c r="I2254" s="13">
        <f t="shared" si="105"/>
        <v>1588</v>
      </c>
      <c r="J2254" s="8">
        <f t="shared" si="106"/>
        <v>1</v>
      </c>
      <c r="K2254" s="6">
        <f t="shared" si="107"/>
        <v>3</v>
      </c>
    </row>
    <row r="2255" spans="3:11" x14ac:dyDescent="0.25">
      <c r="C2255" s="14">
        <v>43582</v>
      </c>
      <c r="D2255" s="8"/>
      <c r="E2255" s="77" t="s">
        <v>107</v>
      </c>
      <c r="F2255" s="8"/>
      <c r="G2255" s="8"/>
      <c r="H2255" s="15">
        <v>8</v>
      </c>
      <c r="I2255" s="13">
        <f t="shared" si="105"/>
        <v>1589</v>
      </c>
      <c r="J2255" s="8">
        <f t="shared" si="106"/>
        <v>3</v>
      </c>
      <c r="K2255" s="6">
        <f t="shared" si="107"/>
        <v>3</v>
      </c>
    </row>
    <row r="2256" spans="3:11" x14ac:dyDescent="0.25">
      <c r="C2256" s="14">
        <v>43582</v>
      </c>
      <c r="D2256" s="8"/>
      <c r="E2256" s="77" t="s">
        <v>107</v>
      </c>
      <c r="F2256" s="8"/>
      <c r="G2256" s="8"/>
      <c r="H2256" s="15">
        <v>8</v>
      </c>
      <c r="I2256" s="13">
        <f t="shared" si="105"/>
        <v>1589</v>
      </c>
      <c r="J2256" s="8">
        <f t="shared" si="106"/>
        <v>2</v>
      </c>
      <c r="K2256" s="6">
        <f t="shared" si="107"/>
        <v>3</v>
      </c>
    </row>
    <row r="2257" spans="3:11" x14ac:dyDescent="0.25">
      <c r="C2257" s="14">
        <v>43582</v>
      </c>
      <c r="D2257" s="8"/>
      <c r="E2257" s="77" t="s">
        <v>107</v>
      </c>
      <c r="F2257" s="8"/>
      <c r="G2257" s="8"/>
      <c r="H2257" s="15">
        <v>8</v>
      </c>
      <c r="I2257" s="13">
        <f t="shared" si="105"/>
        <v>1589</v>
      </c>
      <c r="J2257" s="8">
        <f t="shared" si="106"/>
        <v>1</v>
      </c>
      <c r="K2257" s="6">
        <f t="shared" si="107"/>
        <v>3</v>
      </c>
    </row>
    <row r="2258" spans="3:11" x14ac:dyDescent="0.25">
      <c r="C2258" s="14">
        <v>43582</v>
      </c>
      <c r="D2258" s="8"/>
      <c r="E2258" s="77" t="s">
        <v>107</v>
      </c>
      <c r="F2258" s="8"/>
      <c r="G2258" s="8"/>
      <c r="H2258" s="15">
        <v>9</v>
      </c>
      <c r="I2258" s="13">
        <f t="shared" si="105"/>
        <v>1590</v>
      </c>
      <c r="J2258" s="8">
        <f t="shared" si="106"/>
        <v>2</v>
      </c>
      <c r="K2258" s="6">
        <f t="shared" si="107"/>
        <v>2</v>
      </c>
    </row>
    <row r="2259" spans="3:11" x14ac:dyDescent="0.25">
      <c r="C2259" s="14">
        <v>43582</v>
      </c>
      <c r="D2259" s="8"/>
      <c r="E2259" s="77" t="s">
        <v>107</v>
      </c>
      <c r="F2259" s="8"/>
      <c r="G2259" s="8"/>
      <c r="H2259" s="15">
        <v>9</v>
      </c>
      <c r="I2259" s="13">
        <f t="shared" si="105"/>
        <v>1590</v>
      </c>
      <c r="J2259" s="8">
        <f t="shared" si="106"/>
        <v>1</v>
      </c>
      <c r="K2259" s="6">
        <f t="shared" si="107"/>
        <v>2</v>
      </c>
    </row>
    <row r="2260" spans="3:11" x14ac:dyDescent="0.25">
      <c r="C2260" s="14">
        <v>43589</v>
      </c>
      <c r="D2260" s="8"/>
      <c r="E2260" s="77" t="s">
        <v>225</v>
      </c>
      <c r="F2260" s="8"/>
      <c r="G2260" s="8"/>
      <c r="H2260" s="15">
        <v>2</v>
      </c>
      <c r="I2260" s="13">
        <f t="shared" si="105"/>
        <v>1591</v>
      </c>
      <c r="J2260" s="8">
        <f t="shared" si="106"/>
        <v>3</v>
      </c>
      <c r="K2260" s="6">
        <f t="shared" si="107"/>
        <v>3</v>
      </c>
    </row>
    <row r="2261" spans="3:11" x14ac:dyDescent="0.25">
      <c r="C2261" s="14">
        <v>43589</v>
      </c>
      <c r="D2261" s="8"/>
      <c r="E2261" s="77" t="s">
        <v>225</v>
      </c>
      <c r="F2261" s="8"/>
      <c r="G2261" s="8"/>
      <c r="H2261" s="15">
        <v>2</v>
      </c>
      <c r="I2261" s="13">
        <f t="shared" si="105"/>
        <v>1591</v>
      </c>
      <c r="J2261" s="8">
        <f t="shared" si="106"/>
        <v>2</v>
      </c>
      <c r="K2261" s="6">
        <f t="shared" si="107"/>
        <v>3</v>
      </c>
    </row>
    <row r="2262" spans="3:11" x14ac:dyDescent="0.25">
      <c r="C2262" s="14">
        <v>43589</v>
      </c>
      <c r="D2262" s="8"/>
      <c r="E2262" s="77" t="s">
        <v>225</v>
      </c>
      <c r="F2262" s="8"/>
      <c r="G2262" s="8"/>
      <c r="H2262" s="15">
        <v>2</v>
      </c>
      <c r="I2262" s="13">
        <f t="shared" si="105"/>
        <v>1591</v>
      </c>
      <c r="J2262" s="8">
        <f t="shared" si="106"/>
        <v>1</v>
      </c>
      <c r="K2262" s="6">
        <f t="shared" si="107"/>
        <v>3</v>
      </c>
    </row>
    <row r="2263" spans="3:11" x14ac:dyDescent="0.25">
      <c r="C2263" s="14">
        <v>43589</v>
      </c>
      <c r="D2263" s="8"/>
      <c r="E2263" s="77" t="s">
        <v>225</v>
      </c>
      <c r="F2263" s="8"/>
      <c r="G2263" s="8"/>
      <c r="H2263" s="15">
        <v>4</v>
      </c>
      <c r="I2263" s="13">
        <f t="shared" si="105"/>
        <v>1592</v>
      </c>
      <c r="J2263" s="8">
        <f t="shared" si="106"/>
        <v>3</v>
      </c>
      <c r="K2263" s="6">
        <f t="shared" si="107"/>
        <v>3</v>
      </c>
    </row>
    <row r="2264" spans="3:11" x14ac:dyDescent="0.25">
      <c r="C2264" s="14">
        <v>43589</v>
      </c>
      <c r="D2264" s="8"/>
      <c r="E2264" s="77" t="s">
        <v>225</v>
      </c>
      <c r="F2264" s="8"/>
      <c r="G2264" s="8"/>
      <c r="H2264" s="15">
        <v>4</v>
      </c>
      <c r="I2264" s="13">
        <f t="shared" si="105"/>
        <v>1592</v>
      </c>
      <c r="J2264" s="8">
        <f t="shared" si="106"/>
        <v>2</v>
      </c>
      <c r="K2264" s="6">
        <f t="shared" si="107"/>
        <v>3</v>
      </c>
    </row>
    <row r="2265" spans="3:11" x14ac:dyDescent="0.25">
      <c r="C2265" s="14">
        <v>43589</v>
      </c>
      <c r="D2265" s="8"/>
      <c r="E2265" s="77" t="s">
        <v>225</v>
      </c>
      <c r="F2265" s="8"/>
      <c r="G2265" s="8"/>
      <c r="H2265" s="15">
        <v>4</v>
      </c>
      <c r="I2265" s="13">
        <f t="shared" si="105"/>
        <v>1592</v>
      </c>
      <c r="J2265" s="8">
        <f t="shared" si="106"/>
        <v>1</v>
      </c>
      <c r="K2265" s="6">
        <f t="shared" si="107"/>
        <v>3</v>
      </c>
    </row>
    <row r="2266" spans="3:11" x14ac:dyDescent="0.25">
      <c r="C2266" s="14">
        <v>43589</v>
      </c>
      <c r="D2266" s="8"/>
      <c r="E2266" s="77" t="s">
        <v>225</v>
      </c>
      <c r="F2266" s="8"/>
      <c r="G2266" s="8"/>
      <c r="H2266" s="15">
        <v>6</v>
      </c>
      <c r="I2266" s="13">
        <f t="shared" si="105"/>
        <v>1593</v>
      </c>
      <c r="J2266" s="8">
        <f t="shared" si="106"/>
        <v>3</v>
      </c>
      <c r="K2266" s="6">
        <f t="shared" si="107"/>
        <v>3</v>
      </c>
    </row>
    <row r="2267" spans="3:11" x14ac:dyDescent="0.25">
      <c r="C2267" s="14">
        <v>43589</v>
      </c>
      <c r="D2267" s="8"/>
      <c r="E2267" s="77" t="s">
        <v>225</v>
      </c>
      <c r="F2267" s="8"/>
      <c r="G2267" s="8"/>
      <c r="H2267" s="15">
        <v>6</v>
      </c>
      <c r="I2267" s="13">
        <f t="shared" si="105"/>
        <v>1593</v>
      </c>
      <c r="J2267" s="8">
        <f t="shared" si="106"/>
        <v>2</v>
      </c>
      <c r="K2267" s="6">
        <f t="shared" si="107"/>
        <v>3</v>
      </c>
    </row>
    <row r="2268" spans="3:11" x14ac:dyDescent="0.25">
      <c r="C2268" s="14">
        <v>43589</v>
      </c>
      <c r="D2268" s="8"/>
      <c r="E2268" s="77" t="s">
        <v>225</v>
      </c>
      <c r="F2268" s="8"/>
      <c r="G2268" s="8"/>
      <c r="H2268" s="15">
        <v>6</v>
      </c>
      <c r="I2268" s="13">
        <f t="shared" si="105"/>
        <v>1593</v>
      </c>
      <c r="J2268" s="8">
        <f t="shared" si="106"/>
        <v>1</v>
      </c>
      <c r="K2268" s="6">
        <f t="shared" si="107"/>
        <v>3</v>
      </c>
    </row>
    <row r="2269" spans="3:11" x14ac:dyDescent="0.25">
      <c r="C2269" s="14">
        <v>43589</v>
      </c>
      <c r="D2269" s="8"/>
      <c r="E2269" s="77" t="s">
        <v>225</v>
      </c>
      <c r="F2269" s="8"/>
      <c r="G2269" s="8"/>
      <c r="H2269" s="15">
        <v>7</v>
      </c>
      <c r="I2269" s="13">
        <f t="shared" si="105"/>
        <v>1594</v>
      </c>
      <c r="J2269" s="8">
        <f t="shared" si="106"/>
        <v>2</v>
      </c>
      <c r="K2269" s="6">
        <f t="shared" si="107"/>
        <v>2</v>
      </c>
    </row>
    <row r="2270" spans="3:11" x14ac:dyDescent="0.25">
      <c r="C2270" s="14">
        <v>43589</v>
      </c>
      <c r="D2270" s="8"/>
      <c r="E2270" s="77" t="s">
        <v>225</v>
      </c>
      <c r="F2270" s="8"/>
      <c r="G2270" s="8"/>
      <c r="H2270" s="15">
        <v>7</v>
      </c>
      <c r="I2270" s="13">
        <f t="shared" si="105"/>
        <v>1594</v>
      </c>
      <c r="J2270" s="8">
        <f t="shared" si="106"/>
        <v>1</v>
      </c>
      <c r="K2270" s="6">
        <f t="shared" si="107"/>
        <v>2</v>
      </c>
    </row>
    <row r="2271" spans="3:11" x14ac:dyDescent="0.25">
      <c r="C2271" s="14">
        <v>43589</v>
      </c>
      <c r="D2271" s="8"/>
      <c r="E2271" s="77" t="s">
        <v>225</v>
      </c>
      <c r="F2271" s="8"/>
      <c r="G2271" s="8"/>
      <c r="H2271" s="15">
        <v>8</v>
      </c>
      <c r="I2271" s="13">
        <f t="shared" si="105"/>
        <v>1595</v>
      </c>
      <c r="J2271" s="8">
        <f t="shared" si="106"/>
        <v>3</v>
      </c>
      <c r="K2271" s="6">
        <f t="shared" si="107"/>
        <v>3</v>
      </c>
    </row>
    <row r="2272" spans="3:11" x14ac:dyDescent="0.25">
      <c r="C2272" s="14">
        <v>43589</v>
      </c>
      <c r="D2272" s="8"/>
      <c r="E2272" s="77" t="s">
        <v>225</v>
      </c>
      <c r="F2272" s="8"/>
      <c r="G2272" s="8"/>
      <c r="H2272" s="15">
        <v>8</v>
      </c>
      <c r="I2272" s="13">
        <f t="shared" si="105"/>
        <v>1595</v>
      </c>
      <c r="J2272" s="8">
        <f t="shared" si="106"/>
        <v>2</v>
      </c>
      <c r="K2272" s="6">
        <f t="shared" si="107"/>
        <v>3</v>
      </c>
    </row>
    <row r="2273" spans="3:11" x14ac:dyDescent="0.25">
      <c r="C2273" s="14">
        <v>43589</v>
      </c>
      <c r="D2273" s="8"/>
      <c r="E2273" s="77" t="s">
        <v>225</v>
      </c>
      <c r="F2273" s="8"/>
      <c r="G2273" s="8"/>
      <c r="H2273" s="15">
        <v>8</v>
      </c>
      <c r="I2273" s="13">
        <f t="shared" si="105"/>
        <v>1595</v>
      </c>
      <c r="J2273" s="8">
        <f t="shared" si="106"/>
        <v>1</v>
      </c>
      <c r="K2273" s="6">
        <f t="shared" si="107"/>
        <v>3</v>
      </c>
    </row>
    <row r="2274" spans="3:11" x14ac:dyDescent="0.25">
      <c r="C2274" s="14">
        <v>43589</v>
      </c>
      <c r="D2274" s="8"/>
      <c r="E2274" s="77" t="s">
        <v>225</v>
      </c>
      <c r="F2274" s="8"/>
      <c r="G2274" s="8"/>
      <c r="H2274" s="15">
        <v>9</v>
      </c>
      <c r="I2274" s="13">
        <f t="shared" si="105"/>
        <v>1596</v>
      </c>
      <c r="J2274" s="8">
        <f t="shared" si="106"/>
        <v>3</v>
      </c>
      <c r="K2274" s="6">
        <f t="shared" si="107"/>
        <v>3</v>
      </c>
    </row>
    <row r="2275" spans="3:11" x14ac:dyDescent="0.25">
      <c r="C2275" s="14">
        <v>43589</v>
      </c>
      <c r="D2275" s="8"/>
      <c r="E2275" s="77" t="s">
        <v>225</v>
      </c>
      <c r="F2275" s="8"/>
      <c r="G2275" s="8"/>
      <c r="H2275" s="15">
        <v>9</v>
      </c>
      <c r="I2275" s="13">
        <f t="shared" si="105"/>
        <v>1596</v>
      </c>
      <c r="J2275" s="8">
        <f t="shared" si="106"/>
        <v>2</v>
      </c>
      <c r="K2275" s="6">
        <f t="shared" si="107"/>
        <v>3</v>
      </c>
    </row>
    <row r="2276" spans="3:11" x14ac:dyDescent="0.25">
      <c r="C2276" s="14">
        <v>43589</v>
      </c>
      <c r="D2276" s="8"/>
      <c r="E2276" s="77" t="s">
        <v>225</v>
      </c>
      <c r="F2276" s="8"/>
      <c r="G2276" s="8"/>
      <c r="H2276" s="15">
        <v>9</v>
      </c>
      <c r="I2276" s="13">
        <f t="shared" si="105"/>
        <v>1596</v>
      </c>
      <c r="J2276" s="8">
        <f t="shared" si="106"/>
        <v>1</v>
      </c>
      <c r="K2276" s="6">
        <f t="shared" si="107"/>
        <v>3</v>
      </c>
    </row>
    <row r="2277" spans="3:11" x14ac:dyDescent="0.25">
      <c r="C2277" s="14">
        <v>43596</v>
      </c>
      <c r="D2277" s="8"/>
      <c r="E2277" s="77" t="s">
        <v>107</v>
      </c>
      <c r="F2277" s="8"/>
      <c r="G2277" s="8"/>
      <c r="H2277" s="15">
        <v>1</v>
      </c>
      <c r="I2277" s="13">
        <f t="shared" si="105"/>
        <v>1597</v>
      </c>
      <c r="J2277" s="8">
        <f t="shared" si="106"/>
        <v>3</v>
      </c>
      <c r="K2277" s="6">
        <f t="shared" si="107"/>
        <v>3</v>
      </c>
    </row>
    <row r="2278" spans="3:11" x14ac:dyDescent="0.25">
      <c r="C2278" s="14">
        <v>43596</v>
      </c>
      <c r="D2278" s="8"/>
      <c r="E2278" s="77" t="s">
        <v>107</v>
      </c>
      <c r="F2278" s="8"/>
      <c r="G2278" s="8"/>
      <c r="H2278" s="15">
        <v>1</v>
      </c>
      <c r="I2278" s="13">
        <f t="shared" si="105"/>
        <v>1597</v>
      </c>
      <c r="J2278" s="8">
        <f t="shared" si="106"/>
        <v>2</v>
      </c>
      <c r="K2278" s="6">
        <f t="shared" si="107"/>
        <v>3</v>
      </c>
    </row>
    <row r="2279" spans="3:11" x14ac:dyDescent="0.25">
      <c r="C2279" s="14">
        <v>43596</v>
      </c>
      <c r="D2279" s="8"/>
      <c r="E2279" s="77" t="s">
        <v>107</v>
      </c>
      <c r="F2279" s="8"/>
      <c r="G2279" s="8"/>
      <c r="H2279" s="15">
        <v>1</v>
      </c>
      <c r="I2279" s="13">
        <f t="shared" si="105"/>
        <v>1597</v>
      </c>
      <c r="J2279" s="8">
        <f t="shared" si="106"/>
        <v>1</v>
      </c>
      <c r="K2279" s="6">
        <f t="shared" si="107"/>
        <v>3</v>
      </c>
    </row>
    <row r="2280" spans="3:11" x14ac:dyDescent="0.25">
      <c r="C2280" s="14">
        <v>43596</v>
      </c>
      <c r="D2280" s="8"/>
      <c r="E2280" s="77" t="s">
        <v>107</v>
      </c>
      <c r="F2280" s="8"/>
      <c r="G2280" s="8"/>
      <c r="H2280" s="15">
        <v>4</v>
      </c>
      <c r="I2280" s="13">
        <f t="shared" si="105"/>
        <v>1598</v>
      </c>
      <c r="J2280" s="8">
        <f t="shared" si="106"/>
        <v>3</v>
      </c>
      <c r="K2280" s="6">
        <f t="shared" si="107"/>
        <v>3</v>
      </c>
    </row>
    <row r="2281" spans="3:11" x14ac:dyDescent="0.25">
      <c r="C2281" s="14">
        <v>43596</v>
      </c>
      <c r="D2281" s="8"/>
      <c r="E2281" s="77" t="s">
        <v>107</v>
      </c>
      <c r="F2281" s="8"/>
      <c r="G2281" s="8"/>
      <c r="H2281" s="15">
        <v>4</v>
      </c>
      <c r="I2281" s="13">
        <f t="shared" si="105"/>
        <v>1598</v>
      </c>
      <c r="J2281" s="8">
        <f t="shared" si="106"/>
        <v>2</v>
      </c>
      <c r="K2281" s="6">
        <f t="shared" si="107"/>
        <v>3</v>
      </c>
    </row>
    <row r="2282" spans="3:11" x14ac:dyDescent="0.25">
      <c r="C2282" s="14">
        <v>43596</v>
      </c>
      <c r="D2282" s="8"/>
      <c r="E2282" s="77" t="s">
        <v>107</v>
      </c>
      <c r="F2282" s="8"/>
      <c r="G2282" s="8"/>
      <c r="H2282" s="15">
        <v>4</v>
      </c>
      <c r="I2282" s="13">
        <f t="shared" si="105"/>
        <v>1598</v>
      </c>
      <c r="J2282" s="8">
        <f t="shared" si="106"/>
        <v>1</v>
      </c>
      <c r="K2282" s="6">
        <f t="shared" si="107"/>
        <v>3</v>
      </c>
    </row>
    <row r="2283" spans="3:11" x14ac:dyDescent="0.25">
      <c r="C2283" s="14">
        <v>43596</v>
      </c>
      <c r="D2283" s="8"/>
      <c r="E2283" s="77" t="s">
        <v>107</v>
      </c>
      <c r="F2283" s="8"/>
      <c r="G2283" s="8"/>
      <c r="H2283" s="15">
        <v>5</v>
      </c>
      <c r="I2283" s="13">
        <f t="shared" si="105"/>
        <v>1599</v>
      </c>
      <c r="J2283" s="8">
        <f t="shared" si="106"/>
        <v>3</v>
      </c>
      <c r="K2283" s="6">
        <f t="shared" si="107"/>
        <v>3</v>
      </c>
    </row>
    <row r="2284" spans="3:11" x14ac:dyDescent="0.25">
      <c r="C2284" s="14">
        <v>43596</v>
      </c>
      <c r="D2284" s="8"/>
      <c r="E2284" s="77" t="s">
        <v>107</v>
      </c>
      <c r="F2284" s="8"/>
      <c r="G2284" s="8"/>
      <c r="H2284" s="15">
        <v>5</v>
      </c>
      <c r="I2284" s="13">
        <f t="shared" si="105"/>
        <v>1599</v>
      </c>
      <c r="J2284" s="8">
        <f t="shared" si="106"/>
        <v>2</v>
      </c>
      <c r="K2284" s="6">
        <f t="shared" si="107"/>
        <v>3</v>
      </c>
    </row>
    <row r="2285" spans="3:11" x14ac:dyDescent="0.25">
      <c r="C2285" s="14">
        <v>43596</v>
      </c>
      <c r="D2285" s="8"/>
      <c r="E2285" s="77" t="s">
        <v>107</v>
      </c>
      <c r="F2285" s="8"/>
      <c r="G2285" s="8"/>
      <c r="H2285" s="15">
        <v>5</v>
      </c>
      <c r="I2285" s="13">
        <f t="shared" si="105"/>
        <v>1599</v>
      </c>
      <c r="J2285" s="8">
        <f t="shared" si="106"/>
        <v>1</v>
      </c>
      <c r="K2285" s="6">
        <f t="shared" si="107"/>
        <v>3</v>
      </c>
    </row>
    <row r="2286" spans="3:11" x14ac:dyDescent="0.25">
      <c r="C2286" s="14">
        <v>43596</v>
      </c>
      <c r="D2286" s="8"/>
      <c r="E2286" s="77" t="s">
        <v>107</v>
      </c>
      <c r="F2286" s="8"/>
      <c r="G2286" s="8"/>
      <c r="H2286" s="15">
        <v>8</v>
      </c>
      <c r="I2286" s="13">
        <f t="shared" si="105"/>
        <v>1600</v>
      </c>
      <c r="J2286" s="8">
        <f t="shared" si="106"/>
        <v>3</v>
      </c>
      <c r="K2286" s="6">
        <f t="shared" si="107"/>
        <v>3</v>
      </c>
    </row>
    <row r="2287" spans="3:11" x14ac:dyDescent="0.25">
      <c r="C2287" s="14">
        <v>43596</v>
      </c>
      <c r="D2287" s="8"/>
      <c r="E2287" s="77" t="s">
        <v>107</v>
      </c>
      <c r="F2287" s="8"/>
      <c r="G2287" s="8"/>
      <c r="H2287" s="15">
        <v>8</v>
      </c>
      <c r="I2287" s="13">
        <f t="shared" si="105"/>
        <v>1600</v>
      </c>
      <c r="J2287" s="8">
        <f t="shared" si="106"/>
        <v>2</v>
      </c>
      <c r="K2287" s="6">
        <f t="shared" si="107"/>
        <v>3</v>
      </c>
    </row>
    <row r="2288" spans="3:11" x14ac:dyDescent="0.25">
      <c r="C2288" s="14">
        <v>43596</v>
      </c>
      <c r="D2288" s="8"/>
      <c r="E2288" s="77" t="s">
        <v>107</v>
      </c>
      <c r="F2288" s="8"/>
      <c r="G2288" s="8"/>
      <c r="H2288" s="15">
        <v>8</v>
      </c>
      <c r="I2288" s="13">
        <f t="shared" si="105"/>
        <v>1600</v>
      </c>
      <c r="J2288" s="8">
        <f t="shared" si="106"/>
        <v>1</v>
      </c>
      <c r="K2288" s="6">
        <f t="shared" si="107"/>
        <v>3</v>
      </c>
    </row>
    <row r="2289" spans="3:11" x14ac:dyDescent="0.25">
      <c r="C2289" s="14">
        <v>43596</v>
      </c>
      <c r="D2289" s="8"/>
      <c r="E2289" s="77" t="s">
        <v>107</v>
      </c>
      <c r="F2289" s="8"/>
      <c r="G2289" s="8"/>
      <c r="H2289" s="15">
        <v>9</v>
      </c>
      <c r="I2289" s="13">
        <f t="shared" si="105"/>
        <v>1601</v>
      </c>
      <c r="J2289" s="8">
        <f t="shared" si="106"/>
        <v>3</v>
      </c>
      <c r="K2289" s="6">
        <f t="shared" si="107"/>
        <v>3</v>
      </c>
    </row>
    <row r="2290" spans="3:11" x14ac:dyDescent="0.25">
      <c r="C2290" s="14">
        <v>43596</v>
      </c>
      <c r="D2290" s="8"/>
      <c r="E2290" s="77" t="s">
        <v>107</v>
      </c>
      <c r="F2290" s="8"/>
      <c r="G2290" s="8"/>
      <c r="H2290" s="15">
        <v>9</v>
      </c>
      <c r="I2290" s="13">
        <f t="shared" si="105"/>
        <v>1601</v>
      </c>
      <c r="J2290" s="8">
        <f t="shared" si="106"/>
        <v>2</v>
      </c>
      <c r="K2290" s="6">
        <f t="shared" si="107"/>
        <v>3</v>
      </c>
    </row>
    <row r="2291" spans="3:11" x14ac:dyDescent="0.25">
      <c r="C2291" s="14">
        <v>43596</v>
      </c>
      <c r="D2291" s="8"/>
      <c r="E2291" s="77" t="s">
        <v>107</v>
      </c>
      <c r="F2291" s="8"/>
      <c r="G2291" s="8"/>
      <c r="H2291" s="15">
        <v>9</v>
      </c>
      <c r="I2291" s="13">
        <f t="shared" si="105"/>
        <v>1601</v>
      </c>
      <c r="J2291" s="8">
        <f t="shared" si="106"/>
        <v>1</v>
      </c>
      <c r="K2291" s="6">
        <f t="shared" si="107"/>
        <v>3</v>
      </c>
    </row>
    <row r="2292" spans="3:11" x14ac:dyDescent="0.25">
      <c r="C2292" s="14">
        <v>43603</v>
      </c>
      <c r="D2292" s="8"/>
      <c r="E2292" s="77" t="s">
        <v>225</v>
      </c>
      <c r="F2292" s="8"/>
      <c r="G2292" s="8"/>
      <c r="H2292" s="15">
        <v>2</v>
      </c>
      <c r="I2292" s="13">
        <f t="shared" si="105"/>
        <v>1602</v>
      </c>
      <c r="J2292" s="8">
        <f t="shared" si="106"/>
        <v>3</v>
      </c>
      <c r="K2292" s="6">
        <f t="shared" si="107"/>
        <v>3</v>
      </c>
    </row>
    <row r="2293" spans="3:11" x14ac:dyDescent="0.25">
      <c r="C2293" s="14">
        <v>43603</v>
      </c>
      <c r="D2293" s="8"/>
      <c r="E2293" s="77" t="s">
        <v>225</v>
      </c>
      <c r="F2293" s="8"/>
      <c r="G2293" s="8"/>
      <c r="H2293" s="15">
        <v>2</v>
      </c>
      <c r="I2293" s="13">
        <f t="shared" si="105"/>
        <v>1602</v>
      </c>
      <c r="J2293" s="8">
        <f t="shared" si="106"/>
        <v>2</v>
      </c>
      <c r="K2293" s="6">
        <f t="shared" si="107"/>
        <v>3</v>
      </c>
    </row>
    <row r="2294" spans="3:11" x14ac:dyDescent="0.25">
      <c r="C2294" s="14">
        <v>43603</v>
      </c>
      <c r="D2294" s="8"/>
      <c r="E2294" s="77" t="s">
        <v>225</v>
      </c>
      <c r="F2294" s="8"/>
      <c r="G2294" s="8"/>
      <c r="H2294" s="15">
        <v>2</v>
      </c>
      <c r="I2294" s="13">
        <f t="shared" si="105"/>
        <v>1602</v>
      </c>
      <c r="J2294" s="8">
        <f t="shared" si="106"/>
        <v>1</v>
      </c>
      <c r="K2294" s="6">
        <f t="shared" si="107"/>
        <v>3</v>
      </c>
    </row>
    <row r="2295" spans="3:11" x14ac:dyDescent="0.25">
      <c r="C2295" s="14">
        <v>43603</v>
      </c>
      <c r="D2295" s="8"/>
      <c r="E2295" s="77" t="s">
        <v>225</v>
      </c>
      <c r="F2295" s="8"/>
      <c r="G2295" s="8"/>
      <c r="H2295" s="15">
        <v>3</v>
      </c>
      <c r="I2295" s="13">
        <f t="shared" si="105"/>
        <v>1603</v>
      </c>
      <c r="J2295" s="8">
        <f t="shared" si="106"/>
        <v>3</v>
      </c>
      <c r="K2295" s="6">
        <f t="shared" si="107"/>
        <v>3</v>
      </c>
    </row>
    <row r="2296" spans="3:11" x14ac:dyDescent="0.25">
      <c r="C2296" s="14">
        <v>43603</v>
      </c>
      <c r="D2296" s="8"/>
      <c r="E2296" s="77" t="s">
        <v>225</v>
      </c>
      <c r="F2296" s="8"/>
      <c r="G2296" s="8"/>
      <c r="H2296" s="15">
        <v>3</v>
      </c>
      <c r="I2296" s="13">
        <f t="shared" si="105"/>
        <v>1603</v>
      </c>
      <c r="J2296" s="8">
        <f t="shared" si="106"/>
        <v>2</v>
      </c>
      <c r="K2296" s="6">
        <f t="shared" si="107"/>
        <v>3</v>
      </c>
    </row>
    <row r="2297" spans="3:11" x14ac:dyDescent="0.25">
      <c r="C2297" s="14">
        <v>43603</v>
      </c>
      <c r="D2297" s="8"/>
      <c r="E2297" s="77" t="s">
        <v>225</v>
      </c>
      <c r="F2297" s="8"/>
      <c r="G2297" s="8"/>
      <c r="H2297" s="15">
        <v>3</v>
      </c>
      <c r="I2297" s="13">
        <f t="shared" si="105"/>
        <v>1603</v>
      </c>
      <c r="J2297" s="8">
        <f t="shared" si="106"/>
        <v>1</v>
      </c>
      <c r="K2297" s="6">
        <f t="shared" si="107"/>
        <v>3</v>
      </c>
    </row>
    <row r="2298" spans="3:11" x14ac:dyDescent="0.25">
      <c r="C2298" s="14">
        <v>43603</v>
      </c>
      <c r="D2298" s="8"/>
      <c r="E2298" s="77" t="s">
        <v>225</v>
      </c>
      <c r="F2298" s="8"/>
      <c r="G2298" s="8"/>
      <c r="H2298" s="15">
        <v>4</v>
      </c>
      <c r="I2298" s="13">
        <f t="shared" si="105"/>
        <v>1604</v>
      </c>
      <c r="J2298" s="8">
        <f t="shared" si="106"/>
        <v>3</v>
      </c>
      <c r="K2298" s="6">
        <f t="shared" si="107"/>
        <v>3</v>
      </c>
    </row>
    <row r="2299" spans="3:11" x14ac:dyDescent="0.25">
      <c r="C2299" s="14">
        <v>43603</v>
      </c>
      <c r="D2299" s="8"/>
      <c r="E2299" s="77" t="s">
        <v>225</v>
      </c>
      <c r="F2299" s="8"/>
      <c r="G2299" s="8"/>
      <c r="H2299" s="15">
        <v>4</v>
      </c>
      <c r="I2299" s="13">
        <f t="shared" si="105"/>
        <v>1604</v>
      </c>
      <c r="J2299" s="8">
        <f t="shared" si="106"/>
        <v>2</v>
      </c>
      <c r="K2299" s="6">
        <f t="shared" si="107"/>
        <v>3</v>
      </c>
    </row>
    <row r="2300" spans="3:11" x14ac:dyDescent="0.25">
      <c r="C2300" s="14">
        <v>43603</v>
      </c>
      <c r="D2300" s="8"/>
      <c r="E2300" s="77" t="s">
        <v>225</v>
      </c>
      <c r="F2300" s="8"/>
      <c r="G2300" s="8"/>
      <c r="H2300" s="15">
        <v>4</v>
      </c>
      <c r="I2300" s="13">
        <f t="shared" si="105"/>
        <v>1604</v>
      </c>
      <c r="J2300" s="8">
        <f t="shared" si="106"/>
        <v>1</v>
      </c>
      <c r="K2300" s="6">
        <f t="shared" si="107"/>
        <v>3</v>
      </c>
    </row>
    <row r="2301" spans="3:11" x14ac:dyDescent="0.25">
      <c r="C2301" s="14">
        <v>43603</v>
      </c>
      <c r="D2301" s="8"/>
      <c r="E2301" s="77" t="s">
        <v>225</v>
      </c>
      <c r="F2301" s="8"/>
      <c r="G2301" s="8"/>
      <c r="H2301" s="15">
        <v>8</v>
      </c>
      <c r="I2301" s="13">
        <f t="shared" si="105"/>
        <v>1605</v>
      </c>
      <c r="J2301" s="8">
        <f t="shared" si="106"/>
        <v>3</v>
      </c>
      <c r="K2301" s="6">
        <f t="shared" si="107"/>
        <v>3</v>
      </c>
    </row>
    <row r="2302" spans="3:11" x14ac:dyDescent="0.25">
      <c r="C2302" s="14">
        <v>43603</v>
      </c>
      <c r="D2302" s="8"/>
      <c r="E2302" s="77" t="s">
        <v>225</v>
      </c>
      <c r="F2302" s="8"/>
      <c r="G2302" s="8"/>
      <c r="H2302" s="15">
        <v>8</v>
      </c>
      <c r="I2302" s="13">
        <f t="shared" si="105"/>
        <v>1605</v>
      </c>
      <c r="J2302" s="8">
        <f t="shared" si="106"/>
        <v>2</v>
      </c>
      <c r="K2302" s="6">
        <f t="shared" si="107"/>
        <v>3</v>
      </c>
    </row>
    <row r="2303" spans="3:11" x14ac:dyDescent="0.25">
      <c r="C2303" s="14">
        <v>43603</v>
      </c>
      <c r="D2303" s="8"/>
      <c r="E2303" s="77" t="s">
        <v>225</v>
      </c>
      <c r="F2303" s="8"/>
      <c r="G2303" s="8"/>
      <c r="H2303" s="15">
        <v>8</v>
      </c>
      <c r="I2303" s="13">
        <f t="shared" si="105"/>
        <v>1605</v>
      </c>
      <c r="J2303" s="8">
        <f t="shared" si="106"/>
        <v>1</v>
      </c>
      <c r="K2303" s="6">
        <f t="shared" si="107"/>
        <v>3</v>
      </c>
    </row>
    <row r="2304" spans="3:11" x14ac:dyDescent="0.25">
      <c r="C2304" s="14">
        <v>43603</v>
      </c>
      <c r="D2304" s="8"/>
      <c r="E2304" s="77" t="s">
        <v>225</v>
      </c>
      <c r="F2304" s="8"/>
      <c r="G2304" s="8"/>
      <c r="H2304" s="15">
        <v>9</v>
      </c>
      <c r="I2304" s="13">
        <f t="shared" si="105"/>
        <v>1606</v>
      </c>
      <c r="J2304" s="8">
        <f t="shared" si="106"/>
        <v>3</v>
      </c>
      <c r="K2304" s="6">
        <f t="shared" si="107"/>
        <v>3</v>
      </c>
    </row>
    <row r="2305" spans="3:11" x14ac:dyDescent="0.25">
      <c r="C2305" s="14">
        <v>43603</v>
      </c>
      <c r="D2305" s="8"/>
      <c r="E2305" s="77" t="s">
        <v>225</v>
      </c>
      <c r="F2305" s="8"/>
      <c r="G2305" s="8"/>
      <c r="H2305" s="15">
        <v>9</v>
      </c>
      <c r="I2305" s="13">
        <f t="shared" si="105"/>
        <v>1606</v>
      </c>
      <c r="J2305" s="8">
        <f t="shared" si="106"/>
        <v>2</v>
      </c>
      <c r="K2305" s="6">
        <f t="shared" si="107"/>
        <v>3</v>
      </c>
    </row>
    <row r="2306" spans="3:11" x14ac:dyDescent="0.25">
      <c r="C2306" s="14">
        <v>43603</v>
      </c>
      <c r="D2306" s="8"/>
      <c r="E2306" s="77" t="s">
        <v>225</v>
      </c>
      <c r="F2306" s="8"/>
      <c r="G2306" s="8"/>
      <c r="H2306" s="15">
        <v>9</v>
      </c>
      <c r="I2306" s="13">
        <f t="shared" si="105"/>
        <v>1606</v>
      </c>
      <c r="J2306" s="8">
        <f t="shared" si="106"/>
        <v>1</v>
      </c>
      <c r="K2306" s="6">
        <f t="shared" si="107"/>
        <v>3</v>
      </c>
    </row>
    <row r="2307" spans="3:11" x14ac:dyDescent="0.25">
      <c r="C2307" s="14">
        <v>43610</v>
      </c>
      <c r="D2307" s="8"/>
      <c r="E2307" s="77" t="s">
        <v>225</v>
      </c>
      <c r="F2307" s="8"/>
      <c r="G2307" s="8"/>
      <c r="H2307" s="15">
        <v>2</v>
      </c>
      <c r="I2307" s="13">
        <f t="shared" si="105"/>
        <v>1607</v>
      </c>
      <c r="J2307" s="8">
        <f t="shared" si="106"/>
        <v>3</v>
      </c>
      <c r="K2307" s="6">
        <f t="shared" si="107"/>
        <v>3</v>
      </c>
    </row>
    <row r="2308" spans="3:11" x14ac:dyDescent="0.25">
      <c r="C2308" s="14">
        <v>43610</v>
      </c>
      <c r="D2308" s="8"/>
      <c r="E2308" s="77" t="s">
        <v>225</v>
      </c>
      <c r="F2308" s="8"/>
      <c r="G2308" s="8"/>
      <c r="H2308" s="15">
        <v>2</v>
      </c>
      <c r="I2308" s="13">
        <f t="shared" si="105"/>
        <v>1607</v>
      </c>
      <c r="J2308" s="8">
        <f t="shared" si="106"/>
        <v>2</v>
      </c>
      <c r="K2308" s="6">
        <f t="shared" si="107"/>
        <v>3</v>
      </c>
    </row>
    <row r="2309" spans="3:11" x14ac:dyDescent="0.25">
      <c r="C2309" s="14">
        <v>43610</v>
      </c>
      <c r="D2309" s="8"/>
      <c r="E2309" s="77" t="s">
        <v>225</v>
      </c>
      <c r="F2309" s="8"/>
      <c r="G2309" s="8"/>
      <c r="H2309" s="15">
        <v>2</v>
      </c>
      <c r="I2309" s="13">
        <f t="shared" si="105"/>
        <v>1607</v>
      </c>
      <c r="J2309" s="8">
        <f t="shared" si="106"/>
        <v>1</v>
      </c>
      <c r="K2309" s="6">
        <f t="shared" si="107"/>
        <v>3</v>
      </c>
    </row>
    <row r="2310" spans="3:11" x14ac:dyDescent="0.25">
      <c r="C2310" s="14">
        <v>43610</v>
      </c>
      <c r="D2310" s="8"/>
      <c r="E2310" s="77" t="s">
        <v>225</v>
      </c>
      <c r="F2310" s="8"/>
      <c r="G2310" s="8"/>
      <c r="H2310" s="15">
        <v>4</v>
      </c>
      <c r="I2310" s="13">
        <f t="shared" ref="I2310:I2373" si="108">IF(AND(C2310=C2309,H2310=H2309,D2309=D2310),I2309,I2309+1)</f>
        <v>1608</v>
      </c>
      <c r="J2310" s="8">
        <f t="shared" ref="J2310:J2373" si="109">IF(I2310=I2312,3,IF(I2310=I2311,2,1))</f>
        <v>3</v>
      </c>
      <c r="K2310" s="6">
        <f t="shared" ref="K2310:K2373" si="110">IF(J2308=3,3,IF(J2309=3,3,IF(J2309=2,2,J2310)))</f>
        <v>3</v>
      </c>
    </row>
    <row r="2311" spans="3:11" x14ac:dyDescent="0.25">
      <c r="C2311" s="14">
        <v>43610</v>
      </c>
      <c r="D2311" s="8"/>
      <c r="E2311" s="77" t="s">
        <v>225</v>
      </c>
      <c r="F2311" s="8"/>
      <c r="G2311" s="8"/>
      <c r="H2311" s="15">
        <v>4</v>
      </c>
      <c r="I2311" s="13">
        <f t="shared" si="108"/>
        <v>1608</v>
      </c>
      <c r="J2311" s="8">
        <f t="shared" si="109"/>
        <v>2</v>
      </c>
      <c r="K2311" s="6">
        <f t="shared" si="110"/>
        <v>3</v>
      </c>
    </row>
    <row r="2312" spans="3:11" x14ac:dyDescent="0.25">
      <c r="C2312" s="14">
        <v>43610</v>
      </c>
      <c r="D2312" s="8"/>
      <c r="E2312" s="77" t="s">
        <v>225</v>
      </c>
      <c r="F2312" s="8"/>
      <c r="G2312" s="8"/>
      <c r="H2312" s="15">
        <v>4</v>
      </c>
      <c r="I2312" s="13">
        <f t="shared" si="108"/>
        <v>1608</v>
      </c>
      <c r="J2312" s="8">
        <f t="shared" si="109"/>
        <v>1</v>
      </c>
      <c r="K2312" s="6">
        <f t="shared" si="110"/>
        <v>3</v>
      </c>
    </row>
    <row r="2313" spans="3:11" x14ac:dyDescent="0.25">
      <c r="C2313" s="14">
        <v>43610</v>
      </c>
      <c r="D2313" s="8"/>
      <c r="E2313" s="76" t="s">
        <v>225</v>
      </c>
      <c r="F2313" s="8"/>
      <c r="G2313" s="8"/>
      <c r="H2313" s="15">
        <v>5</v>
      </c>
      <c r="I2313" s="13">
        <f t="shared" si="108"/>
        <v>1609</v>
      </c>
      <c r="J2313" s="8">
        <f t="shared" si="109"/>
        <v>3</v>
      </c>
      <c r="K2313" s="6">
        <f t="shared" si="110"/>
        <v>3</v>
      </c>
    </row>
    <row r="2314" spans="3:11" x14ac:dyDescent="0.25">
      <c r="C2314" s="14">
        <v>43610</v>
      </c>
      <c r="D2314" s="8"/>
      <c r="E2314" s="76" t="s">
        <v>225</v>
      </c>
      <c r="F2314" s="8"/>
      <c r="G2314" s="8"/>
      <c r="H2314" s="15">
        <v>5</v>
      </c>
      <c r="I2314" s="13">
        <f t="shared" si="108"/>
        <v>1609</v>
      </c>
      <c r="J2314" s="8">
        <f t="shared" si="109"/>
        <v>2</v>
      </c>
      <c r="K2314" s="6">
        <f t="shared" si="110"/>
        <v>3</v>
      </c>
    </row>
    <row r="2315" spans="3:11" x14ac:dyDescent="0.25">
      <c r="C2315" s="14">
        <v>43610</v>
      </c>
      <c r="D2315" s="8"/>
      <c r="E2315" s="76" t="s">
        <v>225</v>
      </c>
      <c r="F2315" s="8"/>
      <c r="G2315" s="8"/>
      <c r="H2315" s="15">
        <v>5</v>
      </c>
      <c r="I2315" s="13">
        <f t="shared" si="108"/>
        <v>1609</v>
      </c>
      <c r="J2315" s="8">
        <f t="shared" si="109"/>
        <v>1</v>
      </c>
      <c r="K2315" s="6">
        <f t="shared" si="110"/>
        <v>3</v>
      </c>
    </row>
    <row r="2316" spans="3:11" x14ac:dyDescent="0.25">
      <c r="C2316" s="14">
        <v>43610</v>
      </c>
      <c r="D2316" s="8"/>
      <c r="E2316" s="76" t="s">
        <v>225</v>
      </c>
      <c r="F2316" s="8"/>
      <c r="G2316" s="8"/>
      <c r="H2316" s="15">
        <v>6</v>
      </c>
      <c r="I2316" s="13">
        <f t="shared" si="108"/>
        <v>1610</v>
      </c>
      <c r="J2316" s="8">
        <f t="shared" si="109"/>
        <v>3</v>
      </c>
      <c r="K2316" s="6">
        <f t="shared" si="110"/>
        <v>3</v>
      </c>
    </row>
    <row r="2317" spans="3:11" x14ac:dyDescent="0.25">
      <c r="C2317" s="14">
        <v>43610</v>
      </c>
      <c r="D2317" s="8"/>
      <c r="E2317" s="76" t="s">
        <v>225</v>
      </c>
      <c r="F2317" s="8"/>
      <c r="G2317" s="8"/>
      <c r="H2317" s="15">
        <v>6</v>
      </c>
      <c r="I2317" s="13">
        <f t="shared" si="108"/>
        <v>1610</v>
      </c>
      <c r="J2317" s="8">
        <f t="shared" si="109"/>
        <v>2</v>
      </c>
      <c r="K2317" s="6">
        <f t="shared" si="110"/>
        <v>3</v>
      </c>
    </row>
    <row r="2318" spans="3:11" x14ac:dyDescent="0.25">
      <c r="C2318" s="14">
        <v>43610</v>
      </c>
      <c r="D2318" s="8"/>
      <c r="E2318" s="76" t="s">
        <v>225</v>
      </c>
      <c r="F2318" s="8"/>
      <c r="G2318" s="8"/>
      <c r="H2318" s="15">
        <v>6</v>
      </c>
      <c r="I2318" s="13">
        <f t="shared" si="108"/>
        <v>1610</v>
      </c>
      <c r="J2318" s="8">
        <f t="shared" si="109"/>
        <v>1</v>
      </c>
      <c r="K2318" s="6">
        <f t="shared" si="110"/>
        <v>3</v>
      </c>
    </row>
    <row r="2319" spans="3:11" x14ac:dyDescent="0.25">
      <c r="C2319" s="14">
        <v>43610</v>
      </c>
      <c r="D2319" s="8"/>
      <c r="E2319" s="76" t="s">
        <v>225</v>
      </c>
      <c r="F2319" s="8"/>
      <c r="G2319" s="8"/>
      <c r="H2319" s="15">
        <v>7</v>
      </c>
      <c r="I2319" s="13">
        <f t="shared" si="108"/>
        <v>1611</v>
      </c>
      <c r="J2319" s="8">
        <f t="shared" si="109"/>
        <v>3</v>
      </c>
      <c r="K2319" s="6">
        <f t="shared" si="110"/>
        <v>3</v>
      </c>
    </row>
    <row r="2320" spans="3:11" x14ac:dyDescent="0.25">
      <c r="C2320" s="14">
        <v>43610</v>
      </c>
      <c r="D2320" s="8"/>
      <c r="E2320" s="76" t="s">
        <v>225</v>
      </c>
      <c r="F2320" s="8"/>
      <c r="G2320" s="8"/>
      <c r="H2320" s="15">
        <v>7</v>
      </c>
      <c r="I2320" s="13">
        <f t="shared" si="108"/>
        <v>1611</v>
      </c>
      <c r="J2320" s="8">
        <f t="shared" si="109"/>
        <v>2</v>
      </c>
      <c r="K2320" s="6">
        <f t="shared" si="110"/>
        <v>3</v>
      </c>
    </row>
    <row r="2321" spans="3:11" x14ac:dyDescent="0.25">
      <c r="C2321" s="14">
        <v>43610</v>
      </c>
      <c r="D2321" s="8"/>
      <c r="E2321" s="76" t="s">
        <v>225</v>
      </c>
      <c r="F2321" s="8"/>
      <c r="G2321" s="8"/>
      <c r="H2321" s="15">
        <v>7</v>
      </c>
      <c r="I2321" s="13">
        <f t="shared" si="108"/>
        <v>1611</v>
      </c>
      <c r="J2321" s="8">
        <f t="shared" si="109"/>
        <v>1</v>
      </c>
      <c r="K2321" s="6">
        <f t="shared" si="110"/>
        <v>3</v>
      </c>
    </row>
    <row r="2322" spans="3:11" x14ac:dyDescent="0.25">
      <c r="C2322" s="14">
        <v>43610</v>
      </c>
      <c r="D2322" s="8"/>
      <c r="E2322" s="76" t="s">
        <v>225</v>
      </c>
      <c r="F2322" s="8"/>
      <c r="G2322" s="8"/>
      <c r="H2322" s="15">
        <v>8</v>
      </c>
      <c r="I2322" s="13">
        <f t="shared" si="108"/>
        <v>1612</v>
      </c>
      <c r="J2322" s="8">
        <f t="shared" si="109"/>
        <v>3</v>
      </c>
      <c r="K2322" s="6">
        <f t="shared" si="110"/>
        <v>3</v>
      </c>
    </row>
    <row r="2323" spans="3:11" x14ac:dyDescent="0.25">
      <c r="C2323" s="14">
        <v>43610</v>
      </c>
      <c r="D2323" s="8"/>
      <c r="E2323" s="76" t="s">
        <v>225</v>
      </c>
      <c r="F2323" s="8"/>
      <c r="G2323" s="8"/>
      <c r="H2323" s="15">
        <v>8</v>
      </c>
      <c r="I2323" s="13">
        <f t="shared" si="108"/>
        <v>1612</v>
      </c>
      <c r="J2323" s="8">
        <f t="shared" si="109"/>
        <v>2</v>
      </c>
      <c r="K2323" s="6">
        <f t="shared" si="110"/>
        <v>3</v>
      </c>
    </row>
    <row r="2324" spans="3:11" x14ac:dyDescent="0.25">
      <c r="C2324" s="14">
        <v>43610</v>
      </c>
      <c r="D2324" s="8"/>
      <c r="E2324" s="76" t="s">
        <v>225</v>
      </c>
      <c r="F2324" s="8"/>
      <c r="G2324" s="8"/>
      <c r="H2324" s="15">
        <v>8</v>
      </c>
      <c r="I2324" s="13">
        <f t="shared" si="108"/>
        <v>1612</v>
      </c>
      <c r="J2324" s="8">
        <f t="shared" si="109"/>
        <v>1</v>
      </c>
      <c r="K2324" s="6">
        <f t="shared" si="110"/>
        <v>3</v>
      </c>
    </row>
    <row r="2325" spans="3:11" x14ac:dyDescent="0.25">
      <c r="C2325" s="14">
        <v>43610</v>
      </c>
      <c r="D2325" s="8"/>
      <c r="E2325" s="76" t="s">
        <v>225</v>
      </c>
      <c r="F2325" s="8"/>
      <c r="G2325" s="8"/>
      <c r="H2325" s="15">
        <v>9</v>
      </c>
      <c r="I2325" s="13">
        <f t="shared" si="108"/>
        <v>1613</v>
      </c>
      <c r="J2325" s="8">
        <f t="shared" si="109"/>
        <v>3</v>
      </c>
      <c r="K2325" s="6">
        <f t="shared" si="110"/>
        <v>3</v>
      </c>
    </row>
    <row r="2326" spans="3:11" x14ac:dyDescent="0.25">
      <c r="C2326" s="14">
        <v>43610</v>
      </c>
      <c r="D2326" s="8"/>
      <c r="E2326" s="76" t="s">
        <v>225</v>
      </c>
      <c r="F2326" s="8"/>
      <c r="G2326" s="8"/>
      <c r="H2326" s="15">
        <v>9</v>
      </c>
      <c r="I2326" s="13">
        <f t="shared" si="108"/>
        <v>1613</v>
      </c>
      <c r="J2326" s="8">
        <f t="shared" si="109"/>
        <v>2</v>
      </c>
      <c r="K2326" s="6">
        <f t="shared" si="110"/>
        <v>3</v>
      </c>
    </row>
    <row r="2327" spans="3:11" x14ac:dyDescent="0.25">
      <c r="C2327" s="14">
        <v>43610</v>
      </c>
      <c r="D2327" s="8"/>
      <c r="E2327" s="76" t="s">
        <v>225</v>
      </c>
      <c r="F2327" s="8"/>
      <c r="G2327" s="8"/>
      <c r="H2327" s="15">
        <v>9</v>
      </c>
      <c r="I2327" s="13">
        <f t="shared" si="108"/>
        <v>1613</v>
      </c>
      <c r="J2327" s="8">
        <f t="shared" si="109"/>
        <v>1</v>
      </c>
      <c r="K2327" s="6">
        <f t="shared" si="110"/>
        <v>3</v>
      </c>
    </row>
    <row r="2328" spans="3:11" x14ac:dyDescent="0.25">
      <c r="C2328" s="14">
        <v>43617</v>
      </c>
      <c r="D2328" s="8"/>
      <c r="E2328" s="76" t="s">
        <v>107</v>
      </c>
      <c r="F2328" s="8"/>
      <c r="G2328" s="8"/>
      <c r="H2328" s="15">
        <v>5</v>
      </c>
      <c r="I2328" s="13">
        <f t="shared" si="108"/>
        <v>1614</v>
      </c>
      <c r="J2328" s="8">
        <f t="shared" si="109"/>
        <v>2</v>
      </c>
      <c r="K2328" s="6">
        <f t="shared" si="110"/>
        <v>2</v>
      </c>
    </row>
    <row r="2329" spans="3:11" x14ac:dyDescent="0.25">
      <c r="C2329" s="14">
        <v>43617</v>
      </c>
      <c r="D2329" s="8"/>
      <c r="E2329" s="76" t="s">
        <v>107</v>
      </c>
      <c r="F2329" s="8"/>
      <c r="G2329" s="8"/>
      <c r="H2329" s="15">
        <v>5</v>
      </c>
      <c r="I2329" s="13">
        <f t="shared" si="108"/>
        <v>1614</v>
      </c>
      <c r="J2329" s="8">
        <f t="shared" si="109"/>
        <v>1</v>
      </c>
      <c r="K2329" s="6">
        <f t="shared" si="110"/>
        <v>2</v>
      </c>
    </row>
    <row r="2330" spans="3:11" x14ac:dyDescent="0.25">
      <c r="C2330" s="14">
        <v>43617</v>
      </c>
      <c r="D2330" s="8"/>
      <c r="E2330" s="76" t="s">
        <v>107</v>
      </c>
      <c r="F2330" s="8"/>
      <c r="G2330" s="8"/>
      <c r="H2330" s="15">
        <v>7</v>
      </c>
      <c r="I2330" s="13">
        <f t="shared" si="108"/>
        <v>1615</v>
      </c>
      <c r="J2330" s="8">
        <f t="shared" si="109"/>
        <v>3</v>
      </c>
      <c r="K2330" s="6">
        <f t="shared" si="110"/>
        <v>3</v>
      </c>
    </row>
    <row r="2331" spans="3:11" x14ac:dyDescent="0.25">
      <c r="C2331" s="14">
        <v>43617</v>
      </c>
      <c r="D2331" s="8"/>
      <c r="E2331" s="76" t="s">
        <v>107</v>
      </c>
      <c r="F2331" s="8"/>
      <c r="G2331" s="8"/>
      <c r="H2331" s="15">
        <v>7</v>
      </c>
      <c r="I2331" s="13">
        <f t="shared" si="108"/>
        <v>1615</v>
      </c>
      <c r="J2331" s="8">
        <f t="shared" si="109"/>
        <v>2</v>
      </c>
      <c r="K2331" s="6">
        <f t="shared" si="110"/>
        <v>3</v>
      </c>
    </row>
    <row r="2332" spans="3:11" x14ac:dyDescent="0.25">
      <c r="C2332" s="14">
        <v>43617</v>
      </c>
      <c r="D2332" s="8"/>
      <c r="E2332" s="76" t="s">
        <v>107</v>
      </c>
      <c r="F2332" s="8"/>
      <c r="G2332" s="8"/>
      <c r="H2332" s="15">
        <v>7</v>
      </c>
      <c r="I2332" s="13">
        <f t="shared" si="108"/>
        <v>1615</v>
      </c>
      <c r="J2332" s="8">
        <f t="shared" si="109"/>
        <v>1</v>
      </c>
      <c r="K2332" s="6">
        <f t="shared" si="110"/>
        <v>3</v>
      </c>
    </row>
    <row r="2333" spans="3:11" x14ac:dyDescent="0.25">
      <c r="C2333" s="14">
        <v>43617</v>
      </c>
      <c r="D2333" s="8"/>
      <c r="E2333" s="76" t="s">
        <v>107</v>
      </c>
      <c r="F2333" s="8"/>
      <c r="G2333" s="8"/>
      <c r="H2333" s="15">
        <v>8</v>
      </c>
      <c r="I2333" s="13">
        <f t="shared" si="108"/>
        <v>1616</v>
      </c>
      <c r="J2333" s="8">
        <f t="shared" si="109"/>
        <v>3</v>
      </c>
      <c r="K2333" s="6">
        <f t="shared" si="110"/>
        <v>3</v>
      </c>
    </row>
    <row r="2334" spans="3:11" x14ac:dyDescent="0.25">
      <c r="C2334" s="14">
        <v>43617</v>
      </c>
      <c r="D2334" s="8"/>
      <c r="E2334" s="76" t="s">
        <v>107</v>
      </c>
      <c r="F2334" s="8"/>
      <c r="G2334" s="8"/>
      <c r="H2334" s="15">
        <v>8</v>
      </c>
      <c r="I2334" s="13">
        <f t="shared" si="108"/>
        <v>1616</v>
      </c>
      <c r="J2334" s="8">
        <f t="shared" si="109"/>
        <v>2</v>
      </c>
      <c r="K2334" s="6">
        <f t="shared" si="110"/>
        <v>3</v>
      </c>
    </row>
    <row r="2335" spans="3:11" x14ac:dyDescent="0.25">
      <c r="C2335" s="14">
        <v>43617</v>
      </c>
      <c r="D2335" s="8"/>
      <c r="E2335" s="76" t="s">
        <v>107</v>
      </c>
      <c r="F2335" s="8"/>
      <c r="G2335" s="8"/>
      <c r="H2335" s="15">
        <v>8</v>
      </c>
      <c r="I2335" s="13">
        <f t="shared" si="108"/>
        <v>1616</v>
      </c>
      <c r="J2335" s="8">
        <f t="shared" si="109"/>
        <v>1</v>
      </c>
      <c r="K2335" s="6">
        <f t="shared" si="110"/>
        <v>3</v>
      </c>
    </row>
    <row r="2336" spans="3:11" x14ac:dyDescent="0.25">
      <c r="C2336" s="14">
        <v>43617</v>
      </c>
      <c r="D2336" s="8"/>
      <c r="E2336" s="76" t="s">
        <v>107</v>
      </c>
      <c r="F2336" s="8"/>
      <c r="G2336" s="8"/>
      <c r="H2336" s="15">
        <v>9</v>
      </c>
      <c r="I2336" s="13">
        <f t="shared" si="108"/>
        <v>1617</v>
      </c>
      <c r="J2336" s="8">
        <f t="shared" si="109"/>
        <v>3</v>
      </c>
      <c r="K2336" s="6">
        <f t="shared" si="110"/>
        <v>3</v>
      </c>
    </row>
    <row r="2337" spans="3:11" x14ac:dyDescent="0.25">
      <c r="C2337" s="14">
        <v>43617</v>
      </c>
      <c r="D2337" s="8"/>
      <c r="E2337" s="76" t="s">
        <v>107</v>
      </c>
      <c r="F2337" s="8"/>
      <c r="G2337" s="8"/>
      <c r="H2337" s="15">
        <v>9</v>
      </c>
      <c r="I2337" s="13">
        <f t="shared" si="108"/>
        <v>1617</v>
      </c>
      <c r="J2337" s="8">
        <f t="shared" si="109"/>
        <v>2</v>
      </c>
      <c r="K2337" s="6">
        <f t="shared" si="110"/>
        <v>3</v>
      </c>
    </row>
    <row r="2338" spans="3:11" x14ac:dyDescent="0.25">
      <c r="C2338" s="14">
        <v>43617</v>
      </c>
      <c r="D2338" s="8"/>
      <c r="E2338" s="76" t="s">
        <v>107</v>
      </c>
      <c r="F2338" s="8"/>
      <c r="G2338" s="8"/>
      <c r="H2338" s="15">
        <v>9</v>
      </c>
      <c r="I2338" s="13">
        <f t="shared" si="108"/>
        <v>1617</v>
      </c>
      <c r="J2338" s="8">
        <f t="shared" si="109"/>
        <v>1</v>
      </c>
      <c r="K2338" s="6">
        <f t="shared" si="110"/>
        <v>3</v>
      </c>
    </row>
    <row r="2339" spans="3:11" x14ac:dyDescent="0.25">
      <c r="C2339" s="14">
        <v>43624</v>
      </c>
      <c r="D2339" s="8"/>
      <c r="E2339" s="76" t="s">
        <v>225</v>
      </c>
      <c r="F2339" s="8"/>
      <c r="G2339" s="8"/>
      <c r="H2339" s="15">
        <v>2</v>
      </c>
      <c r="I2339" s="13">
        <f t="shared" si="108"/>
        <v>1618</v>
      </c>
      <c r="J2339" s="8">
        <f t="shared" si="109"/>
        <v>3</v>
      </c>
      <c r="K2339" s="6">
        <f t="shared" si="110"/>
        <v>3</v>
      </c>
    </row>
    <row r="2340" spans="3:11" x14ac:dyDescent="0.25">
      <c r="C2340" s="14">
        <v>43624</v>
      </c>
      <c r="D2340" s="8"/>
      <c r="E2340" s="76" t="s">
        <v>225</v>
      </c>
      <c r="F2340" s="8"/>
      <c r="G2340" s="8"/>
      <c r="H2340" s="15">
        <v>2</v>
      </c>
      <c r="I2340" s="13">
        <f t="shared" si="108"/>
        <v>1618</v>
      </c>
      <c r="J2340" s="8">
        <f t="shared" si="109"/>
        <v>2</v>
      </c>
      <c r="K2340" s="6">
        <f t="shared" si="110"/>
        <v>3</v>
      </c>
    </row>
    <row r="2341" spans="3:11" x14ac:dyDescent="0.25">
      <c r="C2341" s="14">
        <v>43624</v>
      </c>
      <c r="D2341" s="8"/>
      <c r="E2341" s="76" t="s">
        <v>225</v>
      </c>
      <c r="F2341" s="8"/>
      <c r="G2341" s="8"/>
      <c r="H2341" s="15">
        <v>2</v>
      </c>
      <c r="I2341" s="13">
        <f t="shared" si="108"/>
        <v>1618</v>
      </c>
      <c r="J2341" s="8">
        <f t="shared" si="109"/>
        <v>1</v>
      </c>
      <c r="K2341" s="6">
        <f t="shared" si="110"/>
        <v>3</v>
      </c>
    </row>
    <row r="2342" spans="3:11" x14ac:dyDescent="0.25">
      <c r="C2342" s="14">
        <v>43624</v>
      </c>
      <c r="D2342" s="8"/>
      <c r="E2342" s="76" t="s">
        <v>225</v>
      </c>
      <c r="F2342" s="8"/>
      <c r="G2342" s="8"/>
      <c r="H2342" s="15">
        <v>3</v>
      </c>
      <c r="I2342" s="13">
        <f t="shared" si="108"/>
        <v>1619</v>
      </c>
      <c r="J2342" s="8">
        <f t="shared" si="109"/>
        <v>3</v>
      </c>
      <c r="K2342" s="6">
        <f t="shared" si="110"/>
        <v>3</v>
      </c>
    </row>
    <row r="2343" spans="3:11" x14ac:dyDescent="0.25">
      <c r="C2343" s="14">
        <v>43624</v>
      </c>
      <c r="D2343" s="8"/>
      <c r="E2343" s="76" t="s">
        <v>225</v>
      </c>
      <c r="F2343" s="8"/>
      <c r="G2343" s="8"/>
      <c r="H2343" s="15">
        <v>3</v>
      </c>
      <c r="I2343" s="13">
        <f t="shared" si="108"/>
        <v>1619</v>
      </c>
      <c r="J2343" s="8">
        <f t="shared" si="109"/>
        <v>2</v>
      </c>
      <c r="K2343" s="6">
        <f t="shared" si="110"/>
        <v>3</v>
      </c>
    </row>
    <row r="2344" spans="3:11" x14ac:dyDescent="0.25">
      <c r="C2344" s="14">
        <v>43624</v>
      </c>
      <c r="D2344" s="8"/>
      <c r="E2344" s="76" t="s">
        <v>225</v>
      </c>
      <c r="F2344" s="8"/>
      <c r="G2344" s="8"/>
      <c r="H2344" s="15">
        <v>3</v>
      </c>
      <c r="I2344" s="13">
        <f t="shared" si="108"/>
        <v>1619</v>
      </c>
      <c r="J2344" s="8">
        <f t="shared" si="109"/>
        <v>1</v>
      </c>
      <c r="K2344" s="6">
        <f t="shared" si="110"/>
        <v>3</v>
      </c>
    </row>
    <row r="2345" spans="3:11" x14ac:dyDescent="0.25">
      <c r="C2345" s="14">
        <v>43624</v>
      </c>
      <c r="D2345" s="8"/>
      <c r="E2345" s="76" t="s">
        <v>225</v>
      </c>
      <c r="F2345" s="8"/>
      <c r="G2345" s="8"/>
      <c r="H2345" s="15">
        <v>4</v>
      </c>
      <c r="I2345" s="13">
        <f t="shared" si="108"/>
        <v>1620</v>
      </c>
      <c r="J2345" s="8">
        <f t="shared" si="109"/>
        <v>3</v>
      </c>
      <c r="K2345" s="6">
        <f t="shared" si="110"/>
        <v>3</v>
      </c>
    </row>
    <row r="2346" spans="3:11" x14ac:dyDescent="0.25">
      <c r="C2346" s="14">
        <v>43624</v>
      </c>
      <c r="D2346" s="8"/>
      <c r="E2346" s="76" t="s">
        <v>225</v>
      </c>
      <c r="F2346" s="8"/>
      <c r="G2346" s="8"/>
      <c r="H2346" s="15">
        <v>4</v>
      </c>
      <c r="I2346" s="13">
        <f t="shared" si="108"/>
        <v>1620</v>
      </c>
      <c r="J2346" s="8">
        <f t="shared" si="109"/>
        <v>2</v>
      </c>
      <c r="K2346" s="6">
        <f t="shared" si="110"/>
        <v>3</v>
      </c>
    </row>
    <row r="2347" spans="3:11" x14ac:dyDescent="0.25">
      <c r="C2347" s="14">
        <v>43624</v>
      </c>
      <c r="D2347" s="8"/>
      <c r="E2347" s="76" t="s">
        <v>225</v>
      </c>
      <c r="F2347" s="8"/>
      <c r="G2347" s="8"/>
      <c r="H2347" s="15">
        <v>4</v>
      </c>
      <c r="I2347" s="13">
        <f t="shared" si="108"/>
        <v>1620</v>
      </c>
      <c r="J2347" s="8">
        <f t="shared" si="109"/>
        <v>1</v>
      </c>
      <c r="K2347" s="6">
        <f t="shared" si="110"/>
        <v>3</v>
      </c>
    </row>
    <row r="2348" spans="3:11" x14ac:dyDescent="0.25">
      <c r="C2348" s="14">
        <v>43624</v>
      </c>
      <c r="D2348" s="8"/>
      <c r="E2348" s="76" t="s">
        <v>225</v>
      </c>
      <c r="F2348" s="8"/>
      <c r="G2348" s="8"/>
      <c r="H2348" s="15">
        <v>6</v>
      </c>
      <c r="I2348" s="13">
        <f t="shared" si="108"/>
        <v>1621</v>
      </c>
      <c r="J2348" s="8">
        <f t="shared" si="109"/>
        <v>2</v>
      </c>
      <c r="K2348" s="6">
        <f t="shared" si="110"/>
        <v>2</v>
      </c>
    </row>
    <row r="2349" spans="3:11" x14ac:dyDescent="0.25">
      <c r="C2349" s="14">
        <v>43624</v>
      </c>
      <c r="D2349" s="8"/>
      <c r="E2349" s="76" t="s">
        <v>225</v>
      </c>
      <c r="F2349" s="8"/>
      <c r="G2349" s="8"/>
      <c r="H2349" s="15">
        <v>6</v>
      </c>
      <c r="I2349" s="13">
        <f t="shared" si="108"/>
        <v>1621</v>
      </c>
      <c r="J2349" s="8">
        <f t="shared" si="109"/>
        <v>1</v>
      </c>
      <c r="K2349" s="6">
        <f t="shared" si="110"/>
        <v>2</v>
      </c>
    </row>
    <row r="2350" spans="3:11" x14ac:dyDescent="0.25">
      <c r="C2350" s="14">
        <v>43624</v>
      </c>
      <c r="D2350" s="8"/>
      <c r="E2350" s="76" t="s">
        <v>225</v>
      </c>
      <c r="F2350" s="8"/>
      <c r="G2350" s="8"/>
      <c r="H2350" s="15">
        <v>7</v>
      </c>
      <c r="I2350" s="13">
        <f t="shared" si="108"/>
        <v>1622</v>
      </c>
      <c r="J2350" s="8">
        <f t="shared" si="109"/>
        <v>3</v>
      </c>
      <c r="K2350" s="6">
        <f t="shared" si="110"/>
        <v>3</v>
      </c>
    </row>
    <row r="2351" spans="3:11" x14ac:dyDescent="0.25">
      <c r="C2351" s="14">
        <v>43624</v>
      </c>
      <c r="D2351" s="8"/>
      <c r="E2351" s="76" t="s">
        <v>225</v>
      </c>
      <c r="F2351" s="8"/>
      <c r="G2351" s="8"/>
      <c r="H2351" s="15">
        <v>7</v>
      </c>
      <c r="I2351" s="13">
        <f t="shared" si="108"/>
        <v>1622</v>
      </c>
      <c r="J2351" s="8">
        <f t="shared" si="109"/>
        <v>2</v>
      </c>
      <c r="K2351" s="6">
        <f t="shared" si="110"/>
        <v>3</v>
      </c>
    </row>
    <row r="2352" spans="3:11" x14ac:dyDescent="0.25">
      <c r="C2352" s="14">
        <v>43624</v>
      </c>
      <c r="D2352" s="8"/>
      <c r="E2352" s="76" t="s">
        <v>225</v>
      </c>
      <c r="F2352" s="8"/>
      <c r="G2352" s="8"/>
      <c r="H2352" s="15">
        <v>7</v>
      </c>
      <c r="I2352" s="13">
        <f t="shared" si="108"/>
        <v>1622</v>
      </c>
      <c r="J2352" s="8">
        <f t="shared" si="109"/>
        <v>1</v>
      </c>
      <c r="K2352" s="6">
        <f t="shared" si="110"/>
        <v>3</v>
      </c>
    </row>
    <row r="2353" spans="3:11" x14ac:dyDescent="0.25">
      <c r="C2353" s="14">
        <v>43624</v>
      </c>
      <c r="D2353" s="8"/>
      <c r="E2353" s="76" t="s">
        <v>225</v>
      </c>
      <c r="F2353" s="8"/>
      <c r="G2353" s="8"/>
      <c r="H2353" s="15">
        <v>8</v>
      </c>
      <c r="I2353" s="13">
        <f t="shared" si="108"/>
        <v>1623</v>
      </c>
      <c r="J2353" s="8">
        <f t="shared" si="109"/>
        <v>3</v>
      </c>
      <c r="K2353" s="6">
        <f t="shared" si="110"/>
        <v>3</v>
      </c>
    </row>
    <row r="2354" spans="3:11" x14ac:dyDescent="0.25">
      <c r="C2354" s="14">
        <v>43624</v>
      </c>
      <c r="D2354" s="8"/>
      <c r="E2354" s="76" t="s">
        <v>225</v>
      </c>
      <c r="F2354" s="8"/>
      <c r="G2354" s="8"/>
      <c r="H2354" s="15">
        <v>8</v>
      </c>
      <c r="I2354" s="13">
        <f t="shared" si="108"/>
        <v>1623</v>
      </c>
      <c r="J2354" s="8">
        <f t="shared" si="109"/>
        <v>2</v>
      </c>
      <c r="K2354" s="6">
        <f t="shared" si="110"/>
        <v>3</v>
      </c>
    </row>
    <row r="2355" spans="3:11" x14ac:dyDescent="0.25">
      <c r="C2355" s="14">
        <v>43624</v>
      </c>
      <c r="D2355" s="8"/>
      <c r="E2355" s="76" t="s">
        <v>225</v>
      </c>
      <c r="F2355" s="8"/>
      <c r="G2355" s="8"/>
      <c r="H2355" s="15">
        <v>8</v>
      </c>
      <c r="I2355" s="13">
        <f t="shared" si="108"/>
        <v>1623</v>
      </c>
      <c r="J2355" s="8">
        <f t="shared" si="109"/>
        <v>1</v>
      </c>
      <c r="K2355" s="6">
        <f t="shared" si="110"/>
        <v>3</v>
      </c>
    </row>
    <row r="2356" spans="3:11" x14ac:dyDescent="0.25">
      <c r="C2356" s="14">
        <v>43624</v>
      </c>
      <c r="D2356" s="8"/>
      <c r="E2356" s="76" t="s">
        <v>225</v>
      </c>
      <c r="F2356" s="8"/>
      <c r="G2356" s="8"/>
      <c r="H2356" s="15">
        <v>9</v>
      </c>
      <c r="I2356" s="13">
        <f t="shared" si="108"/>
        <v>1624</v>
      </c>
      <c r="J2356" s="8">
        <f t="shared" si="109"/>
        <v>3</v>
      </c>
      <c r="K2356" s="6">
        <f t="shared" si="110"/>
        <v>3</v>
      </c>
    </row>
    <row r="2357" spans="3:11" x14ac:dyDescent="0.25">
      <c r="C2357" s="14">
        <v>43624</v>
      </c>
      <c r="D2357" s="8"/>
      <c r="E2357" s="76" t="s">
        <v>225</v>
      </c>
      <c r="F2357" s="8"/>
      <c r="G2357" s="8"/>
      <c r="H2357" s="15">
        <v>9</v>
      </c>
      <c r="I2357" s="13">
        <f t="shared" si="108"/>
        <v>1624</v>
      </c>
      <c r="J2357" s="8">
        <f t="shared" si="109"/>
        <v>2</v>
      </c>
      <c r="K2357" s="6">
        <f t="shared" si="110"/>
        <v>3</v>
      </c>
    </row>
    <row r="2358" spans="3:11" x14ac:dyDescent="0.25">
      <c r="C2358" s="14">
        <v>43624</v>
      </c>
      <c r="D2358" s="8"/>
      <c r="E2358" s="76" t="s">
        <v>225</v>
      </c>
      <c r="F2358" s="8"/>
      <c r="G2358" s="8"/>
      <c r="H2358" s="15">
        <v>9</v>
      </c>
      <c r="I2358" s="13">
        <f t="shared" si="108"/>
        <v>1624</v>
      </c>
      <c r="J2358" s="8">
        <f t="shared" si="109"/>
        <v>1</v>
      </c>
      <c r="K2358" s="6">
        <f t="shared" si="110"/>
        <v>3</v>
      </c>
    </row>
    <row r="2359" spans="3:11" x14ac:dyDescent="0.25">
      <c r="C2359" s="14">
        <v>43631</v>
      </c>
      <c r="D2359" s="8"/>
      <c r="E2359" s="76" t="s">
        <v>232</v>
      </c>
      <c r="F2359" s="8"/>
      <c r="G2359" s="8"/>
      <c r="H2359" s="15">
        <v>2</v>
      </c>
      <c r="I2359" s="13">
        <f t="shared" si="108"/>
        <v>1625</v>
      </c>
      <c r="J2359" s="8">
        <f t="shared" si="109"/>
        <v>3</v>
      </c>
      <c r="K2359" s="6">
        <f t="shared" si="110"/>
        <v>3</v>
      </c>
    </row>
    <row r="2360" spans="3:11" x14ac:dyDescent="0.25">
      <c r="C2360" s="14">
        <v>43631</v>
      </c>
      <c r="D2360" s="8"/>
      <c r="E2360" s="76" t="s">
        <v>232</v>
      </c>
      <c r="F2360" s="8"/>
      <c r="G2360" s="8"/>
      <c r="H2360" s="15">
        <v>2</v>
      </c>
      <c r="I2360" s="13">
        <f t="shared" si="108"/>
        <v>1625</v>
      </c>
      <c r="J2360" s="8">
        <f t="shared" si="109"/>
        <v>2</v>
      </c>
      <c r="K2360" s="6">
        <f t="shared" si="110"/>
        <v>3</v>
      </c>
    </row>
    <row r="2361" spans="3:11" x14ac:dyDescent="0.25">
      <c r="C2361" s="14">
        <v>43631</v>
      </c>
      <c r="D2361" s="8"/>
      <c r="E2361" s="76" t="s">
        <v>232</v>
      </c>
      <c r="F2361" s="8"/>
      <c r="G2361" s="8"/>
      <c r="H2361" s="15">
        <v>2</v>
      </c>
      <c r="I2361" s="13">
        <f t="shared" si="108"/>
        <v>1625</v>
      </c>
      <c r="J2361" s="8">
        <f t="shared" si="109"/>
        <v>1</v>
      </c>
      <c r="K2361" s="6">
        <f t="shared" si="110"/>
        <v>3</v>
      </c>
    </row>
    <row r="2362" spans="3:11" x14ac:dyDescent="0.25">
      <c r="C2362" s="14">
        <v>43631</v>
      </c>
      <c r="D2362" s="8"/>
      <c r="E2362" s="76" t="s">
        <v>232</v>
      </c>
      <c r="F2362" s="8"/>
      <c r="G2362" s="8"/>
      <c r="H2362" s="15">
        <v>3</v>
      </c>
      <c r="I2362" s="13">
        <f t="shared" si="108"/>
        <v>1626</v>
      </c>
      <c r="J2362" s="8">
        <f t="shared" si="109"/>
        <v>3</v>
      </c>
      <c r="K2362" s="6">
        <f t="shared" si="110"/>
        <v>3</v>
      </c>
    </row>
    <row r="2363" spans="3:11" x14ac:dyDescent="0.25">
      <c r="C2363" s="14">
        <v>43631</v>
      </c>
      <c r="D2363" s="8"/>
      <c r="E2363" s="76" t="s">
        <v>232</v>
      </c>
      <c r="F2363" s="8"/>
      <c r="G2363" s="8"/>
      <c r="H2363" s="15">
        <v>3</v>
      </c>
      <c r="I2363" s="13">
        <f t="shared" si="108"/>
        <v>1626</v>
      </c>
      <c r="J2363" s="8">
        <f t="shared" si="109"/>
        <v>2</v>
      </c>
      <c r="K2363" s="6">
        <f t="shared" si="110"/>
        <v>3</v>
      </c>
    </row>
    <row r="2364" spans="3:11" x14ac:dyDescent="0.25">
      <c r="C2364" s="14">
        <v>43631</v>
      </c>
      <c r="D2364" s="8"/>
      <c r="E2364" s="76" t="s">
        <v>232</v>
      </c>
      <c r="F2364" s="8"/>
      <c r="G2364" s="8"/>
      <c r="H2364" s="15">
        <v>3</v>
      </c>
      <c r="I2364" s="13">
        <f t="shared" si="108"/>
        <v>1626</v>
      </c>
      <c r="J2364" s="8">
        <f t="shared" si="109"/>
        <v>1</v>
      </c>
      <c r="K2364" s="6">
        <f t="shared" si="110"/>
        <v>3</v>
      </c>
    </row>
    <row r="2365" spans="3:11" x14ac:dyDescent="0.25">
      <c r="C2365" s="14">
        <v>43631</v>
      </c>
      <c r="D2365" s="8"/>
      <c r="E2365" s="76" t="s">
        <v>232</v>
      </c>
      <c r="F2365" s="8"/>
      <c r="G2365" s="8"/>
      <c r="H2365" s="15">
        <v>4</v>
      </c>
      <c r="I2365" s="13">
        <f t="shared" si="108"/>
        <v>1627</v>
      </c>
      <c r="J2365" s="8">
        <f t="shared" si="109"/>
        <v>3</v>
      </c>
      <c r="K2365" s="6">
        <f t="shared" si="110"/>
        <v>3</v>
      </c>
    </row>
    <row r="2366" spans="3:11" x14ac:dyDescent="0.25">
      <c r="C2366" s="14">
        <v>43631</v>
      </c>
      <c r="D2366" s="8"/>
      <c r="E2366" s="76" t="s">
        <v>232</v>
      </c>
      <c r="F2366" s="8"/>
      <c r="G2366" s="8"/>
      <c r="H2366" s="15">
        <v>4</v>
      </c>
      <c r="I2366" s="13">
        <f t="shared" si="108"/>
        <v>1627</v>
      </c>
      <c r="J2366" s="8">
        <f t="shared" si="109"/>
        <v>2</v>
      </c>
      <c r="K2366" s="6">
        <f t="shared" si="110"/>
        <v>3</v>
      </c>
    </row>
    <row r="2367" spans="3:11" x14ac:dyDescent="0.25">
      <c r="C2367" s="14">
        <v>43631</v>
      </c>
      <c r="D2367" s="8"/>
      <c r="E2367" s="76" t="s">
        <v>232</v>
      </c>
      <c r="F2367" s="8"/>
      <c r="G2367" s="8"/>
      <c r="H2367" s="15">
        <v>4</v>
      </c>
      <c r="I2367" s="13">
        <f t="shared" si="108"/>
        <v>1627</v>
      </c>
      <c r="J2367" s="8">
        <f t="shared" si="109"/>
        <v>1</v>
      </c>
      <c r="K2367" s="6">
        <f t="shared" si="110"/>
        <v>3</v>
      </c>
    </row>
    <row r="2368" spans="3:11" x14ac:dyDescent="0.25">
      <c r="C2368" s="14">
        <v>43631</v>
      </c>
      <c r="D2368" s="8"/>
      <c r="E2368" s="76" t="s">
        <v>232</v>
      </c>
      <c r="F2368" s="8"/>
      <c r="G2368" s="8"/>
      <c r="H2368" s="15">
        <v>5</v>
      </c>
      <c r="I2368" s="13">
        <f t="shared" si="108"/>
        <v>1628</v>
      </c>
      <c r="J2368" s="8">
        <f t="shared" si="109"/>
        <v>3</v>
      </c>
      <c r="K2368" s="6">
        <f t="shared" si="110"/>
        <v>3</v>
      </c>
    </row>
    <row r="2369" spans="3:11" x14ac:dyDescent="0.25">
      <c r="C2369" s="14">
        <v>43631</v>
      </c>
      <c r="D2369" s="8"/>
      <c r="E2369" s="76" t="s">
        <v>232</v>
      </c>
      <c r="F2369" s="8"/>
      <c r="G2369" s="8"/>
      <c r="H2369" s="15">
        <v>5</v>
      </c>
      <c r="I2369" s="13">
        <f t="shared" si="108"/>
        <v>1628</v>
      </c>
      <c r="J2369" s="8">
        <f t="shared" si="109"/>
        <v>2</v>
      </c>
      <c r="K2369" s="6">
        <f t="shared" si="110"/>
        <v>3</v>
      </c>
    </row>
    <row r="2370" spans="3:11" x14ac:dyDescent="0.25">
      <c r="C2370" s="14">
        <v>43631</v>
      </c>
      <c r="D2370" s="8"/>
      <c r="E2370" s="76" t="s">
        <v>232</v>
      </c>
      <c r="F2370" s="8"/>
      <c r="G2370" s="8"/>
      <c r="H2370" s="15">
        <v>5</v>
      </c>
      <c r="I2370" s="13">
        <f t="shared" si="108"/>
        <v>1628</v>
      </c>
      <c r="J2370" s="8">
        <f t="shared" si="109"/>
        <v>1</v>
      </c>
      <c r="K2370" s="6">
        <f t="shared" si="110"/>
        <v>3</v>
      </c>
    </row>
    <row r="2371" spans="3:11" x14ac:dyDescent="0.25">
      <c r="C2371" s="14">
        <v>43631</v>
      </c>
      <c r="D2371" s="8"/>
      <c r="E2371" s="76" t="s">
        <v>232</v>
      </c>
      <c r="F2371" s="8"/>
      <c r="G2371" s="8"/>
      <c r="H2371" s="15">
        <v>6</v>
      </c>
      <c r="I2371" s="13">
        <f t="shared" si="108"/>
        <v>1629</v>
      </c>
      <c r="J2371" s="8">
        <f t="shared" si="109"/>
        <v>3</v>
      </c>
      <c r="K2371" s="6">
        <f t="shared" si="110"/>
        <v>3</v>
      </c>
    </row>
    <row r="2372" spans="3:11" x14ac:dyDescent="0.25">
      <c r="C2372" s="14">
        <v>43631</v>
      </c>
      <c r="D2372" s="8"/>
      <c r="E2372" s="76" t="s">
        <v>232</v>
      </c>
      <c r="F2372" s="8"/>
      <c r="G2372" s="8"/>
      <c r="H2372" s="15">
        <v>6</v>
      </c>
      <c r="I2372" s="13">
        <f t="shared" si="108"/>
        <v>1629</v>
      </c>
      <c r="J2372" s="8">
        <f t="shared" si="109"/>
        <v>2</v>
      </c>
      <c r="K2372" s="6">
        <f t="shared" si="110"/>
        <v>3</v>
      </c>
    </row>
    <row r="2373" spans="3:11" x14ac:dyDescent="0.25">
      <c r="C2373" s="14">
        <v>43631</v>
      </c>
      <c r="D2373" s="8"/>
      <c r="E2373" s="76" t="s">
        <v>232</v>
      </c>
      <c r="F2373" s="8"/>
      <c r="G2373" s="8"/>
      <c r="H2373" s="15">
        <v>6</v>
      </c>
      <c r="I2373" s="13">
        <f t="shared" si="108"/>
        <v>1629</v>
      </c>
      <c r="J2373" s="8">
        <f t="shared" si="109"/>
        <v>1</v>
      </c>
      <c r="K2373" s="6">
        <f t="shared" si="110"/>
        <v>3</v>
      </c>
    </row>
    <row r="2374" spans="3:11" x14ac:dyDescent="0.25">
      <c r="C2374" s="14">
        <v>43631</v>
      </c>
      <c r="D2374" s="8"/>
      <c r="E2374" s="76" t="s">
        <v>232</v>
      </c>
      <c r="F2374" s="8"/>
      <c r="G2374" s="8"/>
      <c r="H2374" s="15">
        <v>8</v>
      </c>
      <c r="I2374" s="13">
        <f t="shared" ref="I2374:I2437" si="111">IF(AND(C2374=C2373,H2374=H2373,D2373=D2374),I2373,I2373+1)</f>
        <v>1630</v>
      </c>
      <c r="J2374" s="8">
        <f t="shared" ref="J2374:J2437" si="112">IF(I2374=I2376,3,IF(I2374=I2375,2,1))</f>
        <v>3</v>
      </c>
      <c r="K2374" s="6">
        <f t="shared" ref="K2374:K2437" si="113">IF(J2372=3,3,IF(J2373=3,3,IF(J2373=2,2,J2374)))</f>
        <v>3</v>
      </c>
    </row>
    <row r="2375" spans="3:11" x14ac:dyDescent="0.25">
      <c r="C2375" s="14">
        <v>43631</v>
      </c>
      <c r="D2375" s="8"/>
      <c r="E2375" s="76" t="s">
        <v>232</v>
      </c>
      <c r="F2375" s="8"/>
      <c r="G2375" s="8"/>
      <c r="H2375" s="15">
        <v>8</v>
      </c>
      <c r="I2375" s="13">
        <f t="shared" si="111"/>
        <v>1630</v>
      </c>
      <c r="J2375" s="8">
        <f t="shared" si="112"/>
        <v>2</v>
      </c>
      <c r="K2375" s="6">
        <f t="shared" si="113"/>
        <v>3</v>
      </c>
    </row>
    <row r="2376" spans="3:11" x14ac:dyDescent="0.25">
      <c r="C2376" s="14">
        <v>43631</v>
      </c>
      <c r="D2376" s="8"/>
      <c r="E2376" s="76" t="s">
        <v>232</v>
      </c>
      <c r="F2376" s="8"/>
      <c r="G2376" s="8"/>
      <c r="H2376" s="15">
        <v>8</v>
      </c>
      <c r="I2376" s="13">
        <f t="shared" si="111"/>
        <v>1630</v>
      </c>
      <c r="J2376" s="8">
        <f t="shared" si="112"/>
        <v>1</v>
      </c>
      <c r="K2376" s="6">
        <f t="shared" si="113"/>
        <v>3</v>
      </c>
    </row>
    <row r="2377" spans="3:11" x14ac:dyDescent="0.25">
      <c r="C2377" s="14">
        <v>43631</v>
      </c>
      <c r="D2377" s="8"/>
      <c r="E2377" s="76" t="s">
        <v>232</v>
      </c>
      <c r="F2377" s="8"/>
      <c r="G2377" s="8"/>
      <c r="H2377" s="15">
        <v>9</v>
      </c>
      <c r="I2377" s="13">
        <f t="shared" si="111"/>
        <v>1631</v>
      </c>
      <c r="J2377" s="8">
        <f t="shared" si="112"/>
        <v>3</v>
      </c>
      <c r="K2377" s="6">
        <f t="shared" si="113"/>
        <v>3</v>
      </c>
    </row>
    <row r="2378" spans="3:11" x14ac:dyDescent="0.25">
      <c r="C2378" s="14">
        <v>43631</v>
      </c>
      <c r="D2378" s="8"/>
      <c r="E2378" s="76" t="s">
        <v>232</v>
      </c>
      <c r="F2378" s="8"/>
      <c r="G2378" s="8"/>
      <c r="H2378" s="15">
        <v>9</v>
      </c>
      <c r="I2378" s="13">
        <f t="shared" si="111"/>
        <v>1631</v>
      </c>
      <c r="J2378" s="8">
        <f t="shared" si="112"/>
        <v>2</v>
      </c>
      <c r="K2378" s="6">
        <f t="shared" si="113"/>
        <v>3</v>
      </c>
    </row>
    <row r="2379" spans="3:11" x14ac:dyDescent="0.25">
      <c r="C2379" s="14">
        <v>43631</v>
      </c>
      <c r="D2379" s="8"/>
      <c r="E2379" s="76" t="s">
        <v>232</v>
      </c>
      <c r="F2379" s="8"/>
      <c r="G2379" s="8"/>
      <c r="H2379" s="15">
        <v>9</v>
      </c>
      <c r="I2379" s="13">
        <f t="shared" si="111"/>
        <v>1631</v>
      </c>
      <c r="J2379" s="8">
        <f t="shared" si="112"/>
        <v>1</v>
      </c>
      <c r="K2379" s="6">
        <f t="shared" si="113"/>
        <v>3</v>
      </c>
    </row>
    <row r="2380" spans="3:11" x14ac:dyDescent="0.25">
      <c r="C2380" s="14">
        <v>43638</v>
      </c>
      <c r="D2380" s="8"/>
      <c r="E2380" s="76" t="s">
        <v>225</v>
      </c>
      <c r="F2380" s="8"/>
      <c r="G2380" s="8"/>
      <c r="H2380" s="15">
        <v>2</v>
      </c>
      <c r="I2380" s="13">
        <f t="shared" si="111"/>
        <v>1632</v>
      </c>
      <c r="J2380" s="8">
        <f t="shared" si="112"/>
        <v>3</v>
      </c>
      <c r="K2380" s="6">
        <f t="shared" si="113"/>
        <v>3</v>
      </c>
    </row>
    <row r="2381" spans="3:11" x14ac:dyDescent="0.25">
      <c r="C2381" s="14">
        <v>43638</v>
      </c>
      <c r="D2381" s="8"/>
      <c r="E2381" s="76" t="s">
        <v>225</v>
      </c>
      <c r="F2381" s="8"/>
      <c r="G2381" s="8"/>
      <c r="H2381" s="15">
        <v>2</v>
      </c>
      <c r="I2381" s="13">
        <f t="shared" si="111"/>
        <v>1632</v>
      </c>
      <c r="J2381" s="8">
        <f t="shared" si="112"/>
        <v>2</v>
      </c>
      <c r="K2381" s="6">
        <f t="shared" si="113"/>
        <v>3</v>
      </c>
    </row>
    <row r="2382" spans="3:11" x14ac:dyDescent="0.25">
      <c r="C2382" s="14">
        <v>43638</v>
      </c>
      <c r="D2382" s="8"/>
      <c r="E2382" s="76" t="s">
        <v>225</v>
      </c>
      <c r="F2382" s="8"/>
      <c r="G2382" s="8"/>
      <c r="H2382" s="15">
        <v>2</v>
      </c>
      <c r="I2382" s="13">
        <f t="shared" si="111"/>
        <v>1632</v>
      </c>
      <c r="J2382" s="8">
        <f t="shared" si="112"/>
        <v>1</v>
      </c>
      <c r="K2382" s="6">
        <f t="shared" si="113"/>
        <v>3</v>
      </c>
    </row>
    <row r="2383" spans="3:11" x14ac:dyDescent="0.25">
      <c r="C2383" s="14">
        <v>43638</v>
      </c>
      <c r="D2383" s="8"/>
      <c r="E2383" s="76" t="s">
        <v>225</v>
      </c>
      <c r="F2383" s="8"/>
      <c r="G2383" s="8"/>
      <c r="H2383" s="15">
        <v>3</v>
      </c>
      <c r="I2383" s="13">
        <f t="shared" si="111"/>
        <v>1633</v>
      </c>
      <c r="J2383" s="8">
        <f t="shared" si="112"/>
        <v>3</v>
      </c>
      <c r="K2383" s="6">
        <f t="shared" si="113"/>
        <v>3</v>
      </c>
    </row>
    <row r="2384" spans="3:11" x14ac:dyDescent="0.25">
      <c r="C2384" s="14">
        <v>43638</v>
      </c>
      <c r="D2384" s="8"/>
      <c r="E2384" s="76" t="s">
        <v>225</v>
      </c>
      <c r="F2384" s="8"/>
      <c r="G2384" s="8"/>
      <c r="H2384" s="15">
        <v>3</v>
      </c>
      <c r="I2384" s="13">
        <f t="shared" si="111"/>
        <v>1633</v>
      </c>
      <c r="J2384" s="8">
        <f t="shared" si="112"/>
        <v>2</v>
      </c>
      <c r="K2384" s="6">
        <f t="shared" si="113"/>
        <v>3</v>
      </c>
    </row>
    <row r="2385" spans="3:11" x14ac:dyDescent="0.25">
      <c r="C2385" s="14">
        <v>43638</v>
      </c>
      <c r="D2385" s="8"/>
      <c r="E2385" s="76" t="s">
        <v>225</v>
      </c>
      <c r="F2385" s="8"/>
      <c r="G2385" s="8"/>
      <c r="H2385" s="15">
        <v>3</v>
      </c>
      <c r="I2385" s="13">
        <f t="shared" si="111"/>
        <v>1633</v>
      </c>
      <c r="J2385" s="8">
        <f t="shared" si="112"/>
        <v>1</v>
      </c>
      <c r="K2385" s="6">
        <f t="shared" si="113"/>
        <v>3</v>
      </c>
    </row>
    <row r="2386" spans="3:11" x14ac:dyDescent="0.25">
      <c r="C2386" s="14">
        <v>43638</v>
      </c>
      <c r="D2386" s="8"/>
      <c r="E2386" s="76" t="s">
        <v>225</v>
      </c>
      <c r="F2386" s="8"/>
      <c r="G2386" s="8"/>
      <c r="H2386" s="15">
        <v>4</v>
      </c>
      <c r="I2386" s="13">
        <f t="shared" si="111"/>
        <v>1634</v>
      </c>
      <c r="J2386" s="8">
        <f t="shared" si="112"/>
        <v>3</v>
      </c>
      <c r="K2386" s="6">
        <f t="shared" si="113"/>
        <v>3</v>
      </c>
    </row>
    <row r="2387" spans="3:11" x14ac:dyDescent="0.25">
      <c r="C2387" s="14">
        <v>43638</v>
      </c>
      <c r="D2387" s="8"/>
      <c r="E2387" s="76" t="s">
        <v>225</v>
      </c>
      <c r="F2387" s="8"/>
      <c r="G2387" s="8"/>
      <c r="H2387" s="15">
        <v>4</v>
      </c>
      <c r="I2387" s="13">
        <f t="shared" si="111"/>
        <v>1634</v>
      </c>
      <c r="J2387" s="8">
        <f t="shared" si="112"/>
        <v>2</v>
      </c>
      <c r="K2387" s="6">
        <f t="shared" si="113"/>
        <v>3</v>
      </c>
    </row>
    <row r="2388" spans="3:11" x14ac:dyDescent="0.25">
      <c r="C2388" s="14">
        <v>43638</v>
      </c>
      <c r="D2388" s="8"/>
      <c r="E2388" s="76" t="s">
        <v>225</v>
      </c>
      <c r="F2388" s="8"/>
      <c r="G2388" s="8"/>
      <c r="H2388" s="15">
        <v>4</v>
      </c>
      <c r="I2388" s="13">
        <f t="shared" si="111"/>
        <v>1634</v>
      </c>
      <c r="J2388" s="8">
        <f t="shared" si="112"/>
        <v>1</v>
      </c>
      <c r="K2388" s="6">
        <f t="shared" si="113"/>
        <v>3</v>
      </c>
    </row>
    <row r="2389" spans="3:11" x14ac:dyDescent="0.25">
      <c r="C2389" s="14">
        <v>43638</v>
      </c>
      <c r="D2389" s="8"/>
      <c r="E2389" s="76" t="s">
        <v>225</v>
      </c>
      <c r="F2389" s="8"/>
      <c r="G2389" s="8"/>
      <c r="H2389" s="15">
        <v>6</v>
      </c>
      <c r="I2389" s="13">
        <f t="shared" si="111"/>
        <v>1635</v>
      </c>
      <c r="J2389" s="8">
        <f t="shared" si="112"/>
        <v>3</v>
      </c>
      <c r="K2389" s="6">
        <f t="shared" si="113"/>
        <v>3</v>
      </c>
    </row>
    <row r="2390" spans="3:11" x14ac:dyDescent="0.25">
      <c r="C2390" s="14">
        <v>43638</v>
      </c>
      <c r="D2390" s="8"/>
      <c r="E2390" s="76" t="s">
        <v>225</v>
      </c>
      <c r="F2390" s="8"/>
      <c r="G2390" s="8"/>
      <c r="H2390" s="15">
        <v>6</v>
      </c>
      <c r="I2390" s="13">
        <f t="shared" si="111"/>
        <v>1635</v>
      </c>
      <c r="J2390" s="8">
        <f t="shared" si="112"/>
        <v>2</v>
      </c>
      <c r="K2390" s="6">
        <f t="shared" si="113"/>
        <v>3</v>
      </c>
    </row>
    <row r="2391" spans="3:11" x14ac:dyDescent="0.25">
      <c r="C2391" s="14">
        <v>43638</v>
      </c>
      <c r="D2391" s="8"/>
      <c r="E2391" s="76" t="s">
        <v>225</v>
      </c>
      <c r="F2391" s="8"/>
      <c r="G2391" s="8"/>
      <c r="H2391" s="15">
        <v>6</v>
      </c>
      <c r="I2391" s="13">
        <f t="shared" si="111"/>
        <v>1635</v>
      </c>
      <c r="J2391" s="8">
        <f t="shared" si="112"/>
        <v>1</v>
      </c>
      <c r="K2391" s="6">
        <f t="shared" si="113"/>
        <v>3</v>
      </c>
    </row>
    <row r="2392" spans="3:11" x14ac:dyDescent="0.25">
      <c r="C2392" s="14">
        <v>43638</v>
      </c>
      <c r="D2392" s="8"/>
      <c r="E2392" s="76" t="s">
        <v>225</v>
      </c>
      <c r="F2392" s="8"/>
      <c r="G2392" s="8"/>
      <c r="H2392" s="15">
        <v>7</v>
      </c>
      <c r="I2392" s="13">
        <f t="shared" si="111"/>
        <v>1636</v>
      </c>
      <c r="J2392" s="8">
        <f t="shared" si="112"/>
        <v>3</v>
      </c>
      <c r="K2392" s="6">
        <f t="shared" si="113"/>
        <v>3</v>
      </c>
    </row>
    <row r="2393" spans="3:11" x14ac:dyDescent="0.25">
      <c r="C2393" s="14">
        <v>43638</v>
      </c>
      <c r="D2393" s="8"/>
      <c r="E2393" s="76" t="s">
        <v>225</v>
      </c>
      <c r="F2393" s="8"/>
      <c r="G2393" s="8"/>
      <c r="H2393" s="15">
        <v>7</v>
      </c>
      <c r="I2393" s="13">
        <f t="shared" si="111"/>
        <v>1636</v>
      </c>
      <c r="J2393" s="8">
        <f t="shared" si="112"/>
        <v>2</v>
      </c>
      <c r="K2393" s="6">
        <f t="shared" si="113"/>
        <v>3</v>
      </c>
    </row>
    <row r="2394" spans="3:11" x14ac:dyDescent="0.25">
      <c r="C2394" s="14">
        <v>43638</v>
      </c>
      <c r="D2394" s="8"/>
      <c r="E2394" s="76" t="s">
        <v>225</v>
      </c>
      <c r="F2394" s="8"/>
      <c r="G2394" s="8"/>
      <c r="H2394" s="15">
        <v>7</v>
      </c>
      <c r="I2394" s="13">
        <f t="shared" si="111"/>
        <v>1636</v>
      </c>
      <c r="J2394" s="8">
        <f t="shared" si="112"/>
        <v>1</v>
      </c>
      <c r="K2394" s="6">
        <f t="shared" si="113"/>
        <v>3</v>
      </c>
    </row>
    <row r="2395" spans="3:11" x14ac:dyDescent="0.25">
      <c r="C2395" s="14">
        <v>43638</v>
      </c>
      <c r="D2395" s="8"/>
      <c r="E2395" s="76" t="s">
        <v>225</v>
      </c>
      <c r="F2395" s="8"/>
      <c r="G2395" s="8"/>
      <c r="H2395" s="15">
        <v>8</v>
      </c>
      <c r="I2395" s="13">
        <f t="shared" si="111"/>
        <v>1637</v>
      </c>
      <c r="J2395" s="8">
        <f t="shared" si="112"/>
        <v>3</v>
      </c>
      <c r="K2395" s="6">
        <f t="shared" si="113"/>
        <v>3</v>
      </c>
    </row>
    <row r="2396" spans="3:11" x14ac:dyDescent="0.25">
      <c r="C2396" s="14">
        <v>43638</v>
      </c>
      <c r="D2396" s="8"/>
      <c r="E2396" s="76" t="s">
        <v>225</v>
      </c>
      <c r="F2396" s="8"/>
      <c r="G2396" s="8"/>
      <c r="H2396" s="15">
        <v>8</v>
      </c>
      <c r="I2396" s="13">
        <f t="shared" si="111"/>
        <v>1637</v>
      </c>
      <c r="J2396" s="8">
        <f t="shared" si="112"/>
        <v>2</v>
      </c>
      <c r="K2396" s="6">
        <f t="shared" si="113"/>
        <v>3</v>
      </c>
    </row>
    <row r="2397" spans="3:11" x14ac:dyDescent="0.25">
      <c r="C2397" s="14">
        <v>43638</v>
      </c>
      <c r="D2397" s="8"/>
      <c r="E2397" s="76" t="s">
        <v>225</v>
      </c>
      <c r="F2397" s="8"/>
      <c r="G2397" s="8"/>
      <c r="H2397" s="15">
        <v>8</v>
      </c>
      <c r="I2397" s="13">
        <f t="shared" si="111"/>
        <v>1637</v>
      </c>
      <c r="J2397" s="8">
        <f t="shared" si="112"/>
        <v>1</v>
      </c>
      <c r="K2397" s="6">
        <f t="shared" si="113"/>
        <v>3</v>
      </c>
    </row>
    <row r="2398" spans="3:11" x14ac:dyDescent="0.25">
      <c r="C2398" s="14">
        <v>43638</v>
      </c>
      <c r="D2398" s="8"/>
      <c r="E2398" s="76" t="s">
        <v>225</v>
      </c>
      <c r="F2398" s="8"/>
      <c r="G2398" s="8"/>
      <c r="H2398" s="15">
        <v>9</v>
      </c>
      <c r="I2398" s="13">
        <f t="shared" si="111"/>
        <v>1638</v>
      </c>
      <c r="J2398" s="8">
        <f t="shared" si="112"/>
        <v>3</v>
      </c>
      <c r="K2398" s="6">
        <f t="shared" si="113"/>
        <v>3</v>
      </c>
    </row>
    <row r="2399" spans="3:11" x14ac:dyDescent="0.25">
      <c r="C2399" s="14">
        <v>43638</v>
      </c>
      <c r="D2399" s="8"/>
      <c r="E2399" s="76" t="s">
        <v>225</v>
      </c>
      <c r="F2399" s="8"/>
      <c r="G2399" s="8"/>
      <c r="H2399" s="15">
        <v>9</v>
      </c>
      <c r="I2399" s="13">
        <f t="shared" si="111"/>
        <v>1638</v>
      </c>
      <c r="J2399" s="8">
        <f t="shared" si="112"/>
        <v>2</v>
      </c>
      <c r="K2399" s="6">
        <f t="shared" si="113"/>
        <v>3</v>
      </c>
    </row>
    <row r="2400" spans="3:11" x14ac:dyDescent="0.25">
      <c r="C2400" s="14">
        <v>43638</v>
      </c>
      <c r="D2400" s="8"/>
      <c r="E2400" s="76" t="s">
        <v>225</v>
      </c>
      <c r="F2400" s="8"/>
      <c r="G2400" s="8"/>
      <c r="H2400" s="15">
        <v>9</v>
      </c>
      <c r="I2400" s="13">
        <f t="shared" si="111"/>
        <v>1638</v>
      </c>
      <c r="J2400" s="8">
        <f t="shared" si="112"/>
        <v>1</v>
      </c>
      <c r="K2400" s="6">
        <f t="shared" si="113"/>
        <v>3</v>
      </c>
    </row>
    <row r="2401" spans="3:11" x14ac:dyDescent="0.25">
      <c r="C2401" s="14">
        <v>43645</v>
      </c>
      <c r="D2401" s="8">
        <v>0.53819444444444442</v>
      </c>
      <c r="E2401" s="76" t="s">
        <v>107</v>
      </c>
      <c r="F2401" s="8"/>
      <c r="G2401" s="8"/>
      <c r="H2401" s="15">
        <v>3</v>
      </c>
      <c r="I2401" s="13">
        <f t="shared" si="111"/>
        <v>1639</v>
      </c>
      <c r="J2401" s="8">
        <f t="shared" si="112"/>
        <v>3</v>
      </c>
      <c r="K2401" s="6">
        <f t="shared" si="113"/>
        <v>3</v>
      </c>
    </row>
    <row r="2402" spans="3:11" x14ac:dyDescent="0.25">
      <c r="C2402" s="14">
        <v>43645</v>
      </c>
      <c r="D2402" s="8">
        <v>0.53819444444444442</v>
      </c>
      <c r="E2402" s="76" t="s">
        <v>107</v>
      </c>
      <c r="F2402" s="8"/>
      <c r="G2402" s="8"/>
      <c r="H2402" s="15">
        <v>3</v>
      </c>
      <c r="I2402" s="13">
        <f t="shared" si="111"/>
        <v>1639</v>
      </c>
      <c r="J2402" s="8">
        <f t="shared" si="112"/>
        <v>2</v>
      </c>
      <c r="K2402" s="6">
        <f t="shared" si="113"/>
        <v>3</v>
      </c>
    </row>
    <row r="2403" spans="3:11" x14ac:dyDescent="0.25">
      <c r="C2403" s="14">
        <v>43645</v>
      </c>
      <c r="D2403" s="8">
        <v>0.53819444444444442</v>
      </c>
      <c r="E2403" s="76" t="s">
        <v>107</v>
      </c>
      <c r="F2403" s="8"/>
      <c r="G2403" s="8"/>
      <c r="H2403" s="15">
        <v>3</v>
      </c>
      <c r="I2403" s="13">
        <f t="shared" si="111"/>
        <v>1639</v>
      </c>
      <c r="J2403" s="8">
        <f t="shared" si="112"/>
        <v>1</v>
      </c>
      <c r="K2403" s="6">
        <f t="shared" si="113"/>
        <v>3</v>
      </c>
    </row>
    <row r="2404" spans="3:11" x14ac:dyDescent="0.25">
      <c r="C2404" s="14">
        <v>43645</v>
      </c>
      <c r="D2404" s="8">
        <v>0.5625</v>
      </c>
      <c r="E2404" s="76" t="s">
        <v>107</v>
      </c>
      <c r="F2404" s="8"/>
      <c r="G2404" s="8"/>
      <c r="H2404" s="15">
        <v>4</v>
      </c>
      <c r="I2404" s="13">
        <f t="shared" si="111"/>
        <v>1640</v>
      </c>
      <c r="J2404" s="8">
        <f t="shared" si="112"/>
        <v>3</v>
      </c>
      <c r="K2404" s="6">
        <f t="shared" si="113"/>
        <v>3</v>
      </c>
    </row>
    <row r="2405" spans="3:11" x14ac:dyDescent="0.25">
      <c r="C2405" s="14">
        <v>43645</v>
      </c>
      <c r="D2405" s="8">
        <v>0.5625</v>
      </c>
      <c r="E2405" s="76" t="s">
        <v>107</v>
      </c>
      <c r="F2405" s="8"/>
      <c r="G2405" s="8"/>
      <c r="H2405" s="15">
        <v>4</v>
      </c>
      <c r="I2405" s="13">
        <f t="shared" si="111"/>
        <v>1640</v>
      </c>
      <c r="J2405" s="8">
        <f t="shared" si="112"/>
        <v>2</v>
      </c>
      <c r="K2405" s="6">
        <f t="shared" si="113"/>
        <v>3</v>
      </c>
    </row>
    <row r="2406" spans="3:11" x14ac:dyDescent="0.25">
      <c r="C2406" s="14">
        <v>43645</v>
      </c>
      <c r="D2406" s="8">
        <v>0.5625</v>
      </c>
      <c r="E2406" s="76" t="s">
        <v>107</v>
      </c>
      <c r="F2406" s="8"/>
      <c r="G2406" s="8"/>
      <c r="H2406" s="15">
        <v>4</v>
      </c>
      <c r="I2406" s="13">
        <f t="shared" si="111"/>
        <v>1640</v>
      </c>
      <c r="J2406" s="8">
        <f t="shared" si="112"/>
        <v>1</v>
      </c>
      <c r="K2406" s="6">
        <f t="shared" si="113"/>
        <v>3</v>
      </c>
    </row>
    <row r="2407" spans="3:11" x14ac:dyDescent="0.25">
      <c r="C2407" s="14">
        <v>43645</v>
      </c>
      <c r="D2407" s="8">
        <v>0.58680555555555558</v>
      </c>
      <c r="E2407" s="76" t="s">
        <v>107</v>
      </c>
      <c r="F2407" s="8"/>
      <c r="G2407" s="8"/>
      <c r="H2407" s="15">
        <v>5</v>
      </c>
      <c r="I2407" s="13">
        <f t="shared" si="111"/>
        <v>1641</v>
      </c>
      <c r="J2407" s="8">
        <f t="shared" si="112"/>
        <v>3</v>
      </c>
      <c r="K2407" s="6">
        <f t="shared" si="113"/>
        <v>3</v>
      </c>
    </row>
    <row r="2408" spans="3:11" x14ac:dyDescent="0.25">
      <c r="C2408" s="14">
        <v>43645</v>
      </c>
      <c r="D2408" s="8">
        <v>0.58680555555555558</v>
      </c>
      <c r="E2408" s="76" t="s">
        <v>107</v>
      </c>
      <c r="F2408" s="8"/>
      <c r="G2408" s="8"/>
      <c r="H2408" s="15">
        <v>5</v>
      </c>
      <c r="I2408" s="13">
        <f t="shared" si="111"/>
        <v>1641</v>
      </c>
      <c r="J2408" s="8">
        <f t="shared" si="112"/>
        <v>2</v>
      </c>
      <c r="K2408" s="6">
        <f t="shared" si="113"/>
        <v>3</v>
      </c>
    </row>
    <row r="2409" spans="3:11" x14ac:dyDescent="0.25">
      <c r="C2409" s="14">
        <v>43645</v>
      </c>
      <c r="D2409" s="8">
        <v>0.58680555555555558</v>
      </c>
      <c r="E2409" s="76" t="s">
        <v>107</v>
      </c>
      <c r="F2409" s="8"/>
      <c r="G2409" s="8"/>
      <c r="H2409" s="15">
        <v>5</v>
      </c>
      <c r="I2409" s="13">
        <f t="shared" si="111"/>
        <v>1641</v>
      </c>
      <c r="J2409" s="8">
        <f t="shared" si="112"/>
        <v>1</v>
      </c>
      <c r="K2409" s="6">
        <f t="shared" si="113"/>
        <v>3</v>
      </c>
    </row>
    <row r="2410" spans="3:11" x14ac:dyDescent="0.25">
      <c r="C2410" s="14">
        <v>43645</v>
      </c>
      <c r="D2410" s="8">
        <v>0.61458333333333337</v>
      </c>
      <c r="E2410" s="76" t="s">
        <v>107</v>
      </c>
      <c r="F2410" s="8"/>
      <c r="G2410" s="8"/>
      <c r="H2410" s="15">
        <v>6</v>
      </c>
      <c r="I2410" s="13">
        <f t="shared" si="111"/>
        <v>1642</v>
      </c>
      <c r="J2410" s="8">
        <f t="shared" si="112"/>
        <v>3</v>
      </c>
      <c r="K2410" s="6">
        <f t="shared" si="113"/>
        <v>3</v>
      </c>
    </row>
    <row r="2411" spans="3:11" x14ac:dyDescent="0.25">
      <c r="C2411" s="14">
        <v>43645</v>
      </c>
      <c r="D2411" s="8">
        <v>0.61458333333333337</v>
      </c>
      <c r="E2411" s="76" t="s">
        <v>107</v>
      </c>
      <c r="F2411" s="8"/>
      <c r="G2411" s="8"/>
      <c r="H2411" s="15">
        <v>6</v>
      </c>
      <c r="I2411" s="13">
        <f t="shared" si="111"/>
        <v>1642</v>
      </c>
      <c r="J2411" s="8">
        <f t="shared" si="112"/>
        <v>2</v>
      </c>
      <c r="K2411" s="6">
        <f t="shared" si="113"/>
        <v>3</v>
      </c>
    </row>
    <row r="2412" spans="3:11" x14ac:dyDescent="0.25">
      <c r="C2412" s="14">
        <v>43645</v>
      </c>
      <c r="D2412" s="8">
        <v>0.61458333333333337</v>
      </c>
      <c r="E2412" s="76" t="s">
        <v>107</v>
      </c>
      <c r="F2412" s="8"/>
      <c r="G2412" s="8"/>
      <c r="H2412" s="15">
        <v>6</v>
      </c>
      <c r="I2412" s="13">
        <f t="shared" si="111"/>
        <v>1642</v>
      </c>
      <c r="J2412" s="8">
        <f t="shared" si="112"/>
        <v>1</v>
      </c>
      <c r="K2412" s="6">
        <f t="shared" si="113"/>
        <v>3</v>
      </c>
    </row>
    <row r="2413" spans="3:11" x14ac:dyDescent="0.25">
      <c r="C2413" s="14">
        <v>43645</v>
      </c>
      <c r="D2413" s="8">
        <v>0.64236111111111105</v>
      </c>
      <c r="E2413" s="76" t="s">
        <v>107</v>
      </c>
      <c r="F2413" s="8"/>
      <c r="G2413" s="8"/>
      <c r="H2413" s="15">
        <v>7</v>
      </c>
      <c r="I2413" s="13">
        <f t="shared" si="111"/>
        <v>1643</v>
      </c>
      <c r="J2413" s="8">
        <f t="shared" si="112"/>
        <v>3</v>
      </c>
      <c r="K2413" s="6">
        <f t="shared" si="113"/>
        <v>3</v>
      </c>
    </row>
    <row r="2414" spans="3:11" x14ac:dyDescent="0.25">
      <c r="C2414" s="14">
        <v>43645</v>
      </c>
      <c r="D2414" s="8">
        <v>0.64236111111111105</v>
      </c>
      <c r="E2414" s="76" t="s">
        <v>107</v>
      </c>
      <c r="F2414" s="8"/>
      <c r="G2414" s="8"/>
      <c r="H2414" s="15">
        <v>7</v>
      </c>
      <c r="I2414" s="13">
        <f t="shared" si="111"/>
        <v>1643</v>
      </c>
      <c r="J2414" s="8">
        <f t="shared" si="112"/>
        <v>2</v>
      </c>
      <c r="K2414" s="6">
        <f t="shared" si="113"/>
        <v>3</v>
      </c>
    </row>
    <row r="2415" spans="3:11" x14ac:dyDescent="0.25">
      <c r="C2415" s="14">
        <v>43645</v>
      </c>
      <c r="D2415" s="8">
        <v>0.64236111111111105</v>
      </c>
      <c r="E2415" s="76" t="s">
        <v>107</v>
      </c>
      <c r="F2415" s="8"/>
      <c r="G2415" s="8"/>
      <c r="H2415" s="15">
        <v>7</v>
      </c>
      <c r="I2415" s="13">
        <f t="shared" si="111"/>
        <v>1643</v>
      </c>
      <c r="J2415" s="8">
        <f t="shared" si="112"/>
        <v>1</v>
      </c>
      <c r="K2415" s="6">
        <f t="shared" si="113"/>
        <v>3</v>
      </c>
    </row>
    <row r="2416" spans="3:11" x14ac:dyDescent="0.25">
      <c r="C2416" s="14">
        <v>43645</v>
      </c>
      <c r="D2416" s="8">
        <v>0.67013888888888884</v>
      </c>
      <c r="E2416" s="76" t="s">
        <v>107</v>
      </c>
      <c r="F2416" s="8"/>
      <c r="G2416" s="8"/>
      <c r="H2416" s="15">
        <v>8</v>
      </c>
      <c r="I2416" s="13">
        <f t="shared" si="111"/>
        <v>1644</v>
      </c>
      <c r="J2416" s="8">
        <f t="shared" si="112"/>
        <v>3</v>
      </c>
      <c r="K2416" s="6">
        <f t="shared" si="113"/>
        <v>3</v>
      </c>
    </row>
    <row r="2417" spans="3:11" x14ac:dyDescent="0.25">
      <c r="C2417" s="14">
        <v>43645</v>
      </c>
      <c r="D2417" s="8">
        <v>0.67013888888888884</v>
      </c>
      <c r="E2417" s="76" t="s">
        <v>107</v>
      </c>
      <c r="F2417" s="8"/>
      <c r="G2417" s="8"/>
      <c r="H2417" s="15">
        <v>8</v>
      </c>
      <c r="I2417" s="13">
        <f t="shared" si="111"/>
        <v>1644</v>
      </c>
      <c r="J2417" s="8">
        <f t="shared" si="112"/>
        <v>2</v>
      </c>
      <c r="K2417" s="6">
        <f t="shared" si="113"/>
        <v>3</v>
      </c>
    </row>
    <row r="2418" spans="3:11" x14ac:dyDescent="0.25">
      <c r="C2418" s="14">
        <v>43645</v>
      </c>
      <c r="D2418" s="8">
        <v>0.67013888888888884</v>
      </c>
      <c r="E2418" s="76" t="s">
        <v>107</v>
      </c>
      <c r="F2418" s="8"/>
      <c r="G2418" s="8"/>
      <c r="H2418" s="15">
        <v>8</v>
      </c>
      <c r="I2418" s="13">
        <f t="shared" si="111"/>
        <v>1644</v>
      </c>
      <c r="J2418" s="8">
        <f t="shared" si="112"/>
        <v>1</v>
      </c>
      <c r="K2418" s="6">
        <f t="shared" si="113"/>
        <v>3</v>
      </c>
    </row>
    <row r="2419" spans="3:11" x14ac:dyDescent="0.25">
      <c r="C2419" s="14">
        <v>43645</v>
      </c>
      <c r="D2419" s="8">
        <v>0.69444444444444453</v>
      </c>
      <c r="E2419" s="76" t="s">
        <v>107</v>
      </c>
      <c r="F2419" s="8"/>
      <c r="G2419" s="8"/>
      <c r="H2419" s="15">
        <v>9</v>
      </c>
      <c r="I2419" s="13">
        <f t="shared" si="111"/>
        <v>1645</v>
      </c>
      <c r="J2419" s="8">
        <f t="shared" si="112"/>
        <v>3</v>
      </c>
      <c r="K2419" s="6">
        <f t="shared" si="113"/>
        <v>3</v>
      </c>
    </row>
    <row r="2420" spans="3:11" x14ac:dyDescent="0.25">
      <c r="C2420" s="14">
        <v>43645</v>
      </c>
      <c r="D2420" s="8">
        <v>0.69444444444444453</v>
      </c>
      <c r="E2420" s="76" t="s">
        <v>107</v>
      </c>
      <c r="F2420" s="8"/>
      <c r="G2420" s="8"/>
      <c r="H2420" s="15">
        <v>9</v>
      </c>
      <c r="I2420" s="13">
        <f t="shared" si="111"/>
        <v>1645</v>
      </c>
      <c r="J2420" s="8">
        <f t="shared" si="112"/>
        <v>2</v>
      </c>
      <c r="K2420" s="6">
        <f t="shared" si="113"/>
        <v>3</v>
      </c>
    </row>
    <row r="2421" spans="3:11" x14ac:dyDescent="0.25">
      <c r="C2421" s="14">
        <v>43645</v>
      </c>
      <c r="D2421" s="8">
        <v>0.69444444444444453</v>
      </c>
      <c r="E2421" s="76" t="s">
        <v>107</v>
      </c>
      <c r="F2421" s="8"/>
      <c r="G2421" s="8"/>
      <c r="H2421" s="15">
        <v>9</v>
      </c>
      <c r="I2421" s="13">
        <f t="shared" si="111"/>
        <v>1645</v>
      </c>
      <c r="J2421" s="8">
        <f t="shared" si="112"/>
        <v>1</v>
      </c>
      <c r="K2421" s="6">
        <f t="shared" si="113"/>
        <v>3</v>
      </c>
    </row>
    <row r="2422" spans="3:11" x14ac:dyDescent="0.25">
      <c r="C2422" s="14">
        <v>43652</v>
      </c>
      <c r="D2422" s="8">
        <v>0.48958333333333331</v>
      </c>
      <c r="E2422" s="76" t="s">
        <v>225</v>
      </c>
      <c r="F2422" s="8"/>
      <c r="G2422" s="8"/>
      <c r="H2422" s="15">
        <v>1</v>
      </c>
      <c r="I2422" s="13">
        <f t="shared" si="111"/>
        <v>1646</v>
      </c>
      <c r="J2422" s="8">
        <f t="shared" si="112"/>
        <v>3</v>
      </c>
      <c r="K2422" s="6">
        <f t="shared" si="113"/>
        <v>3</v>
      </c>
    </row>
    <row r="2423" spans="3:11" x14ac:dyDescent="0.25">
      <c r="C2423" s="14">
        <v>43652</v>
      </c>
      <c r="D2423" s="8">
        <v>0.48958333333333331</v>
      </c>
      <c r="E2423" s="76" t="s">
        <v>225</v>
      </c>
      <c r="F2423" s="8"/>
      <c r="G2423" s="8"/>
      <c r="H2423" s="15">
        <v>1</v>
      </c>
      <c r="I2423" s="13">
        <f t="shared" si="111"/>
        <v>1646</v>
      </c>
      <c r="J2423" s="8">
        <f t="shared" si="112"/>
        <v>2</v>
      </c>
      <c r="K2423" s="6">
        <f t="shared" si="113"/>
        <v>3</v>
      </c>
    </row>
    <row r="2424" spans="3:11" x14ac:dyDescent="0.25">
      <c r="C2424" s="14">
        <v>43652</v>
      </c>
      <c r="D2424" s="8">
        <v>0.48958333333333331</v>
      </c>
      <c r="E2424" s="76" t="s">
        <v>225</v>
      </c>
      <c r="F2424" s="8"/>
      <c r="G2424" s="8"/>
      <c r="H2424" s="15">
        <v>1</v>
      </c>
      <c r="I2424" s="13">
        <f t="shared" si="111"/>
        <v>1646</v>
      </c>
      <c r="J2424" s="8">
        <f t="shared" si="112"/>
        <v>1</v>
      </c>
      <c r="K2424" s="6">
        <f t="shared" si="113"/>
        <v>3</v>
      </c>
    </row>
    <row r="2425" spans="3:11" x14ac:dyDescent="0.25">
      <c r="C2425" s="14">
        <v>43652</v>
      </c>
      <c r="D2425" s="8">
        <v>0.51388888888888895</v>
      </c>
      <c r="E2425" s="76" t="s">
        <v>225</v>
      </c>
      <c r="F2425" s="8"/>
      <c r="G2425" s="8"/>
      <c r="H2425" s="15">
        <v>2</v>
      </c>
      <c r="I2425" s="13">
        <f t="shared" si="111"/>
        <v>1647</v>
      </c>
      <c r="J2425" s="8">
        <f t="shared" si="112"/>
        <v>2</v>
      </c>
      <c r="K2425" s="6">
        <f t="shared" si="113"/>
        <v>2</v>
      </c>
    </row>
    <row r="2426" spans="3:11" x14ac:dyDescent="0.25">
      <c r="C2426" s="14">
        <v>43652</v>
      </c>
      <c r="D2426" s="8">
        <v>0.51388888888888895</v>
      </c>
      <c r="E2426" s="76" t="s">
        <v>225</v>
      </c>
      <c r="F2426" s="8"/>
      <c r="G2426" s="8"/>
      <c r="H2426" s="15">
        <v>2</v>
      </c>
      <c r="I2426" s="13">
        <f t="shared" si="111"/>
        <v>1647</v>
      </c>
      <c r="J2426" s="8">
        <f t="shared" si="112"/>
        <v>1</v>
      </c>
      <c r="K2426" s="6">
        <f t="shared" si="113"/>
        <v>2</v>
      </c>
    </row>
    <row r="2427" spans="3:11" x14ac:dyDescent="0.25">
      <c r="C2427" s="14">
        <v>43652</v>
      </c>
      <c r="D2427" s="8">
        <v>0.53819444444444442</v>
      </c>
      <c r="E2427" s="76" t="s">
        <v>225</v>
      </c>
      <c r="F2427" s="8"/>
      <c r="G2427" s="8"/>
      <c r="H2427" s="15">
        <v>3</v>
      </c>
      <c r="I2427" s="13">
        <f t="shared" si="111"/>
        <v>1648</v>
      </c>
      <c r="J2427" s="8">
        <f t="shared" si="112"/>
        <v>3</v>
      </c>
      <c r="K2427" s="6">
        <f t="shared" si="113"/>
        <v>3</v>
      </c>
    </row>
    <row r="2428" spans="3:11" x14ac:dyDescent="0.25">
      <c r="C2428" s="14">
        <v>43652</v>
      </c>
      <c r="D2428" s="8">
        <v>0.53819444444444442</v>
      </c>
      <c r="E2428" s="76" t="s">
        <v>225</v>
      </c>
      <c r="F2428" s="8"/>
      <c r="G2428" s="8"/>
      <c r="H2428" s="15">
        <v>3</v>
      </c>
      <c r="I2428" s="13">
        <f t="shared" si="111"/>
        <v>1648</v>
      </c>
      <c r="J2428" s="8">
        <f t="shared" si="112"/>
        <v>2</v>
      </c>
      <c r="K2428" s="6">
        <f t="shared" si="113"/>
        <v>3</v>
      </c>
    </row>
    <row r="2429" spans="3:11" x14ac:dyDescent="0.25">
      <c r="C2429" s="14">
        <v>43652</v>
      </c>
      <c r="D2429" s="8">
        <v>0.53819444444444442</v>
      </c>
      <c r="E2429" s="76" t="s">
        <v>225</v>
      </c>
      <c r="F2429" s="8"/>
      <c r="G2429" s="8"/>
      <c r="H2429" s="15">
        <v>3</v>
      </c>
      <c r="I2429" s="13">
        <f t="shared" si="111"/>
        <v>1648</v>
      </c>
      <c r="J2429" s="8">
        <f t="shared" si="112"/>
        <v>1</v>
      </c>
      <c r="K2429" s="6">
        <f t="shared" si="113"/>
        <v>3</v>
      </c>
    </row>
    <row r="2430" spans="3:11" x14ac:dyDescent="0.25">
      <c r="C2430" s="14">
        <v>43652</v>
      </c>
      <c r="D2430" s="8">
        <v>0.5625</v>
      </c>
      <c r="E2430" s="76" t="s">
        <v>225</v>
      </c>
      <c r="F2430" s="8"/>
      <c r="G2430" s="8"/>
      <c r="H2430" s="15">
        <v>4</v>
      </c>
      <c r="I2430" s="13">
        <f t="shared" si="111"/>
        <v>1649</v>
      </c>
      <c r="J2430" s="8">
        <f t="shared" si="112"/>
        <v>3</v>
      </c>
      <c r="K2430" s="6">
        <f t="shared" si="113"/>
        <v>3</v>
      </c>
    </row>
    <row r="2431" spans="3:11" x14ac:dyDescent="0.25">
      <c r="C2431" s="14">
        <v>43652</v>
      </c>
      <c r="D2431" s="8">
        <v>0.5625</v>
      </c>
      <c r="E2431" s="76" t="s">
        <v>225</v>
      </c>
      <c r="F2431" s="8"/>
      <c r="G2431" s="8"/>
      <c r="H2431" s="15">
        <v>4</v>
      </c>
      <c r="I2431" s="13">
        <f t="shared" si="111"/>
        <v>1649</v>
      </c>
      <c r="J2431" s="8">
        <f t="shared" si="112"/>
        <v>2</v>
      </c>
      <c r="K2431" s="6">
        <f t="shared" si="113"/>
        <v>3</v>
      </c>
    </row>
    <row r="2432" spans="3:11" x14ac:dyDescent="0.25">
      <c r="C2432" s="14">
        <v>43652</v>
      </c>
      <c r="D2432" s="8">
        <v>0.5625</v>
      </c>
      <c r="E2432" s="76" t="s">
        <v>225</v>
      </c>
      <c r="F2432" s="8"/>
      <c r="G2432" s="8"/>
      <c r="H2432" s="15">
        <v>4</v>
      </c>
      <c r="I2432" s="13">
        <f t="shared" si="111"/>
        <v>1649</v>
      </c>
      <c r="J2432" s="8">
        <f t="shared" si="112"/>
        <v>1</v>
      </c>
      <c r="K2432" s="6">
        <f t="shared" si="113"/>
        <v>3</v>
      </c>
    </row>
    <row r="2433" spans="3:11" x14ac:dyDescent="0.25">
      <c r="C2433" s="14">
        <v>43652</v>
      </c>
      <c r="D2433" s="8">
        <v>0.64583333333333337</v>
      </c>
      <c r="E2433" s="76" t="s">
        <v>225</v>
      </c>
      <c r="F2433" s="8"/>
      <c r="G2433" s="8"/>
      <c r="H2433" s="15">
        <v>7</v>
      </c>
      <c r="I2433" s="13">
        <f t="shared" si="111"/>
        <v>1650</v>
      </c>
      <c r="J2433" s="8">
        <f t="shared" si="112"/>
        <v>3</v>
      </c>
      <c r="K2433" s="6">
        <f t="shared" si="113"/>
        <v>3</v>
      </c>
    </row>
    <row r="2434" spans="3:11" x14ac:dyDescent="0.25">
      <c r="C2434" s="14">
        <v>43652</v>
      </c>
      <c r="D2434" s="8">
        <v>0.64583333333333337</v>
      </c>
      <c r="E2434" s="76" t="s">
        <v>225</v>
      </c>
      <c r="F2434" s="8"/>
      <c r="G2434" s="8"/>
      <c r="H2434" s="15">
        <v>7</v>
      </c>
      <c r="I2434" s="13">
        <f t="shared" si="111"/>
        <v>1650</v>
      </c>
      <c r="J2434" s="8">
        <f t="shared" si="112"/>
        <v>2</v>
      </c>
      <c r="K2434" s="6">
        <f t="shared" si="113"/>
        <v>3</v>
      </c>
    </row>
    <row r="2435" spans="3:11" x14ac:dyDescent="0.25">
      <c r="C2435" s="14">
        <v>43652</v>
      </c>
      <c r="D2435" s="8">
        <v>0.64583333333333337</v>
      </c>
      <c r="E2435" s="76" t="s">
        <v>225</v>
      </c>
      <c r="F2435" s="8"/>
      <c r="G2435" s="8"/>
      <c r="H2435" s="15">
        <v>7</v>
      </c>
      <c r="I2435" s="13">
        <f t="shared" si="111"/>
        <v>1650</v>
      </c>
      <c r="J2435" s="8">
        <f t="shared" si="112"/>
        <v>1</v>
      </c>
      <c r="K2435" s="6">
        <f t="shared" si="113"/>
        <v>3</v>
      </c>
    </row>
    <row r="2436" spans="3:11" x14ac:dyDescent="0.25">
      <c r="C2436" s="14">
        <v>43652</v>
      </c>
      <c r="D2436" s="8">
        <v>0.67361111111111116</v>
      </c>
      <c r="E2436" s="76" t="s">
        <v>225</v>
      </c>
      <c r="F2436" s="8"/>
      <c r="G2436" s="8"/>
      <c r="H2436" s="15">
        <v>8</v>
      </c>
      <c r="I2436" s="13">
        <f t="shared" si="111"/>
        <v>1651</v>
      </c>
      <c r="J2436" s="8">
        <f t="shared" si="112"/>
        <v>3</v>
      </c>
      <c r="K2436" s="6">
        <f t="shared" si="113"/>
        <v>3</v>
      </c>
    </row>
    <row r="2437" spans="3:11" x14ac:dyDescent="0.25">
      <c r="C2437" s="14">
        <v>43652</v>
      </c>
      <c r="D2437" s="8">
        <v>0.67361111111111116</v>
      </c>
      <c r="E2437" s="76" t="s">
        <v>225</v>
      </c>
      <c r="F2437" s="8"/>
      <c r="G2437" s="8"/>
      <c r="H2437" s="15">
        <v>8</v>
      </c>
      <c r="I2437" s="13">
        <f t="shared" si="111"/>
        <v>1651</v>
      </c>
      <c r="J2437" s="8">
        <f t="shared" si="112"/>
        <v>2</v>
      </c>
      <c r="K2437" s="6">
        <f t="shared" si="113"/>
        <v>3</v>
      </c>
    </row>
    <row r="2438" spans="3:11" x14ac:dyDescent="0.25">
      <c r="C2438" s="14">
        <v>43652</v>
      </c>
      <c r="D2438" s="8">
        <v>0.67361111111111116</v>
      </c>
      <c r="E2438" s="76" t="s">
        <v>225</v>
      </c>
      <c r="F2438" s="8"/>
      <c r="G2438" s="8"/>
      <c r="H2438" s="15">
        <v>8</v>
      </c>
      <c r="I2438" s="13">
        <f t="shared" ref="I2438:I2501" si="114">IF(AND(C2438=C2437,H2438=H2437,D2437=D2438),I2437,I2437+1)</f>
        <v>1651</v>
      </c>
      <c r="J2438" s="8">
        <f t="shared" ref="J2438:J2501" si="115">IF(I2438=I2440,3,IF(I2438=I2439,2,1))</f>
        <v>1</v>
      </c>
      <c r="K2438" s="6">
        <f t="shared" ref="K2438:K2501" si="116">IF(J2436=3,3,IF(J2437=3,3,IF(J2437=2,2,J2438)))</f>
        <v>3</v>
      </c>
    </row>
    <row r="2439" spans="3:11" x14ac:dyDescent="0.25">
      <c r="C2439" s="14">
        <v>43652</v>
      </c>
      <c r="D2439" s="8">
        <v>0.6972222222222223</v>
      </c>
      <c r="E2439" s="76" t="s">
        <v>225</v>
      </c>
      <c r="F2439" s="8"/>
      <c r="G2439" s="8"/>
      <c r="H2439" s="15">
        <v>9</v>
      </c>
      <c r="I2439" s="13">
        <f t="shared" si="114"/>
        <v>1652</v>
      </c>
      <c r="J2439" s="8">
        <f t="shared" si="115"/>
        <v>3</v>
      </c>
      <c r="K2439" s="6">
        <f t="shared" si="116"/>
        <v>3</v>
      </c>
    </row>
    <row r="2440" spans="3:11" x14ac:dyDescent="0.25">
      <c r="C2440" s="14">
        <v>43652</v>
      </c>
      <c r="D2440" s="8">
        <v>0.6972222222222223</v>
      </c>
      <c r="E2440" s="76" t="s">
        <v>225</v>
      </c>
      <c r="F2440" s="8"/>
      <c r="G2440" s="8"/>
      <c r="H2440" s="15">
        <v>9</v>
      </c>
      <c r="I2440" s="13">
        <f t="shared" si="114"/>
        <v>1652</v>
      </c>
      <c r="J2440" s="8">
        <f t="shared" si="115"/>
        <v>2</v>
      </c>
      <c r="K2440" s="6">
        <f t="shared" si="116"/>
        <v>3</v>
      </c>
    </row>
    <row r="2441" spans="3:11" x14ac:dyDescent="0.25">
      <c r="C2441" s="14">
        <v>43652</v>
      </c>
      <c r="D2441" s="8">
        <v>0.69722222222222197</v>
      </c>
      <c r="E2441" s="76" t="s">
        <v>225</v>
      </c>
      <c r="F2441" s="8"/>
      <c r="G2441" s="8"/>
      <c r="H2441" s="15">
        <v>9</v>
      </c>
      <c r="I2441" s="13">
        <f t="shared" si="114"/>
        <v>1652</v>
      </c>
      <c r="J2441" s="8">
        <f t="shared" si="115"/>
        <v>1</v>
      </c>
      <c r="K2441" s="6">
        <f t="shared" si="116"/>
        <v>3</v>
      </c>
    </row>
    <row r="2442" spans="3:11" x14ac:dyDescent="0.25">
      <c r="C2442" s="14">
        <v>43659</v>
      </c>
      <c r="D2442" s="8">
        <v>0.48958333333333331</v>
      </c>
      <c r="E2442" s="76" t="s">
        <v>107</v>
      </c>
      <c r="F2442" s="8"/>
      <c r="G2442" s="8"/>
      <c r="H2442" s="15">
        <v>2</v>
      </c>
      <c r="I2442" s="13">
        <f t="shared" si="114"/>
        <v>1653</v>
      </c>
      <c r="J2442" s="8">
        <f t="shared" si="115"/>
        <v>3</v>
      </c>
      <c r="K2442" s="6">
        <f t="shared" si="116"/>
        <v>3</v>
      </c>
    </row>
    <row r="2443" spans="3:11" x14ac:dyDescent="0.25">
      <c r="C2443" s="14">
        <v>43659</v>
      </c>
      <c r="D2443" s="8">
        <v>0.48958333333333331</v>
      </c>
      <c r="E2443" s="76" t="s">
        <v>107</v>
      </c>
      <c r="F2443" s="8"/>
      <c r="G2443" s="8"/>
      <c r="H2443" s="15">
        <v>2</v>
      </c>
      <c r="I2443" s="13">
        <f t="shared" si="114"/>
        <v>1653</v>
      </c>
      <c r="J2443" s="8">
        <f t="shared" si="115"/>
        <v>2</v>
      </c>
      <c r="K2443" s="6">
        <f t="shared" si="116"/>
        <v>3</v>
      </c>
    </row>
    <row r="2444" spans="3:11" x14ac:dyDescent="0.25">
      <c r="C2444" s="14">
        <v>43659</v>
      </c>
      <c r="D2444" s="8">
        <v>0.48958333333333331</v>
      </c>
      <c r="E2444" s="76" t="s">
        <v>107</v>
      </c>
      <c r="F2444" s="8"/>
      <c r="G2444" s="8"/>
      <c r="H2444" s="15">
        <v>2</v>
      </c>
      <c r="I2444" s="13">
        <f t="shared" si="114"/>
        <v>1653</v>
      </c>
      <c r="J2444" s="8">
        <f t="shared" si="115"/>
        <v>1</v>
      </c>
      <c r="K2444" s="6">
        <f t="shared" si="116"/>
        <v>3</v>
      </c>
    </row>
    <row r="2445" spans="3:11" x14ac:dyDescent="0.25">
      <c r="C2445" s="14">
        <v>43659</v>
      </c>
      <c r="D2445" s="8">
        <v>0.53819444444444442</v>
      </c>
      <c r="E2445" s="76" t="s">
        <v>107</v>
      </c>
      <c r="F2445" s="8"/>
      <c r="G2445" s="8"/>
      <c r="H2445" s="15">
        <v>4</v>
      </c>
      <c r="I2445" s="13">
        <f t="shared" si="114"/>
        <v>1654</v>
      </c>
      <c r="J2445" s="8">
        <f t="shared" si="115"/>
        <v>3</v>
      </c>
      <c r="K2445" s="6">
        <f t="shared" si="116"/>
        <v>3</v>
      </c>
    </row>
    <row r="2446" spans="3:11" x14ac:dyDescent="0.25">
      <c r="C2446" s="14">
        <v>43659</v>
      </c>
      <c r="D2446" s="8">
        <v>0.53819444444444442</v>
      </c>
      <c r="E2446" s="76" t="s">
        <v>107</v>
      </c>
      <c r="F2446" s="8"/>
      <c r="G2446" s="8"/>
      <c r="H2446" s="15">
        <v>4</v>
      </c>
      <c r="I2446" s="13">
        <f t="shared" si="114"/>
        <v>1654</v>
      </c>
      <c r="J2446" s="8">
        <f t="shared" si="115"/>
        <v>2</v>
      </c>
      <c r="K2446" s="6">
        <f t="shared" si="116"/>
        <v>3</v>
      </c>
    </row>
    <row r="2447" spans="3:11" x14ac:dyDescent="0.25">
      <c r="C2447" s="14">
        <v>43659</v>
      </c>
      <c r="D2447" s="8">
        <v>0.53819444444444442</v>
      </c>
      <c r="E2447" s="76" t="s">
        <v>107</v>
      </c>
      <c r="F2447" s="8"/>
      <c r="G2447" s="8"/>
      <c r="H2447" s="15">
        <v>4</v>
      </c>
      <c r="I2447" s="13">
        <f t="shared" si="114"/>
        <v>1654</v>
      </c>
      <c r="J2447" s="8">
        <f t="shared" si="115"/>
        <v>1</v>
      </c>
      <c r="K2447" s="6">
        <f t="shared" si="116"/>
        <v>3</v>
      </c>
    </row>
    <row r="2448" spans="3:11" x14ac:dyDescent="0.25">
      <c r="C2448" s="14">
        <v>43659</v>
      </c>
      <c r="D2448" s="8">
        <v>0.5625</v>
      </c>
      <c r="E2448" s="76" t="s">
        <v>107</v>
      </c>
      <c r="F2448" s="8"/>
      <c r="G2448" s="8"/>
      <c r="H2448" s="15">
        <v>5</v>
      </c>
      <c r="I2448" s="13">
        <f t="shared" si="114"/>
        <v>1655</v>
      </c>
      <c r="J2448" s="8">
        <f t="shared" si="115"/>
        <v>3</v>
      </c>
      <c r="K2448" s="6">
        <f t="shared" si="116"/>
        <v>3</v>
      </c>
    </row>
    <row r="2449" spans="3:11" x14ac:dyDescent="0.25">
      <c r="C2449" s="14">
        <v>43659</v>
      </c>
      <c r="D2449" s="8">
        <v>0.5625</v>
      </c>
      <c r="E2449" s="76" t="s">
        <v>107</v>
      </c>
      <c r="F2449" s="8"/>
      <c r="G2449" s="8"/>
      <c r="H2449" s="15">
        <v>5</v>
      </c>
      <c r="I2449" s="13">
        <f t="shared" si="114"/>
        <v>1655</v>
      </c>
      <c r="J2449" s="8">
        <f t="shared" si="115"/>
        <v>2</v>
      </c>
      <c r="K2449" s="6">
        <f t="shared" si="116"/>
        <v>3</v>
      </c>
    </row>
    <row r="2450" spans="3:11" x14ac:dyDescent="0.25">
      <c r="C2450" s="14">
        <v>43659</v>
      </c>
      <c r="D2450" s="8">
        <v>0.5625</v>
      </c>
      <c r="E2450" s="76" t="s">
        <v>107</v>
      </c>
      <c r="F2450" s="8"/>
      <c r="G2450" s="8"/>
      <c r="H2450" s="15">
        <v>5</v>
      </c>
      <c r="I2450" s="13">
        <f t="shared" si="114"/>
        <v>1655</v>
      </c>
      <c r="J2450" s="8">
        <f t="shared" si="115"/>
        <v>1</v>
      </c>
      <c r="K2450" s="6">
        <f t="shared" si="116"/>
        <v>3</v>
      </c>
    </row>
    <row r="2451" spans="3:11" x14ac:dyDescent="0.25">
      <c r="C2451" s="14">
        <v>43659</v>
      </c>
      <c r="D2451" s="8">
        <v>0.61805555555555558</v>
      </c>
      <c r="E2451" s="76" t="s">
        <v>107</v>
      </c>
      <c r="F2451" s="8"/>
      <c r="G2451" s="8"/>
      <c r="H2451" s="15">
        <v>7</v>
      </c>
      <c r="I2451" s="13">
        <f t="shared" si="114"/>
        <v>1656</v>
      </c>
      <c r="J2451" s="8">
        <f t="shared" si="115"/>
        <v>3</v>
      </c>
      <c r="K2451" s="6">
        <f t="shared" si="116"/>
        <v>3</v>
      </c>
    </row>
    <row r="2452" spans="3:11" x14ac:dyDescent="0.25">
      <c r="C2452" s="14">
        <v>43659</v>
      </c>
      <c r="D2452" s="8">
        <v>0.61805555555555558</v>
      </c>
      <c r="E2452" s="76" t="s">
        <v>107</v>
      </c>
      <c r="F2452" s="8"/>
      <c r="G2452" s="8"/>
      <c r="H2452" s="15">
        <v>7</v>
      </c>
      <c r="I2452" s="13">
        <f t="shared" si="114"/>
        <v>1656</v>
      </c>
      <c r="J2452" s="8">
        <f t="shared" si="115"/>
        <v>2</v>
      </c>
      <c r="K2452" s="6">
        <f t="shared" si="116"/>
        <v>3</v>
      </c>
    </row>
    <row r="2453" spans="3:11" x14ac:dyDescent="0.25">
      <c r="C2453" s="14">
        <v>43659</v>
      </c>
      <c r="D2453" s="8">
        <v>0.61805555555555558</v>
      </c>
      <c r="E2453" s="76" t="s">
        <v>107</v>
      </c>
      <c r="F2453" s="8"/>
      <c r="G2453" s="8"/>
      <c r="H2453" s="15">
        <v>7</v>
      </c>
      <c r="I2453" s="13">
        <f t="shared" si="114"/>
        <v>1656</v>
      </c>
      <c r="J2453" s="8">
        <f t="shared" si="115"/>
        <v>1</v>
      </c>
      <c r="K2453" s="6">
        <f t="shared" si="116"/>
        <v>3</v>
      </c>
    </row>
    <row r="2454" spans="3:11" x14ac:dyDescent="0.25">
      <c r="C2454" s="14">
        <v>43659</v>
      </c>
      <c r="D2454" s="8">
        <v>0.64583333333333337</v>
      </c>
      <c r="E2454" s="76" t="s">
        <v>107</v>
      </c>
      <c r="F2454" s="8"/>
      <c r="G2454" s="8"/>
      <c r="H2454" s="15">
        <v>8</v>
      </c>
      <c r="I2454" s="13">
        <f t="shared" si="114"/>
        <v>1657</v>
      </c>
      <c r="J2454" s="8">
        <f t="shared" si="115"/>
        <v>3</v>
      </c>
      <c r="K2454" s="6">
        <f t="shared" si="116"/>
        <v>3</v>
      </c>
    </row>
    <row r="2455" spans="3:11" x14ac:dyDescent="0.25">
      <c r="C2455" s="14">
        <v>43659</v>
      </c>
      <c r="D2455" s="8">
        <v>0.64583333333333337</v>
      </c>
      <c r="E2455" s="76" t="s">
        <v>107</v>
      </c>
      <c r="F2455" s="8"/>
      <c r="G2455" s="8"/>
      <c r="H2455" s="15">
        <v>8</v>
      </c>
      <c r="I2455" s="13">
        <f t="shared" si="114"/>
        <v>1657</v>
      </c>
      <c r="J2455" s="8">
        <f t="shared" si="115"/>
        <v>2</v>
      </c>
      <c r="K2455" s="6">
        <f t="shared" si="116"/>
        <v>3</v>
      </c>
    </row>
    <row r="2456" spans="3:11" x14ac:dyDescent="0.25">
      <c r="C2456" s="14">
        <v>43659</v>
      </c>
      <c r="D2456" s="8">
        <v>0.64583333333333337</v>
      </c>
      <c r="E2456" s="76" t="s">
        <v>107</v>
      </c>
      <c r="F2456" s="8"/>
      <c r="G2456" s="8"/>
      <c r="H2456" s="15">
        <v>8</v>
      </c>
      <c r="I2456" s="13">
        <f t="shared" si="114"/>
        <v>1657</v>
      </c>
      <c r="J2456" s="8">
        <f t="shared" si="115"/>
        <v>1</v>
      </c>
      <c r="K2456" s="6">
        <f t="shared" si="116"/>
        <v>3</v>
      </c>
    </row>
    <row r="2457" spans="3:11" x14ac:dyDescent="0.25">
      <c r="C2457" s="14">
        <v>43659</v>
      </c>
      <c r="D2457" s="8">
        <v>0.67361111111111116</v>
      </c>
      <c r="E2457" s="76" t="s">
        <v>107</v>
      </c>
      <c r="F2457" s="8"/>
      <c r="G2457" s="8"/>
      <c r="H2457" s="15">
        <v>9</v>
      </c>
      <c r="I2457" s="13">
        <f t="shared" si="114"/>
        <v>1658</v>
      </c>
      <c r="J2457" s="8">
        <f t="shared" si="115"/>
        <v>3</v>
      </c>
      <c r="K2457" s="6">
        <f t="shared" si="116"/>
        <v>3</v>
      </c>
    </row>
    <row r="2458" spans="3:11" x14ac:dyDescent="0.25">
      <c r="C2458" s="14">
        <v>43659</v>
      </c>
      <c r="D2458" s="8">
        <v>0.67361111111111116</v>
      </c>
      <c r="E2458" s="76" t="s">
        <v>107</v>
      </c>
      <c r="F2458" s="8"/>
      <c r="G2458" s="8"/>
      <c r="H2458" s="15">
        <v>9</v>
      </c>
      <c r="I2458" s="13">
        <f t="shared" si="114"/>
        <v>1658</v>
      </c>
      <c r="J2458" s="8">
        <f t="shared" si="115"/>
        <v>2</v>
      </c>
      <c r="K2458" s="6">
        <f t="shared" si="116"/>
        <v>3</v>
      </c>
    </row>
    <row r="2459" spans="3:11" x14ac:dyDescent="0.25">
      <c r="C2459" s="14">
        <v>43659</v>
      </c>
      <c r="D2459" s="8">
        <v>0.67361111111111116</v>
      </c>
      <c r="E2459" s="76" t="s">
        <v>107</v>
      </c>
      <c r="F2459" s="8"/>
      <c r="G2459" s="8"/>
      <c r="H2459" s="15">
        <v>9</v>
      </c>
      <c r="I2459" s="13">
        <f t="shared" si="114"/>
        <v>1658</v>
      </c>
      <c r="J2459" s="8">
        <f t="shared" si="115"/>
        <v>1</v>
      </c>
      <c r="K2459" s="6">
        <f t="shared" si="116"/>
        <v>3</v>
      </c>
    </row>
    <row r="2460" spans="3:11" x14ac:dyDescent="0.25">
      <c r="C2460" s="14">
        <v>43666</v>
      </c>
      <c r="D2460" s="8">
        <v>0.49305555555555558</v>
      </c>
      <c r="E2460" s="76" t="s">
        <v>225</v>
      </c>
      <c r="F2460" s="8"/>
      <c r="G2460" s="8"/>
      <c r="H2460" s="15">
        <v>1</v>
      </c>
      <c r="I2460" s="13">
        <f t="shared" si="114"/>
        <v>1659</v>
      </c>
      <c r="J2460" s="8">
        <f t="shared" si="115"/>
        <v>3</v>
      </c>
      <c r="K2460" s="6">
        <f t="shared" si="116"/>
        <v>3</v>
      </c>
    </row>
    <row r="2461" spans="3:11" x14ac:dyDescent="0.25">
      <c r="C2461" s="14">
        <v>43666</v>
      </c>
      <c r="D2461" s="8">
        <v>0.49305555555555558</v>
      </c>
      <c r="E2461" s="76" t="s">
        <v>225</v>
      </c>
      <c r="F2461" s="8"/>
      <c r="G2461" s="8"/>
      <c r="H2461" s="15">
        <v>1</v>
      </c>
      <c r="I2461" s="13">
        <f t="shared" si="114"/>
        <v>1659</v>
      </c>
      <c r="J2461" s="8">
        <f t="shared" si="115"/>
        <v>2</v>
      </c>
      <c r="K2461" s="6">
        <f t="shared" si="116"/>
        <v>3</v>
      </c>
    </row>
    <row r="2462" spans="3:11" x14ac:dyDescent="0.25">
      <c r="C2462" s="14">
        <v>43666</v>
      </c>
      <c r="D2462" s="8">
        <v>0.49305555555555558</v>
      </c>
      <c r="E2462" s="76" t="s">
        <v>225</v>
      </c>
      <c r="F2462" s="8"/>
      <c r="G2462" s="8"/>
      <c r="H2462" s="15">
        <v>1</v>
      </c>
      <c r="I2462" s="13">
        <f t="shared" si="114"/>
        <v>1659</v>
      </c>
      <c r="J2462" s="8">
        <f t="shared" si="115"/>
        <v>1</v>
      </c>
      <c r="K2462" s="6">
        <f t="shared" si="116"/>
        <v>3</v>
      </c>
    </row>
    <row r="2463" spans="3:11" x14ac:dyDescent="0.25">
      <c r="C2463" s="14">
        <v>43666</v>
      </c>
      <c r="D2463" s="8">
        <v>0.56597222222222221</v>
      </c>
      <c r="E2463" s="76" t="s">
        <v>225</v>
      </c>
      <c r="F2463" s="8"/>
      <c r="G2463" s="8"/>
      <c r="H2463" s="15">
        <v>4</v>
      </c>
      <c r="I2463" s="13">
        <f t="shared" si="114"/>
        <v>1660</v>
      </c>
      <c r="J2463" s="8">
        <f t="shared" si="115"/>
        <v>3</v>
      </c>
      <c r="K2463" s="6">
        <f t="shared" si="116"/>
        <v>3</v>
      </c>
    </row>
    <row r="2464" spans="3:11" x14ac:dyDescent="0.25">
      <c r="C2464" s="14">
        <v>43666</v>
      </c>
      <c r="D2464" s="8">
        <v>0.56597222222222221</v>
      </c>
      <c r="E2464" s="76" t="s">
        <v>225</v>
      </c>
      <c r="F2464" s="8"/>
      <c r="G2464" s="8"/>
      <c r="H2464" s="15">
        <v>4</v>
      </c>
      <c r="I2464" s="13">
        <f t="shared" si="114"/>
        <v>1660</v>
      </c>
      <c r="J2464" s="8">
        <f t="shared" si="115"/>
        <v>2</v>
      </c>
      <c r="K2464" s="6">
        <f t="shared" si="116"/>
        <v>3</v>
      </c>
    </row>
    <row r="2465" spans="3:11" x14ac:dyDescent="0.25">
      <c r="C2465" s="14">
        <v>43666</v>
      </c>
      <c r="D2465" s="8">
        <v>0.56597222222222221</v>
      </c>
      <c r="E2465" s="76" t="s">
        <v>225</v>
      </c>
      <c r="F2465" s="8"/>
      <c r="G2465" s="8"/>
      <c r="H2465" s="15">
        <v>4</v>
      </c>
      <c r="I2465" s="13">
        <f t="shared" si="114"/>
        <v>1660</v>
      </c>
      <c r="J2465" s="8">
        <f t="shared" si="115"/>
        <v>1</v>
      </c>
      <c r="K2465" s="6">
        <f t="shared" si="116"/>
        <v>3</v>
      </c>
    </row>
    <row r="2466" spans="3:11" x14ac:dyDescent="0.25">
      <c r="C2466" s="14">
        <v>43666</v>
      </c>
      <c r="D2466" s="8">
        <v>0.59375</v>
      </c>
      <c r="E2466" s="76" t="s">
        <v>225</v>
      </c>
      <c r="F2466" s="8"/>
      <c r="G2466" s="8"/>
      <c r="H2466" s="15">
        <v>5</v>
      </c>
      <c r="I2466" s="13">
        <f t="shared" si="114"/>
        <v>1661</v>
      </c>
      <c r="J2466" s="8">
        <f t="shared" si="115"/>
        <v>3</v>
      </c>
      <c r="K2466" s="6">
        <f t="shared" si="116"/>
        <v>3</v>
      </c>
    </row>
    <row r="2467" spans="3:11" x14ac:dyDescent="0.25">
      <c r="C2467" s="14">
        <v>43666</v>
      </c>
      <c r="D2467" s="8">
        <v>0.59375</v>
      </c>
      <c r="E2467" s="76" t="s">
        <v>225</v>
      </c>
      <c r="F2467" s="8"/>
      <c r="G2467" s="8"/>
      <c r="H2467" s="15">
        <v>5</v>
      </c>
      <c r="I2467" s="13">
        <f t="shared" si="114"/>
        <v>1661</v>
      </c>
      <c r="J2467" s="8">
        <f t="shared" si="115"/>
        <v>2</v>
      </c>
      <c r="K2467" s="6">
        <f t="shared" si="116"/>
        <v>3</v>
      </c>
    </row>
    <row r="2468" spans="3:11" x14ac:dyDescent="0.25">
      <c r="C2468" s="14">
        <v>43666</v>
      </c>
      <c r="D2468" s="8">
        <v>0.59375</v>
      </c>
      <c r="E2468" s="76" t="s">
        <v>225</v>
      </c>
      <c r="F2468" s="8"/>
      <c r="G2468" s="8"/>
      <c r="H2468" s="15">
        <v>5</v>
      </c>
      <c r="I2468" s="13">
        <f t="shared" si="114"/>
        <v>1661</v>
      </c>
      <c r="J2468" s="8">
        <f t="shared" si="115"/>
        <v>1</v>
      </c>
      <c r="K2468" s="6">
        <f t="shared" si="116"/>
        <v>3</v>
      </c>
    </row>
    <row r="2469" spans="3:11" x14ac:dyDescent="0.25">
      <c r="C2469" s="14">
        <v>43666</v>
      </c>
      <c r="D2469" s="8">
        <v>0.62152777777777779</v>
      </c>
      <c r="E2469" s="76" t="s">
        <v>225</v>
      </c>
      <c r="F2469" s="8"/>
      <c r="G2469" s="8"/>
      <c r="H2469" s="15">
        <v>6</v>
      </c>
      <c r="I2469" s="13">
        <f t="shared" si="114"/>
        <v>1662</v>
      </c>
      <c r="J2469" s="8">
        <f t="shared" si="115"/>
        <v>3</v>
      </c>
      <c r="K2469" s="6">
        <f t="shared" si="116"/>
        <v>3</v>
      </c>
    </row>
    <row r="2470" spans="3:11" x14ac:dyDescent="0.25">
      <c r="C2470" s="14">
        <v>43666</v>
      </c>
      <c r="D2470" s="8">
        <v>0.62152777777777779</v>
      </c>
      <c r="E2470" s="76" t="s">
        <v>225</v>
      </c>
      <c r="F2470" s="8"/>
      <c r="G2470" s="8"/>
      <c r="H2470" s="15">
        <v>6</v>
      </c>
      <c r="I2470" s="13">
        <f t="shared" si="114"/>
        <v>1662</v>
      </c>
      <c r="J2470" s="8">
        <f t="shared" si="115"/>
        <v>2</v>
      </c>
      <c r="K2470" s="6">
        <f t="shared" si="116"/>
        <v>3</v>
      </c>
    </row>
    <row r="2471" spans="3:11" x14ac:dyDescent="0.25">
      <c r="C2471" s="14">
        <v>43666</v>
      </c>
      <c r="D2471" s="8">
        <v>0.62152777777777779</v>
      </c>
      <c r="E2471" s="76" t="s">
        <v>225</v>
      </c>
      <c r="F2471" s="8"/>
      <c r="G2471" s="8"/>
      <c r="H2471" s="15">
        <v>6</v>
      </c>
      <c r="I2471" s="13">
        <f t="shared" si="114"/>
        <v>1662</v>
      </c>
      <c r="J2471" s="8">
        <f t="shared" si="115"/>
        <v>1</v>
      </c>
      <c r="K2471" s="6">
        <f t="shared" si="116"/>
        <v>3</v>
      </c>
    </row>
    <row r="2472" spans="3:11" x14ac:dyDescent="0.25">
      <c r="C2472" s="14">
        <v>43666</v>
      </c>
      <c r="D2472" s="8">
        <v>0.64930555555555558</v>
      </c>
      <c r="E2472" s="76" t="s">
        <v>225</v>
      </c>
      <c r="F2472" s="8"/>
      <c r="G2472" s="8"/>
      <c r="H2472" s="15">
        <v>7</v>
      </c>
      <c r="I2472" s="13">
        <f t="shared" si="114"/>
        <v>1663</v>
      </c>
      <c r="J2472" s="8">
        <f t="shared" si="115"/>
        <v>3</v>
      </c>
      <c r="K2472" s="6">
        <f t="shared" si="116"/>
        <v>3</v>
      </c>
    </row>
    <row r="2473" spans="3:11" x14ac:dyDescent="0.25">
      <c r="C2473" s="14">
        <v>43666</v>
      </c>
      <c r="D2473" s="8">
        <v>0.64930555555555558</v>
      </c>
      <c r="E2473" s="76" t="s">
        <v>225</v>
      </c>
      <c r="F2473" s="8"/>
      <c r="G2473" s="8"/>
      <c r="H2473" s="15">
        <v>7</v>
      </c>
      <c r="I2473" s="13">
        <f t="shared" si="114"/>
        <v>1663</v>
      </c>
      <c r="J2473" s="8">
        <f t="shared" si="115"/>
        <v>2</v>
      </c>
      <c r="K2473" s="6">
        <f t="shared" si="116"/>
        <v>3</v>
      </c>
    </row>
    <row r="2474" spans="3:11" x14ac:dyDescent="0.25">
      <c r="C2474" s="14">
        <v>43666</v>
      </c>
      <c r="D2474" s="8">
        <v>0.64930555555555558</v>
      </c>
      <c r="E2474" s="76" t="s">
        <v>225</v>
      </c>
      <c r="F2474" s="8"/>
      <c r="G2474" s="8"/>
      <c r="H2474" s="15">
        <v>7</v>
      </c>
      <c r="I2474" s="13">
        <f t="shared" si="114"/>
        <v>1663</v>
      </c>
      <c r="J2474" s="8">
        <f t="shared" si="115"/>
        <v>1</v>
      </c>
      <c r="K2474" s="6">
        <f t="shared" si="116"/>
        <v>3</v>
      </c>
    </row>
    <row r="2475" spans="3:11" x14ac:dyDescent="0.25">
      <c r="C2475" s="14">
        <v>43666</v>
      </c>
      <c r="D2475" s="8">
        <v>0.67708333333333337</v>
      </c>
      <c r="E2475" s="76" t="s">
        <v>225</v>
      </c>
      <c r="F2475" s="8"/>
      <c r="G2475" s="8"/>
      <c r="H2475" s="15">
        <v>8</v>
      </c>
      <c r="I2475" s="13">
        <f t="shared" si="114"/>
        <v>1664</v>
      </c>
      <c r="J2475" s="8">
        <f t="shared" si="115"/>
        <v>3</v>
      </c>
      <c r="K2475" s="6">
        <f t="shared" si="116"/>
        <v>3</v>
      </c>
    </row>
    <row r="2476" spans="3:11" x14ac:dyDescent="0.25">
      <c r="C2476" s="14">
        <v>43666</v>
      </c>
      <c r="D2476" s="8">
        <v>0.67708333333333337</v>
      </c>
      <c r="E2476" s="76" t="s">
        <v>225</v>
      </c>
      <c r="F2476" s="8"/>
      <c r="G2476" s="8"/>
      <c r="H2476" s="15">
        <v>8</v>
      </c>
      <c r="I2476" s="13">
        <f t="shared" si="114"/>
        <v>1664</v>
      </c>
      <c r="J2476" s="8">
        <f t="shared" si="115"/>
        <v>2</v>
      </c>
      <c r="K2476" s="6">
        <f t="shared" si="116"/>
        <v>3</v>
      </c>
    </row>
    <row r="2477" spans="3:11" x14ac:dyDescent="0.25">
      <c r="C2477" s="14">
        <v>43666</v>
      </c>
      <c r="D2477" s="8">
        <v>0.67708333333333337</v>
      </c>
      <c r="E2477" s="76" t="s">
        <v>225</v>
      </c>
      <c r="F2477" s="8"/>
      <c r="G2477" s="8"/>
      <c r="H2477" s="15">
        <v>8</v>
      </c>
      <c r="I2477" s="13">
        <f t="shared" si="114"/>
        <v>1664</v>
      </c>
      <c r="J2477" s="8">
        <f t="shared" si="115"/>
        <v>1</v>
      </c>
      <c r="K2477" s="6">
        <f t="shared" si="116"/>
        <v>3</v>
      </c>
    </row>
    <row r="2478" spans="3:11" x14ac:dyDescent="0.25">
      <c r="C2478" s="14">
        <v>43666</v>
      </c>
      <c r="D2478" s="8">
        <v>0.70138888888888884</v>
      </c>
      <c r="E2478" s="76" t="s">
        <v>225</v>
      </c>
      <c r="F2478" s="8"/>
      <c r="G2478" s="8"/>
      <c r="H2478" s="15">
        <v>9</v>
      </c>
      <c r="I2478" s="13">
        <f t="shared" si="114"/>
        <v>1665</v>
      </c>
      <c r="J2478" s="8">
        <f t="shared" si="115"/>
        <v>3</v>
      </c>
      <c r="K2478" s="6">
        <f t="shared" si="116"/>
        <v>3</v>
      </c>
    </row>
    <row r="2479" spans="3:11" x14ac:dyDescent="0.25">
      <c r="C2479" s="14">
        <v>43666</v>
      </c>
      <c r="D2479" s="8">
        <v>0.70138888888888884</v>
      </c>
      <c r="E2479" s="76" t="s">
        <v>225</v>
      </c>
      <c r="F2479" s="8"/>
      <c r="G2479" s="8"/>
      <c r="H2479" s="15">
        <v>9</v>
      </c>
      <c r="I2479" s="13">
        <f t="shared" si="114"/>
        <v>1665</v>
      </c>
      <c r="J2479" s="8">
        <f t="shared" si="115"/>
        <v>2</v>
      </c>
      <c r="K2479" s="6">
        <f t="shared" si="116"/>
        <v>3</v>
      </c>
    </row>
    <row r="2480" spans="3:11" x14ac:dyDescent="0.25">
      <c r="C2480" s="14">
        <v>43666</v>
      </c>
      <c r="D2480" s="8">
        <v>0.70138888888888884</v>
      </c>
      <c r="E2480" s="76" t="s">
        <v>225</v>
      </c>
      <c r="F2480" s="8"/>
      <c r="G2480" s="8"/>
      <c r="H2480" s="15">
        <v>9</v>
      </c>
      <c r="I2480" s="13">
        <f t="shared" si="114"/>
        <v>1665</v>
      </c>
      <c r="J2480" s="8">
        <f t="shared" si="115"/>
        <v>1</v>
      </c>
      <c r="K2480" s="6">
        <f t="shared" si="116"/>
        <v>3</v>
      </c>
    </row>
    <row r="2481" spans="3:11" x14ac:dyDescent="0.25">
      <c r="C2481" s="14">
        <v>43673</v>
      </c>
      <c r="D2481" s="8">
        <v>0.52083333333333337</v>
      </c>
      <c r="E2481" s="76" t="s">
        <v>107</v>
      </c>
      <c r="F2481" s="8"/>
      <c r="G2481" s="8"/>
      <c r="H2481" s="15">
        <v>2</v>
      </c>
      <c r="I2481" s="13">
        <f t="shared" si="114"/>
        <v>1666</v>
      </c>
      <c r="J2481" s="8">
        <f t="shared" si="115"/>
        <v>3</v>
      </c>
      <c r="K2481" s="6">
        <f t="shared" si="116"/>
        <v>3</v>
      </c>
    </row>
    <row r="2482" spans="3:11" x14ac:dyDescent="0.25">
      <c r="C2482" s="14">
        <v>43673</v>
      </c>
      <c r="D2482" s="8">
        <v>0.52083333333333337</v>
      </c>
      <c r="E2482" s="76" t="s">
        <v>107</v>
      </c>
      <c r="F2482" s="8"/>
      <c r="G2482" s="8"/>
      <c r="H2482" s="15">
        <v>2</v>
      </c>
      <c r="I2482" s="13">
        <f t="shared" si="114"/>
        <v>1666</v>
      </c>
      <c r="J2482" s="8">
        <f t="shared" si="115"/>
        <v>2</v>
      </c>
      <c r="K2482" s="6">
        <f t="shared" si="116"/>
        <v>3</v>
      </c>
    </row>
    <row r="2483" spans="3:11" x14ac:dyDescent="0.25">
      <c r="C2483" s="14">
        <v>43673</v>
      </c>
      <c r="D2483" s="8">
        <v>0.52083333333333337</v>
      </c>
      <c r="E2483" s="76" t="s">
        <v>107</v>
      </c>
      <c r="F2483" s="8"/>
      <c r="G2483" s="8"/>
      <c r="H2483" s="15">
        <v>2</v>
      </c>
      <c r="I2483" s="13">
        <f t="shared" si="114"/>
        <v>1666</v>
      </c>
      <c r="J2483" s="8">
        <f t="shared" si="115"/>
        <v>1</v>
      </c>
      <c r="K2483" s="6">
        <f t="shared" si="116"/>
        <v>3</v>
      </c>
    </row>
    <row r="2484" spans="3:11" x14ac:dyDescent="0.25">
      <c r="C2484" s="14">
        <v>43673</v>
      </c>
      <c r="D2484" s="8">
        <v>0.56944444444444442</v>
      </c>
      <c r="E2484" s="76" t="s">
        <v>107</v>
      </c>
      <c r="F2484" s="8"/>
      <c r="G2484" s="8"/>
      <c r="H2484" s="15">
        <v>4</v>
      </c>
      <c r="I2484" s="13">
        <f t="shared" si="114"/>
        <v>1667</v>
      </c>
      <c r="J2484" s="8">
        <f t="shared" si="115"/>
        <v>3</v>
      </c>
      <c r="K2484" s="6">
        <f t="shared" si="116"/>
        <v>3</v>
      </c>
    </row>
    <row r="2485" spans="3:11" x14ac:dyDescent="0.25">
      <c r="C2485" s="14">
        <v>43673</v>
      </c>
      <c r="D2485" s="8">
        <v>0.56944444444444442</v>
      </c>
      <c r="E2485" s="76" t="s">
        <v>107</v>
      </c>
      <c r="F2485" s="8"/>
      <c r="G2485" s="8"/>
      <c r="H2485" s="15">
        <v>4</v>
      </c>
      <c r="I2485" s="13">
        <f t="shared" si="114"/>
        <v>1667</v>
      </c>
      <c r="J2485" s="8">
        <f t="shared" si="115"/>
        <v>2</v>
      </c>
      <c r="K2485" s="6">
        <f t="shared" si="116"/>
        <v>3</v>
      </c>
    </row>
    <row r="2486" spans="3:11" x14ac:dyDescent="0.25">
      <c r="C2486" s="14">
        <v>43673</v>
      </c>
      <c r="D2486" s="8">
        <v>0.56944444444444442</v>
      </c>
      <c r="E2486" s="76" t="s">
        <v>107</v>
      </c>
      <c r="F2486" s="8"/>
      <c r="G2486" s="8"/>
      <c r="H2486" s="15">
        <v>4</v>
      </c>
      <c r="I2486" s="13">
        <f t="shared" si="114"/>
        <v>1667</v>
      </c>
      <c r="J2486" s="8">
        <f t="shared" si="115"/>
        <v>1</v>
      </c>
      <c r="K2486" s="6">
        <f t="shared" si="116"/>
        <v>3</v>
      </c>
    </row>
    <row r="2487" spans="3:11" x14ac:dyDescent="0.25">
      <c r="C2487" s="14">
        <v>43673</v>
      </c>
      <c r="D2487" s="8">
        <v>0.68055555555555547</v>
      </c>
      <c r="E2487" s="76" t="s">
        <v>107</v>
      </c>
      <c r="F2487" s="8"/>
      <c r="G2487" s="8"/>
      <c r="H2487" s="15">
        <v>8</v>
      </c>
      <c r="I2487" s="13">
        <f t="shared" si="114"/>
        <v>1668</v>
      </c>
      <c r="J2487" s="8">
        <f t="shared" si="115"/>
        <v>3</v>
      </c>
      <c r="K2487" s="6">
        <f t="shared" si="116"/>
        <v>3</v>
      </c>
    </row>
    <row r="2488" spans="3:11" x14ac:dyDescent="0.25">
      <c r="C2488" s="14">
        <v>43673</v>
      </c>
      <c r="D2488" s="8">
        <v>0.68055555555555547</v>
      </c>
      <c r="E2488" s="76" t="s">
        <v>107</v>
      </c>
      <c r="F2488" s="8"/>
      <c r="G2488" s="8"/>
      <c r="H2488" s="15">
        <v>8</v>
      </c>
      <c r="I2488" s="13">
        <f t="shared" si="114"/>
        <v>1668</v>
      </c>
      <c r="J2488" s="8">
        <f t="shared" si="115"/>
        <v>2</v>
      </c>
      <c r="K2488" s="6">
        <f t="shared" si="116"/>
        <v>3</v>
      </c>
    </row>
    <row r="2489" spans="3:11" x14ac:dyDescent="0.25">
      <c r="C2489" s="14">
        <v>43673</v>
      </c>
      <c r="D2489" s="8">
        <v>0.68055555555555547</v>
      </c>
      <c r="E2489" s="76" t="s">
        <v>107</v>
      </c>
      <c r="F2489" s="8"/>
      <c r="G2489" s="8"/>
      <c r="H2489" s="15">
        <v>8</v>
      </c>
      <c r="I2489" s="13">
        <f t="shared" si="114"/>
        <v>1668</v>
      </c>
      <c r="J2489" s="8">
        <f t="shared" si="115"/>
        <v>1</v>
      </c>
      <c r="K2489" s="6">
        <f t="shared" si="116"/>
        <v>3</v>
      </c>
    </row>
    <row r="2490" spans="3:11" x14ac:dyDescent="0.25">
      <c r="C2490" s="14">
        <v>43673</v>
      </c>
      <c r="D2490" s="8">
        <v>0.70486111111111116</v>
      </c>
      <c r="E2490" s="76" t="s">
        <v>107</v>
      </c>
      <c r="F2490" s="8"/>
      <c r="G2490" s="8"/>
      <c r="H2490" s="15">
        <v>9</v>
      </c>
      <c r="I2490" s="13">
        <f t="shared" si="114"/>
        <v>1669</v>
      </c>
      <c r="J2490" s="8">
        <f t="shared" si="115"/>
        <v>3</v>
      </c>
      <c r="K2490" s="6">
        <f t="shared" si="116"/>
        <v>3</v>
      </c>
    </row>
    <row r="2491" spans="3:11" x14ac:dyDescent="0.25">
      <c r="C2491" s="14">
        <v>43673</v>
      </c>
      <c r="D2491" s="8">
        <v>0.70486111111111116</v>
      </c>
      <c r="E2491" s="76" t="s">
        <v>107</v>
      </c>
      <c r="F2491" s="8"/>
      <c r="G2491" s="8"/>
      <c r="H2491" s="15">
        <v>9</v>
      </c>
      <c r="I2491" s="13">
        <f t="shared" si="114"/>
        <v>1669</v>
      </c>
      <c r="J2491" s="8">
        <f t="shared" si="115"/>
        <v>2</v>
      </c>
      <c r="K2491" s="6">
        <f t="shared" si="116"/>
        <v>3</v>
      </c>
    </row>
    <row r="2492" spans="3:11" x14ac:dyDescent="0.25">
      <c r="C2492" s="14">
        <v>43673</v>
      </c>
      <c r="D2492" s="8">
        <v>0.70486111111111116</v>
      </c>
      <c r="E2492" s="76" t="s">
        <v>107</v>
      </c>
      <c r="F2492" s="8"/>
      <c r="G2492" s="8"/>
      <c r="H2492" s="15">
        <v>9</v>
      </c>
      <c r="I2492" s="13">
        <f t="shared" si="114"/>
        <v>1669</v>
      </c>
      <c r="J2492" s="8">
        <f t="shared" si="115"/>
        <v>1</v>
      </c>
      <c r="K2492" s="6">
        <f t="shared" si="116"/>
        <v>3</v>
      </c>
    </row>
    <row r="2493" spans="3:11" x14ac:dyDescent="0.25">
      <c r="C2493" s="14">
        <v>43680</v>
      </c>
      <c r="D2493" s="8">
        <v>0.54861111111111105</v>
      </c>
      <c r="E2493" s="76" t="s">
        <v>125</v>
      </c>
      <c r="F2493" s="8"/>
      <c r="G2493" s="8"/>
      <c r="H2493" s="15">
        <v>3</v>
      </c>
      <c r="I2493" s="13">
        <f t="shared" si="114"/>
        <v>1670</v>
      </c>
      <c r="J2493" s="8">
        <f t="shared" si="115"/>
        <v>3</v>
      </c>
      <c r="K2493" s="6">
        <f t="shared" si="116"/>
        <v>3</v>
      </c>
    </row>
    <row r="2494" spans="3:11" x14ac:dyDescent="0.25">
      <c r="C2494" s="14">
        <v>43680</v>
      </c>
      <c r="D2494" s="8">
        <v>0.54861111111111105</v>
      </c>
      <c r="E2494" s="76" t="s">
        <v>125</v>
      </c>
      <c r="F2494" s="8"/>
      <c r="G2494" s="8"/>
      <c r="H2494" s="15">
        <v>3</v>
      </c>
      <c r="I2494" s="13">
        <f t="shared" si="114"/>
        <v>1670</v>
      </c>
      <c r="J2494" s="8">
        <f t="shared" si="115"/>
        <v>2</v>
      </c>
      <c r="K2494" s="6">
        <f t="shared" si="116"/>
        <v>3</v>
      </c>
    </row>
    <row r="2495" spans="3:11" x14ac:dyDescent="0.25">
      <c r="C2495" s="14">
        <v>43680</v>
      </c>
      <c r="D2495" s="8">
        <v>0.54861111111111105</v>
      </c>
      <c r="E2495" s="76" t="s">
        <v>125</v>
      </c>
      <c r="F2495" s="8"/>
      <c r="G2495" s="8"/>
      <c r="H2495" s="15">
        <v>3</v>
      </c>
      <c r="I2495" s="13">
        <f t="shared" si="114"/>
        <v>1670</v>
      </c>
      <c r="J2495" s="8">
        <f t="shared" si="115"/>
        <v>1</v>
      </c>
      <c r="K2495" s="6">
        <f t="shared" si="116"/>
        <v>3</v>
      </c>
    </row>
    <row r="2496" spans="3:11" x14ac:dyDescent="0.25">
      <c r="C2496" s="14">
        <v>43680</v>
      </c>
      <c r="D2496" s="8">
        <v>0.57291666666666663</v>
      </c>
      <c r="E2496" s="76" t="s">
        <v>125</v>
      </c>
      <c r="F2496" s="8"/>
      <c r="G2496" s="8"/>
      <c r="H2496" s="15">
        <v>4</v>
      </c>
      <c r="I2496" s="13">
        <f t="shared" si="114"/>
        <v>1671</v>
      </c>
      <c r="J2496" s="8">
        <f t="shared" si="115"/>
        <v>3</v>
      </c>
      <c r="K2496" s="6">
        <f t="shared" si="116"/>
        <v>3</v>
      </c>
    </row>
    <row r="2497" spans="3:11" x14ac:dyDescent="0.25">
      <c r="C2497" s="14">
        <v>43680</v>
      </c>
      <c r="D2497" s="8">
        <v>0.57291666666666663</v>
      </c>
      <c r="E2497" s="76" t="s">
        <v>125</v>
      </c>
      <c r="F2497" s="8"/>
      <c r="G2497" s="8"/>
      <c r="H2497" s="15">
        <v>4</v>
      </c>
      <c r="I2497" s="13">
        <f t="shared" si="114"/>
        <v>1671</v>
      </c>
      <c r="J2497" s="8">
        <f t="shared" si="115"/>
        <v>2</v>
      </c>
      <c r="K2497" s="6">
        <f t="shared" si="116"/>
        <v>3</v>
      </c>
    </row>
    <row r="2498" spans="3:11" x14ac:dyDescent="0.25">
      <c r="C2498" s="14">
        <v>43680</v>
      </c>
      <c r="D2498" s="8">
        <v>0.57291666666666663</v>
      </c>
      <c r="E2498" s="76" t="s">
        <v>125</v>
      </c>
      <c r="F2498" s="8"/>
      <c r="G2498" s="8"/>
      <c r="H2498" s="15">
        <v>4</v>
      </c>
      <c r="I2498" s="13">
        <f t="shared" si="114"/>
        <v>1671</v>
      </c>
      <c r="J2498" s="8">
        <f t="shared" si="115"/>
        <v>1</v>
      </c>
      <c r="K2498" s="6">
        <f t="shared" si="116"/>
        <v>3</v>
      </c>
    </row>
    <row r="2499" spans="3:11" x14ac:dyDescent="0.25">
      <c r="C2499" s="14">
        <v>43680</v>
      </c>
      <c r="D2499" s="8">
        <v>0.62847222222222221</v>
      </c>
      <c r="E2499" s="76" t="s">
        <v>125</v>
      </c>
      <c r="F2499" s="8"/>
      <c r="G2499" s="8"/>
      <c r="H2499" s="15">
        <v>6</v>
      </c>
      <c r="I2499" s="13">
        <f t="shared" si="114"/>
        <v>1672</v>
      </c>
      <c r="J2499" s="8">
        <f t="shared" si="115"/>
        <v>3</v>
      </c>
      <c r="K2499" s="6">
        <f t="shared" si="116"/>
        <v>3</v>
      </c>
    </row>
    <row r="2500" spans="3:11" x14ac:dyDescent="0.25">
      <c r="C2500" s="14">
        <v>43680</v>
      </c>
      <c r="D2500" s="8">
        <v>0.62847222222222221</v>
      </c>
      <c r="E2500" s="76" t="s">
        <v>125</v>
      </c>
      <c r="F2500" s="8"/>
      <c r="G2500" s="8"/>
      <c r="H2500" s="15">
        <v>6</v>
      </c>
      <c r="I2500" s="13">
        <f t="shared" si="114"/>
        <v>1672</v>
      </c>
      <c r="J2500" s="8">
        <f t="shared" si="115"/>
        <v>2</v>
      </c>
      <c r="K2500" s="6">
        <f t="shared" si="116"/>
        <v>3</v>
      </c>
    </row>
    <row r="2501" spans="3:11" x14ac:dyDescent="0.25">
      <c r="C2501" s="14">
        <v>43680</v>
      </c>
      <c r="D2501" s="8">
        <v>0.62847222222222221</v>
      </c>
      <c r="E2501" s="76" t="s">
        <v>125</v>
      </c>
      <c r="F2501" s="8"/>
      <c r="G2501" s="8"/>
      <c r="H2501" s="15">
        <v>6</v>
      </c>
      <c r="I2501" s="13">
        <f t="shared" si="114"/>
        <v>1672</v>
      </c>
      <c r="J2501" s="8">
        <f t="shared" si="115"/>
        <v>1</v>
      </c>
      <c r="K2501" s="6">
        <f t="shared" si="116"/>
        <v>3</v>
      </c>
    </row>
    <row r="2502" spans="3:11" x14ac:dyDescent="0.25">
      <c r="C2502" s="14">
        <v>43680</v>
      </c>
      <c r="D2502" s="8">
        <v>0.65625</v>
      </c>
      <c r="E2502" s="76" t="s">
        <v>125</v>
      </c>
      <c r="F2502" s="8"/>
      <c r="G2502" s="8"/>
      <c r="H2502" s="15">
        <v>7</v>
      </c>
      <c r="I2502" s="13">
        <f t="shared" ref="I2502:I2565" si="117">IF(AND(C2502=C2501,H2502=H2501,D2501=D2502),I2501,I2501+1)</f>
        <v>1673</v>
      </c>
      <c r="J2502" s="8">
        <f t="shared" ref="J2502:J2565" si="118">IF(I2502=I2504,3,IF(I2502=I2503,2,1))</f>
        <v>3</v>
      </c>
      <c r="K2502" s="6">
        <f t="shared" ref="K2502:K2565" si="119">IF(J2500=3,3,IF(J2501=3,3,IF(J2501=2,2,J2502)))</f>
        <v>3</v>
      </c>
    </row>
    <row r="2503" spans="3:11" x14ac:dyDescent="0.25">
      <c r="C2503" s="14">
        <v>43680</v>
      </c>
      <c r="D2503" s="8">
        <v>0.65625</v>
      </c>
      <c r="E2503" s="76" t="s">
        <v>125</v>
      </c>
      <c r="F2503" s="8"/>
      <c r="G2503" s="8"/>
      <c r="H2503" s="15">
        <v>7</v>
      </c>
      <c r="I2503" s="13">
        <f t="shared" si="117"/>
        <v>1673</v>
      </c>
      <c r="J2503" s="8">
        <f t="shared" si="118"/>
        <v>2</v>
      </c>
      <c r="K2503" s="6">
        <f t="shared" si="119"/>
        <v>3</v>
      </c>
    </row>
    <row r="2504" spans="3:11" x14ac:dyDescent="0.25">
      <c r="C2504" s="14">
        <v>43680</v>
      </c>
      <c r="D2504" s="8">
        <v>0.65625</v>
      </c>
      <c r="E2504" s="76" t="s">
        <v>125</v>
      </c>
      <c r="F2504" s="8"/>
      <c r="G2504" s="8"/>
      <c r="H2504" s="15">
        <v>7</v>
      </c>
      <c r="I2504" s="13">
        <f t="shared" si="117"/>
        <v>1673</v>
      </c>
      <c r="J2504" s="8">
        <f t="shared" si="118"/>
        <v>1</v>
      </c>
      <c r="K2504" s="6">
        <f t="shared" si="119"/>
        <v>3</v>
      </c>
    </row>
    <row r="2505" spans="3:11" x14ac:dyDescent="0.25">
      <c r="C2505" s="14">
        <v>43680</v>
      </c>
      <c r="D2505" s="8">
        <v>0.68402777777777779</v>
      </c>
      <c r="E2505" s="76" t="s">
        <v>125</v>
      </c>
      <c r="F2505" s="8"/>
      <c r="G2505" s="8"/>
      <c r="H2505" s="15">
        <v>8</v>
      </c>
      <c r="I2505" s="13">
        <f t="shared" si="117"/>
        <v>1674</v>
      </c>
      <c r="J2505" s="8">
        <f t="shared" si="118"/>
        <v>3</v>
      </c>
      <c r="K2505" s="6">
        <f t="shared" si="119"/>
        <v>3</v>
      </c>
    </row>
    <row r="2506" spans="3:11" x14ac:dyDescent="0.25">
      <c r="C2506" s="14">
        <v>43680</v>
      </c>
      <c r="D2506" s="8">
        <v>0.68402777777777779</v>
      </c>
      <c r="E2506" s="76" t="s">
        <v>125</v>
      </c>
      <c r="F2506" s="8"/>
      <c r="G2506" s="8"/>
      <c r="H2506" s="15">
        <v>8</v>
      </c>
      <c r="I2506" s="13">
        <f t="shared" si="117"/>
        <v>1674</v>
      </c>
      <c r="J2506" s="8">
        <f t="shared" si="118"/>
        <v>2</v>
      </c>
      <c r="K2506" s="6">
        <f t="shared" si="119"/>
        <v>3</v>
      </c>
    </row>
    <row r="2507" spans="3:11" x14ac:dyDescent="0.25">
      <c r="C2507" s="14">
        <v>43680</v>
      </c>
      <c r="D2507" s="8">
        <v>0.68402777777777779</v>
      </c>
      <c r="E2507" s="76" t="s">
        <v>125</v>
      </c>
      <c r="F2507" s="8"/>
      <c r="G2507" s="8"/>
      <c r="H2507" s="15">
        <v>8</v>
      </c>
      <c r="I2507" s="13">
        <f t="shared" si="117"/>
        <v>1674</v>
      </c>
      <c r="J2507" s="8">
        <f t="shared" si="118"/>
        <v>1</v>
      </c>
      <c r="K2507" s="6">
        <f t="shared" si="119"/>
        <v>3</v>
      </c>
    </row>
    <row r="2508" spans="3:11" x14ac:dyDescent="0.25">
      <c r="C2508" s="14">
        <v>43687</v>
      </c>
      <c r="D2508" s="8">
        <v>0.4861111111111111</v>
      </c>
      <c r="E2508" s="76" t="s">
        <v>225</v>
      </c>
      <c r="F2508" s="8"/>
      <c r="G2508" s="8"/>
      <c r="H2508" s="15">
        <v>1</v>
      </c>
      <c r="I2508" s="13">
        <f t="shared" si="117"/>
        <v>1675</v>
      </c>
      <c r="J2508" s="8">
        <f t="shared" si="118"/>
        <v>3</v>
      </c>
      <c r="K2508" s="6">
        <f t="shared" si="119"/>
        <v>3</v>
      </c>
    </row>
    <row r="2509" spans="3:11" x14ac:dyDescent="0.25">
      <c r="C2509" s="14">
        <v>43687</v>
      </c>
      <c r="D2509" s="8">
        <v>0.4861111111111111</v>
      </c>
      <c r="E2509" s="76" t="s">
        <v>225</v>
      </c>
      <c r="F2509" s="8"/>
      <c r="G2509" s="8"/>
      <c r="H2509" s="15">
        <v>1</v>
      </c>
      <c r="I2509" s="13">
        <f t="shared" si="117"/>
        <v>1675</v>
      </c>
      <c r="J2509" s="8">
        <f t="shared" si="118"/>
        <v>2</v>
      </c>
      <c r="K2509" s="6">
        <f t="shared" si="119"/>
        <v>3</v>
      </c>
    </row>
    <row r="2510" spans="3:11" x14ac:dyDescent="0.25">
      <c r="C2510" s="14">
        <v>43687</v>
      </c>
      <c r="D2510" s="8">
        <v>0.4861111111111111</v>
      </c>
      <c r="E2510" s="76" t="s">
        <v>225</v>
      </c>
      <c r="F2510" s="8"/>
      <c r="G2510" s="8"/>
      <c r="H2510" s="15">
        <v>1</v>
      </c>
      <c r="I2510" s="13">
        <f t="shared" si="117"/>
        <v>1675</v>
      </c>
      <c r="J2510" s="8">
        <f t="shared" si="118"/>
        <v>1</v>
      </c>
      <c r="K2510" s="6">
        <f t="shared" si="119"/>
        <v>3</v>
      </c>
    </row>
    <row r="2511" spans="3:11" x14ac:dyDescent="0.25">
      <c r="C2511" s="14">
        <v>43687</v>
      </c>
      <c r="D2511" s="8">
        <v>0.55555555555555558</v>
      </c>
      <c r="E2511" s="76" t="s">
        <v>225</v>
      </c>
      <c r="F2511" s="8"/>
      <c r="G2511" s="8"/>
      <c r="H2511" s="15">
        <v>4</v>
      </c>
      <c r="I2511" s="13">
        <f t="shared" si="117"/>
        <v>1676</v>
      </c>
      <c r="J2511" s="8">
        <f t="shared" si="118"/>
        <v>3</v>
      </c>
      <c r="K2511" s="6">
        <f t="shared" si="119"/>
        <v>3</v>
      </c>
    </row>
    <row r="2512" spans="3:11" x14ac:dyDescent="0.25">
      <c r="C2512" s="14">
        <v>43687</v>
      </c>
      <c r="D2512" s="8">
        <v>0.55555555555555558</v>
      </c>
      <c r="E2512" s="76" t="s">
        <v>225</v>
      </c>
      <c r="F2512" s="8"/>
      <c r="G2512" s="8"/>
      <c r="H2512" s="15">
        <v>4</v>
      </c>
      <c r="I2512" s="13">
        <f t="shared" si="117"/>
        <v>1676</v>
      </c>
      <c r="J2512" s="8">
        <f t="shared" si="118"/>
        <v>2</v>
      </c>
      <c r="K2512" s="6">
        <f t="shared" si="119"/>
        <v>3</v>
      </c>
    </row>
    <row r="2513" spans="3:11" x14ac:dyDescent="0.25">
      <c r="C2513" s="14">
        <v>43687</v>
      </c>
      <c r="D2513" s="8">
        <v>0.55555555555555558</v>
      </c>
      <c r="E2513" s="76" t="s">
        <v>225</v>
      </c>
      <c r="F2513" s="8"/>
      <c r="G2513" s="8"/>
      <c r="H2513" s="15">
        <v>4</v>
      </c>
      <c r="I2513" s="13">
        <f t="shared" si="117"/>
        <v>1676</v>
      </c>
      <c r="J2513" s="8">
        <f t="shared" si="118"/>
        <v>1</v>
      </c>
      <c r="K2513" s="6">
        <f t="shared" si="119"/>
        <v>3</v>
      </c>
    </row>
    <row r="2514" spans="3:11" x14ac:dyDescent="0.25">
      <c r="C2514" s="14">
        <v>43687</v>
      </c>
      <c r="D2514" s="8">
        <v>0.57986111111111105</v>
      </c>
      <c r="E2514" s="76" t="s">
        <v>225</v>
      </c>
      <c r="F2514" s="8"/>
      <c r="G2514" s="8"/>
      <c r="H2514" s="15">
        <v>5</v>
      </c>
      <c r="I2514" s="13">
        <f t="shared" si="117"/>
        <v>1677</v>
      </c>
      <c r="J2514" s="8">
        <f t="shared" si="118"/>
        <v>3</v>
      </c>
      <c r="K2514" s="6">
        <f t="shared" si="119"/>
        <v>3</v>
      </c>
    </row>
    <row r="2515" spans="3:11" x14ac:dyDescent="0.25">
      <c r="C2515" s="14">
        <v>43687</v>
      </c>
      <c r="D2515" s="8">
        <v>0.57986111111111105</v>
      </c>
      <c r="E2515" s="76" t="s">
        <v>225</v>
      </c>
      <c r="F2515" s="8"/>
      <c r="G2515" s="8"/>
      <c r="H2515" s="15">
        <v>5</v>
      </c>
      <c r="I2515" s="13">
        <f t="shared" si="117"/>
        <v>1677</v>
      </c>
      <c r="J2515" s="8">
        <f t="shared" si="118"/>
        <v>2</v>
      </c>
      <c r="K2515" s="6">
        <f t="shared" si="119"/>
        <v>3</v>
      </c>
    </row>
    <row r="2516" spans="3:11" x14ac:dyDescent="0.25">
      <c r="C2516" s="14">
        <v>43687</v>
      </c>
      <c r="D2516" s="8">
        <v>0.57986111111111105</v>
      </c>
      <c r="E2516" s="76" t="s">
        <v>225</v>
      </c>
      <c r="F2516" s="8"/>
      <c r="G2516" s="8"/>
      <c r="H2516" s="15">
        <v>5</v>
      </c>
      <c r="I2516" s="13">
        <f t="shared" si="117"/>
        <v>1677</v>
      </c>
      <c r="J2516" s="8">
        <f t="shared" si="118"/>
        <v>1</v>
      </c>
      <c r="K2516" s="6">
        <f t="shared" si="119"/>
        <v>3</v>
      </c>
    </row>
    <row r="2517" spans="3:11" x14ac:dyDescent="0.25">
      <c r="C2517" s="14">
        <v>43687</v>
      </c>
      <c r="D2517" s="8">
        <v>0.60763888888888895</v>
      </c>
      <c r="E2517" s="76" t="s">
        <v>225</v>
      </c>
      <c r="F2517" s="8"/>
      <c r="G2517" s="8"/>
      <c r="H2517" s="15">
        <v>6</v>
      </c>
      <c r="I2517" s="13">
        <f t="shared" si="117"/>
        <v>1678</v>
      </c>
      <c r="J2517" s="8">
        <f t="shared" si="118"/>
        <v>3</v>
      </c>
      <c r="K2517" s="6">
        <f t="shared" si="119"/>
        <v>3</v>
      </c>
    </row>
    <row r="2518" spans="3:11" x14ac:dyDescent="0.25">
      <c r="C2518" s="14">
        <v>43687</v>
      </c>
      <c r="D2518" s="8">
        <v>0.60763888888888895</v>
      </c>
      <c r="E2518" s="76" t="s">
        <v>225</v>
      </c>
      <c r="F2518" s="8"/>
      <c r="G2518" s="8"/>
      <c r="H2518" s="15">
        <v>6</v>
      </c>
      <c r="I2518" s="13">
        <f t="shared" si="117"/>
        <v>1678</v>
      </c>
      <c r="J2518" s="8">
        <f t="shared" si="118"/>
        <v>2</v>
      </c>
      <c r="K2518" s="6">
        <f t="shared" si="119"/>
        <v>3</v>
      </c>
    </row>
    <row r="2519" spans="3:11" x14ac:dyDescent="0.25">
      <c r="C2519" s="14">
        <v>43687</v>
      </c>
      <c r="D2519" s="8">
        <v>0.60763888888888895</v>
      </c>
      <c r="E2519" s="76" t="s">
        <v>225</v>
      </c>
      <c r="F2519" s="8"/>
      <c r="G2519" s="8"/>
      <c r="H2519" s="15">
        <v>6</v>
      </c>
      <c r="I2519" s="13">
        <f t="shared" si="117"/>
        <v>1678</v>
      </c>
      <c r="J2519" s="8">
        <f t="shared" si="118"/>
        <v>1</v>
      </c>
      <c r="K2519" s="6">
        <f t="shared" si="119"/>
        <v>3</v>
      </c>
    </row>
    <row r="2520" spans="3:11" x14ac:dyDescent="0.25">
      <c r="C2520" s="14">
        <v>43687</v>
      </c>
      <c r="D2520" s="8">
        <v>0.63541666666666663</v>
      </c>
      <c r="E2520" s="76" t="s">
        <v>225</v>
      </c>
      <c r="F2520" s="8"/>
      <c r="G2520" s="8"/>
      <c r="H2520" s="15">
        <v>7</v>
      </c>
      <c r="I2520" s="13">
        <f t="shared" si="117"/>
        <v>1679</v>
      </c>
      <c r="J2520" s="8">
        <f t="shared" si="118"/>
        <v>3</v>
      </c>
      <c r="K2520" s="6">
        <f t="shared" si="119"/>
        <v>3</v>
      </c>
    </row>
    <row r="2521" spans="3:11" x14ac:dyDescent="0.25">
      <c r="C2521" s="14">
        <v>43687</v>
      </c>
      <c r="D2521" s="8">
        <v>0.63541666666666663</v>
      </c>
      <c r="E2521" s="76" t="s">
        <v>225</v>
      </c>
      <c r="F2521" s="8"/>
      <c r="G2521" s="8"/>
      <c r="H2521" s="15">
        <v>7</v>
      </c>
      <c r="I2521" s="13">
        <f t="shared" si="117"/>
        <v>1679</v>
      </c>
      <c r="J2521" s="8">
        <f t="shared" si="118"/>
        <v>2</v>
      </c>
      <c r="K2521" s="6">
        <f t="shared" si="119"/>
        <v>3</v>
      </c>
    </row>
    <row r="2522" spans="3:11" x14ac:dyDescent="0.25">
      <c r="C2522" s="14">
        <v>43687</v>
      </c>
      <c r="D2522" s="8">
        <v>0.63541666666666663</v>
      </c>
      <c r="E2522" s="76" t="s">
        <v>225</v>
      </c>
      <c r="F2522" s="8"/>
      <c r="G2522" s="8"/>
      <c r="H2522" s="15">
        <v>7</v>
      </c>
      <c r="I2522" s="13">
        <f t="shared" si="117"/>
        <v>1679</v>
      </c>
      <c r="J2522" s="8">
        <f t="shared" si="118"/>
        <v>1</v>
      </c>
      <c r="K2522" s="6">
        <f t="shared" si="119"/>
        <v>3</v>
      </c>
    </row>
    <row r="2523" spans="3:11" x14ac:dyDescent="0.25">
      <c r="C2523" s="14">
        <v>43687</v>
      </c>
      <c r="D2523" s="8">
        <v>0.66319444444444442</v>
      </c>
      <c r="E2523" s="76" t="s">
        <v>225</v>
      </c>
      <c r="F2523" s="8"/>
      <c r="G2523" s="8"/>
      <c r="H2523" s="15">
        <v>8</v>
      </c>
      <c r="I2523" s="13">
        <f t="shared" si="117"/>
        <v>1680</v>
      </c>
      <c r="J2523" s="8">
        <f t="shared" si="118"/>
        <v>3</v>
      </c>
      <c r="K2523" s="6">
        <f t="shared" si="119"/>
        <v>3</v>
      </c>
    </row>
    <row r="2524" spans="3:11" x14ac:dyDescent="0.25">
      <c r="C2524" s="14">
        <v>43687</v>
      </c>
      <c r="D2524" s="8">
        <v>0.66319444444444442</v>
      </c>
      <c r="E2524" s="76" t="s">
        <v>225</v>
      </c>
      <c r="F2524" s="8"/>
      <c r="G2524" s="8"/>
      <c r="H2524" s="15">
        <v>8</v>
      </c>
      <c r="I2524" s="13">
        <f t="shared" si="117"/>
        <v>1680</v>
      </c>
      <c r="J2524" s="8">
        <f t="shared" si="118"/>
        <v>2</v>
      </c>
      <c r="K2524" s="6">
        <f t="shared" si="119"/>
        <v>3</v>
      </c>
    </row>
    <row r="2525" spans="3:11" x14ac:dyDescent="0.25">
      <c r="C2525" s="14">
        <v>43687</v>
      </c>
      <c r="D2525" s="8">
        <v>0.66319444444444442</v>
      </c>
      <c r="E2525" s="76" t="s">
        <v>225</v>
      </c>
      <c r="F2525" s="8"/>
      <c r="G2525" s="8"/>
      <c r="H2525" s="15">
        <v>8</v>
      </c>
      <c r="I2525" s="13">
        <f t="shared" si="117"/>
        <v>1680</v>
      </c>
      <c r="J2525" s="8">
        <f t="shared" si="118"/>
        <v>1</v>
      </c>
      <c r="K2525" s="6">
        <f t="shared" si="119"/>
        <v>3</v>
      </c>
    </row>
    <row r="2526" spans="3:11" x14ac:dyDescent="0.25">
      <c r="C2526" s="14">
        <v>43687</v>
      </c>
      <c r="D2526" s="8">
        <v>0.69097222222222221</v>
      </c>
      <c r="E2526" s="76" t="s">
        <v>225</v>
      </c>
      <c r="F2526" s="8"/>
      <c r="G2526" s="8"/>
      <c r="H2526" s="15">
        <v>9</v>
      </c>
      <c r="I2526" s="13">
        <f t="shared" si="117"/>
        <v>1681</v>
      </c>
      <c r="J2526" s="8">
        <f t="shared" si="118"/>
        <v>3</v>
      </c>
      <c r="K2526" s="6">
        <f t="shared" si="119"/>
        <v>3</v>
      </c>
    </row>
    <row r="2527" spans="3:11" x14ac:dyDescent="0.25">
      <c r="C2527" s="14">
        <v>43687</v>
      </c>
      <c r="D2527" s="8">
        <v>0.69097222222222221</v>
      </c>
      <c r="E2527" s="76" t="s">
        <v>225</v>
      </c>
      <c r="F2527" s="8"/>
      <c r="G2527" s="8"/>
      <c r="H2527" s="15">
        <v>9</v>
      </c>
      <c r="I2527" s="13">
        <f t="shared" si="117"/>
        <v>1681</v>
      </c>
      <c r="J2527" s="8">
        <f t="shared" si="118"/>
        <v>2</v>
      </c>
      <c r="K2527" s="6">
        <f t="shared" si="119"/>
        <v>3</v>
      </c>
    </row>
    <row r="2528" spans="3:11" x14ac:dyDescent="0.25">
      <c r="C2528" s="14">
        <v>43687</v>
      </c>
      <c r="D2528" s="8">
        <v>0.69097222222222221</v>
      </c>
      <c r="E2528" s="76" t="s">
        <v>225</v>
      </c>
      <c r="F2528" s="8"/>
      <c r="G2528" s="8"/>
      <c r="H2528" s="15">
        <v>9</v>
      </c>
      <c r="I2528" s="13">
        <f t="shared" si="117"/>
        <v>1681</v>
      </c>
      <c r="J2528" s="8">
        <f t="shared" si="118"/>
        <v>1</v>
      </c>
      <c r="K2528" s="6">
        <f t="shared" si="119"/>
        <v>3</v>
      </c>
    </row>
    <row r="2529" spans="3:11" x14ac:dyDescent="0.25">
      <c r="C2529" s="14">
        <v>43694</v>
      </c>
      <c r="D2529" s="8">
        <v>0.53472222222222221</v>
      </c>
      <c r="E2529" s="76" t="s">
        <v>107</v>
      </c>
      <c r="F2529" s="8"/>
      <c r="G2529" s="8"/>
      <c r="H2529" s="15">
        <v>2</v>
      </c>
      <c r="I2529" s="13">
        <f t="shared" si="117"/>
        <v>1682</v>
      </c>
      <c r="J2529" s="8">
        <f t="shared" si="118"/>
        <v>3</v>
      </c>
      <c r="K2529" s="6">
        <f t="shared" si="119"/>
        <v>3</v>
      </c>
    </row>
    <row r="2530" spans="3:11" x14ac:dyDescent="0.25">
      <c r="C2530" s="14">
        <v>43694</v>
      </c>
      <c r="D2530" s="8">
        <v>0.53472222222222221</v>
      </c>
      <c r="E2530" s="76" t="s">
        <v>107</v>
      </c>
      <c r="F2530" s="8"/>
      <c r="G2530" s="8"/>
      <c r="H2530" s="15">
        <v>2</v>
      </c>
      <c r="I2530" s="13">
        <f t="shared" si="117"/>
        <v>1682</v>
      </c>
      <c r="J2530" s="8">
        <f t="shared" si="118"/>
        <v>2</v>
      </c>
      <c r="K2530" s="6">
        <f t="shared" si="119"/>
        <v>3</v>
      </c>
    </row>
    <row r="2531" spans="3:11" x14ac:dyDescent="0.25">
      <c r="C2531" s="14">
        <v>43694</v>
      </c>
      <c r="D2531" s="8">
        <v>0.53472222222222221</v>
      </c>
      <c r="E2531" s="76" t="s">
        <v>107</v>
      </c>
      <c r="F2531" s="8"/>
      <c r="G2531" s="8"/>
      <c r="H2531" s="15">
        <v>2</v>
      </c>
      <c r="I2531" s="13">
        <f t="shared" si="117"/>
        <v>1682</v>
      </c>
      <c r="J2531" s="8">
        <f t="shared" si="118"/>
        <v>1</v>
      </c>
      <c r="K2531" s="6">
        <f t="shared" si="119"/>
        <v>3</v>
      </c>
    </row>
    <row r="2532" spans="3:11" x14ac:dyDescent="0.25">
      <c r="C2532" s="14">
        <v>43694</v>
      </c>
      <c r="D2532" s="8">
        <v>0.58333333333333337</v>
      </c>
      <c r="E2532" s="76" t="s">
        <v>107</v>
      </c>
      <c r="F2532" s="8"/>
      <c r="G2532" s="8"/>
      <c r="H2532" s="15">
        <v>4</v>
      </c>
      <c r="I2532" s="13">
        <f t="shared" si="117"/>
        <v>1683</v>
      </c>
      <c r="J2532" s="8">
        <f t="shared" si="118"/>
        <v>3</v>
      </c>
      <c r="K2532" s="6">
        <f t="shared" si="119"/>
        <v>3</v>
      </c>
    </row>
    <row r="2533" spans="3:11" x14ac:dyDescent="0.25">
      <c r="C2533" s="14">
        <v>43694</v>
      </c>
      <c r="D2533" s="8">
        <v>0.58333333333333337</v>
      </c>
      <c r="E2533" s="76" t="s">
        <v>107</v>
      </c>
      <c r="F2533" s="8"/>
      <c r="G2533" s="8"/>
      <c r="H2533" s="15">
        <v>4</v>
      </c>
      <c r="I2533" s="13">
        <f t="shared" si="117"/>
        <v>1683</v>
      </c>
      <c r="J2533" s="8">
        <f t="shared" si="118"/>
        <v>2</v>
      </c>
      <c r="K2533" s="6">
        <f t="shared" si="119"/>
        <v>3</v>
      </c>
    </row>
    <row r="2534" spans="3:11" x14ac:dyDescent="0.25">
      <c r="C2534" s="14">
        <v>43694</v>
      </c>
      <c r="D2534" s="8">
        <v>0.58333333333333337</v>
      </c>
      <c r="E2534" s="76" t="s">
        <v>107</v>
      </c>
      <c r="F2534" s="8"/>
      <c r="G2534" s="8"/>
      <c r="H2534" s="15">
        <v>4</v>
      </c>
      <c r="I2534" s="13">
        <f t="shared" si="117"/>
        <v>1683</v>
      </c>
      <c r="J2534" s="8">
        <f t="shared" si="118"/>
        <v>1</v>
      </c>
      <c r="K2534" s="6">
        <f t="shared" si="119"/>
        <v>3</v>
      </c>
    </row>
    <row r="2535" spans="3:11" x14ac:dyDescent="0.25">
      <c r="C2535" s="14">
        <v>43694</v>
      </c>
      <c r="D2535" s="8">
        <v>0.66666666666666663</v>
      </c>
      <c r="E2535" s="76" t="s">
        <v>107</v>
      </c>
      <c r="F2535" s="8"/>
      <c r="G2535" s="8"/>
      <c r="H2535" s="15">
        <v>7</v>
      </c>
      <c r="I2535" s="13">
        <f t="shared" si="117"/>
        <v>1684</v>
      </c>
      <c r="J2535" s="8">
        <f t="shared" si="118"/>
        <v>3</v>
      </c>
      <c r="K2535" s="6">
        <f t="shared" si="119"/>
        <v>3</v>
      </c>
    </row>
    <row r="2536" spans="3:11" x14ac:dyDescent="0.25">
      <c r="C2536" s="14">
        <v>43694</v>
      </c>
      <c r="D2536" s="8">
        <v>0.66666666666666663</v>
      </c>
      <c r="E2536" s="76" t="s">
        <v>107</v>
      </c>
      <c r="F2536" s="8"/>
      <c r="G2536" s="8"/>
      <c r="H2536" s="15">
        <v>7</v>
      </c>
      <c r="I2536" s="13">
        <f t="shared" si="117"/>
        <v>1684</v>
      </c>
      <c r="J2536" s="8">
        <f t="shared" si="118"/>
        <v>2</v>
      </c>
      <c r="K2536" s="6">
        <f t="shared" si="119"/>
        <v>3</v>
      </c>
    </row>
    <row r="2537" spans="3:11" x14ac:dyDescent="0.25">
      <c r="C2537" s="14">
        <v>43694</v>
      </c>
      <c r="D2537" s="8">
        <v>0.66666666666666663</v>
      </c>
      <c r="E2537" s="76" t="s">
        <v>107</v>
      </c>
      <c r="F2537" s="8"/>
      <c r="G2537" s="8"/>
      <c r="H2537" s="15">
        <v>7</v>
      </c>
      <c r="I2537" s="13">
        <f t="shared" si="117"/>
        <v>1684</v>
      </c>
      <c r="J2537" s="8">
        <f t="shared" si="118"/>
        <v>1</v>
      </c>
      <c r="K2537" s="6">
        <f t="shared" si="119"/>
        <v>3</v>
      </c>
    </row>
    <row r="2538" spans="3:11" x14ac:dyDescent="0.25">
      <c r="C2538" s="14">
        <v>43694</v>
      </c>
      <c r="D2538" s="8">
        <v>0.69444444444444453</v>
      </c>
      <c r="E2538" s="76" t="s">
        <v>107</v>
      </c>
      <c r="F2538" s="8"/>
      <c r="G2538" s="8"/>
      <c r="H2538" s="15">
        <v>8</v>
      </c>
      <c r="I2538" s="13">
        <f t="shared" si="117"/>
        <v>1685</v>
      </c>
      <c r="J2538" s="8">
        <f t="shared" si="118"/>
        <v>3</v>
      </c>
      <c r="K2538" s="6">
        <f t="shared" si="119"/>
        <v>3</v>
      </c>
    </row>
    <row r="2539" spans="3:11" x14ac:dyDescent="0.25">
      <c r="C2539" s="14">
        <v>43694</v>
      </c>
      <c r="D2539" s="8">
        <v>0.69444444444444453</v>
      </c>
      <c r="E2539" s="76" t="s">
        <v>107</v>
      </c>
      <c r="F2539" s="8"/>
      <c r="G2539" s="8"/>
      <c r="H2539" s="15">
        <v>8</v>
      </c>
      <c r="I2539" s="13">
        <f t="shared" si="117"/>
        <v>1685</v>
      </c>
      <c r="J2539" s="8">
        <f t="shared" si="118"/>
        <v>2</v>
      </c>
      <c r="K2539" s="6">
        <f t="shared" si="119"/>
        <v>3</v>
      </c>
    </row>
    <row r="2540" spans="3:11" x14ac:dyDescent="0.25">
      <c r="C2540" s="14">
        <v>43694</v>
      </c>
      <c r="D2540" s="8">
        <v>0.69444444444444453</v>
      </c>
      <c r="E2540" s="76" t="s">
        <v>107</v>
      </c>
      <c r="F2540" s="8"/>
      <c r="G2540" s="8"/>
      <c r="H2540" s="15">
        <v>8</v>
      </c>
      <c r="I2540" s="13">
        <f t="shared" si="117"/>
        <v>1685</v>
      </c>
      <c r="J2540" s="8">
        <f t="shared" si="118"/>
        <v>1</v>
      </c>
      <c r="K2540" s="6">
        <f t="shared" si="119"/>
        <v>3</v>
      </c>
    </row>
    <row r="2541" spans="3:11" x14ac:dyDescent="0.25">
      <c r="C2541" s="14">
        <v>43694</v>
      </c>
      <c r="D2541" s="8">
        <v>0.71875</v>
      </c>
      <c r="E2541" s="76" t="s">
        <v>107</v>
      </c>
      <c r="F2541" s="8"/>
      <c r="G2541" s="8"/>
      <c r="H2541" s="15">
        <v>9</v>
      </c>
      <c r="I2541" s="13">
        <f t="shared" si="117"/>
        <v>1686</v>
      </c>
      <c r="J2541" s="8">
        <f t="shared" si="118"/>
        <v>3</v>
      </c>
      <c r="K2541" s="6">
        <f t="shared" si="119"/>
        <v>3</v>
      </c>
    </row>
    <row r="2542" spans="3:11" x14ac:dyDescent="0.25">
      <c r="C2542" s="14">
        <v>43694</v>
      </c>
      <c r="D2542" s="8">
        <v>0.71875</v>
      </c>
      <c r="E2542" s="76" t="s">
        <v>107</v>
      </c>
      <c r="F2542" s="8"/>
      <c r="G2542" s="8"/>
      <c r="H2542" s="15">
        <v>9</v>
      </c>
      <c r="I2542" s="13">
        <f t="shared" si="117"/>
        <v>1686</v>
      </c>
      <c r="J2542" s="8">
        <f t="shared" si="118"/>
        <v>2</v>
      </c>
      <c r="K2542" s="6">
        <f t="shared" si="119"/>
        <v>3</v>
      </c>
    </row>
    <row r="2543" spans="3:11" x14ac:dyDescent="0.25">
      <c r="C2543" s="14">
        <v>43694</v>
      </c>
      <c r="D2543" s="8">
        <v>0.71875</v>
      </c>
      <c r="E2543" s="76" t="s">
        <v>107</v>
      </c>
      <c r="F2543" s="8"/>
      <c r="G2543" s="8"/>
      <c r="H2543" s="15">
        <v>9</v>
      </c>
      <c r="I2543" s="13">
        <f t="shared" si="117"/>
        <v>1686</v>
      </c>
      <c r="J2543" s="8">
        <f t="shared" si="118"/>
        <v>1</v>
      </c>
      <c r="K2543" s="6">
        <f t="shared" si="119"/>
        <v>3</v>
      </c>
    </row>
    <row r="2544" spans="3:11" x14ac:dyDescent="0.25">
      <c r="C2544" s="14">
        <v>43701</v>
      </c>
      <c r="D2544" s="8">
        <v>0.53819444444444442</v>
      </c>
      <c r="E2544" s="76" t="s">
        <v>125</v>
      </c>
      <c r="F2544" s="8"/>
      <c r="G2544" s="8"/>
      <c r="H2544" s="15">
        <v>2</v>
      </c>
      <c r="I2544" s="13">
        <f t="shared" si="117"/>
        <v>1687</v>
      </c>
      <c r="J2544" s="8">
        <f t="shared" si="118"/>
        <v>3</v>
      </c>
      <c r="K2544" s="6">
        <f t="shared" si="119"/>
        <v>3</v>
      </c>
    </row>
    <row r="2545" spans="3:11" x14ac:dyDescent="0.25">
      <c r="C2545" s="14">
        <v>43701</v>
      </c>
      <c r="D2545" s="8">
        <v>0.53819444444444442</v>
      </c>
      <c r="E2545" s="76" t="s">
        <v>125</v>
      </c>
      <c r="F2545" s="8"/>
      <c r="G2545" s="8"/>
      <c r="H2545" s="15">
        <v>2</v>
      </c>
      <c r="I2545" s="13">
        <f t="shared" si="117"/>
        <v>1687</v>
      </c>
      <c r="J2545" s="8">
        <f t="shared" si="118"/>
        <v>2</v>
      </c>
      <c r="K2545" s="6">
        <f t="shared" si="119"/>
        <v>3</v>
      </c>
    </row>
    <row r="2546" spans="3:11" x14ac:dyDescent="0.25">
      <c r="C2546" s="14">
        <v>43701</v>
      </c>
      <c r="D2546" s="8">
        <v>0.53819444444444442</v>
      </c>
      <c r="E2546" s="76" t="s">
        <v>125</v>
      </c>
      <c r="F2546" s="8"/>
      <c r="G2546" s="8"/>
      <c r="H2546" s="15">
        <v>2</v>
      </c>
      <c r="I2546" s="13">
        <f t="shared" si="117"/>
        <v>1687</v>
      </c>
      <c r="J2546" s="8">
        <f t="shared" si="118"/>
        <v>1</v>
      </c>
      <c r="K2546" s="6">
        <f t="shared" si="119"/>
        <v>3</v>
      </c>
    </row>
    <row r="2547" spans="3:11" x14ac:dyDescent="0.25">
      <c r="C2547" s="14">
        <v>43701</v>
      </c>
      <c r="D2547" s="8">
        <v>0.58680555555555558</v>
      </c>
      <c r="E2547" s="76" t="s">
        <v>125</v>
      </c>
      <c r="F2547" s="8"/>
      <c r="G2547" s="8"/>
      <c r="H2547" s="15">
        <v>4</v>
      </c>
      <c r="I2547" s="13">
        <f t="shared" si="117"/>
        <v>1688</v>
      </c>
      <c r="J2547" s="8">
        <f t="shared" si="118"/>
        <v>3</v>
      </c>
      <c r="K2547" s="6">
        <f t="shared" si="119"/>
        <v>3</v>
      </c>
    </row>
    <row r="2548" spans="3:11" x14ac:dyDescent="0.25">
      <c r="C2548" s="14">
        <v>43701</v>
      </c>
      <c r="D2548" s="8">
        <v>0.58680555555555558</v>
      </c>
      <c r="E2548" s="76" t="s">
        <v>125</v>
      </c>
      <c r="F2548" s="8"/>
      <c r="G2548" s="8"/>
      <c r="H2548" s="15">
        <v>4</v>
      </c>
      <c r="I2548" s="13">
        <f t="shared" si="117"/>
        <v>1688</v>
      </c>
      <c r="J2548" s="8">
        <f t="shared" si="118"/>
        <v>2</v>
      </c>
      <c r="K2548" s="6">
        <f t="shared" si="119"/>
        <v>3</v>
      </c>
    </row>
    <row r="2549" spans="3:11" x14ac:dyDescent="0.25">
      <c r="C2549" s="14">
        <v>43701</v>
      </c>
      <c r="D2549" s="8">
        <v>0.58680555555555558</v>
      </c>
      <c r="E2549" s="76" t="s">
        <v>125</v>
      </c>
      <c r="F2549" s="8"/>
      <c r="G2549" s="8"/>
      <c r="H2549" s="15">
        <v>4</v>
      </c>
      <c r="I2549" s="13">
        <f t="shared" si="117"/>
        <v>1688</v>
      </c>
      <c r="J2549" s="8">
        <f t="shared" si="118"/>
        <v>1</v>
      </c>
      <c r="K2549" s="6">
        <f t="shared" si="119"/>
        <v>3</v>
      </c>
    </row>
    <row r="2550" spans="3:11" x14ac:dyDescent="0.25">
      <c r="C2550" s="14">
        <v>43701</v>
      </c>
      <c r="D2550" s="8">
        <v>0.61458333333333337</v>
      </c>
      <c r="E2550" s="76" t="s">
        <v>125</v>
      </c>
      <c r="F2550" s="8"/>
      <c r="G2550" s="8"/>
      <c r="H2550" s="15">
        <v>5</v>
      </c>
      <c r="I2550" s="13">
        <f t="shared" si="117"/>
        <v>1689</v>
      </c>
      <c r="J2550" s="8">
        <f t="shared" si="118"/>
        <v>3</v>
      </c>
      <c r="K2550" s="6">
        <f t="shared" si="119"/>
        <v>3</v>
      </c>
    </row>
    <row r="2551" spans="3:11" x14ac:dyDescent="0.25">
      <c r="C2551" s="14">
        <v>43701</v>
      </c>
      <c r="D2551" s="8">
        <v>0.61458333333333337</v>
      </c>
      <c r="E2551" s="76" t="s">
        <v>125</v>
      </c>
      <c r="F2551" s="8"/>
      <c r="G2551" s="8"/>
      <c r="H2551" s="15">
        <v>5</v>
      </c>
      <c r="I2551" s="13">
        <f t="shared" si="117"/>
        <v>1689</v>
      </c>
      <c r="J2551" s="8">
        <f t="shared" si="118"/>
        <v>3</v>
      </c>
      <c r="K2551" s="6">
        <f t="shared" si="119"/>
        <v>3</v>
      </c>
    </row>
    <row r="2552" spans="3:11" x14ac:dyDescent="0.25">
      <c r="C2552" s="14">
        <v>43701</v>
      </c>
      <c r="D2552" s="8">
        <v>0.61458333333333337</v>
      </c>
      <c r="E2552" s="76" t="s">
        <v>125</v>
      </c>
      <c r="F2552" s="8"/>
      <c r="G2552" s="8"/>
      <c r="H2552" s="15">
        <v>5</v>
      </c>
      <c r="I2552" s="13">
        <f t="shared" si="117"/>
        <v>1689</v>
      </c>
      <c r="J2552" s="8">
        <f t="shared" si="118"/>
        <v>2</v>
      </c>
      <c r="K2552" s="6">
        <f t="shared" si="119"/>
        <v>3</v>
      </c>
    </row>
    <row r="2553" spans="3:11" x14ac:dyDescent="0.25">
      <c r="C2553" s="14">
        <v>43701</v>
      </c>
      <c r="D2553" s="8">
        <v>0.61458333333333337</v>
      </c>
      <c r="E2553" s="76" t="s">
        <v>125</v>
      </c>
      <c r="F2553" s="8"/>
      <c r="G2553" s="8"/>
      <c r="H2553" s="15">
        <v>5</v>
      </c>
      <c r="I2553" s="13">
        <f t="shared" si="117"/>
        <v>1689</v>
      </c>
      <c r="J2553" s="8">
        <f t="shared" si="118"/>
        <v>1</v>
      </c>
      <c r="K2553" s="6">
        <f t="shared" si="119"/>
        <v>3</v>
      </c>
    </row>
    <row r="2554" spans="3:11" x14ac:dyDescent="0.25">
      <c r="C2554" s="14">
        <v>43701</v>
      </c>
      <c r="D2554" s="8">
        <v>0.64236111111111105</v>
      </c>
      <c r="E2554" s="76" t="s">
        <v>125</v>
      </c>
      <c r="F2554" s="8"/>
      <c r="G2554" s="8"/>
      <c r="H2554" s="15">
        <v>6</v>
      </c>
      <c r="I2554" s="13">
        <f t="shared" si="117"/>
        <v>1690</v>
      </c>
      <c r="J2554" s="8">
        <f t="shared" si="118"/>
        <v>3</v>
      </c>
      <c r="K2554" s="6">
        <f t="shared" si="119"/>
        <v>3</v>
      </c>
    </row>
    <row r="2555" spans="3:11" x14ac:dyDescent="0.25">
      <c r="C2555" s="14">
        <v>43701</v>
      </c>
      <c r="D2555" s="8">
        <v>0.64236111111111105</v>
      </c>
      <c r="E2555" s="76" t="s">
        <v>125</v>
      </c>
      <c r="F2555" s="8"/>
      <c r="G2555" s="8"/>
      <c r="H2555" s="15">
        <v>6</v>
      </c>
      <c r="I2555" s="13">
        <f t="shared" si="117"/>
        <v>1690</v>
      </c>
      <c r="J2555" s="8">
        <f t="shared" si="118"/>
        <v>2</v>
      </c>
      <c r="K2555" s="6">
        <f t="shared" si="119"/>
        <v>3</v>
      </c>
    </row>
    <row r="2556" spans="3:11" x14ac:dyDescent="0.25">
      <c r="C2556" s="14">
        <v>43701</v>
      </c>
      <c r="D2556" s="8">
        <v>0.64236111111111105</v>
      </c>
      <c r="E2556" s="76" t="s">
        <v>125</v>
      </c>
      <c r="F2556" s="8"/>
      <c r="G2556" s="8"/>
      <c r="H2556" s="15">
        <v>6</v>
      </c>
      <c r="I2556" s="13">
        <f t="shared" si="117"/>
        <v>1690</v>
      </c>
      <c r="J2556" s="8">
        <f t="shared" si="118"/>
        <v>1</v>
      </c>
      <c r="K2556" s="6">
        <f t="shared" si="119"/>
        <v>3</v>
      </c>
    </row>
    <row r="2557" spans="3:11" x14ac:dyDescent="0.25">
      <c r="C2557" s="14">
        <v>43701</v>
      </c>
      <c r="D2557" s="8">
        <v>0.69791666666666663</v>
      </c>
      <c r="E2557" s="76" t="s">
        <v>125</v>
      </c>
      <c r="F2557" s="8"/>
      <c r="G2557" s="8"/>
      <c r="H2557" s="15">
        <v>8</v>
      </c>
      <c r="I2557" s="13">
        <f t="shared" si="117"/>
        <v>1691</v>
      </c>
      <c r="J2557" s="8">
        <f t="shared" si="118"/>
        <v>3</v>
      </c>
      <c r="K2557" s="6">
        <f t="shared" si="119"/>
        <v>3</v>
      </c>
    </row>
    <row r="2558" spans="3:11" x14ac:dyDescent="0.25">
      <c r="C2558" s="14">
        <v>43701</v>
      </c>
      <c r="D2558" s="8">
        <v>0.69791666666666663</v>
      </c>
      <c r="E2558" s="76" t="s">
        <v>125</v>
      </c>
      <c r="F2558" s="8"/>
      <c r="G2558" s="8"/>
      <c r="H2558" s="15">
        <v>8</v>
      </c>
      <c r="I2558" s="13">
        <f t="shared" si="117"/>
        <v>1691</v>
      </c>
      <c r="J2558" s="8">
        <f t="shared" si="118"/>
        <v>2</v>
      </c>
      <c r="K2558" s="6">
        <f t="shared" si="119"/>
        <v>3</v>
      </c>
    </row>
    <row r="2559" spans="3:11" x14ac:dyDescent="0.25">
      <c r="C2559" s="14">
        <v>43701</v>
      </c>
      <c r="D2559" s="8">
        <v>0.69791666666666663</v>
      </c>
      <c r="E2559" s="76" t="s">
        <v>125</v>
      </c>
      <c r="F2559" s="8"/>
      <c r="G2559" s="8"/>
      <c r="H2559" s="15">
        <v>8</v>
      </c>
      <c r="I2559" s="13">
        <f t="shared" si="117"/>
        <v>1691</v>
      </c>
      <c r="J2559" s="8">
        <f t="shared" si="118"/>
        <v>1</v>
      </c>
      <c r="K2559" s="6">
        <f t="shared" si="119"/>
        <v>3</v>
      </c>
    </row>
    <row r="2560" spans="3:11" x14ac:dyDescent="0.25">
      <c r="C2560" s="14">
        <v>43701</v>
      </c>
      <c r="D2560" s="8">
        <v>0.72222222222222221</v>
      </c>
      <c r="E2560" s="76" t="s">
        <v>125</v>
      </c>
      <c r="F2560" s="8"/>
      <c r="G2560" s="8"/>
      <c r="H2560" s="15">
        <v>9</v>
      </c>
      <c r="I2560" s="13">
        <f t="shared" si="117"/>
        <v>1692</v>
      </c>
      <c r="J2560" s="8">
        <f t="shared" si="118"/>
        <v>3</v>
      </c>
      <c r="K2560" s="6">
        <f t="shared" si="119"/>
        <v>3</v>
      </c>
    </row>
    <row r="2561" spans="3:11" x14ac:dyDescent="0.25">
      <c r="C2561" s="14">
        <v>43701</v>
      </c>
      <c r="D2561" s="8">
        <v>0.72222222222222221</v>
      </c>
      <c r="E2561" s="76" t="s">
        <v>125</v>
      </c>
      <c r="F2561" s="8"/>
      <c r="G2561" s="8"/>
      <c r="H2561" s="15">
        <v>9</v>
      </c>
      <c r="I2561" s="13">
        <f t="shared" si="117"/>
        <v>1692</v>
      </c>
      <c r="J2561" s="8">
        <f t="shared" si="118"/>
        <v>2</v>
      </c>
      <c r="K2561" s="6">
        <f t="shared" si="119"/>
        <v>3</v>
      </c>
    </row>
    <row r="2562" spans="3:11" x14ac:dyDescent="0.25">
      <c r="C2562" s="14">
        <v>43701</v>
      </c>
      <c r="D2562" s="8">
        <v>0.72222222222222221</v>
      </c>
      <c r="E2562" s="76" t="s">
        <v>125</v>
      </c>
      <c r="F2562" s="8"/>
      <c r="G2562" s="8"/>
      <c r="H2562" s="15">
        <v>9</v>
      </c>
      <c r="I2562" s="13">
        <f t="shared" si="117"/>
        <v>1692</v>
      </c>
      <c r="J2562" s="8">
        <f t="shared" si="118"/>
        <v>1</v>
      </c>
      <c r="K2562" s="6">
        <f t="shared" si="119"/>
        <v>3</v>
      </c>
    </row>
    <row r="2563" spans="3:11" x14ac:dyDescent="0.25">
      <c r="C2563" s="14">
        <v>43708</v>
      </c>
      <c r="D2563" s="8">
        <v>0.51736111111111105</v>
      </c>
      <c r="E2563" s="76" t="s">
        <v>107</v>
      </c>
      <c r="F2563" s="8"/>
      <c r="G2563" s="8"/>
      <c r="H2563" s="15">
        <v>1</v>
      </c>
      <c r="I2563" s="13">
        <f t="shared" si="117"/>
        <v>1693</v>
      </c>
      <c r="J2563" s="8">
        <f t="shared" si="118"/>
        <v>3</v>
      </c>
      <c r="K2563" s="6">
        <f t="shared" si="119"/>
        <v>3</v>
      </c>
    </row>
    <row r="2564" spans="3:11" x14ac:dyDescent="0.25">
      <c r="C2564" s="14">
        <v>43708</v>
      </c>
      <c r="D2564" s="8">
        <v>0.51736111111111105</v>
      </c>
      <c r="E2564" s="76" t="s">
        <v>107</v>
      </c>
      <c r="F2564" s="8"/>
      <c r="G2564" s="8"/>
      <c r="H2564" s="15">
        <v>1</v>
      </c>
      <c r="I2564" s="13">
        <f t="shared" si="117"/>
        <v>1693</v>
      </c>
      <c r="J2564" s="8">
        <f t="shared" si="118"/>
        <v>2</v>
      </c>
      <c r="K2564" s="6">
        <f t="shared" si="119"/>
        <v>3</v>
      </c>
    </row>
    <row r="2565" spans="3:11" x14ac:dyDescent="0.25">
      <c r="C2565" s="14">
        <v>43708</v>
      </c>
      <c r="D2565" s="8">
        <v>0.51736111111111105</v>
      </c>
      <c r="E2565" s="76" t="s">
        <v>107</v>
      </c>
      <c r="F2565" s="8"/>
      <c r="G2565" s="8"/>
      <c r="H2565" s="15">
        <v>1</v>
      </c>
      <c r="I2565" s="13">
        <f t="shared" si="117"/>
        <v>1693</v>
      </c>
      <c r="J2565" s="8">
        <f t="shared" si="118"/>
        <v>1</v>
      </c>
      <c r="K2565" s="6">
        <f t="shared" si="119"/>
        <v>3</v>
      </c>
    </row>
    <row r="2566" spans="3:11" x14ac:dyDescent="0.25">
      <c r="C2566" s="14">
        <v>43708</v>
      </c>
      <c r="D2566" s="8">
        <v>0.56597222222222221</v>
      </c>
      <c r="E2566" s="76" t="s">
        <v>107</v>
      </c>
      <c r="F2566" s="8"/>
      <c r="G2566" s="8"/>
      <c r="H2566" s="15">
        <v>3</v>
      </c>
      <c r="I2566" s="13">
        <f t="shared" ref="I2566:I2629" si="120">IF(AND(C2566=C2565,H2566=H2565,D2565=D2566),I2565,I2565+1)</f>
        <v>1694</v>
      </c>
      <c r="J2566" s="8">
        <f t="shared" ref="J2566:J2629" si="121">IF(I2566=I2568,3,IF(I2566=I2567,2,1))</f>
        <v>3</v>
      </c>
      <c r="K2566" s="6">
        <f t="shared" ref="K2566:K2629" si="122">IF(J2564=3,3,IF(J2565=3,3,IF(J2565=2,2,J2566)))</f>
        <v>3</v>
      </c>
    </row>
    <row r="2567" spans="3:11" x14ac:dyDescent="0.25">
      <c r="C2567" s="14">
        <v>43708</v>
      </c>
      <c r="D2567" s="8">
        <v>0.56597222222222221</v>
      </c>
      <c r="E2567" s="76" t="s">
        <v>107</v>
      </c>
      <c r="F2567" s="8"/>
      <c r="G2567" s="8"/>
      <c r="H2567" s="15">
        <v>3</v>
      </c>
      <c r="I2567" s="13">
        <f t="shared" si="120"/>
        <v>1694</v>
      </c>
      <c r="J2567" s="8">
        <f t="shared" si="121"/>
        <v>2</v>
      </c>
      <c r="K2567" s="6">
        <f t="shared" si="122"/>
        <v>3</v>
      </c>
    </row>
    <row r="2568" spans="3:11" x14ac:dyDescent="0.25">
      <c r="C2568" s="14">
        <v>43708</v>
      </c>
      <c r="D2568" s="8">
        <v>0.56597222222222221</v>
      </c>
      <c r="E2568" s="76" t="s">
        <v>107</v>
      </c>
      <c r="F2568" s="8"/>
      <c r="G2568" s="8"/>
      <c r="H2568" s="15">
        <v>3</v>
      </c>
      <c r="I2568" s="13">
        <f t="shared" si="120"/>
        <v>1694</v>
      </c>
      <c r="J2568" s="8">
        <f t="shared" si="121"/>
        <v>1</v>
      </c>
      <c r="K2568" s="6">
        <f t="shared" si="122"/>
        <v>3</v>
      </c>
    </row>
    <row r="2569" spans="3:11" x14ac:dyDescent="0.25">
      <c r="C2569" s="14">
        <v>43708</v>
      </c>
      <c r="D2569" s="8">
        <v>0.59027777777777779</v>
      </c>
      <c r="E2569" s="76" t="s">
        <v>107</v>
      </c>
      <c r="F2569" s="8"/>
      <c r="G2569" s="8"/>
      <c r="H2569" s="15">
        <v>4</v>
      </c>
      <c r="I2569" s="13">
        <f t="shared" si="120"/>
        <v>1695</v>
      </c>
      <c r="J2569" s="8">
        <f t="shared" si="121"/>
        <v>3</v>
      </c>
      <c r="K2569" s="6">
        <f t="shared" si="122"/>
        <v>3</v>
      </c>
    </row>
    <row r="2570" spans="3:11" x14ac:dyDescent="0.25">
      <c r="C2570" s="14">
        <v>43708</v>
      </c>
      <c r="D2570" s="8">
        <v>0.59027777777777779</v>
      </c>
      <c r="E2570" s="76" t="s">
        <v>107</v>
      </c>
      <c r="F2570" s="8"/>
      <c r="G2570" s="8"/>
      <c r="H2570" s="15">
        <v>4</v>
      </c>
      <c r="I2570" s="13">
        <f t="shared" si="120"/>
        <v>1695</v>
      </c>
      <c r="J2570" s="8">
        <f t="shared" si="121"/>
        <v>2</v>
      </c>
      <c r="K2570" s="6">
        <f t="shared" si="122"/>
        <v>3</v>
      </c>
    </row>
    <row r="2571" spans="3:11" x14ac:dyDescent="0.25">
      <c r="C2571" s="14">
        <v>43708</v>
      </c>
      <c r="D2571" s="8">
        <v>0.59027777777777779</v>
      </c>
      <c r="E2571" s="76" t="s">
        <v>107</v>
      </c>
      <c r="F2571" s="8"/>
      <c r="G2571" s="8"/>
      <c r="H2571" s="15">
        <v>4</v>
      </c>
      <c r="I2571" s="13">
        <f t="shared" si="120"/>
        <v>1695</v>
      </c>
      <c r="J2571" s="8">
        <f t="shared" si="121"/>
        <v>1</v>
      </c>
      <c r="K2571" s="6">
        <f t="shared" si="122"/>
        <v>3</v>
      </c>
    </row>
    <row r="2572" spans="3:11" x14ac:dyDescent="0.25">
      <c r="C2572" s="14">
        <v>43708</v>
      </c>
      <c r="D2572" s="8">
        <v>0.64583333333333337</v>
      </c>
      <c r="E2572" s="76" t="s">
        <v>107</v>
      </c>
      <c r="F2572" s="8"/>
      <c r="G2572" s="8"/>
      <c r="H2572" s="15">
        <v>6</v>
      </c>
      <c r="I2572" s="13">
        <f t="shared" si="120"/>
        <v>1696</v>
      </c>
      <c r="J2572" s="8">
        <f t="shared" si="121"/>
        <v>3</v>
      </c>
      <c r="K2572" s="6">
        <f t="shared" si="122"/>
        <v>3</v>
      </c>
    </row>
    <row r="2573" spans="3:11" x14ac:dyDescent="0.25">
      <c r="C2573" s="14">
        <v>43708</v>
      </c>
      <c r="D2573" s="8">
        <v>0.64583333333333337</v>
      </c>
      <c r="E2573" s="76" t="s">
        <v>107</v>
      </c>
      <c r="F2573" s="8"/>
      <c r="G2573" s="8"/>
      <c r="H2573" s="15">
        <v>6</v>
      </c>
      <c r="I2573" s="13">
        <f t="shared" si="120"/>
        <v>1696</v>
      </c>
      <c r="J2573" s="8">
        <f t="shared" si="121"/>
        <v>2</v>
      </c>
      <c r="K2573" s="6">
        <f t="shared" si="122"/>
        <v>3</v>
      </c>
    </row>
    <row r="2574" spans="3:11" x14ac:dyDescent="0.25">
      <c r="C2574" s="14">
        <v>43708</v>
      </c>
      <c r="D2574" s="8">
        <v>0.64583333333333337</v>
      </c>
      <c r="E2574" s="76" t="s">
        <v>107</v>
      </c>
      <c r="F2574" s="8"/>
      <c r="G2574" s="8"/>
      <c r="H2574" s="15">
        <v>6</v>
      </c>
      <c r="I2574" s="13">
        <f t="shared" si="120"/>
        <v>1696</v>
      </c>
      <c r="J2574" s="8">
        <f t="shared" si="121"/>
        <v>1</v>
      </c>
      <c r="K2574" s="6">
        <f t="shared" si="122"/>
        <v>3</v>
      </c>
    </row>
    <row r="2575" spans="3:11" x14ac:dyDescent="0.25">
      <c r="C2575" s="14">
        <v>43708</v>
      </c>
      <c r="D2575" s="8">
        <v>0.67361111111111116</v>
      </c>
      <c r="E2575" s="76" t="s">
        <v>107</v>
      </c>
      <c r="F2575" s="8"/>
      <c r="G2575" s="8"/>
      <c r="H2575" s="15">
        <v>7</v>
      </c>
      <c r="I2575" s="13">
        <f t="shared" si="120"/>
        <v>1697</v>
      </c>
      <c r="J2575" s="8">
        <f t="shared" si="121"/>
        <v>3</v>
      </c>
      <c r="K2575" s="6">
        <f t="shared" si="122"/>
        <v>3</v>
      </c>
    </row>
    <row r="2576" spans="3:11" x14ac:dyDescent="0.25">
      <c r="C2576" s="14">
        <v>43708</v>
      </c>
      <c r="D2576" s="8">
        <v>0.67361111111111116</v>
      </c>
      <c r="E2576" s="76" t="s">
        <v>107</v>
      </c>
      <c r="F2576" s="8"/>
      <c r="G2576" s="8"/>
      <c r="H2576" s="15">
        <v>7</v>
      </c>
      <c r="I2576" s="13">
        <f t="shared" si="120"/>
        <v>1697</v>
      </c>
      <c r="J2576" s="8">
        <f t="shared" si="121"/>
        <v>2</v>
      </c>
      <c r="K2576" s="6">
        <f t="shared" si="122"/>
        <v>3</v>
      </c>
    </row>
    <row r="2577" spans="3:11" x14ac:dyDescent="0.25">
      <c r="C2577" s="14">
        <v>43708</v>
      </c>
      <c r="D2577" s="8">
        <v>0.67361111111111116</v>
      </c>
      <c r="E2577" s="76" t="s">
        <v>107</v>
      </c>
      <c r="F2577" s="8"/>
      <c r="G2577" s="8"/>
      <c r="H2577" s="15">
        <v>7</v>
      </c>
      <c r="I2577" s="13">
        <f t="shared" si="120"/>
        <v>1697</v>
      </c>
      <c r="J2577" s="8">
        <f t="shared" si="121"/>
        <v>1</v>
      </c>
      <c r="K2577" s="6">
        <f t="shared" si="122"/>
        <v>3</v>
      </c>
    </row>
    <row r="2578" spans="3:11" x14ac:dyDescent="0.25">
      <c r="C2578" s="14">
        <v>43708</v>
      </c>
      <c r="D2578" s="8">
        <v>0.70138888888888884</v>
      </c>
      <c r="E2578" s="76" t="s">
        <v>107</v>
      </c>
      <c r="F2578" s="8"/>
      <c r="G2578" s="8"/>
      <c r="H2578" s="15">
        <v>8</v>
      </c>
      <c r="I2578" s="13">
        <f t="shared" si="120"/>
        <v>1698</v>
      </c>
      <c r="J2578" s="8">
        <f t="shared" si="121"/>
        <v>3</v>
      </c>
      <c r="K2578" s="6">
        <f t="shared" si="122"/>
        <v>3</v>
      </c>
    </row>
    <row r="2579" spans="3:11" x14ac:dyDescent="0.25">
      <c r="C2579" s="14">
        <v>43708</v>
      </c>
      <c r="D2579" s="8">
        <v>0.70138888888888884</v>
      </c>
      <c r="E2579" s="76" t="s">
        <v>107</v>
      </c>
      <c r="F2579" s="8"/>
      <c r="G2579" s="8"/>
      <c r="H2579" s="15">
        <v>8</v>
      </c>
      <c r="I2579" s="13">
        <f t="shared" si="120"/>
        <v>1698</v>
      </c>
      <c r="J2579" s="8">
        <f t="shared" si="121"/>
        <v>2</v>
      </c>
      <c r="K2579" s="6">
        <f t="shared" si="122"/>
        <v>3</v>
      </c>
    </row>
    <row r="2580" spans="3:11" x14ac:dyDescent="0.25">
      <c r="C2580" s="14">
        <v>43708</v>
      </c>
      <c r="D2580" s="8">
        <v>0.70138888888888884</v>
      </c>
      <c r="E2580" s="76" t="s">
        <v>107</v>
      </c>
      <c r="F2580" s="8"/>
      <c r="G2580" s="8"/>
      <c r="H2580" s="15">
        <v>8</v>
      </c>
      <c r="I2580" s="13">
        <f t="shared" si="120"/>
        <v>1698</v>
      </c>
      <c r="J2580" s="8">
        <f t="shared" si="121"/>
        <v>1</v>
      </c>
      <c r="K2580" s="6">
        <f t="shared" si="122"/>
        <v>3</v>
      </c>
    </row>
    <row r="2581" spans="3:11" x14ac:dyDescent="0.25">
      <c r="C2581" s="14">
        <v>43708</v>
      </c>
      <c r="D2581" s="8">
        <v>0.72569444444444453</v>
      </c>
      <c r="E2581" s="76" t="s">
        <v>107</v>
      </c>
      <c r="F2581" s="8"/>
      <c r="G2581" s="8"/>
      <c r="H2581" s="15">
        <v>9</v>
      </c>
      <c r="I2581" s="13">
        <f t="shared" si="120"/>
        <v>1699</v>
      </c>
      <c r="J2581" s="8">
        <f t="shared" si="121"/>
        <v>3</v>
      </c>
      <c r="K2581" s="6">
        <f t="shared" si="122"/>
        <v>3</v>
      </c>
    </row>
    <row r="2582" spans="3:11" x14ac:dyDescent="0.25">
      <c r="C2582" s="14">
        <v>43708</v>
      </c>
      <c r="D2582" s="8">
        <v>0.72569444444444453</v>
      </c>
      <c r="E2582" s="76" t="s">
        <v>107</v>
      </c>
      <c r="F2582" s="8"/>
      <c r="G2582" s="8"/>
      <c r="H2582" s="15">
        <v>9</v>
      </c>
      <c r="I2582" s="13">
        <f t="shared" si="120"/>
        <v>1699</v>
      </c>
      <c r="J2582" s="8">
        <f t="shared" si="121"/>
        <v>2</v>
      </c>
      <c r="K2582" s="6">
        <f t="shared" si="122"/>
        <v>3</v>
      </c>
    </row>
    <row r="2583" spans="3:11" x14ac:dyDescent="0.25">
      <c r="C2583" s="14">
        <v>43708</v>
      </c>
      <c r="D2583" s="8">
        <v>0.72569444444444453</v>
      </c>
      <c r="E2583" s="76" t="s">
        <v>107</v>
      </c>
      <c r="F2583" s="8"/>
      <c r="G2583" s="8"/>
      <c r="H2583" s="15">
        <v>9</v>
      </c>
      <c r="I2583" s="13">
        <f t="shared" si="120"/>
        <v>1699</v>
      </c>
      <c r="J2583" s="8">
        <f t="shared" si="121"/>
        <v>1</v>
      </c>
      <c r="K2583" s="6">
        <f t="shared" si="122"/>
        <v>3</v>
      </c>
    </row>
    <row r="2584" spans="3:11" x14ac:dyDescent="0.25">
      <c r="C2584" s="14">
        <v>43715</v>
      </c>
      <c r="D2584" s="8">
        <v>0.56944444444444442</v>
      </c>
      <c r="E2584" s="76" t="s">
        <v>125</v>
      </c>
      <c r="F2584" s="8"/>
      <c r="G2584" s="8"/>
      <c r="H2584" s="15">
        <v>3</v>
      </c>
      <c r="I2584" s="13">
        <f t="shared" si="120"/>
        <v>1700</v>
      </c>
      <c r="J2584" s="8">
        <f t="shared" si="121"/>
        <v>3</v>
      </c>
      <c r="K2584" s="6">
        <f t="shared" si="122"/>
        <v>3</v>
      </c>
    </row>
    <row r="2585" spans="3:11" x14ac:dyDescent="0.25">
      <c r="C2585" s="14">
        <v>43715</v>
      </c>
      <c r="D2585" s="8">
        <v>0.56944444444444442</v>
      </c>
      <c r="E2585" s="76" t="s">
        <v>125</v>
      </c>
      <c r="F2585" s="8"/>
      <c r="G2585" s="8"/>
      <c r="H2585" s="15">
        <v>3</v>
      </c>
      <c r="I2585" s="13">
        <f t="shared" si="120"/>
        <v>1700</v>
      </c>
      <c r="J2585" s="8">
        <f t="shared" si="121"/>
        <v>2</v>
      </c>
      <c r="K2585" s="6">
        <f t="shared" si="122"/>
        <v>3</v>
      </c>
    </row>
    <row r="2586" spans="3:11" x14ac:dyDescent="0.25">
      <c r="C2586" s="14">
        <v>43715</v>
      </c>
      <c r="D2586" s="8">
        <v>0.56944444444444442</v>
      </c>
      <c r="E2586" s="76" t="s">
        <v>125</v>
      </c>
      <c r="F2586" s="8"/>
      <c r="G2586" s="8"/>
      <c r="H2586" s="15">
        <v>3</v>
      </c>
      <c r="I2586" s="13">
        <f t="shared" si="120"/>
        <v>1700</v>
      </c>
      <c r="J2586" s="8">
        <f t="shared" si="121"/>
        <v>1</v>
      </c>
      <c r="K2586" s="6">
        <f t="shared" si="122"/>
        <v>3</v>
      </c>
    </row>
    <row r="2587" spans="3:11" x14ac:dyDescent="0.25">
      <c r="C2587" s="14">
        <v>43715</v>
      </c>
      <c r="D2587" s="8">
        <v>0.59375</v>
      </c>
      <c r="E2587" s="76" t="s">
        <v>125</v>
      </c>
      <c r="F2587" s="8"/>
      <c r="G2587" s="8"/>
      <c r="H2587" s="15">
        <v>4</v>
      </c>
      <c r="I2587" s="13">
        <f t="shared" si="120"/>
        <v>1701</v>
      </c>
      <c r="J2587" s="8">
        <f t="shared" si="121"/>
        <v>3</v>
      </c>
      <c r="K2587" s="6">
        <f t="shared" si="122"/>
        <v>3</v>
      </c>
    </row>
    <row r="2588" spans="3:11" x14ac:dyDescent="0.25">
      <c r="C2588" s="14">
        <v>43715</v>
      </c>
      <c r="D2588" s="8">
        <v>0.59375</v>
      </c>
      <c r="E2588" s="76" t="s">
        <v>125</v>
      </c>
      <c r="F2588" s="8"/>
      <c r="G2588" s="8"/>
      <c r="H2588" s="15">
        <v>4</v>
      </c>
      <c r="I2588" s="13">
        <f t="shared" si="120"/>
        <v>1701</v>
      </c>
      <c r="J2588" s="8">
        <f t="shared" si="121"/>
        <v>2</v>
      </c>
      <c r="K2588" s="6">
        <f t="shared" si="122"/>
        <v>3</v>
      </c>
    </row>
    <row r="2589" spans="3:11" x14ac:dyDescent="0.25">
      <c r="C2589" s="14">
        <v>43715</v>
      </c>
      <c r="D2589" s="8">
        <v>0.59375</v>
      </c>
      <c r="E2589" s="76" t="s">
        <v>125</v>
      </c>
      <c r="F2589" s="8"/>
      <c r="G2589" s="8"/>
      <c r="H2589" s="15">
        <v>4</v>
      </c>
      <c r="I2589" s="13">
        <f t="shared" si="120"/>
        <v>1701</v>
      </c>
      <c r="J2589" s="8">
        <f t="shared" si="121"/>
        <v>1</v>
      </c>
      <c r="K2589" s="6">
        <f t="shared" si="122"/>
        <v>3</v>
      </c>
    </row>
    <row r="2590" spans="3:11" x14ac:dyDescent="0.25">
      <c r="C2590" s="14">
        <v>43715</v>
      </c>
      <c r="D2590" s="8">
        <v>0.64583333333333337</v>
      </c>
      <c r="E2590" s="76" t="s">
        <v>125</v>
      </c>
      <c r="F2590" s="8"/>
      <c r="G2590" s="8"/>
      <c r="H2590" s="15">
        <v>6</v>
      </c>
      <c r="I2590" s="13">
        <f t="shared" si="120"/>
        <v>1702</v>
      </c>
      <c r="J2590" s="8">
        <f t="shared" si="121"/>
        <v>3</v>
      </c>
      <c r="K2590" s="6">
        <f t="shared" si="122"/>
        <v>3</v>
      </c>
    </row>
    <row r="2591" spans="3:11" x14ac:dyDescent="0.25">
      <c r="C2591" s="14">
        <v>43715</v>
      </c>
      <c r="D2591" s="8">
        <v>0.64583333333333337</v>
      </c>
      <c r="E2591" s="76" t="s">
        <v>125</v>
      </c>
      <c r="F2591" s="8"/>
      <c r="G2591" s="8"/>
      <c r="H2591" s="15">
        <v>6</v>
      </c>
      <c r="I2591" s="13">
        <f t="shared" si="120"/>
        <v>1702</v>
      </c>
      <c r="J2591" s="8">
        <f t="shared" si="121"/>
        <v>2</v>
      </c>
      <c r="K2591" s="6">
        <f t="shared" si="122"/>
        <v>3</v>
      </c>
    </row>
    <row r="2592" spans="3:11" x14ac:dyDescent="0.25">
      <c r="C2592" s="14">
        <v>43715</v>
      </c>
      <c r="D2592" s="8">
        <v>0.64583333333333337</v>
      </c>
      <c r="E2592" s="76" t="s">
        <v>125</v>
      </c>
      <c r="F2592" s="8"/>
      <c r="G2592" s="8"/>
      <c r="H2592" s="15">
        <v>6</v>
      </c>
      <c r="I2592" s="13">
        <f t="shared" si="120"/>
        <v>1702</v>
      </c>
      <c r="J2592" s="8">
        <f t="shared" si="121"/>
        <v>1</v>
      </c>
      <c r="K2592" s="6">
        <f t="shared" si="122"/>
        <v>3</v>
      </c>
    </row>
    <row r="2593" spans="3:11" x14ac:dyDescent="0.25">
      <c r="C2593" s="14">
        <v>43715</v>
      </c>
      <c r="D2593" s="8">
        <v>0.67361111111111116</v>
      </c>
      <c r="E2593" s="76" t="s">
        <v>125</v>
      </c>
      <c r="F2593" s="8"/>
      <c r="G2593" s="8"/>
      <c r="H2593" s="15">
        <v>7</v>
      </c>
      <c r="I2593" s="13">
        <f t="shared" si="120"/>
        <v>1703</v>
      </c>
      <c r="J2593" s="8">
        <f t="shared" si="121"/>
        <v>3</v>
      </c>
      <c r="K2593" s="6">
        <f t="shared" si="122"/>
        <v>3</v>
      </c>
    </row>
    <row r="2594" spans="3:11" x14ac:dyDescent="0.25">
      <c r="C2594" s="14">
        <v>43715</v>
      </c>
      <c r="D2594" s="8">
        <v>0.67361111111111116</v>
      </c>
      <c r="E2594" s="76" t="s">
        <v>125</v>
      </c>
      <c r="F2594" s="8"/>
      <c r="G2594" s="8"/>
      <c r="H2594" s="15">
        <v>7</v>
      </c>
      <c r="I2594" s="13">
        <f t="shared" si="120"/>
        <v>1703</v>
      </c>
      <c r="J2594" s="8">
        <f t="shared" si="121"/>
        <v>2</v>
      </c>
      <c r="K2594" s="6">
        <f t="shared" si="122"/>
        <v>3</v>
      </c>
    </row>
    <row r="2595" spans="3:11" x14ac:dyDescent="0.25">
      <c r="C2595" s="14">
        <v>43715</v>
      </c>
      <c r="D2595" s="8">
        <v>0.67361111111111116</v>
      </c>
      <c r="E2595" s="76" t="s">
        <v>125</v>
      </c>
      <c r="F2595" s="8"/>
      <c r="G2595" s="8"/>
      <c r="H2595" s="15">
        <v>7</v>
      </c>
      <c r="I2595" s="13">
        <f t="shared" si="120"/>
        <v>1703</v>
      </c>
      <c r="J2595" s="8">
        <f t="shared" si="121"/>
        <v>1</v>
      </c>
      <c r="K2595" s="6">
        <f t="shared" si="122"/>
        <v>3</v>
      </c>
    </row>
    <row r="2596" spans="3:11" x14ac:dyDescent="0.25">
      <c r="C2596" s="14">
        <v>43715</v>
      </c>
      <c r="D2596" s="8">
        <v>0.70138888888888884</v>
      </c>
      <c r="E2596" s="76" t="s">
        <v>125</v>
      </c>
      <c r="F2596" s="8"/>
      <c r="G2596" s="8"/>
      <c r="H2596" s="15">
        <v>8</v>
      </c>
      <c r="I2596" s="13">
        <f t="shared" si="120"/>
        <v>1704</v>
      </c>
      <c r="J2596" s="8">
        <f t="shared" si="121"/>
        <v>3</v>
      </c>
      <c r="K2596" s="6">
        <f t="shared" si="122"/>
        <v>3</v>
      </c>
    </row>
    <row r="2597" spans="3:11" x14ac:dyDescent="0.25">
      <c r="C2597" s="14">
        <v>43715</v>
      </c>
      <c r="D2597" s="8">
        <v>0.70138888888888884</v>
      </c>
      <c r="E2597" s="76" t="s">
        <v>125</v>
      </c>
      <c r="F2597" s="8"/>
      <c r="G2597" s="8"/>
      <c r="H2597" s="15">
        <v>8</v>
      </c>
      <c r="I2597" s="13">
        <f t="shared" si="120"/>
        <v>1704</v>
      </c>
      <c r="J2597" s="8">
        <f t="shared" si="121"/>
        <v>2</v>
      </c>
      <c r="K2597" s="6">
        <f t="shared" si="122"/>
        <v>3</v>
      </c>
    </row>
    <row r="2598" spans="3:11" x14ac:dyDescent="0.25">
      <c r="C2598" s="14">
        <v>43715</v>
      </c>
      <c r="D2598" s="8">
        <v>0.70138888888888884</v>
      </c>
      <c r="E2598" s="76" t="s">
        <v>125</v>
      </c>
      <c r="F2598" s="8"/>
      <c r="G2598" s="8"/>
      <c r="H2598" s="15">
        <v>8</v>
      </c>
      <c r="I2598" s="13">
        <f t="shared" si="120"/>
        <v>1704</v>
      </c>
      <c r="J2598" s="8">
        <f t="shared" si="121"/>
        <v>1</v>
      </c>
      <c r="K2598" s="6">
        <f t="shared" si="122"/>
        <v>3</v>
      </c>
    </row>
    <row r="2599" spans="3:11" x14ac:dyDescent="0.25">
      <c r="C2599" s="14">
        <v>43715</v>
      </c>
      <c r="D2599" s="8">
        <v>0.72916666666666663</v>
      </c>
      <c r="E2599" s="76" t="s">
        <v>125</v>
      </c>
      <c r="F2599" s="8"/>
      <c r="G2599" s="8"/>
      <c r="H2599" s="15">
        <v>9</v>
      </c>
      <c r="I2599" s="13">
        <f t="shared" si="120"/>
        <v>1705</v>
      </c>
      <c r="J2599" s="8">
        <f t="shared" si="121"/>
        <v>3</v>
      </c>
      <c r="K2599" s="6">
        <f t="shared" si="122"/>
        <v>3</v>
      </c>
    </row>
    <row r="2600" spans="3:11" x14ac:dyDescent="0.25">
      <c r="C2600" s="14">
        <v>43715</v>
      </c>
      <c r="D2600" s="8">
        <v>0.72916666666666663</v>
      </c>
      <c r="E2600" s="76" t="s">
        <v>125</v>
      </c>
      <c r="F2600" s="8"/>
      <c r="G2600" s="8"/>
      <c r="H2600" s="15">
        <v>9</v>
      </c>
      <c r="I2600" s="13">
        <f t="shared" si="120"/>
        <v>1705</v>
      </c>
      <c r="J2600" s="8">
        <f t="shared" si="121"/>
        <v>2</v>
      </c>
      <c r="K2600" s="6">
        <f t="shared" si="122"/>
        <v>3</v>
      </c>
    </row>
    <row r="2601" spans="3:11" x14ac:dyDescent="0.25">
      <c r="C2601" s="14">
        <v>43715</v>
      </c>
      <c r="D2601" s="8">
        <v>0.72916666666666663</v>
      </c>
      <c r="E2601" s="76" t="s">
        <v>125</v>
      </c>
      <c r="F2601" s="8"/>
      <c r="G2601" s="8"/>
      <c r="H2601" s="15">
        <v>9</v>
      </c>
      <c r="I2601" s="13">
        <f t="shared" si="120"/>
        <v>1705</v>
      </c>
      <c r="J2601" s="8">
        <f t="shared" si="121"/>
        <v>1</v>
      </c>
      <c r="K2601" s="6">
        <f t="shared" si="122"/>
        <v>3</v>
      </c>
    </row>
    <row r="2602" spans="3:11" x14ac:dyDescent="0.25">
      <c r="C2602" s="14">
        <v>43722</v>
      </c>
      <c r="D2602" s="8">
        <v>0.52083333333333337</v>
      </c>
      <c r="E2602" s="76" t="s">
        <v>225</v>
      </c>
      <c r="F2602" s="8"/>
      <c r="G2602" s="8"/>
      <c r="H2602" s="15">
        <v>1</v>
      </c>
      <c r="I2602" s="13">
        <f t="shared" si="120"/>
        <v>1706</v>
      </c>
      <c r="J2602" s="8">
        <f t="shared" si="121"/>
        <v>3</v>
      </c>
      <c r="K2602" s="6">
        <f t="shared" si="122"/>
        <v>3</v>
      </c>
    </row>
    <row r="2603" spans="3:11" x14ac:dyDescent="0.25">
      <c r="C2603" s="14">
        <v>43722</v>
      </c>
      <c r="D2603" s="8">
        <v>0.52083333333333337</v>
      </c>
      <c r="E2603" s="76" t="s">
        <v>225</v>
      </c>
      <c r="F2603" s="8"/>
      <c r="G2603" s="8"/>
      <c r="H2603" s="15">
        <v>1</v>
      </c>
      <c r="I2603" s="13">
        <f t="shared" si="120"/>
        <v>1706</v>
      </c>
      <c r="J2603" s="8">
        <f t="shared" si="121"/>
        <v>2</v>
      </c>
      <c r="K2603" s="6">
        <f t="shared" si="122"/>
        <v>3</v>
      </c>
    </row>
    <row r="2604" spans="3:11" x14ac:dyDescent="0.25">
      <c r="C2604" s="14">
        <v>43722</v>
      </c>
      <c r="D2604" s="8">
        <v>0.52083333333333337</v>
      </c>
      <c r="E2604" s="76" t="s">
        <v>225</v>
      </c>
      <c r="F2604" s="8"/>
      <c r="G2604" s="8"/>
      <c r="H2604" s="15">
        <v>1</v>
      </c>
      <c r="I2604" s="13">
        <f t="shared" si="120"/>
        <v>1706</v>
      </c>
      <c r="J2604" s="8">
        <f t="shared" si="121"/>
        <v>1</v>
      </c>
      <c r="K2604" s="6">
        <f t="shared" si="122"/>
        <v>3</v>
      </c>
    </row>
    <row r="2605" spans="3:11" x14ac:dyDescent="0.25">
      <c r="C2605" s="14">
        <v>43722</v>
      </c>
      <c r="D2605" s="8">
        <v>0.59375</v>
      </c>
      <c r="E2605" s="76" t="s">
        <v>225</v>
      </c>
      <c r="F2605" s="8"/>
      <c r="G2605" s="8"/>
      <c r="H2605" s="15">
        <v>4</v>
      </c>
      <c r="I2605" s="13">
        <f t="shared" si="120"/>
        <v>1707</v>
      </c>
      <c r="J2605" s="8">
        <f t="shared" si="121"/>
        <v>1</v>
      </c>
      <c r="K2605" s="6">
        <f t="shared" si="122"/>
        <v>1</v>
      </c>
    </row>
    <row r="2606" spans="3:11" x14ac:dyDescent="0.25">
      <c r="C2606" s="14">
        <v>43722</v>
      </c>
      <c r="D2606" s="8">
        <v>0.63541666666666696</v>
      </c>
      <c r="E2606" s="76" t="s">
        <v>225</v>
      </c>
      <c r="F2606" s="8"/>
      <c r="G2606" s="8"/>
      <c r="H2606" s="15">
        <v>4</v>
      </c>
      <c r="I2606" s="13">
        <f t="shared" si="120"/>
        <v>1708</v>
      </c>
      <c r="J2606" s="8">
        <f t="shared" si="121"/>
        <v>1</v>
      </c>
      <c r="K2606" s="6">
        <f t="shared" si="122"/>
        <v>1</v>
      </c>
    </row>
    <row r="2607" spans="3:11" x14ac:dyDescent="0.25">
      <c r="C2607" s="14">
        <v>43722</v>
      </c>
      <c r="D2607" s="8">
        <v>0.67708333333333304</v>
      </c>
      <c r="E2607" s="76" t="s">
        <v>225</v>
      </c>
      <c r="F2607" s="8"/>
      <c r="G2607" s="8"/>
      <c r="H2607" s="15">
        <v>4</v>
      </c>
      <c r="I2607" s="13">
        <f t="shared" si="120"/>
        <v>1709</v>
      </c>
      <c r="J2607" s="8">
        <f t="shared" si="121"/>
        <v>1</v>
      </c>
      <c r="K2607" s="6">
        <f t="shared" si="122"/>
        <v>1</v>
      </c>
    </row>
    <row r="2608" spans="3:11" x14ac:dyDescent="0.25">
      <c r="C2608" s="14">
        <v>43722</v>
      </c>
      <c r="D2608" s="8">
        <v>0.61805555555555558</v>
      </c>
      <c r="E2608" s="76" t="s">
        <v>225</v>
      </c>
      <c r="F2608" s="8"/>
      <c r="G2608" s="8"/>
      <c r="H2608" s="15">
        <v>5</v>
      </c>
      <c r="I2608" s="13">
        <f t="shared" si="120"/>
        <v>1710</v>
      </c>
      <c r="J2608" s="8">
        <f t="shared" si="121"/>
        <v>3</v>
      </c>
      <c r="K2608" s="6">
        <f t="shared" si="122"/>
        <v>3</v>
      </c>
    </row>
    <row r="2609" spans="3:11" x14ac:dyDescent="0.25">
      <c r="C2609" s="14">
        <v>43722</v>
      </c>
      <c r="D2609" s="8">
        <v>0.61805555555555558</v>
      </c>
      <c r="E2609" s="76" t="s">
        <v>225</v>
      </c>
      <c r="F2609" s="8"/>
      <c r="G2609" s="8"/>
      <c r="H2609" s="15">
        <v>5</v>
      </c>
      <c r="I2609" s="13">
        <f t="shared" si="120"/>
        <v>1710</v>
      </c>
      <c r="J2609" s="8">
        <f t="shared" si="121"/>
        <v>2</v>
      </c>
      <c r="K2609" s="6">
        <f t="shared" si="122"/>
        <v>3</v>
      </c>
    </row>
    <row r="2610" spans="3:11" x14ac:dyDescent="0.25">
      <c r="C2610" s="14">
        <v>43722</v>
      </c>
      <c r="D2610" s="8">
        <v>0.61805555555555558</v>
      </c>
      <c r="E2610" s="76" t="s">
        <v>225</v>
      </c>
      <c r="F2610" s="8"/>
      <c r="G2610" s="8"/>
      <c r="H2610" s="15">
        <v>5</v>
      </c>
      <c r="I2610" s="13">
        <f t="shared" si="120"/>
        <v>1710</v>
      </c>
      <c r="J2610" s="8">
        <f t="shared" si="121"/>
        <v>1</v>
      </c>
      <c r="K2610" s="6">
        <f t="shared" si="122"/>
        <v>3</v>
      </c>
    </row>
    <row r="2611" spans="3:11" x14ac:dyDescent="0.25">
      <c r="C2611" s="14">
        <v>43722</v>
      </c>
      <c r="D2611" s="8">
        <v>0.64583333333333337</v>
      </c>
      <c r="E2611" s="76" t="s">
        <v>225</v>
      </c>
      <c r="F2611" s="8"/>
      <c r="G2611" s="8"/>
      <c r="H2611" s="15">
        <v>6</v>
      </c>
      <c r="I2611" s="13">
        <f t="shared" si="120"/>
        <v>1711</v>
      </c>
      <c r="J2611" s="8">
        <f t="shared" si="121"/>
        <v>3</v>
      </c>
      <c r="K2611" s="6">
        <f t="shared" si="122"/>
        <v>3</v>
      </c>
    </row>
    <row r="2612" spans="3:11" x14ac:dyDescent="0.25">
      <c r="C2612" s="14">
        <v>43722</v>
      </c>
      <c r="D2612" s="8">
        <v>0.64583333333333337</v>
      </c>
      <c r="E2612" s="76" t="s">
        <v>225</v>
      </c>
      <c r="F2612" s="8"/>
      <c r="G2612" s="8"/>
      <c r="H2612" s="15">
        <v>6</v>
      </c>
      <c r="I2612" s="13">
        <f t="shared" si="120"/>
        <v>1711</v>
      </c>
      <c r="J2612" s="8">
        <f t="shared" si="121"/>
        <v>2</v>
      </c>
      <c r="K2612" s="6">
        <f t="shared" si="122"/>
        <v>3</v>
      </c>
    </row>
    <row r="2613" spans="3:11" x14ac:dyDescent="0.25">
      <c r="C2613" s="14">
        <v>43722</v>
      </c>
      <c r="D2613" s="8">
        <v>0.64583333333333337</v>
      </c>
      <c r="E2613" s="76" t="s">
        <v>225</v>
      </c>
      <c r="F2613" s="8"/>
      <c r="G2613" s="8"/>
      <c r="H2613" s="15">
        <v>6</v>
      </c>
      <c r="I2613" s="13">
        <f t="shared" si="120"/>
        <v>1711</v>
      </c>
      <c r="J2613" s="8">
        <f t="shared" si="121"/>
        <v>1</v>
      </c>
      <c r="K2613" s="6">
        <f t="shared" si="122"/>
        <v>3</v>
      </c>
    </row>
    <row r="2614" spans="3:11" x14ac:dyDescent="0.25">
      <c r="C2614" s="14">
        <v>43722</v>
      </c>
      <c r="D2614" s="8">
        <v>0.67361111111111116</v>
      </c>
      <c r="E2614" s="76" t="s">
        <v>225</v>
      </c>
      <c r="F2614" s="8"/>
      <c r="G2614" s="8"/>
      <c r="H2614" s="15">
        <v>7</v>
      </c>
      <c r="I2614" s="13">
        <f t="shared" si="120"/>
        <v>1712</v>
      </c>
      <c r="J2614" s="8">
        <f t="shared" si="121"/>
        <v>3</v>
      </c>
      <c r="K2614" s="6">
        <f t="shared" si="122"/>
        <v>3</v>
      </c>
    </row>
    <row r="2615" spans="3:11" x14ac:dyDescent="0.25">
      <c r="C2615" s="14">
        <v>43722</v>
      </c>
      <c r="D2615" s="8">
        <v>0.67361111111111116</v>
      </c>
      <c r="E2615" s="76" t="s">
        <v>225</v>
      </c>
      <c r="F2615" s="8"/>
      <c r="G2615" s="8"/>
      <c r="H2615" s="15">
        <v>7</v>
      </c>
      <c r="I2615" s="13">
        <f t="shared" si="120"/>
        <v>1712</v>
      </c>
      <c r="J2615" s="8">
        <f t="shared" si="121"/>
        <v>2</v>
      </c>
      <c r="K2615" s="6">
        <f t="shared" si="122"/>
        <v>3</v>
      </c>
    </row>
    <row r="2616" spans="3:11" x14ac:dyDescent="0.25">
      <c r="C2616" s="14">
        <v>43722</v>
      </c>
      <c r="D2616" s="8">
        <v>0.67361111111111116</v>
      </c>
      <c r="E2616" s="76" t="s">
        <v>225</v>
      </c>
      <c r="F2616" s="8"/>
      <c r="G2616" s="8"/>
      <c r="H2616" s="15">
        <v>7</v>
      </c>
      <c r="I2616" s="13">
        <f t="shared" si="120"/>
        <v>1712</v>
      </c>
      <c r="J2616" s="8">
        <f t="shared" si="121"/>
        <v>1</v>
      </c>
      <c r="K2616" s="6">
        <f t="shared" si="122"/>
        <v>3</v>
      </c>
    </row>
    <row r="2617" spans="3:11" x14ac:dyDescent="0.25">
      <c r="C2617" s="14">
        <v>43722</v>
      </c>
      <c r="D2617" s="8">
        <v>0.70138888888888884</v>
      </c>
      <c r="E2617" s="76" t="s">
        <v>225</v>
      </c>
      <c r="F2617" s="8"/>
      <c r="G2617" s="8"/>
      <c r="H2617" s="15">
        <v>8</v>
      </c>
      <c r="I2617" s="13">
        <f t="shared" si="120"/>
        <v>1713</v>
      </c>
      <c r="J2617" s="8">
        <f t="shared" si="121"/>
        <v>3</v>
      </c>
      <c r="K2617" s="6">
        <f t="shared" si="122"/>
        <v>3</v>
      </c>
    </row>
    <row r="2618" spans="3:11" x14ac:dyDescent="0.25">
      <c r="C2618" s="14">
        <v>43722</v>
      </c>
      <c r="D2618" s="8">
        <v>0.70138888888888884</v>
      </c>
      <c r="E2618" s="76" t="s">
        <v>225</v>
      </c>
      <c r="F2618" s="8"/>
      <c r="G2618" s="8"/>
      <c r="H2618" s="15">
        <v>8</v>
      </c>
      <c r="I2618" s="13">
        <f t="shared" si="120"/>
        <v>1713</v>
      </c>
      <c r="J2618" s="8">
        <f t="shared" si="121"/>
        <v>2</v>
      </c>
      <c r="K2618" s="6">
        <f t="shared" si="122"/>
        <v>3</v>
      </c>
    </row>
    <row r="2619" spans="3:11" x14ac:dyDescent="0.25">
      <c r="C2619" s="14">
        <v>43722</v>
      </c>
      <c r="D2619" s="8">
        <v>0.70138888888888884</v>
      </c>
      <c r="E2619" s="76" t="s">
        <v>225</v>
      </c>
      <c r="F2619" s="8"/>
      <c r="G2619" s="8"/>
      <c r="H2619" s="15">
        <v>8</v>
      </c>
      <c r="I2619" s="13">
        <f t="shared" si="120"/>
        <v>1713</v>
      </c>
      <c r="J2619" s="8">
        <f t="shared" si="121"/>
        <v>1</v>
      </c>
      <c r="K2619" s="6">
        <f t="shared" si="122"/>
        <v>3</v>
      </c>
    </row>
    <row r="2620" spans="3:11" x14ac:dyDescent="0.25">
      <c r="C2620" s="14">
        <v>43722</v>
      </c>
      <c r="D2620" s="8">
        <v>0.72569444444444453</v>
      </c>
      <c r="E2620" s="76" t="s">
        <v>225</v>
      </c>
      <c r="F2620" s="8"/>
      <c r="G2620" s="8"/>
      <c r="H2620" s="15">
        <v>9</v>
      </c>
      <c r="I2620" s="13">
        <f t="shared" si="120"/>
        <v>1714</v>
      </c>
      <c r="J2620" s="8">
        <f t="shared" si="121"/>
        <v>3</v>
      </c>
      <c r="K2620" s="6">
        <f t="shared" si="122"/>
        <v>3</v>
      </c>
    </row>
    <row r="2621" spans="3:11" x14ac:dyDescent="0.25">
      <c r="C2621" s="14">
        <v>43722</v>
      </c>
      <c r="D2621" s="8">
        <v>0.72569444444444453</v>
      </c>
      <c r="E2621" s="76" t="s">
        <v>225</v>
      </c>
      <c r="F2621" s="8"/>
      <c r="G2621" s="8"/>
      <c r="H2621" s="15">
        <v>9</v>
      </c>
      <c r="I2621" s="13">
        <f t="shared" si="120"/>
        <v>1714</v>
      </c>
      <c r="J2621" s="8">
        <f t="shared" si="121"/>
        <v>2</v>
      </c>
      <c r="K2621" s="6">
        <f t="shared" si="122"/>
        <v>3</v>
      </c>
    </row>
    <row r="2622" spans="3:11" x14ac:dyDescent="0.25">
      <c r="C2622" s="14">
        <v>43722</v>
      </c>
      <c r="D2622" s="8">
        <v>0.72569444444444453</v>
      </c>
      <c r="E2622" s="76" t="s">
        <v>225</v>
      </c>
      <c r="F2622" s="8"/>
      <c r="G2622" s="8"/>
      <c r="H2622" s="15">
        <v>9</v>
      </c>
      <c r="I2622" s="13">
        <f t="shared" si="120"/>
        <v>1714</v>
      </c>
      <c r="J2622" s="8">
        <f t="shared" si="121"/>
        <v>1</v>
      </c>
      <c r="K2622" s="6">
        <f t="shared" si="122"/>
        <v>3</v>
      </c>
    </row>
    <row r="2623" spans="3:11" x14ac:dyDescent="0.25">
      <c r="C2623" s="14">
        <v>43729</v>
      </c>
      <c r="D2623" s="8">
        <v>0.59722222222222221</v>
      </c>
      <c r="E2623" s="76" t="s">
        <v>107</v>
      </c>
      <c r="F2623" s="8"/>
      <c r="G2623" s="8"/>
      <c r="H2623" s="15">
        <v>4</v>
      </c>
      <c r="I2623" s="13">
        <f t="shared" si="120"/>
        <v>1715</v>
      </c>
      <c r="J2623" s="8">
        <f t="shared" si="121"/>
        <v>3</v>
      </c>
      <c r="K2623" s="6">
        <f t="shared" si="122"/>
        <v>3</v>
      </c>
    </row>
    <row r="2624" spans="3:11" x14ac:dyDescent="0.25">
      <c r="C2624" s="14">
        <v>43729</v>
      </c>
      <c r="D2624" s="8">
        <v>0.59722222222222221</v>
      </c>
      <c r="E2624" s="76" t="s">
        <v>107</v>
      </c>
      <c r="F2624" s="8"/>
      <c r="G2624" s="8"/>
      <c r="H2624" s="15">
        <v>4</v>
      </c>
      <c r="I2624" s="13">
        <f t="shared" si="120"/>
        <v>1715</v>
      </c>
      <c r="J2624" s="8">
        <f t="shared" si="121"/>
        <v>2</v>
      </c>
      <c r="K2624" s="6">
        <f t="shared" si="122"/>
        <v>3</v>
      </c>
    </row>
    <row r="2625" spans="3:11" x14ac:dyDescent="0.25">
      <c r="C2625" s="14">
        <v>43729</v>
      </c>
      <c r="D2625" s="8">
        <v>0.59722222222222221</v>
      </c>
      <c r="E2625" s="76" t="s">
        <v>107</v>
      </c>
      <c r="F2625" s="8"/>
      <c r="G2625" s="8"/>
      <c r="H2625" s="15">
        <v>4</v>
      </c>
      <c r="I2625" s="13">
        <f t="shared" si="120"/>
        <v>1715</v>
      </c>
      <c r="J2625" s="8">
        <f t="shared" si="121"/>
        <v>1</v>
      </c>
      <c r="K2625" s="6">
        <f t="shared" si="122"/>
        <v>3</v>
      </c>
    </row>
    <row r="2626" spans="3:11" x14ac:dyDescent="0.25">
      <c r="C2626" s="14">
        <v>43729</v>
      </c>
      <c r="D2626" s="8">
        <v>0.62152777777777779</v>
      </c>
      <c r="E2626" s="76" t="s">
        <v>107</v>
      </c>
      <c r="F2626" s="8"/>
      <c r="G2626" s="8"/>
      <c r="H2626" s="15">
        <v>5</v>
      </c>
      <c r="I2626" s="13">
        <f t="shared" si="120"/>
        <v>1716</v>
      </c>
      <c r="J2626" s="8">
        <f t="shared" si="121"/>
        <v>3</v>
      </c>
      <c r="K2626" s="6">
        <f t="shared" si="122"/>
        <v>3</v>
      </c>
    </row>
    <row r="2627" spans="3:11" x14ac:dyDescent="0.25">
      <c r="C2627" s="14">
        <v>43729</v>
      </c>
      <c r="D2627" s="8">
        <v>0.62152777777777779</v>
      </c>
      <c r="E2627" s="76" t="s">
        <v>107</v>
      </c>
      <c r="F2627" s="8"/>
      <c r="G2627" s="8"/>
      <c r="H2627" s="15">
        <v>5</v>
      </c>
      <c r="I2627" s="13">
        <f t="shared" si="120"/>
        <v>1716</v>
      </c>
      <c r="J2627" s="8">
        <f t="shared" si="121"/>
        <v>2</v>
      </c>
      <c r="K2627" s="6">
        <f t="shared" si="122"/>
        <v>3</v>
      </c>
    </row>
    <row r="2628" spans="3:11" x14ac:dyDescent="0.25">
      <c r="C2628" s="14">
        <v>43729</v>
      </c>
      <c r="D2628" s="8">
        <v>0.62152777777777779</v>
      </c>
      <c r="E2628" s="76" t="s">
        <v>107</v>
      </c>
      <c r="F2628" s="8"/>
      <c r="G2628" s="8"/>
      <c r="H2628" s="15">
        <v>5</v>
      </c>
      <c r="I2628" s="13">
        <f t="shared" si="120"/>
        <v>1716</v>
      </c>
      <c r="J2628" s="8">
        <f t="shared" si="121"/>
        <v>1</v>
      </c>
      <c r="K2628" s="6">
        <f t="shared" si="122"/>
        <v>3</v>
      </c>
    </row>
    <row r="2629" spans="3:11" x14ac:dyDescent="0.25">
      <c r="C2629" s="14">
        <v>43729</v>
      </c>
      <c r="D2629" s="8">
        <v>0.64930555555555558</v>
      </c>
      <c r="E2629" s="76" t="s">
        <v>107</v>
      </c>
      <c r="F2629" s="8"/>
      <c r="G2629" s="8"/>
      <c r="H2629" s="15">
        <v>6</v>
      </c>
      <c r="I2629" s="13">
        <f t="shared" si="120"/>
        <v>1717</v>
      </c>
      <c r="J2629" s="8">
        <f t="shared" si="121"/>
        <v>3</v>
      </c>
      <c r="K2629" s="6">
        <f t="shared" si="122"/>
        <v>3</v>
      </c>
    </row>
    <row r="2630" spans="3:11" x14ac:dyDescent="0.25">
      <c r="C2630" s="14">
        <v>43729</v>
      </c>
      <c r="D2630" s="8">
        <v>0.64930555555555558</v>
      </c>
      <c r="E2630" s="76" t="s">
        <v>107</v>
      </c>
      <c r="F2630" s="8"/>
      <c r="G2630" s="8"/>
      <c r="H2630" s="15">
        <v>6</v>
      </c>
      <c r="I2630" s="13">
        <f t="shared" ref="I2630:I2693" si="123">IF(AND(C2630=C2629,H2630=H2629,D2629=D2630),I2629,I2629+1)</f>
        <v>1717</v>
      </c>
      <c r="J2630" s="8">
        <f t="shared" ref="J2630:J2693" si="124">IF(I2630=I2632,3,IF(I2630=I2631,2,1))</f>
        <v>2</v>
      </c>
      <c r="K2630" s="6">
        <f t="shared" ref="K2630:K2693" si="125">IF(J2628=3,3,IF(J2629=3,3,IF(J2629=2,2,J2630)))</f>
        <v>3</v>
      </c>
    </row>
    <row r="2631" spans="3:11" x14ac:dyDescent="0.25">
      <c r="C2631" s="14">
        <v>43729</v>
      </c>
      <c r="D2631" s="8">
        <v>0.64930555555555558</v>
      </c>
      <c r="E2631" s="76" t="s">
        <v>107</v>
      </c>
      <c r="F2631" s="8"/>
      <c r="G2631" s="8"/>
      <c r="H2631" s="15">
        <v>6</v>
      </c>
      <c r="I2631" s="13">
        <f t="shared" si="123"/>
        <v>1717</v>
      </c>
      <c r="J2631" s="8">
        <f t="shared" si="124"/>
        <v>1</v>
      </c>
      <c r="K2631" s="6">
        <f t="shared" si="125"/>
        <v>3</v>
      </c>
    </row>
    <row r="2632" spans="3:11" x14ac:dyDescent="0.25">
      <c r="C2632" s="14">
        <v>43729</v>
      </c>
      <c r="D2632" s="8">
        <v>0.67708333333333337</v>
      </c>
      <c r="E2632" s="76" t="s">
        <v>107</v>
      </c>
      <c r="F2632" s="8"/>
      <c r="G2632" s="8"/>
      <c r="H2632" s="15">
        <v>7</v>
      </c>
      <c r="I2632" s="13">
        <f t="shared" si="123"/>
        <v>1718</v>
      </c>
      <c r="J2632" s="8">
        <f t="shared" si="124"/>
        <v>3</v>
      </c>
      <c r="K2632" s="6">
        <f t="shared" si="125"/>
        <v>3</v>
      </c>
    </row>
    <row r="2633" spans="3:11" x14ac:dyDescent="0.25">
      <c r="C2633" s="14">
        <v>43729</v>
      </c>
      <c r="D2633" s="8">
        <v>0.67708333333333337</v>
      </c>
      <c r="E2633" s="76" t="s">
        <v>107</v>
      </c>
      <c r="F2633" s="8"/>
      <c r="G2633" s="8"/>
      <c r="H2633" s="15">
        <v>7</v>
      </c>
      <c r="I2633" s="13">
        <f t="shared" si="123"/>
        <v>1718</v>
      </c>
      <c r="J2633" s="8">
        <f t="shared" si="124"/>
        <v>2</v>
      </c>
      <c r="K2633" s="6">
        <f t="shared" si="125"/>
        <v>3</v>
      </c>
    </row>
    <row r="2634" spans="3:11" x14ac:dyDescent="0.25">
      <c r="C2634" s="14">
        <v>43729</v>
      </c>
      <c r="D2634" s="8">
        <v>0.67708333333333337</v>
      </c>
      <c r="E2634" s="76" t="s">
        <v>107</v>
      </c>
      <c r="F2634" s="8"/>
      <c r="G2634" s="8"/>
      <c r="H2634" s="15">
        <v>7</v>
      </c>
      <c r="I2634" s="13">
        <f t="shared" si="123"/>
        <v>1718</v>
      </c>
      <c r="J2634" s="8">
        <f t="shared" si="124"/>
        <v>1</v>
      </c>
      <c r="K2634" s="6">
        <f t="shared" si="125"/>
        <v>3</v>
      </c>
    </row>
    <row r="2635" spans="3:11" x14ac:dyDescent="0.25">
      <c r="C2635" s="14">
        <v>43729</v>
      </c>
      <c r="D2635" s="8">
        <v>0.73263888888888884</v>
      </c>
      <c r="E2635" s="76" t="s">
        <v>107</v>
      </c>
      <c r="F2635" s="8"/>
      <c r="G2635" s="8"/>
      <c r="H2635" s="15">
        <v>9</v>
      </c>
      <c r="I2635" s="13">
        <f t="shared" si="123"/>
        <v>1719</v>
      </c>
      <c r="J2635" s="8">
        <f t="shared" si="124"/>
        <v>3</v>
      </c>
      <c r="K2635" s="6">
        <f t="shared" si="125"/>
        <v>3</v>
      </c>
    </row>
    <row r="2636" spans="3:11" x14ac:dyDescent="0.25">
      <c r="C2636" s="14">
        <v>43729</v>
      </c>
      <c r="D2636" s="8">
        <v>0.73263888888888884</v>
      </c>
      <c r="E2636" s="76" t="s">
        <v>107</v>
      </c>
      <c r="F2636" s="8"/>
      <c r="G2636" s="8"/>
      <c r="H2636" s="15">
        <v>9</v>
      </c>
      <c r="I2636" s="13">
        <f t="shared" si="123"/>
        <v>1719</v>
      </c>
      <c r="J2636" s="8">
        <f t="shared" si="124"/>
        <v>2</v>
      </c>
      <c r="K2636" s="6">
        <f t="shared" si="125"/>
        <v>3</v>
      </c>
    </row>
    <row r="2637" spans="3:11" x14ac:dyDescent="0.25">
      <c r="C2637" s="14">
        <v>43729</v>
      </c>
      <c r="D2637" s="8">
        <v>0.73263888888888884</v>
      </c>
      <c r="E2637" s="76" t="s">
        <v>107</v>
      </c>
      <c r="F2637" s="8"/>
      <c r="G2637" s="8"/>
      <c r="H2637" s="15">
        <v>9</v>
      </c>
      <c r="I2637" s="13">
        <f t="shared" si="123"/>
        <v>1719</v>
      </c>
      <c r="J2637" s="8">
        <f t="shared" si="124"/>
        <v>1</v>
      </c>
      <c r="K2637" s="6">
        <f t="shared" si="125"/>
        <v>3</v>
      </c>
    </row>
    <row r="2638" spans="3:11" x14ac:dyDescent="0.25">
      <c r="C2638" s="14">
        <v>43735</v>
      </c>
      <c r="D2638" s="8">
        <v>0.8125</v>
      </c>
      <c r="E2638" s="76" t="s">
        <v>3</v>
      </c>
      <c r="F2638" s="8"/>
      <c r="G2638" s="8"/>
      <c r="H2638" s="15">
        <v>3</v>
      </c>
      <c r="I2638" s="13">
        <f t="shared" si="123"/>
        <v>1720</v>
      </c>
      <c r="J2638" s="8">
        <f t="shared" si="124"/>
        <v>2</v>
      </c>
      <c r="K2638" s="6">
        <f t="shared" si="125"/>
        <v>2</v>
      </c>
    </row>
    <row r="2639" spans="3:11" x14ac:dyDescent="0.25">
      <c r="C2639" s="14">
        <v>43735</v>
      </c>
      <c r="D2639" s="8">
        <v>0.8125</v>
      </c>
      <c r="E2639" s="76" t="s">
        <v>3</v>
      </c>
      <c r="F2639" s="8"/>
      <c r="G2639" s="8"/>
      <c r="H2639" s="15">
        <v>3</v>
      </c>
      <c r="I2639" s="13">
        <f t="shared" si="123"/>
        <v>1720</v>
      </c>
      <c r="J2639" s="8">
        <f t="shared" si="124"/>
        <v>1</v>
      </c>
      <c r="K2639" s="6">
        <f t="shared" si="125"/>
        <v>2</v>
      </c>
    </row>
    <row r="2640" spans="3:11" x14ac:dyDescent="0.25">
      <c r="C2640" s="14">
        <v>43735</v>
      </c>
      <c r="D2640" s="8">
        <v>0.875</v>
      </c>
      <c r="E2640" s="76" t="s">
        <v>3</v>
      </c>
      <c r="F2640" s="8"/>
      <c r="G2640" s="8"/>
      <c r="H2640" s="15">
        <v>6</v>
      </c>
      <c r="I2640" s="13">
        <f t="shared" si="123"/>
        <v>1721</v>
      </c>
      <c r="J2640" s="8">
        <f t="shared" si="124"/>
        <v>3</v>
      </c>
      <c r="K2640" s="6">
        <f t="shared" si="125"/>
        <v>3</v>
      </c>
    </row>
    <row r="2641" spans="3:11" x14ac:dyDescent="0.25">
      <c r="C2641" s="14">
        <v>43735</v>
      </c>
      <c r="D2641" s="8">
        <v>0.875</v>
      </c>
      <c r="E2641" s="76" t="s">
        <v>3</v>
      </c>
      <c r="F2641" s="8"/>
      <c r="G2641" s="8"/>
      <c r="H2641" s="15">
        <v>6</v>
      </c>
      <c r="I2641" s="13">
        <f t="shared" si="123"/>
        <v>1721</v>
      </c>
      <c r="J2641" s="8">
        <f t="shared" si="124"/>
        <v>2</v>
      </c>
      <c r="K2641" s="6">
        <f t="shared" si="125"/>
        <v>3</v>
      </c>
    </row>
    <row r="2642" spans="3:11" x14ac:dyDescent="0.25">
      <c r="C2642" s="14">
        <v>43735</v>
      </c>
      <c r="D2642" s="8">
        <v>0.875</v>
      </c>
      <c r="E2642" s="76" t="s">
        <v>3</v>
      </c>
      <c r="F2642" s="8"/>
      <c r="G2642" s="8"/>
      <c r="H2642" s="15">
        <v>6</v>
      </c>
      <c r="I2642" s="13">
        <f t="shared" si="123"/>
        <v>1721</v>
      </c>
      <c r="J2642" s="8">
        <f t="shared" si="124"/>
        <v>1</v>
      </c>
      <c r="K2642" s="6">
        <f t="shared" si="125"/>
        <v>3</v>
      </c>
    </row>
    <row r="2643" spans="3:11" x14ac:dyDescent="0.25">
      <c r="C2643" s="14">
        <v>43735</v>
      </c>
      <c r="D2643" s="8">
        <v>0.89583333333333337</v>
      </c>
      <c r="E2643" s="76" t="s">
        <v>3</v>
      </c>
      <c r="F2643" s="8"/>
      <c r="G2643" s="8"/>
      <c r="H2643" s="15">
        <v>7</v>
      </c>
      <c r="I2643" s="13">
        <f t="shared" si="123"/>
        <v>1722</v>
      </c>
      <c r="J2643" s="8">
        <f t="shared" si="124"/>
        <v>3</v>
      </c>
      <c r="K2643" s="6">
        <f t="shared" si="125"/>
        <v>3</v>
      </c>
    </row>
    <row r="2644" spans="3:11" x14ac:dyDescent="0.25">
      <c r="C2644" s="14">
        <v>43735</v>
      </c>
      <c r="D2644" s="8">
        <v>0.89583333333333337</v>
      </c>
      <c r="E2644" s="76" t="s">
        <v>3</v>
      </c>
      <c r="F2644" s="8"/>
      <c r="G2644" s="8"/>
      <c r="H2644" s="15">
        <v>7</v>
      </c>
      <c r="I2644" s="13">
        <f t="shared" si="123"/>
        <v>1722</v>
      </c>
      <c r="J2644" s="8">
        <f t="shared" si="124"/>
        <v>2</v>
      </c>
      <c r="K2644" s="6">
        <f t="shared" si="125"/>
        <v>3</v>
      </c>
    </row>
    <row r="2645" spans="3:11" x14ac:dyDescent="0.25">
      <c r="C2645" s="14">
        <v>43735</v>
      </c>
      <c r="D2645" s="8">
        <v>0.89583333333333337</v>
      </c>
      <c r="E2645" s="76" t="s">
        <v>3</v>
      </c>
      <c r="F2645" s="8"/>
      <c r="G2645" s="8"/>
      <c r="H2645" s="15">
        <v>7</v>
      </c>
      <c r="I2645" s="13">
        <f t="shared" si="123"/>
        <v>1722</v>
      </c>
      <c r="J2645" s="8">
        <f t="shared" si="124"/>
        <v>1</v>
      </c>
      <c r="K2645" s="6">
        <f t="shared" si="125"/>
        <v>3</v>
      </c>
    </row>
    <row r="2646" spans="3:11" x14ac:dyDescent="0.25">
      <c r="C2646" s="14">
        <v>43735</v>
      </c>
      <c r="D2646" s="8">
        <v>0.91666666666666663</v>
      </c>
      <c r="E2646" s="76" t="s">
        <v>3</v>
      </c>
      <c r="F2646" s="8"/>
      <c r="G2646" s="8"/>
      <c r="H2646" s="15">
        <v>8</v>
      </c>
      <c r="I2646" s="13">
        <f t="shared" si="123"/>
        <v>1723</v>
      </c>
      <c r="J2646" s="8">
        <f t="shared" si="124"/>
        <v>3</v>
      </c>
      <c r="K2646" s="6">
        <f t="shared" si="125"/>
        <v>3</v>
      </c>
    </row>
    <row r="2647" spans="3:11" x14ac:dyDescent="0.25">
      <c r="C2647" s="14">
        <v>43735</v>
      </c>
      <c r="D2647" s="8">
        <v>0.91666666666666663</v>
      </c>
      <c r="E2647" s="76" t="s">
        <v>3</v>
      </c>
      <c r="F2647" s="8"/>
      <c r="G2647" s="8"/>
      <c r="H2647" s="15">
        <v>8</v>
      </c>
      <c r="I2647" s="13">
        <f t="shared" si="123"/>
        <v>1723</v>
      </c>
      <c r="J2647" s="8">
        <f t="shared" si="124"/>
        <v>2</v>
      </c>
      <c r="K2647" s="6">
        <f t="shared" si="125"/>
        <v>3</v>
      </c>
    </row>
    <row r="2648" spans="3:11" x14ac:dyDescent="0.25">
      <c r="C2648" s="14">
        <v>43735</v>
      </c>
      <c r="D2648" s="8">
        <v>0.91666666666666663</v>
      </c>
      <c r="E2648" s="76" t="s">
        <v>3</v>
      </c>
      <c r="F2648" s="8"/>
      <c r="G2648" s="8"/>
      <c r="H2648" s="15">
        <v>8</v>
      </c>
      <c r="I2648" s="13">
        <f t="shared" si="123"/>
        <v>1723</v>
      </c>
      <c r="J2648" s="8">
        <f t="shared" si="124"/>
        <v>1</v>
      </c>
      <c r="K2648" s="6">
        <f t="shared" si="125"/>
        <v>3</v>
      </c>
    </row>
    <row r="2649" spans="3:11" x14ac:dyDescent="0.25">
      <c r="C2649" s="14">
        <v>43737</v>
      </c>
      <c r="D2649" s="8">
        <v>0.54166666666666663</v>
      </c>
      <c r="E2649" s="76" t="s">
        <v>107</v>
      </c>
      <c r="F2649" s="8"/>
      <c r="G2649" s="8"/>
      <c r="H2649" s="15">
        <v>1</v>
      </c>
      <c r="I2649" s="13">
        <f t="shared" si="123"/>
        <v>1724</v>
      </c>
      <c r="J2649" s="8">
        <f t="shared" si="124"/>
        <v>3</v>
      </c>
      <c r="K2649" s="6">
        <f t="shared" si="125"/>
        <v>3</v>
      </c>
    </row>
    <row r="2650" spans="3:11" x14ac:dyDescent="0.25">
      <c r="C2650" s="14">
        <v>43737</v>
      </c>
      <c r="D2650" s="8">
        <v>0.54166666666666663</v>
      </c>
      <c r="E2650" s="76" t="s">
        <v>107</v>
      </c>
      <c r="F2650" s="8"/>
      <c r="G2650" s="8"/>
      <c r="H2650" s="15">
        <v>1</v>
      </c>
      <c r="I2650" s="13">
        <f t="shared" si="123"/>
        <v>1724</v>
      </c>
      <c r="J2650" s="8">
        <f t="shared" si="124"/>
        <v>2</v>
      </c>
      <c r="K2650" s="6">
        <f t="shared" si="125"/>
        <v>3</v>
      </c>
    </row>
    <row r="2651" spans="3:11" x14ac:dyDescent="0.25">
      <c r="C2651" s="14">
        <v>43737</v>
      </c>
      <c r="D2651" s="8">
        <v>0.54166666666666663</v>
      </c>
      <c r="E2651" s="76" t="s">
        <v>107</v>
      </c>
      <c r="F2651" s="8"/>
      <c r="G2651" s="8"/>
      <c r="H2651" s="15">
        <v>1</v>
      </c>
      <c r="I2651" s="13">
        <f t="shared" si="123"/>
        <v>1724</v>
      </c>
      <c r="J2651" s="8">
        <f t="shared" si="124"/>
        <v>1</v>
      </c>
      <c r="K2651" s="6">
        <f t="shared" si="125"/>
        <v>3</v>
      </c>
    </row>
    <row r="2652" spans="3:11" x14ac:dyDescent="0.25">
      <c r="C2652" s="14">
        <v>43737</v>
      </c>
      <c r="D2652" s="8">
        <v>0.5625</v>
      </c>
      <c r="E2652" s="76" t="s">
        <v>107</v>
      </c>
      <c r="F2652" s="8"/>
      <c r="G2652" s="8"/>
      <c r="H2652" s="15">
        <v>2</v>
      </c>
      <c r="I2652" s="13">
        <f t="shared" si="123"/>
        <v>1725</v>
      </c>
      <c r="J2652" s="8">
        <f t="shared" si="124"/>
        <v>3</v>
      </c>
      <c r="K2652" s="6">
        <f t="shared" si="125"/>
        <v>3</v>
      </c>
    </row>
    <row r="2653" spans="3:11" x14ac:dyDescent="0.25">
      <c r="C2653" s="14">
        <v>43737</v>
      </c>
      <c r="D2653" s="8">
        <v>0.5625</v>
      </c>
      <c r="E2653" s="76" t="s">
        <v>107</v>
      </c>
      <c r="F2653" s="8"/>
      <c r="G2653" s="8"/>
      <c r="H2653" s="15">
        <v>2</v>
      </c>
      <c r="I2653" s="13">
        <f t="shared" si="123"/>
        <v>1725</v>
      </c>
      <c r="J2653" s="8">
        <f t="shared" si="124"/>
        <v>2</v>
      </c>
      <c r="K2653" s="6">
        <f t="shared" si="125"/>
        <v>3</v>
      </c>
    </row>
    <row r="2654" spans="3:11" x14ac:dyDescent="0.25">
      <c r="C2654" s="14">
        <v>43737</v>
      </c>
      <c r="D2654" s="8">
        <v>0.5625</v>
      </c>
      <c r="E2654" s="76" t="s">
        <v>107</v>
      </c>
      <c r="F2654" s="8"/>
      <c r="G2654" s="8"/>
      <c r="H2654" s="15">
        <v>2</v>
      </c>
      <c r="I2654" s="13">
        <f t="shared" si="123"/>
        <v>1725</v>
      </c>
      <c r="J2654" s="8">
        <f t="shared" si="124"/>
        <v>1</v>
      </c>
      <c r="K2654" s="6">
        <f t="shared" si="125"/>
        <v>3</v>
      </c>
    </row>
    <row r="2655" spans="3:11" x14ac:dyDescent="0.25">
      <c r="C2655" s="14">
        <v>43737</v>
      </c>
      <c r="D2655" s="8">
        <v>0.58333333333333337</v>
      </c>
      <c r="E2655" s="76" t="s">
        <v>107</v>
      </c>
      <c r="F2655" s="8"/>
      <c r="G2655" s="8"/>
      <c r="H2655" s="15">
        <v>3</v>
      </c>
      <c r="I2655" s="13">
        <f t="shared" si="123"/>
        <v>1726</v>
      </c>
      <c r="J2655" s="8">
        <f t="shared" si="124"/>
        <v>3</v>
      </c>
      <c r="K2655" s="6">
        <f t="shared" si="125"/>
        <v>3</v>
      </c>
    </row>
    <row r="2656" spans="3:11" x14ac:dyDescent="0.25">
      <c r="C2656" s="14">
        <v>43737</v>
      </c>
      <c r="D2656" s="8">
        <v>0.58333333333333337</v>
      </c>
      <c r="E2656" s="76" t="s">
        <v>107</v>
      </c>
      <c r="F2656" s="8"/>
      <c r="G2656" s="8"/>
      <c r="H2656" s="15">
        <v>3</v>
      </c>
      <c r="I2656" s="13">
        <f t="shared" si="123"/>
        <v>1726</v>
      </c>
      <c r="J2656" s="8">
        <f t="shared" si="124"/>
        <v>2</v>
      </c>
      <c r="K2656" s="6">
        <f t="shared" si="125"/>
        <v>3</v>
      </c>
    </row>
    <row r="2657" spans="3:11" x14ac:dyDescent="0.25">
      <c r="C2657" s="14">
        <v>43737</v>
      </c>
      <c r="D2657" s="8">
        <v>0.58333333333333337</v>
      </c>
      <c r="E2657" s="76" t="s">
        <v>107</v>
      </c>
      <c r="F2657" s="8"/>
      <c r="G2657" s="8"/>
      <c r="H2657" s="15">
        <v>3</v>
      </c>
      <c r="I2657" s="13">
        <f t="shared" si="123"/>
        <v>1726</v>
      </c>
      <c r="J2657" s="8">
        <f t="shared" si="124"/>
        <v>1</v>
      </c>
      <c r="K2657" s="6">
        <f t="shared" si="125"/>
        <v>3</v>
      </c>
    </row>
    <row r="2658" spans="3:11" x14ac:dyDescent="0.25">
      <c r="C2658" s="14">
        <v>43737</v>
      </c>
      <c r="D2658" s="8">
        <v>0.60416666666666663</v>
      </c>
      <c r="E2658" s="76" t="s">
        <v>107</v>
      </c>
      <c r="F2658" s="8"/>
      <c r="G2658" s="8"/>
      <c r="H2658" s="15">
        <v>4</v>
      </c>
      <c r="I2658" s="13">
        <f t="shared" si="123"/>
        <v>1727</v>
      </c>
      <c r="J2658" s="8">
        <f t="shared" si="124"/>
        <v>3</v>
      </c>
      <c r="K2658" s="6">
        <f t="shared" si="125"/>
        <v>3</v>
      </c>
    </row>
    <row r="2659" spans="3:11" x14ac:dyDescent="0.25">
      <c r="C2659" s="14">
        <v>43737</v>
      </c>
      <c r="D2659" s="8">
        <v>0.60416666666666663</v>
      </c>
      <c r="E2659" s="76" t="s">
        <v>107</v>
      </c>
      <c r="F2659" s="8"/>
      <c r="G2659" s="8"/>
      <c r="H2659" s="15">
        <v>4</v>
      </c>
      <c r="I2659" s="13">
        <f t="shared" si="123"/>
        <v>1727</v>
      </c>
      <c r="J2659" s="8">
        <f t="shared" si="124"/>
        <v>2</v>
      </c>
      <c r="K2659" s="6">
        <f t="shared" si="125"/>
        <v>3</v>
      </c>
    </row>
    <row r="2660" spans="3:11" x14ac:dyDescent="0.25">
      <c r="C2660" s="14">
        <v>43737</v>
      </c>
      <c r="D2660" s="8">
        <v>0.60416666666666663</v>
      </c>
      <c r="E2660" s="76" t="s">
        <v>107</v>
      </c>
      <c r="F2660" s="8"/>
      <c r="G2660" s="8"/>
      <c r="H2660" s="15">
        <v>4</v>
      </c>
      <c r="I2660" s="13">
        <f t="shared" si="123"/>
        <v>1727</v>
      </c>
      <c r="J2660" s="8">
        <f t="shared" si="124"/>
        <v>1</v>
      </c>
      <c r="K2660" s="6">
        <f t="shared" si="125"/>
        <v>3</v>
      </c>
    </row>
    <row r="2661" spans="3:11" x14ac:dyDescent="0.25">
      <c r="C2661" s="14">
        <v>43737</v>
      </c>
      <c r="D2661" s="8">
        <v>0.66666666666666663</v>
      </c>
      <c r="E2661" s="76" t="s">
        <v>107</v>
      </c>
      <c r="F2661" s="8"/>
      <c r="G2661" s="8"/>
      <c r="H2661" s="15">
        <v>7</v>
      </c>
      <c r="I2661" s="13">
        <f t="shared" si="123"/>
        <v>1728</v>
      </c>
      <c r="J2661" s="8">
        <f t="shared" si="124"/>
        <v>3</v>
      </c>
      <c r="K2661" s="6">
        <f t="shared" si="125"/>
        <v>3</v>
      </c>
    </row>
    <row r="2662" spans="3:11" x14ac:dyDescent="0.25">
      <c r="C2662" s="14">
        <v>43737</v>
      </c>
      <c r="D2662" s="8">
        <v>0.66666666666666663</v>
      </c>
      <c r="E2662" s="76" t="s">
        <v>107</v>
      </c>
      <c r="F2662" s="8"/>
      <c r="G2662" s="8"/>
      <c r="H2662" s="15">
        <v>7</v>
      </c>
      <c r="I2662" s="13">
        <f t="shared" si="123"/>
        <v>1728</v>
      </c>
      <c r="J2662" s="8">
        <f t="shared" si="124"/>
        <v>2</v>
      </c>
      <c r="K2662" s="6">
        <f t="shared" si="125"/>
        <v>3</v>
      </c>
    </row>
    <row r="2663" spans="3:11" x14ac:dyDescent="0.25">
      <c r="C2663" s="14">
        <v>43737</v>
      </c>
      <c r="D2663" s="8">
        <v>0.66666666666666663</v>
      </c>
      <c r="E2663" s="76" t="s">
        <v>107</v>
      </c>
      <c r="F2663" s="8"/>
      <c r="G2663" s="8"/>
      <c r="H2663" s="15">
        <v>7</v>
      </c>
      <c r="I2663" s="13">
        <f t="shared" si="123"/>
        <v>1728</v>
      </c>
      <c r="J2663" s="8">
        <f t="shared" si="124"/>
        <v>1</v>
      </c>
      <c r="K2663" s="6">
        <f t="shared" si="125"/>
        <v>3</v>
      </c>
    </row>
    <row r="2664" spans="3:11" x14ac:dyDescent="0.25">
      <c r="C2664" s="14">
        <v>43737</v>
      </c>
      <c r="D2664" s="8">
        <v>0.6875</v>
      </c>
      <c r="E2664" s="76" t="s">
        <v>107</v>
      </c>
      <c r="F2664" s="8"/>
      <c r="G2664" s="8"/>
      <c r="H2664" s="15">
        <v>8</v>
      </c>
      <c r="I2664" s="13">
        <f t="shared" si="123"/>
        <v>1729</v>
      </c>
      <c r="J2664" s="8">
        <f t="shared" si="124"/>
        <v>3</v>
      </c>
      <c r="K2664" s="6">
        <f t="shared" si="125"/>
        <v>3</v>
      </c>
    </row>
    <row r="2665" spans="3:11" x14ac:dyDescent="0.25">
      <c r="C2665" s="14">
        <v>43737</v>
      </c>
      <c r="D2665" s="8">
        <v>0.6875</v>
      </c>
      <c r="E2665" s="76" t="s">
        <v>107</v>
      </c>
      <c r="F2665" s="8"/>
      <c r="G2665" s="8"/>
      <c r="H2665" s="15">
        <v>8</v>
      </c>
      <c r="I2665" s="13">
        <f t="shared" si="123"/>
        <v>1729</v>
      </c>
      <c r="J2665" s="8">
        <f t="shared" si="124"/>
        <v>2</v>
      </c>
      <c r="K2665" s="6">
        <f t="shared" si="125"/>
        <v>3</v>
      </c>
    </row>
    <row r="2666" spans="3:11" x14ac:dyDescent="0.25">
      <c r="C2666" s="14">
        <v>43737</v>
      </c>
      <c r="D2666" s="8">
        <v>0.6875</v>
      </c>
      <c r="E2666" s="76" t="s">
        <v>107</v>
      </c>
      <c r="F2666" s="8"/>
      <c r="G2666" s="8"/>
      <c r="H2666" s="15">
        <v>8</v>
      </c>
      <c r="I2666" s="13">
        <f t="shared" si="123"/>
        <v>1729</v>
      </c>
      <c r="J2666" s="8">
        <f t="shared" si="124"/>
        <v>1</v>
      </c>
      <c r="K2666" s="6">
        <f t="shared" si="125"/>
        <v>3</v>
      </c>
    </row>
    <row r="2667" spans="3:11" x14ac:dyDescent="0.25">
      <c r="C2667" s="14">
        <v>43743</v>
      </c>
      <c r="D2667" s="8">
        <v>0.54861111111111105</v>
      </c>
      <c r="E2667" s="76" t="s">
        <v>225</v>
      </c>
      <c r="F2667" s="8"/>
      <c r="G2667" s="8"/>
      <c r="H2667" s="15">
        <v>2</v>
      </c>
      <c r="I2667" s="13">
        <f t="shared" si="123"/>
        <v>1730</v>
      </c>
      <c r="J2667" s="8">
        <f t="shared" si="124"/>
        <v>3</v>
      </c>
      <c r="K2667" s="6">
        <f t="shared" si="125"/>
        <v>3</v>
      </c>
    </row>
    <row r="2668" spans="3:11" x14ac:dyDescent="0.25">
      <c r="C2668" s="14">
        <v>43743</v>
      </c>
      <c r="D2668" s="8">
        <v>0.54861111111111105</v>
      </c>
      <c r="E2668" s="76" t="s">
        <v>225</v>
      </c>
      <c r="F2668" s="8"/>
      <c r="G2668" s="8"/>
      <c r="H2668" s="15">
        <v>2</v>
      </c>
      <c r="I2668" s="13">
        <f t="shared" si="123"/>
        <v>1730</v>
      </c>
      <c r="J2668" s="8">
        <f t="shared" si="124"/>
        <v>2</v>
      </c>
      <c r="K2668" s="6">
        <f t="shared" si="125"/>
        <v>3</v>
      </c>
    </row>
    <row r="2669" spans="3:11" x14ac:dyDescent="0.25">
      <c r="C2669" s="14">
        <v>43743</v>
      </c>
      <c r="D2669" s="8">
        <v>0.54861111111111105</v>
      </c>
      <c r="E2669" s="76" t="s">
        <v>225</v>
      </c>
      <c r="F2669" s="8"/>
      <c r="G2669" s="8"/>
      <c r="H2669" s="15">
        <v>2</v>
      </c>
      <c r="I2669" s="13">
        <f t="shared" si="123"/>
        <v>1730</v>
      </c>
      <c r="J2669" s="8">
        <f t="shared" si="124"/>
        <v>1</v>
      </c>
      <c r="K2669" s="6">
        <f t="shared" si="125"/>
        <v>3</v>
      </c>
    </row>
    <row r="2670" spans="3:11" x14ac:dyDescent="0.25">
      <c r="C2670" s="14">
        <v>43743</v>
      </c>
      <c r="D2670" s="8">
        <v>0.61458333333333337</v>
      </c>
      <c r="E2670" s="76" t="s">
        <v>225</v>
      </c>
      <c r="F2670" s="8"/>
      <c r="G2670" s="8"/>
      <c r="H2670" s="15">
        <v>4</v>
      </c>
      <c r="I2670" s="13">
        <f t="shared" si="123"/>
        <v>1731</v>
      </c>
      <c r="J2670" s="8">
        <f t="shared" si="124"/>
        <v>3</v>
      </c>
      <c r="K2670" s="6">
        <f t="shared" si="125"/>
        <v>3</v>
      </c>
    </row>
    <row r="2671" spans="3:11" x14ac:dyDescent="0.25">
      <c r="C2671" s="14">
        <v>43743</v>
      </c>
      <c r="D2671" s="8">
        <v>0.61458333333333337</v>
      </c>
      <c r="E2671" s="76" t="s">
        <v>225</v>
      </c>
      <c r="F2671" s="8"/>
      <c r="G2671" s="8"/>
      <c r="H2671" s="15">
        <v>4</v>
      </c>
      <c r="I2671" s="13">
        <f t="shared" si="123"/>
        <v>1731</v>
      </c>
      <c r="J2671" s="8">
        <f t="shared" si="124"/>
        <v>2</v>
      </c>
      <c r="K2671" s="6">
        <f t="shared" si="125"/>
        <v>3</v>
      </c>
    </row>
    <row r="2672" spans="3:11" x14ac:dyDescent="0.25">
      <c r="C2672" s="14">
        <v>43743</v>
      </c>
      <c r="D2672" s="8">
        <v>0.61458333333333337</v>
      </c>
      <c r="E2672" s="76" t="s">
        <v>225</v>
      </c>
      <c r="F2672" s="8"/>
      <c r="G2672" s="8"/>
      <c r="H2672" s="15">
        <v>4</v>
      </c>
      <c r="I2672" s="13">
        <f t="shared" si="123"/>
        <v>1731</v>
      </c>
      <c r="J2672" s="8">
        <f t="shared" si="124"/>
        <v>1</v>
      </c>
      <c r="K2672" s="6">
        <f t="shared" si="125"/>
        <v>3</v>
      </c>
    </row>
    <row r="2673" spans="3:11" x14ac:dyDescent="0.25">
      <c r="C2673" s="14">
        <v>43743</v>
      </c>
      <c r="D2673" s="8">
        <v>0.65625</v>
      </c>
      <c r="E2673" s="76" t="s">
        <v>225</v>
      </c>
      <c r="F2673" s="8"/>
      <c r="G2673" s="8"/>
      <c r="H2673" s="15">
        <v>6</v>
      </c>
      <c r="I2673" s="13">
        <f t="shared" si="123"/>
        <v>1732</v>
      </c>
      <c r="J2673" s="8">
        <f t="shared" si="124"/>
        <v>2</v>
      </c>
      <c r="K2673" s="6">
        <f t="shared" si="125"/>
        <v>2</v>
      </c>
    </row>
    <row r="2674" spans="3:11" x14ac:dyDescent="0.25">
      <c r="C2674" s="14">
        <v>43743</v>
      </c>
      <c r="D2674" s="8">
        <v>0.65625</v>
      </c>
      <c r="E2674" s="76" t="s">
        <v>225</v>
      </c>
      <c r="F2674" s="8"/>
      <c r="G2674" s="8"/>
      <c r="H2674" s="15">
        <v>6</v>
      </c>
      <c r="I2674" s="13">
        <f t="shared" si="123"/>
        <v>1732</v>
      </c>
      <c r="J2674" s="8">
        <f t="shared" si="124"/>
        <v>1</v>
      </c>
      <c r="K2674" s="6">
        <f t="shared" si="125"/>
        <v>2</v>
      </c>
    </row>
    <row r="2675" spans="3:11" x14ac:dyDescent="0.25">
      <c r="C2675" s="14">
        <v>43743</v>
      </c>
      <c r="D2675" s="8">
        <v>0.68402777777777779</v>
      </c>
      <c r="E2675" s="76" t="s">
        <v>225</v>
      </c>
      <c r="F2675" s="8"/>
      <c r="G2675" s="8"/>
      <c r="H2675" s="15">
        <v>7</v>
      </c>
      <c r="I2675" s="13">
        <f t="shared" si="123"/>
        <v>1733</v>
      </c>
      <c r="J2675" s="8">
        <f t="shared" si="124"/>
        <v>3</v>
      </c>
      <c r="K2675" s="6">
        <f t="shared" si="125"/>
        <v>3</v>
      </c>
    </row>
    <row r="2676" spans="3:11" x14ac:dyDescent="0.25">
      <c r="C2676" s="14">
        <v>43743</v>
      </c>
      <c r="D2676" s="8">
        <v>0.68402777777777779</v>
      </c>
      <c r="E2676" s="76" t="s">
        <v>225</v>
      </c>
      <c r="F2676" s="8"/>
      <c r="G2676" s="8"/>
      <c r="H2676" s="15">
        <v>7</v>
      </c>
      <c r="I2676" s="13">
        <f t="shared" si="123"/>
        <v>1733</v>
      </c>
      <c r="J2676" s="8">
        <f t="shared" si="124"/>
        <v>2</v>
      </c>
      <c r="K2676" s="6">
        <f t="shared" si="125"/>
        <v>3</v>
      </c>
    </row>
    <row r="2677" spans="3:11" x14ac:dyDescent="0.25">
      <c r="C2677" s="14">
        <v>43743</v>
      </c>
      <c r="D2677" s="8">
        <v>0.68402777777777779</v>
      </c>
      <c r="E2677" s="76" t="s">
        <v>225</v>
      </c>
      <c r="F2677" s="8"/>
      <c r="G2677" s="8"/>
      <c r="H2677" s="15">
        <v>7</v>
      </c>
      <c r="I2677" s="13">
        <f t="shared" si="123"/>
        <v>1733</v>
      </c>
      <c r="J2677" s="8">
        <f t="shared" si="124"/>
        <v>1</v>
      </c>
      <c r="K2677" s="6">
        <f t="shared" si="125"/>
        <v>3</v>
      </c>
    </row>
    <row r="2678" spans="3:11" x14ac:dyDescent="0.25">
      <c r="C2678" s="14">
        <v>43743</v>
      </c>
      <c r="D2678" s="8">
        <v>0.71180555555555547</v>
      </c>
      <c r="E2678" s="76" t="s">
        <v>225</v>
      </c>
      <c r="F2678" s="8"/>
      <c r="G2678" s="8"/>
      <c r="H2678" s="15">
        <v>8</v>
      </c>
      <c r="I2678" s="13">
        <f t="shared" si="123"/>
        <v>1734</v>
      </c>
      <c r="J2678" s="8">
        <f t="shared" si="124"/>
        <v>3</v>
      </c>
      <c r="K2678" s="6">
        <f t="shared" si="125"/>
        <v>3</v>
      </c>
    </row>
    <row r="2679" spans="3:11" x14ac:dyDescent="0.25">
      <c r="C2679" s="14">
        <v>43743</v>
      </c>
      <c r="D2679" s="8">
        <v>0.71180555555555547</v>
      </c>
      <c r="E2679" s="76" t="s">
        <v>225</v>
      </c>
      <c r="F2679" s="8"/>
      <c r="G2679" s="8"/>
      <c r="H2679" s="15">
        <v>8</v>
      </c>
      <c r="I2679" s="13">
        <f t="shared" si="123"/>
        <v>1734</v>
      </c>
      <c r="J2679" s="8">
        <f t="shared" si="124"/>
        <v>2</v>
      </c>
      <c r="K2679" s="6">
        <f t="shared" si="125"/>
        <v>3</v>
      </c>
    </row>
    <row r="2680" spans="3:11" x14ac:dyDescent="0.25">
      <c r="C2680" s="14">
        <v>43743</v>
      </c>
      <c r="D2680" s="8">
        <v>0.71180555555555547</v>
      </c>
      <c r="E2680" s="76" t="s">
        <v>225</v>
      </c>
      <c r="F2680" s="8"/>
      <c r="G2680" s="8"/>
      <c r="H2680" s="15">
        <v>8</v>
      </c>
      <c r="I2680" s="13">
        <f t="shared" si="123"/>
        <v>1734</v>
      </c>
      <c r="J2680" s="8">
        <f t="shared" si="124"/>
        <v>1</v>
      </c>
      <c r="K2680" s="6">
        <f t="shared" si="125"/>
        <v>3</v>
      </c>
    </row>
    <row r="2681" spans="3:11" x14ac:dyDescent="0.25">
      <c r="C2681" s="14">
        <v>43750</v>
      </c>
      <c r="D2681" s="8">
        <v>0.53472222222222221</v>
      </c>
      <c r="E2681" s="76" t="s">
        <v>107</v>
      </c>
      <c r="F2681" s="8"/>
      <c r="G2681" s="8"/>
      <c r="H2681" s="15">
        <v>2</v>
      </c>
      <c r="I2681" s="13">
        <f t="shared" si="123"/>
        <v>1735</v>
      </c>
      <c r="J2681" s="8">
        <f t="shared" si="124"/>
        <v>3</v>
      </c>
      <c r="K2681" s="6">
        <f t="shared" si="125"/>
        <v>3</v>
      </c>
    </row>
    <row r="2682" spans="3:11" x14ac:dyDescent="0.25">
      <c r="C2682" s="14">
        <v>43750</v>
      </c>
      <c r="D2682" s="8">
        <v>0.53472222222222221</v>
      </c>
      <c r="E2682" s="76" t="s">
        <v>107</v>
      </c>
      <c r="F2682" s="8"/>
      <c r="G2682" s="8"/>
      <c r="H2682" s="15">
        <v>2</v>
      </c>
      <c r="I2682" s="13">
        <f t="shared" si="123"/>
        <v>1735</v>
      </c>
      <c r="J2682" s="8">
        <f t="shared" si="124"/>
        <v>2</v>
      </c>
      <c r="K2682" s="6">
        <f t="shared" si="125"/>
        <v>3</v>
      </c>
    </row>
    <row r="2683" spans="3:11" x14ac:dyDescent="0.25">
      <c r="C2683" s="14">
        <v>43750</v>
      </c>
      <c r="D2683" s="8">
        <v>0.53472222222222221</v>
      </c>
      <c r="E2683" s="76" t="s">
        <v>107</v>
      </c>
      <c r="F2683" s="8"/>
      <c r="G2683" s="8"/>
      <c r="H2683" s="15">
        <v>2</v>
      </c>
      <c r="I2683" s="13">
        <f t="shared" si="123"/>
        <v>1735</v>
      </c>
      <c r="J2683" s="8">
        <f t="shared" si="124"/>
        <v>1</v>
      </c>
      <c r="K2683" s="6">
        <f t="shared" si="125"/>
        <v>3</v>
      </c>
    </row>
    <row r="2684" spans="3:11" x14ac:dyDescent="0.25">
      <c r="C2684" s="14">
        <v>43750</v>
      </c>
      <c r="D2684" s="8">
        <v>0.55902777777777779</v>
      </c>
      <c r="E2684" s="76" t="s">
        <v>107</v>
      </c>
      <c r="F2684" s="8"/>
      <c r="G2684" s="8"/>
      <c r="H2684" s="15">
        <v>3</v>
      </c>
      <c r="I2684" s="13">
        <f t="shared" si="123"/>
        <v>1736</v>
      </c>
      <c r="J2684" s="8">
        <f t="shared" si="124"/>
        <v>1</v>
      </c>
      <c r="K2684" s="6">
        <f t="shared" si="125"/>
        <v>1</v>
      </c>
    </row>
    <row r="2685" spans="3:11" x14ac:dyDescent="0.25">
      <c r="C2685" s="14">
        <v>43750</v>
      </c>
      <c r="D2685" s="8">
        <v>0.58333333333333337</v>
      </c>
      <c r="E2685" s="76" t="s">
        <v>107</v>
      </c>
      <c r="F2685" s="8"/>
      <c r="G2685" s="8"/>
      <c r="H2685" s="15">
        <v>4</v>
      </c>
      <c r="I2685" s="13">
        <f t="shared" si="123"/>
        <v>1737</v>
      </c>
      <c r="J2685" s="8">
        <f t="shared" si="124"/>
        <v>3</v>
      </c>
      <c r="K2685" s="6">
        <f t="shared" si="125"/>
        <v>3</v>
      </c>
    </row>
    <row r="2686" spans="3:11" x14ac:dyDescent="0.25">
      <c r="C2686" s="14">
        <v>43750</v>
      </c>
      <c r="D2686" s="8">
        <v>0.58333333333333337</v>
      </c>
      <c r="E2686" s="76" t="s">
        <v>107</v>
      </c>
      <c r="F2686" s="8"/>
      <c r="G2686" s="8"/>
      <c r="H2686" s="15">
        <v>4</v>
      </c>
      <c r="I2686" s="13">
        <f t="shared" si="123"/>
        <v>1737</v>
      </c>
      <c r="J2686" s="8">
        <f t="shared" si="124"/>
        <v>2</v>
      </c>
      <c r="K2686" s="6">
        <f t="shared" si="125"/>
        <v>3</v>
      </c>
    </row>
    <row r="2687" spans="3:11" x14ac:dyDescent="0.25">
      <c r="C2687" s="14">
        <v>43750</v>
      </c>
      <c r="D2687" s="8">
        <v>0.58333333333333337</v>
      </c>
      <c r="E2687" s="76" t="s">
        <v>107</v>
      </c>
      <c r="F2687" s="8"/>
      <c r="G2687" s="8"/>
      <c r="H2687" s="15">
        <v>4</v>
      </c>
      <c r="I2687" s="13">
        <f t="shared" si="123"/>
        <v>1737</v>
      </c>
      <c r="J2687" s="8">
        <f t="shared" si="124"/>
        <v>1</v>
      </c>
      <c r="K2687" s="6">
        <f t="shared" si="125"/>
        <v>3</v>
      </c>
    </row>
    <row r="2688" spans="3:11" x14ac:dyDescent="0.25">
      <c r="C2688" s="14">
        <v>43750</v>
      </c>
      <c r="D2688" s="8">
        <v>0.60763888888888895</v>
      </c>
      <c r="E2688" s="76" t="s">
        <v>107</v>
      </c>
      <c r="F2688" s="8"/>
      <c r="G2688" s="8"/>
      <c r="H2688" s="15">
        <v>5</v>
      </c>
      <c r="I2688" s="13">
        <f t="shared" si="123"/>
        <v>1738</v>
      </c>
      <c r="J2688" s="8">
        <f t="shared" si="124"/>
        <v>2</v>
      </c>
      <c r="K2688" s="6">
        <f t="shared" si="125"/>
        <v>2</v>
      </c>
    </row>
    <row r="2689" spans="3:11" x14ac:dyDescent="0.25">
      <c r="C2689" s="14">
        <v>43750</v>
      </c>
      <c r="D2689" s="8">
        <v>0.60763888888888895</v>
      </c>
      <c r="E2689" s="76" t="s">
        <v>107</v>
      </c>
      <c r="F2689" s="8"/>
      <c r="G2689" s="8"/>
      <c r="H2689" s="15">
        <v>5</v>
      </c>
      <c r="I2689" s="13">
        <f t="shared" si="123"/>
        <v>1738</v>
      </c>
      <c r="J2689" s="8">
        <f t="shared" si="124"/>
        <v>1</v>
      </c>
      <c r="K2689" s="6">
        <f t="shared" si="125"/>
        <v>2</v>
      </c>
    </row>
    <row r="2690" spans="3:11" x14ac:dyDescent="0.25">
      <c r="C2690" s="14">
        <v>43750</v>
      </c>
      <c r="D2690" s="8">
        <v>0.65972222222222221</v>
      </c>
      <c r="E2690" s="76" t="s">
        <v>107</v>
      </c>
      <c r="F2690" s="8"/>
      <c r="G2690" s="8"/>
      <c r="H2690" s="15">
        <v>7</v>
      </c>
      <c r="I2690" s="13">
        <f t="shared" si="123"/>
        <v>1739</v>
      </c>
      <c r="J2690" s="8">
        <f t="shared" si="124"/>
        <v>3</v>
      </c>
      <c r="K2690" s="6">
        <f t="shared" si="125"/>
        <v>3</v>
      </c>
    </row>
    <row r="2691" spans="3:11" x14ac:dyDescent="0.25">
      <c r="C2691" s="14">
        <v>43750</v>
      </c>
      <c r="D2691" s="8">
        <v>0.65972222222222221</v>
      </c>
      <c r="E2691" s="76" t="s">
        <v>107</v>
      </c>
      <c r="F2691" s="8"/>
      <c r="G2691" s="8"/>
      <c r="H2691" s="15">
        <v>7</v>
      </c>
      <c r="I2691" s="13">
        <f t="shared" si="123"/>
        <v>1739</v>
      </c>
      <c r="J2691" s="8">
        <f t="shared" si="124"/>
        <v>2</v>
      </c>
      <c r="K2691" s="6">
        <f t="shared" si="125"/>
        <v>3</v>
      </c>
    </row>
    <row r="2692" spans="3:11" x14ac:dyDescent="0.25">
      <c r="C2692" s="14">
        <v>43750</v>
      </c>
      <c r="D2692" s="8">
        <v>0.65972222222222221</v>
      </c>
      <c r="E2692" s="76" t="s">
        <v>107</v>
      </c>
      <c r="F2692" s="8"/>
      <c r="G2692" s="8"/>
      <c r="H2692" s="15">
        <v>7</v>
      </c>
      <c r="I2692" s="13">
        <f t="shared" si="123"/>
        <v>1739</v>
      </c>
      <c r="J2692" s="8">
        <f t="shared" si="124"/>
        <v>1</v>
      </c>
      <c r="K2692" s="6">
        <f t="shared" si="125"/>
        <v>3</v>
      </c>
    </row>
    <row r="2693" spans="3:11" x14ac:dyDescent="0.25">
      <c r="C2693" s="14">
        <v>43750</v>
      </c>
      <c r="D2693" s="8">
        <v>0.6875</v>
      </c>
      <c r="E2693" s="76" t="s">
        <v>107</v>
      </c>
      <c r="F2693" s="8"/>
      <c r="G2693" s="8"/>
      <c r="H2693" s="15">
        <v>8</v>
      </c>
      <c r="I2693" s="13">
        <f t="shared" si="123"/>
        <v>1740</v>
      </c>
      <c r="J2693" s="8">
        <f t="shared" si="124"/>
        <v>3</v>
      </c>
      <c r="K2693" s="6">
        <f t="shared" si="125"/>
        <v>3</v>
      </c>
    </row>
    <row r="2694" spans="3:11" x14ac:dyDescent="0.25">
      <c r="C2694" s="14">
        <v>43750</v>
      </c>
      <c r="D2694" s="8">
        <v>0.6875</v>
      </c>
      <c r="E2694" s="76" t="s">
        <v>107</v>
      </c>
      <c r="F2694" s="8"/>
      <c r="G2694" s="8"/>
      <c r="H2694" s="15">
        <v>8</v>
      </c>
      <c r="I2694" s="13">
        <f t="shared" ref="I2694:I2757" si="126">IF(AND(C2694=C2693,H2694=H2693,D2693=D2694),I2693,I2693+1)</f>
        <v>1740</v>
      </c>
      <c r="J2694" s="8">
        <f t="shared" ref="J2694:J2757" si="127">IF(I2694=I2696,3,IF(I2694=I2695,2,1))</f>
        <v>2</v>
      </c>
      <c r="K2694" s="6">
        <f t="shared" ref="K2694:K2757" si="128">IF(J2692=3,3,IF(J2693=3,3,IF(J2693=2,2,J2694)))</f>
        <v>3</v>
      </c>
    </row>
    <row r="2695" spans="3:11" x14ac:dyDescent="0.25">
      <c r="C2695" s="14">
        <v>43750</v>
      </c>
      <c r="D2695" s="8">
        <v>0.6875</v>
      </c>
      <c r="E2695" s="76" t="s">
        <v>107</v>
      </c>
      <c r="F2695" s="8"/>
      <c r="G2695" s="8"/>
      <c r="H2695" s="15">
        <v>8</v>
      </c>
      <c r="I2695" s="13">
        <f t="shared" si="126"/>
        <v>1740</v>
      </c>
      <c r="J2695" s="8">
        <f t="shared" si="127"/>
        <v>1</v>
      </c>
      <c r="K2695" s="6">
        <f t="shared" si="128"/>
        <v>3</v>
      </c>
    </row>
    <row r="2696" spans="3:11" x14ac:dyDescent="0.25">
      <c r="C2696" s="14">
        <v>43750</v>
      </c>
      <c r="D2696" s="8">
        <v>0.71527777777777779</v>
      </c>
      <c r="E2696" s="76" t="s">
        <v>107</v>
      </c>
      <c r="F2696" s="8"/>
      <c r="G2696" s="8"/>
      <c r="H2696" s="15">
        <v>9</v>
      </c>
      <c r="I2696" s="13">
        <f t="shared" si="126"/>
        <v>1741</v>
      </c>
      <c r="J2696" s="8">
        <f t="shared" si="127"/>
        <v>3</v>
      </c>
      <c r="K2696" s="6">
        <f t="shared" si="128"/>
        <v>3</v>
      </c>
    </row>
    <row r="2697" spans="3:11" x14ac:dyDescent="0.25">
      <c r="C2697" s="14">
        <v>43750</v>
      </c>
      <c r="D2697" s="8">
        <v>0.71527777777777779</v>
      </c>
      <c r="E2697" s="76" t="s">
        <v>107</v>
      </c>
      <c r="F2697" s="8"/>
      <c r="G2697" s="8"/>
      <c r="H2697" s="15">
        <v>9</v>
      </c>
      <c r="I2697" s="13">
        <f t="shared" si="126"/>
        <v>1741</v>
      </c>
      <c r="J2697" s="8">
        <f t="shared" si="127"/>
        <v>2</v>
      </c>
      <c r="K2697" s="6">
        <f t="shared" si="128"/>
        <v>3</v>
      </c>
    </row>
    <row r="2698" spans="3:11" x14ac:dyDescent="0.25">
      <c r="C2698" s="14">
        <v>43750</v>
      </c>
      <c r="D2698" s="8">
        <v>0.71527777777777779</v>
      </c>
      <c r="E2698" s="76" t="s">
        <v>107</v>
      </c>
      <c r="F2698" s="8"/>
      <c r="G2698" s="8"/>
      <c r="H2698" s="15">
        <v>9</v>
      </c>
      <c r="I2698" s="13">
        <f t="shared" si="126"/>
        <v>1741</v>
      </c>
      <c r="J2698" s="8">
        <f t="shared" si="127"/>
        <v>1</v>
      </c>
      <c r="K2698" s="6">
        <f t="shared" si="128"/>
        <v>3</v>
      </c>
    </row>
    <row r="2699" spans="3:11" x14ac:dyDescent="0.25">
      <c r="C2699" s="14">
        <v>43750</v>
      </c>
      <c r="D2699" s="8">
        <v>0.73958333333333337</v>
      </c>
      <c r="E2699" s="76" t="s">
        <v>107</v>
      </c>
      <c r="F2699" s="8"/>
      <c r="G2699" s="8"/>
      <c r="H2699" s="15">
        <v>10</v>
      </c>
      <c r="I2699" s="13">
        <f t="shared" si="126"/>
        <v>1742</v>
      </c>
      <c r="J2699" s="8">
        <f t="shared" si="127"/>
        <v>3</v>
      </c>
      <c r="K2699" s="6">
        <f t="shared" si="128"/>
        <v>3</v>
      </c>
    </row>
    <row r="2700" spans="3:11" x14ac:dyDescent="0.25">
      <c r="C2700" s="14">
        <v>43750</v>
      </c>
      <c r="D2700" s="8">
        <v>0.73958333333333337</v>
      </c>
      <c r="E2700" s="76" t="s">
        <v>107</v>
      </c>
      <c r="F2700" s="8"/>
      <c r="G2700" s="8"/>
      <c r="H2700" s="15">
        <v>10</v>
      </c>
      <c r="I2700" s="13">
        <f t="shared" si="126"/>
        <v>1742</v>
      </c>
      <c r="J2700" s="8">
        <f t="shared" si="127"/>
        <v>2</v>
      </c>
      <c r="K2700" s="6">
        <f t="shared" si="128"/>
        <v>3</v>
      </c>
    </row>
    <row r="2701" spans="3:11" x14ac:dyDescent="0.25">
      <c r="C2701" s="14">
        <v>43750</v>
      </c>
      <c r="D2701" s="8">
        <v>0.73958333333333337</v>
      </c>
      <c r="E2701" s="76" t="s">
        <v>107</v>
      </c>
      <c r="F2701" s="8"/>
      <c r="G2701" s="8"/>
      <c r="H2701" s="15">
        <v>10</v>
      </c>
      <c r="I2701" s="13">
        <f t="shared" si="126"/>
        <v>1742</v>
      </c>
      <c r="J2701" s="8">
        <f t="shared" si="127"/>
        <v>1</v>
      </c>
      <c r="K2701" s="6">
        <f t="shared" si="128"/>
        <v>3</v>
      </c>
    </row>
    <row r="2702" spans="3:11" x14ac:dyDescent="0.25">
      <c r="C2702" s="14">
        <v>43754</v>
      </c>
      <c r="D2702" s="8">
        <v>0.5625</v>
      </c>
      <c r="E2702" s="76" t="s">
        <v>107</v>
      </c>
      <c r="F2702" s="8"/>
      <c r="G2702" s="8"/>
      <c r="H2702" s="15">
        <v>1</v>
      </c>
      <c r="I2702" s="13">
        <f t="shared" si="126"/>
        <v>1743</v>
      </c>
      <c r="J2702" s="8">
        <f t="shared" si="127"/>
        <v>3</v>
      </c>
      <c r="K2702" s="6">
        <f t="shared" si="128"/>
        <v>3</v>
      </c>
    </row>
    <row r="2703" spans="3:11" x14ac:dyDescent="0.25">
      <c r="C2703" s="14">
        <v>43754</v>
      </c>
      <c r="D2703" s="8">
        <v>0.5625</v>
      </c>
      <c r="E2703" s="76" t="s">
        <v>107</v>
      </c>
      <c r="F2703" s="8"/>
      <c r="G2703" s="8"/>
      <c r="H2703" s="15">
        <v>1</v>
      </c>
      <c r="I2703" s="13">
        <f t="shared" si="126"/>
        <v>1743</v>
      </c>
      <c r="J2703" s="8">
        <f t="shared" si="127"/>
        <v>2</v>
      </c>
      <c r="K2703" s="6">
        <f t="shared" si="128"/>
        <v>3</v>
      </c>
    </row>
    <row r="2704" spans="3:11" x14ac:dyDescent="0.25">
      <c r="C2704" s="14">
        <v>43754</v>
      </c>
      <c r="D2704" s="8">
        <v>0.5625</v>
      </c>
      <c r="E2704" s="76" t="s">
        <v>107</v>
      </c>
      <c r="F2704" s="8"/>
      <c r="G2704" s="8"/>
      <c r="H2704" s="15">
        <v>1</v>
      </c>
      <c r="I2704" s="13">
        <f t="shared" si="126"/>
        <v>1743</v>
      </c>
      <c r="J2704" s="8">
        <f t="shared" si="127"/>
        <v>1</v>
      </c>
      <c r="K2704" s="6">
        <f t="shared" si="128"/>
        <v>3</v>
      </c>
    </row>
    <row r="2705" spans="3:11" x14ac:dyDescent="0.25">
      <c r="C2705" s="14">
        <v>43754</v>
      </c>
      <c r="D2705" s="8">
        <v>0.58333333333333337</v>
      </c>
      <c r="E2705" s="76" t="s">
        <v>107</v>
      </c>
      <c r="F2705" s="8"/>
      <c r="G2705" s="8"/>
      <c r="H2705" s="15">
        <v>2</v>
      </c>
      <c r="I2705" s="13">
        <f t="shared" si="126"/>
        <v>1744</v>
      </c>
      <c r="J2705" s="8">
        <f t="shared" si="127"/>
        <v>3</v>
      </c>
      <c r="K2705" s="6">
        <f t="shared" si="128"/>
        <v>3</v>
      </c>
    </row>
    <row r="2706" spans="3:11" x14ac:dyDescent="0.25">
      <c r="C2706" s="14">
        <v>43754</v>
      </c>
      <c r="D2706" s="8">
        <v>0.58333333333333337</v>
      </c>
      <c r="E2706" s="76" t="s">
        <v>107</v>
      </c>
      <c r="F2706" s="8"/>
      <c r="G2706" s="8"/>
      <c r="H2706" s="15">
        <v>2</v>
      </c>
      <c r="I2706" s="13">
        <f t="shared" si="126"/>
        <v>1744</v>
      </c>
      <c r="J2706" s="8">
        <f t="shared" si="127"/>
        <v>2</v>
      </c>
      <c r="K2706" s="6">
        <f t="shared" si="128"/>
        <v>3</v>
      </c>
    </row>
    <row r="2707" spans="3:11" x14ac:dyDescent="0.25">
      <c r="C2707" s="14">
        <v>43754</v>
      </c>
      <c r="D2707" s="8">
        <v>0.58333333333333337</v>
      </c>
      <c r="E2707" s="76" t="s">
        <v>107</v>
      </c>
      <c r="F2707" s="8"/>
      <c r="G2707" s="8"/>
      <c r="H2707" s="15">
        <v>2</v>
      </c>
      <c r="I2707" s="13">
        <f t="shared" si="126"/>
        <v>1744</v>
      </c>
      <c r="J2707" s="8">
        <f t="shared" si="127"/>
        <v>1</v>
      </c>
      <c r="K2707" s="6">
        <f t="shared" si="128"/>
        <v>3</v>
      </c>
    </row>
    <row r="2708" spans="3:11" x14ac:dyDescent="0.25">
      <c r="C2708" s="14">
        <v>43754</v>
      </c>
      <c r="D2708" s="8">
        <v>0.60069444444444442</v>
      </c>
      <c r="E2708" s="76" t="s">
        <v>107</v>
      </c>
      <c r="F2708" s="8"/>
      <c r="G2708" s="8"/>
      <c r="H2708" s="15">
        <v>3</v>
      </c>
      <c r="I2708" s="13">
        <f t="shared" si="126"/>
        <v>1745</v>
      </c>
      <c r="J2708" s="8">
        <f t="shared" si="127"/>
        <v>3</v>
      </c>
      <c r="K2708" s="6">
        <f t="shared" si="128"/>
        <v>3</v>
      </c>
    </row>
    <row r="2709" spans="3:11" x14ac:dyDescent="0.25">
      <c r="C2709" s="14">
        <v>43754</v>
      </c>
      <c r="D2709" s="8">
        <v>0.60069444444444442</v>
      </c>
      <c r="E2709" s="76" t="s">
        <v>107</v>
      </c>
      <c r="F2709" s="8"/>
      <c r="G2709" s="8"/>
      <c r="H2709" s="15">
        <v>3</v>
      </c>
      <c r="I2709" s="13">
        <f t="shared" si="126"/>
        <v>1745</v>
      </c>
      <c r="J2709" s="8">
        <f t="shared" si="127"/>
        <v>2</v>
      </c>
      <c r="K2709" s="6">
        <f t="shared" si="128"/>
        <v>3</v>
      </c>
    </row>
    <row r="2710" spans="3:11" x14ac:dyDescent="0.25">
      <c r="C2710" s="14">
        <v>43754</v>
      </c>
      <c r="D2710" s="8">
        <v>0.60069444444444442</v>
      </c>
      <c r="E2710" s="76" t="s">
        <v>107</v>
      </c>
      <c r="F2710" s="8"/>
      <c r="G2710" s="8"/>
      <c r="H2710" s="15">
        <v>3</v>
      </c>
      <c r="I2710" s="13">
        <f t="shared" si="126"/>
        <v>1745</v>
      </c>
      <c r="J2710" s="8">
        <f t="shared" si="127"/>
        <v>1</v>
      </c>
      <c r="K2710" s="6">
        <f t="shared" si="128"/>
        <v>3</v>
      </c>
    </row>
    <row r="2711" spans="3:11" x14ac:dyDescent="0.25">
      <c r="C2711" s="14">
        <v>43754</v>
      </c>
      <c r="D2711" s="8">
        <v>0.65625</v>
      </c>
      <c r="E2711" s="76" t="s">
        <v>107</v>
      </c>
      <c r="F2711" s="8"/>
      <c r="G2711" s="8"/>
      <c r="H2711" s="15">
        <v>5</v>
      </c>
      <c r="I2711" s="13">
        <f t="shared" si="126"/>
        <v>1746</v>
      </c>
      <c r="J2711" s="8">
        <f t="shared" si="127"/>
        <v>3</v>
      </c>
      <c r="K2711" s="6">
        <f t="shared" si="128"/>
        <v>3</v>
      </c>
    </row>
    <row r="2712" spans="3:11" x14ac:dyDescent="0.25">
      <c r="C2712" s="14">
        <v>43754</v>
      </c>
      <c r="D2712" s="8">
        <v>0.65625</v>
      </c>
      <c r="E2712" s="76" t="s">
        <v>107</v>
      </c>
      <c r="F2712" s="8"/>
      <c r="G2712" s="8"/>
      <c r="H2712" s="15">
        <v>5</v>
      </c>
      <c r="I2712" s="13">
        <f t="shared" si="126"/>
        <v>1746</v>
      </c>
      <c r="J2712" s="8">
        <f t="shared" si="127"/>
        <v>2</v>
      </c>
      <c r="K2712" s="6">
        <f t="shared" si="128"/>
        <v>3</v>
      </c>
    </row>
    <row r="2713" spans="3:11" x14ac:dyDescent="0.25">
      <c r="C2713" s="14">
        <v>43754</v>
      </c>
      <c r="D2713" s="8">
        <v>0.65625</v>
      </c>
      <c r="E2713" s="76" t="s">
        <v>107</v>
      </c>
      <c r="F2713" s="8"/>
      <c r="G2713" s="8"/>
      <c r="H2713" s="15">
        <v>5</v>
      </c>
      <c r="I2713" s="13">
        <f t="shared" si="126"/>
        <v>1746</v>
      </c>
      <c r="J2713" s="8">
        <f t="shared" si="127"/>
        <v>1</v>
      </c>
      <c r="K2713" s="6">
        <f t="shared" si="128"/>
        <v>3</v>
      </c>
    </row>
    <row r="2714" spans="3:11" x14ac:dyDescent="0.25">
      <c r="C2714" s="14">
        <v>43754</v>
      </c>
      <c r="D2714" s="8">
        <v>0.68402777777777779</v>
      </c>
      <c r="E2714" s="76" t="s">
        <v>107</v>
      </c>
      <c r="F2714" s="8"/>
      <c r="G2714" s="8"/>
      <c r="H2714" s="15">
        <v>6</v>
      </c>
      <c r="I2714" s="13">
        <f t="shared" si="126"/>
        <v>1747</v>
      </c>
      <c r="J2714" s="8">
        <f t="shared" si="127"/>
        <v>3</v>
      </c>
      <c r="K2714" s="6">
        <f t="shared" si="128"/>
        <v>3</v>
      </c>
    </row>
    <row r="2715" spans="3:11" x14ac:dyDescent="0.25">
      <c r="C2715" s="14">
        <v>43754</v>
      </c>
      <c r="D2715" s="8">
        <v>0.68402777777777779</v>
      </c>
      <c r="E2715" s="76" t="s">
        <v>107</v>
      </c>
      <c r="F2715" s="8"/>
      <c r="G2715" s="8"/>
      <c r="H2715" s="15">
        <v>6</v>
      </c>
      <c r="I2715" s="13">
        <f t="shared" si="126"/>
        <v>1747</v>
      </c>
      <c r="J2715" s="8">
        <f t="shared" si="127"/>
        <v>2</v>
      </c>
      <c r="K2715" s="6">
        <f t="shared" si="128"/>
        <v>3</v>
      </c>
    </row>
    <row r="2716" spans="3:11" x14ac:dyDescent="0.25">
      <c r="C2716" s="14">
        <v>43754</v>
      </c>
      <c r="D2716" s="8">
        <v>0.68402777777777779</v>
      </c>
      <c r="E2716" s="76" t="s">
        <v>107</v>
      </c>
      <c r="F2716" s="8"/>
      <c r="G2716" s="8"/>
      <c r="H2716" s="15">
        <v>6</v>
      </c>
      <c r="I2716" s="13">
        <f t="shared" si="126"/>
        <v>1747</v>
      </c>
      <c r="J2716" s="8">
        <f t="shared" si="127"/>
        <v>1</v>
      </c>
      <c r="K2716" s="6">
        <f t="shared" si="128"/>
        <v>3</v>
      </c>
    </row>
    <row r="2717" spans="3:11" x14ac:dyDescent="0.25">
      <c r="C2717" s="14">
        <v>43754</v>
      </c>
      <c r="D2717" s="8">
        <v>0.71180555555555547</v>
      </c>
      <c r="E2717" s="76" t="s">
        <v>107</v>
      </c>
      <c r="F2717" s="8"/>
      <c r="G2717" s="8"/>
      <c r="H2717" s="15">
        <v>7</v>
      </c>
      <c r="I2717" s="13">
        <f t="shared" si="126"/>
        <v>1748</v>
      </c>
      <c r="J2717" s="8">
        <f t="shared" si="127"/>
        <v>3</v>
      </c>
      <c r="K2717" s="6">
        <f t="shared" si="128"/>
        <v>3</v>
      </c>
    </row>
    <row r="2718" spans="3:11" x14ac:dyDescent="0.25">
      <c r="C2718" s="14">
        <v>43754</v>
      </c>
      <c r="D2718" s="8">
        <v>0.71180555555555547</v>
      </c>
      <c r="E2718" s="76" t="s">
        <v>107</v>
      </c>
      <c r="F2718" s="8"/>
      <c r="G2718" s="8"/>
      <c r="H2718" s="15">
        <v>7</v>
      </c>
      <c r="I2718" s="13">
        <f t="shared" si="126"/>
        <v>1748</v>
      </c>
      <c r="J2718" s="8">
        <f t="shared" si="127"/>
        <v>2</v>
      </c>
      <c r="K2718" s="6">
        <f t="shared" si="128"/>
        <v>3</v>
      </c>
    </row>
    <row r="2719" spans="3:11" x14ac:dyDescent="0.25">
      <c r="C2719" s="14">
        <v>43754</v>
      </c>
      <c r="D2719" s="8">
        <v>0.71180555555555547</v>
      </c>
      <c r="E2719" s="76" t="s">
        <v>107</v>
      </c>
      <c r="F2719" s="8"/>
      <c r="G2719" s="8"/>
      <c r="H2719" s="15">
        <v>7</v>
      </c>
      <c r="I2719" s="13">
        <f t="shared" si="126"/>
        <v>1748</v>
      </c>
      <c r="J2719" s="8">
        <f t="shared" si="127"/>
        <v>1</v>
      </c>
      <c r="K2719" s="6">
        <f t="shared" si="128"/>
        <v>3</v>
      </c>
    </row>
    <row r="2720" spans="3:11" x14ac:dyDescent="0.25">
      <c r="C2720" s="14">
        <v>43754</v>
      </c>
      <c r="D2720" s="8">
        <v>0.73958333333333337</v>
      </c>
      <c r="E2720" s="76" t="s">
        <v>107</v>
      </c>
      <c r="F2720" s="8"/>
      <c r="G2720" s="8"/>
      <c r="H2720" s="15">
        <v>8</v>
      </c>
      <c r="I2720" s="13">
        <f t="shared" si="126"/>
        <v>1749</v>
      </c>
      <c r="J2720" s="8">
        <f t="shared" si="127"/>
        <v>3</v>
      </c>
      <c r="K2720" s="6">
        <f t="shared" si="128"/>
        <v>3</v>
      </c>
    </row>
    <row r="2721" spans="3:11" x14ac:dyDescent="0.25">
      <c r="C2721" s="14">
        <v>43754</v>
      </c>
      <c r="D2721" s="8">
        <v>0.73958333333333337</v>
      </c>
      <c r="E2721" s="76" t="s">
        <v>107</v>
      </c>
      <c r="F2721" s="8"/>
      <c r="G2721" s="8"/>
      <c r="H2721" s="15">
        <v>8</v>
      </c>
      <c r="I2721" s="13">
        <f t="shared" si="126"/>
        <v>1749</v>
      </c>
      <c r="J2721" s="8">
        <f t="shared" si="127"/>
        <v>2</v>
      </c>
      <c r="K2721" s="6">
        <f t="shared" si="128"/>
        <v>3</v>
      </c>
    </row>
    <row r="2722" spans="3:11" x14ac:dyDescent="0.25">
      <c r="C2722" s="14">
        <v>43754</v>
      </c>
      <c r="D2722" s="8">
        <v>0.73958333333333337</v>
      </c>
      <c r="E2722" s="76" t="s">
        <v>107</v>
      </c>
      <c r="F2722" s="8"/>
      <c r="G2722" s="8"/>
      <c r="H2722" s="15">
        <v>8</v>
      </c>
      <c r="I2722" s="13">
        <f t="shared" si="126"/>
        <v>1749</v>
      </c>
      <c r="J2722" s="8">
        <f t="shared" si="127"/>
        <v>1</v>
      </c>
      <c r="K2722" s="6">
        <f t="shared" si="128"/>
        <v>3</v>
      </c>
    </row>
    <row r="2723" spans="3:11" x14ac:dyDescent="0.25">
      <c r="C2723" s="14">
        <v>43757</v>
      </c>
      <c r="D2723" s="8">
        <v>0.51041666666666663</v>
      </c>
      <c r="E2723" s="76" t="s">
        <v>107</v>
      </c>
      <c r="F2723" s="8"/>
      <c r="G2723" s="8"/>
      <c r="H2723" s="15">
        <v>1</v>
      </c>
      <c r="I2723" s="13">
        <f t="shared" si="126"/>
        <v>1750</v>
      </c>
      <c r="J2723" s="8">
        <f t="shared" si="127"/>
        <v>3</v>
      </c>
      <c r="K2723" s="6">
        <f t="shared" si="128"/>
        <v>3</v>
      </c>
    </row>
    <row r="2724" spans="3:11" x14ac:dyDescent="0.25">
      <c r="C2724" s="14">
        <v>43757</v>
      </c>
      <c r="D2724" s="8">
        <v>0.51041666666666663</v>
      </c>
      <c r="E2724" s="76" t="s">
        <v>107</v>
      </c>
      <c r="F2724" s="8"/>
      <c r="G2724" s="8"/>
      <c r="H2724" s="15">
        <v>1</v>
      </c>
      <c r="I2724" s="13">
        <f t="shared" si="126"/>
        <v>1750</v>
      </c>
      <c r="J2724" s="8">
        <f t="shared" si="127"/>
        <v>2</v>
      </c>
      <c r="K2724" s="6">
        <f t="shared" si="128"/>
        <v>3</v>
      </c>
    </row>
    <row r="2725" spans="3:11" x14ac:dyDescent="0.25">
      <c r="C2725" s="14">
        <v>43757</v>
      </c>
      <c r="D2725" s="8">
        <v>0.51041666666666663</v>
      </c>
      <c r="E2725" s="76" t="s">
        <v>107</v>
      </c>
      <c r="F2725" s="8"/>
      <c r="G2725" s="8"/>
      <c r="H2725" s="15">
        <v>1</v>
      </c>
      <c r="I2725" s="13">
        <f t="shared" si="126"/>
        <v>1750</v>
      </c>
      <c r="J2725" s="8">
        <f t="shared" si="127"/>
        <v>1</v>
      </c>
      <c r="K2725" s="6">
        <f t="shared" si="128"/>
        <v>3</v>
      </c>
    </row>
    <row r="2726" spans="3:11" x14ac:dyDescent="0.25">
      <c r="C2726" s="14">
        <v>43757</v>
      </c>
      <c r="D2726" s="8">
        <v>0.60763888888888895</v>
      </c>
      <c r="E2726" s="76" t="s">
        <v>107</v>
      </c>
      <c r="F2726" s="8"/>
      <c r="G2726" s="8"/>
      <c r="H2726" s="15">
        <v>5</v>
      </c>
      <c r="I2726" s="13">
        <f t="shared" si="126"/>
        <v>1751</v>
      </c>
      <c r="J2726" s="8">
        <f t="shared" si="127"/>
        <v>3</v>
      </c>
      <c r="K2726" s="6">
        <f t="shared" si="128"/>
        <v>3</v>
      </c>
    </row>
    <row r="2727" spans="3:11" x14ac:dyDescent="0.25">
      <c r="C2727" s="14">
        <v>43757</v>
      </c>
      <c r="D2727" s="8">
        <v>0.60763888888888895</v>
      </c>
      <c r="E2727" s="76" t="s">
        <v>107</v>
      </c>
      <c r="F2727" s="8"/>
      <c r="G2727" s="8"/>
      <c r="H2727" s="15">
        <v>5</v>
      </c>
      <c r="I2727" s="13">
        <f t="shared" si="126"/>
        <v>1751</v>
      </c>
      <c r="J2727" s="8">
        <f t="shared" si="127"/>
        <v>2</v>
      </c>
      <c r="K2727" s="6">
        <f t="shared" si="128"/>
        <v>3</v>
      </c>
    </row>
    <row r="2728" spans="3:11" x14ac:dyDescent="0.25">
      <c r="C2728" s="14">
        <v>43757</v>
      </c>
      <c r="D2728" s="8">
        <v>0.60763888888888895</v>
      </c>
      <c r="E2728" s="76" t="s">
        <v>107</v>
      </c>
      <c r="F2728" s="8"/>
      <c r="G2728" s="8"/>
      <c r="H2728" s="15">
        <v>5</v>
      </c>
      <c r="I2728" s="13">
        <f t="shared" si="126"/>
        <v>1751</v>
      </c>
      <c r="J2728" s="8">
        <f t="shared" si="127"/>
        <v>1</v>
      </c>
      <c r="K2728" s="6">
        <f t="shared" si="128"/>
        <v>3</v>
      </c>
    </row>
    <row r="2729" spans="3:11" x14ac:dyDescent="0.25">
      <c r="C2729" s="14">
        <v>43757</v>
      </c>
      <c r="D2729" s="8">
        <v>0.65625</v>
      </c>
      <c r="E2729" s="76" t="s">
        <v>107</v>
      </c>
      <c r="F2729" s="8"/>
      <c r="G2729" s="8"/>
      <c r="H2729" s="15">
        <v>7</v>
      </c>
      <c r="I2729" s="13">
        <f t="shared" si="126"/>
        <v>1752</v>
      </c>
      <c r="J2729" s="8">
        <f t="shared" si="127"/>
        <v>3</v>
      </c>
      <c r="K2729" s="6">
        <f t="shared" si="128"/>
        <v>3</v>
      </c>
    </row>
    <row r="2730" spans="3:11" x14ac:dyDescent="0.25">
      <c r="C2730" s="14">
        <v>43757</v>
      </c>
      <c r="D2730" s="8">
        <v>0.65625</v>
      </c>
      <c r="E2730" s="76" t="s">
        <v>107</v>
      </c>
      <c r="F2730" s="8"/>
      <c r="G2730" s="8"/>
      <c r="H2730" s="15">
        <v>7</v>
      </c>
      <c r="I2730" s="13">
        <f t="shared" si="126"/>
        <v>1752</v>
      </c>
      <c r="J2730" s="8">
        <f t="shared" si="127"/>
        <v>2</v>
      </c>
      <c r="K2730" s="6">
        <f t="shared" si="128"/>
        <v>3</v>
      </c>
    </row>
    <row r="2731" spans="3:11" x14ac:dyDescent="0.25">
      <c r="C2731" s="14">
        <v>43757</v>
      </c>
      <c r="D2731" s="8">
        <v>0.65625</v>
      </c>
      <c r="E2731" s="76" t="s">
        <v>107</v>
      </c>
      <c r="F2731" s="8"/>
      <c r="G2731" s="8"/>
      <c r="H2731" s="15">
        <v>7</v>
      </c>
      <c r="I2731" s="13">
        <f t="shared" si="126"/>
        <v>1752</v>
      </c>
      <c r="J2731" s="8">
        <f t="shared" si="127"/>
        <v>1</v>
      </c>
      <c r="K2731" s="6">
        <f t="shared" si="128"/>
        <v>3</v>
      </c>
    </row>
    <row r="2732" spans="3:11" x14ac:dyDescent="0.25">
      <c r="C2732" s="14">
        <v>43757</v>
      </c>
      <c r="D2732" s="8">
        <v>0.6875</v>
      </c>
      <c r="E2732" s="76" t="s">
        <v>107</v>
      </c>
      <c r="F2732" s="8"/>
      <c r="G2732" s="8"/>
      <c r="H2732" s="15">
        <v>8</v>
      </c>
      <c r="I2732" s="13">
        <f t="shared" si="126"/>
        <v>1753</v>
      </c>
      <c r="J2732" s="8">
        <f t="shared" si="127"/>
        <v>3</v>
      </c>
      <c r="K2732" s="6">
        <f t="shared" si="128"/>
        <v>3</v>
      </c>
    </row>
    <row r="2733" spans="3:11" x14ac:dyDescent="0.25">
      <c r="C2733" s="14">
        <v>43757</v>
      </c>
      <c r="D2733" s="8">
        <v>0.6875</v>
      </c>
      <c r="E2733" s="76" t="s">
        <v>107</v>
      </c>
      <c r="F2733" s="8"/>
      <c r="G2733" s="8"/>
      <c r="H2733" s="15">
        <v>8</v>
      </c>
      <c r="I2733" s="13">
        <f t="shared" si="126"/>
        <v>1753</v>
      </c>
      <c r="J2733" s="8">
        <f t="shared" si="127"/>
        <v>2</v>
      </c>
      <c r="K2733" s="6">
        <f t="shared" si="128"/>
        <v>3</v>
      </c>
    </row>
    <row r="2734" spans="3:11" x14ac:dyDescent="0.25">
      <c r="C2734" s="14">
        <v>43757</v>
      </c>
      <c r="D2734" s="8">
        <v>0.6875</v>
      </c>
      <c r="E2734" s="76" t="s">
        <v>107</v>
      </c>
      <c r="F2734" s="8"/>
      <c r="G2734" s="8"/>
      <c r="H2734" s="15">
        <v>8</v>
      </c>
      <c r="I2734" s="13">
        <f t="shared" si="126"/>
        <v>1753</v>
      </c>
      <c r="J2734" s="8">
        <f t="shared" si="127"/>
        <v>1</v>
      </c>
      <c r="K2734" s="6">
        <f t="shared" si="128"/>
        <v>3</v>
      </c>
    </row>
    <row r="2735" spans="3:11" x14ac:dyDescent="0.25">
      <c r="C2735" s="14">
        <v>43757</v>
      </c>
      <c r="D2735" s="8">
        <v>0.71875</v>
      </c>
      <c r="E2735" s="76" t="s">
        <v>107</v>
      </c>
      <c r="F2735" s="8"/>
      <c r="G2735" s="8"/>
      <c r="H2735" s="15">
        <v>9</v>
      </c>
      <c r="I2735" s="13">
        <f t="shared" si="126"/>
        <v>1754</v>
      </c>
      <c r="J2735" s="8">
        <f t="shared" si="127"/>
        <v>3</v>
      </c>
      <c r="K2735" s="6">
        <f t="shared" si="128"/>
        <v>3</v>
      </c>
    </row>
    <row r="2736" spans="3:11" x14ac:dyDescent="0.25">
      <c r="C2736" s="14">
        <v>43757</v>
      </c>
      <c r="D2736" s="8">
        <v>0.71875</v>
      </c>
      <c r="E2736" s="76" t="s">
        <v>107</v>
      </c>
      <c r="F2736" s="8"/>
      <c r="G2736" s="8"/>
      <c r="H2736" s="15">
        <v>9</v>
      </c>
      <c r="I2736" s="13">
        <f t="shared" si="126"/>
        <v>1754</v>
      </c>
      <c r="J2736" s="8">
        <f t="shared" si="127"/>
        <v>2</v>
      </c>
      <c r="K2736" s="6">
        <f t="shared" si="128"/>
        <v>3</v>
      </c>
    </row>
    <row r="2737" spans="3:11" x14ac:dyDescent="0.25">
      <c r="C2737" s="14">
        <v>43757</v>
      </c>
      <c r="D2737" s="8">
        <v>0.71875</v>
      </c>
      <c r="E2737" s="76" t="s">
        <v>107</v>
      </c>
      <c r="F2737" s="8"/>
      <c r="G2737" s="8"/>
      <c r="H2737" s="15">
        <v>9</v>
      </c>
      <c r="I2737" s="13">
        <f t="shared" si="126"/>
        <v>1754</v>
      </c>
      <c r="J2737" s="8">
        <f t="shared" si="127"/>
        <v>1</v>
      </c>
      <c r="K2737" s="6">
        <f t="shared" si="128"/>
        <v>3</v>
      </c>
    </row>
    <row r="2738" spans="3:11" x14ac:dyDescent="0.25">
      <c r="C2738" s="14">
        <v>43757</v>
      </c>
      <c r="D2738" s="8">
        <v>0.73958333333333337</v>
      </c>
      <c r="E2738" s="76" t="s">
        <v>107</v>
      </c>
      <c r="F2738" s="8"/>
      <c r="G2738" s="8"/>
      <c r="H2738" s="15">
        <v>10</v>
      </c>
      <c r="I2738" s="13">
        <f t="shared" si="126"/>
        <v>1755</v>
      </c>
      <c r="J2738" s="8">
        <f t="shared" si="127"/>
        <v>3</v>
      </c>
      <c r="K2738" s="6">
        <f t="shared" si="128"/>
        <v>3</v>
      </c>
    </row>
    <row r="2739" spans="3:11" x14ac:dyDescent="0.25">
      <c r="C2739" s="14">
        <v>43757</v>
      </c>
      <c r="D2739" s="8">
        <v>0.73958333333333337</v>
      </c>
      <c r="E2739" s="76" t="s">
        <v>107</v>
      </c>
      <c r="F2739" s="8"/>
      <c r="G2739" s="8"/>
      <c r="H2739" s="15">
        <v>10</v>
      </c>
      <c r="I2739" s="13">
        <f t="shared" si="126"/>
        <v>1755</v>
      </c>
      <c r="J2739" s="8">
        <f t="shared" si="127"/>
        <v>2</v>
      </c>
      <c r="K2739" s="6">
        <f t="shared" si="128"/>
        <v>3</v>
      </c>
    </row>
    <row r="2740" spans="3:11" x14ac:dyDescent="0.25">
      <c r="C2740" s="14">
        <v>43757</v>
      </c>
      <c r="D2740" s="8">
        <v>0.73958333333333337</v>
      </c>
      <c r="E2740" s="76" t="s">
        <v>107</v>
      </c>
      <c r="F2740" s="8"/>
      <c r="G2740" s="8"/>
      <c r="H2740" s="15">
        <v>10</v>
      </c>
      <c r="I2740" s="13">
        <f t="shared" si="126"/>
        <v>1755</v>
      </c>
      <c r="J2740" s="8">
        <f t="shared" si="127"/>
        <v>1</v>
      </c>
      <c r="K2740" s="6">
        <f t="shared" si="128"/>
        <v>3</v>
      </c>
    </row>
    <row r="2741" spans="3:11" x14ac:dyDescent="0.25">
      <c r="C2741" s="14">
        <v>43763</v>
      </c>
      <c r="D2741" s="8">
        <v>0.77083333333333337</v>
      </c>
      <c r="E2741" s="76" t="s">
        <v>3</v>
      </c>
      <c r="F2741" s="8"/>
      <c r="G2741" s="8"/>
      <c r="H2741" s="15">
        <v>1</v>
      </c>
      <c r="I2741" s="13">
        <f t="shared" si="126"/>
        <v>1756</v>
      </c>
      <c r="J2741" s="8">
        <f t="shared" si="127"/>
        <v>3</v>
      </c>
      <c r="K2741" s="6">
        <f t="shared" si="128"/>
        <v>3</v>
      </c>
    </row>
    <row r="2742" spans="3:11" x14ac:dyDescent="0.25">
      <c r="C2742" s="14">
        <v>43763</v>
      </c>
      <c r="D2742" s="8">
        <v>0.77083333333333337</v>
      </c>
      <c r="E2742" s="76" t="s">
        <v>3</v>
      </c>
      <c r="F2742" s="8"/>
      <c r="G2742" s="8"/>
      <c r="H2742" s="15">
        <v>1</v>
      </c>
      <c r="I2742" s="13">
        <f t="shared" si="126"/>
        <v>1756</v>
      </c>
      <c r="J2742" s="8">
        <f t="shared" si="127"/>
        <v>2</v>
      </c>
      <c r="K2742" s="6">
        <f t="shared" si="128"/>
        <v>3</v>
      </c>
    </row>
    <row r="2743" spans="3:11" x14ac:dyDescent="0.25">
      <c r="C2743" s="14">
        <v>43763</v>
      </c>
      <c r="D2743" s="8">
        <v>0.77083333333333337</v>
      </c>
      <c r="E2743" s="76" t="s">
        <v>3</v>
      </c>
      <c r="F2743" s="8"/>
      <c r="G2743" s="8"/>
      <c r="H2743" s="15">
        <v>1</v>
      </c>
      <c r="I2743" s="13">
        <f t="shared" si="126"/>
        <v>1756</v>
      </c>
      <c r="J2743" s="8">
        <f t="shared" si="127"/>
        <v>1</v>
      </c>
      <c r="K2743" s="6">
        <f t="shared" si="128"/>
        <v>3</v>
      </c>
    </row>
    <row r="2744" spans="3:11" x14ac:dyDescent="0.25">
      <c r="C2744" s="14">
        <v>43763</v>
      </c>
      <c r="D2744" s="8">
        <v>0.79166666666666663</v>
      </c>
      <c r="E2744" s="76" t="s">
        <v>3</v>
      </c>
      <c r="F2744" s="8"/>
      <c r="G2744" s="8"/>
      <c r="H2744" s="15">
        <v>2</v>
      </c>
      <c r="I2744" s="13">
        <f t="shared" si="126"/>
        <v>1757</v>
      </c>
      <c r="J2744" s="8">
        <f t="shared" si="127"/>
        <v>2</v>
      </c>
      <c r="K2744" s="6">
        <f t="shared" si="128"/>
        <v>2</v>
      </c>
    </row>
    <row r="2745" spans="3:11" x14ac:dyDescent="0.25">
      <c r="C2745" s="14">
        <v>43763</v>
      </c>
      <c r="D2745" s="8">
        <v>0.79166666666666663</v>
      </c>
      <c r="E2745" s="76" t="s">
        <v>3</v>
      </c>
      <c r="F2745" s="8"/>
      <c r="G2745" s="8"/>
      <c r="H2745" s="15">
        <v>2</v>
      </c>
      <c r="I2745" s="13">
        <f t="shared" si="126"/>
        <v>1757</v>
      </c>
      <c r="J2745" s="8">
        <f t="shared" si="127"/>
        <v>1</v>
      </c>
      <c r="K2745" s="6">
        <f t="shared" si="128"/>
        <v>2</v>
      </c>
    </row>
    <row r="2746" spans="3:11" x14ac:dyDescent="0.25">
      <c r="C2746" s="14">
        <v>43763</v>
      </c>
      <c r="D2746" s="8">
        <v>0.8125</v>
      </c>
      <c r="E2746" s="76" t="s">
        <v>3</v>
      </c>
      <c r="F2746" s="8"/>
      <c r="G2746" s="8"/>
      <c r="H2746" s="15">
        <v>3</v>
      </c>
      <c r="I2746" s="13">
        <f t="shared" si="126"/>
        <v>1758</v>
      </c>
      <c r="J2746" s="8">
        <f t="shared" si="127"/>
        <v>3</v>
      </c>
      <c r="K2746" s="6">
        <f t="shared" si="128"/>
        <v>3</v>
      </c>
    </row>
    <row r="2747" spans="3:11" x14ac:dyDescent="0.25">
      <c r="C2747" s="14">
        <v>43763</v>
      </c>
      <c r="D2747" s="8">
        <v>0.8125</v>
      </c>
      <c r="E2747" s="76" t="s">
        <v>3</v>
      </c>
      <c r="F2747" s="8"/>
      <c r="G2747" s="8"/>
      <c r="H2747" s="15">
        <v>3</v>
      </c>
      <c r="I2747" s="13">
        <f t="shared" si="126"/>
        <v>1758</v>
      </c>
      <c r="J2747" s="8">
        <f t="shared" si="127"/>
        <v>2</v>
      </c>
      <c r="K2747" s="6">
        <f t="shared" si="128"/>
        <v>3</v>
      </c>
    </row>
    <row r="2748" spans="3:11" x14ac:dyDescent="0.25">
      <c r="C2748" s="14">
        <v>43763</v>
      </c>
      <c r="D2748" s="8">
        <v>0.8125</v>
      </c>
      <c r="E2748" s="76" t="s">
        <v>3</v>
      </c>
      <c r="F2748" s="8"/>
      <c r="G2748" s="8"/>
      <c r="H2748" s="15">
        <v>3</v>
      </c>
      <c r="I2748" s="13">
        <f t="shared" si="126"/>
        <v>1758</v>
      </c>
      <c r="J2748" s="8">
        <f t="shared" si="127"/>
        <v>1</v>
      </c>
      <c r="K2748" s="6">
        <f t="shared" si="128"/>
        <v>3</v>
      </c>
    </row>
    <row r="2749" spans="3:11" x14ac:dyDescent="0.25">
      <c r="C2749" s="14">
        <v>43763</v>
      </c>
      <c r="D2749" s="8">
        <v>0.83333333333333337</v>
      </c>
      <c r="E2749" s="76" t="s">
        <v>3</v>
      </c>
      <c r="F2749" s="8"/>
      <c r="G2749" s="8"/>
      <c r="H2749" s="15">
        <v>4</v>
      </c>
      <c r="I2749" s="13">
        <f t="shared" si="126"/>
        <v>1759</v>
      </c>
      <c r="J2749" s="8">
        <f t="shared" si="127"/>
        <v>3</v>
      </c>
      <c r="K2749" s="6">
        <f t="shared" si="128"/>
        <v>3</v>
      </c>
    </row>
    <row r="2750" spans="3:11" x14ac:dyDescent="0.25">
      <c r="C2750" s="14">
        <v>43763</v>
      </c>
      <c r="D2750" s="8">
        <v>0.83333333333333337</v>
      </c>
      <c r="E2750" s="76" t="s">
        <v>3</v>
      </c>
      <c r="F2750" s="8"/>
      <c r="G2750" s="8"/>
      <c r="H2750" s="15">
        <v>4</v>
      </c>
      <c r="I2750" s="13">
        <f t="shared" si="126"/>
        <v>1759</v>
      </c>
      <c r="J2750" s="8">
        <f t="shared" si="127"/>
        <v>2</v>
      </c>
      <c r="K2750" s="6">
        <f t="shared" si="128"/>
        <v>3</v>
      </c>
    </row>
    <row r="2751" spans="3:11" x14ac:dyDescent="0.25">
      <c r="C2751" s="14">
        <v>43763</v>
      </c>
      <c r="D2751" s="8">
        <v>0.83333333333333337</v>
      </c>
      <c r="E2751" s="76" t="s">
        <v>3</v>
      </c>
      <c r="F2751" s="8"/>
      <c r="G2751" s="8"/>
      <c r="H2751" s="15">
        <v>4</v>
      </c>
      <c r="I2751" s="13">
        <f t="shared" si="126"/>
        <v>1759</v>
      </c>
      <c r="J2751" s="8">
        <f t="shared" si="127"/>
        <v>1</v>
      </c>
      <c r="K2751" s="6">
        <f t="shared" si="128"/>
        <v>3</v>
      </c>
    </row>
    <row r="2752" spans="3:11" x14ac:dyDescent="0.25">
      <c r="C2752" s="14">
        <v>43763</v>
      </c>
      <c r="D2752" s="8">
        <v>0.85416666666666663</v>
      </c>
      <c r="E2752" s="76" t="s">
        <v>3</v>
      </c>
      <c r="F2752" s="8"/>
      <c r="G2752" s="8"/>
      <c r="H2752" s="15">
        <v>5</v>
      </c>
      <c r="I2752" s="13">
        <f t="shared" si="126"/>
        <v>1760</v>
      </c>
      <c r="J2752" s="8">
        <f t="shared" si="127"/>
        <v>2</v>
      </c>
      <c r="K2752" s="6">
        <f t="shared" si="128"/>
        <v>2</v>
      </c>
    </row>
    <row r="2753" spans="3:11" x14ac:dyDescent="0.25">
      <c r="C2753" s="14">
        <v>43763</v>
      </c>
      <c r="D2753" s="8">
        <v>0.85416666666666663</v>
      </c>
      <c r="E2753" s="76" t="s">
        <v>3</v>
      </c>
      <c r="F2753" s="8"/>
      <c r="G2753" s="8"/>
      <c r="H2753" s="15">
        <v>5</v>
      </c>
      <c r="I2753" s="13">
        <f t="shared" si="126"/>
        <v>1760</v>
      </c>
      <c r="J2753" s="8">
        <f t="shared" si="127"/>
        <v>1</v>
      </c>
      <c r="K2753" s="6">
        <f t="shared" si="128"/>
        <v>2</v>
      </c>
    </row>
    <row r="2754" spans="3:11" x14ac:dyDescent="0.25">
      <c r="C2754" s="14">
        <v>43763</v>
      </c>
      <c r="D2754" s="8">
        <v>0.875</v>
      </c>
      <c r="E2754" s="76" t="s">
        <v>3</v>
      </c>
      <c r="F2754" s="8"/>
      <c r="G2754" s="8"/>
      <c r="H2754" s="15">
        <v>6</v>
      </c>
      <c r="I2754" s="13">
        <f t="shared" si="126"/>
        <v>1761</v>
      </c>
      <c r="J2754" s="8">
        <f t="shared" si="127"/>
        <v>3</v>
      </c>
      <c r="K2754" s="6">
        <f t="shared" si="128"/>
        <v>3</v>
      </c>
    </row>
    <row r="2755" spans="3:11" x14ac:dyDescent="0.25">
      <c r="C2755" s="14">
        <v>43763</v>
      </c>
      <c r="D2755" s="8">
        <v>0.875</v>
      </c>
      <c r="E2755" s="76" t="s">
        <v>3</v>
      </c>
      <c r="F2755" s="8"/>
      <c r="G2755" s="8"/>
      <c r="H2755" s="15">
        <v>6</v>
      </c>
      <c r="I2755" s="13">
        <f t="shared" si="126"/>
        <v>1761</v>
      </c>
      <c r="J2755" s="8">
        <f t="shared" si="127"/>
        <v>2</v>
      </c>
      <c r="K2755" s="6">
        <f t="shared" si="128"/>
        <v>3</v>
      </c>
    </row>
    <row r="2756" spans="3:11" x14ac:dyDescent="0.25">
      <c r="C2756" s="14">
        <v>43763</v>
      </c>
      <c r="D2756" s="8">
        <v>0.875</v>
      </c>
      <c r="E2756" s="76" t="s">
        <v>3</v>
      </c>
      <c r="F2756" s="8"/>
      <c r="G2756" s="8"/>
      <c r="H2756" s="15">
        <v>6</v>
      </c>
      <c r="I2756" s="13">
        <f t="shared" si="126"/>
        <v>1761</v>
      </c>
      <c r="J2756" s="8">
        <f t="shared" si="127"/>
        <v>1</v>
      </c>
      <c r="K2756" s="6">
        <f t="shared" si="128"/>
        <v>3</v>
      </c>
    </row>
    <row r="2757" spans="3:11" x14ac:dyDescent="0.25">
      <c r="C2757" s="14">
        <v>43763</v>
      </c>
      <c r="D2757" s="8">
        <v>0.89583333333333337</v>
      </c>
      <c r="E2757" s="76" t="s">
        <v>3</v>
      </c>
      <c r="F2757" s="8"/>
      <c r="G2757" s="8"/>
      <c r="H2757" s="15">
        <v>7</v>
      </c>
      <c r="I2757" s="13">
        <f t="shared" si="126"/>
        <v>1762</v>
      </c>
      <c r="J2757" s="8">
        <f t="shared" si="127"/>
        <v>3</v>
      </c>
      <c r="K2757" s="6">
        <f t="shared" si="128"/>
        <v>3</v>
      </c>
    </row>
    <row r="2758" spans="3:11" x14ac:dyDescent="0.25">
      <c r="C2758" s="14">
        <v>43763</v>
      </c>
      <c r="D2758" s="8">
        <v>0.89583333333333337</v>
      </c>
      <c r="E2758" s="76" t="s">
        <v>3</v>
      </c>
      <c r="F2758" s="8"/>
      <c r="G2758" s="8"/>
      <c r="H2758" s="15">
        <v>7</v>
      </c>
      <c r="I2758" s="13">
        <f t="shared" ref="I2758:I2821" si="129">IF(AND(C2758=C2757,H2758=H2757,D2757=D2758),I2757,I2757+1)</f>
        <v>1762</v>
      </c>
      <c r="J2758" s="8">
        <f t="shared" ref="J2758:J2821" si="130">IF(I2758=I2760,3,IF(I2758=I2759,2,1))</f>
        <v>2</v>
      </c>
      <c r="K2758" s="6">
        <f t="shared" ref="K2758:K2821" si="131">IF(J2756=3,3,IF(J2757=3,3,IF(J2757=2,2,J2758)))</f>
        <v>3</v>
      </c>
    </row>
    <row r="2759" spans="3:11" x14ac:dyDescent="0.25">
      <c r="C2759" s="14">
        <v>43763</v>
      </c>
      <c r="D2759" s="8">
        <v>0.89583333333333337</v>
      </c>
      <c r="E2759" s="76" t="s">
        <v>3</v>
      </c>
      <c r="F2759" s="8"/>
      <c r="G2759" s="8"/>
      <c r="H2759" s="15">
        <v>7</v>
      </c>
      <c r="I2759" s="13">
        <f t="shared" si="129"/>
        <v>1762</v>
      </c>
      <c r="J2759" s="8">
        <f t="shared" si="130"/>
        <v>1</v>
      </c>
      <c r="K2759" s="6">
        <f t="shared" si="131"/>
        <v>3</v>
      </c>
    </row>
    <row r="2760" spans="3:11" x14ac:dyDescent="0.25">
      <c r="C2760" s="14">
        <v>43763</v>
      </c>
      <c r="D2760" s="8">
        <v>0.91666666666666663</v>
      </c>
      <c r="E2760" s="76" t="s">
        <v>3</v>
      </c>
      <c r="F2760" s="8"/>
      <c r="G2760" s="8"/>
      <c r="H2760" s="15">
        <v>8</v>
      </c>
      <c r="I2760" s="13">
        <f t="shared" si="129"/>
        <v>1763</v>
      </c>
      <c r="J2760" s="8">
        <f t="shared" si="130"/>
        <v>3</v>
      </c>
      <c r="K2760" s="6">
        <f t="shared" si="131"/>
        <v>3</v>
      </c>
    </row>
    <row r="2761" spans="3:11" x14ac:dyDescent="0.25">
      <c r="C2761" s="14">
        <v>43763</v>
      </c>
      <c r="D2761" s="8">
        <v>0.91666666666666663</v>
      </c>
      <c r="E2761" s="76" t="s">
        <v>3</v>
      </c>
      <c r="F2761" s="8"/>
      <c r="G2761" s="8"/>
      <c r="H2761" s="15">
        <v>8</v>
      </c>
      <c r="I2761" s="13">
        <f t="shared" si="129"/>
        <v>1763</v>
      </c>
      <c r="J2761" s="8">
        <f t="shared" si="130"/>
        <v>2</v>
      </c>
      <c r="K2761" s="6">
        <f t="shared" si="131"/>
        <v>3</v>
      </c>
    </row>
    <row r="2762" spans="3:11" x14ac:dyDescent="0.25">
      <c r="C2762" s="14">
        <v>43763</v>
      </c>
      <c r="D2762" s="8">
        <v>0.91666666666666663</v>
      </c>
      <c r="E2762" s="76" t="s">
        <v>3</v>
      </c>
      <c r="F2762" s="8"/>
      <c r="G2762" s="8"/>
      <c r="H2762" s="15">
        <v>8</v>
      </c>
      <c r="I2762" s="13">
        <f t="shared" si="129"/>
        <v>1763</v>
      </c>
      <c r="J2762" s="8">
        <f t="shared" si="130"/>
        <v>1</v>
      </c>
      <c r="K2762" s="6">
        <f t="shared" si="131"/>
        <v>3</v>
      </c>
    </row>
    <row r="2763" spans="3:11" x14ac:dyDescent="0.25">
      <c r="C2763" s="14">
        <v>43764</v>
      </c>
      <c r="D2763" s="8">
        <v>0.52777777777777779</v>
      </c>
      <c r="E2763" s="76" t="s">
        <v>125</v>
      </c>
      <c r="F2763" s="8"/>
      <c r="G2763" s="8"/>
      <c r="H2763" s="15">
        <v>2</v>
      </c>
      <c r="I2763" s="13">
        <f t="shared" si="129"/>
        <v>1764</v>
      </c>
      <c r="J2763" s="8">
        <f t="shared" si="130"/>
        <v>2</v>
      </c>
      <c r="K2763" s="6">
        <f t="shared" si="131"/>
        <v>2</v>
      </c>
    </row>
    <row r="2764" spans="3:11" x14ac:dyDescent="0.25">
      <c r="C2764" s="14">
        <v>43764</v>
      </c>
      <c r="D2764" s="8">
        <v>0.52777777777777779</v>
      </c>
      <c r="E2764" s="76" t="s">
        <v>125</v>
      </c>
      <c r="F2764" s="8"/>
      <c r="G2764" s="8"/>
      <c r="H2764" s="15">
        <v>2</v>
      </c>
      <c r="I2764" s="13">
        <f t="shared" si="129"/>
        <v>1764</v>
      </c>
      <c r="J2764" s="8">
        <f t="shared" si="130"/>
        <v>1</v>
      </c>
      <c r="K2764" s="6">
        <f t="shared" si="131"/>
        <v>2</v>
      </c>
    </row>
    <row r="2765" spans="3:11" x14ac:dyDescent="0.25">
      <c r="C2765" s="14">
        <v>43764</v>
      </c>
      <c r="D2765" s="8">
        <v>0.55208333333333337</v>
      </c>
      <c r="E2765" s="76" t="s">
        <v>125</v>
      </c>
      <c r="F2765" s="8"/>
      <c r="G2765" s="8"/>
      <c r="H2765" s="15">
        <v>3</v>
      </c>
      <c r="I2765" s="13">
        <f t="shared" si="129"/>
        <v>1765</v>
      </c>
      <c r="J2765" s="8">
        <f t="shared" si="130"/>
        <v>3</v>
      </c>
      <c r="K2765" s="6">
        <f t="shared" si="131"/>
        <v>3</v>
      </c>
    </row>
    <row r="2766" spans="3:11" x14ac:dyDescent="0.25">
      <c r="C2766" s="14">
        <v>43764</v>
      </c>
      <c r="D2766" s="8">
        <v>0.55208333333333337</v>
      </c>
      <c r="E2766" s="76" t="s">
        <v>125</v>
      </c>
      <c r="F2766" s="8"/>
      <c r="G2766" s="8"/>
      <c r="H2766" s="15">
        <v>3</v>
      </c>
      <c r="I2766" s="13">
        <f t="shared" si="129"/>
        <v>1765</v>
      </c>
      <c r="J2766" s="8">
        <f t="shared" si="130"/>
        <v>2</v>
      </c>
      <c r="K2766" s="6">
        <f t="shared" si="131"/>
        <v>3</v>
      </c>
    </row>
    <row r="2767" spans="3:11" x14ac:dyDescent="0.25">
      <c r="C2767" s="14">
        <v>43764</v>
      </c>
      <c r="D2767" s="8">
        <v>0.55208333333333337</v>
      </c>
      <c r="E2767" s="76" t="s">
        <v>125</v>
      </c>
      <c r="F2767" s="8"/>
      <c r="G2767" s="8"/>
      <c r="H2767" s="15">
        <v>3</v>
      </c>
      <c r="I2767" s="13">
        <f t="shared" si="129"/>
        <v>1765</v>
      </c>
      <c r="J2767" s="8">
        <f t="shared" si="130"/>
        <v>1</v>
      </c>
      <c r="K2767" s="6">
        <f t="shared" si="131"/>
        <v>3</v>
      </c>
    </row>
    <row r="2768" spans="3:11" x14ac:dyDescent="0.25">
      <c r="C2768" s="14">
        <v>43764</v>
      </c>
      <c r="D2768" s="8">
        <v>0.57638888888888895</v>
      </c>
      <c r="E2768" s="76" t="s">
        <v>125</v>
      </c>
      <c r="F2768" s="8"/>
      <c r="G2768" s="8"/>
      <c r="H2768" s="15">
        <v>4</v>
      </c>
      <c r="I2768" s="13">
        <f t="shared" si="129"/>
        <v>1766</v>
      </c>
      <c r="J2768" s="8">
        <f t="shared" si="130"/>
        <v>2</v>
      </c>
      <c r="K2768" s="6">
        <f t="shared" si="131"/>
        <v>2</v>
      </c>
    </row>
    <row r="2769" spans="3:11" x14ac:dyDescent="0.25">
      <c r="C2769" s="14">
        <v>43764</v>
      </c>
      <c r="D2769" s="8">
        <v>0.57638888888888895</v>
      </c>
      <c r="E2769" s="76" t="s">
        <v>125</v>
      </c>
      <c r="F2769" s="8"/>
      <c r="G2769" s="8"/>
      <c r="H2769" s="15">
        <v>4</v>
      </c>
      <c r="I2769" s="13">
        <f t="shared" si="129"/>
        <v>1766</v>
      </c>
      <c r="J2769" s="8">
        <f t="shared" si="130"/>
        <v>1</v>
      </c>
      <c r="K2769" s="6">
        <f t="shared" si="131"/>
        <v>2</v>
      </c>
    </row>
    <row r="2770" spans="3:11" x14ac:dyDescent="0.25">
      <c r="C2770" s="14">
        <v>43764</v>
      </c>
      <c r="D2770" s="8">
        <v>0.60069444444444442</v>
      </c>
      <c r="E2770" s="76" t="s">
        <v>125</v>
      </c>
      <c r="F2770" s="8"/>
      <c r="G2770" s="8"/>
      <c r="H2770" s="15">
        <v>5</v>
      </c>
      <c r="I2770" s="13">
        <f t="shared" si="129"/>
        <v>1767</v>
      </c>
      <c r="J2770" s="8">
        <f t="shared" si="130"/>
        <v>2</v>
      </c>
      <c r="K2770" s="6">
        <f t="shared" si="131"/>
        <v>2</v>
      </c>
    </row>
    <row r="2771" spans="3:11" x14ac:dyDescent="0.25">
      <c r="C2771" s="14">
        <v>43764</v>
      </c>
      <c r="D2771" s="8">
        <v>0.60069444444444442</v>
      </c>
      <c r="E2771" s="76" t="s">
        <v>125</v>
      </c>
      <c r="F2771" s="8"/>
      <c r="G2771" s="8"/>
      <c r="H2771" s="15">
        <v>5</v>
      </c>
      <c r="I2771" s="13">
        <f t="shared" si="129"/>
        <v>1767</v>
      </c>
      <c r="J2771" s="8">
        <f t="shared" si="130"/>
        <v>1</v>
      </c>
      <c r="K2771" s="6">
        <f t="shared" si="131"/>
        <v>2</v>
      </c>
    </row>
    <row r="2772" spans="3:11" x14ac:dyDescent="0.25">
      <c r="C2772" s="14">
        <v>43764</v>
      </c>
      <c r="D2772" s="8">
        <v>0.64930555555555558</v>
      </c>
      <c r="E2772" s="76" t="s">
        <v>125</v>
      </c>
      <c r="F2772" s="8"/>
      <c r="G2772" s="8"/>
      <c r="H2772" s="15">
        <v>7</v>
      </c>
      <c r="I2772" s="13">
        <f t="shared" si="129"/>
        <v>1768</v>
      </c>
      <c r="J2772" s="8">
        <f t="shared" si="130"/>
        <v>3</v>
      </c>
      <c r="K2772" s="6">
        <f t="shared" si="131"/>
        <v>3</v>
      </c>
    </row>
    <row r="2773" spans="3:11" x14ac:dyDescent="0.25">
      <c r="C2773" s="14">
        <v>43764</v>
      </c>
      <c r="D2773" s="8">
        <v>0.64930555555555558</v>
      </c>
      <c r="E2773" s="76" t="s">
        <v>125</v>
      </c>
      <c r="F2773" s="8"/>
      <c r="G2773" s="8"/>
      <c r="H2773" s="15">
        <v>7</v>
      </c>
      <c r="I2773" s="13">
        <f t="shared" si="129"/>
        <v>1768</v>
      </c>
      <c r="J2773" s="8">
        <f t="shared" si="130"/>
        <v>2</v>
      </c>
      <c r="K2773" s="6">
        <f t="shared" si="131"/>
        <v>3</v>
      </c>
    </row>
    <row r="2774" spans="3:11" x14ac:dyDescent="0.25">
      <c r="C2774" s="14">
        <v>43764</v>
      </c>
      <c r="D2774" s="8">
        <v>0.64930555555555558</v>
      </c>
      <c r="E2774" s="76" t="s">
        <v>125</v>
      </c>
      <c r="F2774" s="8"/>
      <c r="G2774" s="8"/>
      <c r="H2774" s="15">
        <v>7</v>
      </c>
      <c r="I2774" s="13">
        <f t="shared" si="129"/>
        <v>1768</v>
      </c>
      <c r="J2774" s="8">
        <f t="shared" si="130"/>
        <v>1</v>
      </c>
      <c r="K2774" s="6">
        <f t="shared" si="131"/>
        <v>3</v>
      </c>
    </row>
    <row r="2775" spans="3:11" x14ac:dyDescent="0.25">
      <c r="C2775" s="14">
        <v>43764</v>
      </c>
      <c r="D2775" s="8">
        <v>0.67361111111111116</v>
      </c>
      <c r="E2775" s="76" t="s">
        <v>125</v>
      </c>
      <c r="F2775" s="8"/>
      <c r="G2775" s="8"/>
      <c r="H2775" s="15">
        <v>8</v>
      </c>
      <c r="I2775" s="13">
        <f t="shared" si="129"/>
        <v>1769</v>
      </c>
      <c r="J2775" s="8">
        <f t="shared" si="130"/>
        <v>3</v>
      </c>
      <c r="K2775" s="6">
        <f t="shared" si="131"/>
        <v>3</v>
      </c>
    </row>
    <row r="2776" spans="3:11" x14ac:dyDescent="0.25">
      <c r="C2776" s="14">
        <v>43764</v>
      </c>
      <c r="D2776" s="8">
        <v>0.67361111111111116</v>
      </c>
      <c r="E2776" s="76" t="s">
        <v>125</v>
      </c>
      <c r="F2776" s="8"/>
      <c r="G2776" s="8"/>
      <c r="H2776" s="15">
        <v>8</v>
      </c>
      <c r="I2776" s="13">
        <f t="shared" si="129"/>
        <v>1769</v>
      </c>
      <c r="J2776" s="8">
        <f t="shared" si="130"/>
        <v>2</v>
      </c>
      <c r="K2776" s="6">
        <f t="shared" si="131"/>
        <v>3</v>
      </c>
    </row>
    <row r="2777" spans="3:11" x14ac:dyDescent="0.25">
      <c r="C2777" s="14">
        <v>43764</v>
      </c>
      <c r="D2777" s="8">
        <v>0.67361111111111116</v>
      </c>
      <c r="E2777" s="76" t="s">
        <v>125</v>
      </c>
      <c r="F2777" s="8"/>
      <c r="G2777" s="8"/>
      <c r="H2777" s="15">
        <v>8</v>
      </c>
      <c r="I2777" s="13">
        <f t="shared" si="129"/>
        <v>1769</v>
      </c>
      <c r="J2777" s="8">
        <f t="shared" si="130"/>
        <v>1</v>
      </c>
      <c r="K2777" s="6">
        <f t="shared" si="131"/>
        <v>3</v>
      </c>
    </row>
    <row r="2778" spans="3:11" x14ac:dyDescent="0.25">
      <c r="C2778" s="14">
        <v>43764</v>
      </c>
      <c r="D2778" s="8">
        <v>0.70486111111111116</v>
      </c>
      <c r="E2778" s="76" t="s">
        <v>125</v>
      </c>
      <c r="F2778" s="8"/>
      <c r="G2778" s="8"/>
      <c r="H2778" s="15">
        <v>9</v>
      </c>
      <c r="I2778" s="13">
        <f t="shared" si="129"/>
        <v>1770</v>
      </c>
      <c r="J2778" s="8">
        <f t="shared" si="130"/>
        <v>3</v>
      </c>
      <c r="K2778" s="6">
        <f t="shared" si="131"/>
        <v>3</v>
      </c>
    </row>
    <row r="2779" spans="3:11" x14ac:dyDescent="0.25">
      <c r="C2779" s="14">
        <v>43764</v>
      </c>
      <c r="D2779" s="8">
        <v>0.70486111111111116</v>
      </c>
      <c r="E2779" s="76" t="s">
        <v>125</v>
      </c>
      <c r="F2779" s="8"/>
      <c r="G2779" s="8"/>
      <c r="H2779" s="15">
        <v>9</v>
      </c>
      <c r="I2779" s="13">
        <f t="shared" si="129"/>
        <v>1770</v>
      </c>
      <c r="J2779" s="8">
        <f t="shared" si="130"/>
        <v>2</v>
      </c>
      <c r="K2779" s="6">
        <f t="shared" si="131"/>
        <v>3</v>
      </c>
    </row>
    <row r="2780" spans="3:11" x14ac:dyDescent="0.25">
      <c r="C2780" s="14">
        <v>43764</v>
      </c>
      <c r="D2780" s="8">
        <v>0.70486111111111116</v>
      </c>
      <c r="E2780" s="76" t="s">
        <v>125</v>
      </c>
      <c r="F2780" s="8"/>
      <c r="G2780" s="8"/>
      <c r="H2780" s="15">
        <v>9</v>
      </c>
      <c r="I2780" s="13">
        <f t="shared" si="129"/>
        <v>1770</v>
      </c>
      <c r="J2780" s="8">
        <f t="shared" si="130"/>
        <v>1</v>
      </c>
      <c r="K2780" s="6">
        <f t="shared" si="131"/>
        <v>3</v>
      </c>
    </row>
    <row r="2781" spans="3:11" x14ac:dyDescent="0.25">
      <c r="C2781" s="14">
        <v>43764</v>
      </c>
      <c r="D2781" s="8">
        <v>0.73958333333333337</v>
      </c>
      <c r="E2781" s="76" t="s">
        <v>125</v>
      </c>
      <c r="F2781" s="8"/>
      <c r="G2781" s="8"/>
      <c r="H2781" s="15">
        <v>10</v>
      </c>
      <c r="I2781" s="13">
        <f t="shared" si="129"/>
        <v>1771</v>
      </c>
      <c r="J2781" s="8">
        <f t="shared" si="130"/>
        <v>3</v>
      </c>
      <c r="K2781" s="6">
        <f t="shared" si="131"/>
        <v>3</v>
      </c>
    </row>
    <row r="2782" spans="3:11" x14ac:dyDescent="0.25">
      <c r="C2782" s="14">
        <v>43764</v>
      </c>
      <c r="D2782" s="8">
        <v>0.73958333333333337</v>
      </c>
      <c r="E2782" s="76" t="s">
        <v>125</v>
      </c>
      <c r="F2782" s="8"/>
      <c r="G2782" s="8"/>
      <c r="H2782" s="15">
        <v>10</v>
      </c>
      <c r="I2782" s="13">
        <f t="shared" si="129"/>
        <v>1771</v>
      </c>
      <c r="J2782" s="8">
        <f t="shared" si="130"/>
        <v>2</v>
      </c>
      <c r="K2782" s="6">
        <f t="shared" si="131"/>
        <v>3</v>
      </c>
    </row>
    <row r="2783" spans="3:11" x14ac:dyDescent="0.25">
      <c r="C2783" s="14">
        <v>43764</v>
      </c>
      <c r="D2783" s="8">
        <v>0.73958333333333337</v>
      </c>
      <c r="E2783" s="76" t="s">
        <v>125</v>
      </c>
      <c r="F2783" s="8"/>
      <c r="G2783" s="8"/>
      <c r="H2783" s="15">
        <v>10</v>
      </c>
      <c r="I2783" s="13">
        <f t="shared" si="129"/>
        <v>1771</v>
      </c>
      <c r="J2783" s="8">
        <f t="shared" si="130"/>
        <v>1</v>
      </c>
      <c r="K2783" s="6">
        <f t="shared" si="131"/>
        <v>3</v>
      </c>
    </row>
    <row r="2784" spans="3:11" x14ac:dyDescent="0.25">
      <c r="C2784" s="14">
        <v>43771</v>
      </c>
      <c r="D2784" s="8">
        <v>0.48958333333333331</v>
      </c>
      <c r="E2784" s="76" t="s">
        <v>237</v>
      </c>
      <c r="F2784" s="8"/>
      <c r="G2784" s="8"/>
      <c r="H2784" s="15">
        <v>1</v>
      </c>
      <c r="I2784" s="13">
        <f t="shared" si="129"/>
        <v>1772</v>
      </c>
      <c r="J2784" s="8">
        <f t="shared" si="130"/>
        <v>3</v>
      </c>
      <c r="K2784" s="6">
        <f t="shared" si="131"/>
        <v>3</v>
      </c>
    </row>
    <row r="2785" spans="3:11" x14ac:dyDescent="0.25">
      <c r="C2785" s="14">
        <v>43771</v>
      </c>
      <c r="D2785" s="8">
        <v>0.48958333333333331</v>
      </c>
      <c r="E2785" s="76" t="s">
        <v>237</v>
      </c>
      <c r="F2785" s="8"/>
      <c r="G2785" s="8"/>
      <c r="H2785" s="15">
        <v>1</v>
      </c>
      <c r="I2785" s="13">
        <f t="shared" si="129"/>
        <v>1772</v>
      </c>
      <c r="J2785" s="8">
        <f t="shared" si="130"/>
        <v>2</v>
      </c>
      <c r="K2785" s="6">
        <f t="shared" si="131"/>
        <v>3</v>
      </c>
    </row>
    <row r="2786" spans="3:11" x14ac:dyDescent="0.25">
      <c r="C2786" s="14">
        <v>43771</v>
      </c>
      <c r="D2786" s="8">
        <v>0.48958333333333331</v>
      </c>
      <c r="E2786" s="76" t="s">
        <v>237</v>
      </c>
      <c r="F2786" s="8"/>
      <c r="G2786" s="8"/>
      <c r="H2786" s="15">
        <v>1</v>
      </c>
      <c r="I2786" s="13">
        <f t="shared" si="129"/>
        <v>1772</v>
      </c>
      <c r="J2786" s="8">
        <f t="shared" si="130"/>
        <v>1</v>
      </c>
      <c r="K2786" s="6">
        <f t="shared" si="131"/>
        <v>3</v>
      </c>
    </row>
    <row r="2787" spans="3:11" x14ac:dyDescent="0.25">
      <c r="C2787" s="14">
        <v>43771</v>
      </c>
      <c r="D2787" s="8">
        <v>0.48958333333333331</v>
      </c>
      <c r="E2787" s="76" t="s">
        <v>237</v>
      </c>
      <c r="F2787" s="8"/>
      <c r="G2787" s="8"/>
      <c r="H2787" s="15">
        <v>4</v>
      </c>
      <c r="I2787" s="13">
        <f t="shared" si="129"/>
        <v>1773</v>
      </c>
      <c r="J2787" s="8">
        <f t="shared" si="130"/>
        <v>3</v>
      </c>
      <c r="K2787" s="6">
        <f t="shared" si="131"/>
        <v>3</v>
      </c>
    </row>
    <row r="2788" spans="3:11" x14ac:dyDescent="0.25">
      <c r="C2788" s="14">
        <v>43771</v>
      </c>
      <c r="D2788" s="8">
        <v>0.48958333333333331</v>
      </c>
      <c r="E2788" s="76" t="s">
        <v>237</v>
      </c>
      <c r="F2788" s="8"/>
      <c r="G2788" s="8"/>
      <c r="H2788" s="15">
        <v>4</v>
      </c>
      <c r="I2788" s="13">
        <f t="shared" si="129"/>
        <v>1773</v>
      </c>
      <c r="J2788" s="8">
        <f t="shared" si="130"/>
        <v>2</v>
      </c>
      <c r="K2788" s="6">
        <f t="shared" si="131"/>
        <v>3</v>
      </c>
    </row>
    <row r="2789" spans="3:11" x14ac:dyDescent="0.25">
      <c r="C2789" s="14">
        <v>43771</v>
      </c>
      <c r="D2789" s="8">
        <v>0.48958333333333331</v>
      </c>
      <c r="E2789" s="76" t="s">
        <v>237</v>
      </c>
      <c r="F2789" s="8"/>
      <c r="G2789" s="8"/>
      <c r="H2789" s="15">
        <v>4</v>
      </c>
      <c r="I2789" s="13">
        <f t="shared" si="129"/>
        <v>1773</v>
      </c>
      <c r="J2789" s="8">
        <f t="shared" si="130"/>
        <v>1</v>
      </c>
      <c r="K2789" s="6">
        <f t="shared" si="131"/>
        <v>3</v>
      </c>
    </row>
    <row r="2790" spans="3:11" x14ac:dyDescent="0.25">
      <c r="C2790" s="14">
        <v>43771</v>
      </c>
      <c r="D2790" s="8">
        <v>0.48958333333333331</v>
      </c>
      <c r="E2790" s="76" t="s">
        <v>237</v>
      </c>
      <c r="F2790" s="8"/>
      <c r="G2790" s="8"/>
      <c r="H2790" s="15">
        <v>5</v>
      </c>
      <c r="I2790" s="13">
        <f t="shared" si="129"/>
        <v>1774</v>
      </c>
      <c r="J2790" s="8">
        <f t="shared" si="130"/>
        <v>3</v>
      </c>
      <c r="K2790" s="6">
        <f t="shared" si="131"/>
        <v>3</v>
      </c>
    </row>
    <row r="2791" spans="3:11" x14ac:dyDescent="0.25">
      <c r="C2791" s="14">
        <v>43771</v>
      </c>
      <c r="D2791" s="8">
        <v>0.48958333333333331</v>
      </c>
      <c r="E2791" s="76" t="s">
        <v>237</v>
      </c>
      <c r="F2791" s="8"/>
      <c r="G2791" s="8"/>
      <c r="H2791" s="15">
        <v>5</v>
      </c>
      <c r="I2791" s="13">
        <f t="shared" si="129"/>
        <v>1774</v>
      </c>
      <c r="J2791" s="8">
        <f t="shared" si="130"/>
        <v>2</v>
      </c>
      <c r="K2791" s="6">
        <f t="shared" si="131"/>
        <v>3</v>
      </c>
    </row>
    <row r="2792" spans="3:11" x14ac:dyDescent="0.25">
      <c r="C2792" s="14">
        <v>43771</v>
      </c>
      <c r="D2792" s="8">
        <v>0.48958333333333331</v>
      </c>
      <c r="E2792" s="76" t="s">
        <v>237</v>
      </c>
      <c r="F2792" s="8"/>
      <c r="G2792" s="8"/>
      <c r="H2792" s="15">
        <v>5</v>
      </c>
      <c r="I2792" s="13">
        <f t="shared" si="129"/>
        <v>1774</v>
      </c>
      <c r="J2792" s="8">
        <f t="shared" si="130"/>
        <v>1</v>
      </c>
      <c r="K2792" s="6">
        <f t="shared" si="131"/>
        <v>3</v>
      </c>
    </row>
    <row r="2793" spans="3:11" x14ac:dyDescent="0.25">
      <c r="C2793" s="14">
        <v>43771</v>
      </c>
      <c r="D2793" s="8">
        <v>0.48958333333333331</v>
      </c>
      <c r="E2793" s="76" t="s">
        <v>237</v>
      </c>
      <c r="F2793" s="8"/>
      <c r="G2793" s="8"/>
      <c r="H2793" s="15">
        <v>7</v>
      </c>
      <c r="I2793" s="13">
        <f t="shared" si="129"/>
        <v>1775</v>
      </c>
      <c r="J2793" s="8">
        <f t="shared" si="130"/>
        <v>3</v>
      </c>
      <c r="K2793" s="6">
        <f t="shared" si="131"/>
        <v>3</v>
      </c>
    </row>
    <row r="2794" spans="3:11" x14ac:dyDescent="0.25">
      <c r="C2794" s="14">
        <v>43771</v>
      </c>
      <c r="D2794" s="8">
        <v>0.48958333333333331</v>
      </c>
      <c r="E2794" s="76" t="s">
        <v>237</v>
      </c>
      <c r="F2794" s="8"/>
      <c r="G2794" s="8"/>
      <c r="H2794" s="15">
        <v>7</v>
      </c>
      <c r="I2794" s="13">
        <f t="shared" si="129"/>
        <v>1775</v>
      </c>
      <c r="J2794" s="8">
        <f t="shared" si="130"/>
        <v>2</v>
      </c>
      <c r="K2794" s="6">
        <f t="shared" si="131"/>
        <v>3</v>
      </c>
    </row>
    <row r="2795" spans="3:11" x14ac:dyDescent="0.25">
      <c r="C2795" s="14">
        <v>43771</v>
      </c>
      <c r="D2795" s="8">
        <v>0.48958333333333331</v>
      </c>
      <c r="E2795" s="76" t="s">
        <v>237</v>
      </c>
      <c r="F2795" s="8"/>
      <c r="G2795" s="8"/>
      <c r="H2795" s="15">
        <v>7</v>
      </c>
      <c r="I2795" s="13">
        <f t="shared" si="129"/>
        <v>1775</v>
      </c>
      <c r="J2795" s="8">
        <f t="shared" si="130"/>
        <v>1</v>
      </c>
      <c r="K2795" s="6">
        <f t="shared" si="131"/>
        <v>3</v>
      </c>
    </row>
    <row r="2796" spans="3:11" x14ac:dyDescent="0.25">
      <c r="C2796" s="14">
        <v>43771</v>
      </c>
      <c r="D2796" s="8">
        <v>0.48958333333333331</v>
      </c>
      <c r="E2796" s="76" t="s">
        <v>237</v>
      </c>
      <c r="F2796" s="8"/>
      <c r="G2796" s="8"/>
      <c r="H2796" s="15">
        <v>8</v>
      </c>
      <c r="I2796" s="13">
        <f t="shared" si="129"/>
        <v>1776</v>
      </c>
      <c r="J2796" s="8">
        <f t="shared" si="130"/>
        <v>3</v>
      </c>
      <c r="K2796" s="6">
        <f t="shared" si="131"/>
        <v>3</v>
      </c>
    </row>
    <row r="2797" spans="3:11" x14ac:dyDescent="0.25">
      <c r="C2797" s="14">
        <v>43771</v>
      </c>
      <c r="D2797" s="8">
        <v>0.48958333333333331</v>
      </c>
      <c r="E2797" s="76" t="s">
        <v>237</v>
      </c>
      <c r="F2797" s="8"/>
      <c r="G2797" s="8"/>
      <c r="H2797" s="15">
        <v>8</v>
      </c>
      <c r="I2797" s="13">
        <f t="shared" si="129"/>
        <v>1776</v>
      </c>
      <c r="J2797" s="8">
        <f t="shared" si="130"/>
        <v>2</v>
      </c>
      <c r="K2797" s="6">
        <f t="shared" si="131"/>
        <v>3</v>
      </c>
    </row>
    <row r="2798" spans="3:11" x14ac:dyDescent="0.25">
      <c r="C2798" s="14">
        <v>43771</v>
      </c>
      <c r="D2798" s="8">
        <v>0.48958333333333331</v>
      </c>
      <c r="E2798" s="76" t="s">
        <v>237</v>
      </c>
      <c r="F2798" s="8"/>
      <c r="G2798" s="8"/>
      <c r="H2798" s="15">
        <v>8</v>
      </c>
      <c r="I2798" s="13">
        <f t="shared" si="129"/>
        <v>1776</v>
      </c>
      <c r="J2798" s="8">
        <f t="shared" si="130"/>
        <v>1</v>
      </c>
      <c r="K2798" s="6">
        <f t="shared" si="131"/>
        <v>3</v>
      </c>
    </row>
    <row r="2799" spans="3:11" x14ac:dyDescent="0.25">
      <c r="C2799" s="14">
        <v>43771</v>
      </c>
      <c r="D2799" s="8">
        <v>0.48958333333333331</v>
      </c>
      <c r="E2799" s="76" t="s">
        <v>237</v>
      </c>
      <c r="F2799" s="8"/>
      <c r="G2799" s="8"/>
      <c r="H2799" s="15">
        <v>9</v>
      </c>
      <c r="I2799" s="13">
        <f t="shared" si="129"/>
        <v>1777</v>
      </c>
      <c r="J2799" s="8">
        <f t="shared" si="130"/>
        <v>3</v>
      </c>
      <c r="K2799" s="6">
        <f t="shared" si="131"/>
        <v>3</v>
      </c>
    </row>
    <row r="2800" spans="3:11" x14ac:dyDescent="0.25">
      <c r="C2800" s="14">
        <v>43771</v>
      </c>
      <c r="D2800" s="8">
        <v>0.48958333333333331</v>
      </c>
      <c r="E2800" s="76" t="s">
        <v>237</v>
      </c>
      <c r="F2800" s="8"/>
      <c r="G2800" s="8"/>
      <c r="H2800" s="15">
        <v>9</v>
      </c>
      <c r="I2800" s="13">
        <f t="shared" si="129"/>
        <v>1777</v>
      </c>
      <c r="J2800" s="8">
        <f t="shared" si="130"/>
        <v>2</v>
      </c>
      <c r="K2800" s="6">
        <f t="shared" si="131"/>
        <v>3</v>
      </c>
    </row>
    <row r="2801" spans="3:11" x14ac:dyDescent="0.25">
      <c r="C2801" s="14">
        <v>43771</v>
      </c>
      <c r="D2801" s="8">
        <v>0.48958333333333331</v>
      </c>
      <c r="E2801" s="76" t="s">
        <v>237</v>
      </c>
      <c r="F2801" s="8"/>
      <c r="G2801" s="8"/>
      <c r="H2801" s="15">
        <v>9</v>
      </c>
      <c r="I2801" s="13">
        <f t="shared" si="129"/>
        <v>1777</v>
      </c>
      <c r="J2801" s="8">
        <f t="shared" si="130"/>
        <v>1</v>
      </c>
      <c r="K2801" s="6">
        <f t="shared" si="131"/>
        <v>3</v>
      </c>
    </row>
    <row r="2802" spans="3:11" x14ac:dyDescent="0.25">
      <c r="C2802" s="14">
        <v>43774</v>
      </c>
      <c r="D2802" s="8">
        <v>0.4826388888888889</v>
      </c>
      <c r="E2802" s="76" t="s">
        <v>237</v>
      </c>
      <c r="F2802" s="8"/>
      <c r="G2802" s="8"/>
      <c r="H2802" s="15">
        <v>2</v>
      </c>
      <c r="I2802" s="13">
        <f t="shared" si="129"/>
        <v>1778</v>
      </c>
      <c r="J2802" s="8">
        <f t="shared" si="130"/>
        <v>3</v>
      </c>
      <c r="K2802" s="6">
        <f t="shared" si="131"/>
        <v>3</v>
      </c>
    </row>
    <row r="2803" spans="3:11" x14ac:dyDescent="0.25">
      <c r="C2803" s="14">
        <v>43774</v>
      </c>
      <c r="D2803" s="8">
        <v>0.4826388888888889</v>
      </c>
      <c r="E2803" s="76" t="s">
        <v>237</v>
      </c>
      <c r="F2803" s="8"/>
      <c r="G2803" s="8"/>
      <c r="H2803" s="15">
        <v>2</v>
      </c>
      <c r="I2803" s="13">
        <f t="shared" si="129"/>
        <v>1778</v>
      </c>
      <c r="J2803" s="8">
        <f t="shared" si="130"/>
        <v>2</v>
      </c>
      <c r="K2803" s="6">
        <f t="shared" si="131"/>
        <v>3</v>
      </c>
    </row>
    <row r="2804" spans="3:11" x14ac:dyDescent="0.25">
      <c r="C2804" s="14">
        <v>43774</v>
      </c>
      <c r="D2804" s="8">
        <v>0.4826388888888889</v>
      </c>
      <c r="E2804" s="76" t="s">
        <v>237</v>
      </c>
      <c r="F2804" s="8"/>
      <c r="G2804" s="8"/>
      <c r="H2804" s="15">
        <v>2</v>
      </c>
      <c r="I2804" s="13">
        <f t="shared" si="129"/>
        <v>1778</v>
      </c>
      <c r="J2804" s="8">
        <f t="shared" si="130"/>
        <v>1</v>
      </c>
      <c r="K2804" s="6">
        <f t="shared" si="131"/>
        <v>3</v>
      </c>
    </row>
    <row r="2805" spans="3:11" x14ac:dyDescent="0.25">
      <c r="C2805" s="14">
        <v>43774</v>
      </c>
      <c r="D2805" s="8">
        <v>0.5</v>
      </c>
      <c r="E2805" s="76" t="s">
        <v>237</v>
      </c>
      <c r="F2805" s="8"/>
      <c r="G2805" s="8"/>
      <c r="H2805" s="15">
        <v>3</v>
      </c>
      <c r="I2805" s="13">
        <f t="shared" si="129"/>
        <v>1779</v>
      </c>
      <c r="J2805" s="8">
        <f t="shared" si="130"/>
        <v>3</v>
      </c>
      <c r="K2805" s="6">
        <f t="shared" si="131"/>
        <v>3</v>
      </c>
    </row>
    <row r="2806" spans="3:11" x14ac:dyDescent="0.25">
      <c r="C2806" s="14">
        <v>43774</v>
      </c>
      <c r="D2806" s="8">
        <v>0.5</v>
      </c>
      <c r="E2806" s="76" t="s">
        <v>237</v>
      </c>
      <c r="F2806" s="8"/>
      <c r="G2806" s="8"/>
      <c r="H2806" s="15">
        <v>3</v>
      </c>
      <c r="I2806" s="13">
        <f t="shared" si="129"/>
        <v>1779</v>
      </c>
      <c r="J2806" s="8">
        <f t="shared" si="130"/>
        <v>2</v>
      </c>
      <c r="K2806" s="6">
        <f t="shared" si="131"/>
        <v>3</v>
      </c>
    </row>
    <row r="2807" spans="3:11" x14ac:dyDescent="0.25">
      <c r="C2807" s="14">
        <v>43774</v>
      </c>
      <c r="D2807" s="8">
        <v>0.5</v>
      </c>
      <c r="E2807" s="76" t="s">
        <v>237</v>
      </c>
      <c r="F2807" s="8"/>
      <c r="G2807" s="8"/>
      <c r="H2807" s="15">
        <v>3</v>
      </c>
      <c r="I2807" s="13">
        <f t="shared" si="129"/>
        <v>1779</v>
      </c>
      <c r="J2807" s="8">
        <f t="shared" si="130"/>
        <v>1</v>
      </c>
      <c r="K2807" s="6">
        <f t="shared" si="131"/>
        <v>3</v>
      </c>
    </row>
    <row r="2808" spans="3:11" x14ac:dyDescent="0.25">
      <c r="C2808" s="14">
        <v>43774</v>
      </c>
      <c r="D2808" s="8">
        <v>0.53125</v>
      </c>
      <c r="E2808" s="76" t="s">
        <v>237</v>
      </c>
      <c r="F2808" s="8"/>
      <c r="G2808" s="8"/>
      <c r="H2808" s="15">
        <v>4</v>
      </c>
      <c r="I2808" s="13">
        <f t="shared" si="129"/>
        <v>1780</v>
      </c>
      <c r="J2808" s="8">
        <f t="shared" si="130"/>
        <v>1</v>
      </c>
      <c r="K2808" s="6">
        <f t="shared" si="131"/>
        <v>1</v>
      </c>
    </row>
    <row r="2809" spans="3:11" x14ac:dyDescent="0.25">
      <c r="C2809" s="14">
        <v>43774</v>
      </c>
      <c r="D2809" s="8">
        <v>0.57986111111111105</v>
      </c>
      <c r="E2809" s="76" t="s">
        <v>237</v>
      </c>
      <c r="F2809" s="8"/>
      <c r="G2809" s="8"/>
      <c r="H2809" s="15">
        <v>6</v>
      </c>
      <c r="I2809" s="13">
        <f t="shared" si="129"/>
        <v>1781</v>
      </c>
      <c r="J2809" s="8">
        <f t="shared" si="130"/>
        <v>3</v>
      </c>
      <c r="K2809" s="6">
        <f t="shared" si="131"/>
        <v>3</v>
      </c>
    </row>
    <row r="2810" spans="3:11" x14ac:dyDescent="0.25">
      <c r="C2810" s="14">
        <v>43774</v>
      </c>
      <c r="D2810" s="8">
        <v>0.57986111111111105</v>
      </c>
      <c r="E2810" s="76" t="s">
        <v>237</v>
      </c>
      <c r="F2810" s="8"/>
      <c r="G2810" s="8"/>
      <c r="H2810" s="15">
        <v>6</v>
      </c>
      <c r="I2810" s="13">
        <f t="shared" si="129"/>
        <v>1781</v>
      </c>
      <c r="J2810" s="8">
        <f t="shared" si="130"/>
        <v>2</v>
      </c>
      <c r="K2810" s="6">
        <f t="shared" si="131"/>
        <v>3</v>
      </c>
    </row>
    <row r="2811" spans="3:11" x14ac:dyDescent="0.25">
      <c r="C2811" s="14">
        <v>43774</v>
      </c>
      <c r="D2811" s="8">
        <v>0.57986111111111105</v>
      </c>
      <c r="E2811" s="76" t="s">
        <v>237</v>
      </c>
      <c r="F2811" s="8"/>
      <c r="G2811" s="8"/>
      <c r="H2811" s="15">
        <v>6</v>
      </c>
      <c r="I2811" s="13">
        <f t="shared" si="129"/>
        <v>1781</v>
      </c>
      <c r="J2811" s="8">
        <f t="shared" si="130"/>
        <v>1</v>
      </c>
      <c r="K2811" s="6">
        <f t="shared" si="131"/>
        <v>3</v>
      </c>
    </row>
    <row r="2812" spans="3:11" x14ac:dyDescent="0.25">
      <c r="C2812" s="14">
        <v>43774</v>
      </c>
      <c r="D2812" s="8">
        <v>0.625</v>
      </c>
      <c r="E2812" s="76" t="s">
        <v>237</v>
      </c>
      <c r="F2812" s="8"/>
      <c r="G2812" s="8"/>
      <c r="H2812" s="15">
        <v>7</v>
      </c>
      <c r="I2812" s="13">
        <f t="shared" si="129"/>
        <v>1782</v>
      </c>
      <c r="J2812" s="8">
        <f t="shared" si="130"/>
        <v>3</v>
      </c>
      <c r="K2812" s="6">
        <f t="shared" si="131"/>
        <v>3</v>
      </c>
    </row>
    <row r="2813" spans="3:11" x14ac:dyDescent="0.25">
      <c r="C2813" s="14">
        <v>43774</v>
      </c>
      <c r="D2813" s="8">
        <v>0.625</v>
      </c>
      <c r="E2813" s="76" t="s">
        <v>237</v>
      </c>
      <c r="F2813" s="8"/>
      <c r="G2813" s="8"/>
      <c r="H2813" s="15">
        <v>7</v>
      </c>
      <c r="I2813" s="13">
        <f t="shared" si="129"/>
        <v>1782</v>
      </c>
      <c r="J2813" s="8">
        <f t="shared" si="130"/>
        <v>2</v>
      </c>
      <c r="K2813" s="6">
        <f t="shared" si="131"/>
        <v>3</v>
      </c>
    </row>
    <row r="2814" spans="3:11" x14ac:dyDescent="0.25">
      <c r="C2814" s="14">
        <v>43774</v>
      </c>
      <c r="D2814" s="8">
        <v>0.625</v>
      </c>
      <c r="E2814" s="76" t="s">
        <v>237</v>
      </c>
      <c r="F2814" s="8"/>
      <c r="G2814" s="8"/>
      <c r="H2814" s="15">
        <v>7</v>
      </c>
      <c r="I2814" s="13">
        <f t="shared" si="129"/>
        <v>1782</v>
      </c>
      <c r="J2814" s="8">
        <f t="shared" si="130"/>
        <v>1</v>
      </c>
      <c r="K2814" s="6">
        <f t="shared" si="131"/>
        <v>3</v>
      </c>
    </row>
    <row r="2815" spans="3:11" x14ac:dyDescent="0.25">
      <c r="C2815" s="14">
        <v>43774</v>
      </c>
      <c r="D2815" s="8">
        <v>0.66666666666666663</v>
      </c>
      <c r="E2815" s="76" t="s">
        <v>237</v>
      </c>
      <c r="F2815" s="8"/>
      <c r="G2815" s="8"/>
      <c r="H2815" s="15">
        <v>8</v>
      </c>
      <c r="I2815" s="13">
        <f t="shared" si="129"/>
        <v>1783</v>
      </c>
      <c r="J2815" s="8">
        <f t="shared" si="130"/>
        <v>3</v>
      </c>
      <c r="K2815" s="6">
        <f t="shared" si="131"/>
        <v>3</v>
      </c>
    </row>
    <row r="2816" spans="3:11" x14ac:dyDescent="0.25">
      <c r="C2816" s="14">
        <v>43774</v>
      </c>
      <c r="D2816" s="8">
        <v>0.66666666666666663</v>
      </c>
      <c r="E2816" s="76" t="s">
        <v>237</v>
      </c>
      <c r="F2816" s="8"/>
      <c r="G2816" s="8"/>
      <c r="H2816" s="15">
        <v>8</v>
      </c>
      <c r="I2816" s="13">
        <f t="shared" si="129"/>
        <v>1783</v>
      </c>
      <c r="J2816" s="8">
        <f t="shared" si="130"/>
        <v>2</v>
      </c>
      <c r="K2816" s="6">
        <f t="shared" si="131"/>
        <v>3</v>
      </c>
    </row>
    <row r="2817" spans="3:11" x14ac:dyDescent="0.25">
      <c r="C2817" s="14">
        <v>43774</v>
      </c>
      <c r="D2817" s="8">
        <v>0.66666666666666663</v>
      </c>
      <c r="E2817" s="76" t="s">
        <v>237</v>
      </c>
      <c r="F2817" s="8"/>
      <c r="G2817" s="8"/>
      <c r="H2817" s="15">
        <v>8</v>
      </c>
      <c r="I2817" s="13">
        <f t="shared" si="129"/>
        <v>1783</v>
      </c>
      <c r="J2817" s="8">
        <f t="shared" si="130"/>
        <v>1</v>
      </c>
      <c r="K2817" s="6">
        <f t="shared" si="131"/>
        <v>3</v>
      </c>
    </row>
    <row r="2818" spans="3:11" x14ac:dyDescent="0.25">
      <c r="C2818" s="14">
        <v>43774</v>
      </c>
      <c r="D2818" s="8">
        <v>0.69444444444444453</v>
      </c>
      <c r="E2818" s="76" t="s">
        <v>237</v>
      </c>
      <c r="F2818" s="8"/>
      <c r="G2818" s="8"/>
      <c r="H2818" s="15">
        <v>9</v>
      </c>
      <c r="I2818" s="13">
        <f t="shared" si="129"/>
        <v>1784</v>
      </c>
      <c r="J2818" s="8">
        <f t="shared" si="130"/>
        <v>3</v>
      </c>
      <c r="K2818" s="6">
        <f t="shared" si="131"/>
        <v>3</v>
      </c>
    </row>
    <row r="2819" spans="3:11" x14ac:dyDescent="0.25">
      <c r="C2819" s="14">
        <v>43774</v>
      </c>
      <c r="D2819" s="8">
        <v>0.69444444444444453</v>
      </c>
      <c r="E2819" s="76" t="s">
        <v>237</v>
      </c>
      <c r="F2819" s="8"/>
      <c r="G2819" s="8"/>
      <c r="H2819" s="15">
        <v>9</v>
      </c>
      <c r="I2819" s="13">
        <f t="shared" si="129"/>
        <v>1784</v>
      </c>
      <c r="J2819" s="8">
        <f t="shared" si="130"/>
        <v>2</v>
      </c>
      <c r="K2819" s="6">
        <f t="shared" si="131"/>
        <v>3</v>
      </c>
    </row>
    <row r="2820" spans="3:11" x14ac:dyDescent="0.25">
      <c r="C2820" s="14">
        <v>43774</v>
      </c>
      <c r="D2820" s="8">
        <v>0.69444444444444453</v>
      </c>
      <c r="E2820" s="76" t="s">
        <v>237</v>
      </c>
      <c r="F2820" s="8"/>
      <c r="G2820" s="8"/>
      <c r="H2820" s="15">
        <v>9</v>
      </c>
      <c r="I2820" s="13">
        <f t="shared" si="129"/>
        <v>1784</v>
      </c>
      <c r="J2820" s="8">
        <f t="shared" si="130"/>
        <v>1</v>
      </c>
      <c r="K2820" s="6">
        <f t="shared" si="131"/>
        <v>3</v>
      </c>
    </row>
    <row r="2821" spans="3:11" x14ac:dyDescent="0.25">
      <c r="C2821" s="14">
        <v>43776</v>
      </c>
      <c r="D2821" s="8">
        <v>0.57638888888888895</v>
      </c>
      <c r="E2821" s="76" t="s">
        <v>237</v>
      </c>
      <c r="F2821" s="8"/>
      <c r="G2821" s="8"/>
      <c r="H2821" s="15">
        <v>1</v>
      </c>
      <c r="I2821" s="13">
        <f t="shared" si="129"/>
        <v>1785</v>
      </c>
      <c r="J2821" s="8">
        <f t="shared" si="130"/>
        <v>3</v>
      </c>
      <c r="K2821" s="6">
        <f t="shared" si="131"/>
        <v>3</v>
      </c>
    </row>
    <row r="2822" spans="3:11" x14ac:dyDescent="0.25">
      <c r="C2822" s="14">
        <v>43776</v>
      </c>
      <c r="D2822" s="8">
        <v>0.57638888888888895</v>
      </c>
      <c r="E2822" s="76" t="s">
        <v>237</v>
      </c>
      <c r="F2822" s="8"/>
      <c r="G2822" s="8"/>
      <c r="H2822" s="15">
        <v>1</v>
      </c>
      <c r="I2822" s="13">
        <f t="shared" ref="I2822:I2885" si="132">IF(AND(C2822=C2821,H2822=H2821,D2821=D2822),I2821,I2821+1)</f>
        <v>1785</v>
      </c>
      <c r="J2822" s="8">
        <f t="shared" ref="J2822:J2885" si="133">IF(I2822=I2824,3,IF(I2822=I2823,2,1))</f>
        <v>2</v>
      </c>
      <c r="K2822" s="6">
        <f t="shared" ref="K2822:K2885" si="134">IF(J2820=3,3,IF(J2821=3,3,IF(J2821=2,2,J2822)))</f>
        <v>3</v>
      </c>
    </row>
    <row r="2823" spans="3:11" x14ac:dyDescent="0.25">
      <c r="C2823" s="14">
        <v>43776</v>
      </c>
      <c r="D2823" s="8">
        <v>0.57638888888888895</v>
      </c>
      <c r="E2823" s="76" t="s">
        <v>237</v>
      </c>
      <c r="F2823" s="8"/>
      <c r="G2823" s="8"/>
      <c r="H2823" s="15">
        <v>1</v>
      </c>
      <c r="I2823" s="13">
        <f t="shared" si="132"/>
        <v>1785</v>
      </c>
      <c r="J2823" s="8">
        <f t="shared" si="133"/>
        <v>1</v>
      </c>
      <c r="K2823" s="6">
        <f t="shared" si="134"/>
        <v>3</v>
      </c>
    </row>
    <row r="2824" spans="3:11" x14ac:dyDescent="0.25">
      <c r="C2824" s="14">
        <v>43776</v>
      </c>
      <c r="D2824" s="8">
        <v>0.62152777777777779</v>
      </c>
      <c r="E2824" s="76" t="s">
        <v>237</v>
      </c>
      <c r="F2824" s="8"/>
      <c r="G2824" s="8"/>
      <c r="H2824" s="15">
        <v>3</v>
      </c>
      <c r="I2824" s="13">
        <f t="shared" si="132"/>
        <v>1786</v>
      </c>
      <c r="J2824" s="8">
        <f t="shared" si="133"/>
        <v>3</v>
      </c>
      <c r="K2824" s="6">
        <f t="shared" si="134"/>
        <v>3</v>
      </c>
    </row>
    <row r="2825" spans="3:11" x14ac:dyDescent="0.25">
      <c r="C2825" s="14">
        <v>43776</v>
      </c>
      <c r="D2825" s="8">
        <v>0.62152777777777779</v>
      </c>
      <c r="E2825" s="76" t="s">
        <v>237</v>
      </c>
      <c r="F2825" s="8"/>
      <c r="G2825" s="8"/>
      <c r="H2825" s="15">
        <v>3</v>
      </c>
      <c r="I2825" s="13">
        <f t="shared" si="132"/>
        <v>1786</v>
      </c>
      <c r="J2825" s="8">
        <f t="shared" si="133"/>
        <v>2</v>
      </c>
      <c r="K2825" s="6">
        <f t="shared" si="134"/>
        <v>3</v>
      </c>
    </row>
    <row r="2826" spans="3:11" x14ac:dyDescent="0.25">
      <c r="C2826" s="14">
        <v>43776</v>
      </c>
      <c r="D2826" s="8">
        <v>0.62152777777777779</v>
      </c>
      <c r="E2826" s="76" t="s">
        <v>237</v>
      </c>
      <c r="F2826" s="8"/>
      <c r="G2826" s="8"/>
      <c r="H2826" s="15">
        <v>3</v>
      </c>
      <c r="I2826" s="13">
        <f t="shared" si="132"/>
        <v>1786</v>
      </c>
      <c r="J2826" s="8">
        <f t="shared" si="133"/>
        <v>1</v>
      </c>
      <c r="K2826" s="6">
        <f t="shared" si="134"/>
        <v>3</v>
      </c>
    </row>
    <row r="2827" spans="3:11" x14ac:dyDescent="0.25">
      <c r="C2827" s="14">
        <v>43776</v>
      </c>
      <c r="D2827" s="8">
        <v>0.67013888888888884</v>
      </c>
      <c r="E2827" s="76" t="s">
        <v>237</v>
      </c>
      <c r="F2827" s="8"/>
      <c r="G2827" s="8"/>
      <c r="H2827" s="15">
        <v>5</v>
      </c>
      <c r="I2827" s="13">
        <f t="shared" si="132"/>
        <v>1787</v>
      </c>
      <c r="J2827" s="8">
        <f t="shared" si="133"/>
        <v>3</v>
      </c>
      <c r="K2827" s="6">
        <f t="shared" si="134"/>
        <v>3</v>
      </c>
    </row>
    <row r="2828" spans="3:11" x14ac:dyDescent="0.25">
      <c r="C2828" s="14">
        <v>43776</v>
      </c>
      <c r="D2828" s="8">
        <v>0.67013888888888884</v>
      </c>
      <c r="E2828" s="76" t="s">
        <v>237</v>
      </c>
      <c r="F2828" s="8"/>
      <c r="G2828" s="8"/>
      <c r="H2828" s="15">
        <v>5</v>
      </c>
      <c r="I2828" s="13">
        <f t="shared" si="132"/>
        <v>1787</v>
      </c>
      <c r="J2828" s="8">
        <f t="shared" si="133"/>
        <v>2</v>
      </c>
      <c r="K2828" s="6">
        <f t="shared" si="134"/>
        <v>3</v>
      </c>
    </row>
    <row r="2829" spans="3:11" x14ac:dyDescent="0.25">
      <c r="C2829" s="14">
        <v>43776</v>
      </c>
      <c r="D2829" s="8">
        <v>0.67013888888888884</v>
      </c>
      <c r="E2829" s="76" t="s">
        <v>237</v>
      </c>
      <c r="F2829" s="8"/>
      <c r="G2829" s="8"/>
      <c r="H2829" s="15">
        <v>5</v>
      </c>
      <c r="I2829" s="13">
        <f t="shared" si="132"/>
        <v>1787</v>
      </c>
      <c r="J2829" s="8">
        <f t="shared" si="133"/>
        <v>1</v>
      </c>
      <c r="K2829" s="6">
        <f t="shared" si="134"/>
        <v>3</v>
      </c>
    </row>
    <row r="2830" spans="3:11" x14ac:dyDescent="0.25">
      <c r="C2830" s="14">
        <v>43776</v>
      </c>
      <c r="D2830" s="8">
        <v>0.69444444444444453</v>
      </c>
      <c r="E2830" s="76" t="s">
        <v>237</v>
      </c>
      <c r="F2830" s="8"/>
      <c r="G2830" s="8"/>
      <c r="H2830" s="15">
        <v>6</v>
      </c>
      <c r="I2830" s="13">
        <f t="shared" si="132"/>
        <v>1788</v>
      </c>
      <c r="J2830" s="8">
        <f t="shared" si="133"/>
        <v>3</v>
      </c>
      <c r="K2830" s="6">
        <f t="shared" si="134"/>
        <v>3</v>
      </c>
    </row>
    <row r="2831" spans="3:11" x14ac:dyDescent="0.25">
      <c r="C2831" s="14">
        <v>43776</v>
      </c>
      <c r="D2831" s="8">
        <v>0.69444444444444453</v>
      </c>
      <c r="E2831" s="76" t="s">
        <v>237</v>
      </c>
      <c r="F2831" s="8"/>
      <c r="G2831" s="8"/>
      <c r="H2831" s="15">
        <v>6</v>
      </c>
      <c r="I2831" s="13">
        <f t="shared" si="132"/>
        <v>1788</v>
      </c>
      <c r="J2831" s="8">
        <f t="shared" si="133"/>
        <v>2</v>
      </c>
      <c r="K2831" s="6">
        <f t="shared" si="134"/>
        <v>3</v>
      </c>
    </row>
    <row r="2832" spans="3:11" x14ac:dyDescent="0.25">
      <c r="C2832" s="14">
        <v>43776</v>
      </c>
      <c r="D2832" s="8">
        <v>0.69444444444444453</v>
      </c>
      <c r="E2832" s="76" t="s">
        <v>237</v>
      </c>
      <c r="F2832" s="8"/>
      <c r="G2832" s="8"/>
      <c r="H2832" s="15">
        <v>6</v>
      </c>
      <c r="I2832" s="13">
        <f t="shared" si="132"/>
        <v>1788</v>
      </c>
      <c r="J2832" s="8">
        <f t="shared" si="133"/>
        <v>1</v>
      </c>
      <c r="K2832" s="6">
        <f t="shared" si="134"/>
        <v>3</v>
      </c>
    </row>
    <row r="2833" spans="3:11" x14ac:dyDescent="0.25">
      <c r="C2833" s="14">
        <v>43778</v>
      </c>
      <c r="D2833" s="8">
        <v>0.51041666666666663</v>
      </c>
      <c r="E2833" s="76" t="s">
        <v>237</v>
      </c>
      <c r="F2833" s="8"/>
      <c r="G2833" s="8"/>
      <c r="H2833" s="15">
        <v>1</v>
      </c>
      <c r="I2833" s="13">
        <f t="shared" si="132"/>
        <v>1789</v>
      </c>
      <c r="J2833" s="8">
        <f t="shared" si="133"/>
        <v>3</v>
      </c>
      <c r="K2833" s="6">
        <f t="shared" si="134"/>
        <v>3</v>
      </c>
    </row>
    <row r="2834" spans="3:11" x14ac:dyDescent="0.25">
      <c r="C2834" s="14">
        <v>43778</v>
      </c>
      <c r="D2834" s="8">
        <v>0.51041666666666663</v>
      </c>
      <c r="E2834" s="76" t="s">
        <v>237</v>
      </c>
      <c r="F2834" s="8"/>
      <c r="G2834" s="8"/>
      <c r="H2834" s="15">
        <v>1</v>
      </c>
      <c r="I2834" s="13">
        <f t="shared" si="132"/>
        <v>1789</v>
      </c>
      <c r="J2834" s="8">
        <f t="shared" si="133"/>
        <v>2</v>
      </c>
      <c r="K2834" s="6">
        <f t="shared" si="134"/>
        <v>3</v>
      </c>
    </row>
    <row r="2835" spans="3:11" x14ac:dyDescent="0.25">
      <c r="C2835" s="14">
        <v>43778</v>
      </c>
      <c r="D2835" s="8">
        <v>0.51041666666666663</v>
      </c>
      <c r="E2835" s="76" t="s">
        <v>237</v>
      </c>
      <c r="F2835" s="8"/>
      <c r="G2835" s="8"/>
      <c r="H2835" s="15">
        <v>1</v>
      </c>
      <c r="I2835" s="13">
        <f t="shared" si="132"/>
        <v>1789</v>
      </c>
      <c r="J2835" s="8">
        <f t="shared" si="133"/>
        <v>1</v>
      </c>
      <c r="K2835" s="6">
        <f t="shared" si="134"/>
        <v>3</v>
      </c>
    </row>
    <row r="2836" spans="3:11" x14ac:dyDescent="0.25">
      <c r="C2836" s="14">
        <v>43778</v>
      </c>
      <c r="D2836" s="8">
        <v>0.53472222222222221</v>
      </c>
      <c r="E2836" s="76" t="s">
        <v>237</v>
      </c>
      <c r="F2836" s="8"/>
      <c r="G2836" s="8"/>
      <c r="H2836" s="15">
        <v>2</v>
      </c>
      <c r="I2836" s="13">
        <f t="shared" si="132"/>
        <v>1790</v>
      </c>
      <c r="J2836" s="8">
        <f t="shared" si="133"/>
        <v>3</v>
      </c>
      <c r="K2836" s="6">
        <f t="shared" si="134"/>
        <v>3</v>
      </c>
    </row>
    <row r="2837" spans="3:11" x14ac:dyDescent="0.25">
      <c r="C2837" s="14">
        <v>43778</v>
      </c>
      <c r="D2837" s="8">
        <v>0.53472222222222221</v>
      </c>
      <c r="E2837" s="76" t="s">
        <v>237</v>
      </c>
      <c r="F2837" s="8"/>
      <c r="G2837" s="8"/>
      <c r="H2837" s="15">
        <v>2</v>
      </c>
      <c r="I2837" s="13">
        <f t="shared" si="132"/>
        <v>1790</v>
      </c>
      <c r="J2837" s="8">
        <f t="shared" si="133"/>
        <v>2</v>
      </c>
      <c r="K2837" s="6">
        <f t="shared" si="134"/>
        <v>3</v>
      </c>
    </row>
    <row r="2838" spans="3:11" x14ac:dyDescent="0.25">
      <c r="C2838" s="14">
        <v>43778</v>
      </c>
      <c r="D2838" s="8">
        <v>0.53472222222222221</v>
      </c>
      <c r="E2838" s="76" t="s">
        <v>237</v>
      </c>
      <c r="F2838" s="8"/>
      <c r="G2838" s="8"/>
      <c r="H2838" s="15">
        <v>2</v>
      </c>
      <c r="I2838" s="13">
        <f t="shared" si="132"/>
        <v>1790</v>
      </c>
      <c r="J2838" s="8">
        <f t="shared" si="133"/>
        <v>1</v>
      </c>
      <c r="K2838" s="6">
        <f t="shared" si="134"/>
        <v>3</v>
      </c>
    </row>
    <row r="2839" spans="3:11" x14ac:dyDescent="0.25">
      <c r="C2839" s="14">
        <v>43778</v>
      </c>
      <c r="D2839" s="8">
        <v>0.59027777777777779</v>
      </c>
      <c r="E2839" s="76" t="s">
        <v>237</v>
      </c>
      <c r="F2839" s="8"/>
      <c r="G2839" s="8"/>
      <c r="H2839" s="15">
        <v>4</v>
      </c>
      <c r="I2839" s="13">
        <f t="shared" si="132"/>
        <v>1791</v>
      </c>
      <c r="J2839" s="8">
        <f t="shared" si="133"/>
        <v>3</v>
      </c>
      <c r="K2839" s="6">
        <f t="shared" si="134"/>
        <v>3</v>
      </c>
    </row>
    <row r="2840" spans="3:11" x14ac:dyDescent="0.25">
      <c r="C2840" s="14">
        <v>43778</v>
      </c>
      <c r="D2840" s="8">
        <v>0.59027777777777779</v>
      </c>
      <c r="E2840" s="76" t="s">
        <v>237</v>
      </c>
      <c r="F2840" s="8"/>
      <c r="G2840" s="8"/>
      <c r="H2840" s="15">
        <v>4</v>
      </c>
      <c r="I2840" s="13">
        <f t="shared" si="132"/>
        <v>1791</v>
      </c>
      <c r="J2840" s="8">
        <f t="shared" si="133"/>
        <v>2</v>
      </c>
      <c r="K2840" s="6">
        <f t="shared" si="134"/>
        <v>3</v>
      </c>
    </row>
    <row r="2841" spans="3:11" x14ac:dyDescent="0.25">
      <c r="C2841" s="14">
        <v>43778</v>
      </c>
      <c r="D2841" s="8">
        <v>0.59027777777777779</v>
      </c>
      <c r="E2841" s="76" t="s">
        <v>237</v>
      </c>
      <c r="F2841" s="8"/>
      <c r="G2841" s="8"/>
      <c r="H2841" s="15">
        <v>4</v>
      </c>
      <c r="I2841" s="13">
        <f t="shared" si="132"/>
        <v>1791</v>
      </c>
      <c r="J2841" s="8">
        <f t="shared" si="133"/>
        <v>1</v>
      </c>
      <c r="K2841" s="6">
        <f t="shared" si="134"/>
        <v>3</v>
      </c>
    </row>
    <row r="2842" spans="3:11" x14ac:dyDescent="0.25">
      <c r="C2842" s="14">
        <v>43778</v>
      </c>
      <c r="D2842" s="8">
        <v>0.61805555555555558</v>
      </c>
      <c r="E2842" s="76" t="s">
        <v>237</v>
      </c>
      <c r="F2842" s="8"/>
      <c r="G2842" s="8"/>
      <c r="H2842" s="15">
        <v>5</v>
      </c>
      <c r="I2842" s="13">
        <f t="shared" si="132"/>
        <v>1792</v>
      </c>
      <c r="J2842" s="8">
        <f t="shared" si="133"/>
        <v>1</v>
      </c>
      <c r="K2842" s="6">
        <f t="shared" si="134"/>
        <v>1</v>
      </c>
    </row>
    <row r="2843" spans="3:11" x14ac:dyDescent="0.25">
      <c r="C2843" s="14">
        <v>43778</v>
      </c>
      <c r="D2843" s="8">
        <v>0.64583333333333337</v>
      </c>
      <c r="E2843" s="76" t="s">
        <v>237</v>
      </c>
      <c r="F2843" s="8"/>
      <c r="G2843" s="8"/>
      <c r="H2843" s="15">
        <v>6</v>
      </c>
      <c r="I2843" s="13">
        <f t="shared" si="132"/>
        <v>1793</v>
      </c>
      <c r="J2843" s="8">
        <f t="shared" si="133"/>
        <v>3</v>
      </c>
      <c r="K2843" s="6">
        <f t="shared" si="134"/>
        <v>3</v>
      </c>
    </row>
    <row r="2844" spans="3:11" x14ac:dyDescent="0.25">
      <c r="C2844" s="14">
        <v>43778</v>
      </c>
      <c r="D2844" s="8">
        <v>0.64583333333333337</v>
      </c>
      <c r="E2844" s="76" t="s">
        <v>237</v>
      </c>
      <c r="F2844" s="8"/>
      <c r="G2844" s="8"/>
      <c r="H2844" s="15">
        <v>6</v>
      </c>
      <c r="I2844" s="13">
        <f t="shared" si="132"/>
        <v>1793</v>
      </c>
      <c r="J2844" s="8">
        <f t="shared" si="133"/>
        <v>2</v>
      </c>
      <c r="K2844" s="6">
        <f t="shared" si="134"/>
        <v>3</v>
      </c>
    </row>
    <row r="2845" spans="3:11" x14ac:dyDescent="0.25">
      <c r="C2845" s="14">
        <v>43778</v>
      </c>
      <c r="D2845" s="8">
        <v>0.64583333333333337</v>
      </c>
      <c r="E2845" s="76" t="s">
        <v>237</v>
      </c>
      <c r="F2845" s="8"/>
      <c r="G2845" s="8"/>
      <c r="H2845" s="15">
        <v>6</v>
      </c>
      <c r="I2845" s="13">
        <f t="shared" si="132"/>
        <v>1793</v>
      </c>
      <c r="J2845" s="8">
        <f t="shared" si="133"/>
        <v>1</v>
      </c>
      <c r="K2845" s="6">
        <f t="shared" si="134"/>
        <v>3</v>
      </c>
    </row>
    <row r="2846" spans="3:11" x14ac:dyDescent="0.25">
      <c r="C2846" s="14">
        <v>43778</v>
      </c>
      <c r="D2846" s="8">
        <v>0.67361111111111116</v>
      </c>
      <c r="E2846" s="76" t="s">
        <v>237</v>
      </c>
      <c r="F2846" s="8"/>
      <c r="G2846" s="8"/>
      <c r="H2846" s="15">
        <v>7</v>
      </c>
      <c r="I2846" s="13">
        <f t="shared" si="132"/>
        <v>1794</v>
      </c>
      <c r="J2846" s="8">
        <f t="shared" si="133"/>
        <v>3</v>
      </c>
      <c r="K2846" s="6">
        <f t="shared" si="134"/>
        <v>3</v>
      </c>
    </row>
    <row r="2847" spans="3:11" x14ac:dyDescent="0.25">
      <c r="C2847" s="14">
        <v>43778</v>
      </c>
      <c r="D2847" s="8">
        <v>0.67361111111111116</v>
      </c>
      <c r="E2847" s="76" t="s">
        <v>237</v>
      </c>
      <c r="F2847" s="8"/>
      <c r="G2847" s="8"/>
      <c r="H2847" s="15">
        <v>7</v>
      </c>
      <c r="I2847" s="13">
        <f t="shared" si="132"/>
        <v>1794</v>
      </c>
      <c r="J2847" s="8">
        <f t="shared" si="133"/>
        <v>2</v>
      </c>
      <c r="K2847" s="6">
        <f t="shared" si="134"/>
        <v>3</v>
      </c>
    </row>
    <row r="2848" spans="3:11" x14ac:dyDescent="0.25">
      <c r="C2848" s="14">
        <v>43778</v>
      </c>
      <c r="D2848" s="8">
        <v>0.67361111111111116</v>
      </c>
      <c r="E2848" s="76" t="s">
        <v>237</v>
      </c>
      <c r="F2848" s="8"/>
      <c r="G2848" s="8"/>
      <c r="H2848" s="15">
        <v>7</v>
      </c>
      <c r="I2848" s="13">
        <f t="shared" si="132"/>
        <v>1794</v>
      </c>
      <c r="J2848" s="8">
        <f t="shared" si="133"/>
        <v>1</v>
      </c>
      <c r="K2848" s="6">
        <f t="shared" si="134"/>
        <v>3</v>
      </c>
    </row>
    <row r="2849" spans="3:11" x14ac:dyDescent="0.25">
      <c r="C2849" s="14">
        <v>43778</v>
      </c>
      <c r="D2849" s="8">
        <v>0.70486111111111116</v>
      </c>
      <c r="E2849" s="76" t="s">
        <v>237</v>
      </c>
      <c r="F2849" s="8"/>
      <c r="G2849" s="8"/>
      <c r="H2849" s="15">
        <v>8</v>
      </c>
      <c r="I2849" s="13">
        <f t="shared" si="132"/>
        <v>1795</v>
      </c>
      <c r="J2849" s="8">
        <f t="shared" si="133"/>
        <v>3</v>
      </c>
      <c r="K2849" s="6">
        <f t="shared" si="134"/>
        <v>3</v>
      </c>
    </row>
    <row r="2850" spans="3:11" x14ac:dyDescent="0.25">
      <c r="C2850" s="14">
        <v>43778</v>
      </c>
      <c r="D2850" s="8">
        <v>0.70486111111111116</v>
      </c>
      <c r="E2850" s="76" t="s">
        <v>237</v>
      </c>
      <c r="F2850" s="8"/>
      <c r="G2850" s="8"/>
      <c r="H2850" s="15">
        <v>8</v>
      </c>
      <c r="I2850" s="13">
        <f t="shared" si="132"/>
        <v>1795</v>
      </c>
      <c r="J2850" s="8">
        <f t="shared" si="133"/>
        <v>2</v>
      </c>
      <c r="K2850" s="6">
        <f t="shared" si="134"/>
        <v>3</v>
      </c>
    </row>
    <row r="2851" spans="3:11" x14ac:dyDescent="0.25">
      <c r="C2851" s="14">
        <v>43778</v>
      </c>
      <c r="D2851" s="8">
        <v>0.70486111111111116</v>
      </c>
      <c r="E2851" s="76" t="s">
        <v>237</v>
      </c>
      <c r="F2851" s="8"/>
      <c r="G2851" s="8"/>
      <c r="H2851" s="15">
        <v>8</v>
      </c>
      <c r="I2851" s="13">
        <f t="shared" si="132"/>
        <v>1795</v>
      </c>
      <c r="J2851" s="8">
        <f t="shared" si="133"/>
        <v>1</v>
      </c>
      <c r="K2851" s="6">
        <f t="shared" si="134"/>
        <v>3</v>
      </c>
    </row>
    <row r="2852" spans="3:11" x14ac:dyDescent="0.25">
      <c r="C2852" s="14">
        <v>43785</v>
      </c>
      <c r="D2852" s="8">
        <v>0.54166666666666663</v>
      </c>
      <c r="E2852" s="76" t="s">
        <v>231</v>
      </c>
      <c r="F2852" s="8"/>
      <c r="G2852" s="8"/>
      <c r="H2852" s="15">
        <v>2</v>
      </c>
      <c r="I2852" s="13">
        <f t="shared" si="132"/>
        <v>1796</v>
      </c>
      <c r="J2852" s="8">
        <f t="shared" si="133"/>
        <v>3</v>
      </c>
      <c r="K2852" s="6">
        <f t="shared" si="134"/>
        <v>3</v>
      </c>
    </row>
    <row r="2853" spans="3:11" x14ac:dyDescent="0.25">
      <c r="C2853" s="14">
        <v>43785</v>
      </c>
      <c r="D2853" s="8">
        <v>0.54166666666666663</v>
      </c>
      <c r="E2853" s="76" t="s">
        <v>231</v>
      </c>
      <c r="F2853" s="8"/>
      <c r="G2853" s="8"/>
      <c r="H2853" s="15">
        <v>2</v>
      </c>
      <c r="I2853" s="13">
        <f t="shared" si="132"/>
        <v>1796</v>
      </c>
      <c r="J2853" s="8">
        <f t="shared" si="133"/>
        <v>2</v>
      </c>
      <c r="K2853" s="6">
        <f t="shared" si="134"/>
        <v>3</v>
      </c>
    </row>
    <row r="2854" spans="3:11" x14ac:dyDescent="0.25">
      <c r="C2854" s="14">
        <v>43785</v>
      </c>
      <c r="D2854" s="8">
        <v>0.54166666666666663</v>
      </c>
      <c r="E2854" s="76" t="s">
        <v>231</v>
      </c>
      <c r="F2854" s="8"/>
      <c r="G2854" s="8"/>
      <c r="H2854" s="15">
        <v>2</v>
      </c>
      <c r="I2854" s="13">
        <f t="shared" si="132"/>
        <v>1796</v>
      </c>
      <c r="J2854" s="8">
        <f t="shared" si="133"/>
        <v>1</v>
      </c>
      <c r="K2854" s="6">
        <f t="shared" si="134"/>
        <v>3</v>
      </c>
    </row>
    <row r="2855" spans="3:11" x14ac:dyDescent="0.25">
      <c r="C2855" s="14">
        <v>43785</v>
      </c>
      <c r="D2855" s="8">
        <v>0.56597222222222221</v>
      </c>
      <c r="E2855" s="76" t="s">
        <v>231</v>
      </c>
      <c r="F2855" s="8"/>
      <c r="G2855" s="8"/>
      <c r="H2855" s="15">
        <v>3</v>
      </c>
      <c r="I2855" s="13">
        <f t="shared" si="132"/>
        <v>1797</v>
      </c>
      <c r="J2855" s="8">
        <f t="shared" si="133"/>
        <v>3</v>
      </c>
      <c r="K2855" s="6">
        <f t="shared" si="134"/>
        <v>3</v>
      </c>
    </row>
    <row r="2856" spans="3:11" x14ac:dyDescent="0.25">
      <c r="C2856" s="14">
        <v>43785</v>
      </c>
      <c r="D2856" s="8">
        <v>0.56597222222222221</v>
      </c>
      <c r="E2856" s="76" t="s">
        <v>231</v>
      </c>
      <c r="F2856" s="8"/>
      <c r="G2856" s="8"/>
      <c r="H2856" s="15">
        <v>3</v>
      </c>
      <c r="I2856" s="13">
        <f t="shared" si="132"/>
        <v>1797</v>
      </c>
      <c r="J2856" s="8">
        <f t="shared" si="133"/>
        <v>2</v>
      </c>
      <c r="K2856" s="6">
        <f t="shared" si="134"/>
        <v>3</v>
      </c>
    </row>
    <row r="2857" spans="3:11" x14ac:dyDescent="0.25">
      <c r="C2857" s="14">
        <v>43785</v>
      </c>
      <c r="D2857" s="8">
        <v>0.56597222222222221</v>
      </c>
      <c r="E2857" s="76" t="s">
        <v>231</v>
      </c>
      <c r="F2857" s="8"/>
      <c r="G2857" s="8"/>
      <c r="H2857" s="15">
        <v>3</v>
      </c>
      <c r="I2857" s="13">
        <f t="shared" si="132"/>
        <v>1797</v>
      </c>
      <c r="J2857" s="8">
        <f t="shared" si="133"/>
        <v>1</v>
      </c>
      <c r="K2857" s="6">
        <f t="shared" si="134"/>
        <v>3</v>
      </c>
    </row>
    <row r="2858" spans="3:11" x14ac:dyDescent="0.25">
      <c r="C2858" s="14">
        <v>43785</v>
      </c>
      <c r="D2858" s="8">
        <v>0.59027777777777779</v>
      </c>
      <c r="E2858" s="76" t="s">
        <v>231</v>
      </c>
      <c r="F2858" s="8"/>
      <c r="G2858" s="8"/>
      <c r="H2858" s="15">
        <v>4</v>
      </c>
      <c r="I2858" s="13">
        <f t="shared" si="132"/>
        <v>1798</v>
      </c>
      <c r="J2858" s="8">
        <f t="shared" si="133"/>
        <v>3</v>
      </c>
      <c r="K2858" s="6">
        <f t="shared" si="134"/>
        <v>3</v>
      </c>
    </row>
    <row r="2859" spans="3:11" x14ac:dyDescent="0.25">
      <c r="C2859" s="14">
        <v>43785</v>
      </c>
      <c r="D2859" s="8">
        <v>0.59027777777777779</v>
      </c>
      <c r="E2859" s="76" t="s">
        <v>231</v>
      </c>
      <c r="F2859" s="8"/>
      <c r="G2859" s="8"/>
      <c r="H2859" s="15">
        <v>4</v>
      </c>
      <c r="I2859" s="13">
        <f t="shared" si="132"/>
        <v>1798</v>
      </c>
      <c r="J2859" s="8">
        <f t="shared" si="133"/>
        <v>2</v>
      </c>
      <c r="K2859" s="6">
        <f t="shared" si="134"/>
        <v>3</v>
      </c>
    </row>
    <row r="2860" spans="3:11" x14ac:dyDescent="0.25">
      <c r="C2860" s="14">
        <v>43785</v>
      </c>
      <c r="D2860" s="8">
        <v>0.59027777777777779</v>
      </c>
      <c r="E2860" s="76" t="s">
        <v>231</v>
      </c>
      <c r="F2860" s="8"/>
      <c r="G2860" s="8"/>
      <c r="H2860" s="15">
        <v>4</v>
      </c>
      <c r="I2860" s="13">
        <f t="shared" si="132"/>
        <v>1798</v>
      </c>
      <c r="J2860" s="8">
        <f t="shared" si="133"/>
        <v>1</v>
      </c>
      <c r="K2860" s="6">
        <f t="shared" si="134"/>
        <v>3</v>
      </c>
    </row>
    <row r="2861" spans="3:11" x14ac:dyDescent="0.25">
      <c r="C2861" s="14">
        <v>43785</v>
      </c>
      <c r="D2861" s="8">
        <v>0.61458333333333337</v>
      </c>
      <c r="E2861" s="76" t="s">
        <v>231</v>
      </c>
      <c r="F2861" s="8"/>
      <c r="G2861" s="8"/>
      <c r="H2861" s="15">
        <v>5</v>
      </c>
      <c r="I2861" s="13">
        <f t="shared" si="132"/>
        <v>1799</v>
      </c>
      <c r="J2861" s="8">
        <f t="shared" si="133"/>
        <v>3</v>
      </c>
      <c r="K2861" s="6">
        <f t="shared" si="134"/>
        <v>3</v>
      </c>
    </row>
    <row r="2862" spans="3:11" x14ac:dyDescent="0.25">
      <c r="C2862" s="14">
        <v>43785</v>
      </c>
      <c r="D2862" s="8">
        <v>0.61458333333333337</v>
      </c>
      <c r="E2862" s="76" t="s">
        <v>231</v>
      </c>
      <c r="F2862" s="8"/>
      <c r="G2862" s="8"/>
      <c r="H2862" s="15">
        <v>5</v>
      </c>
      <c r="I2862" s="13">
        <f t="shared" si="132"/>
        <v>1799</v>
      </c>
      <c r="J2862" s="8">
        <f t="shared" si="133"/>
        <v>2</v>
      </c>
      <c r="K2862" s="6">
        <f t="shared" si="134"/>
        <v>3</v>
      </c>
    </row>
    <row r="2863" spans="3:11" x14ac:dyDescent="0.25">
      <c r="C2863" s="14">
        <v>43785</v>
      </c>
      <c r="D2863" s="8">
        <v>0.61458333333333337</v>
      </c>
      <c r="E2863" s="76" t="s">
        <v>231</v>
      </c>
      <c r="F2863" s="8"/>
      <c r="G2863" s="8"/>
      <c r="H2863" s="15">
        <v>5</v>
      </c>
      <c r="I2863" s="13">
        <f t="shared" si="132"/>
        <v>1799</v>
      </c>
      <c r="J2863" s="8">
        <f t="shared" si="133"/>
        <v>1</v>
      </c>
      <c r="K2863" s="6">
        <f t="shared" si="134"/>
        <v>3</v>
      </c>
    </row>
    <row r="2864" spans="3:11" x14ac:dyDescent="0.25">
      <c r="C2864" s="14">
        <v>43785</v>
      </c>
      <c r="D2864" s="8">
        <v>0.64236111111111105</v>
      </c>
      <c r="E2864" s="76" t="s">
        <v>231</v>
      </c>
      <c r="F2864" s="8"/>
      <c r="G2864" s="8"/>
      <c r="H2864" s="15">
        <v>6</v>
      </c>
      <c r="I2864" s="13">
        <f t="shared" si="132"/>
        <v>1800</v>
      </c>
      <c r="J2864" s="8">
        <f t="shared" si="133"/>
        <v>3</v>
      </c>
      <c r="K2864" s="6">
        <f t="shared" si="134"/>
        <v>3</v>
      </c>
    </row>
    <row r="2865" spans="3:11" x14ac:dyDescent="0.25">
      <c r="C2865" s="14">
        <v>43785</v>
      </c>
      <c r="D2865" s="8">
        <v>0.64236111111111105</v>
      </c>
      <c r="E2865" s="76" t="s">
        <v>231</v>
      </c>
      <c r="F2865" s="8"/>
      <c r="G2865" s="8"/>
      <c r="H2865" s="15">
        <v>6</v>
      </c>
      <c r="I2865" s="13">
        <f t="shared" si="132"/>
        <v>1800</v>
      </c>
      <c r="J2865" s="8">
        <f t="shared" si="133"/>
        <v>2</v>
      </c>
      <c r="K2865" s="6">
        <f t="shared" si="134"/>
        <v>3</v>
      </c>
    </row>
    <row r="2866" spans="3:11" x14ac:dyDescent="0.25">
      <c r="C2866" s="14">
        <v>43785</v>
      </c>
      <c r="D2866" s="8">
        <v>0.64236111111111105</v>
      </c>
      <c r="E2866" s="76" t="s">
        <v>231</v>
      </c>
      <c r="F2866" s="8"/>
      <c r="G2866" s="8"/>
      <c r="H2866" s="15">
        <v>6</v>
      </c>
      <c r="I2866" s="13">
        <f t="shared" si="132"/>
        <v>1800</v>
      </c>
      <c r="J2866" s="8">
        <f t="shared" si="133"/>
        <v>1</v>
      </c>
      <c r="K2866" s="6">
        <f t="shared" si="134"/>
        <v>3</v>
      </c>
    </row>
    <row r="2867" spans="3:11" x14ac:dyDescent="0.25">
      <c r="C2867" s="14">
        <v>43785</v>
      </c>
      <c r="D2867" s="8">
        <v>0.66666666666666663</v>
      </c>
      <c r="E2867" s="76" t="s">
        <v>231</v>
      </c>
      <c r="F2867" s="8"/>
      <c r="G2867" s="8"/>
      <c r="H2867" s="15">
        <v>7</v>
      </c>
      <c r="I2867" s="13">
        <f t="shared" si="132"/>
        <v>1801</v>
      </c>
      <c r="J2867" s="8">
        <f t="shared" si="133"/>
        <v>3</v>
      </c>
      <c r="K2867" s="6">
        <f t="shared" si="134"/>
        <v>3</v>
      </c>
    </row>
    <row r="2868" spans="3:11" x14ac:dyDescent="0.25">
      <c r="C2868" s="14">
        <v>43785</v>
      </c>
      <c r="D2868" s="8">
        <v>0.66666666666666663</v>
      </c>
      <c r="E2868" s="76" t="s">
        <v>231</v>
      </c>
      <c r="F2868" s="8"/>
      <c r="G2868" s="8"/>
      <c r="H2868" s="15">
        <v>7</v>
      </c>
      <c r="I2868" s="13">
        <f t="shared" si="132"/>
        <v>1801</v>
      </c>
      <c r="J2868" s="8">
        <f t="shared" si="133"/>
        <v>2</v>
      </c>
      <c r="K2868" s="6">
        <f t="shared" si="134"/>
        <v>3</v>
      </c>
    </row>
    <row r="2869" spans="3:11" x14ac:dyDescent="0.25">
      <c r="C2869" s="14">
        <v>43785</v>
      </c>
      <c r="D2869" s="8">
        <v>0.66666666666666663</v>
      </c>
      <c r="E2869" s="76" t="s">
        <v>231</v>
      </c>
      <c r="F2869" s="8"/>
      <c r="G2869" s="8"/>
      <c r="H2869" s="15">
        <v>7</v>
      </c>
      <c r="I2869" s="13">
        <f t="shared" si="132"/>
        <v>1801</v>
      </c>
      <c r="J2869" s="8">
        <f t="shared" si="133"/>
        <v>1</v>
      </c>
      <c r="K2869" s="6">
        <f t="shared" si="134"/>
        <v>3</v>
      </c>
    </row>
    <row r="2870" spans="3:11" x14ac:dyDescent="0.25">
      <c r="C2870" s="14">
        <v>43785</v>
      </c>
      <c r="D2870" s="8">
        <v>0.69444444444444453</v>
      </c>
      <c r="E2870" s="76" t="s">
        <v>231</v>
      </c>
      <c r="F2870" s="8"/>
      <c r="G2870" s="8"/>
      <c r="H2870" s="15">
        <v>8</v>
      </c>
      <c r="I2870" s="13">
        <f t="shared" si="132"/>
        <v>1802</v>
      </c>
      <c r="J2870" s="8">
        <f t="shared" si="133"/>
        <v>3</v>
      </c>
      <c r="K2870" s="6">
        <f t="shared" si="134"/>
        <v>3</v>
      </c>
    </row>
    <row r="2871" spans="3:11" x14ac:dyDescent="0.25">
      <c r="C2871" s="14">
        <v>43785</v>
      </c>
      <c r="D2871" s="8">
        <v>0.69444444444444453</v>
      </c>
      <c r="E2871" s="76" t="s">
        <v>231</v>
      </c>
      <c r="F2871" s="8"/>
      <c r="G2871" s="8"/>
      <c r="H2871" s="15">
        <v>8</v>
      </c>
      <c r="I2871" s="13">
        <f t="shared" si="132"/>
        <v>1802</v>
      </c>
      <c r="J2871" s="8">
        <f t="shared" si="133"/>
        <v>2</v>
      </c>
      <c r="K2871" s="6">
        <f t="shared" si="134"/>
        <v>3</v>
      </c>
    </row>
    <row r="2872" spans="3:11" x14ac:dyDescent="0.25">
      <c r="C2872" s="14">
        <v>43785</v>
      </c>
      <c r="D2872" s="8">
        <v>0.69444444444444453</v>
      </c>
      <c r="E2872" s="76" t="s">
        <v>231</v>
      </c>
      <c r="F2872" s="8"/>
      <c r="G2872" s="8"/>
      <c r="H2872" s="15">
        <v>8</v>
      </c>
      <c r="I2872" s="13">
        <f t="shared" si="132"/>
        <v>1802</v>
      </c>
      <c r="J2872" s="8">
        <f t="shared" si="133"/>
        <v>1</v>
      </c>
      <c r="K2872" s="6">
        <f t="shared" si="134"/>
        <v>3</v>
      </c>
    </row>
    <row r="2873" spans="3:11" x14ac:dyDescent="0.25">
      <c r="C2873" s="14">
        <v>43785</v>
      </c>
      <c r="D2873" s="8">
        <v>0.72222222222222221</v>
      </c>
      <c r="E2873" s="76" t="s">
        <v>231</v>
      </c>
      <c r="F2873" s="8"/>
      <c r="G2873" s="8"/>
      <c r="H2873" s="15">
        <v>9</v>
      </c>
      <c r="I2873" s="13">
        <f t="shared" si="132"/>
        <v>1803</v>
      </c>
      <c r="J2873" s="8">
        <f t="shared" si="133"/>
        <v>3</v>
      </c>
      <c r="K2873" s="6">
        <f t="shared" si="134"/>
        <v>3</v>
      </c>
    </row>
    <row r="2874" spans="3:11" x14ac:dyDescent="0.25">
      <c r="C2874" s="14">
        <v>43785</v>
      </c>
      <c r="D2874" s="8">
        <v>0.72222222222222221</v>
      </c>
      <c r="E2874" s="76" t="s">
        <v>231</v>
      </c>
      <c r="F2874" s="8"/>
      <c r="G2874" s="8"/>
      <c r="H2874" s="15">
        <v>9</v>
      </c>
      <c r="I2874" s="13">
        <f t="shared" si="132"/>
        <v>1803</v>
      </c>
      <c r="J2874" s="8">
        <f t="shared" si="133"/>
        <v>2</v>
      </c>
      <c r="K2874" s="6">
        <f t="shared" si="134"/>
        <v>3</v>
      </c>
    </row>
    <row r="2875" spans="3:11" x14ac:dyDescent="0.25">
      <c r="C2875" s="14">
        <v>43785</v>
      </c>
      <c r="D2875" s="8">
        <v>0.72222222222222221</v>
      </c>
      <c r="E2875" s="76" t="s">
        <v>231</v>
      </c>
      <c r="F2875" s="8"/>
      <c r="G2875" s="8"/>
      <c r="H2875" s="15">
        <v>9</v>
      </c>
      <c r="I2875" s="13">
        <f t="shared" si="132"/>
        <v>1803</v>
      </c>
      <c r="J2875" s="8">
        <f t="shared" si="133"/>
        <v>1</v>
      </c>
      <c r="K2875" s="6">
        <f t="shared" si="134"/>
        <v>3</v>
      </c>
    </row>
    <row r="2876" spans="3:11" x14ac:dyDescent="0.25">
      <c r="C2876" s="14">
        <v>43785</v>
      </c>
      <c r="D2876" s="8">
        <v>0.74652777777777779</v>
      </c>
      <c r="E2876" s="76" t="s">
        <v>231</v>
      </c>
      <c r="F2876" s="8"/>
      <c r="G2876" s="8"/>
      <c r="H2876" s="15">
        <v>10</v>
      </c>
      <c r="I2876" s="13">
        <f t="shared" si="132"/>
        <v>1804</v>
      </c>
      <c r="J2876" s="8">
        <f t="shared" si="133"/>
        <v>3</v>
      </c>
      <c r="K2876" s="6">
        <f t="shared" si="134"/>
        <v>3</v>
      </c>
    </row>
    <row r="2877" spans="3:11" x14ac:dyDescent="0.25">
      <c r="C2877" s="14">
        <v>43785</v>
      </c>
      <c r="D2877" s="8">
        <v>0.74652777777777779</v>
      </c>
      <c r="E2877" s="76" t="s">
        <v>231</v>
      </c>
      <c r="F2877" s="8"/>
      <c r="G2877" s="8"/>
      <c r="H2877" s="15">
        <v>10</v>
      </c>
      <c r="I2877" s="13">
        <f t="shared" si="132"/>
        <v>1804</v>
      </c>
      <c r="J2877" s="8">
        <f t="shared" si="133"/>
        <v>2</v>
      </c>
      <c r="K2877" s="6">
        <f t="shared" si="134"/>
        <v>3</v>
      </c>
    </row>
    <row r="2878" spans="3:11" x14ac:dyDescent="0.25">
      <c r="C2878" s="14">
        <v>43785</v>
      </c>
      <c r="D2878" s="8">
        <v>0.74652777777777779</v>
      </c>
      <c r="E2878" s="76" t="s">
        <v>231</v>
      </c>
      <c r="F2878" s="8"/>
      <c r="G2878" s="8"/>
      <c r="H2878" s="15">
        <v>10</v>
      </c>
      <c r="I2878" s="13">
        <f t="shared" si="132"/>
        <v>1804</v>
      </c>
      <c r="J2878" s="8">
        <f t="shared" si="133"/>
        <v>1</v>
      </c>
      <c r="K2878" s="6">
        <f t="shared" si="134"/>
        <v>3</v>
      </c>
    </row>
    <row r="2879" spans="3:11" x14ac:dyDescent="0.25">
      <c r="C2879" s="14">
        <v>43792</v>
      </c>
      <c r="D2879" s="8">
        <v>0.51736111111111105</v>
      </c>
      <c r="E2879" s="76" t="s">
        <v>226</v>
      </c>
      <c r="F2879" s="8"/>
      <c r="G2879" s="8"/>
      <c r="H2879" s="15">
        <v>1</v>
      </c>
      <c r="I2879" s="13">
        <f t="shared" si="132"/>
        <v>1805</v>
      </c>
      <c r="J2879" s="8">
        <f t="shared" si="133"/>
        <v>3</v>
      </c>
      <c r="K2879" s="6">
        <f t="shared" si="134"/>
        <v>3</v>
      </c>
    </row>
    <row r="2880" spans="3:11" x14ac:dyDescent="0.25">
      <c r="C2880" s="14">
        <v>43792</v>
      </c>
      <c r="D2880" s="8">
        <v>0.51736111111111105</v>
      </c>
      <c r="E2880" s="76" t="s">
        <v>226</v>
      </c>
      <c r="F2880" s="8"/>
      <c r="G2880" s="8"/>
      <c r="H2880" s="15">
        <v>1</v>
      </c>
      <c r="I2880" s="13">
        <f t="shared" si="132"/>
        <v>1805</v>
      </c>
      <c r="J2880" s="8">
        <f t="shared" si="133"/>
        <v>2</v>
      </c>
      <c r="K2880" s="6">
        <f t="shared" si="134"/>
        <v>3</v>
      </c>
    </row>
    <row r="2881" spans="3:11" x14ac:dyDescent="0.25">
      <c r="C2881" s="14">
        <v>43792</v>
      </c>
      <c r="D2881" s="8">
        <v>0.51736111111111105</v>
      </c>
      <c r="E2881" s="76" t="s">
        <v>226</v>
      </c>
      <c r="F2881" s="8"/>
      <c r="G2881" s="8"/>
      <c r="H2881" s="15">
        <v>1</v>
      </c>
      <c r="I2881" s="13">
        <f t="shared" si="132"/>
        <v>1805</v>
      </c>
      <c r="J2881" s="8">
        <f t="shared" si="133"/>
        <v>1</v>
      </c>
      <c r="K2881" s="6">
        <f t="shared" si="134"/>
        <v>3</v>
      </c>
    </row>
    <row r="2882" spans="3:11" x14ac:dyDescent="0.25">
      <c r="C2882" s="14">
        <v>43792</v>
      </c>
      <c r="D2882" s="8">
        <v>0.5625</v>
      </c>
      <c r="E2882" s="76" t="s">
        <v>226</v>
      </c>
      <c r="F2882" s="8"/>
      <c r="G2882" s="8"/>
      <c r="H2882" s="15">
        <v>3</v>
      </c>
      <c r="I2882" s="13">
        <f t="shared" si="132"/>
        <v>1806</v>
      </c>
      <c r="J2882" s="8">
        <f t="shared" si="133"/>
        <v>3</v>
      </c>
      <c r="K2882" s="6">
        <f t="shared" si="134"/>
        <v>3</v>
      </c>
    </row>
    <row r="2883" spans="3:11" x14ac:dyDescent="0.25">
      <c r="C2883" s="14">
        <v>43792</v>
      </c>
      <c r="D2883" s="8">
        <v>0.5625</v>
      </c>
      <c r="E2883" s="76" t="s">
        <v>226</v>
      </c>
      <c r="F2883" s="8"/>
      <c r="G2883" s="8"/>
      <c r="H2883" s="15">
        <v>3</v>
      </c>
      <c r="I2883" s="13">
        <f t="shared" si="132"/>
        <v>1806</v>
      </c>
      <c r="J2883" s="8">
        <f t="shared" si="133"/>
        <v>2</v>
      </c>
      <c r="K2883" s="6">
        <f t="shared" si="134"/>
        <v>3</v>
      </c>
    </row>
    <row r="2884" spans="3:11" x14ac:dyDescent="0.25">
      <c r="C2884" s="14">
        <v>43792</v>
      </c>
      <c r="D2884" s="8">
        <v>0.5625</v>
      </c>
      <c r="E2884" s="76" t="s">
        <v>226</v>
      </c>
      <c r="F2884" s="8"/>
      <c r="G2884" s="8"/>
      <c r="H2884" s="15">
        <v>3</v>
      </c>
      <c r="I2884" s="13">
        <f t="shared" si="132"/>
        <v>1806</v>
      </c>
      <c r="J2884" s="8">
        <f t="shared" si="133"/>
        <v>1</v>
      </c>
      <c r="K2884" s="6">
        <f t="shared" si="134"/>
        <v>3</v>
      </c>
    </row>
    <row r="2885" spans="3:11" x14ac:dyDescent="0.25">
      <c r="C2885" s="14">
        <v>43792</v>
      </c>
      <c r="D2885" s="8">
        <v>0.63888888888888895</v>
      </c>
      <c r="E2885" s="76" t="s">
        <v>226</v>
      </c>
      <c r="F2885" s="8"/>
      <c r="G2885" s="8"/>
      <c r="H2885" s="15">
        <v>6</v>
      </c>
      <c r="I2885" s="13">
        <f t="shared" si="132"/>
        <v>1807</v>
      </c>
      <c r="J2885" s="8">
        <f t="shared" si="133"/>
        <v>3</v>
      </c>
      <c r="K2885" s="6">
        <f t="shared" si="134"/>
        <v>3</v>
      </c>
    </row>
    <row r="2886" spans="3:11" x14ac:dyDescent="0.25">
      <c r="C2886" s="14">
        <v>43792</v>
      </c>
      <c r="D2886" s="8">
        <v>0.63888888888888895</v>
      </c>
      <c r="E2886" s="76" t="s">
        <v>226</v>
      </c>
      <c r="F2886" s="8"/>
      <c r="G2886" s="8"/>
      <c r="H2886" s="15">
        <v>6</v>
      </c>
      <c r="I2886" s="13">
        <f t="shared" ref="I2886:I2949" si="135">IF(AND(C2886=C2885,H2886=H2885,D2885=D2886),I2885,I2885+1)</f>
        <v>1807</v>
      </c>
      <c r="J2886" s="8">
        <f t="shared" ref="J2886:J2949" si="136">IF(I2886=I2888,3,IF(I2886=I2887,2,1))</f>
        <v>2</v>
      </c>
      <c r="K2886" s="6">
        <f t="shared" ref="K2886:K2949" si="137">IF(J2884=3,3,IF(J2885=3,3,IF(J2885=2,2,J2886)))</f>
        <v>3</v>
      </c>
    </row>
    <row r="2887" spans="3:11" x14ac:dyDescent="0.25">
      <c r="C2887" s="14">
        <v>43792</v>
      </c>
      <c r="D2887" s="8">
        <v>0.63888888888888895</v>
      </c>
      <c r="E2887" s="76" t="s">
        <v>226</v>
      </c>
      <c r="F2887" s="8"/>
      <c r="G2887" s="8"/>
      <c r="H2887" s="15">
        <v>6</v>
      </c>
      <c r="I2887" s="13">
        <f t="shared" si="135"/>
        <v>1807</v>
      </c>
      <c r="J2887" s="8">
        <f t="shared" si="136"/>
        <v>1</v>
      </c>
      <c r="K2887" s="6">
        <f t="shared" si="137"/>
        <v>3</v>
      </c>
    </row>
    <row r="2888" spans="3:11" x14ac:dyDescent="0.25">
      <c r="C2888" s="14">
        <v>43792</v>
      </c>
      <c r="D2888" s="8">
        <v>0.66666666666666663</v>
      </c>
      <c r="E2888" s="76" t="s">
        <v>226</v>
      </c>
      <c r="F2888" s="8"/>
      <c r="G2888" s="8"/>
      <c r="H2888" s="15">
        <v>7</v>
      </c>
      <c r="I2888" s="13">
        <f t="shared" si="135"/>
        <v>1808</v>
      </c>
      <c r="J2888" s="8">
        <f t="shared" si="136"/>
        <v>3</v>
      </c>
      <c r="K2888" s="6">
        <f t="shared" si="137"/>
        <v>3</v>
      </c>
    </row>
    <row r="2889" spans="3:11" x14ac:dyDescent="0.25">
      <c r="C2889" s="14">
        <v>43792</v>
      </c>
      <c r="D2889" s="8">
        <v>0.66666666666666663</v>
      </c>
      <c r="E2889" s="76" t="s">
        <v>226</v>
      </c>
      <c r="F2889" s="8"/>
      <c r="G2889" s="8"/>
      <c r="H2889" s="15">
        <v>7</v>
      </c>
      <c r="I2889" s="13">
        <f t="shared" si="135"/>
        <v>1808</v>
      </c>
      <c r="J2889" s="8">
        <f t="shared" si="136"/>
        <v>2</v>
      </c>
      <c r="K2889" s="6">
        <f t="shared" si="137"/>
        <v>3</v>
      </c>
    </row>
    <row r="2890" spans="3:11" x14ac:dyDescent="0.25">
      <c r="C2890" s="14">
        <v>43792</v>
      </c>
      <c r="D2890" s="8">
        <v>0.66666666666666663</v>
      </c>
      <c r="E2890" s="76" t="s">
        <v>226</v>
      </c>
      <c r="F2890" s="8"/>
      <c r="G2890" s="8"/>
      <c r="H2890" s="15">
        <v>7</v>
      </c>
      <c r="I2890" s="13">
        <f t="shared" si="135"/>
        <v>1808</v>
      </c>
      <c r="J2890" s="8">
        <f t="shared" si="136"/>
        <v>1</v>
      </c>
      <c r="K2890" s="6">
        <f t="shared" si="137"/>
        <v>3</v>
      </c>
    </row>
    <row r="2891" spans="3:11" x14ac:dyDescent="0.25">
      <c r="C2891" s="14">
        <v>43792</v>
      </c>
      <c r="D2891" s="8">
        <v>0.69444444444444453</v>
      </c>
      <c r="E2891" s="76" t="s">
        <v>226</v>
      </c>
      <c r="F2891" s="8"/>
      <c r="G2891" s="8"/>
      <c r="H2891" s="15">
        <v>8</v>
      </c>
      <c r="I2891" s="13">
        <f t="shared" si="135"/>
        <v>1809</v>
      </c>
      <c r="J2891" s="8">
        <f t="shared" si="136"/>
        <v>3</v>
      </c>
      <c r="K2891" s="6">
        <f t="shared" si="137"/>
        <v>3</v>
      </c>
    </row>
    <row r="2892" spans="3:11" x14ac:dyDescent="0.25">
      <c r="C2892" s="14">
        <v>43792</v>
      </c>
      <c r="D2892" s="8">
        <v>0.69444444444444453</v>
      </c>
      <c r="E2892" s="76" t="s">
        <v>226</v>
      </c>
      <c r="F2892" s="8"/>
      <c r="G2892" s="8"/>
      <c r="H2892" s="15">
        <v>8</v>
      </c>
      <c r="I2892" s="13">
        <f t="shared" si="135"/>
        <v>1809</v>
      </c>
      <c r="J2892" s="8">
        <f t="shared" si="136"/>
        <v>2</v>
      </c>
      <c r="K2892" s="6">
        <f t="shared" si="137"/>
        <v>3</v>
      </c>
    </row>
    <row r="2893" spans="3:11" x14ac:dyDescent="0.25">
      <c r="C2893" s="14">
        <v>43792</v>
      </c>
      <c r="D2893" s="8">
        <v>0.69444444444444453</v>
      </c>
      <c r="E2893" s="76" t="s">
        <v>226</v>
      </c>
      <c r="F2893" s="8"/>
      <c r="G2893" s="8"/>
      <c r="H2893" s="15">
        <v>8</v>
      </c>
      <c r="I2893" s="13">
        <f t="shared" si="135"/>
        <v>1809</v>
      </c>
      <c r="J2893" s="8">
        <f t="shared" si="136"/>
        <v>1</v>
      </c>
      <c r="K2893" s="6">
        <f t="shared" si="137"/>
        <v>3</v>
      </c>
    </row>
    <row r="2894" spans="3:11" x14ac:dyDescent="0.25">
      <c r="C2894" s="14">
        <v>43792</v>
      </c>
      <c r="D2894" s="8">
        <v>0.72222222222222221</v>
      </c>
      <c r="E2894" s="76" t="s">
        <v>226</v>
      </c>
      <c r="F2894" s="8"/>
      <c r="G2894" s="8"/>
      <c r="H2894" s="15">
        <v>9</v>
      </c>
      <c r="I2894" s="13">
        <f t="shared" si="135"/>
        <v>1810</v>
      </c>
      <c r="J2894" s="8">
        <f t="shared" si="136"/>
        <v>3</v>
      </c>
      <c r="K2894" s="6">
        <f t="shared" si="137"/>
        <v>3</v>
      </c>
    </row>
    <row r="2895" spans="3:11" x14ac:dyDescent="0.25">
      <c r="C2895" s="14">
        <v>43792</v>
      </c>
      <c r="D2895" s="8">
        <v>0.72222222222222221</v>
      </c>
      <c r="E2895" s="76" t="s">
        <v>226</v>
      </c>
      <c r="F2895" s="8"/>
      <c r="G2895" s="8"/>
      <c r="H2895" s="15">
        <v>9</v>
      </c>
      <c r="I2895" s="13">
        <f t="shared" si="135"/>
        <v>1810</v>
      </c>
      <c r="J2895" s="8">
        <f t="shared" si="136"/>
        <v>2</v>
      </c>
      <c r="K2895" s="6">
        <f t="shared" si="137"/>
        <v>3</v>
      </c>
    </row>
    <row r="2896" spans="3:11" x14ac:dyDescent="0.25">
      <c r="C2896" s="14">
        <v>43792</v>
      </c>
      <c r="D2896" s="8">
        <v>0.72222222222222221</v>
      </c>
      <c r="E2896" s="76" t="s">
        <v>226</v>
      </c>
      <c r="F2896" s="8"/>
      <c r="G2896" s="8"/>
      <c r="H2896" s="15">
        <v>9</v>
      </c>
      <c r="I2896" s="13">
        <f t="shared" si="135"/>
        <v>1810</v>
      </c>
      <c r="J2896" s="8">
        <f t="shared" si="136"/>
        <v>1</v>
      </c>
      <c r="K2896" s="6">
        <f t="shared" si="137"/>
        <v>3</v>
      </c>
    </row>
    <row r="2897" spans="3:11" x14ac:dyDescent="0.25">
      <c r="C2897" s="14">
        <v>43792</v>
      </c>
      <c r="D2897" s="8">
        <v>0.74652777777777779</v>
      </c>
      <c r="E2897" s="76" t="s">
        <v>226</v>
      </c>
      <c r="F2897" s="8"/>
      <c r="G2897" s="8"/>
      <c r="H2897" s="15">
        <v>10</v>
      </c>
      <c r="I2897" s="13">
        <f t="shared" si="135"/>
        <v>1811</v>
      </c>
      <c r="J2897" s="8">
        <f t="shared" si="136"/>
        <v>3</v>
      </c>
      <c r="K2897" s="6">
        <f t="shared" si="137"/>
        <v>3</v>
      </c>
    </row>
    <row r="2898" spans="3:11" x14ac:dyDescent="0.25">
      <c r="C2898" s="14">
        <v>43792</v>
      </c>
      <c r="D2898" s="8">
        <v>0.74652777777777779</v>
      </c>
      <c r="E2898" s="76" t="s">
        <v>226</v>
      </c>
      <c r="F2898" s="8"/>
      <c r="G2898" s="8"/>
      <c r="H2898" s="15">
        <v>10</v>
      </c>
      <c r="I2898" s="13">
        <f t="shared" si="135"/>
        <v>1811</v>
      </c>
      <c r="J2898" s="8">
        <f t="shared" si="136"/>
        <v>2</v>
      </c>
      <c r="K2898" s="6">
        <f t="shared" si="137"/>
        <v>3</v>
      </c>
    </row>
    <row r="2899" spans="3:11" x14ac:dyDescent="0.25">
      <c r="C2899" s="14">
        <v>43792</v>
      </c>
      <c r="D2899" s="8">
        <v>0.74652777777777779</v>
      </c>
      <c r="E2899" s="76" t="s">
        <v>226</v>
      </c>
      <c r="F2899" s="8"/>
      <c r="G2899" s="8"/>
      <c r="H2899" s="15">
        <v>10</v>
      </c>
      <c r="I2899" s="13">
        <f t="shared" si="135"/>
        <v>1811</v>
      </c>
      <c r="J2899" s="8">
        <f t="shared" si="136"/>
        <v>1</v>
      </c>
      <c r="K2899" s="6">
        <f t="shared" si="137"/>
        <v>3</v>
      </c>
    </row>
    <row r="2900" spans="3:11" x14ac:dyDescent="0.25">
      <c r="C2900" s="14">
        <v>43799</v>
      </c>
      <c r="D2900" s="8">
        <v>0.58680555555555558</v>
      </c>
      <c r="E2900" s="76" t="s">
        <v>125</v>
      </c>
      <c r="F2900" s="8"/>
      <c r="G2900" s="8"/>
      <c r="H2900" s="15">
        <v>3</v>
      </c>
      <c r="I2900" s="13">
        <f t="shared" si="135"/>
        <v>1812</v>
      </c>
      <c r="J2900" s="8">
        <f t="shared" si="136"/>
        <v>3</v>
      </c>
      <c r="K2900" s="6">
        <f t="shared" si="137"/>
        <v>3</v>
      </c>
    </row>
    <row r="2901" spans="3:11" x14ac:dyDescent="0.25">
      <c r="C2901" s="14">
        <v>43799</v>
      </c>
      <c r="D2901" s="8">
        <v>0.58680555555555558</v>
      </c>
      <c r="E2901" s="76" t="s">
        <v>125</v>
      </c>
      <c r="F2901" s="8"/>
      <c r="G2901" s="8"/>
      <c r="H2901" s="15">
        <v>3</v>
      </c>
      <c r="I2901" s="13">
        <f t="shared" si="135"/>
        <v>1812</v>
      </c>
      <c r="J2901" s="8">
        <f t="shared" si="136"/>
        <v>2</v>
      </c>
      <c r="K2901" s="6">
        <f t="shared" si="137"/>
        <v>3</v>
      </c>
    </row>
    <row r="2902" spans="3:11" x14ac:dyDescent="0.25">
      <c r="C2902" s="14">
        <v>43799</v>
      </c>
      <c r="D2902" s="8">
        <v>0.58680555555555558</v>
      </c>
      <c r="E2902" s="76" t="s">
        <v>125</v>
      </c>
      <c r="F2902" s="8"/>
      <c r="G2902" s="8"/>
      <c r="H2902" s="15">
        <v>3</v>
      </c>
      <c r="I2902" s="13">
        <f t="shared" si="135"/>
        <v>1812</v>
      </c>
      <c r="J2902" s="8">
        <f t="shared" si="136"/>
        <v>1</v>
      </c>
      <c r="K2902" s="6">
        <f t="shared" si="137"/>
        <v>3</v>
      </c>
    </row>
    <row r="2903" spans="3:11" x14ac:dyDescent="0.25">
      <c r="C2903" s="14">
        <v>43799</v>
      </c>
      <c r="D2903" s="8">
        <v>0.61111111111111105</v>
      </c>
      <c r="E2903" s="76" t="s">
        <v>125</v>
      </c>
      <c r="F2903" s="8"/>
      <c r="G2903" s="8"/>
      <c r="H2903" s="15">
        <v>4</v>
      </c>
      <c r="I2903" s="13">
        <f t="shared" si="135"/>
        <v>1813</v>
      </c>
      <c r="J2903" s="8">
        <f t="shared" si="136"/>
        <v>3</v>
      </c>
      <c r="K2903" s="6">
        <f t="shared" si="137"/>
        <v>3</v>
      </c>
    </row>
    <row r="2904" spans="3:11" x14ac:dyDescent="0.25">
      <c r="C2904" s="14">
        <v>43799</v>
      </c>
      <c r="D2904" s="8">
        <v>0.61111111111111105</v>
      </c>
      <c r="E2904" s="76" t="s">
        <v>125</v>
      </c>
      <c r="F2904" s="8"/>
      <c r="G2904" s="8"/>
      <c r="H2904" s="15">
        <v>4</v>
      </c>
      <c r="I2904" s="13">
        <f t="shared" si="135"/>
        <v>1813</v>
      </c>
      <c r="J2904" s="8">
        <f t="shared" si="136"/>
        <v>2</v>
      </c>
      <c r="K2904" s="6">
        <f t="shared" si="137"/>
        <v>3</v>
      </c>
    </row>
    <row r="2905" spans="3:11" x14ac:dyDescent="0.25">
      <c r="C2905" s="14">
        <v>43799</v>
      </c>
      <c r="D2905" s="8">
        <v>0.61111111111111105</v>
      </c>
      <c r="E2905" s="76" t="s">
        <v>125</v>
      </c>
      <c r="F2905" s="8"/>
      <c r="G2905" s="8"/>
      <c r="H2905" s="15">
        <v>4</v>
      </c>
      <c r="I2905" s="13">
        <f t="shared" si="135"/>
        <v>1813</v>
      </c>
      <c r="J2905" s="8">
        <f t="shared" si="136"/>
        <v>1</v>
      </c>
      <c r="K2905" s="6">
        <f t="shared" si="137"/>
        <v>3</v>
      </c>
    </row>
    <row r="2906" spans="3:11" x14ac:dyDescent="0.25">
      <c r="C2906" s="14">
        <v>43799</v>
      </c>
      <c r="D2906" s="8">
        <v>0.69444444444444453</v>
      </c>
      <c r="E2906" s="76" t="s">
        <v>125</v>
      </c>
      <c r="F2906" s="8"/>
      <c r="G2906" s="8"/>
      <c r="H2906" s="15">
        <v>7</v>
      </c>
      <c r="I2906" s="13">
        <f t="shared" si="135"/>
        <v>1814</v>
      </c>
      <c r="J2906" s="8">
        <f t="shared" si="136"/>
        <v>1</v>
      </c>
      <c r="K2906" s="6">
        <f t="shared" si="137"/>
        <v>1</v>
      </c>
    </row>
    <row r="2907" spans="3:11" x14ac:dyDescent="0.25">
      <c r="C2907" s="14">
        <v>43799</v>
      </c>
      <c r="D2907" s="8">
        <v>0.72222222222222221</v>
      </c>
      <c r="E2907" s="76" t="s">
        <v>125</v>
      </c>
      <c r="F2907" s="8"/>
      <c r="G2907" s="8"/>
      <c r="H2907" s="15">
        <v>8</v>
      </c>
      <c r="I2907" s="13">
        <f t="shared" si="135"/>
        <v>1815</v>
      </c>
      <c r="J2907" s="8">
        <f t="shared" si="136"/>
        <v>3</v>
      </c>
      <c r="K2907" s="6">
        <f t="shared" si="137"/>
        <v>3</v>
      </c>
    </row>
    <row r="2908" spans="3:11" x14ac:dyDescent="0.25">
      <c r="C2908" s="14">
        <v>43799</v>
      </c>
      <c r="D2908" s="8">
        <v>0.72222222222222221</v>
      </c>
      <c r="E2908" s="76" t="s">
        <v>125</v>
      </c>
      <c r="F2908" s="8"/>
      <c r="G2908" s="8"/>
      <c r="H2908" s="15">
        <v>8</v>
      </c>
      <c r="I2908" s="13">
        <f t="shared" si="135"/>
        <v>1815</v>
      </c>
      <c r="J2908" s="8">
        <f t="shared" si="136"/>
        <v>2</v>
      </c>
      <c r="K2908" s="6">
        <f t="shared" si="137"/>
        <v>3</v>
      </c>
    </row>
    <row r="2909" spans="3:11" x14ac:dyDescent="0.25">
      <c r="C2909" s="14">
        <v>43799</v>
      </c>
      <c r="D2909" s="8">
        <v>0.72222222222222221</v>
      </c>
      <c r="E2909" s="76" t="s">
        <v>125</v>
      </c>
      <c r="F2909" s="8"/>
      <c r="G2909" s="8"/>
      <c r="H2909" s="15">
        <v>8</v>
      </c>
      <c r="I2909" s="13">
        <f t="shared" si="135"/>
        <v>1815</v>
      </c>
      <c r="J2909" s="8">
        <f t="shared" si="136"/>
        <v>1</v>
      </c>
      <c r="K2909" s="6">
        <f t="shared" si="137"/>
        <v>3</v>
      </c>
    </row>
    <row r="2910" spans="3:11" x14ac:dyDescent="0.25">
      <c r="C2910" s="14">
        <v>43799</v>
      </c>
      <c r="D2910" s="8">
        <v>0.74652777777777779</v>
      </c>
      <c r="E2910" s="76" t="s">
        <v>125</v>
      </c>
      <c r="F2910" s="8"/>
      <c r="G2910" s="8"/>
      <c r="H2910" s="15">
        <v>9</v>
      </c>
      <c r="I2910" s="13">
        <f t="shared" si="135"/>
        <v>1816</v>
      </c>
      <c r="J2910" s="8">
        <f t="shared" si="136"/>
        <v>3</v>
      </c>
      <c r="K2910" s="6">
        <f t="shared" si="137"/>
        <v>3</v>
      </c>
    </row>
    <row r="2911" spans="3:11" x14ac:dyDescent="0.25">
      <c r="C2911" s="14">
        <v>43799</v>
      </c>
      <c r="D2911" s="8">
        <v>0.74652777777777779</v>
      </c>
      <c r="E2911" s="76" t="s">
        <v>125</v>
      </c>
      <c r="F2911" s="8"/>
      <c r="G2911" s="8"/>
      <c r="H2911" s="15">
        <v>9</v>
      </c>
      <c r="I2911" s="13">
        <f t="shared" si="135"/>
        <v>1816</v>
      </c>
      <c r="J2911" s="8">
        <f t="shared" si="136"/>
        <v>2</v>
      </c>
      <c r="K2911" s="6">
        <f t="shared" si="137"/>
        <v>3</v>
      </c>
    </row>
    <row r="2912" spans="3:11" x14ac:dyDescent="0.25">
      <c r="C2912" s="14">
        <v>43799</v>
      </c>
      <c r="D2912" s="8">
        <v>0.74652777777777779</v>
      </c>
      <c r="E2912" s="76" t="s">
        <v>125</v>
      </c>
      <c r="F2912" s="8"/>
      <c r="G2912" s="8"/>
      <c r="H2912" s="15">
        <v>9</v>
      </c>
      <c r="I2912" s="13">
        <f t="shared" si="135"/>
        <v>1816</v>
      </c>
      <c r="J2912" s="8">
        <f t="shared" si="136"/>
        <v>1</v>
      </c>
      <c r="K2912" s="6">
        <f t="shared" si="137"/>
        <v>3</v>
      </c>
    </row>
    <row r="2913" spans="3:11" x14ac:dyDescent="0.25">
      <c r="C2913" s="14">
        <v>43806</v>
      </c>
      <c r="D2913" s="8">
        <v>0.5625</v>
      </c>
      <c r="E2913" s="76" t="s">
        <v>230</v>
      </c>
      <c r="F2913" s="8"/>
      <c r="G2913" s="8"/>
      <c r="H2913" s="15">
        <v>2</v>
      </c>
      <c r="I2913" s="13">
        <f t="shared" si="135"/>
        <v>1817</v>
      </c>
      <c r="J2913" s="8">
        <f t="shared" si="136"/>
        <v>3</v>
      </c>
      <c r="K2913" s="6">
        <f t="shared" si="137"/>
        <v>3</v>
      </c>
    </row>
    <row r="2914" spans="3:11" x14ac:dyDescent="0.25">
      <c r="C2914" s="14">
        <v>43806</v>
      </c>
      <c r="D2914" s="8">
        <v>0.5625</v>
      </c>
      <c r="E2914" s="76" t="s">
        <v>230</v>
      </c>
      <c r="F2914" s="8"/>
      <c r="G2914" s="8"/>
      <c r="H2914" s="15">
        <v>2</v>
      </c>
      <c r="I2914" s="13">
        <f t="shared" si="135"/>
        <v>1817</v>
      </c>
      <c r="J2914" s="8">
        <f t="shared" si="136"/>
        <v>2</v>
      </c>
      <c r="K2914" s="6">
        <f t="shared" si="137"/>
        <v>3</v>
      </c>
    </row>
    <row r="2915" spans="3:11" x14ac:dyDescent="0.25">
      <c r="C2915" s="14">
        <v>43806</v>
      </c>
      <c r="D2915" s="8">
        <v>0.5625</v>
      </c>
      <c r="E2915" s="76" t="s">
        <v>230</v>
      </c>
      <c r="F2915" s="8"/>
      <c r="G2915" s="8"/>
      <c r="H2915" s="15">
        <v>2</v>
      </c>
      <c r="I2915" s="13">
        <f t="shared" si="135"/>
        <v>1817</v>
      </c>
      <c r="J2915" s="8">
        <f t="shared" si="136"/>
        <v>1</v>
      </c>
      <c r="K2915" s="6">
        <f t="shared" si="137"/>
        <v>3</v>
      </c>
    </row>
    <row r="2916" spans="3:11" x14ac:dyDescent="0.25">
      <c r="C2916" s="14">
        <v>43806</v>
      </c>
      <c r="D2916" s="8">
        <v>0.58680555555555558</v>
      </c>
      <c r="E2916" s="76" t="s">
        <v>230</v>
      </c>
      <c r="F2916" s="8"/>
      <c r="G2916" s="8"/>
      <c r="H2916" s="15">
        <v>3</v>
      </c>
      <c r="I2916" s="13">
        <f t="shared" si="135"/>
        <v>1818</v>
      </c>
      <c r="J2916" s="8">
        <f t="shared" si="136"/>
        <v>3</v>
      </c>
      <c r="K2916" s="6">
        <f t="shared" si="137"/>
        <v>3</v>
      </c>
    </row>
    <row r="2917" spans="3:11" x14ac:dyDescent="0.25">
      <c r="C2917" s="14">
        <v>43806</v>
      </c>
      <c r="D2917" s="8">
        <v>0.58680555555555558</v>
      </c>
      <c r="E2917" s="76" t="s">
        <v>230</v>
      </c>
      <c r="F2917" s="8"/>
      <c r="G2917" s="8"/>
      <c r="H2917" s="15">
        <v>3</v>
      </c>
      <c r="I2917" s="13">
        <f t="shared" si="135"/>
        <v>1818</v>
      </c>
      <c r="J2917" s="8">
        <f t="shared" si="136"/>
        <v>2</v>
      </c>
      <c r="K2917" s="6">
        <f t="shared" si="137"/>
        <v>3</v>
      </c>
    </row>
    <row r="2918" spans="3:11" x14ac:dyDescent="0.25">
      <c r="C2918" s="14">
        <v>43806</v>
      </c>
      <c r="D2918" s="8">
        <v>0.58680555555555558</v>
      </c>
      <c r="E2918" s="76" t="s">
        <v>230</v>
      </c>
      <c r="F2918" s="8"/>
      <c r="G2918" s="8"/>
      <c r="H2918" s="15">
        <v>3</v>
      </c>
      <c r="I2918" s="13">
        <f t="shared" si="135"/>
        <v>1818</v>
      </c>
      <c r="J2918" s="8">
        <f t="shared" si="136"/>
        <v>1</v>
      </c>
      <c r="K2918" s="6">
        <f t="shared" si="137"/>
        <v>3</v>
      </c>
    </row>
    <row r="2919" spans="3:11" x14ac:dyDescent="0.25">
      <c r="C2919" s="14">
        <v>43806</v>
      </c>
      <c r="D2919" s="8">
        <v>0.61111111111111105</v>
      </c>
      <c r="E2919" s="76" t="s">
        <v>230</v>
      </c>
      <c r="F2919" s="8"/>
      <c r="G2919" s="8"/>
      <c r="H2919" s="15">
        <v>4</v>
      </c>
      <c r="I2919" s="13">
        <f t="shared" si="135"/>
        <v>1819</v>
      </c>
      <c r="J2919" s="8">
        <f t="shared" si="136"/>
        <v>3</v>
      </c>
      <c r="K2919" s="6">
        <f t="shared" si="137"/>
        <v>3</v>
      </c>
    </row>
    <row r="2920" spans="3:11" x14ac:dyDescent="0.25">
      <c r="C2920" s="14">
        <v>43806</v>
      </c>
      <c r="D2920" s="8">
        <v>0.61111111111111105</v>
      </c>
      <c r="E2920" s="76" t="s">
        <v>230</v>
      </c>
      <c r="F2920" s="8"/>
      <c r="G2920" s="8"/>
      <c r="H2920" s="15">
        <v>4</v>
      </c>
      <c r="I2920" s="13">
        <f t="shared" si="135"/>
        <v>1819</v>
      </c>
      <c r="J2920" s="8">
        <f t="shared" si="136"/>
        <v>2</v>
      </c>
      <c r="K2920" s="6">
        <f t="shared" si="137"/>
        <v>3</v>
      </c>
    </row>
    <row r="2921" spans="3:11" x14ac:dyDescent="0.25">
      <c r="C2921" s="14">
        <v>43806</v>
      </c>
      <c r="D2921" s="8">
        <v>0.61111111111111105</v>
      </c>
      <c r="E2921" s="76" t="s">
        <v>230</v>
      </c>
      <c r="F2921" s="8"/>
      <c r="G2921" s="8"/>
      <c r="H2921" s="15">
        <v>4</v>
      </c>
      <c r="I2921" s="13">
        <f t="shared" si="135"/>
        <v>1819</v>
      </c>
      <c r="J2921" s="8">
        <f t="shared" si="136"/>
        <v>1</v>
      </c>
      <c r="K2921" s="6">
        <f t="shared" si="137"/>
        <v>3</v>
      </c>
    </row>
    <row r="2922" spans="3:11" x14ac:dyDescent="0.25">
      <c r="C2922" s="14">
        <v>43806</v>
      </c>
      <c r="D2922" s="8">
        <v>0.63888888888888895</v>
      </c>
      <c r="E2922" s="76" t="s">
        <v>230</v>
      </c>
      <c r="F2922" s="8"/>
      <c r="G2922" s="8"/>
      <c r="H2922" s="15">
        <v>5</v>
      </c>
      <c r="I2922" s="13">
        <f t="shared" si="135"/>
        <v>1820</v>
      </c>
      <c r="J2922" s="8">
        <f t="shared" si="136"/>
        <v>3</v>
      </c>
      <c r="K2922" s="6">
        <f t="shared" si="137"/>
        <v>3</v>
      </c>
    </row>
    <row r="2923" spans="3:11" x14ac:dyDescent="0.25">
      <c r="C2923" s="14">
        <v>43806</v>
      </c>
      <c r="D2923" s="8">
        <v>0.63888888888888895</v>
      </c>
      <c r="E2923" s="76" t="s">
        <v>230</v>
      </c>
      <c r="F2923" s="8"/>
      <c r="G2923" s="8"/>
      <c r="H2923" s="15">
        <v>5</v>
      </c>
      <c r="I2923" s="13">
        <f t="shared" si="135"/>
        <v>1820</v>
      </c>
      <c r="J2923" s="8">
        <f t="shared" si="136"/>
        <v>2</v>
      </c>
      <c r="K2923" s="6">
        <f t="shared" si="137"/>
        <v>3</v>
      </c>
    </row>
    <row r="2924" spans="3:11" x14ac:dyDescent="0.25">
      <c r="C2924" s="14">
        <v>43806</v>
      </c>
      <c r="D2924" s="8">
        <v>0.63888888888888895</v>
      </c>
      <c r="E2924" s="76" t="s">
        <v>230</v>
      </c>
      <c r="F2924" s="8"/>
      <c r="G2924" s="8"/>
      <c r="H2924" s="15">
        <v>5</v>
      </c>
      <c r="I2924" s="13">
        <f t="shared" si="135"/>
        <v>1820</v>
      </c>
      <c r="J2924" s="8">
        <f t="shared" si="136"/>
        <v>1</v>
      </c>
      <c r="K2924" s="6">
        <f t="shared" si="137"/>
        <v>3</v>
      </c>
    </row>
    <row r="2925" spans="3:11" x14ac:dyDescent="0.25">
      <c r="C2925" s="14">
        <v>43806</v>
      </c>
      <c r="D2925" s="8">
        <v>0.66666666666666663</v>
      </c>
      <c r="E2925" s="76" t="s">
        <v>230</v>
      </c>
      <c r="F2925" s="8"/>
      <c r="G2925" s="8"/>
      <c r="H2925" s="15">
        <v>6</v>
      </c>
      <c r="I2925" s="13">
        <f t="shared" si="135"/>
        <v>1821</v>
      </c>
      <c r="J2925" s="8">
        <f t="shared" si="136"/>
        <v>3</v>
      </c>
      <c r="K2925" s="6">
        <f t="shared" si="137"/>
        <v>3</v>
      </c>
    </row>
    <row r="2926" spans="3:11" x14ac:dyDescent="0.25">
      <c r="C2926" s="14">
        <v>43806</v>
      </c>
      <c r="D2926" s="8">
        <v>0.66666666666666663</v>
      </c>
      <c r="E2926" s="76" t="s">
        <v>230</v>
      </c>
      <c r="F2926" s="8"/>
      <c r="G2926" s="8"/>
      <c r="H2926" s="15">
        <v>6</v>
      </c>
      <c r="I2926" s="13">
        <f t="shared" si="135"/>
        <v>1821</v>
      </c>
      <c r="J2926" s="8">
        <f t="shared" si="136"/>
        <v>2</v>
      </c>
      <c r="K2926" s="6">
        <f t="shared" si="137"/>
        <v>3</v>
      </c>
    </row>
    <row r="2927" spans="3:11" x14ac:dyDescent="0.25">
      <c r="C2927" s="14">
        <v>43806</v>
      </c>
      <c r="D2927" s="8">
        <v>0.66666666666666663</v>
      </c>
      <c r="E2927" s="76" t="s">
        <v>230</v>
      </c>
      <c r="F2927" s="8"/>
      <c r="G2927" s="8"/>
      <c r="H2927" s="15">
        <v>6</v>
      </c>
      <c r="I2927" s="13">
        <f t="shared" si="135"/>
        <v>1821</v>
      </c>
      <c r="J2927" s="8">
        <f t="shared" si="136"/>
        <v>1</v>
      </c>
      <c r="K2927" s="6">
        <f t="shared" si="137"/>
        <v>3</v>
      </c>
    </row>
    <row r="2928" spans="3:11" x14ac:dyDescent="0.25">
      <c r="C2928" s="14">
        <v>43806</v>
      </c>
      <c r="D2928" s="8">
        <v>0.69444444444444453</v>
      </c>
      <c r="E2928" s="76" t="s">
        <v>230</v>
      </c>
      <c r="F2928" s="8"/>
      <c r="G2928" s="8"/>
      <c r="H2928" s="15">
        <v>7</v>
      </c>
      <c r="I2928" s="13">
        <f t="shared" si="135"/>
        <v>1822</v>
      </c>
      <c r="J2928" s="8">
        <f t="shared" si="136"/>
        <v>3</v>
      </c>
      <c r="K2928" s="6">
        <f t="shared" si="137"/>
        <v>3</v>
      </c>
    </row>
    <row r="2929" spans="3:11" x14ac:dyDescent="0.25">
      <c r="C2929" s="14">
        <v>43806</v>
      </c>
      <c r="D2929" s="8">
        <v>0.69444444444444453</v>
      </c>
      <c r="E2929" s="76" t="s">
        <v>230</v>
      </c>
      <c r="F2929" s="8"/>
      <c r="G2929" s="8"/>
      <c r="H2929" s="15">
        <v>7</v>
      </c>
      <c r="I2929" s="13">
        <f t="shared" si="135"/>
        <v>1822</v>
      </c>
      <c r="J2929" s="8">
        <f t="shared" si="136"/>
        <v>2</v>
      </c>
      <c r="K2929" s="6">
        <f t="shared" si="137"/>
        <v>3</v>
      </c>
    </row>
    <row r="2930" spans="3:11" x14ac:dyDescent="0.25">
      <c r="C2930" s="14">
        <v>43806</v>
      </c>
      <c r="D2930" s="8">
        <v>0.69444444444444453</v>
      </c>
      <c r="E2930" s="76" t="s">
        <v>230</v>
      </c>
      <c r="F2930" s="8"/>
      <c r="G2930" s="8"/>
      <c r="H2930" s="15">
        <v>7</v>
      </c>
      <c r="I2930" s="13">
        <f t="shared" si="135"/>
        <v>1822</v>
      </c>
      <c r="J2930" s="8">
        <f t="shared" si="136"/>
        <v>1</v>
      </c>
      <c r="K2930" s="6">
        <f t="shared" si="137"/>
        <v>3</v>
      </c>
    </row>
    <row r="2931" spans="3:11" x14ac:dyDescent="0.25">
      <c r="C2931" s="14">
        <v>43806</v>
      </c>
      <c r="D2931" s="8">
        <v>0.72222222222222221</v>
      </c>
      <c r="E2931" s="76" t="s">
        <v>230</v>
      </c>
      <c r="F2931" s="8"/>
      <c r="G2931" s="8"/>
      <c r="H2931" s="15">
        <v>8</v>
      </c>
      <c r="I2931" s="13">
        <f t="shared" si="135"/>
        <v>1823</v>
      </c>
      <c r="J2931" s="8">
        <f t="shared" si="136"/>
        <v>3</v>
      </c>
      <c r="K2931" s="6">
        <f t="shared" si="137"/>
        <v>3</v>
      </c>
    </row>
    <row r="2932" spans="3:11" x14ac:dyDescent="0.25">
      <c r="C2932" s="14">
        <v>43806</v>
      </c>
      <c r="D2932" s="8">
        <v>0.72222222222222221</v>
      </c>
      <c r="E2932" s="76" t="s">
        <v>230</v>
      </c>
      <c r="F2932" s="8"/>
      <c r="G2932" s="8"/>
      <c r="H2932" s="15">
        <v>8</v>
      </c>
      <c r="I2932" s="13">
        <f t="shared" si="135"/>
        <v>1823</v>
      </c>
      <c r="J2932" s="8">
        <f t="shared" si="136"/>
        <v>2</v>
      </c>
      <c r="K2932" s="6">
        <f t="shared" si="137"/>
        <v>3</v>
      </c>
    </row>
    <row r="2933" spans="3:11" x14ac:dyDescent="0.25">
      <c r="C2933" s="14">
        <v>43806</v>
      </c>
      <c r="D2933" s="8">
        <v>0.72222222222222221</v>
      </c>
      <c r="E2933" s="76" t="s">
        <v>230</v>
      </c>
      <c r="F2933" s="8"/>
      <c r="G2933" s="8"/>
      <c r="H2933" s="15">
        <v>8</v>
      </c>
      <c r="I2933" s="13">
        <f t="shared" si="135"/>
        <v>1823</v>
      </c>
      <c r="J2933" s="8">
        <f t="shared" si="136"/>
        <v>1</v>
      </c>
      <c r="K2933" s="6">
        <f t="shared" si="137"/>
        <v>3</v>
      </c>
    </row>
    <row r="2934" spans="3:11" x14ac:dyDescent="0.25">
      <c r="C2934" s="14">
        <v>43806</v>
      </c>
      <c r="D2934" s="8">
        <v>0.74652777777777779</v>
      </c>
      <c r="E2934" s="76" t="s">
        <v>230</v>
      </c>
      <c r="F2934" s="8"/>
      <c r="G2934" s="8"/>
      <c r="H2934" s="15">
        <v>9</v>
      </c>
      <c r="I2934" s="13">
        <f t="shared" si="135"/>
        <v>1824</v>
      </c>
      <c r="J2934" s="8">
        <f t="shared" si="136"/>
        <v>3</v>
      </c>
      <c r="K2934" s="6">
        <f t="shared" si="137"/>
        <v>3</v>
      </c>
    </row>
    <row r="2935" spans="3:11" x14ac:dyDescent="0.25">
      <c r="C2935" s="14">
        <v>43806</v>
      </c>
      <c r="D2935" s="8">
        <v>0.74652777777777779</v>
      </c>
      <c r="E2935" s="76" t="s">
        <v>230</v>
      </c>
      <c r="F2935" s="8"/>
      <c r="G2935" s="8"/>
      <c r="H2935" s="15">
        <v>9</v>
      </c>
      <c r="I2935" s="13">
        <f t="shared" si="135"/>
        <v>1824</v>
      </c>
      <c r="J2935" s="8">
        <f t="shared" si="136"/>
        <v>2</v>
      </c>
      <c r="K2935" s="6">
        <f t="shared" si="137"/>
        <v>3</v>
      </c>
    </row>
    <row r="2936" spans="3:11" x14ac:dyDescent="0.25">
      <c r="C2936" s="14">
        <v>43806</v>
      </c>
      <c r="D2936" s="8">
        <v>0.74652777777777779</v>
      </c>
      <c r="E2936" s="76" t="s">
        <v>230</v>
      </c>
      <c r="F2936" s="8"/>
      <c r="G2936" s="8"/>
      <c r="H2936" s="15">
        <v>9</v>
      </c>
      <c r="I2936" s="13">
        <f t="shared" si="135"/>
        <v>1824</v>
      </c>
      <c r="J2936" s="8">
        <f t="shared" si="136"/>
        <v>1</v>
      </c>
      <c r="K2936" s="6">
        <f t="shared" si="137"/>
        <v>3</v>
      </c>
    </row>
    <row r="2937" spans="3:11" x14ac:dyDescent="0.25">
      <c r="C2937" s="14">
        <v>43813</v>
      </c>
      <c r="D2937" s="8">
        <v>0.65277777777777779</v>
      </c>
      <c r="E2937" s="76" t="s">
        <v>225</v>
      </c>
      <c r="F2937" s="8"/>
      <c r="G2937" s="8"/>
      <c r="H2937" s="15">
        <v>2</v>
      </c>
      <c r="I2937" s="13">
        <f t="shared" si="135"/>
        <v>1825</v>
      </c>
      <c r="J2937" s="8">
        <f t="shared" si="136"/>
        <v>2</v>
      </c>
      <c r="K2937" s="6">
        <f t="shared" si="137"/>
        <v>2</v>
      </c>
    </row>
    <row r="2938" spans="3:11" x14ac:dyDescent="0.25">
      <c r="C2938" s="14">
        <v>43813</v>
      </c>
      <c r="D2938" s="8">
        <v>0.65277777777777779</v>
      </c>
      <c r="E2938" s="76" t="s">
        <v>225</v>
      </c>
      <c r="F2938" s="8"/>
      <c r="G2938" s="8"/>
      <c r="H2938" s="15">
        <v>2</v>
      </c>
      <c r="I2938" s="13">
        <f t="shared" si="135"/>
        <v>1825</v>
      </c>
      <c r="J2938" s="8">
        <f t="shared" si="136"/>
        <v>1</v>
      </c>
      <c r="K2938" s="6">
        <f t="shared" si="137"/>
        <v>2</v>
      </c>
    </row>
    <row r="2939" spans="3:11" x14ac:dyDescent="0.25">
      <c r="C2939" s="14">
        <v>43813</v>
      </c>
      <c r="D2939" s="8">
        <v>0.68055555555555547</v>
      </c>
      <c r="E2939" s="76" t="s">
        <v>225</v>
      </c>
      <c r="F2939" s="8"/>
      <c r="G2939" s="8"/>
      <c r="H2939" s="15">
        <v>3</v>
      </c>
      <c r="I2939" s="13">
        <f t="shared" si="135"/>
        <v>1826</v>
      </c>
      <c r="J2939" s="8">
        <f t="shared" si="136"/>
        <v>3</v>
      </c>
      <c r="K2939" s="6">
        <f t="shared" si="137"/>
        <v>3</v>
      </c>
    </row>
    <row r="2940" spans="3:11" x14ac:dyDescent="0.25">
      <c r="C2940" s="14">
        <v>43813</v>
      </c>
      <c r="D2940" s="8">
        <v>0.68055555555555547</v>
      </c>
      <c r="E2940" s="76" t="s">
        <v>225</v>
      </c>
      <c r="F2940" s="8"/>
      <c r="G2940" s="8"/>
      <c r="H2940" s="15">
        <v>3</v>
      </c>
      <c r="I2940" s="13">
        <f t="shared" si="135"/>
        <v>1826</v>
      </c>
      <c r="J2940" s="8">
        <f t="shared" si="136"/>
        <v>2</v>
      </c>
      <c r="K2940" s="6">
        <f t="shared" si="137"/>
        <v>3</v>
      </c>
    </row>
    <row r="2941" spans="3:11" x14ac:dyDescent="0.25">
      <c r="C2941" s="14">
        <v>43813</v>
      </c>
      <c r="D2941" s="8">
        <v>0.68055555555555547</v>
      </c>
      <c r="E2941" s="76" t="s">
        <v>225</v>
      </c>
      <c r="F2941" s="8"/>
      <c r="G2941" s="8"/>
      <c r="H2941" s="15">
        <v>3</v>
      </c>
      <c r="I2941" s="13">
        <f t="shared" si="135"/>
        <v>1826</v>
      </c>
      <c r="J2941" s="8">
        <f t="shared" si="136"/>
        <v>1</v>
      </c>
      <c r="K2941" s="6">
        <f t="shared" si="137"/>
        <v>3</v>
      </c>
    </row>
    <row r="2942" spans="3:11" x14ac:dyDescent="0.25">
      <c r="C2942" s="14">
        <v>43813</v>
      </c>
      <c r="D2942" s="8">
        <v>0.73611111111111116</v>
      </c>
      <c r="E2942" s="76" t="s">
        <v>225</v>
      </c>
      <c r="F2942" s="8"/>
      <c r="G2942" s="8"/>
      <c r="H2942" s="15">
        <v>5</v>
      </c>
      <c r="I2942" s="13">
        <f t="shared" si="135"/>
        <v>1827</v>
      </c>
      <c r="J2942" s="8">
        <f t="shared" si="136"/>
        <v>2</v>
      </c>
      <c r="K2942" s="6">
        <f t="shared" si="137"/>
        <v>2</v>
      </c>
    </row>
    <row r="2943" spans="3:11" x14ac:dyDescent="0.25">
      <c r="C2943" s="14">
        <v>43813</v>
      </c>
      <c r="D2943" s="8">
        <v>0.73611111111111116</v>
      </c>
      <c r="E2943" s="76" t="s">
        <v>225</v>
      </c>
      <c r="F2943" s="8"/>
      <c r="G2943" s="8"/>
      <c r="H2943" s="15">
        <v>5</v>
      </c>
      <c r="I2943" s="13">
        <f t="shared" si="135"/>
        <v>1827</v>
      </c>
      <c r="J2943" s="8">
        <f t="shared" si="136"/>
        <v>1</v>
      </c>
      <c r="K2943" s="6">
        <f t="shared" si="137"/>
        <v>2</v>
      </c>
    </row>
    <row r="2944" spans="3:11" x14ac:dyDescent="0.25">
      <c r="C2944" s="14">
        <v>43813</v>
      </c>
      <c r="D2944" s="8">
        <v>0.76041666666666663</v>
      </c>
      <c r="E2944" s="76" t="s">
        <v>225</v>
      </c>
      <c r="F2944" s="8"/>
      <c r="G2944" s="8"/>
      <c r="H2944" s="15">
        <v>6</v>
      </c>
      <c r="I2944" s="13">
        <f t="shared" si="135"/>
        <v>1828</v>
      </c>
      <c r="J2944" s="8">
        <f t="shared" si="136"/>
        <v>3</v>
      </c>
      <c r="K2944" s="6">
        <f t="shared" si="137"/>
        <v>3</v>
      </c>
    </row>
    <row r="2945" spans="3:11" x14ac:dyDescent="0.25">
      <c r="C2945" s="14">
        <v>43813</v>
      </c>
      <c r="D2945" s="8">
        <v>0.76041666666666663</v>
      </c>
      <c r="E2945" s="76" t="s">
        <v>225</v>
      </c>
      <c r="F2945" s="8"/>
      <c r="G2945" s="8"/>
      <c r="H2945" s="15">
        <v>6</v>
      </c>
      <c r="I2945" s="13">
        <f t="shared" si="135"/>
        <v>1828</v>
      </c>
      <c r="J2945" s="8">
        <f t="shared" si="136"/>
        <v>2</v>
      </c>
      <c r="K2945" s="6">
        <f t="shared" si="137"/>
        <v>3</v>
      </c>
    </row>
    <row r="2946" spans="3:11" x14ac:dyDescent="0.25">
      <c r="C2946" s="14">
        <v>43813</v>
      </c>
      <c r="D2946" s="8">
        <v>0.76041666666666663</v>
      </c>
      <c r="E2946" s="76" t="s">
        <v>225</v>
      </c>
      <c r="F2946" s="8"/>
      <c r="G2946" s="8"/>
      <c r="H2946" s="15">
        <v>6</v>
      </c>
      <c r="I2946" s="13">
        <f t="shared" si="135"/>
        <v>1828</v>
      </c>
      <c r="J2946" s="8">
        <f t="shared" si="136"/>
        <v>1</v>
      </c>
      <c r="K2946" s="6">
        <f t="shared" si="137"/>
        <v>3</v>
      </c>
    </row>
    <row r="2947" spans="3:11" x14ac:dyDescent="0.25">
      <c r="C2947" s="14">
        <v>43813</v>
      </c>
      <c r="D2947" s="8">
        <v>0.78472222222222221</v>
      </c>
      <c r="E2947" s="76" t="s">
        <v>225</v>
      </c>
      <c r="F2947" s="8"/>
      <c r="G2947" s="8"/>
      <c r="H2947" s="15">
        <v>7</v>
      </c>
      <c r="I2947" s="13">
        <f t="shared" si="135"/>
        <v>1829</v>
      </c>
      <c r="J2947" s="8">
        <f t="shared" si="136"/>
        <v>3</v>
      </c>
      <c r="K2947" s="6">
        <f t="shared" si="137"/>
        <v>3</v>
      </c>
    </row>
    <row r="2948" spans="3:11" x14ac:dyDescent="0.25">
      <c r="C2948" s="14">
        <v>43813</v>
      </c>
      <c r="D2948" s="8">
        <v>0.78472222222222221</v>
      </c>
      <c r="E2948" s="76" t="s">
        <v>225</v>
      </c>
      <c r="F2948" s="8"/>
      <c r="G2948" s="8"/>
      <c r="H2948" s="15">
        <v>7</v>
      </c>
      <c r="I2948" s="13">
        <f t="shared" si="135"/>
        <v>1829</v>
      </c>
      <c r="J2948" s="8">
        <f t="shared" si="136"/>
        <v>2</v>
      </c>
      <c r="K2948" s="6">
        <f t="shared" si="137"/>
        <v>3</v>
      </c>
    </row>
    <row r="2949" spans="3:11" x14ac:dyDescent="0.25">
      <c r="C2949" s="14">
        <v>43813</v>
      </c>
      <c r="D2949" s="8">
        <v>0.78472222222222221</v>
      </c>
      <c r="E2949" s="76" t="s">
        <v>225</v>
      </c>
      <c r="F2949" s="8"/>
      <c r="G2949" s="8"/>
      <c r="H2949" s="15">
        <v>7</v>
      </c>
      <c r="I2949" s="13">
        <f t="shared" si="135"/>
        <v>1829</v>
      </c>
      <c r="J2949" s="8">
        <f t="shared" si="136"/>
        <v>1</v>
      </c>
      <c r="K2949" s="6">
        <f t="shared" si="137"/>
        <v>3</v>
      </c>
    </row>
    <row r="2950" spans="3:11" x14ac:dyDescent="0.25">
      <c r="C2950" s="14">
        <v>43813</v>
      </c>
      <c r="D2950" s="8">
        <v>0.83333333333333337</v>
      </c>
      <c r="E2950" s="76" t="s">
        <v>225</v>
      </c>
      <c r="F2950" s="8"/>
      <c r="G2950" s="8"/>
      <c r="H2950" s="15">
        <v>9</v>
      </c>
      <c r="I2950" s="13">
        <f t="shared" ref="I2950:I3013" si="138">IF(AND(C2950=C2949,H2950=H2949,D2949=D2950),I2949,I2949+1)</f>
        <v>1830</v>
      </c>
      <c r="J2950" s="8">
        <f t="shared" ref="J2950:J3013" si="139">IF(I2950=I2952,3,IF(I2950=I2951,2,1))</f>
        <v>3</v>
      </c>
      <c r="K2950" s="6">
        <f t="shared" ref="K2950:K3013" si="140">IF(J2948=3,3,IF(J2949=3,3,IF(J2949=2,2,J2950)))</f>
        <v>3</v>
      </c>
    </row>
    <row r="2951" spans="3:11" x14ac:dyDescent="0.25">
      <c r="C2951" s="14">
        <v>43813</v>
      </c>
      <c r="D2951" s="8">
        <v>0.83333333333333337</v>
      </c>
      <c r="E2951" s="76" t="s">
        <v>225</v>
      </c>
      <c r="F2951" s="8"/>
      <c r="G2951" s="8"/>
      <c r="H2951" s="15">
        <v>9</v>
      </c>
      <c r="I2951" s="13">
        <f t="shared" si="138"/>
        <v>1830</v>
      </c>
      <c r="J2951" s="8">
        <f t="shared" si="139"/>
        <v>2</v>
      </c>
      <c r="K2951" s="6">
        <f t="shared" si="140"/>
        <v>3</v>
      </c>
    </row>
    <row r="2952" spans="3:11" x14ac:dyDescent="0.25">
      <c r="C2952" s="14">
        <v>43813</v>
      </c>
      <c r="D2952" s="8">
        <v>0.83333333333333337</v>
      </c>
      <c r="E2952" s="76" t="s">
        <v>225</v>
      </c>
      <c r="F2952" s="8"/>
      <c r="G2952" s="8"/>
      <c r="H2952" s="15">
        <v>9</v>
      </c>
      <c r="I2952" s="13">
        <f t="shared" si="138"/>
        <v>1830</v>
      </c>
      <c r="J2952" s="8">
        <f t="shared" si="139"/>
        <v>1</v>
      </c>
      <c r="K2952" s="6">
        <f t="shared" si="140"/>
        <v>3</v>
      </c>
    </row>
    <row r="2953" spans="3:11" x14ac:dyDescent="0.25">
      <c r="C2953" s="14">
        <v>43820</v>
      </c>
      <c r="D2953" s="8">
        <v>0.53819444444444442</v>
      </c>
      <c r="E2953" s="76" t="s">
        <v>225</v>
      </c>
      <c r="F2953" s="8"/>
      <c r="G2953" s="8"/>
      <c r="H2953" s="15">
        <v>1</v>
      </c>
      <c r="I2953" s="13">
        <f t="shared" si="138"/>
        <v>1831</v>
      </c>
      <c r="J2953" s="8">
        <f t="shared" si="139"/>
        <v>2</v>
      </c>
      <c r="K2953" s="6">
        <f t="shared" si="140"/>
        <v>2</v>
      </c>
    </row>
    <row r="2954" spans="3:11" x14ac:dyDescent="0.25">
      <c r="C2954" s="14">
        <v>43820</v>
      </c>
      <c r="D2954" s="8">
        <v>0.53819444444444442</v>
      </c>
      <c r="E2954" s="76" t="s">
        <v>225</v>
      </c>
      <c r="F2954" s="8"/>
      <c r="G2954" s="8"/>
      <c r="H2954" s="15">
        <v>1</v>
      </c>
      <c r="I2954" s="13">
        <f t="shared" si="138"/>
        <v>1831</v>
      </c>
      <c r="J2954" s="8">
        <f t="shared" si="139"/>
        <v>1</v>
      </c>
      <c r="K2954" s="6">
        <f t="shared" si="140"/>
        <v>2</v>
      </c>
    </row>
    <row r="2955" spans="3:11" x14ac:dyDescent="0.25">
      <c r="C2955" s="14">
        <v>43820</v>
      </c>
      <c r="D2955" s="8">
        <v>0.58680555555555558</v>
      </c>
      <c r="E2955" s="76" t="s">
        <v>225</v>
      </c>
      <c r="F2955" s="8"/>
      <c r="G2955" s="8"/>
      <c r="H2955" s="15">
        <v>3</v>
      </c>
      <c r="I2955" s="13">
        <f t="shared" si="138"/>
        <v>1832</v>
      </c>
      <c r="J2955" s="8">
        <f t="shared" si="139"/>
        <v>3</v>
      </c>
      <c r="K2955" s="6">
        <f t="shared" si="140"/>
        <v>3</v>
      </c>
    </row>
    <row r="2956" spans="3:11" x14ac:dyDescent="0.25">
      <c r="C2956" s="14">
        <v>43820</v>
      </c>
      <c r="D2956" s="8">
        <v>0.58680555555555558</v>
      </c>
      <c r="E2956" s="76" t="s">
        <v>225</v>
      </c>
      <c r="F2956" s="8"/>
      <c r="G2956" s="8"/>
      <c r="H2956" s="15">
        <v>3</v>
      </c>
      <c r="I2956" s="13">
        <f t="shared" si="138"/>
        <v>1832</v>
      </c>
      <c r="J2956" s="8">
        <f t="shared" si="139"/>
        <v>2</v>
      </c>
      <c r="K2956" s="6">
        <f t="shared" si="140"/>
        <v>3</v>
      </c>
    </row>
    <row r="2957" spans="3:11" x14ac:dyDescent="0.25">
      <c r="C2957" s="14">
        <v>43820</v>
      </c>
      <c r="D2957" s="8">
        <v>0.58680555555555558</v>
      </c>
      <c r="E2957" s="76" t="s">
        <v>225</v>
      </c>
      <c r="F2957" s="8"/>
      <c r="G2957" s="8"/>
      <c r="H2957" s="15">
        <v>3</v>
      </c>
      <c r="I2957" s="13">
        <f t="shared" si="138"/>
        <v>1832</v>
      </c>
      <c r="J2957" s="8">
        <f t="shared" si="139"/>
        <v>1</v>
      </c>
      <c r="K2957" s="6">
        <f t="shared" si="140"/>
        <v>3</v>
      </c>
    </row>
    <row r="2958" spans="3:11" x14ac:dyDescent="0.25">
      <c r="C2958" s="14">
        <v>43820</v>
      </c>
      <c r="D2958" s="8">
        <v>0.63888888888888895</v>
      </c>
      <c r="E2958" s="76" t="s">
        <v>225</v>
      </c>
      <c r="F2958" s="8"/>
      <c r="G2958" s="8"/>
      <c r="H2958" s="15">
        <v>5</v>
      </c>
      <c r="I2958" s="13">
        <f t="shared" si="138"/>
        <v>1833</v>
      </c>
      <c r="J2958" s="8">
        <f t="shared" si="139"/>
        <v>3</v>
      </c>
      <c r="K2958" s="6">
        <f t="shared" si="140"/>
        <v>3</v>
      </c>
    </row>
    <row r="2959" spans="3:11" x14ac:dyDescent="0.25">
      <c r="C2959" s="14">
        <v>43820</v>
      </c>
      <c r="D2959" s="8">
        <v>0.63888888888888895</v>
      </c>
      <c r="E2959" s="76" t="s">
        <v>225</v>
      </c>
      <c r="F2959" s="8"/>
      <c r="G2959" s="8"/>
      <c r="H2959" s="15">
        <v>5</v>
      </c>
      <c r="I2959" s="13">
        <f t="shared" si="138"/>
        <v>1833</v>
      </c>
      <c r="J2959" s="8">
        <f t="shared" si="139"/>
        <v>2</v>
      </c>
      <c r="K2959" s="6">
        <f t="shared" si="140"/>
        <v>3</v>
      </c>
    </row>
    <row r="2960" spans="3:11" x14ac:dyDescent="0.25">
      <c r="C2960" s="14">
        <v>43820</v>
      </c>
      <c r="D2960" s="8">
        <v>0.63888888888888895</v>
      </c>
      <c r="E2960" s="76" t="s">
        <v>225</v>
      </c>
      <c r="F2960" s="8"/>
      <c r="G2960" s="8"/>
      <c r="H2960" s="15">
        <v>5</v>
      </c>
      <c r="I2960" s="13">
        <f t="shared" si="138"/>
        <v>1833</v>
      </c>
      <c r="J2960" s="8">
        <f t="shared" si="139"/>
        <v>1</v>
      </c>
      <c r="K2960" s="6">
        <f t="shared" si="140"/>
        <v>3</v>
      </c>
    </row>
    <row r="2961" spans="3:11" x14ac:dyDescent="0.25">
      <c r="C2961" s="14">
        <v>43820</v>
      </c>
      <c r="D2961" s="8">
        <v>0.69444444444444453</v>
      </c>
      <c r="E2961" s="76" t="s">
        <v>225</v>
      </c>
      <c r="F2961" s="8"/>
      <c r="G2961" s="8"/>
      <c r="H2961" s="15">
        <v>7</v>
      </c>
      <c r="I2961" s="13">
        <f t="shared" si="138"/>
        <v>1834</v>
      </c>
      <c r="J2961" s="8">
        <f t="shared" si="139"/>
        <v>3</v>
      </c>
      <c r="K2961" s="6">
        <f t="shared" si="140"/>
        <v>3</v>
      </c>
    </row>
    <row r="2962" spans="3:11" x14ac:dyDescent="0.25">
      <c r="C2962" s="14">
        <v>43820</v>
      </c>
      <c r="D2962" s="8">
        <v>0.69444444444444453</v>
      </c>
      <c r="E2962" s="76" t="s">
        <v>225</v>
      </c>
      <c r="F2962" s="8"/>
      <c r="G2962" s="8"/>
      <c r="H2962" s="15">
        <v>7</v>
      </c>
      <c r="I2962" s="13">
        <f t="shared" si="138"/>
        <v>1834</v>
      </c>
      <c r="J2962" s="8">
        <f t="shared" si="139"/>
        <v>2</v>
      </c>
      <c r="K2962" s="6">
        <f t="shared" si="140"/>
        <v>3</v>
      </c>
    </row>
    <row r="2963" spans="3:11" x14ac:dyDescent="0.25">
      <c r="C2963" s="14">
        <v>43820</v>
      </c>
      <c r="D2963" s="8">
        <v>0.69444444444444453</v>
      </c>
      <c r="E2963" s="76" t="s">
        <v>225</v>
      </c>
      <c r="F2963" s="8"/>
      <c r="G2963" s="8"/>
      <c r="H2963" s="15">
        <v>7</v>
      </c>
      <c r="I2963" s="13">
        <f t="shared" si="138"/>
        <v>1834</v>
      </c>
      <c r="J2963" s="8">
        <f t="shared" si="139"/>
        <v>1</v>
      </c>
      <c r="K2963" s="6">
        <f t="shared" si="140"/>
        <v>3</v>
      </c>
    </row>
    <row r="2964" spans="3:11" x14ac:dyDescent="0.25">
      <c r="C2964" s="14">
        <v>43820</v>
      </c>
      <c r="D2964" s="8">
        <v>0.72222222222222221</v>
      </c>
      <c r="E2964" s="76" t="s">
        <v>225</v>
      </c>
      <c r="F2964" s="8"/>
      <c r="G2964" s="8"/>
      <c r="H2964" s="15">
        <v>8</v>
      </c>
      <c r="I2964" s="13">
        <f t="shared" si="138"/>
        <v>1835</v>
      </c>
      <c r="J2964" s="8">
        <f t="shared" si="139"/>
        <v>3</v>
      </c>
      <c r="K2964" s="6">
        <f t="shared" si="140"/>
        <v>3</v>
      </c>
    </row>
    <row r="2965" spans="3:11" x14ac:dyDescent="0.25">
      <c r="C2965" s="14">
        <v>43820</v>
      </c>
      <c r="D2965" s="8">
        <v>0.72222222222222221</v>
      </c>
      <c r="E2965" s="76" t="s">
        <v>225</v>
      </c>
      <c r="F2965" s="8"/>
      <c r="G2965" s="8"/>
      <c r="H2965" s="15">
        <v>8</v>
      </c>
      <c r="I2965" s="13">
        <f t="shared" si="138"/>
        <v>1835</v>
      </c>
      <c r="J2965" s="8">
        <f t="shared" si="139"/>
        <v>2</v>
      </c>
      <c r="K2965" s="6">
        <f t="shared" si="140"/>
        <v>3</v>
      </c>
    </row>
    <row r="2966" spans="3:11" x14ac:dyDescent="0.25">
      <c r="C2966" s="14">
        <v>43820</v>
      </c>
      <c r="D2966" s="8">
        <v>0.72222222222222221</v>
      </c>
      <c r="E2966" s="76" t="s">
        <v>225</v>
      </c>
      <c r="F2966" s="8"/>
      <c r="G2966" s="8"/>
      <c r="H2966" s="15">
        <v>8</v>
      </c>
      <c r="I2966" s="13">
        <f t="shared" si="138"/>
        <v>1835</v>
      </c>
      <c r="J2966" s="8">
        <f t="shared" si="139"/>
        <v>1</v>
      </c>
      <c r="K2966" s="6">
        <f t="shared" si="140"/>
        <v>3</v>
      </c>
    </row>
    <row r="2967" spans="3:11" x14ac:dyDescent="0.25">
      <c r="C2967" s="14">
        <v>43820</v>
      </c>
      <c r="D2967" s="8">
        <v>0.75</v>
      </c>
      <c r="E2967" s="76" t="s">
        <v>225</v>
      </c>
      <c r="F2967" s="8"/>
      <c r="G2967" s="8"/>
      <c r="H2967" s="15">
        <v>9</v>
      </c>
      <c r="I2967" s="13">
        <f t="shared" si="138"/>
        <v>1836</v>
      </c>
      <c r="J2967" s="8">
        <f t="shared" si="139"/>
        <v>3</v>
      </c>
      <c r="K2967" s="6">
        <f t="shared" si="140"/>
        <v>3</v>
      </c>
    </row>
    <row r="2968" spans="3:11" x14ac:dyDescent="0.25">
      <c r="C2968" s="14">
        <v>43820</v>
      </c>
      <c r="D2968" s="8">
        <v>0.75</v>
      </c>
      <c r="E2968" s="76" t="s">
        <v>225</v>
      </c>
      <c r="F2968" s="8"/>
      <c r="G2968" s="8"/>
      <c r="H2968" s="15">
        <v>9</v>
      </c>
      <c r="I2968" s="13">
        <f t="shared" si="138"/>
        <v>1836</v>
      </c>
      <c r="J2968" s="8">
        <f t="shared" si="139"/>
        <v>2</v>
      </c>
      <c r="K2968" s="6">
        <f t="shared" si="140"/>
        <v>3</v>
      </c>
    </row>
    <row r="2969" spans="3:11" x14ac:dyDescent="0.25">
      <c r="C2969" s="14">
        <v>43820</v>
      </c>
      <c r="D2969" s="8">
        <v>0.75</v>
      </c>
      <c r="E2969" s="76" t="s">
        <v>225</v>
      </c>
      <c r="F2969" s="8"/>
      <c r="G2969" s="8"/>
      <c r="H2969" s="15">
        <v>9</v>
      </c>
      <c r="I2969" s="13">
        <f t="shared" si="138"/>
        <v>1836</v>
      </c>
      <c r="J2969" s="8">
        <f t="shared" si="139"/>
        <v>1</v>
      </c>
      <c r="K2969" s="6">
        <f t="shared" si="140"/>
        <v>3</v>
      </c>
    </row>
    <row r="2970" spans="3:11" x14ac:dyDescent="0.25">
      <c r="C2970" s="14">
        <v>43825</v>
      </c>
      <c r="D2970" s="8">
        <v>0.55902777777777779</v>
      </c>
      <c r="E2970" s="76" t="s">
        <v>107</v>
      </c>
      <c r="F2970" s="8"/>
      <c r="G2970" s="8"/>
      <c r="H2970" s="15">
        <v>1</v>
      </c>
      <c r="I2970" s="13">
        <f t="shared" si="138"/>
        <v>1837</v>
      </c>
      <c r="J2970" s="8">
        <f t="shared" si="139"/>
        <v>3</v>
      </c>
      <c r="K2970" s="6">
        <f t="shared" si="140"/>
        <v>3</v>
      </c>
    </row>
    <row r="2971" spans="3:11" x14ac:dyDescent="0.25">
      <c r="C2971" s="14">
        <v>43825</v>
      </c>
      <c r="D2971" s="8">
        <v>0.55902777777777779</v>
      </c>
      <c r="E2971" s="76" t="s">
        <v>107</v>
      </c>
      <c r="F2971" s="8"/>
      <c r="G2971" s="8"/>
      <c r="H2971" s="15">
        <v>1</v>
      </c>
      <c r="I2971" s="13">
        <f t="shared" si="138"/>
        <v>1837</v>
      </c>
      <c r="J2971" s="8">
        <f t="shared" si="139"/>
        <v>2</v>
      </c>
      <c r="K2971" s="6">
        <f t="shared" si="140"/>
        <v>3</v>
      </c>
    </row>
    <row r="2972" spans="3:11" x14ac:dyDescent="0.25">
      <c r="C2972" s="14">
        <v>43825</v>
      </c>
      <c r="D2972" s="8">
        <v>0.55902777777777779</v>
      </c>
      <c r="E2972" s="76" t="s">
        <v>107</v>
      </c>
      <c r="F2972" s="8"/>
      <c r="G2972" s="8"/>
      <c r="H2972" s="15">
        <v>1</v>
      </c>
      <c r="I2972" s="13">
        <f t="shared" si="138"/>
        <v>1837</v>
      </c>
      <c r="J2972" s="8">
        <f t="shared" si="139"/>
        <v>1</v>
      </c>
      <c r="K2972" s="6">
        <f t="shared" si="140"/>
        <v>3</v>
      </c>
    </row>
    <row r="2973" spans="3:11" x14ac:dyDescent="0.25">
      <c r="C2973" s="14">
        <v>43825</v>
      </c>
      <c r="D2973" s="8">
        <v>0.60763888888888895</v>
      </c>
      <c r="E2973" s="76" t="s">
        <v>107</v>
      </c>
      <c r="F2973" s="8"/>
      <c r="G2973" s="8"/>
      <c r="H2973" s="15">
        <v>3</v>
      </c>
      <c r="I2973" s="13">
        <f t="shared" si="138"/>
        <v>1838</v>
      </c>
      <c r="J2973" s="8">
        <f t="shared" si="139"/>
        <v>3</v>
      </c>
      <c r="K2973" s="6">
        <f t="shared" si="140"/>
        <v>3</v>
      </c>
    </row>
    <row r="2974" spans="3:11" x14ac:dyDescent="0.25">
      <c r="C2974" s="14">
        <v>43825</v>
      </c>
      <c r="D2974" s="8">
        <v>0.60763888888888895</v>
      </c>
      <c r="E2974" s="76" t="s">
        <v>107</v>
      </c>
      <c r="F2974" s="8"/>
      <c r="G2974" s="8"/>
      <c r="H2974" s="15">
        <v>3</v>
      </c>
      <c r="I2974" s="13">
        <f t="shared" si="138"/>
        <v>1838</v>
      </c>
      <c r="J2974" s="8">
        <f t="shared" si="139"/>
        <v>2</v>
      </c>
      <c r="K2974" s="6">
        <f t="shared" si="140"/>
        <v>3</v>
      </c>
    </row>
    <row r="2975" spans="3:11" x14ac:dyDescent="0.25">
      <c r="C2975" s="14">
        <v>43825</v>
      </c>
      <c r="D2975" s="8">
        <v>0.60763888888888895</v>
      </c>
      <c r="E2975" s="76" t="s">
        <v>107</v>
      </c>
      <c r="F2975" s="8"/>
      <c r="G2975" s="8"/>
      <c r="H2975" s="15">
        <v>3</v>
      </c>
      <c r="I2975" s="13">
        <f t="shared" si="138"/>
        <v>1838</v>
      </c>
      <c r="J2975" s="8">
        <f t="shared" si="139"/>
        <v>1</v>
      </c>
      <c r="K2975" s="6">
        <f t="shared" si="140"/>
        <v>3</v>
      </c>
    </row>
    <row r="2976" spans="3:11" x14ac:dyDescent="0.25">
      <c r="C2976" s="14">
        <v>43825</v>
      </c>
      <c r="D2976" s="8">
        <v>0.63194444444444442</v>
      </c>
      <c r="E2976" s="76" t="s">
        <v>107</v>
      </c>
      <c r="F2976" s="8"/>
      <c r="G2976" s="8"/>
      <c r="H2976" s="15">
        <v>4</v>
      </c>
      <c r="I2976" s="13">
        <f t="shared" si="138"/>
        <v>1839</v>
      </c>
      <c r="J2976" s="8">
        <f t="shared" si="139"/>
        <v>3</v>
      </c>
      <c r="K2976" s="6">
        <f t="shared" si="140"/>
        <v>3</v>
      </c>
    </row>
    <row r="2977" spans="3:11" x14ac:dyDescent="0.25">
      <c r="C2977" s="14">
        <v>43825</v>
      </c>
      <c r="D2977" s="8">
        <v>0.63194444444444442</v>
      </c>
      <c r="E2977" s="76" t="s">
        <v>107</v>
      </c>
      <c r="F2977" s="8"/>
      <c r="G2977" s="8"/>
      <c r="H2977" s="15">
        <v>4</v>
      </c>
      <c r="I2977" s="13">
        <f t="shared" si="138"/>
        <v>1839</v>
      </c>
      <c r="J2977" s="8">
        <f t="shared" si="139"/>
        <v>2</v>
      </c>
      <c r="K2977" s="6">
        <f t="shared" si="140"/>
        <v>3</v>
      </c>
    </row>
    <row r="2978" spans="3:11" x14ac:dyDescent="0.25">
      <c r="C2978" s="14">
        <v>43825</v>
      </c>
      <c r="D2978" s="8">
        <v>0.63194444444444442</v>
      </c>
      <c r="E2978" s="76" t="s">
        <v>107</v>
      </c>
      <c r="F2978" s="8"/>
      <c r="G2978" s="8"/>
      <c r="H2978" s="15">
        <v>4</v>
      </c>
      <c r="I2978" s="13">
        <f t="shared" si="138"/>
        <v>1839</v>
      </c>
      <c r="J2978" s="8">
        <f t="shared" si="139"/>
        <v>1</v>
      </c>
      <c r="K2978" s="6">
        <f t="shared" si="140"/>
        <v>3</v>
      </c>
    </row>
    <row r="2979" spans="3:11" x14ac:dyDescent="0.25">
      <c r="C2979" s="14">
        <v>43825</v>
      </c>
      <c r="D2979" s="8">
        <v>0.6875</v>
      </c>
      <c r="E2979" s="76" t="s">
        <v>107</v>
      </c>
      <c r="F2979" s="8"/>
      <c r="G2979" s="8"/>
      <c r="H2979" s="15">
        <v>6</v>
      </c>
      <c r="I2979" s="13">
        <f t="shared" si="138"/>
        <v>1840</v>
      </c>
      <c r="J2979" s="8">
        <f t="shared" si="139"/>
        <v>3</v>
      </c>
      <c r="K2979" s="6">
        <f t="shared" si="140"/>
        <v>3</v>
      </c>
    </row>
    <row r="2980" spans="3:11" x14ac:dyDescent="0.25">
      <c r="C2980" s="14">
        <v>43825</v>
      </c>
      <c r="D2980" s="8">
        <v>0.6875</v>
      </c>
      <c r="E2980" s="76" t="s">
        <v>107</v>
      </c>
      <c r="F2980" s="8"/>
      <c r="G2980" s="8"/>
      <c r="H2980" s="15">
        <v>6</v>
      </c>
      <c r="I2980" s="13">
        <f t="shared" si="138"/>
        <v>1840</v>
      </c>
      <c r="J2980" s="8">
        <f t="shared" si="139"/>
        <v>2</v>
      </c>
      <c r="K2980" s="6">
        <f t="shared" si="140"/>
        <v>3</v>
      </c>
    </row>
    <row r="2981" spans="3:11" x14ac:dyDescent="0.25">
      <c r="C2981" s="14">
        <v>43825</v>
      </c>
      <c r="D2981" s="8">
        <v>0.6875</v>
      </c>
      <c r="E2981" s="76" t="s">
        <v>107</v>
      </c>
      <c r="F2981" s="8"/>
      <c r="G2981" s="8"/>
      <c r="H2981" s="15">
        <v>6</v>
      </c>
      <c r="I2981" s="13">
        <f t="shared" si="138"/>
        <v>1840</v>
      </c>
      <c r="J2981" s="8">
        <f t="shared" si="139"/>
        <v>1</v>
      </c>
      <c r="K2981" s="6">
        <f t="shared" si="140"/>
        <v>3</v>
      </c>
    </row>
    <row r="2982" spans="3:11" x14ac:dyDescent="0.25">
      <c r="C2982" s="14">
        <v>43825</v>
      </c>
      <c r="D2982" s="8">
        <v>0.71527777777777779</v>
      </c>
      <c r="E2982" s="76" t="s">
        <v>107</v>
      </c>
      <c r="F2982" s="8"/>
      <c r="G2982" s="8"/>
      <c r="H2982" s="15">
        <v>7</v>
      </c>
      <c r="I2982" s="13">
        <f t="shared" si="138"/>
        <v>1841</v>
      </c>
      <c r="J2982" s="8">
        <f t="shared" si="139"/>
        <v>3</v>
      </c>
      <c r="K2982" s="6">
        <f t="shared" si="140"/>
        <v>3</v>
      </c>
    </row>
    <row r="2983" spans="3:11" x14ac:dyDescent="0.25">
      <c r="C2983" s="14">
        <v>43825</v>
      </c>
      <c r="D2983" s="8">
        <v>0.71527777777777779</v>
      </c>
      <c r="E2983" s="76" t="s">
        <v>107</v>
      </c>
      <c r="F2983" s="8"/>
      <c r="G2983" s="8"/>
      <c r="H2983" s="15">
        <v>7</v>
      </c>
      <c r="I2983" s="13">
        <f t="shared" si="138"/>
        <v>1841</v>
      </c>
      <c r="J2983" s="8">
        <f t="shared" si="139"/>
        <v>2</v>
      </c>
      <c r="K2983" s="6">
        <f t="shared" si="140"/>
        <v>3</v>
      </c>
    </row>
    <row r="2984" spans="3:11" x14ac:dyDescent="0.25">
      <c r="C2984" s="14">
        <v>43825</v>
      </c>
      <c r="D2984" s="8">
        <v>0.71527777777777779</v>
      </c>
      <c r="E2984" s="76" t="s">
        <v>107</v>
      </c>
      <c r="F2984" s="8"/>
      <c r="G2984" s="8"/>
      <c r="H2984" s="15">
        <v>7</v>
      </c>
      <c r="I2984" s="13">
        <f t="shared" si="138"/>
        <v>1841</v>
      </c>
      <c r="J2984" s="8">
        <f t="shared" si="139"/>
        <v>1</v>
      </c>
      <c r="K2984" s="6">
        <f t="shared" si="140"/>
        <v>3</v>
      </c>
    </row>
    <row r="2985" spans="3:11" x14ac:dyDescent="0.25">
      <c r="C2985" s="14">
        <v>43825</v>
      </c>
      <c r="D2985" s="8">
        <v>0.73958333333333337</v>
      </c>
      <c r="E2985" s="76" t="s">
        <v>107</v>
      </c>
      <c r="F2985" s="8"/>
      <c r="G2985" s="8"/>
      <c r="H2985" s="15">
        <v>8</v>
      </c>
      <c r="I2985" s="13">
        <f t="shared" si="138"/>
        <v>1842</v>
      </c>
      <c r="J2985" s="8">
        <f t="shared" si="139"/>
        <v>3</v>
      </c>
      <c r="K2985" s="6">
        <f t="shared" si="140"/>
        <v>3</v>
      </c>
    </row>
    <row r="2986" spans="3:11" x14ac:dyDescent="0.25">
      <c r="C2986" s="14">
        <v>43825</v>
      </c>
      <c r="D2986" s="8">
        <v>0.73958333333333337</v>
      </c>
      <c r="E2986" s="76" t="s">
        <v>107</v>
      </c>
      <c r="F2986" s="8"/>
      <c r="G2986" s="8"/>
      <c r="H2986" s="15">
        <v>8</v>
      </c>
      <c r="I2986" s="13">
        <f t="shared" si="138"/>
        <v>1842</v>
      </c>
      <c r="J2986" s="8">
        <f t="shared" si="139"/>
        <v>2</v>
      </c>
      <c r="K2986" s="6">
        <f t="shared" si="140"/>
        <v>3</v>
      </c>
    </row>
    <row r="2987" spans="3:11" x14ac:dyDescent="0.25">
      <c r="C2987" s="14">
        <v>43825</v>
      </c>
      <c r="D2987" s="8">
        <v>0.73958333333333337</v>
      </c>
      <c r="E2987" s="76" t="s">
        <v>107</v>
      </c>
      <c r="F2987" s="8"/>
      <c r="G2987" s="8"/>
      <c r="H2987" s="15">
        <v>8</v>
      </c>
      <c r="I2987" s="13">
        <f t="shared" si="138"/>
        <v>1842</v>
      </c>
      <c r="J2987" s="8">
        <f t="shared" si="139"/>
        <v>1</v>
      </c>
      <c r="K2987" s="6">
        <f t="shared" si="140"/>
        <v>3</v>
      </c>
    </row>
    <row r="2988" spans="3:11" x14ac:dyDescent="0.25">
      <c r="C2988" s="14">
        <v>43827</v>
      </c>
      <c r="D2988" s="8">
        <v>0.52777777777777779</v>
      </c>
      <c r="E2988" s="76" t="s">
        <v>125</v>
      </c>
      <c r="F2988" s="8"/>
      <c r="G2988" s="8"/>
      <c r="H2988" s="15">
        <v>1</v>
      </c>
      <c r="I2988" s="13">
        <f t="shared" si="138"/>
        <v>1843</v>
      </c>
      <c r="J2988" s="8">
        <f t="shared" si="139"/>
        <v>3</v>
      </c>
      <c r="K2988" s="6">
        <f t="shared" si="140"/>
        <v>3</v>
      </c>
    </row>
    <row r="2989" spans="3:11" x14ac:dyDescent="0.25">
      <c r="C2989" s="14">
        <v>43827</v>
      </c>
      <c r="D2989" s="8">
        <v>0.52777777777777779</v>
      </c>
      <c r="E2989" s="76" t="s">
        <v>125</v>
      </c>
      <c r="F2989" s="8"/>
      <c r="G2989" s="8"/>
      <c r="H2989" s="15">
        <v>1</v>
      </c>
      <c r="I2989" s="13">
        <f t="shared" si="138"/>
        <v>1843</v>
      </c>
      <c r="J2989" s="8">
        <f t="shared" si="139"/>
        <v>2</v>
      </c>
      <c r="K2989" s="6">
        <f t="shared" si="140"/>
        <v>3</v>
      </c>
    </row>
    <row r="2990" spans="3:11" x14ac:dyDescent="0.25">
      <c r="C2990" s="14">
        <v>43827</v>
      </c>
      <c r="D2990" s="8">
        <v>0.52777777777777779</v>
      </c>
      <c r="E2990" s="76" t="s">
        <v>125</v>
      </c>
      <c r="F2990" s="8"/>
      <c r="G2990" s="8"/>
      <c r="H2990" s="15">
        <v>1</v>
      </c>
      <c r="I2990" s="13">
        <f t="shared" si="138"/>
        <v>1843</v>
      </c>
      <c r="J2990" s="8">
        <f t="shared" si="139"/>
        <v>1</v>
      </c>
      <c r="K2990" s="6">
        <f t="shared" si="140"/>
        <v>3</v>
      </c>
    </row>
    <row r="2991" spans="3:11" x14ac:dyDescent="0.25">
      <c r="C2991" s="14">
        <v>43827</v>
      </c>
      <c r="D2991" s="8">
        <v>0.66319444444444442</v>
      </c>
      <c r="E2991" s="76" t="s">
        <v>125</v>
      </c>
      <c r="F2991" s="8"/>
      <c r="G2991" s="8"/>
      <c r="H2991" s="15">
        <v>6</v>
      </c>
      <c r="I2991" s="13">
        <f t="shared" si="138"/>
        <v>1844</v>
      </c>
      <c r="J2991" s="8">
        <f t="shared" si="139"/>
        <v>2</v>
      </c>
      <c r="K2991" s="6">
        <f t="shared" si="140"/>
        <v>2</v>
      </c>
    </row>
    <row r="2992" spans="3:11" x14ac:dyDescent="0.25">
      <c r="C2992" s="14">
        <v>43827</v>
      </c>
      <c r="D2992" s="8">
        <v>0.66319444444444442</v>
      </c>
      <c r="E2992" s="76" t="s">
        <v>125</v>
      </c>
      <c r="F2992" s="8"/>
      <c r="G2992" s="8"/>
      <c r="H2992" s="15">
        <v>6</v>
      </c>
      <c r="I2992" s="13">
        <f t="shared" si="138"/>
        <v>1844</v>
      </c>
      <c r="J2992" s="8">
        <f t="shared" si="139"/>
        <v>1</v>
      </c>
      <c r="K2992" s="6">
        <f t="shared" si="140"/>
        <v>2</v>
      </c>
    </row>
    <row r="2993" spans="3:11" x14ac:dyDescent="0.25">
      <c r="C2993" s="14">
        <v>43827</v>
      </c>
      <c r="D2993" s="8">
        <v>0.71875</v>
      </c>
      <c r="E2993" s="76" t="s">
        <v>125</v>
      </c>
      <c r="F2993" s="8"/>
      <c r="G2993" s="8"/>
      <c r="H2993" s="15">
        <v>8</v>
      </c>
      <c r="I2993" s="13">
        <f t="shared" si="138"/>
        <v>1845</v>
      </c>
      <c r="J2993" s="8">
        <f t="shared" si="139"/>
        <v>2</v>
      </c>
      <c r="K2993" s="6">
        <f t="shared" si="140"/>
        <v>2</v>
      </c>
    </row>
    <row r="2994" spans="3:11" x14ac:dyDescent="0.25">
      <c r="C2994" s="14">
        <v>43827</v>
      </c>
      <c r="D2994" s="8">
        <v>0.71875</v>
      </c>
      <c r="E2994" s="76" t="s">
        <v>125</v>
      </c>
      <c r="F2994" s="8"/>
      <c r="G2994" s="8"/>
      <c r="H2994" s="15">
        <v>8</v>
      </c>
      <c r="I2994" s="13">
        <f t="shared" si="138"/>
        <v>1845</v>
      </c>
      <c r="J2994" s="8">
        <f t="shared" si="139"/>
        <v>1</v>
      </c>
      <c r="K2994" s="6">
        <f t="shared" si="140"/>
        <v>2</v>
      </c>
    </row>
    <row r="2995" spans="3:11" x14ac:dyDescent="0.25">
      <c r="C2995" s="14">
        <v>43827</v>
      </c>
      <c r="D2995" s="8">
        <v>0.74652777777777779</v>
      </c>
      <c r="E2995" s="76" t="s">
        <v>125</v>
      </c>
      <c r="F2995" s="8"/>
      <c r="G2995" s="8"/>
      <c r="H2995" s="15">
        <v>9</v>
      </c>
      <c r="I2995" s="13">
        <f t="shared" si="138"/>
        <v>1846</v>
      </c>
      <c r="J2995" s="8">
        <f t="shared" si="139"/>
        <v>3</v>
      </c>
      <c r="K2995" s="6">
        <f t="shared" si="140"/>
        <v>3</v>
      </c>
    </row>
    <row r="2996" spans="3:11" x14ac:dyDescent="0.25">
      <c r="C2996" s="14">
        <v>43827</v>
      </c>
      <c r="D2996" s="8">
        <v>0.74652777777777779</v>
      </c>
      <c r="E2996" s="76" t="s">
        <v>125</v>
      </c>
      <c r="F2996" s="8"/>
      <c r="G2996" s="8"/>
      <c r="H2996" s="15">
        <v>9</v>
      </c>
      <c r="I2996" s="13">
        <f t="shared" si="138"/>
        <v>1846</v>
      </c>
      <c r="J2996" s="8">
        <f t="shared" si="139"/>
        <v>2</v>
      </c>
      <c r="K2996" s="6">
        <f t="shared" si="140"/>
        <v>3</v>
      </c>
    </row>
    <row r="2997" spans="3:11" x14ac:dyDescent="0.25">
      <c r="C2997" s="14">
        <v>43827</v>
      </c>
      <c r="D2997" s="8">
        <v>0.74652777777777779</v>
      </c>
      <c r="E2997" s="76" t="s">
        <v>125</v>
      </c>
      <c r="F2997" s="8"/>
      <c r="G2997" s="8"/>
      <c r="H2997" s="15">
        <v>9</v>
      </c>
      <c r="I2997" s="13">
        <f t="shared" si="138"/>
        <v>1846</v>
      </c>
      <c r="J2997" s="8">
        <f t="shared" si="139"/>
        <v>1</v>
      </c>
      <c r="K2997" s="6">
        <f t="shared" si="140"/>
        <v>3</v>
      </c>
    </row>
    <row r="2998" spans="3:11" x14ac:dyDescent="0.25">
      <c r="C2998" s="14">
        <v>43831</v>
      </c>
      <c r="D2998" s="8">
        <v>0.57638888888888895</v>
      </c>
      <c r="E2998" s="76" t="s">
        <v>225</v>
      </c>
      <c r="F2998" s="8"/>
      <c r="G2998" s="8"/>
      <c r="H2998" s="15">
        <v>2</v>
      </c>
      <c r="I2998" s="13">
        <f t="shared" si="138"/>
        <v>1847</v>
      </c>
      <c r="J2998" s="8">
        <f t="shared" si="139"/>
        <v>2</v>
      </c>
      <c r="K2998" s="6">
        <f t="shared" si="140"/>
        <v>2</v>
      </c>
    </row>
    <row r="2999" spans="3:11" x14ac:dyDescent="0.25">
      <c r="C2999" s="14">
        <v>43831</v>
      </c>
      <c r="D2999" s="8">
        <v>0.57638888888888895</v>
      </c>
      <c r="E2999" s="76" t="s">
        <v>225</v>
      </c>
      <c r="F2999" s="8"/>
      <c r="G2999" s="8"/>
      <c r="H2999" s="15">
        <v>2</v>
      </c>
      <c r="I2999" s="13">
        <f t="shared" si="138"/>
        <v>1847</v>
      </c>
      <c r="J2999" s="8">
        <f t="shared" si="139"/>
        <v>1</v>
      </c>
      <c r="K2999" s="6">
        <f t="shared" si="140"/>
        <v>2</v>
      </c>
    </row>
    <row r="3000" spans="3:11" x14ac:dyDescent="0.25">
      <c r="C3000" s="14">
        <v>43831</v>
      </c>
      <c r="D3000" s="8">
        <v>0.60069444444444442</v>
      </c>
      <c r="E3000" s="76" t="s">
        <v>225</v>
      </c>
      <c r="F3000" s="8"/>
      <c r="G3000" s="8"/>
      <c r="H3000" s="15">
        <v>3</v>
      </c>
      <c r="I3000" s="13">
        <f t="shared" si="138"/>
        <v>1848</v>
      </c>
      <c r="J3000" s="8">
        <f t="shared" si="139"/>
        <v>2</v>
      </c>
      <c r="K3000" s="6">
        <f t="shared" si="140"/>
        <v>2</v>
      </c>
    </row>
    <row r="3001" spans="3:11" x14ac:dyDescent="0.25">
      <c r="C3001" s="14">
        <v>43831</v>
      </c>
      <c r="D3001" s="8">
        <v>0.60069444444444442</v>
      </c>
      <c r="E3001" s="76" t="s">
        <v>225</v>
      </c>
      <c r="F3001" s="8"/>
      <c r="G3001" s="8"/>
      <c r="H3001" s="15">
        <v>3</v>
      </c>
      <c r="I3001" s="13">
        <f t="shared" si="138"/>
        <v>1848</v>
      </c>
      <c r="J3001" s="8">
        <f t="shared" si="139"/>
        <v>1</v>
      </c>
      <c r="K3001" s="6">
        <f t="shared" si="140"/>
        <v>2</v>
      </c>
    </row>
    <row r="3002" spans="3:11" x14ac:dyDescent="0.25">
      <c r="C3002" s="14">
        <v>43831</v>
      </c>
      <c r="D3002" s="8">
        <v>0.625</v>
      </c>
      <c r="E3002" s="76" t="s">
        <v>225</v>
      </c>
      <c r="F3002" s="8"/>
      <c r="G3002" s="8"/>
      <c r="H3002" s="15">
        <v>4</v>
      </c>
      <c r="I3002" s="13">
        <f t="shared" si="138"/>
        <v>1849</v>
      </c>
      <c r="J3002" s="8">
        <f t="shared" si="139"/>
        <v>3</v>
      </c>
      <c r="K3002" s="6">
        <f t="shared" si="140"/>
        <v>3</v>
      </c>
    </row>
    <row r="3003" spans="3:11" x14ac:dyDescent="0.25">
      <c r="C3003" s="14">
        <v>43831</v>
      </c>
      <c r="D3003" s="8">
        <v>0.625</v>
      </c>
      <c r="E3003" s="76" t="s">
        <v>225</v>
      </c>
      <c r="F3003" s="8"/>
      <c r="G3003" s="8"/>
      <c r="H3003" s="15">
        <v>4</v>
      </c>
      <c r="I3003" s="13">
        <f t="shared" si="138"/>
        <v>1849</v>
      </c>
      <c r="J3003" s="8">
        <f t="shared" si="139"/>
        <v>2</v>
      </c>
      <c r="K3003" s="6">
        <f t="shared" si="140"/>
        <v>3</v>
      </c>
    </row>
    <row r="3004" spans="3:11" x14ac:dyDescent="0.25">
      <c r="C3004" s="14">
        <v>43831</v>
      </c>
      <c r="D3004" s="8">
        <v>0.625</v>
      </c>
      <c r="E3004" s="76" t="s">
        <v>225</v>
      </c>
      <c r="F3004" s="8"/>
      <c r="G3004" s="8"/>
      <c r="H3004" s="15">
        <v>4</v>
      </c>
      <c r="I3004" s="13">
        <f t="shared" si="138"/>
        <v>1849</v>
      </c>
      <c r="J3004" s="8">
        <f t="shared" si="139"/>
        <v>1</v>
      </c>
      <c r="K3004" s="6">
        <f t="shared" si="140"/>
        <v>3</v>
      </c>
    </row>
    <row r="3005" spans="3:11" x14ac:dyDescent="0.25">
      <c r="C3005" s="14">
        <v>43831</v>
      </c>
      <c r="D3005" s="8">
        <v>0.65277777777777779</v>
      </c>
      <c r="E3005" s="76" t="s">
        <v>225</v>
      </c>
      <c r="F3005" s="8"/>
      <c r="G3005" s="8"/>
      <c r="H3005" s="15">
        <v>5</v>
      </c>
      <c r="I3005" s="13">
        <f t="shared" si="138"/>
        <v>1850</v>
      </c>
      <c r="J3005" s="8">
        <f t="shared" si="139"/>
        <v>2</v>
      </c>
      <c r="K3005" s="6">
        <f t="shared" si="140"/>
        <v>2</v>
      </c>
    </row>
    <row r="3006" spans="3:11" x14ac:dyDescent="0.25">
      <c r="C3006" s="14">
        <v>43831</v>
      </c>
      <c r="D3006" s="8">
        <v>0.65277777777777779</v>
      </c>
      <c r="E3006" s="76" t="s">
        <v>225</v>
      </c>
      <c r="F3006" s="8"/>
      <c r="G3006" s="8"/>
      <c r="H3006" s="15">
        <v>5</v>
      </c>
      <c r="I3006" s="13">
        <f t="shared" si="138"/>
        <v>1850</v>
      </c>
      <c r="J3006" s="8">
        <f t="shared" si="139"/>
        <v>1</v>
      </c>
      <c r="K3006" s="6">
        <f t="shared" si="140"/>
        <v>2</v>
      </c>
    </row>
    <row r="3007" spans="3:11" x14ac:dyDescent="0.25">
      <c r="C3007" s="14">
        <v>43831</v>
      </c>
      <c r="D3007" s="8">
        <v>0.68055555555555547</v>
      </c>
      <c r="E3007" s="76" t="s">
        <v>225</v>
      </c>
      <c r="F3007" s="8"/>
      <c r="G3007" s="8"/>
      <c r="H3007" s="15">
        <v>6</v>
      </c>
      <c r="I3007" s="13">
        <f t="shared" si="138"/>
        <v>1851</v>
      </c>
      <c r="J3007" s="8">
        <f t="shared" si="139"/>
        <v>3</v>
      </c>
      <c r="K3007" s="6">
        <f t="shared" si="140"/>
        <v>3</v>
      </c>
    </row>
    <row r="3008" spans="3:11" x14ac:dyDescent="0.25">
      <c r="C3008" s="14">
        <v>43831</v>
      </c>
      <c r="D3008" s="8">
        <v>0.68055555555555547</v>
      </c>
      <c r="E3008" s="76" t="s">
        <v>225</v>
      </c>
      <c r="F3008" s="8"/>
      <c r="G3008" s="8"/>
      <c r="H3008" s="15">
        <v>6</v>
      </c>
      <c r="I3008" s="13">
        <f t="shared" si="138"/>
        <v>1851</v>
      </c>
      <c r="J3008" s="8">
        <f t="shared" si="139"/>
        <v>2</v>
      </c>
      <c r="K3008" s="6">
        <f t="shared" si="140"/>
        <v>3</v>
      </c>
    </row>
    <row r="3009" spans="3:11" x14ac:dyDescent="0.25">
      <c r="C3009" s="14">
        <v>43831</v>
      </c>
      <c r="D3009" s="8">
        <v>0.68055555555555547</v>
      </c>
      <c r="E3009" s="76" t="s">
        <v>225</v>
      </c>
      <c r="F3009" s="8"/>
      <c r="G3009" s="8"/>
      <c r="H3009" s="15">
        <v>6</v>
      </c>
      <c r="I3009" s="13">
        <f t="shared" si="138"/>
        <v>1851</v>
      </c>
      <c r="J3009" s="8">
        <f t="shared" si="139"/>
        <v>1</v>
      </c>
      <c r="K3009" s="6">
        <f t="shared" si="140"/>
        <v>3</v>
      </c>
    </row>
    <row r="3010" spans="3:11" x14ac:dyDescent="0.25">
      <c r="C3010" s="14">
        <v>43831</v>
      </c>
      <c r="D3010" s="8">
        <v>0.70833333333333337</v>
      </c>
      <c r="E3010" s="76" t="s">
        <v>225</v>
      </c>
      <c r="F3010" s="8"/>
      <c r="G3010" s="8"/>
      <c r="H3010" s="15">
        <v>7</v>
      </c>
      <c r="I3010" s="13">
        <f t="shared" si="138"/>
        <v>1852</v>
      </c>
      <c r="J3010" s="8">
        <f t="shared" si="139"/>
        <v>3</v>
      </c>
      <c r="K3010" s="6">
        <f t="shared" si="140"/>
        <v>3</v>
      </c>
    </row>
    <row r="3011" spans="3:11" x14ac:dyDescent="0.25">
      <c r="C3011" s="14">
        <v>43831</v>
      </c>
      <c r="D3011" s="8">
        <v>0.70833333333333337</v>
      </c>
      <c r="E3011" s="76" t="s">
        <v>225</v>
      </c>
      <c r="F3011" s="8"/>
      <c r="G3011" s="8"/>
      <c r="H3011" s="15">
        <v>7</v>
      </c>
      <c r="I3011" s="13">
        <f t="shared" si="138"/>
        <v>1852</v>
      </c>
      <c r="J3011" s="8">
        <f t="shared" si="139"/>
        <v>2</v>
      </c>
      <c r="K3011" s="6">
        <f t="shared" si="140"/>
        <v>3</v>
      </c>
    </row>
    <row r="3012" spans="3:11" x14ac:dyDescent="0.25">
      <c r="C3012" s="14">
        <v>43831</v>
      </c>
      <c r="D3012" s="8">
        <v>0.70833333333333337</v>
      </c>
      <c r="E3012" s="76" t="s">
        <v>225</v>
      </c>
      <c r="F3012" s="8"/>
      <c r="G3012" s="8"/>
      <c r="H3012" s="15">
        <v>7</v>
      </c>
      <c r="I3012" s="13">
        <f t="shared" si="138"/>
        <v>1852</v>
      </c>
      <c r="J3012" s="8">
        <f t="shared" si="139"/>
        <v>1</v>
      </c>
      <c r="K3012" s="6">
        <f t="shared" si="140"/>
        <v>3</v>
      </c>
    </row>
    <row r="3013" spans="3:11" x14ac:dyDescent="0.25">
      <c r="C3013" s="14">
        <v>43834</v>
      </c>
      <c r="D3013" s="8">
        <v>0.5625</v>
      </c>
      <c r="E3013" s="76" t="s">
        <v>107</v>
      </c>
      <c r="F3013" s="8"/>
      <c r="G3013" s="8"/>
      <c r="H3013" s="15">
        <v>2</v>
      </c>
      <c r="I3013" s="13">
        <f t="shared" si="138"/>
        <v>1853</v>
      </c>
      <c r="J3013" s="8">
        <f t="shared" si="139"/>
        <v>3</v>
      </c>
      <c r="K3013" s="6">
        <f t="shared" si="140"/>
        <v>3</v>
      </c>
    </row>
    <row r="3014" spans="3:11" x14ac:dyDescent="0.25">
      <c r="C3014" s="14">
        <v>43834</v>
      </c>
      <c r="D3014" s="8">
        <v>0.5625</v>
      </c>
      <c r="E3014" s="76" t="s">
        <v>107</v>
      </c>
      <c r="F3014" s="8"/>
      <c r="G3014" s="8"/>
      <c r="H3014" s="15">
        <v>2</v>
      </c>
      <c r="I3014" s="13">
        <f t="shared" ref="I3014:I3077" si="141">IF(AND(C3014=C3013,H3014=H3013,D3013=D3014),I3013,I3013+1)</f>
        <v>1853</v>
      </c>
      <c r="J3014" s="8">
        <f t="shared" ref="J3014:J3077" si="142">IF(I3014=I3016,3,IF(I3014=I3015,2,1))</f>
        <v>2</v>
      </c>
      <c r="K3014" s="6">
        <f t="shared" ref="K3014:K3077" si="143">IF(J3012=3,3,IF(J3013=3,3,IF(J3013=2,2,J3014)))</f>
        <v>3</v>
      </c>
    </row>
    <row r="3015" spans="3:11" x14ac:dyDescent="0.25">
      <c r="C3015" s="14">
        <v>43834</v>
      </c>
      <c r="D3015" s="8">
        <v>0.5625</v>
      </c>
      <c r="E3015" s="76" t="s">
        <v>107</v>
      </c>
      <c r="F3015" s="8"/>
      <c r="G3015" s="8"/>
      <c r="H3015" s="15">
        <v>2</v>
      </c>
      <c r="I3015" s="13">
        <f t="shared" si="141"/>
        <v>1853</v>
      </c>
      <c r="J3015" s="8">
        <f t="shared" si="142"/>
        <v>1</v>
      </c>
      <c r="K3015" s="6">
        <f t="shared" si="143"/>
        <v>3</v>
      </c>
    </row>
    <row r="3016" spans="3:11" x14ac:dyDescent="0.25">
      <c r="C3016" s="14">
        <v>43834</v>
      </c>
      <c r="D3016" s="8">
        <v>0.58680555555555558</v>
      </c>
      <c r="E3016" s="76" t="s">
        <v>107</v>
      </c>
      <c r="F3016" s="8"/>
      <c r="G3016" s="8"/>
      <c r="H3016" s="15">
        <v>3</v>
      </c>
      <c r="I3016" s="13">
        <f t="shared" si="141"/>
        <v>1854</v>
      </c>
      <c r="J3016" s="8">
        <f t="shared" si="142"/>
        <v>3</v>
      </c>
      <c r="K3016" s="6">
        <f t="shared" si="143"/>
        <v>3</v>
      </c>
    </row>
    <row r="3017" spans="3:11" x14ac:dyDescent="0.25">
      <c r="C3017" s="14">
        <v>43834</v>
      </c>
      <c r="D3017" s="8">
        <v>0.58680555555555558</v>
      </c>
      <c r="E3017" s="76" t="s">
        <v>107</v>
      </c>
      <c r="F3017" s="8"/>
      <c r="G3017" s="8"/>
      <c r="H3017" s="15">
        <v>3</v>
      </c>
      <c r="I3017" s="13">
        <f t="shared" si="141"/>
        <v>1854</v>
      </c>
      <c r="J3017" s="8">
        <f t="shared" si="142"/>
        <v>2</v>
      </c>
      <c r="K3017" s="6">
        <f t="shared" si="143"/>
        <v>3</v>
      </c>
    </row>
    <row r="3018" spans="3:11" x14ac:dyDescent="0.25">
      <c r="C3018" s="14">
        <v>43834</v>
      </c>
      <c r="D3018" s="8">
        <v>0.58680555555555558</v>
      </c>
      <c r="E3018" s="76" t="s">
        <v>107</v>
      </c>
      <c r="F3018" s="8"/>
      <c r="G3018" s="8"/>
      <c r="H3018" s="15">
        <v>3</v>
      </c>
      <c r="I3018" s="13">
        <f t="shared" si="141"/>
        <v>1854</v>
      </c>
      <c r="J3018" s="8">
        <f t="shared" si="142"/>
        <v>1</v>
      </c>
      <c r="K3018" s="6">
        <f t="shared" si="143"/>
        <v>3</v>
      </c>
    </row>
    <row r="3019" spans="3:11" x14ac:dyDescent="0.25">
      <c r="C3019" s="14">
        <v>43834</v>
      </c>
      <c r="D3019" s="8">
        <v>0.61111111111111105</v>
      </c>
      <c r="E3019" s="76" t="s">
        <v>107</v>
      </c>
      <c r="F3019" s="8"/>
      <c r="G3019" s="8"/>
      <c r="H3019" s="15">
        <v>4</v>
      </c>
      <c r="I3019" s="13">
        <f t="shared" si="141"/>
        <v>1855</v>
      </c>
      <c r="J3019" s="8">
        <f t="shared" si="142"/>
        <v>3</v>
      </c>
      <c r="K3019" s="6">
        <f t="shared" si="143"/>
        <v>3</v>
      </c>
    </row>
    <row r="3020" spans="3:11" x14ac:dyDescent="0.25">
      <c r="C3020" s="14">
        <v>43834</v>
      </c>
      <c r="D3020" s="8">
        <v>0.61111111111111105</v>
      </c>
      <c r="E3020" s="76" t="s">
        <v>107</v>
      </c>
      <c r="F3020" s="8"/>
      <c r="G3020" s="8"/>
      <c r="H3020" s="15">
        <v>4</v>
      </c>
      <c r="I3020" s="13">
        <f t="shared" si="141"/>
        <v>1855</v>
      </c>
      <c r="J3020" s="8">
        <f t="shared" si="142"/>
        <v>2</v>
      </c>
      <c r="K3020" s="6">
        <f t="shared" si="143"/>
        <v>3</v>
      </c>
    </row>
    <row r="3021" spans="3:11" x14ac:dyDescent="0.25">
      <c r="C3021" s="14">
        <v>43834</v>
      </c>
      <c r="D3021" s="8">
        <v>0.61111111111111105</v>
      </c>
      <c r="E3021" s="76" t="s">
        <v>107</v>
      </c>
      <c r="F3021" s="8"/>
      <c r="G3021" s="8"/>
      <c r="H3021" s="15">
        <v>4</v>
      </c>
      <c r="I3021" s="13">
        <f t="shared" si="141"/>
        <v>1855</v>
      </c>
      <c r="J3021" s="8">
        <f t="shared" si="142"/>
        <v>1</v>
      </c>
      <c r="K3021" s="6">
        <f t="shared" si="143"/>
        <v>3</v>
      </c>
    </row>
    <row r="3022" spans="3:11" x14ac:dyDescent="0.25">
      <c r="C3022" s="14">
        <v>43834</v>
      </c>
      <c r="D3022" s="8">
        <v>0.69444444444444453</v>
      </c>
      <c r="E3022" s="76" t="s">
        <v>107</v>
      </c>
      <c r="F3022" s="8"/>
      <c r="G3022" s="8"/>
      <c r="H3022" s="15">
        <v>7</v>
      </c>
      <c r="I3022" s="13">
        <f t="shared" si="141"/>
        <v>1856</v>
      </c>
      <c r="J3022" s="8">
        <f t="shared" si="142"/>
        <v>3</v>
      </c>
      <c r="K3022" s="6">
        <f t="shared" si="143"/>
        <v>3</v>
      </c>
    </row>
    <row r="3023" spans="3:11" x14ac:dyDescent="0.25">
      <c r="C3023" s="14">
        <v>43834</v>
      </c>
      <c r="D3023" s="8">
        <v>0.69444444444444453</v>
      </c>
      <c r="E3023" s="76" t="s">
        <v>107</v>
      </c>
      <c r="F3023" s="8"/>
      <c r="G3023" s="8"/>
      <c r="H3023" s="15">
        <v>7</v>
      </c>
      <c r="I3023" s="13">
        <f t="shared" si="141"/>
        <v>1856</v>
      </c>
      <c r="J3023" s="8">
        <f t="shared" si="142"/>
        <v>2</v>
      </c>
      <c r="K3023" s="6">
        <f t="shared" si="143"/>
        <v>3</v>
      </c>
    </row>
    <row r="3024" spans="3:11" x14ac:dyDescent="0.25">
      <c r="C3024" s="14">
        <v>43834</v>
      </c>
      <c r="D3024" s="8">
        <v>0.69444444444444453</v>
      </c>
      <c r="E3024" s="76" t="s">
        <v>107</v>
      </c>
      <c r="F3024" s="8"/>
      <c r="G3024" s="8"/>
      <c r="H3024" s="15">
        <v>7</v>
      </c>
      <c r="I3024" s="13">
        <f t="shared" si="141"/>
        <v>1856</v>
      </c>
      <c r="J3024" s="8">
        <f t="shared" si="142"/>
        <v>1</v>
      </c>
      <c r="K3024" s="6">
        <f t="shared" si="143"/>
        <v>3</v>
      </c>
    </row>
    <row r="3025" spans="3:11" x14ac:dyDescent="0.25">
      <c r="C3025" s="14">
        <v>43834</v>
      </c>
      <c r="D3025" s="8">
        <v>0.72222222222222221</v>
      </c>
      <c r="E3025" s="76" t="s">
        <v>107</v>
      </c>
      <c r="F3025" s="8"/>
      <c r="G3025" s="8"/>
      <c r="H3025" s="15">
        <v>8</v>
      </c>
      <c r="I3025" s="13">
        <f t="shared" si="141"/>
        <v>1857</v>
      </c>
      <c r="J3025" s="8">
        <f t="shared" si="142"/>
        <v>3</v>
      </c>
      <c r="K3025" s="6">
        <f t="shared" si="143"/>
        <v>3</v>
      </c>
    </row>
    <row r="3026" spans="3:11" x14ac:dyDescent="0.25">
      <c r="C3026" s="14">
        <v>43834</v>
      </c>
      <c r="D3026" s="8">
        <v>0.72222222222222221</v>
      </c>
      <c r="E3026" s="76" t="s">
        <v>107</v>
      </c>
      <c r="F3026" s="8"/>
      <c r="G3026" s="8"/>
      <c r="H3026" s="15">
        <v>8</v>
      </c>
      <c r="I3026" s="13">
        <f t="shared" si="141"/>
        <v>1857</v>
      </c>
      <c r="J3026" s="8">
        <f t="shared" si="142"/>
        <v>2</v>
      </c>
      <c r="K3026" s="6">
        <f t="shared" si="143"/>
        <v>3</v>
      </c>
    </row>
    <row r="3027" spans="3:11" x14ac:dyDescent="0.25">
      <c r="C3027" s="14">
        <v>43834</v>
      </c>
      <c r="D3027" s="8">
        <v>0.72222222222222221</v>
      </c>
      <c r="E3027" s="76" t="s">
        <v>107</v>
      </c>
      <c r="F3027" s="8"/>
      <c r="G3027" s="8"/>
      <c r="H3027" s="15">
        <v>8</v>
      </c>
      <c r="I3027" s="13">
        <f t="shared" si="141"/>
        <v>1857</v>
      </c>
      <c r="J3027" s="8">
        <f t="shared" si="142"/>
        <v>1</v>
      </c>
      <c r="K3027" s="6">
        <f t="shared" si="143"/>
        <v>3</v>
      </c>
    </row>
    <row r="3028" spans="3:11" x14ac:dyDescent="0.25">
      <c r="C3028" s="14">
        <v>43834</v>
      </c>
      <c r="D3028" s="8">
        <v>0.74652777777777779</v>
      </c>
      <c r="E3028" s="76" t="s">
        <v>107</v>
      </c>
      <c r="F3028" s="8"/>
      <c r="G3028" s="8"/>
      <c r="H3028" s="15">
        <v>9</v>
      </c>
      <c r="I3028" s="13">
        <f t="shared" si="141"/>
        <v>1858</v>
      </c>
      <c r="J3028" s="8">
        <f t="shared" si="142"/>
        <v>3</v>
      </c>
      <c r="K3028" s="6">
        <f t="shared" si="143"/>
        <v>3</v>
      </c>
    </row>
    <row r="3029" spans="3:11" x14ac:dyDescent="0.25">
      <c r="C3029" s="14">
        <v>43834</v>
      </c>
      <c r="D3029" s="8">
        <v>0.74652777777777779</v>
      </c>
      <c r="E3029" s="76" t="s">
        <v>107</v>
      </c>
      <c r="F3029" s="8"/>
      <c r="G3029" s="8"/>
      <c r="H3029" s="15">
        <v>9</v>
      </c>
      <c r="I3029" s="13">
        <f t="shared" si="141"/>
        <v>1858</v>
      </c>
      <c r="J3029" s="8">
        <f t="shared" si="142"/>
        <v>2</v>
      </c>
      <c r="K3029" s="6">
        <f t="shared" si="143"/>
        <v>3</v>
      </c>
    </row>
    <row r="3030" spans="3:11" x14ac:dyDescent="0.25">
      <c r="C3030" s="14">
        <v>43834</v>
      </c>
      <c r="D3030" s="8">
        <v>0.74652777777777779</v>
      </c>
      <c r="E3030" s="76" t="s">
        <v>107</v>
      </c>
      <c r="F3030" s="8"/>
      <c r="G3030" s="8"/>
      <c r="H3030" s="15">
        <v>9</v>
      </c>
      <c r="I3030" s="13">
        <f t="shared" si="141"/>
        <v>1858</v>
      </c>
      <c r="J3030" s="8">
        <f t="shared" si="142"/>
        <v>1</v>
      </c>
      <c r="K3030" s="6">
        <f t="shared" si="143"/>
        <v>3</v>
      </c>
    </row>
    <row r="3031" spans="3:11" x14ac:dyDescent="0.25">
      <c r="C3031" s="14">
        <v>43841</v>
      </c>
      <c r="D3031" s="8">
        <v>0.57152777777777775</v>
      </c>
      <c r="E3031" s="76" t="s">
        <v>225</v>
      </c>
      <c r="F3031" s="8"/>
      <c r="G3031" s="8"/>
      <c r="H3031" s="15">
        <v>2</v>
      </c>
      <c r="I3031" s="13">
        <f t="shared" si="141"/>
        <v>1859</v>
      </c>
      <c r="J3031" s="8">
        <f t="shared" si="142"/>
        <v>2</v>
      </c>
      <c r="K3031" s="6">
        <f t="shared" si="143"/>
        <v>2</v>
      </c>
    </row>
    <row r="3032" spans="3:11" x14ac:dyDescent="0.25">
      <c r="C3032" s="14">
        <v>43841</v>
      </c>
      <c r="D3032" s="8">
        <v>0.57152777777777775</v>
      </c>
      <c r="E3032" s="76" t="s">
        <v>225</v>
      </c>
      <c r="F3032" s="8"/>
      <c r="G3032" s="8"/>
      <c r="H3032" s="15">
        <v>2</v>
      </c>
      <c r="I3032" s="13">
        <f t="shared" si="141"/>
        <v>1859</v>
      </c>
      <c r="J3032" s="8">
        <f t="shared" si="142"/>
        <v>1</v>
      </c>
      <c r="K3032" s="6">
        <f t="shared" si="143"/>
        <v>2</v>
      </c>
    </row>
    <row r="3033" spans="3:11" x14ac:dyDescent="0.25">
      <c r="C3033" s="14">
        <v>43841</v>
      </c>
      <c r="D3033" s="8">
        <v>0.59583333333333333</v>
      </c>
      <c r="E3033" s="76" t="s">
        <v>225</v>
      </c>
      <c r="F3033" s="8"/>
      <c r="G3033" s="8"/>
      <c r="H3033" s="15">
        <v>3</v>
      </c>
      <c r="I3033" s="13">
        <f t="shared" si="141"/>
        <v>1860</v>
      </c>
      <c r="J3033" s="8">
        <f t="shared" si="142"/>
        <v>3</v>
      </c>
      <c r="K3033" s="6">
        <f t="shared" si="143"/>
        <v>3</v>
      </c>
    </row>
    <row r="3034" spans="3:11" x14ac:dyDescent="0.25">
      <c r="C3034" s="14">
        <v>43841</v>
      </c>
      <c r="D3034" s="8">
        <v>0.59583333333333333</v>
      </c>
      <c r="E3034" s="76" t="s">
        <v>225</v>
      </c>
      <c r="F3034" s="8"/>
      <c r="G3034" s="8"/>
      <c r="H3034" s="15">
        <v>3</v>
      </c>
      <c r="I3034" s="13">
        <f t="shared" si="141"/>
        <v>1860</v>
      </c>
      <c r="J3034" s="8">
        <f t="shared" si="142"/>
        <v>2</v>
      </c>
      <c r="K3034" s="6">
        <f t="shared" si="143"/>
        <v>3</v>
      </c>
    </row>
    <row r="3035" spans="3:11" x14ac:dyDescent="0.25">
      <c r="C3035" s="14">
        <v>43841</v>
      </c>
      <c r="D3035" s="8">
        <v>0.59583333333333333</v>
      </c>
      <c r="E3035" s="76" t="s">
        <v>225</v>
      </c>
      <c r="F3035" s="8"/>
      <c r="G3035" s="8"/>
      <c r="H3035" s="15">
        <v>3</v>
      </c>
      <c r="I3035" s="13">
        <f t="shared" si="141"/>
        <v>1860</v>
      </c>
      <c r="J3035" s="8">
        <f t="shared" si="142"/>
        <v>1</v>
      </c>
      <c r="K3035" s="6">
        <f t="shared" si="143"/>
        <v>3</v>
      </c>
    </row>
    <row r="3036" spans="3:11" x14ac:dyDescent="0.25">
      <c r="C3036" s="14">
        <v>43841</v>
      </c>
      <c r="D3036" s="8">
        <v>0.62013888888888891</v>
      </c>
      <c r="E3036" s="76" t="s">
        <v>225</v>
      </c>
      <c r="F3036" s="8"/>
      <c r="G3036" s="8"/>
      <c r="H3036" s="15">
        <v>4</v>
      </c>
      <c r="I3036" s="13">
        <f t="shared" si="141"/>
        <v>1861</v>
      </c>
      <c r="J3036" s="8">
        <f t="shared" si="142"/>
        <v>2</v>
      </c>
      <c r="K3036" s="6">
        <f t="shared" si="143"/>
        <v>2</v>
      </c>
    </row>
    <row r="3037" spans="3:11" x14ac:dyDescent="0.25">
      <c r="C3037" s="14">
        <v>43841</v>
      </c>
      <c r="D3037" s="8">
        <v>0.62013888888888891</v>
      </c>
      <c r="E3037" s="76" t="s">
        <v>225</v>
      </c>
      <c r="F3037" s="8"/>
      <c r="G3037" s="8"/>
      <c r="H3037" s="15">
        <v>4</v>
      </c>
      <c r="I3037" s="13">
        <f t="shared" si="141"/>
        <v>1861</v>
      </c>
      <c r="J3037" s="8">
        <f t="shared" si="142"/>
        <v>1</v>
      </c>
      <c r="K3037" s="6">
        <f t="shared" si="143"/>
        <v>2</v>
      </c>
    </row>
    <row r="3038" spans="3:11" x14ac:dyDescent="0.25">
      <c r="C3038" s="14">
        <v>43841</v>
      </c>
      <c r="D3038" s="8">
        <v>0.64444444444444449</v>
      </c>
      <c r="E3038" s="76" t="s">
        <v>225</v>
      </c>
      <c r="F3038" s="8"/>
      <c r="G3038" s="8"/>
      <c r="H3038" s="15">
        <v>5</v>
      </c>
      <c r="I3038" s="13">
        <f t="shared" si="141"/>
        <v>1862</v>
      </c>
      <c r="J3038" s="8">
        <f t="shared" si="142"/>
        <v>3</v>
      </c>
      <c r="K3038" s="6">
        <f t="shared" si="143"/>
        <v>3</v>
      </c>
    </row>
    <row r="3039" spans="3:11" x14ac:dyDescent="0.25">
      <c r="C3039" s="14">
        <v>43841</v>
      </c>
      <c r="D3039" s="8">
        <v>0.64444444444444449</v>
      </c>
      <c r="E3039" s="76" t="s">
        <v>225</v>
      </c>
      <c r="F3039" s="8"/>
      <c r="G3039" s="8"/>
      <c r="H3039" s="15">
        <v>5</v>
      </c>
      <c r="I3039" s="13">
        <f t="shared" si="141"/>
        <v>1862</v>
      </c>
      <c r="J3039" s="8">
        <f t="shared" si="142"/>
        <v>2</v>
      </c>
      <c r="K3039" s="6">
        <f t="shared" si="143"/>
        <v>3</v>
      </c>
    </row>
    <row r="3040" spans="3:11" x14ac:dyDescent="0.25">
      <c r="C3040" s="14">
        <v>43841</v>
      </c>
      <c r="D3040" s="8">
        <v>0.64444444444444449</v>
      </c>
      <c r="E3040" s="76" t="s">
        <v>225</v>
      </c>
      <c r="F3040" s="8"/>
      <c r="G3040" s="8"/>
      <c r="H3040" s="15">
        <v>5</v>
      </c>
      <c r="I3040" s="13">
        <f t="shared" si="141"/>
        <v>1862</v>
      </c>
      <c r="J3040" s="8">
        <f t="shared" si="142"/>
        <v>1</v>
      </c>
      <c r="K3040" s="6">
        <f t="shared" si="143"/>
        <v>3</v>
      </c>
    </row>
    <row r="3041" spans="3:11" x14ac:dyDescent="0.25">
      <c r="C3041" s="14">
        <v>43841</v>
      </c>
      <c r="D3041" s="8">
        <v>0.67222222222222217</v>
      </c>
      <c r="E3041" s="76" t="s">
        <v>225</v>
      </c>
      <c r="F3041" s="8"/>
      <c r="G3041" s="8"/>
      <c r="H3041" s="15">
        <v>6</v>
      </c>
      <c r="I3041" s="13">
        <f t="shared" si="141"/>
        <v>1863</v>
      </c>
      <c r="J3041" s="8">
        <f t="shared" si="142"/>
        <v>3</v>
      </c>
      <c r="K3041" s="6">
        <f t="shared" si="143"/>
        <v>3</v>
      </c>
    </row>
    <row r="3042" spans="3:11" x14ac:dyDescent="0.25">
      <c r="C3042" s="14">
        <v>43841</v>
      </c>
      <c r="D3042" s="8">
        <v>0.67222222222222217</v>
      </c>
      <c r="E3042" s="76" t="s">
        <v>225</v>
      </c>
      <c r="F3042" s="8"/>
      <c r="G3042" s="8"/>
      <c r="H3042" s="15">
        <v>6</v>
      </c>
      <c r="I3042" s="13">
        <f t="shared" si="141"/>
        <v>1863</v>
      </c>
      <c r="J3042" s="8">
        <f t="shared" si="142"/>
        <v>2</v>
      </c>
      <c r="K3042" s="6">
        <f t="shared" si="143"/>
        <v>3</v>
      </c>
    </row>
    <row r="3043" spans="3:11" x14ac:dyDescent="0.25">
      <c r="C3043" s="14">
        <v>43841</v>
      </c>
      <c r="D3043" s="8">
        <v>0.67222222222222217</v>
      </c>
      <c r="E3043" s="76" t="s">
        <v>225</v>
      </c>
      <c r="F3043" s="8"/>
      <c r="G3043" s="8"/>
      <c r="H3043" s="15">
        <v>6</v>
      </c>
      <c r="I3043" s="13">
        <f t="shared" si="141"/>
        <v>1863</v>
      </c>
      <c r="J3043" s="8">
        <f t="shared" si="142"/>
        <v>1</v>
      </c>
      <c r="K3043" s="6">
        <f t="shared" si="143"/>
        <v>3</v>
      </c>
    </row>
    <row r="3044" spans="3:11" x14ac:dyDescent="0.25">
      <c r="C3044" s="14">
        <v>43841</v>
      </c>
      <c r="D3044" s="8">
        <v>0.70138888888888884</v>
      </c>
      <c r="E3044" s="76" t="s">
        <v>225</v>
      </c>
      <c r="F3044" s="8"/>
      <c r="G3044" s="8"/>
      <c r="H3044" s="15">
        <v>7</v>
      </c>
      <c r="I3044" s="13">
        <f t="shared" si="141"/>
        <v>1864</v>
      </c>
      <c r="J3044" s="8">
        <f t="shared" si="142"/>
        <v>3</v>
      </c>
      <c r="K3044" s="6">
        <f t="shared" si="143"/>
        <v>3</v>
      </c>
    </row>
    <row r="3045" spans="3:11" x14ac:dyDescent="0.25">
      <c r="C3045" s="14">
        <v>43841</v>
      </c>
      <c r="D3045" s="8">
        <v>0.70138888888888884</v>
      </c>
      <c r="E3045" s="76" t="s">
        <v>225</v>
      </c>
      <c r="F3045" s="8"/>
      <c r="G3045" s="8"/>
      <c r="H3045" s="15">
        <v>7</v>
      </c>
      <c r="I3045" s="13">
        <f t="shared" si="141"/>
        <v>1864</v>
      </c>
      <c r="J3045" s="8">
        <f t="shared" si="142"/>
        <v>2</v>
      </c>
      <c r="K3045" s="6">
        <f t="shared" si="143"/>
        <v>3</v>
      </c>
    </row>
    <row r="3046" spans="3:11" x14ac:dyDescent="0.25">
      <c r="C3046" s="14">
        <v>43841</v>
      </c>
      <c r="D3046" s="8">
        <v>0.70138888888888884</v>
      </c>
      <c r="E3046" s="76" t="s">
        <v>225</v>
      </c>
      <c r="F3046" s="8"/>
      <c r="G3046" s="8"/>
      <c r="H3046" s="15">
        <v>7</v>
      </c>
      <c r="I3046" s="13">
        <f t="shared" si="141"/>
        <v>1864</v>
      </c>
      <c r="J3046" s="8">
        <f t="shared" si="142"/>
        <v>1</v>
      </c>
      <c r="K3046" s="6">
        <f t="shared" si="143"/>
        <v>3</v>
      </c>
    </row>
    <row r="3047" spans="3:11" x14ac:dyDescent="0.25">
      <c r="C3047" s="14">
        <v>43841</v>
      </c>
      <c r="D3047" s="8">
        <v>0.73263888888888884</v>
      </c>
      <c r="E3047" s="76" t="s">
        <v>225</v>
      </c>
      <c r="F3047" s="8"/>
      <c r="G3047" s="8"/>
      <c r="H3047" s="15">
        <v>8</v>
      </c>
      <c r="I3047" s="13">
        <f t="shared" si="141"/>
        <v>1865</v>
      </c>
      <c r="J3047" s="8">
        <f t="shared" si="142"/>
        <v>3</v>
      </c>
      <c r="K3047" s="6">
        <f t="shared" si="143"/>
        <v>3</v>
      </c>
    </row>
    <row r="3048" spans="3:11" x14ac:dyDescent="0.25">
      <c r="C3048" s="14">
        <v>43841</v>
      </c>
      <c r="D3048" s="8">
        <v>0.73263888888888884</v>
      </c>
      <c r="E3048" s="76" t="s">
        <v>225</v>
      </c>
      <c r="F3048" s="8"/>
      <c r="G3048" s="8"/>
      <c r="H3048" s="15">
        <v>8</v>
      </c>
      <c r="I3048" s="13">
        <f t="shared" si="141"/>
        <v>1865</v>
      </c>
      <c r="J3048" s="8">
        <f t="shared" si="142"/>
        <v>2</v>
      </c>
      <c r="K3048" s="6">
        <f t="shared" si="143"/>
        <v>3</v>
      </c>
    </row>
    <row r="3049" spans="3:11" x14ac:dyDescent="0.25">
      <c r="C3049" s="14">
        <v>43841</v>
      </c>
      <c r="D3049" s="8">
        <v>0.73263888888888884</v>
      </c>
      <c r="E3049" s="76" t="s">
        <v>225</v>
      </c>
      <c r="F3049" s="8"/>
      <c r="G3049" s="8"/>
      <c r="H3049" s="15">
        <v>8</v>
      </c>
      <c r="I3049" s="13">
        <f t="shared" si="141"/>
        <v>1865</v>
      </c>
      <c r="J3049" s="8">
        <f t="shared" si="142"/>
        <v>1</v>
      </c>
      <c r="K3049" s="6">
        <f t="shared" si="143"/>
        <v>3</v>
      </c>
    </row>
    <row r="3050" spans="3:11" x14ac:dyDescent="0.25">
      <c r="C3050" s="14">
        <v>43848</v>
      </c>
      <c r="D3050" s="8">
        <v>0.65972222222222221</v>
      </c>
      <c r="E3050" s="76" t="s">
        <v>225</v>
      </c>
      <c r="F3050" s="8"/>
      <c r="G3050" s="8"/>
      <c r="H3050" s="15">
        <v>2</v>
      </c>
      <c r="I3050" s="13">
        <f t="shared" si="141"/>
        <v>1866</v>
      </c>
      <c r="J3050" s="8">
        <f t="shared" si="142"/>
        <v>3</v>
      </c>
      <c r="K3050" s="6">
        <f t="shared" si="143"/>
        <v>3</v>
      </c>
    </row>
    <row r="3051" spans="3:11" x14ac:dyDescent="0.25">
      <c r="C3051" s="14">
        <v>43848</v>
      </c>
      <c r="D3051" s="8">
        <v>0.65972222222222221</v>
      </c>
      <c r="E3051" s="76" t="s">
        <v>225</v>
      </c>
      <c r="F3051" s="8"/>
      <c r="G3051" s="8"/>
      <c r="H3051" s="15">
        <v>2</v>
      </c>
      <c r="I3051" s="13">
        <f t="shared" si="141"/>
        <v>1866</v>
      </c>
      <c r="J3051" s="8">
        <f t="shared" si="142"/>
        <v>2</v>
      </c>
      <c r="K3051" s="6">
        <f t="shared" si="143"/>
        <v>3</v>
      </c>
    </row>
    <row r="3052" spans="3:11" x14ac:dyDescent="0.25">
      <c r="C3052" s="14">
        <v>43848</v>
      </c>
      <c r="D3052" s="8">
        <v>0.65972222222222221</v>
      </c>
      <c r="E3052" s="76" t="s">
        <v>225</v>
      </c>
      <c r="F3052" s="8"/>
      <c r="G3052" s="8"/>
      <c r="H3052" s="15">
        <v>2</v>
      </c>
      <c r="I3052" s="13">
        <f t="shared" si="141"/>
        <v>1866</v>
      </c>
      <c r="J3052" s="8">
        <f t="shared" si="142"/>
        <v>1</v>
      </c>
      <c r="K3052" s="6">
        <f t="shared" si="143"/>
        <v>3</v>
      </c>
    </row>
    <row r="3053" spans="3:11" x14ac:dyDescent="0.25">
      <c r="C3053" s="14">
        <v>43848</v>
      </c>
      <c r="D3053" s="8">
        <v>0.6875</v>
      </c>
      <c r="E3053" s="76" t="s">
        <v>225</v>
      </c>
      <c r="F3053" s="8"/>
      <c r="G3053" s="8"/>
      <c r="H3053" s="15">
        <v>3</v>
      </c>
      <c r="I3053" s="13">
        <f t="shared" si="141"/>
        <v>1867</v>
      </c>
      <c r="J3053" s="8">
        <f t="shared" si="142"/>
        <v>2</v>
      </c>
      <c r="K3053" s="6">
        <f t="shared" si="143"/>
        <v>2</v>
      </c>
    </row>
    <row r="3054" spans="3:11" x14ac:dyDescent="0.25">
      <c r="C3054" s="14">
        <v>43848</v>
      </c>
      <c r="D3054" s="8">
        <v>0.6875</v>
      </c>
      <c r="E3054" s="76" t="s">
        <v>225</v>
      </c>
      <c r="F3054" s="8"/>
      <c r="G3054" s="8"/>
      <c r="H3054" s="15">
        <v>3</v>
      </c>
      <c r="I3054" s="13">
        <f t="shared" si="141"/>
        <v>1867</v>
      </c>
      <c r="J3054" s="8">
        <f t="shared" si="142"/>
        <v>1</v>
      </c>
      <c r="K3054" s="6">
        <f t="shared" si="143"/>
        <v>2</v>
      </c>
    </row>
    <row r="3055" spans="3:11" x14ac:dyDescent="0.25">
      <c r="C3055" s="14">
        <v>43848</v>
      </c>
      <c r="D3055" s="8">
        <v>0.74305555555555547</v>
      </c>
      <c r="E3055" s="76" t="s">
        <v>225</v>
      </c>
      <c r="F3055" s="8"/>
      <c r="G3055" s="8"/>
      <c r="H3055" s="15">
        <v>5</v>
      </c>
      <c r="I3055" s="13">
        <f t="shared" si="141"/>
        <v>1868</v>
      </c>
      <c r="J3055" s="8">
        <f t="shared" si="142"/>
        <v>3</v>
      </c>
      <c r="K3055" s="6">
        <f t="shared" si="143"/>
        <v>3</v>
      </c>
    </row>
    <row r="3056" spans="3:11" x14ac:dyDescent="0.25">
      <c r="C3056" s="14">
        <v>43848</v>
      </c>
      <c r="D3056" s="8">
        <v>0.74305555555555547</v>
      </c>
      <c r="E3056" s="76" t="s">
        <v>225</v>
      </c>
      <c r="F3056" s="8"/>
      <c r="G3056" s="8"/>
      <c r="H3056" s="15">
        <v>5</v>
      </c>
      <c r="I3056" s="13">
        <f t="shared" si="141"/>
        <v>1868</v>
      </c>
      <c r="J3056" s="8">
        <f t="shared" si="142"/>
        <v>2</v>
      </c>
      <c r="K3056" s="6">
        <f t="shared" si="143"/>
        <v>3</v>
      </c>
    </row>
    <row r="3057" spans="3:11" x14ac:dyDescent="0.25">
      <c r="C3057" s="14">
        <v>43848</v>
      </c>
      <c r="D3057" s="8">
        <v>0.74305555555555547</v>
      </c>
      <c r="E3057" s="76" t="s">
        <v>225</v>
      </c>
      <c r="F3057" s="8"/>
      <c r="G3057" s="8"/>
      <c r="H3057" s="15">
        <v>5</v>
      </c>
      <c r="I3057" s="13">
        <f t="shared" si="141"/>
        <v>1868</v>
      </c>
      <c r="J3057" s="8">
        <f t="shared" si="142"/>
        <v>1</v>
      </c>
      <c r="K3057" s="6">
        <f t="shared" si="143"/>
        <v>3</v>
      </c>
    </row>
    <row r="3058" spans="3:11" x14ac:dyDescent="0.25">
      <c r="C3058" s="14">
        <v>43848</v>
      </c>
      <c r="D3058" s="8">
        <v>0.77083333333333337</v>
      </c>
      <c r="E3058" s="76" t="s">
        <v>225</v>
      </c>
      <c r="F3058" s="8"/>
      <c r="G3058" s="8"/>
      <c r="H3058" s="15">
        <v>6</v>
      </c>
      <c r="I3058" s="13">
        <f t="shared" si="141"/>
        <v>1869</v>
      </c>
      <c r="J3058" s="8">
        <f t="shared" si="142"/>
        <v>3</v>
      </c>
      <c r="K3058" s="6">
        <f t="shared" si="143"/>
        <v>3</v>
      </c>
    </row>
    <row r="3059" spans="3:11" x14ac:dyDescent="0.25">
      <c r="C3059" s="14">
        <v>43848</v>
      </c>
      <c r="D3059" s="8">
        <v>0.77083333333333337</v>
      </c>
      <c r="E3059" s="76" t="s">
        <v>225</v>
      </c>
      <c r="F3059" s="8"/>
      <c r="G3059" s="8"/>
      <c r="H3059" s="15">
        <v>6</v>
      </c>
      <c r="I3059" s="13">
        <f t="shared" si="141"/>
        <v>1869</v>
      </c>
      <c r="J3059" s="8">
        <f t="shared" si="142"/>
        <v>2</v>
      </c>
      <c r="K3059" s="6">
        <f t="shared" si="143"/>
        <v>3</v>
      </c>
    </row>
    <row r="3060" spans="3:11" x14ac:dyDescent="0.25">
      <c r="C3060" s="14">
        <v>43848</v>
      </c>
      <c r="D3060" s="8">
        <v>0.77083333333333337</v>
      </c>
      <c r="E3060" s="76" t="s">
        <v>225</v>
      </c>
      <c r="F3060" s="8"/>
      <c r="G3060" s="8"/>
      <c r="H3060" s="15">
        <v>6</v>
      </c>
      <c r="I3060" s="13">
        <f t="shared" si="141"/>
        <v>1869</v>
      </c>
      <c r="J3060" s="8">
        <f t="shared" si="142"/>
        <v>1</v>
      </c>
      <c r="K3060" s="6">
        <f t="shared" si="143"/>
        <v>3</v>
      </c>
    </row>
    <row r="3061" spans="3:11" x14ac:dyDescent="0.25">
      <c r="C3061" s="14">
        <v>43848</v>
      </c>
      <c r="D3061" s="8">
        <v>0.79166666666666663</v>
      </c>
      <c r="E3061" s="76" t="s">
        <v>225</v>
      </c>
      <c r="F3061" s="8"/>
      <c r="G3061" s="8"/>
      <c r="H3061" s="15">
        <v>7</v>
      </c>
      <c r="I3061" s="13">
        <f t="shared" si="141"/>
        <v>1870</v>
      </c>
      <c r="J3061" s="8">
        <f t="shared" si="142"/>
        <v>3</v>
      </c>
      <c r="K3061" s="6">
        <f t="shared" si="143"/>
        <v>3</v>
      </c>
    </row>
    <row r="3062" spans="3:11" x14ac:dyDescent="0.25">
      <c r="C3062" s="14">
        <v>43848</v>
      </c>
      <c r="D3062" s="8">
        <v>0.79166666666666663</v>
      </c>
      <c r="E3062" s="76" t="s">
        <v>225</v>
      </c>
      <c r="F3062" s="8"/>
      <c r="G3062" s="8"/>
      <c r="H3062" s="15">
        <v>7</v>
      </c>
      <c r="I3062" s="13">
        <f t="shared" si="141"/>
        <v>1870</v>
      </c>
      <c r="J3062" s="8">
        <f t="shared" si="142"/>
        <v>2</v>
      </c>
      <c r="K3062" s="6">
        <f t="shared" si="143"/>
        <v>3</v>
      </c>
    </row>
    <row r="3063" spans="3:11" x14ac:dyDescent="0.25">
      <c r="C3063" s="14">
        <v>43848</v>
      </c>
      <c r="D3063" s="8">
        <v>0.79166666666666663</v>
      </c>
      <c r="E3063" s="76" t="s">
        <v>225</v>
      </c>
      <c r="F3063" s="8"/>
      <c r="G3063" s="8"/>
      <c r="H3063" s="15">
        <v>7</v>
      </c>
      <c r="I3063" s="13">
        <f t="shared" si="141"/>
        <v>1870</v>
      </c>
      <c r="J3063" s="8">
        <f t="shared" si="142"/>
        <v>1</v>
      </c>
      <c r="K3063" s="6">
        <f t="shared" si="143"/>
        <v>3</v>
      </c>
    </row>
    <row r="3064" spans="3:11" x14ac:dyDescent="0.25">
      <c r="C3064" s="14">
        <v>43848</v>
      </c>
      <c r="D3064" s="8">
        <v>0.8125</v>
      </c>
      <c r="E3064" s="76" t="s">
        <v>225</v>
      </c>
      <c r="F3064" s="8"/>
      <c r="G3064" s="8"/>
      <c r="H3064" s="15">
        <v>8</v>
      </c>
      <c r="I3064" s="13">
        <f t="shared" si="141"/>
        <v>1871</v>
      </c>
      <c r="J3064" s="8">
        <f t="shared" si="142"/>
        <v>3</v>
      </c>
      <c r="K3064" s="6">
        <f t="shared" si="143"/>
        <v>3</v>
      </c>
    </row>
    <row r="3065" spans="3:11" x14ac:dyDescent="0.25">
      <c r="C3065" s="14">
        <v>43848</v>
      </c>
      <c r="D3065" s="8">
        <v>0.8125</v>
      </c>
      <c r="E3065" s="76" t="s">
        <v>225</v>
      </c>
      <c r="F3065" s="8"/>
      <c r="G3065" s="8"/>
      <c r="H3065" s="15">
        <v>8</v>
      </c>
      <c r="I3065" s="13">
        <f t="shared" si="141"/>
        <v>1871</v>
      </c>
      <c r="J3065" s="8">
        <f t="shared" si="142"/>
        <v>2</v>
      </c>
      <c r="K3065" s="6">
        <f t="shared" si="143"/>
        <v>3</v>
      </c>
    </row>
    <row r="3066" spans="3:11" x14ac:dyDescent="0.25">
      <c r="C3066" s="14">
        <v>43848</v>
      </c>
      <c r="D3066" s="8">
        <v>0.8125</v>
      </c>
      <c r="E3066" s="76" t="s">
        <v>225</v>
      </c>
      <c r="F3066" s="8"/>
      <c r="G3066" s="8"/>
      <c r="H3066" s="15">
        <v>8</v>
      </c>
      <c r="I3066" s="13">
        <f t="shared" si="141"/>
        <v>1871</v>
      </c>
      <c r="J3066" s="8">
        <f t="shared" si="142"/>
        <v>1</v>
      </c>
      <c r="K3066" s="6">
        <f t="shared" si="143"/>
        <v>3</v>
      </c>
    </row>
    <row r="3067" spans="3:11" x14ac:dyDescent="0.25">
      <c r="C3067" s="14">
        <v>43855</v>
      </c>
      <c r="D3067" s="8">
        <v>0.53819444444444442</v>
      </c>
      <c r="E3067" s="76" t="s">
        <v>107</v>
      </c>
      <c r="F3067" s="8"/>
      <c r="G3067" s="8"/>
      <c r="H3067" s="15">
        <v>1</v>
      </c>
      <c r="I3067" s="13">
        <f t="shared" si="141"/>
        <v>1872</v>
      </c>
      <c r="J3067" s="8">
        <f t="shared" si="142"/>
        <v>3</v>
      </c>
      <c r="K3067" s="6">
        <f t="shared" si="143"/>
        <v>3</v>
      </c>
    </row>
    <row r="3068" spans="3:11" x14ac:dyDescent="0.25">
      <c r="C3068" s="14">
        <v>43855</v>
      </c>
      <c r="D3068" s="8">
        <v>0.53819444444444442</v>
      </c>
      <c r="E3068" s="76" t="s">
        <v>107</v>
      </c>
      <c r="F3068" s="8"/>
      <c r="G3068" s="8"/>
      <c r="H3068" s="15">
        <v>1</v>
      </c>
      <c r="I3068" s="13">
        <f t="shared" si="141"/>
        <v>1872</v>
      </c>
      <c r="J3068" s="8">
        <f t="shared" si="142"/>
        <v>2</v>
      </c>
      <c r="K3068" s="6">
        <f t="shared" si="143"/>
        <v>3</v>
      </c>
    </row>
    <row r="3069" spans="3:11" x14ac:dyDescent="0.25">
      <c r="C3069" s="14">
        <v>43855</v>
      </c>
      <c r="D3069" s="8">
        <v>0.53819444444444442</v>
      </c>
      <c r="E3069" s="76" t="s">
        <v>107</v>
      </c>
      <c r="F3069" s="8"/>
      <c r="G3069" s="8"/>
      <c r="H3069" s="15">
        <v>1</v>
      </c>
      <c r="I3069" s="13">
        <f t="shared" si="141"/>
        <v>1872</v>
      </c>
      <c r="J3069" s="8">
        <f t="shared" si="142"/>
        <v>1</v>
      </c>
      <c r="K3069" s="6">
        <f t="shared" si="143"/>
        <v>3</v>
      </c>
    </row>
    <row r="3070" spans="3:11" x14ac:dyDescent="0.25">
      <c r="C3070" s="14">
        <v>43855</v>
      </c>
      <c r="D3070" s="8">
        <v>0.5625</v>
      </c>
      <c r="E3070" s="76" t="s">
        <v>107</v>
      </c>
      <c r="F3070" s="8"/>
      <c r="G3070" s="8"/>
      <c r="H3070" s="15">
        <v>2</v>
      </c>
      <c r="I3070" s="13">
        <f t="shared" si="141"/>
        <v>1873</v>
      </c>
      <c r="J3070" s="8">
        <f t="shared" si="142"/>
        <v>3</v>
      </c>
      <c r="K3070" s="6">
        <f t="shared" si="143"/>
        <v>3</v>
      </c>
    </row>
    <row r="3071" spans="3:11" x14ac:dyDescent="0.25">
      <c r="C3071" s="14">
        <v>43855</v>
      </c>
      <c r="D3071" s="8">
        <v>0.5625</v>
      </c>
      <c r="E3071" s="76" t="s">
        <v>107</v>
      </c>
      <c r="F3071" s="8"/>
      <c r="G3071" s="8"/>
      <c r="H3071" s="15">
        <v>2</v>
      </c>
      <c r="I3071" s="13">
        <f t="shared" si="141"/>
        <v>1873</v>
      </c>
      <c r="J3071" s="8">
        <f t="shared" si="142"/>
        <v>2</v>
      </c>
      <c r="K3071" s="6">
        <f t="shared" si="143"/>
        <v>3</v>
      </c>
    </row>
    <row r="3072" spans="3:11" x14ac:dyDescent="0.25">
      <c r="C3072" s="14">
        <v>43855</v>
      </c>
      <c r="D3072" s="8">
        <v>0.5625</v>
      </c>
      <c r="E3072" s="76" t="s">
        <v>107</v>
      </c>
      <c r="F3072" s="8"/>
      <c r="G3072" s="8"/>
      <c r="H3072" s="15">
        <v>2</v>
      </c>
      <c r="I3072" s="13">
        <f t="shared" si="141"/>
        <v>1873</v>
      </c>
      <c r="J3072" s="8">
        <f t="shared" si="142"/>
        <v>1</v>
      </c>
      <c r="K3072" s="6">
        <f t="shared" si="143"/>
        <v>3</v>
      </c>
    </row>
    <row r="3073" spans="3:11" x14ac:dyDescent="0.25">
      <c r="C3073" s="14">
        <v>43855</v>
      </c>
      <c r="D3073" s="8">
        <v>0.63888888888888895</v>
      </c>
      <c r="E3073" s="76" t="s">
        <v>107</v>
      </c>
      <c r="F3073" s="8"/>
      <c r="G3073" s="8"/>
      <c r="H3073" s="15">
        <v>5</v>
      </c>
      <c r="I3073" s="13">
        <f t="shared" si="141"/>
        <v>1874</v>
      </c>
      <c r="J3073" s="8">
        <f t="shared" si="142"/>
        <v>3</v>
      </c>
      <c r="K3073" s="6">
        <f t="shared" si="143"/>
        <v>3</v>
      </c>
    </row>
    <row r="3074" spans="3:11" x14ac:dyDescent="0.25">
      <c r="C3074" s="14">
        <v>43855</v>
      </c>
      <c r="D3074" s="8">
        <v>0.63888888888888895</v>
      </c>
      <c r="E3074" s="76" t="s">
        <v>107</v>
      </c>
      <c r="F3074" s="8"/>
      <c r="G3074" s="8"/>
      <c r="H3074" s="15">
        <v>5</v>
      </c>
      <c r="I3074" s="13">
        <f t="shared" si="141"/>
        <v>1874</v>
      </c>
      <c r="J3074" s="8">
        <f t="shared" si="142"/>
        <v>2</v>
      </c>
      <c r="K3074" s="6">
        <f t="shared" si="143"/>
        <v>3</v>
      </c>
    </row>
    <row r="3075" spans="3:11" x14ac:dyDescent="0.25">
      <c r="C3075" s="14">
        <v>43855</v>
      </c>
      <c r="D3075" s="8">
        <v>0.63888888888888895</v>
      </c>
      <c r="E3075" s="76" t="s">
        <v>107</v>
      </c>
      <c r="F3075" s="8"/>
      <c r="G3075" s="8"/>
      <c r="H3075" s="15">
        <v>5</v>
      </c>
      <c r="I3075" s="13">
        <f t="shared" si="141"/>
        <v>1874</v>
      </c>
      <c r="J3075" s="8">
        <f t="shared" si="142"/>
        <v>1</v>
      </c>
      <c r="K3075" s="6">
        <f t="shared" si="143"/>
        <v>3</v>
      </c>
    </row>
    <row r="3076" spans="3:11" x14ac:dyDescent="0.25">
      <c r="C3076" s="14">
        <v>43855</v>
      </c>
      <c r="D3076" s="8">
        <v>0.66666666666666663</v>
      </c>
      <c r="E3076" s="76" t="s">
        <v>107</v>
      </c>
      <c r="F3076" s="8"/>
      <c r="G3076" s="8"/>
      <c r="H3076" s="15">
        <v>6</v>
      </c>
      <c r="I3076" s="13">
        <f t="shared" si="141"/>
        <v>1875</v>
      </c>
      <c r="J3076" s="8">
        <f t="shared" si="142"/>
        <v>3</v>
      </c>
      <c r="K3076" s="6">
        <f t="shared" si="143"/>
        <v>3</v>
      </c>
    </row>
    <row r="3077" spans="3:11" x14ac:dyDescent="0.25">
      <c r="C3077" s="14">
        <v>43855</v>
      </c>
      <c r="D3077" s="8">
        <v>0.66666666666666663</v>
      </c>
      <c r="E3077" s="76" t="s">
        <v>107</v>
      </c>
      <c r="F3077" s="8"/>
      <c r="G3077" s="8"/>
      <c r="H3077" s="15">
        <v>6</v>
      </c>
      <c r="I3077" s="13">
        <f t="shared" si="141"/>
        <v>1875</v>
      </c>
      <c r="J3077" s="8">
        <f t="shared" si="142"/>
        <v>2</v>
      </c>
      <c r="K3077" s="6">
        <f t="shared" si="143"/>
        <v>3</v>
      </c>
    </row>
    <row r="3078" spans="3:11" x14ac:dyDescent="0.25">
      <c r="C3078" s="14">
        <v>43855</v>
      </c>
      <c r="D3078" s="8">
        <v>0.66666666666666663</v>
      </c>
      <c r="E3078" s="76" t="s">
        <v>107</v>
      </c>
      <c r="F3078" s="8"/>
      <c r="G3078" s="8"/>
      <c r="H3078" s="15">
        <v>6</v>
      </c>
      <c r="I3078" s="13">
        <f t="shared" ref="I3078:I3141" si="144">IF(AND(C3078=C3077,H3078=H3077,D3077=D3078),I3077,I3077+1)</f>
        <v>1875</v>
      </c>
      <c r="J3078" s="8">
        <f t="shared" ref="J3078:J3141" si="145">IF(I3078=I3080,3,IF(I3078=I3079,2,1))</f>
        <v>1</v>
      </c>
      <c r="K3078" s="6">
        <f t="shared" ref="K3078:K3141" si="146">IF(J3076=3,3,IF(J3077=3,3,IF(J3077=2,2,J3078)))</f>
        <v>3</v>
      </c>
    </row>
    <row r="3079" spans="3:11" x14ac:dyDescent="0.25">
      <c r="C3079" s="14">
        <v>43855</v>
      </c>
      <c r="D3079" s="8">
        <v>0.69444444444444453</v>
      </c>
      <c r="E3079" s="76" t="s">
        <v>107</v>
      </c>
      <c r="F3079" s="8"/>
      <c r="G3079" s="8"/>
      <c r="H3079" s="15">
        <v>7</v>
      </c>
      <c r="I3079" s="13">
        <f t="shared" si="144"/>
        <v>1876</v>
      </c>
      <c r="J3079" s="8">
        <f t="shared" si="145"/>
        <v>3</v>
      </c>
      <c r="K3079" s="6">
        <f t="shared" si="146"/>
        <v>3</v>
      </c>
    </row>
    <row r="3080" spans="3:11" x14ac:dyDescent="0.25">
      <c r="C3080" s="14">
        <v>43855</v>
      </c>
      <c r="D3080" s="8">
        <v>0.69444444444444453</v>
      </c>
      <c r="E3080" s="76" t="s">
        <v>107</v>
      </c>
      <c r="F3080" s="8"/>
      <c r="G3080" s="8"/>
      <c r="H3080" s="15">
        <v>7</v>
      </c>
      <c r="I3080" s="13">
        <f t="shared" si="144"/>
        <v>1876</v>
      </c>
      <c r="J3080" s="8">
        <f t="shared" si="145"/>
        <v>2</v>
      </c>
      <c r="K3080" s="6">
        <f t="shared" si="146"/>
        <v>3</v>
      </c>
    </row>
    <row r="3081" spans="3:11" x14ac:dyDescent="0.25">
      <c r="C3081" s="14">
        <v>43855</v>
      </c>
      <c r="D3081" s="8">
        <v>0.69444444444444453</v>
      </c>
      <c r="E3081" s="76" t="s">
        <v>107</v>
      </c>
      <c r="F3081" s="8"/>
      <c r="G3081" s="8"/>
      <c r="H3081" s="15">
        <v>7</v>
      </c>
      <c r="I3081" s="13">
        <f t="shared" si="144"/>
        <v>1876</v>
      </c>
      <c r="J3081" s="8">
        <f t="shared" si="145"/>
        <v>1</v>
      </c>
      <c r="K3081" s="6">
        <f t="shared" si="146"/>
        <v>3</v>
      </c>
    </row>
    <row r="3082" spans="3:11" x14ac:dyDescent="0.25">
      <c r="C3082" s="14">
        <v>43855</v>
      </c>
      <c r="D3082" s="8">
        <v>0.72222222222222221</v>
      </c>
      <c r="E3082" s="76" t="s">
        <v>107</v>
      </c>
      <c r="F3082" s="8"/>
      <c r="G3082" s="8"/>
      <c r="H3082" s="15">
        <v>8</v>
      </c>
      <c r="I3082" s="13">
        <f t="shared" si="144"/>
        <v>1877</v>
      </c>
      <c r="J3082" s="8">
        <f t="shared" si="145"/>
        <v>3</v>
      </c>
      <c r="K3082" s="6">
        <f t="shared" si="146"/>
        <v>3</v>
      </c>
    </row>
    <row r="3083" spans="3:11" x14ac:dyDescent="0.25">
      <c r="C3083" s="14">
        <v>43855</v>
      </c>
      <c r="D3083" s="8">
        <v>0.72222222222222221</v>
      </c>
      <c r="E3083" s="76" t="s">
        <v>107</v>
      </c>
      <c r="F3083" s="8"/>
      <c r="G3083" s="8"/>
      <c r="H3083" s="15">
        <v>8</v>
      </c>
      <c r="I3083" s="13">
        <f t="shared" si="144"/>
        <v>1877</v>
      </c>
      <c r="J3083" s="8">
        <f t="shared" si="145"/>
        <v>2</v>
      </c>
      <c r="K3083" s="6">
        <f t="shared" si="146"/>
        <v>3</v>
      </c>
    </row>
    <row r="3084" spans="3:11" x14ac:dyDescent="0.25">
      <c r="C3084" s="14">
        <v>43855</v>
      </c>
      <c r="D3084" s="8">
        <v>0.72222222222222221</v>
      </c>
      <c r="E3084" s="76" t="s">
        <v>107</v>
      </c>
      <c r="F3084" s="8"/>
      <c r="G3084" s="8"/>
      <c r="H3084" s="15">
        <v>8</v>
      </c>
      <c r="I3084" s="13">
        <f t="shared" si="144"/>
        <v>1877</v>
      </c>
      <c r="J3084" s="8">
        <f t="shared" si="145"/>
        <v>1</v>
      </c>
      <c r="K3084" s="6">
        <f t="shared" si="146"/>
        <v>3</v>
      </c>
    </row>
    <row r="3085" spans="3:11" x14ac:dyDescent="0.25">
      <c r="C3085" s="14">
        <v>43855</v>
      </c>
      <c r="D3085" s="8">
        <v>0.74652777777777779</v>
      </c>
      <c r="E3085" s="76" t="s">
        <v>107</v>
      </c>
      <c r="F3085" s="8"/>
      <c r="G3085" s="8"/>
      <c r="H3085" s="15">
        <v>9</v>
      </c>
      <c r="I3085" s="13">
        <f t="shared" si="144"/>
        <v>1878</v>
      </c>
      <c r="J3085" s="8">
        <f t="shared" si="145"/>
        <v>3</v>
      </c>
      <c r="K3085" s="6">
        <f t="shared" si="146"/>
        <v>3</v>
      </c>
    </row>
    <row r="3086" spans="3:11" x14ac:dyDescent="0.25">
      <c r="C3086" s="14">
        <v>43855</v>
      </c>
      <c r="D3086" s="8">
        <v>0.74652777777777779</v>
      </c>
      <c r="E3086" s="76" t="s">
        <v>107</v>
      </c>
      <c r="F3086" s="8"/>
      <c r="G3086" s="8"/>
      <c r="H3086" s="15">
        <v>9</v>
      </c>
      <c r="I3086" s="13">
        <f t="shared" si="144"/>
        <v>1878</v>
      </c>
      <c r="J3086" s="8">
        <f t="shared" si="145"/>
        <v>2</v>
      </c>
      <c r="K3086" s="6">
        <f t="shared" si="146"/>
        <v>3</v>
      </c>
    </row>
    <row r="3087" spans="3:11" x14ac:dyDescent="0.25">
      <c r="C3087" s="14">
        <v>43855</v>
      </c>
      <c r="D3087" s="8">
        <v>0.74652777777777779</v>
      </c>
      <c r="E3087" s="76" t="s">
        <v>107</v>
      </c>
      <c r="F3087" s="8"/>
      <c r="G3087" s="8"/>
      <c r="H3087" s="15">
        <v>9</v>
      </c>
      <c r="I3087" s="13">
        <f t="shared" si="144"/>
        <v>1878</v>
      </c>
      <c r="J3087" s="8">
        <f t="shared" si="145"/>
        <v>1</v>
      </c>
      <c r="K3087" s="6">
        <f t="shared" si="146"/>
        <v>3</v>
      </c>
    </row>
    <row r="3088" spans="3:11" x14ac:dyDescent="0.25">
      <c r="C3088" s="14">
        <v>43862</v>
      </c>
      <c r="D3088" s="8">
        <v>0.52430555555555558</v>
      </c>
      <c r="E3088" s="76" t="s">
        <v>107</v>
      </c>
      <c r="F3088" s="8"/>
      <c r="G3088" s="8"/>
      <c r="H3088" s="15">
        <v>1</v>
      </c>
      <c r="I3088" s="13">
        <f t="shared" si="144"/>
        <v>1879</v>
      </c>
      <c r="J3088" s="8">
        <f t="shared" si="145"/>
        <v>3</v>
      </c>
      <c r="K3088" s="6">
        <f t="shared" si="146"/>
        <v>3</v>
      </c>
    </row>
    <row r="3089" spans="3:11" x14ac:dyDescent="0.25">
      <c r="C3089" s="14">
        <v>43862</v>
      </c>
      <c r="D3089" s="8">
        <v>0.52430555555555558</v>
      </c>
      <c r="E3089" s="76" t="s">
        <v>107</v>
      </c>
      <c r="F3089" s="8"/>
      <c r="G3089" s="8"/>
      <c r="H3089" s="15">
        <v>1</v>
      </c>
      <c r="I3089" s="13">
        <f t="shared" si="144"/>
        <v>1879</v>
      </c>
      <c r="J3089" s="8">
        <f t="shared" si="145"/>
        <v>2</v>
      </c>
      <c r="K3089" s="6">
        <f t="shared" si="146"/>
        <v>3</v>
      </c>
    </row>
    <row r="3090" spans="3:11" x14ac:dyDescent="0.25">
      <c r="C3090" s="14">
        <v>43862</v>
      </c>
      <c r="D3090" s="8">
        <v>0.52430555555555558</v>
      </c>
      <c r="E3090" s="76" t="s">
        <v>107</v>
      </c>
      <c r="F3090" s="8"/>
      <c r="G3090" s="8"/>
      <c r="H3090" s="15">
        <v>1</v>
      </c>
      <c r="I3090" s="13">
        <f t="shared" si="144"/>
        <v>1879</v>
      </c>
      <c r="J3090" s="8">
        <f t="shared" si="145"/>
        <v>1</v>
      </c>
      <c r="K3090" s="6">
        <f t="shared" si="146"/>
        <v>3</v>
      </c>
    </row>
    <row r="3091" spans="3:11" x14ac:dyDescent="0.25">
      <c r="C3091" s="14">
        <v>43862</v>
      </c>
      <c r="D3091" s="8">
        <v>0.57291666666666663</v>
      </c>
      <c r="E3091" s="76" t="s">
        <v>107</v>
      </c>
      <c r="F3091" s="8"/>
      <c r="G3091" s="8"/>
      <c r="H3091" s="15">
        <v>3</v>
      </c>
      <c r="I3091" s="13">
        <f t="shared" si="144"/>
        <v>1880</v>
      </c>
      <c r="J3091" s="8">
        <f t="shared" si="145"/>
        <v>3</v>
      </c>
      <c r="K3091" s="6">
        <f t="shared" si="146"/>
        <v>3</v>
      </c>
    </row>
    <row r="3092" spans="3:11" x14ac:dyDescent="0.25">
      <c r="C3092" s="14">
        <v>43862</v>
      </c>
      <c r="D3092" s="8">
        <v>0.57291666666666663</v>
      </c>
      <c r="E3092" s="76" t="s">
        <v>107</v>
      </c>
      <c r="F3092" s="8"/>
      <c r="G3092" s="8"/>
      <c r="H3092" s="15">
        <v>3</v>
      </c>
      <c r="I3092" s="13">
        <f t="shared" si="144"/>
        <v>1880</v>
      </c>
      <c r="J3092" s="8">
        <f t="shared" si="145"/>
        <v>2</v>
      </c>
      <c r="K3092" s="6">
        <f t="shared" si="146"/>
        <v>3</v>
      </c>
    </row>
    <row r="3093" spans="3:11" x14ac:dyDescent="0.25">
      <c r="C3093" s="14">
        <v>43862</v>
      </c>
      <c r="D3093" s="8">
        <v>0.57291666666666663</v>
      </c>
      <c r="E3093" s="76" t="s">
        <v>107</v>
      </c>
      <c r="F3093" s="8"/>
      <c r="G3093" s="8"/>
      <c r="H3093" s="15">
        <v>3</v>
      </c>
      <c r="I3093" s="13">
        <f t="shared" si="144"/>
        <v>1880</v>
      </c>
      <c r="J3093" s="8">
        <f t="shared" si="145"/>
        <v>1</v>
      </c>
      <c r="K3093" s="6">
        <f t="shared" si="146"/>
        <v>3</v>
      </c>
    </row>
    <row r="3094" spans="3:11" x14ac:dyDescent="0.25">
      <c r="C3094" s="14">
        <v>43862</v>
      </c>
      <c r="D3094" s="8">
        <v>0.64583333333333337</v>
      </c>
      <c r="E3094" s="76" t="s">
        <v>107</v>
      </c>
      <c r="F3094" s="8"/>
      <c r="G3094" s="8"/>
      <c r="H3094" s="15">
        <v>6</v>
      </c>
      <c r="I3094" s="13">
        <f t="shared" si="144"/>
        <v>1881</v>
      </c>
      <c r="J3094" s="8">
        <f t="shared" si="145"/>
        <v>2</v>
      </c>
      <c r="K3094" s="6">
        <f t="shared" si="146"/>
        <v>2</v>
      </c>
    </row>
    <row r="3095" spans="3:11" x14ac:dyDescent="0.25">
      <c r="C3095" s="14">
        <v>43862</v>
      </c>
      <c r="D3095" s="8">
        <v>0.64583333333333337</v>
      </c>
      <c r="E3095" s="76" t="s">
        <v>107</v>
      </c>
      <c r="F3095" s="8"/>
      <c r="G3095" s="8"/>
      <c r="H3095" s="15">
        <v>6</v>
      </c>
      <c r="I3095" s="13">
        <f t="shared" si="144"/>
        <v>1881</v>
      </c>
      <c r="J3095" s="8">
        <f t="shared" si="145"/>
        <v>1</v>
      </c>
      <c r="K3095" s="6">
        <f t="shared" si="146"/>
        <v>2</v>
      </c>
    </row>
    <row r="3096" spans="3:11" x14ac:dyDescent="0.25">
      <c r="C3096" s="14">
        <v>43862</v>
      </c>
      <c r="D3096" s="8">
        <v>0.70138888888888884</v>
      </c>
      <c r="E3096" s="76" t="s">
        <v>107</v>
      </c>
      <c r="F3096" s="8"/>
      <c r="G3096" s="8"/>
      <c r="H3096" s="15">
        <v>8</v>
      </c>
      <c r="I3096" s="13">
        <f t="shared" si="144"/>
        <v>1882</v>
      </c>
      <c r="J3096" s="8">
        <f t="shared" si="145"/>
        <v>3</v>
      </c>
      <c r="K3096" s="6">
        <f t="shared" si="146"/>
        <v>3</v>
      </c>
    </row>
    <row r="3097" spans="3:11" x14ac:dyDescent="0.25">
      <c r="C3097" s="14">
        <v>43862</v>
      </c>
      <c r="D3097" s="8">
        <v>0.70138888888888884</v>
      </c>
      <c r="E3097" s="76" t="s">
        <v>107</v>
      </c>
      <c r="F3097" s="8"/>
      <c r="G3097" s="8"/>
      <c r="H3097" s="15">
        <v>8</v>
      </c>
      <c r="I3097" s="13">
        <f t="shared" si="144"/>
        <v>1882</v>
      </c>
      <c r="J3097" s="8">
        <f t="shared" si="145"/>
        <v>2</v>
      </c>
      <c r="K3097" s="6">
        <f t="shared" si="146"/>
        <v>3</v>
      </c>
    </row>
    <row r="3098" spans="3:11" x14ac:dyDescent="0.25">
      <c r="C3098" s="14">
        <v>43862</v>
      </c>
      <c r="D3098" s="8">
        <v>0.70138888888888884</v>
      </c>
      <c r="E3098" s="76" t="s">
        <v>107</v>
      </c>
      <c r="F3098" s="8"/>
      <c r="G3098" s="8"/>
      <c r="H3098" s="15">
        <v>8</v>
      </c>
      <c r="I3098" s="13">
        <f t="shared" si="144"/>
        <v>1882</v>
      </c>
      <c r="J3098" s="8">
        <f t="shared" si="145"/>
        <v>1</v>
      </c>
      <c r="K3098" s="6">
        <f t="shared" si="146"/>
        <v>3</v>
      </c>
    </row>
    <row r="3099" spans="3:11" x14ac:dyDescent="0.25">
      <c r="C3099" s="14">
        <v>43862</v>
      </c>
      <c r="D3099" s="8">
        <v>0.72916666666666663</v>
      </c>
      <c r="E3099" s="76" t="s">
        <v>107</v>
      </c>
      <c r="F3099" s="8"/>
      <c r="G3099" s="8"/>
      <c r="H3099" s="15">
        <v>9</v>
      </c>
      <c r="I3099" s="13">
        <f t="shared" si="144"/>
        <v>1883</v>
      </c>
      <c r="J3099" s="8">
        <f t="shared" si="145"/>
        <v>3</v>
      </c>
      <c r="K3099" s="6">
        <f t="shared" si="146"/>
        <v>3</v>
      </c>
    </row>
    <row r="3100" spans="3:11" x14ac:dyDescent="0.25">
      <c r="C3100" s="14">
        <v>43862</v>
      </c>
      <c r="D3100" s="8">
        <v>0.72916666666666663</v>
      </c>
      <c r="E3100" s="76" t="s">
        <v>107</v>
      </c>
      <c r="F3100" s="8"/>
      <c r="G3100" s="8"/>
      <c r="H3100" s="15">
        <v>9</v>
      </c>
      <c r="I3100" s="13">
        <f t="shared" si="144"/>
        <v>1883</v>
      </c>
      <c r="J3100" s="8">
        <f t="shared" si="145"/>
        <v>2</v>
      </c>
      <c r="K3100" s="6">
        <f t="shared" si="146"/>
        <v>3</v>
      </c>
    </row>
    <row r="3101" spans="3:11" x14ac:dyDescent="0.25">
      <c r="C3101" s="14">
        <v>43862</v>
      </c>
      <c r="D3101" s="8">
        <v>0.72916666666666663</v>
      </c>
      <c r="E3101" s="76" t="s">
        <v>107</v>
      </c>
      <c r="F3101" s="8"/>
      <c r="G3101" s="8"/>
      <c r="H3101" s="15">
        <v>9</v>
      </c>
      <c r="I3101" s="13">
        <f t="shared" si="144"/>
        <v>1883</v>
      </c>
      <c r="J3101" s="8">
        <f t="shared" si="145"/>
        <v>1</v>
      </c>
      <c r="K3101" s="6">
        <f t="shared" si="146"/>
        <v>3</v>
      </c>
    </row>
    <row r="3102" spans="3:11" x14ac:dyDescent="0.25">
      <c r="C3102" s="14">
        <v>43869</v>
      </c>
      <c r="D3102" s="8">
        <v>0.52430555555555558</v>
      </c>
      <c r="E3102" s="76" t="s">
        <v>107</v>
      </c>
      <c r="F3102" s="8"/>
      <c r="G3102" s="8"/>
      <c r="H3102" s="15">
        <v>1</v>
      </c>
      <c r="I3102" s="13">
        <f t="shared" si="144"/>
        <v>1884</v>
      </c>
      <c r="J3102" s="8">
        <f t="shared" si="145"/>
        <v>3</v>
      </c>
      <c r="K3102" s="6">
        <f t="shared" si="146"/>
        <v>3</v>
      </c>
    </row>
    <row r="3103" spans="3:11" x14ac:dyDescent="0.25">
      <c r="C3103" s="14">
        <v>43869</v>
      </c>
      <c r="D3103" s="8">
        <v>0.52430555555555558</v>
      </c>
      <c r="E3103" s="76" t="s">
        <v>107</v>
      </c>
      <c r="F3103" s="8"/>
      <c r="G3103" s="8"/>
      <c r="H3103" s="15">
        <v>1</v>
      </c>
      <c r="I3103" s="13">
        <f t="shared" si="144"/>
        <v>1884</v>
      </c>
      <c r="J3103" s="8">
        <f t="shared" si="145"/>
        <v>2</v>
      </c>
      <c r="K3103" s="6">
        <f t="shared" si="146"/>
        <v>3</v>
      </c>
    </row>
    <row r="3104" spans="3:11" x14ac:dyDescent="0.25">
      <c r="C3104" s="14">
        <v>43869</v>
      </c>
      <c r="D3104" s="8">
        <v>0.52430555555555558</v>
      </c>
      <c r="E3104" s="76" t="s">
        <v>107</v>
      </c>
      <c r="F3104" s="8"/>
      <c r="G3104" s="8"/>
      <c r="H3104" s="15">
        <v>1</v>
      </c>
      <c r="I3104" s="13">
        <f t="shared" si="144"/>
        <v>1884</v>
      </c>
      <c r="J3104" s="8">
        <f t="shared" si="145"/>
        <v>1</v>
      </c>
      <c r="K3104" s="6">
        <f t="shared" si="146"/>
        <v>3</v>
      </c>
    </row>
    <row r="3105" spans="3:11" x14ac:dyDescent="0.25">
      <c r="C3105" s="14">
        <v>43869</v>
      </c>
      <c r="D3105" s="8">
        <v>0.54861111111111105</v>
      </c>
      <c r="E3105" s="76" t="s">
        <v>107</v>
      </c>
      <c r="F3105" s="8"/>
      <c r="G3105" s="8"/>
      <c r="H3105" s="15">
        <v>2</v>
      </c>
      <c r="I3105" s="13">
        <f t="shared" si="144"/>
        <v>1885</v>
      </c>
      <c r="J3105" s="8">
        <f t="shared" si="145"/>
        <v>3</v>
      </c>
      <c r="K3105" s="6">
        <f t="shared" si="146"/>
        <v>3</v>
      </c>
    </row>
    <row r="3106" spans="3:11" x14ac:dyDescent="0.25">
      <c r="C3106" s="14">
        <v>43869</v>
      </c>
      <c r="D3106" s="8">
        <v>0.54861111111111105</v>
      </c>
      <c r="E3106" s="76" t="s">
        <v>107</v>
      </c>
      <c r="F3106" s="8"/>
      <c r="G3106" s="8"/>
      <c r="H3106" s="15">
        <v>2</v>
      </c>
      <c r="I3106" s="13">
        <f t="shared" si="144"/>
        <v>1885</v>
      </c>
      <c r="J3106" s="8">
        <f t="shared" si="145"/>
        <v>2</v>
      </c>
      <c r="K3106" s="6">
        <f t="shared" si="146"/>
        <v>3</v>
      </c>
    </row>
    <row r="3107" spans="3:11" x14ac:dyDescent="0.25">
      <c r="C3107" s="14">
        <v>43869</v>
      </c>
      <c r="D3107" s="8">
        <v>0.54861111111111105</v>
      </c>
      <c r="E3107" s="76" t="s">
        <v>107</v>
      </c>
      <c r="F3107" s="8"/>
      <c r="G3107" s="8"/>
      <c r="H3107" s="15">
        <v>2</v>
      </c>
      <c r="I3107" s="13">
        <f t="shared" si="144"/>
        <v>1885</v>
      </c>
      <c r="J3107" s="8">
        <f t="shared" si="145"/>
        <v>1</v>
      </c>
      <c r="K3107" s="6">
        <f t="shared" si="146"/>
        <v>3</v>
      </c>
    </row>
    <row r="3108" spans="3:11" x14ac:dyDescent="0.25">
      <c r="C3108" s="14">
        <v>43869</v>
      </c>
      <c r="D3108" s="8">
        <v>0.62152777777777779</v>
      </c>
      <c r="E3108" s="76" t="s">
        <v>107</v>
      </c>
      <c r="F3108" s="8"/>
      <c r="G3108" s="8"/>
      <c r="H3108" s="15">
        <v>5</v>
      </c>
      <c r="I3108" s="13">
        <f t="shared" si="144"/>
        <v>1886</v>
      </c>
      <c r="J3108" s="8">
        <f t="shared" si="145"/>
        <v>2</v>
      </c>
      <c r="K3108" s="6">
        <f t="shared" si="146"/>
        <v>2</v>
      </c>
    </row>
    <row r="3109" spans="3:11" x14ac:dyDescent="0.25">
      <c r="C3109" s="14">
        <v>43869</v>
      </c>
      <c r="D3109" s="8">
        <v>0.62152777777777779</v>
      </c>
      <c r="E3109" s="76" t="s">
        <v>107</v>
      </c>
      <c r="F3109" s="8"/>
      <c r="G3109" s="8"/>
      <c r="H3109" s="15">
        <v>5</v>
      </c>
      <c r="I3109" s="13">
        <f t="shared" si="144"/>
        <v>1886</v>
      </c>
      <c r="J3109" s="8">
        <f t="shared" si="145"/>
        <v>1</v>
      </c>
      <c r="K3109" s="6">
        <f t="shared" si="146"/>
        <v>2</v>
      </c>
    </row>
    <row r="3110" spans="3:11" x14ac:dyDescent="0.25">
      <c r="C3110" s="14">
        <v>43869</v>
      </c>
      <c r="D3110" s="8">
        <v>0.64583333333333337</v>
      </c>
      <c r="E3110" s="76" t="s">
        <v>107</v>
      </c>
      <c r="F3110" s="8"/>
      <c r="G3110" s="8"/>
      <c r="H3110" s="15">
        <v>6</v>
      </c>
      <c r="I3110" s="13">
        <f t="shared" si="144"/>
        <v>1887</v>
      </c>
      <c r="J3110" s="8">
        <f t="shared" si="145"/>
        <v>3</v>
      </c>
      <c r="K3110" s="6">
        <f t="shared" si="146"/>
        <v>3</v>
      </c>
    </row>
    <row r="3111" spans="3:11" x14ac:dyDescent="0.25">
      <c r="C3111" s="14">
        <v>43869</v>
      </c>
      <c r="D3111" s="8">
        <v>0.64583333333333337</v>
      </c>
      <c r="E3111" s="76" t="s">
        <v>107</v>
      </c>
      <c r="F3111" s="8"/>
      <c r="G3111" s="8"/>
      <c r="H3111" s="15">
        <v>6</v>
      </c>
      <c r="I3111" s="13">
        <f t="shared" si="144"/>
        <v>1887</v>
      </c>
      <c r="J3111" s="8">
        <f t="shared" si="145"/>
        <v>2</v>
      </c>
      <c r="K3111" s="6">
        <f t="shared" si="146"/>
        <v>3</v>
      </c>
    </row>
    <row r="3112" spans="3:11" x14ac:dyDescent="0.25">
      <c r="C3112" s="14">
        <v>43869</v>
      </c>
      <c r="D3112" s="8">
        <v>0.64583333333333337</v>
      </c>
      <c r="E3112" s="76" t="s">
        <v>107</v>
      </c>
      <c r="F3112" s="8"/>
      <c r="G3112" s="8"/>
      <c r="H3112" s="15">
        <v>6</v>
      </c>
      <c r="I3112" s="13">
        <f t="shared" si="144"/>
        <v>1887</v>
      </c>
      <c r="J3112" s="8">
        <f t="shared" si="145"/>
        <v>1</v>
      </c>
      <c r="K3112" s="6">
        <f t="shared" si="146"/>
        <v>3</v>
      </c>
    </row>
    <row r="3113" spans="3:11" x14ac:dyDescent="0.25">
      <c r="C3113" s="14">
        <v>43869</v>
      </c>
      <c r="D3113" s="8">
        <v>0.67361111111111116</v>
      </c>
      <c r="E3113" s="76" t="s">
        <v>107</v>
      </c>
      <c r="F3113" s="8"/>
      <c r="G3113" s="8"/>
      <c r="H3113" s="15">
        <v>7</v>
      </c>
      <c r="I3113" s="13">
        <f t="shared" si="144"/>
        <v>1888</v>
      </c>
      <c r="J3113" s="8">
        <f t="shared" si="145"/>
        <v>3</v>
      </c>
      <c r="K3113" s="6">
        <f t="shared" si="146"/>
        <v>3</v>
      </c>
    </row>
    <row r="3114" spans="3:11" x14ac:dyDescent="0.25">
      <c r="C3114" s="14">
        <v>43869</v>
      </c>
      <c r="D3114" s="8">
        <v>0.67361111111111116</v>
      </c>
      <c r="E3114" s="76" t="s">
        <v>107</v>
      </c>
      <c r="F3114" s="8"/>
      <c r="G3114" s="8"/>
      <c r="H3114" s="15">
        <v>7</v>
      </c>
      <c r="I3114" s="13">
        <f t="shared" si="144"/>
        <v>1888</v>
      </c>
      <c r="J3114" s="8">
        <f t="shared" si="145"/>
        <v>2</v>
      </c>
      <c r="K3114" s="6">
        <f t="shared" si="146"/>
        <v>3</v>
      </c>
    </row>
    <row r="3115" spans="3:11" x14ac:dyDescent="0.25">
      <c r="C3115" s="14">
        <v>43869</v>
      </c>
      <c r="D3115" s="8">
        <v>0.67361111111111116</v>
      </c>
      <c r="E3115" s="76" t="s">
        <v>107</v>
      </c>
      <c r="F3115" s="8"/>
      <c r="G3115" s="8"/>
      <c r="H3115" s="15">
        <v>7</v>
      </c>
      <c r="I3115" s="13">
        <f t="shared" si="144"/>
        <v>1888</v>
      </c>
      <c r="J3115" s="8">
        <f t="shared" si="145"/>
        <v>1</v>
      </c>
      <c r="K3115" s="6">
        <f t="shared" si="146"/>
        <v>3</v>
      </c>
    </row>
    <row r="3116" spans="3:11" x14ac:dyDescent="0.25">
      <c r="C3116" s="14">
        <v>43869</v>
      </c>
      <c r="D3116" s="8">
        <v>0.70138888888888884</v>
      </c>
      <c r="E3116" s="76" t="s">
        <v>107</v>
      </c>
      <c r="F3116" s="8"/>
      <c r="G3116" s="8"/>
      <c r="H3116" s="15">
        <v>8</v>
      </c>
      <c r="I3116" s="13">
        <f t="shared" si="144"/>
        <v>1889</v>
      </c>
      <c r="J3116" s="8">
        <f t="shared" si="145"/>
        <v>3</v>
      </c>
      <c r="K3116" s="6">
        <f t="shared" si="146"/>
        <v>3</v>
      </c>
    </row>
    <row r="3117" spans="3:11" x14ac:dyDescent="0.25">
      <c r="C3117" s="14">
        <v>43869</v>
      </c>
      <c r="D3117" s="8">
        <v>0.70138888888888884</v>
      </c>
      <c r="E3117" s="76" t="s">
        <v>107</v>
      </c>
      <c r="F3117" s="8"/>
      <c r="G3117" s="8"/>
      <c r="H3117" s="15">
        <v>8</v>
      </c>
      <c r="I3117" s="13">
        <f t="shared" si="144"/>
        <v>1889</v>
      </c>
      <c r="J3117" s="8">
        <f t="shared" si="145"/>
        <v>2</v>
      </c>
      <c r="K3117" s="6">
        <f t="shared" si="146"/>
        <v>3</v>
      </c>
    </row>
    <row r="3118" spans="3:11" x14ac:dyDescent="0.25">
      <c r="C3118" s="14">
        <v>43869</v>
      </c>
      <c r="D3118" s="8">
        <v>0.70138888888888884</v>
      </c>
      <c r="E3118" s="76" t="s">
        <v>107</v>
      </c>
      <c r="F3118" s="8"/>
      <c r="G3118" s="8"/>
      <c r="H3118" s="15">
        <v>8</v>
      </c>
      <c r="I3118" s="13">
        <f t="shared" si="144"/>
        <v>1889</v>
      </c>
      <c r="J3118" s="8">
        <f t="shared" si="145"/>
        <v>1</v>
      </c>
      <c r="K3118" s="6">
        <f t="shared" si="146"/>
        <v>3</v>
      </c>
    </row>
    <row r="3119" spans="3:11" x14ac:dyDescent="0.25">
      <c r="C3119" s="14">
        <v>43869</v>
      </c>
      <c r="D3119" s="8">
        <v>0.72916666666666663</v>
      </c>
      <c r="E3119" s="76" t="s">
        <v>107</v>
      </c>
      <c r="F3119" s="8"/>
      <c r="G3119" s="8"/>
      <c r="H3119" s="15">
        <v>9</v>
      </c>
      <c r="I3119" s="13">
        <f t="shared" si="144"/>
        <v>1890</v>
      </c>
      <c r="J3119" s="8">
        <f t="shared" si="145"/>
        <v>3</v>
      </c>
      <c r="K3119" s="6">
        <f t="shared" si="146"/>
        <v>3</v>
      </c>
    </row>
    <row r="3120" spans="3:11" x14ac:dyDescent="0.25">
      <c r="C3120" s="14">
        <v>43869</v>
      </c>
      <c r="D3120" s="8">
        <v>0.72916666666666663</v>
      </c>
      <c r="E3120" s="76" t="s">
        <v>107</v>
      </c>
      <c r="F3120" s="8"/>
      <c r="G3120" s="8"/>
      <c r="H3120" s="15">
        <v>9</v>
      </c>
      <c r="I3120" s="13">
        <f t="shared" si="144"/>
        <v>1890</v>
      </c>
      <c r="J3120" s="8">
        <f t="shared" si="145"/>
        <v>2</v>
      </c>
      <c r="K3120" s="6">
        <f t="shared" si="146"/>
        <v>3</v>
      </c>
    </row>
    <row r="3121" spans="3:11" x14ac:dyDescent="0.25">
      <c r="C3121" s="14">
        <v>43869</v>
      </c>
      <c r="D3121" s="8">
        <v>0.72916666666666663</v>
      </c>
      <c r="E3121" s="76" t="s">
        <v>107</v>
      </c>
      <c r="F3121" s="8"/>
      <c r="G3121" s="8"/>
      <c r="H3121" s="15">
        <v>9</v>
      </c>
      <c r="I3121" s="13">
        <f t="shared" si="144"/>
        <v>1890</v>
      </c>
      <c r="J3121" s="8">
        <f t="shared" si="145"/>
        <v>1</v>
      </c>
      <c r="K3121" s="6">
        <f t="shared" si="146"/>
        <v>3</v>
      </c>
    </row>
    <row r="3122" spans="3:11" x14ac:dyDescent="0.25">
      <c r="C3122" s="14">
        <v>43876</v>
      </c>
      <c r="D3122" s="8">
        <v>0.52083333333333337</v>
      </c>
      <c r="E3122" s="76" t="s">
        <v>225</v>
      </c>
      <c r="F3122" s="8"/>
      <c r="G3122" s="8"/>
      <c r="H3122" s="15">
        <v>1</v>
      </c>
      <c r="I3122" s="13">
        <f t="shared" si="144"/>
        <v>1891</v>
      </c>
      <c r="J3122" s="8">
        <f t="shared" si="145"/>
        <v>3</v>
      </c>
      <c r="K3122" s="6">
        <f t="shared" si="146"/>
        <v>3</v>
      </c>
    </row>
    <row r="3123" spans="3:11" x14ac:dyDescent="0.25">
      <c r="C3123" s="14">
        <v>43876</v>
      </c>
      <c r="D3123" s="8">
        <v>0.52083333333333337</v>
      </c>
      <c r="E3123" s="76" t="s">
        <v>225</v>
      </c>
      <c r="F3123" s="8"/>
      <c r="G3123" s="8"/>
      <c r="H3123" s="15">
        <v>1</v>
      </c>
      <c r="I3123" s="13">
        <f t="shared" si="144"/>
        <v>1891</v>
      </c>
      <c r="J3123" s="8">
        <f t="shared" si="145"/>
        <v>2</v>
      </c>
      <c r="K3123" s="6">
        <f t="shared" si="146"/>
        <v>3</v>
      </c>
    </row>
    <row r="3124" spans="3:11" x14ac:dyDescent="0.25">
      <c r="C3124" s="14">
        <v>43876</v>
      </c>
      <c r="D3124" s="8">
        <v>0.52083333333333337</v>
      </c>
      <c r="E3124" s="76" t="s">
        <v>225</v>
      </c>
      <c r="F3124" s="8"/>
      <c r="G3124" s="8"/>
      <c r="H3124" s="15">
        <v>1</v>
      </c>
      <c r="I3124" s="13">
        <f t="shared" si="144"/>
        <v>1891</v>
      </c>
      <c r="J3124" s="8">
        <f t="shared" si="145"/>
        <v>1</v>
      </c>
      <c r="K3124" s="6">
        <f t="shared" si="146"/>
        <v>3</v>
      </c>
    </row>
    <row r="3125" spans="3:11" x14ac:dyDescent="0.25">
      <c r="C3125" s="14">
        <v>43876</v>
      </c>
      <c r="D3125" s="8">
        <v>0.54513888888888895</v>
      </c>
      <c r="E3125" s="76" t="s">
        <v>225</v>
      </c>
      <c r="F3125" s="8"/>
      <c r="G3125" s="8"/>
      <c r="H3125" s="15">
        <v>2</v>
      </c>
      <c r="I3125" s="13">
        <f t="shared" si="144"/>
        <v>1892</v>
      </c>
      <c r="J3125" s="8">
        <f t="shared" si="145"/>
        <v>2</v>
      </c>
      <c r="K3125" s="6">
        <f t="shared" si="146"/>
        <v>2</v>
      </c>
    </row>
    <row r="3126" spans="3:11" x14ac:dyDescent="0.25">
      <c r="C3126" s="14">
        <v>43876</v>
      </c>
      <c r="D3126" s="8">
        <v>0.54513888888888895</v>
      </c>
      <c r="E3126" s="76" t="s">
        <v>225</v>
      </c>
      <c r="F3126" s="8"/>
      <c r="G3126" s="8"/>
      <c r="H3126" s="15">
        <v>2</v>
      </c>
      <c r="I3126" s="13">
        <f t="shared" si="144"/>
        <v>1892</v>
      </c>
      <c r="J3126" s="8">
        <f t="shared" si="145"/>
        <v>1</v>
      </c>
      <c r="K3126" s="6">
        <f t="shared" si="146"/>
        <v>2</v>
      </c>
    </row>
    <row r="3127" spans="3:11" x14ac:dyDescent="0.25">
      <c r="C3127" s="14">
        <v>43876</v>
      </c>
      <c r="D3127" s="8">
        <v>0.59375</v>
      </c>
      <c r="E3127" s="76" t="s">
        <v>225</v>
      </c>
      <c r="F3127" s="8"/>
      <c r="G3127" s="8"/>
      <c r="H3127" s="15">
        <v>4</v>
      </c>
      <c r="I3127" s="13">
        <f t="shared" si="144"/>
        <v>1893</v>
      </c>
      <c r="J3127" s="8">
        <f t="shared" si="145"/>
        <v>3</v>
      </c>
      <c r="K3127" s="6">
        <f t="shared" si="146"/>
        <v>3</v>
      </c>
    </row>
    <row r="3128" spans="3:11" x14ac:dyDescent="0.25">
      <c r="C3128" s="14">
        <v>43876</v>
      </c>
      <c r="D3128" s="8">
        <v>0.59375</v>
      </c>
      <c r="E3128" s="76" t="s">
        <v>225</v>
      </c>
      <c r="F3128" s="8"/>
      <c r="G3128" s="8"/>
      <c r="H3128" s="15">
        <v>4</v>
      </c>
      <c r="I3128" s="13">
        <f t="shared" si="144"/>
        <v>1893</v>
      </c>
      <c r="J3128" s="8">
        <f t="shared" si="145"/>
        <v>2</v>
      </c>
      <c r="K3128" s="6">
        <f t="shared" si="146"/>
        <v>3</v>
      </c>
    </row>
    <row r="3129" spans="3:11" x14ac:dyDescent="0.25">
      <c r="C3129" s="14">
        <v>43876</v>
      </c>
      <c r="D3129" s="8">
        <v>0.59375</v>
      </c>
      <c r="E3129" s="76" t="s">
        <v>225</v>
      </c>
      <c r="F3129" s="8"/>
      <c r="G3129" s="8"/>
      <c r="H3129" s="15">
        <v>4</v>
      </c>
      <c r="I3129" s="13">
        <f t="shared" si="144"/>
        <v>1893</v>
      </c>
      <c r="J3129" s="8">
        <f t="shared" si="145"/>
        <v>1</v>
      </c>
      <c r="K3129" s="6">
        <f t="shared" si="146"/>
        <v>3</v>
      </c>
    </row>
    <row r="3130" spans="3:11" x14ac:dyDescent="0.25">
      <c r="C3130" s="14">
        <v>43876</v>
      </c>
      <c r="D3130" s="8">
        <v>0.61805555555555558</v>
      </c>
      <c r="E3130" s="76" t="s">
        <v>225</v>
      </c>
      <c r="F3130" s="8"/>
      <c r="G3130" s="8"/>
      <c r="H3130" s="15">
        <v>5</v>
      </c>
      <c r="I3130" s="13">
        <f t="shared" si="144"/>
        <v>1894</v>
      </c>
      <c r="J3130" s="8">
        <f t="shared" si="145"/>
        <v>1</v>
      </c>
      <c r="K3130" s="6">
        <f t="shared" si="146"/>
        <v>1</v>
      </c>
    </row>
    <row r="3131" spans="3:11" x14ac:dyDescent="0.25">
      <c r="C3131" s="14">
        <v>43876</v>
      </c>
      <c r="D3131" s="8">
        <v>0.64236111111111105</v>
      </c>
      <c r="E3131" s="76" t="s">
        <v>225</v>
      </c>
      <c r="F3131" s="8"/>
      <c r="G3131" s="8"/>
      <c r="H3131" s="15">
        <v>6</v>
      </c>
      <c r="I3131" s="13">
        <f t="shared" si="144"/>
        <v>1895</v>
      </c>
      <c r="J3131" s="8">
        <f t="shared" si="145"/>
        <v>3</v>
      </c>
      <c r="K3131" s="6">
        <f t="shared" si="146"/>
        <v>3</v>
      </c>
    </row>
    <row r="3132" spans="3:11" x14ac:dyDescent="0.25">
      <c r="C3132" s="14">
        <v>43876</v>
      </c>
      <c r="D3132" s="8">
        <v>0.64236111111111105</v>
      </c>
      <c r="E3132" s="76" t="s">
        <v>225</v>
      </c>
      <c r="F3132" s="8"/>
      <c r="G3132" s="8"/>
      <c r="H3132" s="15">
        <v>6</v>
      </c>
      <c r="I3132" s="13">
        <f t="shared" si="144"/>
        <v>1895</v>
      </c>
      <c r="J3132" s="8">
        <f t="shared" si="145"/>
        <v>2</v>
      </c>
      <c r="K3132" s="6">
        <f t="shared" si="146"/>
        <v>3</v>
      </c>
    </row>
    <row r="3133" spans="3:11" x14ac:dyDescent="0.25">
      <c r="C3133" s="14">
        <v>43876</v>
      </c>
      <c r="D3133" s="8">
        <v>0.64236111111111105</v>
      </c>
      <c r="E3133" s="76" t="s">
        <v>225</v>
      </c>
      <c r="F3133" s="8"/>
      <c r="G3133" s="8"/>
      <c r="H3133" s="15">
        <v>6</v>
      </c>
      <c r="I3133" s="13">
        <f t="shared" si="144"/>
        <v>1895</v>
      </c>
      <c r="J3133" s="8">
        <f t="shared" si="145"/>
        <v>1</v>
      </c>
      <c r="K3133" s="6">
        <f t="shared" si="146"/>
        <v>3</v>
      </c>
    </row>
    <row r="3134" spans="3:11" x14ac:dyDescent="0.25">
      <c r="C3134" s="14">
        <v>43876</v>
      </c>
      <c r="D3134" s="8">
        <v>0.67361111111111116</v>
      </c>
      <c r="E3134" s="76" t="s">
        <v>225</v>
      </c>
      <c r="F3134" s="8"/>
      <c r="G3134" s="8"/>
      <c r="H3134" s="15">
        <v>7</v>
      </c>
      <c r="I3134" s="13">
        <f t="shared" si="144"/>
        <v>1896</v>
      </c>
      <c r="J3134" s="8">
        <f t="shared" si="145"/>
        <v>1</v>
      </c>
      <c r="K3134" s="6">
        <f t="shared" si="146"/>
        <v>1</v>
      </c>
    </row>
    <row r="3135" spans="3:11" x14ac:dyDescent="0.25">
      <c r="C3135" s="14">
        <v>43876</v>
      </c>
      <c r="D3135" s="8">
        <v>0.70138888888888884</v>
      </c>
      <c r="E3135" s="76" t="s">
        <v>225</v>
      </c>
      <c r="F3135" s="8"/>
      <c r="G3135" s="8"/>
      <c r="H3135" s="15">
        <v>8</v>
      </c>
      <c r="I3135" s="13">
        <f t="shared" si="144"/>
        <v>1897</v>
      </c>
      <c r="J3135" s="8">
        <f t="shared" si="145"/>
        <v>3</v>
      </c>
      <c r="K3135" s="6">
        <f t="shared" si="146"/>
        <v>3</v>
      </c>
    </row>
    <row r="3136" spans="3:11" x14ac:dyDescent="0.25">
      <c r="C3136" s="14">
        <v>43876</v>
      </c>
      <c r="D3136" s="8">
        <v>0.70138888888888884</v>
      </c>
      <c r="E3136" s="76" t="s">
        <v>225</v>
      </c>
      <c r="F3136" s="8"/>
      <c r="G3136" s="8"/>
      <c r="H3136" s="15">
        <v>8</v>
      </c>
      <c r="I3136" s="13">
        <f t="shared" si="144"/>
        <v>1897</v>
      </c>
      <c r="J3136" s="8">
        <f t="shared" si="145"/>
        <v>2</v>
      </c>
      <c r="K3136" s="6">
        <f t="shared" si="146"/>
        <v>3</v>
      </c>
    </row>
    <row r="3137" spans="3:11" x14ac:dyDescent="0.25">
      <c r="C3137" s="14">
        <v>43876</v>
      </c>
      <c r="D3137" s="8">
        <v>0.70138888888888884</v>
      </c>
      <c r="E3137" s="76" t="s">
        <v>225</v>
      </c>
      <c r="F3137" s="8"/>
      <c r="G3137" s="8"/>
      <c r="H3137" s="15">
        <v>8</v>
      </c>
      <c r="I3137" s="13">
        <f t="shared" si="144"/>
        <v>1897</v>
      </c>
      <c r="J3137" s="8">
        <f t="shared" si="145"/>
        <v>1</v>
      </c>
      <c r="K3137" s="6">
        <f t="shared" si="146"/>
        <v>3</v>
      </c>
    </row>
    <row r="3138" spans="3:11" x14ac:dyDescent="0.25">
      <c r="C3138" s="14">
        <v>43876</v>
      </c>
      <c r="D3138" s="8">
        <v>0.72916666666666663</v>
      </c>
      <c r="E3138" s="76" t="s">
        <v>225</v>
      </c>
      <c r="F3138" s="8"/>
      <c r="G3138" s="8"/>
      <c r="H3138" s="15">
        <v>9</v>
      </c>
      <c r="I3138" s="13">
        <f t="shared" si="144"/>
        <v>1898</v>
      </c>
      <c r="J3138" s="8">
        <f t="shared" si="145"/>
        <v>3</v>
      </c>
      <c r="K3138" s="6">
        <f t="shared" si="146"/>
        <v>3</v>
      </c>
    </row>
    <row r="3139" spans="3:11" x14ac:dyDescent="0.25">
      <c r="C3139" s="14">
        <v>43876</v>
      </c>
      <c r="D3139" s="8">
        <v>0.72916666666666663</v>
      </c>
      <c r="E3139" s="76" t="s">
        <v>225</v>
      </c>
      <c r="F3139" s="8"/>
      <c r="G3139" s="8"/>
      <c r="H3139" s="15">
        <v>9</v>
      </c>
      <c r="I3139" s="13">
        <f t="shared" si="144"/>
        <v>1898</v>
      </c>
      <c r="J3139" s="8">
        <f t="shared" si="145"/>
        <v>2</v>
      </c>
      <c r="K3139" s="6">
        <f t="shared" si="146"/>
        <v>3</v>
      </c>
    </row>
    <row r="3140" spans="3:11" x14ac:dyDescent="0.25">
      <c r="C3140" s="14">
        <v>43876</v>
      </c>
      <c r="D3140" s="8">
        <v>0.72916666666666663</v>
      </c>
      <c r="E3140" s="76" t="s">
        <v>225</v>
      </c>
      <c r="F3140" s="8"/>
      <c r="G3140" s="8"/>
      <c r="H3140" s="15">
        <v>9</v>
      </c>
      <c r="I3140" s="13">
        <f t="shared" si="144"/>
        <v>1898</v>
      </c>
      <c r="J3140" s="8">
        <f t="shared" si="145"/>
        <v>1</v>
      </c>
      <c r="K3140" s="6">
        <f t="shared" si="146"/>
        <v>3</v>
      </c>
    </row>
    <row r="3141" spans="3:11" x14ac:dyDescent="0.25">
      <c r="C3141" s="14">
        <v>43883</v>
      </c>
      <c r="D3141" s="8">
        <v>0.52430555555555558</v>
      </c>
      <c r="E3141" s="76" t="s">
        <v>107</v>
      </c>
      <c r="F3141" s="8"/>
      <c r="G3141" s="8"/>
      <c r="H3141" s="15">
        <v>1</v>
      </c>
      <c r="I3141" s="13">
        <f t="shared" si="144"/>
        <v>1899</v>
      </c>
      <c r="J3141" s="8">
        <f t="shared" si="145"/>
        <v>3</v>
      </c>
      <c r="K3141" s="6">
        <f t="shared" si="146"/>
        <v>3</v>
      </c>
    </row>
    <row r="3142" spans="3:11" x14ac:dyDescent="0.25">
      <c r="C3142" s="14">
        <v>43883</v>
      </c>
      <c r="D3142" s="8">
        <v>0.52430555555555558</v>
      </c>
      <c r="E3142" s="76" t="s">
        <v>107</v>
      </c>
      <c r="F3142" s="8"/>
      <c r="G3142" s="8"/>
      <c r="H3142" s="15">
        <v>1</v>
      </c>
      <c r="I3142" s="13">
        <f t="shared" ref="I3142:I3205" si="147">IF(AND(C3142=C3141,H3142=H3141,D3141=D3142),I3141,I3141+1)</f>
        <v>1899</v>
      </c>
      <c r="J3142" s="8">
        <f t="shared" ref="J3142:J3205" si="148">IF(I3142=I3144,3,IF(I3142=I3143,2,1))</f>
        <v>2</v>
      </c>
      <c r="K3142" s="6">
        <f t="shared" ref="K3142:K3205" si="149">IF(J3140=3,3,IF(J3141=3,3,IF(J3141=2,2,J3142)))</f>
        <v>3</v>
      </c>
    </row>
    <row r="3143" spans="3:11" x14ac:dyDescent="0.25">
      <c r="C3143" s="14">
        <v>43883</v>
      </c>
      <c r="D3143" s="8">
        <v>0.52430555555555558</v>
      </c>
      <c r="E3143" s="76" t="s">
        <v>107</v>
      </c>
      <c r="F3143" s="8"/>
      <c r="G3143" s="8"/>
      <c r="H3143" s="15">
        <v>1</v>
      </c>
      <c r="I3143" s="13">
        <f t="shared" si="147"/>
        <v>1899</v>
      </c>
      <c r="J3143" s="8">
        <f t="shared" si="148"/>
        <v>1</v>
      </c>
      <c r="K3143" s="6">
        <f t="shared" si="149"/>
        <v>3</v>
      </c>
    </row>
    <row r="3144" spans="3:11" x14ac:dyDescent="0.25">
      <c r="C3144" s="14">
        <v>43883</v>
      </c>
      <c r="D3144" s="8">
        <v>0.54861111111111105</v>
      </c>
      <c r="E3144" s="76" t="s">
        <v>107</v>
      </c>
      <c r="F3144" s="8"/>
      <c r="G3144" s="8"/>
      <c r="H3144" s="15">
        <v>2</v>
      </c>
      <c r="I3144" s="13">
        <f t="shared" si="147"/>
        <v>1900</v>
      </c>
      <c r="J3144" s="8">
        <f t="shared" si="148"/>
        <v>3</v>
      </c>
      <c r="K3144" s="6">
        <f t="shared" si="149"/>
        <v>3</v>
      </c>
    </row>
    <row r="3145" spans="3:11" x14ac:dyDescent="0.25">
      <c r="C3145" s="14">
        <v>43883</v>
      </c>
      <c r="D3145" s="8">
        <v>0.54861111111111105</v>
      </c>
      <c r="E3145" s="76" t="s">
        <v>107</v>
      </c>
      <c r="F3145" s="8"/>
      <c r="G3145" s="8"/>
      <c r="H3145" s="15">
        <v>2</v>
      </c>
      <c r="I3145" s="13">
        <f t="shared" si="147"/>
        <v>1900</v>
      </c>
      <c r="J3145" s="8">
        <f t="shared" si="148"/>
        <v>2</v>
      </c>
      <c r="K3145" s="6">
        <f t="shared" si="149"/>
        <v>3</v>
      </c>
    </row>
    <row r="3146" spans="3:11" x14ac:dyDescent="0.25">
      <c r="C3146" s="14">
        <v>43883</v>
      </c>
      <c r="D3146" s="8">
        <v>0.54861111111111105</v>
      </c>
      <c r="E3146" s="76" t="s">
        <v>107</v>
      </c>
      <c r="F3146" s="8"/>
      <c r="G3146" s="8"/>
      <c r="H3146" s="15">
        <v>2</v>
      </c>
      <c r="I3146" s="13">
        <f t="shared" si="147"/>
        <v>1900</v>
      </c>
      <c r="J3146" s="8">
        <f t="shared" si="148"/>
        <v>1</v>
      </c>
      <c r="K3146" s="6">
        <f t="shared" si="149"/>
        <v>3</v>
      </c>
    </row>
    <row r="3147" spans="3:11" x14ac:dyDescent="0.25">
      <c r="C3147" s="14">
        <v>43883</v>
      </c>
      <c r="D3147" s="8">
        <v>0.57291666666666663</v>
      </c>
      <c r="E3147" s="76" t="s">
        <v>107</v>
      </c>
      <c r="F3147" s="8"/>
      <c r="G3147" s="8"/>
      <c r="H3147" s="15">
        <v>3</v>
      </c>
      <c r="I3147" s="13">
        <f t="shared" si="147"/>
        <v>1901</v>
      </c>
      <c r="J3147" s="8">
        <f t="shared" si="148"/>
        <v>3</v>
      </c>
      <c r="K3147" s="6">
        <f t="shared" si="149"/>
        <v>3</v>
      </c>
    </row>
    <row r="3148" spans="3:11" x14ac:dyDescent="0.25">
      <c r="C3148" s="14">
        <v>43883</v>
      </c>
      <c r="D3148" s="8">
        <v>0.57291666666666663</v>
      </c>
      <c r="E3148" s="76" t="s">
        <v>107</v>
      </c>
      <c r="F3148" s="8"/>
      <c r="G3148" s="8"/>
      <c r="H3148" s="15">
        <v>3</v>
      </c>
      <c r="I3148" s="13">
        <f t="shared" si="147"/>
        <v>1901</v>
      </c>
      <c r="J3148" s="8">
        <f t="shared" si="148"/>
        <v>2</v>
      </c>
      <c r="K3148" s="6">
        <f t="shared" si="149"/>
        <v>3</v>
      </c>
    </row>
    <row r="3149" spans="3:11" x14ac:dyDescent="0.25">
      <c r="C3149" s="14">
        <v>43883</v>
      </c>
      <c r="D3149" s="8">
        <v>0.57291666666666663</v>
      </c>
      <c r="E3149" s="76" t="s">
        <v>107</v>
      </c>
      <c r="F3149" s="8"/>
      <c r="G3149" s="8"/>
      <c r="H3149" s="15">
        <v>3</v>
      </c>
      <c r="I3149" s="13">
        <f t="shared" si="147"/>
        <v>1901</v>
      </c>
      <c r="J3149" s="8">
        <f t="shared" si="148"/>
        <v>1</v>
      </c>
      <c r="K3149" s="6">
        <f t="shared" si="149"/>
        <v>3</v>
      </c>
    </row>
    <row r="3150" spans="3:11" x14ac:dyDescent="0.25">
      <c r="C3150" s="14">
        <v>43883</v>
      </c>
      <c r="D3150" s="8">
        <v>0.59722222222222221</v>
      </c>
      <c r="E3150" s="76" t="s">
        <v>107</v>
      </c>
      <c r="F3150" s="8"/>
      <c r="G3150" s="8"/>
      <c r="H3150" s="15">
        <v>4</v>
      </c>
      <c r="I3150" s="13">
        <f t="shared" si="147"/>
        <v>1902</v>
      </c>
      <c r="J3150" s="8">
        <f t="shared" si="148"/>
        <v>3</v>
      </c>
      <c r="K3150" s="6">
        <f t="shared" si="149"/>
        <v>3</v>
      </c>
    </row>
    <row r="3151" spans="3:11" x14ac:dyDescent="0.25">
      <c r="C3151" s="14">
        <v>43883</v>
      </c>
      <c r="D3151" s="8">
        <v>0.59722222222222221</v>
      </c>
      <c r="E3151" s="76" t="s">
        <v>107</v>
      </c>
      <c r="F3151" s="8"/>
      <c r="G3151" s="8"/>
      <c r="H3151" s="15">
        <v>4</v>
      </c>
      <c r="I3151" s="13">
        <f t="shared" si="147"/>
        <v>1902</v>
      </c>
      <c r="J3151" s="8">
        <f t="shared" si="148"/>
        <v>2</v>
      </c>
      <c r="K3151" s="6">
        <f t="shared" si="149"/>
        <v>3</v>
      </c>
    </row>
    <row r="3152" spans="3:11" x14ac:dyDescent="0.25">
      <c r="C3152" s="14">
        <v>43883</v>
      </c>
      <c r="D3152" s="8">
        <v>0.59722222222222221</v>
      </c>
      <c r="E3152" s="76" t="s">
        <v>107</v>
      </c>
      <c r="F3152" s="8"/>
      <c r="G3152" s="8"/>
      <c r="H3152" s="15">
        <v>4</v>
      </c>
      <c r="I3152" s="13">
        <f t="shared" si="147"/>
        <v>1902</v>
      </c>
      <c r="J3152" s="8">
        <f t="shared" si="148"/>
        <v>1</v>
      </c>
      <c r="K3152" s="6">
        <f t="shared" si="149"/>
        <v>3</v>
      </c>
    </row>
    <row r="3153" spans="3:11" x14ac:dyDescent="0.25">
      <c r="C3153" s="14">
        <v>43883</v>
      </c>
      <c r="D3153" s="8">
        <v>0.62152777777777779</v>
      </c>
      <c r="E3153" s="76" t="s">
        <v>107</v>
      </c>
      <c r="F3153" s="8"/>
      <c r="G3153" s="8"/>
      <c r="H3153" s="15">
        <v>5</v>
      </c>
      <c r="I3153" s="13">
        <f t="shared" si="147"/>
        <v>1903</v>
      </c>
      <c r="J3153" s="8">
        <f t="shared" si="148"/>
        <v>3</v>
      </c>
      <c r="K3153" s="6">
        <f t="shared" si="149"/>
        <v>3</v>
      </c>
    </row>
    <row r="3154" spans="3:11" x14ac:dyDescent="0.25">
      <c r="C3154" s="14">
        <v>43883</v>
      </c>
      <c r="D3154" s="8">
        <v>0.62152777777777779</v>
      </c>
      <c r="E3154" s="76" t="s">
        <v>107</v>
      </c>
      <c r="F3154" s="8"/>
      <c r="G3154" s="8"/>
      <c r="H3154" s="15">
        <v>5</v>
      </c>
      <c r="I3154" s="13">
        <f t="shared" si="147"/>
        <v>1903</v>
      </c>
      <c r="J3154" s="8">
        <f t="shared" si="148"/>
        <v>2</v>
      </c>
      <c r="K3154" s="6">
        <f t="shared" si="149"/>
        <v>3</v>
      </c>
    </row>
    <row r="3155" spans="3:11" x14ac:dyDescent="0.25">
      <c r="C3155" s="14">
        <v>43883</v>
      </c>
      <c r="D3155" s="8">
        <v>0.62152777777777779</v>
      </c>
      <c r="E3155" s="76" t="s">
        <v>107</v>
      </c>
      <c r="F3155" s="8"/>
      <c r="G3155" s="8"/>
      <c r="H3155" s="15">
        <v>5</v>
      </c>
      <c r="I3155" s="13">
        <f t="shared" si="147"/>
        <v>1903</v>
      </c>
      <c r="J3155" s="8">
        <f t="shared" si="148"/>
        <v>1</v>
      </c>
      <c r="K3155" s="6">
        <f t="shared" si="149"/>
        <v>3</v>
      </c>
    </row>
    <row r="3156" spans="3:11" x14ac:dyDescent="0.25">
      <c r="C3156" s="14">
        <v>43883</v>
      </c>
      <c r="D3156" s="8">
        <v>0.64583333333333337</v>
      </c>
      <c r="E3156" s="76" t="s">
        <v>107</v>
      </c>
      <c r="F3156" s="8"/>
      <c r="G3156" s="8"/>
      <c r="H3156" s="15">
        <v>6</v>
      </c>
      <c r="I3156" s="13">
        <f t="shared" si="147"/>
        <v>1904</v>
      </c>
      <c r="J3156" s="8">
        <f t="shared" si="148"/>
        <v>1</v>
      </c>
      <c r="K3156" s="6">
        <f t="shared" si="149"/>
        <v>1</v>
      </c>
    </row>
    <row r="3157" spans="3:11" x14ac:dyDescent="0.25">
      <c r="C3157" s="14">
        <v>43883</v>
      </c>
      <c r="D3157" s="8">
        <v>0.70138888888888884</v>
      </c>
      <c r="E3157" s="76" t="s">
        <v>107</v>
      </c>
      <c r="F3157" s="8"/>
      <c r="G3157" s="8"/>
      <c r="H3157" s="15">
        <v>8</v>
      </c>
      <c r="I3157" s="13">
        <f t="shared" si="147"/>
        <v>1905</v>
      </c>
      <c r="J3157" s="8">
        <f t="shared" si="148"/>
        <v>3</v>
      </c>
      <c r="K3157" s="6">
        <f t="shared" si="149"/>
        <v>3</v>
      </c>
    </row>
    <row r="3158" spans="3:11" x14ac:dyDescent="0.25">
      <c r="C3158" s="14">
        <v>43883</v>
      </c>
      <c r="D3158" s="8">
        <v>0.70138888888888884</v>
      </c>
      <c r="E3158" s="76" t="s">
        <v>107</v>
      </c>
      <c r="F3158" s="8"/>
      <c r="G3158" s="8"/>
      <c r="H3158" s="15">
        <v>8</v>
      </c>
      <c r="I3158" s="13">
        <f t="shared" si="147"/>
        <v>1905</v>
      </c>
      <c r="J3158" s="8">
        <f t="shared" si="148"/>
        <v>2</v>
      </c>
      <c r="K3158" s="6">
        <f t="shared" si="149"/>
        <v>3</v>
      </c>
    </row>
    <row r="3159" spans="3:11" x14ac:dyDescent="0.25">
      <c r="C3159" s="14">
        <v>43883</v>
      </c>
      <c r="D3159" s="8">
        <v>0.70138888888888884</v>
      </c>
      <c r="E3159" s="76" t="s">
        <v>107</v>
      </c>
      <c r="F3159" s="8"/>
      <c r="G3159" s="8"/>
      <c r="H3159" s="15">
        <v>8</v>
      </c>
      <c r="I3159" s="13">
        <f t="shared" si="147"/>
        <v>1905</v>
      </c>
      <c r="J3159" s="8">
        <f t="shared" si="148"/>
        <v>1</v>
      </c>
      <c r="K3159" s="6">
        <f t="shared" si="149"/>
        <v>3</v>
      </c>
    </row>
    <row r="3160" spans="3:11" x14ac:dyDescent="0.25">
      <c r="C3160" s="14">
        <v>43883</v>
      </c>
      <c r="D3160" s="8">
        <v>0.72916666666666663</v>
      </c>
      <c r="E3160" s="76" t="s">
        <v>107</v>
      </c>
      <c r="F3160" s="8"/>
      <c r="G3160" s="8"/>
      <c r="H3160" s="15">
        <v>9</v>
      </c>
      <c r="I3160" s="13">
        <f t="shared" si="147"/>
        <v>1906</v>
      </c>
      <c r="J3160" s="8">
        <f t="shared" si="148"/>
        <v>3</v>
      </c>
      <c r="K3160" s="6">
        <f t="shared" si="149"/>
        <v>3</v>
      </c>
    </row>
    <row r="3161" spans="3:11" x14ac:dyDescent="0.25">
      <c r="C3161" s="14">
        <v>43883</v>
      </c>
      <c r="D3161" s="8">
        <v>0.72916666666666663</v>
      </c>
      <c r="E3161" s="76" t="s">
        <v>107</v>
      </c>
      <c r="F3161" s="8"/>
      <c r="G3161" s="8"/>
      <c r="H3161" s="15">
        <v>9</v>
      </c>
      <c r="I3161" s="13">
        <f t="shared" si="147"/>
        <v>1906</v>
      </c>
      <c r="J3161" s="8">
        <f t="shared" si="148"/>
        <v>2</v>
      </c>
      <c r="K3161" s="6">
        <f t="shared" si="149"/>
        <v>3</v>
      </c>
    </row>
    <row r="3162" spans="3:11" x14ac:dyDescent="0.25">
      <c r="C3162" s="14">
        <v>43883</v>
      </c>
      <c r="D3162" s="8">
        <v>0.72916666666666663</v>
      </c>
      <c r="E3162" s="76" t="s">
        <v>107</v>
      </c>
      <c r="F3162" s="8"/>
      <c r="G3162" s="8"/>
      <c r="H3162" s="15">
        <v>9</v>
      </c>
      <c r="I3162" s="13">
        <f t="shared" si="147"/>
        <v>1906</v>
      </c>
      <c r="J3162" s="8">
        <f t="shared" si="148"/>
        <v>1</v>
      </c>
      <c r="K3162" s="6">
        <f t="shared" si="149"/>
        <v>3</v>
      </c>
    </row>
    <row r="3163" spans="3:11" x14ac:dyDescent="0.25">
      <c r="C3163" s="14">
        <v>43890</v>
      </c>
      <c r="D3163" s="8">
        <v>0.52430555555555558</v>
      </c>
      <c r="E3163" s="76" t="s">
        <v>225</v>
      </c>
      <c r="F3163" s="8"/>
      <c r="G3163" s="8"/>
      <c r="H3163" s="15">
        <v>1</v>
      </c>
      <c r="I3163" s="13">
        <f t="shared" si="147"/>
        <v>1907</v>
      </c>
      <c r="J3163" s="8">
        <f t="shared" si="148"/>
        <v>3</v>
      </c>
      <c r="K3163" s="6">
        <f t="shared" si="149"/>
        <v>3</v>
      </c>
    </row>
    <row r="3164" spans="3:11" x14ac:dyDescent="0.25">
      <c r="C3164" s="14">
        <v>43890</v>
      </c>
      <c r="D3164" s="8">
        <v>0.52430555555555558</v>
      </c>
      <c r="E3164" s="76" t="s">
        <v>225</v>
      </c>
      <c r="F3164" s="8"/>
      <c r="G3164" s="8"/>
      <c r="H3164" s="15">
        <v>1</v>
      </c>
      <c r="I3164" s="13">
        <f t="shared" si="147"/>
        <v>1907</v>
      </c>
      <c r="J3164" s="8">
        <f t="shared" si="148"/>
        <v>2</v>
      </c>
      <c r="K3164" s="6">
        <f t="shared" si="149"/>
        <v>3</v>
      </c>
    </row>
    <row r="3165" spans="3:11" x14ac:dyDescent="0.25">
      <c r="C3165" s="14">
        <v>43890</v>
      </c>
      <c r="D3165" s="8">
        <v>0.52430555555555558</v>
      </c>
      <c r="E3165" s="76" t="s">
        <v>225</v>
      </c>
      <c r="F3165" s="8"/>
      <c r="G3165" s="8"/>
      <c r="H3165" s="15">
        <v>1</v>
      </c>
      <c r="I3165" s="13">
        <f t="shared" si="147"/>
        <v>1907</v>
      </c>
      <c r="J3165" s="8">
        <f t="shared" si="148"/>
        <v>1</v>
      </c>
      <c r="K3165" s="6">
        <f t="shared" si="149"/>
        <v>3</v>
      </c>
    </row>
    <row r="3166" spans="3:11" x14ac:dyDescent="0.25">
      <c r="C3166" s="14">
        <v>43890</v>
      </c>
      <c r="D3166" s="8">
        <v>0.54861111111111105</v>
      </c>
      <c r="E3166" s="76" t="s">
        <v>225</v>
      </c>
      <c r="F3166" s="8"/>
      <c r="G3166" s="8"/>
      <c r="H3166" s="15">
        <v>2</v>
      </c>
      <c r="I3166" s="13">
        <f t="shared" si="147"/>
        <v>1908</v>
      </c>
      <c r="J3166" s="8">
        <f t="shared" si="148"/>
        <v>3</v>
      </c>
      <c r="K3166" s="6">
        <f t="shared" si="149"/>
        <v>3</v>
      </c>
    </row>
    <row r="3167" spans="3:11" x14ac:dyDescent="0.25">
      <c r="C3167" s="14">
        <v>43890</v>
      </c>
      <c r="D3167" s="8">
        <v>0.54861111111111105</v>
      </c>
      <c r="E3167" s="76" t="s">
        <v>225</v>
      </c>
      <c r="F3167" s="8"/>
      <c r="G3167" s="8"/>
      <c r="H3167" s="15">
        <v>2</v>
      </c>
      <c r="I3167" s="13">
        <f t="shared" si="147"/>
        <v>1908</v>
      </c>
      <c r="J3167" s="8">
        <f t="shared" si="148"/>
        <v>2</v>
      </c>
      <c r="K3167" s="6">
        <f t="shared" si="149"/>
        <v>3</v>
      </c>
    </row>
    <row r="3168" spans="3:11" x14ac:dyDescent="0.25">
      <c r="C3168" s="14">
        <v>43890</v>
      </c>
      <c r="D3168" s="8">
        <v>0.54861111111111105</v>
      </c>
      <c r="E3168" s="76" t="s">
        <v>225</v>
      </c>
      <c r="F3168" s="8"/>
      <c r="G3168" s="8"/>
      <c r="H3168" s="15">
        <v>2</v>
      </c>
      <c r="I3168" s="13">
        <f t="shared" si="147"/>
        <v>1908</v>
      </c>
      <c r="J3168" s="8">
        <f t="shared" si="148"/>
        <v>1</v>
      </c>
      <c r="K3168" s="6">
        <f t="shared" si="149"/>
        <v>3</v>
      </c>
    </row>
    <row r="3169" spans="3:11" x14ac:dyDescent="0.25">
      <c r="C3169" s="14">
        <v>43890</v>
      </c>
      <c r="D3169" s="8">
        <v>0.59722222222222221</v>
      </c>
      <c r="E3169" s="76" t="s">
        <v>225</v>
      </c>
      <c r="F3169" s="8"/>
      <c r="G3169" s="8"/>
      <c r="H3169" s="15">
        <v>4</v>
      </c>
      <c r="I3169" s="13">
        <f t="shared" si="147"/>
        <v>1909</v>
      </c>
      <c r="J3169" s="8">
        <f t="shared" si="148"/>
        <v>3</v>
      </c>
      <c r="K3169" s="6">
        <f t="shared" si="149"/>
        <v>3</v>
      </c>
    </row>
    <row r="3170" spans="3:11" x14ac:dyDescent="0.25">
      <c r="C3170" s="14">
        <v>43890</v>
      </c>
      <c r="D3170" s="8">
        <v>0.59722222222222221</v>
      </c>
      <c r="E3170" s="76" t="s">
        <v>225</v>
      </c>
      <c r="F3170" s="8"/>
      <c r="G3170" s="8"/>
      <c r="H3170" s="15">
        <v>4</v>
      </c>
      <c r="I3170" s="13">
        <f t="shared" si="147"/>
        <v>1909</v>
      </c>
      <c r="J3170" s="8">
        <f t="shared" si="148"/>
        <v>2</v>
      </c>
      <c r="K3170" s="6">
        <f t="shared" si="149"/>
        <v>3</v>
      </c>
    </row>
    <row r="3171" spans="3:11" x14ac:dyDescent="0.25">
      <c r="C3171" s="14">
        <v>43890</v>
      </c>
      <c r="D3171" s="8">
        <v>0.59722222222222221</v>
      </c>
      <c r="E3171" s="76" t="s">
        <v>225</v>
      </c>
      <c r="F3171" s="8"/>
      <c r="G3171" s="8"/>
      <c r="H3171" s="15">
        <v>4</v>
      </c>
      <c r="I3171" s="13">
        <f t="shared" si="147"/>
        <v>1909</v>
      </c>
      <c r="J3171" s="8">
        <f t="shared" si="148"/>
        <v>1</v>
      </c>
      <c r="K3171" s="6">
        <f t="shared" si="149"/>
        <v>3</v>
      </c>
    </row>
    <row r="3172" spans="3:11" x14ac:dyDescent="0.25">
      <c r="C3172" s="14">
        <v>43890</v>
      </c>
      <c r="D3172" s="8">
        <v>0.62152777777777779</v>
      </c>
      <c r="E3172" s="76" t="s">
        <v>225</v>
      </c>
      <c r="F3172" s="8"/>
      <c r="G3172" s="8"/>
      <c r="H3172" s="15">
        <v>5</v>
      </c>
      <c r="I3172" s="13">
        <f t="shared" si="147"/>
        <v>1910</v>
      </c>
      <c r="J3172" s="8">
        <f t="shared" si="148"/>
        <v>3</v>
      </c>
      <c r="K3172" s="6">
        <f t="shared" si="149"/>
        <v>3</v>
      </c>
    </row>
    <row r="3173" spans="3:11" x14ac:dyDescent="0.25">
      <c r="C3173" s="14">
        <v>43890</v>
      </c>
      <c r="D3173" s="8">
        <v>0.62152777777777779</v>
      </c>
      <c r="E3173" s="76" t="s">
        <v>225</v>
      </c>
      <c r="F3173" s="8"/>
      <c r="G3173" s="8"/>
      <c r="H3173" s="15">
        <v>5</v>
      </c>
      <c r="I3173" s="13">
        <f t="shared" si="147"/>
        <v>1910</v>
      </c>
      <c r="J3173" s="8">
        <f t="shared" si="148"/>
        <v>2</v>
      </c>
      <c r="K3173" s="6">
        <f t="shared" si="149"/>
        <v>3</v>
      </c>
    </row>
    <row r="3174" spans="3:11" x14ac:dyDescent="0.25">
      <c r="C3174" s="14">
        <v>43890</v>
      </c>
      <c r="D3174" s="8">
        <v>0.62152777777777779</v>
      </c>
      <c r="E3174" s="76" t="s">
        <v>225</v>
      </c>
      <c r="F3174" s="8"/>
      <c r="G3174" s="8"/>
      <c r="H3174" s="15">
        <v>5</v>
      </c>
      <c r="I3174" s="13">
        <f t="shared" si="147"/>
        <v>1910</v>
      </c>
      <c r="J3174" s="8">
        <f t="shared" si="148"/>
        <v>1</v>
      </c>
      <c r="K3174" s="6">
        <f t="shared" si="149"/>
        <v>3</v>
      </c>
    </row>
    <row r="3175" spans="3:11" x14ac:dyDescent="0.25">
      <c r="C3175" s="14">
        <v>43890</v>
      </c>
      <c r="D3175" s="8">
        <v>0.64583333333333337</v>
      </c>
      <c r="E3175" s="76" t="s">
        <v>225</v>
      </c>
      <c r="F3175" s="8"/>
      <c r="G3175" s="8"/>
      <c r="H3175" s="15">
        <v>6</v>
      </c>
      <c r="I3175" s="13">
        <f t="shared" si="147"/>
        <v>1911</v>
      </c>
      <c r="J3175" s="8">
        <f t="shared" si="148"/>
        <v>3</v>
      </c>
      <c r="K3175" s="6">
        <f t="shared" si="149"/>
        <v>3</v>
      </c>
    </row>
    <row r="3176" spans="3:11" x14ac:dyDescent="0.25">
      <c r="C3176" s="14">
        <v>43890</v>
      </c>
      <c r="D3176" s="8">
        <v>0.64583333333333337</v>
      </c>
      <c r="E3176" s="76" t="s">
        <v>225</v>
      </c>
      <c r="F3176" s="8"/>
      <c r="G3176" s="8"/>
      <c r="H3176" s="15">
        <v>6</v>
      </c>
      <c r="I3176" s="13">
        <f t="shared" si="147"/>
        <v>1911</v>
      </c>
      <c r="J3176" s="8">
        <f t="shared" si="148"/>
        <v>2</v>
      </c>
      <c r="K3176" s="6">
        <f t="shared" si="149"/>
        <v>3</v>
      </c>
    </row>
    <row r="3177" spans="3:11" x14ac:dyDescent="0.25">
      <c r="C3177" s="14">
        <v>43890</v>
      </c>
      <c r="D3177" s="8">
        <v>0.64583333333333337</v>
      </c>
      <c r="E3177" s="76" t="s">
        <v>225</v>
      </c>
      <c r="F3177" s="8"/>
      <c r="G3177" s="8"/>
      <c r="H3177" s="15">
        <v>6</v>
      </c>
      <c r="I3177" s="13">
        <f t="shared" si="147"/>
        <v>1911</v>
      </c>
      <c r="J3177" s="8">
        <f t="shared" si="148"/>
        <v>1</v>
      </c>
      <c r="K3177" s="6">
        <f t="shared" si="149"/>
        <v>3</v>
      </c>
    </row>
    <row r="3178" spans="3:11" x14ac:dyDescent="0.25">
      <c r="C3178" s="14">
        <v>43890</v>
      </c>
      <c r="D3178" s="8">
        <v>0.67361111111111116</v>
      </c>
      <c r="E3178" s="76" t="s">
        <v>225</v>
      </c>
      <c r="F3178" s="8"/>
      <c r="G3178" s="8"/>
      <c r="H3178" s="15">
        <v>7</v>
      </c>
      <c r="I3178" s="13">
        <f t="shared" si="147"/>
        <v>1912</v>
      </c>
      <c r="J3178" s="8">
        <f t="shared" si="148"/>
        <v>3</v>
      </c>
      <c r="K3178" s="6">
        <f t="shared" si="149"/>
        <v>3</v>
      </c>
    </row>
    <row r="3179" spans="3:11" x14ac:dyDescent="0.25">
      <c r="C3179" s="14">
        <v>43890</v>
      </c>
      <c r="D3179" s="8">
        <v>0.67361111111111116</v>
      </c>
      <c r="E3179" s="76" t="s">
        <v>225</v>
      </c>
      <c r="F3179" s="8"/>
      <c r="G3179" s="8"/>
      <c r="H3179" s="15">
        <v>7</v>
      </c>
      <c r="I3179" s="13">
        <f t="shared" si="147"/>
        <v>1912</v>
      </c>
      <c r="J3179" s="8">
        <f t="shared" si="148"/>
        <v>2</v>
      </c>
      <c r="K3179" s="6">
        <f t="shared" si="149"/>
        <v>3</v>
      </c>
    </row>
    <row r="3180" spans="3:11" x14ac:dyDescent="0.25">
      <c r="C3180" s="14">
        <v>43890</v>
      </c>
      <c r="D3180" s="8">
        <v>0.67361111111111116</v>
      </c>
      <c r="E3180" s="76" t="s">
        <v>225</v>
      </c>
      <c r="F3180" s="8"/>
      <c r="G3180" s="8"/>
      <c r="H3180" s="15">
        <v>7</v>
      </c>
      <c r="I3180" s="13">
        <f t="shared" si="147"/>
        <v>1912</v>
      </c>
      <c r="J3180" s="8">
        <f t="shared" si="148"/>
        <v>1</v>
      </c>
      <c r="K3180" s="6">
        <f t="shared" si="149"/>
        <v>3</v>
      </c>
    </row>
    <row r="3181" spans="3:11" x14ac:dyDescent="0.25">
      <c r="C3181" s="14">
        <v>43890</v>
      </c>
      <c r="D3181" s="8">
        <v>0.70138888888888884</v>
      </c>
      <c r="E3181" s="76" t="s">
        <v>225</v>
      </c>
      <c r="F3181" s="8"/>
      <c r="G3181" s="8"/>
      <c r="H3181" s="15">
        <v>8</v>
      </c>
      <c r="I3181" s="13">
        <f t="shared" si="147"/>
        <v>1913</v>
      </c>
      <c r="J3181" s="8">
        <f t="shared" si="148"/>
        <v>3</v>
      </c>
      <c r="K3181" s="6">
        <f t="shared" si="149"/>
        <v>3</v>
      </c>
    </row>
    <row r="3182" spans="3:11" x14ac:dyDescent="0.25">
      <c r="C3182" s="14">
        <v>43890</v>
      </c>
      <c r="D3182" s="8">
        <v>0.70138888888888884</v>
      </c>
      <c r="E3182" s="76" t="s">
        <v>225</v>
      </c>
      <c r="F3182" s="8"/>
      <c r="G3182" s="8"/>
      <c r="H3182" s="15">
        <v>8</v>
      </c>
      <c r="I3182" s="13">
        <f t="shared" si="147"/>
        <v>1913</v>
      </c>
      <c r="J3182" s="8">
        <f t="shared" si="148"/>
        <v>2</v>
      </c>
      <c r="K3182" s="6">
        <f t="shared" si="149"/>
        <v>3</v>
      </c>
    </row>
    <row r="3183" spans="3:11" x14ac:dyDescent="0.25">
      <c r="C3183" s="14">
        <v>43890</v>
      </c>
      <c r="D3183" s="8">
        <v>0.70138888888888884</v>
      </c>
      <c r="E3183" s="76" t="s">
        <v>225</v>
      </c>
      <c r="F3183" s="8"/>
      <c r="G3183" s="8"/>
      <c r="H3183" s="15">
        <v>8</v>
      </c>
      <c r="I3183" s="13">
        <f t="shared" si="147"/>
        <v>1913</v>
      </c>
      <c r="J3183" s="8">
        <f t="shared" si="148"/>
        <v>1</v>
      </c>
      <c r="K3183" s="6">
        <f t="shared" si="149"/>
        <v>3</v>
      </c>
    </row>
    <row r="3184" spans="3:11" x14ac:dyDescent="0.25">
      <c r="C3184" s="14">
        <v>43890</v>
      </c>
      <c r="D3184" s="8">
        <v>0.72916666666666663</v>
      </c>
      <c r="E3184" s="76" t="s">
        <v>225</v>
      </c>
      <c r="F3184" s="8"/>
      <c r="G3184" s="8"/>
      <c r="H3184" s="15">
        <v>9</v>
      </c>
      <c r="I3184" s="13">
        <f t="shared" si="147"/>
        <v>1914</v>
      </c>
      <c r="J3184" s="8">
        <f t="shared" si="148"/>
        <v>3</v>
      </c>
      <c r="K3184" s="6">
        <f t="shared" si="149"/>
        <v>3</v>
      </c>
    </row>
    <row r="3185" spans="3:11" x14ac:dyDescent="0.25">
      <c r="C3185" s="14">
        <v>43890</v>
      </c>
      <c r="D3185" s="8">
        <v>0.72916666666666663</v>
      </c>
      <c r="E3185" s="76" t="s">
        <v>225</v>
      </c>
      <c r="F3185" s="8"/>
      <c r="G3185" s="8"/>
      <c r="H3185" s="15">
        <v>9</v>
      </c>
      <c r="I3185" s="13">
        <f t="shared" si="147"/>
        <v>1914</v>
      </c>
      <c r="J3185" s="8">
        <f t="shared" si="148"/>
        <v>2</v>
      </c>
      <c r="K3185" s="6">
        <f t="shared" si="149"/>
        <v>3</v>
      </c>
    </row>
    <row r="3186" spans="3:11" x14ac:dyDescent="0.25">
      <c r="C3186" s="14">
        <v>43890</v>
      </c>
      <c r="D3186" s="8">
        <v>0.72916666666666663</v>
      </c>
      <c r="E3186" s="76" t="s">
        <v>225</v>
      </c>
      <c r="F3186" s="8"/>
      <c r="G3186" s="8"/>
      <c r="H3186" s="15">
        <v>9</v>
      </c>
      <c r="I3186" s="13">
        <f t="shared" si="147"/>
        <v>1914</v>
      </c>
      <c r="J3186" s="8">
        <f t="shared" si="148"/>
        <v>1</v>
      </c>
      <c r="K3186" s="6">
        <f t="shared" si="149"/>
        <v>3</v>
      </c>
    </row>
    <row r="3187" spans="3:11" x14ac:dyDescent="0.25">
      <c r="C3187" s="14">
        <v>43897</v>
      </c>
      <c r="D3187" s="8">
        <v>0.58680555555555558</v>
      </c>
      <c r="E3187" s="76" t="s">
        <v>225</v>
      </c>
      <c r="F3187" s="8"/>
      <c r="G3187" s="8"/>
      <c r="H3187" s="15">
        <v>4</v>
      </c>
      <c r="I3187" s="13">
        <f t="shared" si="147"/>
        <v>1915</v>
      </c>
      <c r="J3187" s="8">
        <f t="shared" si="148"/>
        <v>3</v>
      </c>
      <c r="K3187" s="6">
        <f t="shared" si="149"/>
        <v>3</v>
      </c>
    </row>
    <row r="3188" spans="3:11" x14ac:dyDescent="0.25">
      <c r="C3188" s="14">
        <v>43897</v>
      </c>
      <c r="D3188" s="8">
        <v>0.58680555555555558</v>
      </c>
      <c r="E3188" s="76" t="s">
        <v>225</v>
      </c>
      <c r="F3188" s="8"/>
      <c r="G3188" s="8"/>
      <c r="H3188" s="15">
        <v>4</v>
      </c>
      <c r="I3188" s="13">
        <f t="shared" si="147"/>
        <v>1915</v>
      </c>
      <c r="J3188" s="8">
        <f t="shared" si="148"/>
        <v>2</v>
      </c>
      <c r="K3188" s="6">
        <f t="shared" si="149"/>
        <v>3</v>
      </c>
    </row>
    <row r="3189" spans="3:11" x14ac:dyDescent="0.25">
      <c r="C3189" s="14">
        <v>43897</v>
      </c>
      <c r="D3189" s="8">
        <v>0.58680555555555558</v>
      </c>
      <c r="E3189" s="76" t="s">
        <v>225</v>
      </c>
      <c r="F3189" s="8"/>
      <c r="G3189" s="8"/>
      <c r="H3189" s="15">
        <v>4</v>
      </c>
      <c r="I3189" s="13">
        <f t="shared" si="147"/>
        <v>1915</v>
      </c>
      <c r="J3189" s="8">
        <f t="shared" si="148"/>
        <v>1</v>
      </c>
      <c r="K3189" s="6">
        <f t="shared" si="149"/>
        <v>3</v>
      </c>
    </row>
    <row r="3190" spans="3:11" x14ac:dyDescent="0.25">
      <c r="C3190" s="14">
        <v>43897</v>
      </c>
      <c r="D3190" s="8">
        <v>0.61458333333333337</v>
      </c>
      <c r="E3190" s="76" t="s">
        <v>225</v>
      </c>
      <c r="F3190" s="8"/>
      <c r="G3190" s="8"/>
      <c r="H3190" s="15">
        <v>5</v>
      </c>
      <c r="I3190" s="13">
        <f t="shared" si="147"/>
        <v>1916</v>
      </c>
      <c r="J3190" s="8">
        <f t="shared" si="148"/>
        <v>3</v>
      </c>
      <c r="K3190" s="6">
        <f t="shared" si="149"/>
        <v>3</v>
      </c>
    </row>
    <row r="3191" spans="3:11" x14ac:dyDescent="0.25">
      <c r="C3191" s="14">
        <v>43897</v>
      </c>
      <c r="D3191" s="8">
        <v>0.61458333333333337</v>
      </c>
      <c r="E3191" s="76" t="s">
        <v>225</v>
      </c>
      <c r="F3191" s="8"/>
      <c r="G3191" s="8"/>
      <c r="H3191" s="15">
        <v>5</v>
      </c>
      <c r="I3191" s="13">
        <f t="shared" si="147"/>
        <v>1916</v>
      </c>
      <c r="J3191" s="8">
        <f t="shared" si="148"/>
        <v>2</v>
      </c>
      <c r="K3191" s="6">
        <f t="shared" si="149"/>
        <v>3</v>
      </c>
    </row>
    <row r="3192" spans="3:11" x14ac:dyDescent="0.25">
      <c r="C3192" s="14">
        <v>43897</v>
      </c>
      <c r="D3192" s="8">
        <v>0.61458333333333337</v>
      </c>
      <c r="E3192" s="76" t="s">
        <v>225</v>
      </c>
      <c r="F3192" s="8"/>
      <c r="G3192" s="8"/>
      <c r="H3192" s="15">
        <v>5</v>
      </c>
      <c r="I3192" s="13">
        <f t="shared" si="147"/>
        <v>1916</v>
      </c>
      <c r="J3192" s="8">
        <f t="shared" si="148"/>
        <v>1</v>
      </c>
      <c r="K3192" s="6">
        <f t="shared" si="149"/>
        <v>3</v>
      </c>
    </row>
    <row r="3193" spans="3:11" x14ac:dyDescent="0.25">
      <c r="C3193" s="14">
        <v>43897</v>
      </c>
      <c r="D3193" s="8">
        <v>0.64236111111111105</v>
      </c>
      <c r="E3193" s="76" t="s">
        <v>225</v>
      </c>
      <c r="F3193" s="8"/>
      <c r="G3193" s="8"/>
      <c r="H3193" s="15">
        <v>6</v>
      </c>
      <c r="I3193" s="13">
        <f t="shared" si="147"/>
        <v>1917</v>
      </c>
      <c r="J3193" s="8">
        <f t="shared" si="148"/>
        <v>3</v>
      </c>
      <c r="K3193" s="6">
        <f t="shared" si="149"/>
        <v>3</v>
      </c>
    </row>
    <row r="3194" spans="3:11" x14ac:dyDescent="0.25">
      <c r="C3194" s="14">
        <v>43897</v>
      </c>
      <c r="D3194" s="8">
        <v>0.64236111111111105</v>
      </c>
      <c r="E3194" s="76" t="s">
        <v>225</v>
      </c>
      <c r="F3194" s="8"/>
      <c r="G3194" s="8"/>
      <c r="H3194" s="15">
        <v>6</v>
      </c>
      <c r="I3194" s="13">
        <f t="shared" si="147"/>
        <v>1917</v>
      </c>
      <c r="J3194" s="8">
        <f t="shared" si="148"/>
        <v>2</v>
      </c>
      <c r="K3194" s="6">
        <f t="shared" si="149"/>
        <v>3</v>
      </c>
    </row>
    <row r="3195" spans="3:11" x14ac:dyDescent="0.25">
      <c r="C3195" s="14">
        <v>43897</v>
      </c>
      <c r="D3195" s="8">
        <v>0.64236111111111105</v>
      </c>
      <c r="E3195" s="76" t="s">
        <v>225</v>
      </c>
      <c r="F3195" s="8"/>
      <c r="G3195" s="8"/>
      <c r="H3195" s="15">
        <v>6</v>
      </c>
      <c r="I3195" s="13">
        <f t="shared" si="147"/>
        <v>1917</v>
      </c>
      <c r="J3195" s="8">
        <f t="shared" si="148"/>
        <v>1</v>
      </c>
      <c r="K3195" s="6">
        <f t="shared" si="149"/>
        <v>3</v>
      </c>
    </row>
    <row r="3196" spans="3:11" x14ac:dyDescent="0.25">
      <c r="C3196" s="14">
        <v>43897</v>
      </c>
      <c r="D3196" s="8">
        <v>0.67013888888888884</v>
      </c>
      <c r="E3196" s="76" t="s">
        <v>225</v>
      </c>
      <c r="F3196" s="8"/>
      <c r="G3196" s="8"/>
      <c r="H3196" s="15">
        <v>7</v>
      </c>
      <c r="I3196" s="13">
        <f t="shared" si="147"/>
        <v>1918</v>
      </c>
      <c r="J3196" s="8">
        <f t="shared" si="148"/>
        <v>3</v>
      </c>
      <c r="K3196" s="6">
        <f t="shared" si="149"/>
        <v>3</v>
      </c>
    </row>
    <row r="3197" spans="3:11" x14ac:dyDescent="0.25">
      <c r="C3197" s="14">
        <v>43897</v>
      </c>
      <c r="D3197" s="8">
        <v>0.67013888888888884</v>
      </c>
      <c r="E3197" s="76" t="s">
        <v>225</v>
      </c>
      <c r="F3197" s="8"/>
      <c r="G3197" s="8"/>
      <c r="H3197" s="15">
        <v>7</v>
      </c>
      <c r="I3197" s="13">
        <f t="shared" si="147"/>
        <v>1918</v>
      </c>
      <c r="J3197" s="8">
        <f t="shared" si="148"/>
        <v>2</v>
      </c>
      <c r="K3197" s="6">
        <f t="shared" si="149"/>
        <v>3</v>
      </c>
    </row>
    <row r="3198" spans="3:11" x14ac:dyDescent="0.25">
      <c r="C3198" s="14">
        <v>43897</v>
      </c>
      <c r="D3198" s="8">
        <v>0.67013888888888884</v>
      </c>
      <c r="E3198" s="76" t="s">
        <v>225</v>
      </c>
      <c r="F3198" s="8"/>
      <c r="G3198" s="8"/>
      <c r="H3198" s="15">
        <v>7</v>
      </c>
      <c r="I3198" s="13">
        <f t="shared" si="147"/>
        <v>1918</v>
      </c>
      <c r="J3198" s="8">
        <f t="shared" si="148"/>
        <v>1</v>
      </c>
      <c r="K3198" s="6">
        <f t="shared" si="149"/>
        <v>3</v>
      </c>
    </row>
    <row r="3199" spans="3:11" x14ac:dyDescent="0.25">
      <c r="C3199" s="14">
        <v>43897</v>
      </c>
      <c r="D3199" s="8">
        <v>0.69791666666666663</v>
      </c>
      <c r="E3199" s="76" t="s">
        <v>225</v>
      </c>
      <c r="F3199" s="8"/>
      <c r="G3199" s="8"/>
      <c r="H3199" s="15">
        <v>8</v>
      </c>
      <c r="I3199" s="13">
        <f t="shared" si="147"/>
        <v>1919</v>
      </c>
      <c r="J3199" s="8">
        <f t="shared" si="148"/>
        <v>3</v>
      </c>
      <c r="K3199" s="6">
        <f t="shared" si="149"/>
        <v>3</v>
      </c>
    </row>
    <row r="3200" spans="3:11" x14ac:dyDescent="0.25">
      <c r="C3200" s="14">
        <v>43897</v>
      </c>
      <c r="D3200" s="8">
        <v>0.69791666666666663</v>
      </c>
      <c r="E3200" s="76" t="s">
        <v>225</v>
      </c>
      <c r="F3200" s="8"/>
      <c r="G3200" s="8"/>
      <c r="H3200" s="15">
        <v>8</v>
      </c>
      <c r="I3200" s="13">
        <f t="shared" si="147"/>
        <v>1919</v>
      </c>
      <c r="J3200" s="8">
        <f t="shared" si="148"/>
        <v>2</v>
      </c>
      <c r="K3200" s="6">
        <f t="shared" si="149"/>
        <v>3</v>
      </c>
    </row>
    <row r="3201" spans="3:11" x14ac:dyDescent="0.25">
      <c r="C3201" s="14">
        <v>43897</v>
      </c>
      <c r="D3201" s="8">
        <v>0.69791666666666663</v>
      </c>
      <c r="E3201" s="76" t="s">
        <v>225</v>
      </c>
      <c r="F3201" s="8"/>
      <c r="G3201" s="8"/>
      <c r="H3201" s="15">
        <v>8</v>
      </c>
      <c r="I3201" s="13">
        <f t="shared" si="147"/>
        <v>1919</v>
      </c>
      <c r="J3201" s="8">
        <f t="shared" si="148"/>
        <v>1</v>
      </c>
      <c r="K3201" s="6">
        <f t="shared" si="149"/>
        <v>3</v>
      </c>
    </row>
    <row r="3202" spans="3:11" x14ac:dyDescent="0.25">
      <c r="C3202" s="14">
        <v>43904</v>
      </c>
      <c r="D3202" s="8">
        <v>0.54513888888888895</v>
      </c>
      <c r="E3202" s="76" t="s">
        <v>107</v>
      </c>
      <c r="F3202" s="8"/>
      <c r="G3202" s="8"/>
      <c r="H3202" s="15">
        <v>1</v>
      </c>
      <c r="I3202" s="13">
        <f t="shared" si="147"/>
        <v>1920</v>
      </c>
      <c r="J3202" s="8">
        <f t="shared" si="148"/>
        <v>3</v>
      </c>
      <c r="K3202" s="6">
        <f t="shared" si="149"/>
        <v>3</v>
      </c>
    </row>
    <row r="3203" spans="3:11" x14ac:dyDescent="0.25">
      <c r="C3203" s="14">
        <v>43904</v>
      </c>
      <c r="D3203" s="8">
        <v>0.54513888888888895</v>
      </c>
      <c r="E3203" s="76" t="s">
        <v>107</v>
      </c>
      <c r="F3203" s="8"/>
      <c r="G3203" s="8"/>
      <c r="H3203" s="15">
        <v>1</v>
      </c>
      <c r="I3203" s="13">
        <f t="shared" si="147"/>
        <v>1920</v>
      </c>
      <c r="J3203" s="8">
        <f t="shared" si="148"/>
        <v>2</v>
      </c>
      <c r="K3203" s="6">
        <f t="shared" si="149"/>
        <v>3</v>
      </c>
    </row>
    <row r="3204" spans="3:11" x14ac:dyDescent="0.25">
      <c r="C3204" s="14">
        <v>43904</v>
      </c>
      <c r="D3204" s="8">
        <v>0.54513888888888895</v>
      </c>
      <c r="E3204" s="76" t="s">
        <v>107</v>
      </c>
      <c r="F3204" s="8"/>
      <c r="G3204" s="8"/>
      <c r="H3204" s="15">
        <v>1</v>
      </c>
      <c r="I3204" s="13">
        <f t="shared" si="147"/>
        <v>1920</v>
      </c>
      <c r="J3204" s="8">
        <f t="shared" si="148"/>
        <v>1</v>
      </c>
      <c r="K3204" s="6">
        <f t="shared" si="149"/>
        <v>3</v>
      </c>
    </row>
    <row r="3205" spans="3:11" x14ac:dyDescent="0.25">
      <c r="C3205" s="14">
        <v>43904</v>
      </c>
      <c r="D3205" s="8">
        <v>0.56944444444444442</v>
      </c>
      <c r="E3205" s="76" t="s">
        <v>107</v>
      </c>
      <c r="F3205" s="8"/>
      <c r="G3205" s="8"/>
      <c r="H3205" s="15">
        <v>2</v>
      </c>
      <c r="I3205" s="13">
        <f t="shared" si="147"/>
        <v>1921</v>
      </c>
      <c r="J3205" s="8">
        <f t="shared" si="148"/>
        <v>3</v>
      </c>
      <c r="K3205" s="6">
        <f t="shared" si="149"/>
        <v>3</v>
      </c>
    </row>
    <row r="3206" spans="3:11" x14ac:dyDescent="0.25">
      <c r="C3206" s="14">
        <v>43904</v>
      </c>
      <c r="D3206" s="8">
        <v>0.56944444444444442</v>
      </c>
      <c r="E3206" s="76" t="s">
        <v>107</v>
      </c>
      <c r="F3206" s="8"/>
      <c r="G3206" s="8"/>
      <c r="H3206" s="15">
        <v>2</v>
      </c>
      <c r="I3206" s="13">
        <f t="shared" ref="I3206:I3269" si="150">IF(AND(C3206=C3205,H3206=H3205,D3205=D3206),I3205,I3205+1)</f>
        <v>1921</v>
      </c>
      <c r="J3206" s="8">
        <f t="shared" ref="J3206:J3269" si="151">IF(I3206=I3208,3,IF(I3206=I3207,2,1))</f>
        <v>2</v>
      </c>
      <c r="K3206" s="6">
        <f t="shared" ref="K3206:K3269" si="152">IF(J3204=3,3,IF(J3205=3,3,IF(J3205=2,2,J3206)))</f>
        <v>3</v>
      </c>
    </row>
    <row r="3207" spans="3:11" x14ac:dyDescent="0.25">
      <c r="C3207" s="14">
        <v>43904</v>
      </c>
      <c r="D3207" s="8">
        <v>0.56944444444444442</v>
      </c>
      <c r="E3207" s="76" t="s">
        <v>107</v>
      </c>
      <c r="F3207" s="8"/>
      <c r="G3207" s="8"/>
      <c r="H3207" s="15">
        <v>2</v>
      </c>
      <c r="I3207" s="13">
        <f t="shared" si="150"/>
        <v>1921</v>
      </c>
      <c r="J3207" s="8">
        <f t="shared" si="151"/>
        <v>1</v>
      </c>
      <c r="K3207" s="6">
        <f t="shared" si="152"/>
        <v>3</v>
      </c>
    </row>
    <row r="3208" spans="3:11" x14ac:dyDescent="0.25">
      <c r="C3208" s="14">
        <v>43904</v>
      </c>
      <c r="D3208" s="8">
        <v>0.61805555555555558</v>
      </c>
      <c r="E3208" s="76" t="s">
        <v>107</v>
      </c>
      <c r="F3208" s="8"/>
      <c r="G3208" s="8"/>
      <c r="H3208" s="15">
        <v>4</v>
      </c>
      <c r="I3208" s="13">
        <f t="shared" si="150"/>
        <v>1922</v>
      </c>
      <c r="J3208" s="8">
        <f t="shared" si="151"/>
        <v>2</v>
      </c>
      <c r="K3208" s="6">
        <f t="shared" si="152"/>
        <v>2</v>
      </c>
    </row>
    <row r="3209" spans="3:11" x14ac:dyDescent="0.25">
      <c r="C3209" s="14">
        <v>43904</v>
      </c>
      <c r="D3209" s="8">
        <v>0.61805555555555558</v>
      </c>
      <c r="E3209" s="76" t="s">
        <v>107</v>
      </c>
      <c r="F3209" s="8"/>
      <c r="G3209" s="8"/>
      <c r="H3209" s="15">
        <v>4</v>
      </c>
      <c r="I3209" s="13">
        <f t="shared" si="150"/>
        <v>1922</v>
      </c>
      <c r="J3209" s="8">
        <f t="shared" si="151"/>
        <v>1</v>
      </c>
      <c r="K3209" s="6">
        <f t="shared" si="152"/>
        <v>2</v>
      </c>
    </row>
    <row r="3210" spans="3:11" x14ac:dyDescent="0.25">
      <c r="C3210" s="14">
        <v>43904</v>
      </c>
      <c r="D3210" s="8">
        <v>0.64236111111111105</v>
      </c>
      <c r="E3210" s="76" t="s">
        <v>107</v>
      </c>
      <c r="F3210" s="8"/>
      <c r="G3210" s="8"/>
      <c r="H3210" s="15">
        <v>5</v>
      </c>
      <c r="I3210" s="13">
        <f t="shared" si="150"/>
        <v>1923</v>
      </c>
      <c r="J3210" s="8">
        <f t="shared" si="151"/>
        <v>3</v>
      </c>
      <c r="K3210" s="6">
        <f t="shared" si="152"/>
        <v>3</v>
      </c>
    </row>
    <row r="3211" spans="3:11" x14ac:dyDescent="0.25">
      <c r="C3211" s="14">
        <v>43904</v>
      </c>
      <c r="D3211" s="8">
        <v>0.64236111111111105</v>
      </c>
      <c r="E3211" s="76" t="s">
        <v>107</v>
      </c>
      <c r="F3211" s="8"/>
      <c r="G3211" s="8"/>
      <c r="H3211" s="15">
        <v>5</v>
      </c>
      <c r="I3211" s="13">
        <f t="shared" si="150"/>
        <v>1923</v>
      </c>
      <c r="J3211" s="8">
        <f t="shared" si="151"/>
        <v>2</v>
      </c>
      <c r="K3211" s="6">
        <f t="shared" si="152"/>
        <v>3</v>
      </c>
    </row>
    <row r="3212" spans="3:11" x14ac:dyDescent="0.25">
      <c r="C3212" s="14">
        <v>43904</v>
      </c>
      <c r="D3212" s="8">
        <v>0.64236111111111105</v>
      </c>
      <c r="E3212" s="76" t="s">
        <v>107</v>
      </c>
      <c r="F3212" s="8"/>
      <c r="G3212" s="8"/>
      <c r="H3212" s="15">
        <v>5</v>
      </c>
      <c r="I3212" s="13">
        <f t="shared" si="150"/>
        <v>1923</v>
      </c>
      <c r="J3212" s="8">
        <f t="shared" si="151"/>
        <v>1</v>
      </c>
      <c r="K3212" s="6">
        <f t="shared" si="152"/>
        <v>3</v>
      </c>
    </row>
    <row r="3213" spans="3:11" x14ac:dyDescent="0.25">
      <c r="C3213" s="14">
        <v>43904</v>
      </c>
      <c r="D3213" s="8">
        <v>0.67013888888888884</v>
      </c>
      <c r="E3213" s="76" t="s">
        <v>107</v>
      </c>
      <c r="F3213" s="8"/>
      <c r="G3213" s="8"/>
      <c r="H3213" s="15">
        <v>6</v>
      </c>
      <c r="I3213" s="13">
        <f t="shared" si="150"/>
        <v>1924</v>
      </c>
      <c r="J3213" s="8">
        <f t="shared" si="151"/>
        <v>3</v>
      </c>
      <c r="K3213" s="6">
        <f t="shared" si="152"/>
        <v>3</v>
      </c>
    </row>
    <row r="3214" spans="3:11" x14ac:dyDescent="0.25">
      <c r="C3214" s="14">
        <v>43904</v>
      </c>
      <c r="D3214" s="8">
        <v>0.67013888888888884</v>
      </c>
      <c r="E3214" s="76" t="s">
        <v>107</v>
      </c>
      <c r="F3214" s="8"/>
      <c r="G3214" s="8"/>
      <c r="H3214" s="15">
        <v>6</v>
      </c>
      <c r="I3214" s="13">
        <f t="shared" si="150"/>
        <v>1924</v>
      </c>
      <c r="J3214" s="8">
        <f t="shared" si="151"/>
        <v>2</v>
      </c>
      <c r="K3214" s="6">
        <f t="shared" si="152"/>
        <v>3</v>
      </c>
    </row>
    <row r="3215" spans="3:11" x14ac:dyDescent="0.25">
      <c r="C3215" s="14">
        <v>43904</v>
      </c>
      <c r="D3215" s="8">
        <v>0.67013888888888884</v>
      </c>
      <c r="E3215" s="76" t="s">
        <v>107</v>
      </c>
      <c r="F3215" s="8"/>
      <c r="G3215" s="8"/>
      <c r="H3215" s="15">
        <v>6</v>
      </c>
      <c r="I3215" s="13">
        <f t="shared" si="150"/>
        <v>1924</v>
      </c>
      <c r="J3215" s="8">
        <f t="shared" si="151"/>
        <v>1</v>
      </c>
      <c r="K3215" s="6">
        <f t="shared" si="152"/>
        <v>3</v>
      </c>
    </row>
    <row r="3216" spans="3:11" x14ac:dyDescent="0.25">
      <c r="C3216" s="14">
        <v>43904</v>
      </c>
      <c r="D3216" s="8">
        <v>0.69791666666666663</v>
      </c>
      <c r="E3216" s="76" t="s">
        <v>107</v>
      </c>
      <c r="F3216" s="8"/>
      <c r="G3216" s="8"/>
      <c r="H3216" s="15">
        <v>7</v>
      </c>
      <c r="I3216" s="13">
        <f t="shared" si="150"/>
        <v>1925</v>
      </c>
      <c r="J3216" s="8">
        <f t="shared" si="151"/>
        <v>3</v>
      </c>
      <c r="K3216" s="6">
        <f t="shared" si="152"/>
        <v>3</v>
      </c>
    </row>
    <row r="3217" spans="3:11" x14ac:dyDescent="0.25">
      <c r="C3217" s="14">
        <v>43904</v>
      </c>
      <c r="D3217" s="8">
        <v>0.69791666666666663</v>
      </c>
      <c r="E3217" s="76" t="s">
        <v>107</v>
      </c>
      <c r="F3217" s="8"/>
      <c r="G3217" s="8"/>
      <c r="H3217" s="15">
        <v>7</v>
      </c>
      <c r="I3217" s="13">
        <f t="shared" si="150"/>
        <v>1925</v>
      </c>
      <c r="J3217" s="8">
        <f t="shared" si="151"/>
        <v>2</v>
      </c>
      <c r="K3217" s="6">
        <f t="shared" si="152"/>
        <v>3</v>
      </c>
    </row>
    <row r="3218" spans="3:11" x14ac:dyDescent="0.25">
      <c r="C3218" s="14">
        <v>43904</v>
      </c>
      <c r="D3218" s="8">
        <v>0.69791666666666663</v>
      </c>
      <c r="E3218" s="76" t="s">
        <v>107</v>
      </c>
      <c r="F3218" s="8"/>
      <c r="G3218" s="8"/>
      <c r="H3218" s="15">
        <v>7</v>
      </c>
      <c r="I3218" s="13">
        <f t="shared" si="150"/>
        <v>1925</v>
      </c>
      <c r="J3218" s="8">
        <f t="shared" si="151"/>
        <v>1</v>
      </c>
      <c r="K3218" s="6">
        <f t="shared" si="152"/>
        <v>3</v>
      </c>
    </row>
    <row r="3219" spans="3:11" x14ac:dyDescent="0.25">
      <c r="C3219" s="14">
        <v>43904</v>
      </c>
      <c r="D3219" s="8">
        <v>0.72569444444444453</v>
      </c>
      <c r="E3219" s="76" t="s">
        <v>107</v>
      </c>
      <c r="F3219" s="8"/>
      <c r="G3219" s="8"/>
      <c r="H3219" s="15">
        <v>8</v>
      </c>
      <c r="I3219" s="13">
        <f t="shared" si="150"/>
        <v>1926</v>
      </c>
      <c r="J3219" s="8">
        <f t="shared" si="151"/>
        <v>3</v>
      </c>
      <c r="K3219" s="6">
        <f t="shared" si="152"/>
        <v>3</v>
      </c>
    </row>
    <row r="3220" spans="3:11" x14ac:dyDescent="0.25">
      <c r="C3220" s="14">
        <v>43904</v>
      </c>
      <c r="D3220" s="8">
        <v>0.72569444444444453</v>
      </c>
      <c r="E3220" s="76" t="s">
        <v>107</v>
      </c>
      <c r="F3220" s="8"/>
      <c r="G3220" s="8"/>
      <c r="H3220" s="15">
        <v>8</v>
      </c>
      <c r="I3220" s="13">
        <f t="shared" si="150"/>
        <v>1926</v>
      </c>
      <c r="J3220" s="8">
        <f t="shared" si="151"/>
        <v>2</v>
      </c>
      <c r="K3220" s="6">
        <f t="shared" si="152"/>
        <v>3</v>
      </c>
    </row>
    <row r="3221" spans="3:11" x14ac:dyDescent="0.25">
      <c r="C3221" s="14">
        <v>43904</v>
      </c>
      <c r="D3221" s="8">
        <v>0.72569444444444453</v>
      </c>
      <c r="E3221" s="76" t="s">
        <v>107</v>
      </c>
      <c r="F3221" s="8"/>
      <c r="G3221" s="8"/>
      <c r="H3221" s="15">
        <v>8</v>
      </c>
      <c r="I3221" s="13">
        <f t="shared" si="150"/>
        <v>1926</v>
      </c>
      <c r="J3221" s="8">
        <f t="shared" si="151"/>
        <v>1</v>
      </c>
      <c r="K3221" s="6">
        <f t="shared" si="152"/>
        <v>3</v>
      </c>
    </row>
    <row r="3222" spans="3:11" x14ac:dyDescent="0.25">
      <c r="C3222" s="14">
        <v>43904</v>
      </c>
      <c r="D3222" s="8">
        <v>0.74652777777777779</v>
      </c>
      <c r="E3222" s="76" t="s">
        <v>107</v>
      </c>
      <c r="F3222" s="8"/>
      <c r="G3222" s="8"/>
      <c r="H3222" s="15">
        <v>9</v>
      </c>
      <c r="I3222" s="13">
        <f t="shared" si="150"/>
        <v>1927</v>
      </c>
      <c r="J3222" s="8">
        <f t="shared" si="151"/>
        <v>3</v>
      </c>
      <c r="K3222" s="6">
        <f t="shared" si="152"/>
        <v>3</v>
      </c>
    </row>
    <row r="3223" spans="3:11" x14ac:dyDescent="0.25">
      <c r="C3223" s="14">
        <v>43904</v>
      </c>
      <c r="D3223" s="8">
        <v>0.74652777777777779</v>
      </c>
      <c r="E3223" s="76" t="s">
        <v>107</v>
      </c>
      <c r="F3223" s="8"/>
      <c r="G3223" s="8"/>
      <c r="H3223" s="15">
        <v>9</v>
      </c>
      <c r="I3223" s="13">
        <f t="shared" si="150"/>
        <v>1927</v>
      </c>
      <c r="J3223" s="8">
        <f t="shared" si="151"/>
        <v>2</v>
      </c>
      <c r="K3223" s="6">
        <f t="shared" si="152"/>
        <v>3</v>
      </c>
    </row>
    <row r="3224" spans="3:11" x14ac:dyDescent="0.25">
      <c r="C3224" s="14">
        <v>43904</v>
      </c>
      <c r="D3224" s="8">
        <v>0.74652777777777779</v>
      </c>
      <c r="E3224" s="76" t="s">
        <v>107</v>
      </c>
      <c r="F3224" s="8"/>
      <c r="G3224" s="8"/>
      <c r="H3224" s="15">
        <v>9</v>
      </c>
      <c r="I3224" s="13">
        <f t="shared" si="150"/>
        <v>1927</v>
      </c>
      <c r="J3224" s="8">
        <f t="shared" si="151"/>
        <v>1</v>
      </c>
      <c r="K3224" s="6">
        <f t="shared" si="152"/>
        <v>3</v>
      </c>
    </row>
    <row r="3225" spans="3:11" x14ac:dyDescent="0.25">
      <c r="C3225" s="14">
        <v>43910</v>
      </c>
      <c r="D3225" s="8">
        <v>0.75</v>
      </c>
      <c r="E3225" s="76" t="s">
        <v>3</v>
      </c>
      <c r="F3225" s="8"/>
      <c r="G3225" s="8"/>
      <c r="H3225" s="15">
        <v>2</v>
      </c>
      <c r="I3225" s="13">
        <f t="shared" si="150"/>
        <v>1928</v>
      </c>
      <c r="J3225" s="8">
        <f t="shared" si="151"/>
        <v>3</v>
      </c>
      <c r="K3225" s="6">
        <f t="shared" si="152"/>
        <v>3</v>
      </c>
    </row>
    <row r="3226" spans="3:11" x14ac:dyDescent="0.25">
      <c r="C3226" s="14">
        <v>43910</v>
      </c>
      <c r="D3226" s="8">
        <v>0.75</v>
      </c>
      <c r="E3226" s="76" t="s">
        <v>3</v>
      </c>
      <c r="F3226" s="8"/>
      <c r="G3226" s="8"/>
      <c r="H3226" s="15">
        <v>2</v>
      </c>
      <c r="I3226" s="13">
        <f t="shared" si="150"/>
        <v>1928</v>
      </c>
      <c r="J3226" s="8">
        <f t="shared" si="151"/>
        <v>2</v>
      </c>
      <c r="K3226" s="6">
        <f t="shared" si="152"/>
        <v>3</v>
      </c>
    </row>
    <row r="3227" spans="3:11" x14ac:dyDescent="0.25">
      <c r="C3227" s="14">
        <v>43910</v>
      </c>
      <c r="D3227" s="8">
        <v>0.75</v>
      </c>
      <c r="E3227" s="76" t="s">
        <v>3</v>
      </c>
      <c r="F3227" s="8"/>
      <c r="G3227" s="8"/>
      <c r="H3227" s="15">
        <v>2</v>
      </c>
      <c r="I3227" s="13">
        <f t="shared" si="150"/>
        <v>1928</v>
      </c>
      <c r="J3227" s="8">
        <f t="shared" si="151"/>
        <v>1</v>
      </c>
      <c r="K3227" s="6">
        <f t="shared" si="152"/>
        <v>3</v>
      </c>
    </row>
    <row r="3228" spans="3:11" x14ac:dyDescent="0.25">
      <c r="C3228" s="14">
        <v>43910</v>
      </c>
      <c r="D3228" s="8">
        <v>0.8125</v>
      </c>
      <c r="E3228" s="76" t="s">
        <v>3</v>
      </c>
      <c r="F3228" s="8"/>
      <c r="G3228" s="8"/>
      <c r="H3228" s="15">
        <v>5</v>
      </c>
      <c r="I3228" s="13">
        <f t="shared" si="150"/>
        <v>1929</v>
      </c>
      <c r="J3228" s="8">
        <f t="shared" si="151"/>
        <v>3</v>
      </c>
      <c r="K3228" s="6">
        <f t="shared" si="152"/>
        <v>3</v>
      </c>
    </row>
    <row r="3229" spans="3:11" x14ac:dyDescent="0.25">
      <c r="C3229" s="14">
        <v>43910</v>
      </c>
      <c r="D3229" s="8">
        <v>0.8125</v>
      </c>
      <c r="E3229" s="76" t="s">
        <v>3</v>
      </c>
      <c r="F3229" s="8"/>
      <c r="G3229" s="8"/>
      <c r="H3229" s="15">
        <v>5</v>
      </c>
      <c r="I3229" s="13">
        <f t="shared" si="150"/>
        <v>1929</v>
      </c>
      <c r="J3229" s="8">
        <f t="shared" si="151"/>
        <v>2</v>
      </c>
      <c r="K3229" s="6">
        <f t="shared" si="152"/>
        <v>3</v>
      </c>
    </row>
    <row r="3230" spans="3:11" x14ac:dyDescent="0.25">
      <c r="C3230" s="14">
        <v>43910</v>
      </c>
      <c r="D3230" s="8">
        <v>0.8125</v>
      </c>
      <c r="E3230" s="76" t="s">
        <v>3</v>
      </c>
      <c r="F3230" s="8"/>
      <c r="G3230" s="8"/>
      <c r="H3230" s="15">
        <v>5</v>
      </c>
      <c r="I3230" s="13">
        <f t="shared" si="150"/>
        <v>1929</v>
      </c>
      <c r="J3230" s="8">
        <f t="shared" si="151"/>
        <v>1</v>
      </c>
      <c r="K3230" s="6">
        <f t="shared" si="152"/>
        <v>3</v>
      </c>
    </row>
    <row r="3231" spans="3:11" x14ac:dyDescent="0.25">
      <c r="C3231" s="14">
        <v>43910</v>
      </c>
      <c r="D3231" s="8">
        <v>0.83333333333333337</v>
      </c>
      <c r="E3231" s="76" t="s">
        <v>3</v>
      </c>
      <c r="F3231" s="8"/>
      <c r="G3231" s="8"/>
      <c r="H3231" s="15">
        <v>6</v>
      </c>
      <c r="I3231" s="13">
        <f t="shared" si="150"/>
        <v>1930</v>
      </c>
      <c r="J3231" s="8">
        <f t="shared" si="151"/>
        <v>2</v>
      </c>
      <c r="K3231" s="6">
        <f t="shared" si="152"/>
        <v>2</v>
      </c>
    </row>
    <row r="3232" spans="3:11" x14ac:dyDescent="0.25">
      <c r="C3232" s="14">
        <v>43910</v>
      </c>
      <c r="D3232" s="8">
        <v>0.83333333333333337</v>
      </c>
      <c r="E3232" s="76" t="s">
        <v>3</v>
      </c>
      <c r="F3232" s="8"/>
      <c r="G3232" s="8"/>
      <c r="H3232" s="15">
        <v>6</v>
      </c>
      <c r="I3232" s="13">
        <f t="shared" si="150"/>
        <v>1930</v>
      </c>
      <c r="J3232" s="8">
        <f t="shared" si="151"/>
        <v>1</v>
      </c>
      <c r="K3232" s="6">
        <f t="shared" si="152"/>
        <v>2</v>
      </c>
    </row>
    <row r="3233" spans="3:11" x14ac:dyDescent="0.25">
      <c r="C3233" s="14">
        <v>43910</v>
      </c>
      <c r="D3233" s="8">
        <v>0.85416666666666663</v>
      </c>
      <c r="E3233" s="76" t="s">
        <v>3</v>
      </c>
      <c r="F3233" s="8"/>
      <c r="G3233" s="8"/>
      <c r="H3233" s="15">
        <v>7</v>
      </c>
      <c r="I3233" s="13">
        <f t="shared" si="150"/>
        <v>1931</v>
      </c>
      <c r="J3233" s="8">
        <f t="shared" si="151"/>
        <v>3</v>
      </c>
      <c r="K3233" s="6">
        <f t="shared" si="152"/>
        <v>3</v>
      </c>
    </row>
    <row r="3234" spans="3:11" x14ac:dyDescent="0.25">
      <c r="C3234" s="14">
        <v>43910</v>
      </c>
      <c r="D3234" s="8">
        <v>0.85416666666666663</v>
      </c>
      <c r="E3234" s="76" t="s">
        <v>3</v>
      </c>
      <c r="F3234" s="8"/>
      <c r="G3234" s="8"/>
      <c r="H3234" s="15">
        <v>7</v>
      </c>
      <c r="I3234" s="13">
        <f t="shared" si="150"/>
        <v>1931</v>
      </c>
      <c r="J3234" s="8">
        <f t="shared" si="151"/>
        <v>2</v>
      </c>
      <c r="K3234" s="6">
        <f t="shared" si="152"/>
        <v>3</v>
      </c>
    </row>
    <row r="3235" spans="3:11" x14ac:dyDescent="0.25">
      <c r="C3235" s="14">
        <v>43910</v>
      </c>
      <c r="D3235" s="8">
        <v>0.85416666666666663</v>
      </c>
      <c r="E3235" s="76" t="s">
        <v>3</v>
      </c>
      <c r="F3235" s="8"/>
      <c r="G3235" s="8"/>
      <c r="H3235" s="15">
        <v>7</v>
      </c>
      <c r="I3235" s="13">
        <f t="shared" si="150"/>
        <v>1931</v>
      </c>
      <c r="J3235" s="8">
        <f t="shared" si="151"/>
        <v>1</v>
      </c>
      <c r="K3235" s="6">
        <f t="shared" si="152"/>
        <v>3</v>
      </c>
    </row>
    <row r="3236" spans="3:11" x14ac:dyDescent="0.25">
      <c r="C3236" s="14">
        <v>43910</v>
      </c>
      <c r="D3236" s="8">
        <v>0.875</v>
      </c>
      <c r="E3236" s="76" t="s">
        <v>3</v>
      </c>
      <c r="F3236" s="8"/>
      <c r="G3236" s="8"/>
      <c r="H3236" s="15">
        <v>8</v>
      </c>
      <c r="I3236" s="13">
        <f t="shared" si="150"/>
        <v>1932</v>
      </c>
      <c r="J3236" s="8">
        <f t="shared" si="151"/>
        <v>3</v>
      </c>
      <c r="K3236" s="6">
        <f t="shared" si="152"/>
        <v>3</v>
      </c>
    </row>
    <row r="3237" spans="3:11" x14ac:dyDescent="0.25">
      <c r="C3237" s="14">
        <v>43910</v>
      </c>
      <c r="D3237" s="8">
        <v>0.875</v>
      </c>
      <c r="E3237" s="76" t="s">
        <v>3</v>
      </c>
      <c r="F3237" s="8"/>
      <c r="G3237" s="8"/>
      <c r="H3237" s="15">
        <v>8</v>
      </c>
      <c r="I3237" s="13">
        <f t="shared" si="150"/>
        <v>1932</v>
      </c>
      <c r="J3237" s="8">
        <f t="shared" si="151"/>
        <v>2</v>
      </c>
      <c r="K3237" s="6">
        <f t="shared" si="152"/>
        <v>3</v>
      </c>
    </row>
    <row r="3238" spans="3:11" x14ac:dyDescent="0.25">
      <c r="C3238" s="14">
        <v>43910</v>
      </c>
      <c r="D3238" s="8">
        <v>0.875</v>
      </c>
      <c r="E3238" s="76" t="s">
        <v>3</v>
      </c>
      <c r="F3238" s="8"/>
      <c r="G3238" s="8"/>
      <c r="H3238" s="15">
        <v>8</v>
      </c>
      <c r="I3238" s="13">
        <f t="shared" si="150"/>
        <v>1932</v>
      </c>
      <c r="J3238" s="8">
        <f t="shared" si="151"/>
        <v>1</v>
      </c>
      <c r="K3238" s="6">
        <f t="shared" si="152"/>
        <v>3</v>
      </c>
    </row>
    <row r="3239" spans="3:11" x14ac:dyDescent="0.25">
      <c r="C3239" s="14">
        <v>43911</v>
      </c>
      <c r="D3239" s="8">
        <v>0.61458333333333337</v>
      </c>
      <c r="E3239" s="76" t="s">
        <v>229</v>
      </c>
      <c r="F3239" s="8"/>
      <c r="G3239" s="8"/>
      <c r="H3239" s="15">
        <v>5</v>
      </c>
      <c r="I3239" s="13">
        <f t="shared" si="150"/>
        <v>1933</v>
      </c>
      <c r="J3239" s="8">
        <f t="shared" si="151"/>
        <v>3</v>
      </c>
      <c r="K3239" s="6">
        <f t="shared" si="152"/>
        <v>3</v>
      </c>
    </row>
    <row r="3240" spans="3:11" x14ac:dyDescent="0.25">
      <c r="C3240" s="14">
        <v>43911</v>
      </c>
      <c r="D3240" s="8">
        <v>0.61458333333333337</v>
      </c>
      <c r="E3240" s="76" t="s">
        <v>229</v>
      </c>
      <c r="F3240" s="8"/>
      <c r="G3240" s="8"/>
      <c r="H3240" s="15">
        <v>5</v>
      </c>
      <c r="I3240" s="13">
        <f t="shared" si="150"/>
        <v>1933</v>
      </c>
      <c r="J3240" s="8">
        <f t="shared" si="151"/>
        <v>2</v>
      </c>
      <c r="K3240" s="6">
        <f t="shared" si="152"/>
        <v>3</v>
      </c>
    </row>
    <row r="3241" spans="3:11" x14ac:dyDescent="0.25">
      <c r="C3241" s="14">
        <v>43911</v>
      </c>
      <c r="D3241" s="8">
        <v>0.61458333333333337</v>
      </c>
      <c r="E3241" s="76" t="s">
        <v>229</v>
      </c>
      <c r="F3241" s="8"/>
      <c r="G3241" s="8"/>
      <c r="H3241" s="15">
        <v>5</v>
      </c>
      <c r="I3241" s="13">
        <f t="shared" si="150"/>
        <v>1933</v>
      </c>
      <c r="J3241" s="8">
        <f t="shared" si="151"/>
        <v>1</v>
      </c>
      <c r="K3241" s="6">
        <f t="shared" si="152"/>
        <v>3</v>
      </c>
    </row>
    <row r="3242" spans="3:11" x14ac:dyDescent="0.25">
      <c r="C3242" s="14">
        <v>43911</v>
      </c>
      <c r="D3242" s="8">
        <v>0.67361111111111116</v>
      </c>
      <c r="E3242" s="76" t="s">
        <v>229</v>
      </c>
      <c r="F3242" s="8"/>
      <c r="G3242" s="8"/>
      <c r="H3242" s="15">
        <v>7</v>
      </c>
      <c r="I3242" s="13">
        <f t="shared" si="150"/>
        <v>1934</v>
      </c>
      <c r="J3242" s="8">
        <f t="shared" si="151"/>
        <v>3</v>
      </c>
      <c r="K3242" s="6">
        <f t="shared" si="152"/>
        <v>3</v>
      </c>
    </row>
    <row r="3243" spans="3:11" x14ac:dyDescent="0.25">
      <c r="C3243" s="14">
        <v>43911</v>
      </c>
      <c r="D3243" s="8">
        <v>0.67361111111111116</v>
      </c>
      <c r="E3243" s="76" t="s">
        <v>229</v>
      </c>
      <c r="F3243" s="8"/>
      <c r="G3243" s="8"/>
      <c r="H3243" s="15">
        <v>7</v>
      </c>
      <c r="I3243" s="13">
        <f t="shared" si="150"/>
        <v>1934</v>
      </c>
      <c r="J3243" s="8">
        <f t="shared" si="151"/>
        <v>2</v>
      </c>
      <c r="K3243" s="6">
        <f t="shared" si="152"/>
        <v>3</v>
      </c>
    </row>
    <row r="3244" spans="3:11" x14ac:dyDescent="0.25">
      <c r="C3244" s="14">
        <v>43911</v>
      </c>
      <c r="D3244" s="8">
        <v>0.67361111111111116</v>
      </c>
      <c r="E3244" s="76" t="s">
        <v>229</v>
      </c>
      <c r="F3244" s="8"/>
      <c r="G3244" s="8"/>
      <c r="H3244" s="15">
        <v>7</v>
      </c>
      <c r="I3244" s="13">
        <f t="shared" si="150"/>
        <v>1934</v>
      </c>
      <c r="J3244" s="8">
        <f t="shared" si="151"/>
        <v>1</v>
      </c>
      <c r="K3244" s="6">
        <f t="shared" si="152"/>
        <v>3</v>
      </c>
    </row>
    <row r="3245" spans="3:11" x14ac:dyDescent="0.25">
      <c r="C3245" s="14">
        <v>43911</v>
      </c>
      <c r="D3245" s="8">
        <v>0.70138888888888884</v>
      </c>
      <c r="E3245" s="76" t="s">
        <v>229</v>
      </c>
      <c r="F3245" s="8"/>
      <c r="G3245" s="8"/>
      <c r="H3245" s="15">
        <v>8</v>
      </c>
      <c r="I3245" s="13">
        <f t="shared" si="150"/>
        <v>1935</v>
      </c>
      <c r="J3245" s="8">
        <f t="shared" si="151"/>
        <v>3</v>
      </c>
      <c r="K3245" s="6">
        <f t="shared" si="152"/>
        <v>3</v>
      </c>
    </row>
    <row r="3246" spans="3:11" x14ac:dyDescent="0.25">
      <c r="C3246" s="14">
        <v>43911</v>
      </c>
      <c r="D3246" s="8">
        <v>0.70138888888888884</v>
      </c>
      <c r="E3246" s="76" t="s">
        <v>229</v>
      </c>
      <c r="F3246" s="8"/>
      <c r="G3246" s="8"/>
      <c r="H3246" s="15">
        <v>8</v>
      </c>
      <c r="I3246" s="13">
        <f t="shared" si="150"/>
        <v>1935</v>
      </c>
      <c r="J3246" s="8">
        <f t="shared" si="151"/>
        <v>2</v>
      </c>
      <c r="K3246" s="6">
        <f t="shared" si="152"/>
        <v>3</v>
      </c>
    </row>
    <row r="3247" spans="3:11" x14ac:dyDescent="0.25">
      <c r="C3247" s="14">
        <v>43911</v>
      </c>
      <c r="D3247" s="8">
        <v>0.70138888888888884</v>
      </c>
      <c r="E3247" s="76" t="s">
        <v>229</v>
      </c>
      <c r="F3247" s="8"/>
      <c r="G3247" s="8"/>
      <c r="H3247" s="15">
        <v>8</v>
      </c>
      <c r="I3247" s="13">
        <f t="shared" si="150"/>
        <v>1935</v>
      </c>
      <c r="J3247" s="8">
        <f t="shared" si="151"/>
        <v>1</v>
      </c>
      <c r="K3247" s="6">
        <f t="shared" si="152"/>
        <v>3</v>
      </c>
    </row>
    <row r="3248" spans="3:11" x14ac:dyDescent="0.25">
      <c r="C3248" s="14">
        <v>43918</v>
      </c>
      <c r="D3248" s="8">
        <v>0.51041666666666663</v>
      </c>
      <c r="E3248" s="76" t="s">
        <v>227</v>
      </c>
      <c r="F3248" s="8"/>
      <c r="G3248" s="8"/>
      <c r="H3248" s="15">
        <v>1</v>
      </c>
      <c r="I3248" s="13">
        <f t="shared" si="150"/>
        <v>1936</v>
      </c>
      <c r="J3248" s="8">
        <f t="shared" si="151"/>
        <v>3</v>
      </c>
      <c r="K3248" s="6">
        <f t="shared" si="152"/>
        <v>3</v>
      </c>
    </row>
    <row r="3249" spans="3:11" x14ac:dyDescent="0.25">
      <c r="C3249" s="14">
        <v>43918</v>
      </c>
      <c r="D3249" s="8">
        <v>0.51041666666666663</v>
      </c>
      <c r="E3249" s="76" t="s">
        <v>227</v>
      </c>
      <c r="F3249" s="8"/>
      <c r="G3249" s="8"/>
      <c r="H3249" s="15">
        <v>1</v>
      </c>
      <c r="I3249" s="13">
        <f t="shared" si="150"/>
        <v>1936</v>
      </c>
      <c r="J3249" s="8">
        <f t="shared" si="151"/>
        <v>2</v>
      </c>
      <c r="K3249" s="6">
        <f t="shared" si="152"/>
        <v>3</v>
      </c>
    </row>
    <row r="3250" spans="3:11" x14ac:dyDescent="0.25">
      <c r="C3250" s="14">
        <v>43918</v>
      </c>
      <c r="D3250" s="8">
        <v>0.51041666666666663</v>
      </c>
      <c r="E3250" s="76" t="s">
        <v>227</v>
      </c>
      <c r="F3250" s="8"/>
      <c r="G3250" s="8"/>
      <c r="H3250" s="15">
        <v>1</v>
      </c>
      <c r="I3250" s="13">
        <f t="shared" si="150"/>
        <v>1936</v>
      </c>
      <c r="J3250" s="8">
        <f t="shared" si="151"/>
        <v>1</v>
      </c>
      <c r="K3250" s="6">
        <f t="shared" si="152"/>
        <v>3</v>
      </c>
    </row>
    <row r="3251" spans="3:11" x14ac:dyDescent="0.25">
      <c r="C3251" s="14">
        <v>43918</v>
      </c>
      <c r="D3251" s="8">
        <v>0.5625</v>
      </c>
      <c r="E3251" s="76" t="s">
        <v>227</v>
      </c>
      <c r="F3251" s="8"/>
      <c r="G3251" s="8"/>
      <c r="H3251" s="15">
        <v>3</v>
      </c>
      <c r="I3251" s="13">
        <f t="shared" si="150"/>
        <v>1937</v>
      </c>
      <c r="J3251" s="8">
        <f t="shared" si="151"/>
        <v>3</v>
      </c>
      <c r="K3251" s="6">
        <f t="shared" si="152"/>
        <v>3</v>
      </c>
    </row>
    <row r="3252" spans="3:11" x14ac:dyDescent="0.25">
      <c r="C3252" s="14">
        <v>43918</v>
      </c>
      <c r="D3252" s="8">
        <v>0.5625</v>
      </c>
      <c r="E3252" s="76" t="s">
        <v>227</v>
      </c>
      <c r="F3252" s="8"/>
      <c r="G3252" s="8"/>
      <c r="H3252" s="15">
        <v>3</v>
      </c>
      <c r="I3252" s="13">
        <f t="shared" si="150"/>
        <v>1937</v>
      </c>
      <c r="J3252" s="8">
        <f t="shared" si="151"/>
        <v>2</v>
      </c>
      <c r="K3252" s="6">
        <f t="shared" si="152"/>
        <v>3</v>
      </c>
    </row>
    <row r="3253" spans="3:11" x14ac:dyDescent="0.25">
      <c r="C3253" s="14">
        <v>43918</v>
      </c>
      <c r="D3253" s="8">
        <v>0.5625</v>
      </c>
      <c r="E3253" s="76" t="s">
        <v>227</v>
      </c>
      <c r="F3253" s="8"/>
      <c r="G3253" s="8"/>
      <c r="H3253" s="15">
        <v>3</v>
      </c>
      <c r="I3253" s="13">
        <f t="shared" si="150"/>
        <v>1937</v>
      </c>
      <c r="J3253" s="8">
        <f t="shared" si="151"/>
        <v>1</v>
      </c>
      <c r="K3253" s="6">
        <f t="shared" si="152"/>
        <v>3</v>
      </c>
    </row>
    <row r="3254" spans="3:11" x14ac:dyDescent="0.25">
      <c r="C3254" s="14">
        <v>43918</v>
      </c>
      <c r="D3254" s="8">
        <v>0.64583333333333337</v>
      </c>
      <c r="E3254" s="76" t="s">
        <v>227</v>
      </c>
      <c r="F3254" s="8"/>
      <c r="G3254" s="8"/>
      <c r="H3254" s="15">
        <v>6</v>
      </c>
      <c r="I3254" s="13">
        <f t="shared" si="150"/>
        <v>1938</v>
      </c>
      <c r="J3254" s="8">
        <f t="shared" si="151"/>
        <v>3</v>
      </c>
      <c r="K3254" s="6">
        <f t="shared" si="152"/>
        <v>3</v>
      </c>
    </row>
    <row r="3255" spans="3:11" x14ac:dyDescent="0.25">
      <c r="C3255" s="14">
        <v>43918</v>
      </c>
      <c r="D3255" s="8">
        <v>0.64583333333333337</v>
      </c>
      <c r="E3255" s="76" t="s">
        <v>227</v>
      </c>
      <c r="F3255" s="8"/>
      <c r="G3255" s="8"/>
      <c r="H3255" s="15">
        <v>6</v>
      </c>
      <c r="I3255" s="13">
        <f t="shared" si="150"/>
        <v>1938</v>
      </c>
      <c r="J3255" s="8">
        <f t="shared" si="151"/>
        <v>2</v>
      </c>
      <c r="K3255" s="6">
        <f t="shared" si="152"/>
        <v>3</v>
      </c>
    </row>
    <row r="3256" spans="3:11" x14ac:dyDescent="0.25">
      <c r="C3256" s="14">
        <v>43918</v>
      </c>
      <c r="D3256" s="8">
        <v>0.64583333333333337</v>
      </c>
      <c r="E3256" s="76" t="s">
        <v>227</v>
      </c>
      <c r="F3256" s="8"/>
      <c r="G3256" s="8"/>
      <c r="H3256" s="15">
        <v>6</v>
      </c>
      <c r="I3256" s="13">
        <f t="shared" si="150"/>
        <v>1938</v>
      </c>
      <c r="J3256" s="8">
        <f t="shared" si="151"/>
        <v>1</v>
      </c>
      <c r="K3256" s="6">
        <f t="shared" si="152"/>
        <v>3</v>
      </c>
    </row>
    <row r="3257" spans="3:11" x14ac:dyDescent="0.25">
      <c r="C3257" s="14">
        <v>43918</v>
      </c>
      <c r="D3257" s="8">
        <v>0.70138888888888884</v>
      </c>
      <c r="E3257" s="76" t="s">
        <v>227</v>
      </c>
      <c r="F3257" s="8"/>
      <c r="G3257" s="8"/>
      <c r="H3257" s="15">
        <v>8</v>
      </c>
      <c r="I3257" s="13">
        <f t="shared" si="150"/>
        <v>1939</v>
      </c>
      <c r="J3257" s="8">
        <f t="shared" si="151"/>
        <v>3</v>
      </c>
      <c r="K3257" s="6">
        <f t="shared" si="152"/>
        <v>3</v>
      </c>
    </row>
    <row r="3258" spans="3:11" x14ac:dyDescent="0.25">
      <c r="C3258" s="14">
        <v>43918</v>
      </c>
      <c r="D3258" s="8">
        <v>0.70138888888888884</v>
      </c>
      <c r="E3258" s="76" t="s">
        <v>227</v>
      </c>
      <c r="F3258" s="8"/>
      <c r="G3258" s="8"/>
      <c r="H3258" s="15">
        <v>8</v>
      </c>
      <c r="I3258" s="13">
        <f t="shared" si="150"/>
        <v>1939</v>
      </c>
      <c r="J3258" s="8">
        <f t="shared" si="151"/>
        <v>2</v>
      </c>
      <c r="K3258" s="6">
        <f t="shared" si="152"/>
        <v>3</v>
      </c>
    </row>
    <row r="3259" spans="3:11" x14ac:dyDescent="0.25">
      <c r="C3259" s="14">
        <v>43918</v>
      </c>
      <c r="D3259" s="8">
        <v>0.70138888888888884</v>
      </c>
      <c r="E3259" s="76" t="s">
        <v>227</v>
      </c>
      <c r="F3259" s="8"/>
      <c r="G3259" s="8"/>
      <c r="H3259" s="15">
        <v>8</v>
      </c>
      <c r="I3259" s="13">
        <f t="shared" si="150"/>
        <v>1939</v>
      </c>
      <c r="J3259" s="8">
        <f t="shared" si="151"/>
        <v>1</v>
      </c>
      <c r="K3259" s="6">
        <f t="shared" si="152"/>
        <v>3</v>
      </c>
    </row>
    <row r="3260" spans="3:11" x14ac:dyDescent="0.25">
      <c r="C3260" s="14">
        <v>43918</v>
      </c>
      <c r="D3260" s="8">
        <v>0.72569444444444453</v>
      </c>
      <c r="E3260" s="76" t="s">
        <v>227</v>
      </c>
      <c r="F3260" s="8"/>
      <c r="G3260" s="8"/>
      <c r="H3260" s="15">
        <v>9</v>
      </c>
      <c r="I3260" s="13">
        <f t="shared" si="150"/>
        <v>1940</v>
      </c>
      <c r="J3260" s="8">
        <f t="shared" si="151"/>
        <v>3</v>
      </c>
      <c r="K3260" s="6">
        <f t="shared" si="152"/>
        <v>3</v>
      </c>
    </row>
    <row r="3261" spans="3:11" x14ac:dyDescent="0.25">
      <c r="C3261" s="14">
        <v>43918</v>
      </c>
      <c r="D3261" s="8">
        <v>0.72569444444444453</v>
      </c>
      <c r="E3261" s="76" t="s">
        <v>227</v>
      </c>
      <c r="F3261" s="8"/>
      <c r="G3261" s="8"/>
      <c r="H3261" s="15">
        <v>9</v>
      </c>
      <c r="I3261" s="13">
        <f t="shared" si="150"/>
        <v>1940</v>
      </c>
      <c r="J3261" s="8">
        <f t="shared" si="151"/>
        <v>2</v>
      </c>
      <c r="K3261" s="6">
        <f t="shared" si="152"/>
        <v>3</v>
      </c>
    </row>
    <row r="3262" spans="3:11" x14ac:dyDescent="0.25">
      <c r="C3262" s="14">
        <v>43918</v>
      </c>
      <c r="D3262" s="8">
        <v>0.72569444444444453</v>
      </c>
      <c r="E3262" s="76" t="s">
        <v>227</v>
      </c>
      <c r="F3262" s="8"/>
      <c r="G3262" s="8"/>
      <c r="H3262" s="15">
        <v>9</v>
      </c>
      <c r="I3262" s="13">
        <f t="shared" si="150"/>
        <v>1940</v>
      </c>
      <c r="J3262" s="8">
        <f t="shared" si="151"/>
        <v>1</v>
      </c>
      <c r="K3262" s="6">
        <f t="shared" si="152"/>
        <v>3</v>
      </c>
    </row>
    <row r="3263" spans="3:11" x14ac:dyDescent="0.25">
      <c r="C3263" s="14">
        <v>43925</v>
      </c>
      <c r="D3263" s="8">
        <v>0.54166666666666663</v>
      </c>
      <c r="E3263" s="76" t="s">
        <v>107</v>
      </c>
      <c r="F3263" s="8"/>
      <c r="G3263" s="8"/>
      <c r="H3263" s="15">
        <v>2</v>
      </c>
      <c r="I3263" s="13">
        <f t="shared" si="150"/>
        <v>1941</v>
      </c>
      <c r="J3263" s="8">
        <f t="shared" si="151"/>
        <v>3</v>
      </c>
      <c r="K3263" s="6">
        <f t="shared" si="152"/>
        <v>3</v>
      </c>
    </row>
    <row r="3264" spans="3:11" x14ac:dyDescent="0.25">
      <c r="C3264" s="14">
        <v>43925</v>
      </c>
      <c r="D3264" s="8">
        <v>0.54166666666666663</v>
      </c>
      <c r="E3264" s="76" t="s">
        <v>107</v>
      </c>
      <c r="F3264" s="8"/>
      <c r="G3264" s="8"/>
      <c r="H3264" s="15">
        <v>2</v>
      </c>
      <c r="I3264" s="13">
        <f t="shared" si="150"/>
        <v>1941</v>
      </c>
      <c r="J3264" s="8">
        <f t="shared" si="151"/>
        <v>2</v>
      </c>
      <c r="K3264" s="6">
        <f t="shared" si="152"/>
        <v>3</v>
      </c>
    </row>
    <row r="3265" spans="3:11" x14ac:dyDescent="0.25">
      <c r="C3265" s="14">
        <v>43925</v>
      </c>
      <c r="D3265" s="8">
        <v>0.54166666666666663</v>
      </c>
      <c r="E3265" s="76" t="s">
        <v>107</v>
      </c>
      <c r="F3265" s="8"/>
      <c r="G3265" s="8"/>
      <c r="H3265" s="15">
        <v>2</v>
      </c>
      <c r="I3265" s="13">
        <f t="shared" si="150"/>
        <v>1941</v>
      </c>
      <c r="J3265" s="8">
        <f t="shared" si="151"/>
        <v>1</v>
      </c>
      <c r="K3265" s="6">
        <f t="shared" si="152"/>
        <v>3</v>
      </c>
    </row>
    <row r="3266" spans="3:11" x14ac:dyDescent="0.25">
      <c r="C3266" s="14">
        <v>43925</v>
      </c>
      <c r="D3266" s="8">
        <v>0.64930555555555558</v>
      </c>
      <c r="E3266" s="76" t="s">
        <v>107</v>
      </c>
      <c r="F3266" s="8"/>
      <c r="G3266" s="8"/>
      <c r="H3266" s="15">
        <v>6</v>
      </c>
      <c r="I3266" s="13">
        <f t="shared" si="150"/>
        <v>1942</v>
      </c>
      <c r="J3266" s="8">
        <f t="shared" si="151"/>
        <v>3</v>
      </c>
      <c r="K3266" s="6">
        <f t="shared" si="152"/>
        <v>3</v>
      </c>
    </row>
    <row r="3267" spans="3:11" x14ac:dyDescent="0.25">
      <c r="C3267" s="14">
        <v>43925</v>
      </c>
      <c r="D3267" s="8">
        <v>0.64930555555555558</v>
      </c>
      <c r="E3267" s="76" t="s">
        <v>107</v>
      </c>
      <c r="F3267" s="8"/>
      <c r="G3267" s="8"/>
      <c r="H3267" s="15">
        <v>6</v>
      </c>
      <c r="I3267" s="13">
        <f t="shared" si="150"/>
        <v>1942</v>
      </c>
      <c r="J3267" s="8">
        <f t="shared" si="151"/>
        <v>2</v>
      </c>
      <c r="K3267" s="6">
        <f t="shared" si="152"/>
        <v>3</v>
      </c>
    </row>
    <row r="3268" spans="3:11" x14ac:dyDescent="0.25">
      <c r="C3268" s="14">
        <v>43925</v>
      </c>
      <c r="D3268" s="8">
        <v>0.64930555555555558</v>
      </c>
      <c r="E3268" s="76" t="s">
        <v>107</v>
      </c>
      <c r="F3268" s="8"/>
      <c r="G3268" s="8"/>
      <c r="H3268" s="15">
        <v>6</v>
      </c>
      <c r="I3268" s="13">
        <f t="shared" si="150"/>
        <v>1942</v>
      </c>
      <c r="J3268" s="8">
        <f t="shared" si="151"/>
        <v>1</v>
      </c>
      <c r="K3268" s="6">
        <f t="shared" si="152"/>
        <v>3</v>
      </c>
    </row>
    <row r="3269" spans="3:11" x14ac:dyDescent="0.25">
      <c r="C3269" s="14">
        <v>43925</v>
      </c>
      <c r="D3269" s="8">
        <v>0.70486111111111116</v>
      </c>
      <c r="E3269" s="76" t="s">
        <v>107</v>
      </c>
      <c r="F3269" s="8"/>
      <c r="G3269" s="8"/>
      <c r="H3269" s="15">
        <v>8</v>
      </c>
      <c r="I3269" s="13">
        <f t="shared" si="150"/>
        <v>1943</v>
      </c>
      <c r="J3269" s="8">
        <f t="shared" si="151"/>
        <v>3</v>
      </c>
      <c r="K3269" s="6">
        <f t="shared" si="152"/>
        <v>3</v>
      </c>
    </row>
    <row r="3270" spans="3:11" x14ac:dyDescent="0.25">
      <c r="C3270" s="14">
        <v>43925</v>
      </c>
      <c r="D3270" s="8">
        <v>0.70486111111111116</v>
      </c>
      <c r="E3270" s="76" t="s">
        <v>107</v>
      </c>
      <c r="F3270" s="8"/>
      <c r="G3270" s="8"/>
      <c r="H3270" s="15">
        <v>8</v>
      </c>
      <c r="I3270" s="13">
        <f t="shared" ref="I3270:I3333" si="153">IF(AND(C3270=C3269,H3270=H3269,D3269=D3270),I3269,I3269+1)</f>
        <v>1943</v>
      </c>
      <c r="J3270" s="8">
        <f t="shared" ref="J3270:J3333" si="154">IF(I3270=I3272,3,IF(I3270=I3271,2,1))</f>
        <v>2</v>
      </c>
      <c r="K3270" s="6">
        <f t="shared" ref="K3270:K3333" si="155">IF(J3268=3,3,IF(J3269=3,3,IF(J3269=2,2,J3270)))</f>
        <v>3</v>
      </c>
    </row>
    <row r="3271" spans="3:11" x14ac:dyDescent="0.25">
      <c r="C3271" s="14">
        <v>43925</v>
      </c>
      <c r="D3271" s="8">
        <v>0.70486111111111116</v>
      </c>
      <c r="E3271" s="76" t="s">
        <v>107</v>
      </c>
      <c r="F3271" s="8"/>
      <c r="G3271" s="8"/>
      <c r="H3271" s="15">
        <v>8</v>
      </c>
      <c r="I3271" s="13">
        <f t="shared" si="153"/>
        <v>1943</v>
      </c>
      <c r="J3271" s="8">
        <f t="shared" si="154"/>
        <v>1</v>
      </c>
      <c r="K3271" s="6">
        <f t="shared" si="155"/>
        <v>3</v>
      </c>
    </row>
    <row r="3272" spans="3:11" x14ac:dyDescent="0.25">
      <c r="C3272" s="14">
        <v>43925</v>
      </c>
      <c r="D3272" s="8">
        <v>0.72916666666666663</v>
      </c>
      <c r="E3272" s="76" t="s">
        <v>107</v>
      </c>
      <c r="F3272" s="8"/>
      <c r="G3272" s="8"/>
      <c r="H3272" s="15">
        <v>9</v>
      </c>
      <c r="I3272" s="13">
        <f t="shared" si="153"/>
        <v>1944</v>
      </c>
      <c r="J3272" s="8">
        <f t="shared" si="154"/>
        <v>3</v>
      </c>
      <c r="K3272" s="6">
        <f t="shared" si="155"/>
        <v>3</v>
      </c>
    </row>
    <row r="3273" spans="3:11" x14ac:dyDescent="0.25">
      <c r="C3273" s="14">
        <v>43925</v>
      </c>
      <c r="D3273" s="8">
        <v>0.72916666666666663</v>
      </c>
      <c r="E3273" s="76" t="s">
        <v>107</v>
      </c>
      <c r="F3273" s="8"/>
      <c r="G3273" s="8"/>
      <c r="H3273" s="15">
        <v>9</v>
      </c>
      <c r="I3273" s="13">
        <f t="shared" si="153"/>
        <v>1944</v>
      </c>
      <c r="J3273" s="8">
        <f t="shared" si="154"/>
        <v>2</v>
      </c>
      <c r="K3273" s="6">
        <f t="shared" si="155"/>
        <v>3</v>
      </c>
    </row>
    <row r="3274" spans="3:11" x14ac:dyDescent="0.25">
      <c r="C3274" s="14">
        <v>43925</v>
      </c>
      <c r="D3274" s="8">
        <v>0.72916666666666663</v>
      </c>
      <c r="E3274" s="76" t="s">
        <v>107</v>
      </c>
      <c r="F3274" s="8"/>
      <c r="G3274" s="8"/>
      <c r="H3274" s="15">
        <v>9</v>
      </c>
      <c r="I3274" s="13">
        <f t="shared" si="153"/>
        <v>1944</v>
      </c>
      <c r="J3274" s="8">
        <f t="shared" si="154"/>
        <v>1</v>
      </c>
      <c r="K3274" s="6">
        <f t="shared" si="155"/>
        <v>3</v>
      </c>
    </row>
    <row r="3275" spans="3:11" x14ac:dyDescent="0.25">
      <c r="C3275" s="14">
        <v>43932</v>
      </c>
      <c r="D3275" s="8">
        <v>0.54166666666666663</v>
      </c>
      <c r="E3275" s="76" t="s">
        <v>107</v>
      </c>
      <c r="F3275" s="8"/>
      <c r="G3275" s="8"/>
      <c r="H3275" s="15">
        <v>2</v>
      </c>
      <c r="I3275" s="13">
        <f t="shared" si="153"/>
        <v>1945</v>
      </c>
      <c r="J3275" s="8">
        <f t="shared" si="154"/>
        <v>3</v>
      </c>
      <c r="K3275" s="6">
        <f t="shared" si="155"/>
        <v>3</v>
      </c>
    </row>
    <row r="3276" spans="3:11" x14ac:dyDescent="0.25">
      <c r="C3276" s="14">
        <v>43932</v>
      </c>
      <c r="D3276" s="8">
        <v>0.54166666666666663</v>
      </c>
      <c r="E3276" s="76" t="s">
        <v>107</v>
      </c>
      <c r="F3276" s="8"/>
      <c r="G3276" s="8"/>
      <c r="H3276" s="15">
        <v>2</v>
      </c>
      <c r="I3276" s="13">
        <f t="shared" si="153"/>
        <v>1945</v>
      </c>
      <c r="J3276" s="8">
        <f t="shared" si="154"/>
        <v>2</v>
      </c>
      <c r="K3276" s="6">
        <f t="shared" si="155"/>
        <v>3</v>
      </c>
    </row>
    <row r="3277" spans="3:11" x14ac:dyDescent="0.25">
      <c r="C3277" s="14">
        <v>43932</v>
      </c>
      <c r="D3277" s="8">
        <v>0.54166666666666663</v>
      </c>
      <c r="E3277" s="76" t="s">
        <v>107</v>
      </c>
      <c r="F3277" s="8"/>
      <c r="G3277" s="8"/>
      <c r="H3277" s="15">
        <v>2</v>
      </c>
      <c r="I3277" s="13">
        <f t="shared" si="153"/>
        <v>1945</v>
      </c>
      <c r="J3277" s="8">
        <f t="shared" si="154"/>
        <v>1</v>
      </c>
      <c r="K3277" s="6">
        <f t="shared" si="155"/>
        <v>3</v>
      </c>
    </row>
    <row r="3278" spans="3:11" x14ac:dyDescent="0.25">
      <c r="C3278" s="14">
        <v>43932</v>
      </c>
      <c r="D3278" s="8">
        <v>0.64930555555555558</v>
      </c>
      <c r="E3278" s="76" t="s">
        <v>107</v>
      </c>
      <c r="F3278" s="8"/>
      <c r="G3278" s="8"/>
      <c r="H3278" s="15">
        <v>6</v>
      </c>
      <c r="I3278" s="13">
        <f t="shared" si="153"/>
        <v>1946</v>
      </c>
      <c r="J3278" s="8">
        <f t="shared" si="154"/>
        <v>3</v>
      </c>
      <c r="K3278" s="6">
        <f t="shared" si="155"/>
        <v>3</v>
      </c>
    </row>
    <row r="3279" spans="3:11" x14ac:dyDescent="0.25">
      <c r="C3279" s="14">
        <v>43932</v>
      </c>
      <c r="D3279" s="8">
        <v>0.64930555555555558</v>
      </c>
      <c r="E3279" s="76" t="s">
        <v>107</v>
      </c>
      <c r="F3279" s="8"/>
      <c r="G3279" s="8"/>
      <c r="H3279" s="15">
        <v>6</v>
      </c>
      <c r="I3279" s="13">
        <f t="shared" si="153"/>
        <v>1946</v>
      </c>
      <c r="J3279" s="8">
        <f t="shared" si="154"/>
        <v>2</v>
      </c>
      <c r="K3279" s="6">
        <f t="shared" si="155"/>
        <v>3</v>
      </c>
    </row>
    <row r="3280" spans="3:11" x14ac:dyDescent="0.25">
      <c r="C3280" s="14">
        <v>43932</v>
      </c>
      <c r="D3280" s="8">
        <v>0.64930555555555558</v>
      </c>
      <c r="E3280" s="76" t="s">
        <v>107</v>
      </c>
      <c r="F3280" s="8"/>
      <c r="G3280" s="8"/>
      <c r="H3280" s="15">
        <v>6</v>
      </c>
      <c r="I3280" s="13">
        <f t="shared" si="153"/>
        <v>1946</v>
      </c>
      <c r="J3280" s="8">
        <f t="shared" si="154"/>
        <v>1</v>
      </c>
      <c r="K3280" s="6">
        <f t="shared" si="155"/>
        <v>3</v>
      </c>
    </row>
    <row r="3281" spans="3:11" x14ac:dyDescent="0.25">
      <c r="C3281" s="14">
        <v>43932</v>
      </c>
      <c r="D3281" s="8">
        <v>0.67708333333333337</v>
      </c>
      <c r="E3281" s="76" t="s">
        <v>107</v>
      </c>
      <c r="F3281" s="8"/>
      <c r="G3281" s="8"/>
      <c r="H3281" s="15">
        <v>7</v>
      </c>
      <c r="I3281" s="13">
        <f t="shared" si="153"/>
        <v>1947</v>
      </c>
      <c r="J3281" s="8">
        <f t="shared" si="154"/>
        <v>3</v>
      </c>
      <c r="K3281" s="6">
        <f t="shared" si="155"/>
        <v>3</v>
      </c>
    </row>
    <row r="3282" spans="3:11" x14ac:dyDescent="0.25">
      <c r="C3282" s="14">
        <v>43932</v>
      </c>
      <c r="D3282" s="8">
        <v>0.67708333333333337</v>
      </c>
      <c r="E3282" s="76" t="s">
        <v>107</v>
      </c>
      <c r="F3282" s="8"/>
      <c r="G3282" s="8"/>
      <c r="H3282" s="15">
        <v>7</v>
      </c>
      <c r="I3282" s="13">
        <f t="shared" si="153"/>
        <v>1947</v>
      </c>
      <c r="J3282" s="8">
        <f t="shared" si="154"/>
        <v>2</v>
      </c>
      <c r="K3282" s="6">
        <f t="shared" si="155"/>
        <v>3</v>
      </c>
    </row>
    <row r="3283" spans="3:11" x14ac:dyDescent="0.25">
      <c r="C3283" s="14">
        <v>43932</v>
      </c>
      <c r="D3283" s="8">
        <v>0.67708333333333337</v>
      </c>
      <c r="E3283" s="76" t="s">
        <v>107</v>
      </c>
      <c r="F3283" s="8"/>
      <c r="G3283" s="8"/>
      <c r="H3283" s="15">
        <v>7</v>
      </c>
      <c r="I3283" s="13">
        <f t="shared" si="153"/>
        <v>1947</v>
      </c>
      <c r="J3283" s="8">
        <f t="shared" si="154"/>
        <v>1</v>
      </c>
      <c r="K3283" s="6">
        <f t="shared" si="155"/>
        <v>3</v>
      </c>
    </row>
    <row r="3284" spans="3:11" x14ac:dyDescent="0.25">
      <c r="C3284" s="14">
        <v>43932</v>
      </c>
      <c r="D3284" s="8">
        <v>0.70138888888888884</v>
      </c>
      <c r="E3284" s="76" t="s">
        <v>107</v>
      </c>
      <c r="F3284" s="8"/>
      <c r="G3284" s="8"/>
      <c r="H3284" s="15">
        <v>8</v>
      </c>
      <c r="I3284" s="13">
        <f t="shared" si="153"/>
        <v>1948</v>
      </c>
      <c r="J3284" s="8">
        <f t="shared" si="154"/>
        <v>3</v>
      </c>
      <c r="K3284" s="6">
        <f t="shared" si="155"/>
        <v>3</v>
      </c>
    </row>
    <row r="3285" spans="3:11" x14ac:dyDescent="0.25">
      <c r="C3285" s="14">
        <v>43932</v>
      </c>
      <c r="D3285" s="8">
        <v>0.70138888888888884</v>
      </c>
      <c r="E3285" s="76" t="s">
        <v>107</v>
      </c>
      <c r="F3285" s="8"/>
      <c r="G3285" s="8"/>
      <c r="H3285" s="15">
        <v>8</v>
      </c>
      <c r="I3285" s="13">
        <f t="shared" si="153"/>
        <v>1948</v>
      </c>
      <c r="J3285" s="8">
        <f t="shared" si="154"/>
        <v>2</v>
      </c>
      <c r="K3285" s="6">
        <f t="shared" si="155"/>
        <v>3</v>
      </c>
    </row>
    <row r="3286" spans="3:11" x14ac:dyDescent="0.25">
      <c r="C3286" s="14">
        <v>43932</v>
      </c>
      <c r="D3286" s="8">
        <v>0.70138888888888884</v>
      </c>
      <c r="E3286" s="76" t="s">
        <v>107</v>
      </c>
      <c r="F3286" s="8"/>
      <c r="G3286" s="8"/>
      <c r="H3286" s="15">
        <v>8</v>
      </c>
      <c r="I3286" s="13">
        <f t="shared" si="153"/>
        <v>1948</v>
      </c>
      <c r="J3286" s="8">
        <f t="shared" si="154"/>
        <v>1</v>
      </c>
      <c r="K3286" s="6">
        <f t="shared" si="155"/>
        <v>3</v>
      </c>
    </row>
    <row r="3287" spans="3:11" x14ac:dyDescent="0.25">
      <c r="C3287" s="14">
        <v>43932</v>
      </c>
      <c r="D3287" s="8">
        <v>0.72569444444444453</v>
      </c>
      <c r="E3287" s="76" t="s">
        <v>107</v>
      </c>
      <c r="F3287" s="8"/>
      <c r="G3287" s="8"/>
      <c r="H3287" s="15">
        <v>9</v>
      </c>
      <c r="I3287" s="13">
        <f t="shared" si="153"/>
        <v>1949</v>
      </c>
      <c r="J3287" s="8">
        <f t="shared" si="154"/>
        <v>3</v>
      </c>
      <c r="K3287" s="6">
        <f t="shared" si="155"/>
        <v>3</v>
      </c>
    </row>
    <row r="3288" spans="3:11" x14ac:dyDescent="0.25">
      <c r="C3288" s="14">
        <v>43932</v>
      </c>
      <c r="D3288" s="8">
        <v>0.72569444444444453</v>
      </c>
      <c r="E3288" s="76" t="s">
        <v>107</v>
      </c>
      <c r="F3288" s="8"/>
      <c r="G3288" s="8"/>
      <c r="H3288" s="15">
        <v>9</v>
      </c>
      <c r="I3288" s="13">
        <f t="shared" si="153"/>
        <v>1949</v>
      </c>
      <c r="J3288" s="8">
        <f t="shared" si="154"/>
        <v>2</v>
      </c>
      <c r="K3288" s="6">
        <f t="shared" si="155"/>
        <v>3</v>
      </c>
    </row>
    <row r="3289" spans="3:11" x14ac:dyDescent="0.25">
      <c r="C3289" s="14">
        <v>43932</v>
      </c>
      <c r="D3289" s="8">
        <v>0.72569444444444453</v>
      </c>
      <c r="E3289" s="76" t="s">
        <v>107</v>
      </c>
      <c r="F3289" s="8"/>
      <c r="G3289" s="8"/>
      <c r="H3289" s="15">
        <v>9</v>
      </c>
      <c r="I3289" s="13">
        <f t="shared" si="153"/>
        <v>1949</v>
      </c>
      <c r="J3289" s="8">
        <f t="shared" si="154"/>
        <v>1</v>
      </c>
      <c r="K3289" s="6">
        <f t="shared" si="155"/>
        <v>3</v>
      </c>
    </row>
    <row r="3290" spans="3:11" x14ac:dyDescent="0.25">
      <c r="C3290" s="14">
        <v>43939</v>
      </c>
      <c r="D3290" s="8">
        <v>0.53472222222222221</v>
      </c>
      <c r="E3290" s="76" t="s">
        <v>107</v>
      </c>
      <c r="F3290" s="8"/>
      <c r="G3290" s="8"/>
      <c r="H3290" s="15">
        <v>2</v>
      </c>
      <c r="I3290" s="13">
        <f t="shared" si="153"/>
        <v>1950</v>
      </c>
      <c r="J3290" s="8">
        <f t="shared" si="154"/>
        <v>3</v>
      </c>
      <c r="K3290" s="6">
        <f t="shared" si="155"/>
        <v>3</v>
      </c>
    </row>
    <row r="3291" spans="3:11" x14ac:dyDescent="0.25">
      <c r="C3291" s="14">
        <v>43939</v>
      </c>
      <c r="D3291" s="8">
        <v>0.53472222222222221</v>
      </c>
      <c r="E3291" s="76" t="s">
        <v>107</v>
      </c>
      <c r="F3291" s="8"/>
      <c r="G3291" s="8"/>
      <c r="H3291" s="15">
        <v>2</v>
      </c>
      <c r="I3291" s="13">
        <f t="shared" si="153"/>
        <v>1950</v>
      </c>
      <c r="J3291" s="8">
        <f t="shared" si="154"/>
        <v>2</v>
      </c>
      <c r="K3291" s="6">
        <f t="shared" si="155"/>
        <v>3</v>
      </c>
    </row>
    <row r="3292" spans="3:11" x14ac:dyDescent="0.25">
      <c r="C3292" s="14">
        <v>43939</v>
      </c>
      <c r="D3292" s="8">
        <v>0.53472222222222221</v>
      </c>
      <c r="E3292" s="76" t="s">
        <v>107</v>
      </c>
      <c r="F3292" s="8"/>
      <c r="G3292" s="8"/>
      <c r="H3292" s="15">
        <v>2</v>
      </c>
      <c r="I3292" s="13">
        <f t="shared" si="153"/>
        <v>1950</v>
      </c>
      <c r="J3292" s="8">
        <f t="shared" si="154"/>
        <v>1</v>
      </c>
      <c r="K3292" s="6">
        <f t="shared" si="155"/>
        <v>3</v>
      </c>
    </row>
    <row r="3293" spans="3:11" x14ac:dyDescent="0.25">
      <c r="C3293" s="14">
        <v>43939</v>
      </c>
      <c r="D3293" s="8">
        <v>0.55902777777777779</v>
      </c>
      <c r="E3293" s="76" t="s">
        <v>107</v>
      </c>
      <c r="F3293" s="8"/>
      <c r="G3293" s="8"/>
      <c r="H3293" s="15">
        <v>3</v>
      </c>
      <c r="I3293" s="13">
        <f t="shared" si="153"/>
        <v>1951</v>
      </c>
      <c r="J3293" s="8">
        <f t="shared" si="154"/>
        <v>3</v>
      </c>
      <c r="K3293" s="6">
        <f t="shared" si="155"/>
        <v>3</v>
      </c>
    </row>
    <row r="3294" spans="3:11" x14ac:dyDescent="0.25">
      <c r="C3294" s="14">
        <v>43939</v>
      </c>
      <c r="D3294" s="8">
        <v>0.55902777777777779</v>
      </c>
      <c r="E3294" s="76" t="s">
        <v>107</v>
      </c>
      <c r="F3294" s="8"/>
      <c r="G3294" s="8"/>
      <c r="H3294" s="15">
        <v>3</v>
      </c>
      <c r="I3294" s="13">
        <f t="shared" si="153"/>
        <v>1951</v>
      </c>
      <c r="J3294" s="8">
        <f t="shared" si="154"/>
        <v>2</v>
      </c>
      <c r="K3294" s="6">
        <f t="shared" si="155"/>
        <v>3</v>
      </c>
    </row>
    <row r="3295" spans="3:11" x14ac:dyDescent="0.25">
      <c r="C3295" s="14">
        <v>43939</v>
      </c>
      <c r="D3295" s="8">
        <v>0.55902777777777779</v>
      </c>
      <c r="E3295" s="76" t="s">
        <v>107</v>
      </c>
      <c r="F3295" s="8"/>
      <c r="G3295" s="8"/>
      <c r="H3295" s="15">
        <v>3</v>
      </c>
      <c r="I3295" s="13">
        <f t="shared" si="153"/>
        <v>1951</v>
      </c>
      <c r="J3295" s="8">
        <f t="shared" si="154"/>
        <v>1</v>
      </c>
      <c r="K3295" s="6">
        <f t="shared" si="155"/>
        <v>3</v>
      </c>
    </row>
    <row r="3296" spans="3:11" x14ac:dyDescent="0.25">
      <c r="C3296" s="14">
        <v>43939</v>
      </c>
      <c r="D3296" s="8">
        <v>0.58333333333333337</v>
      </c>
      <c r="E3296" s="76" t="s">
        <v>107</v>
      </c>
      <c r="F3296" s="8"/>
      <c r="G3296" s="8"/>
      <c r="H3296" s="15">
        <v>4</v>
      </c>
      <c r="I3296" s="13">
        <f t="shared" si="153"/>
        <v>1952</v>
      </c>
      <c r="J3296" s="8">
        <f t="shared" si="154"/>
        <v>1</v>
      </c>
      <c r="K3296" s="6">
        <f t="shared" si="155"/>
        <v>1</v>
      </c>
    </row>
    <row r="3297" spans="3:11" x14ac:dyDescent="0.25">
      <c r="C3297" s="14">
        <v>43939</v>
      </c>
      <c r="D3297" s="8">
        <v>0.61111111111111105</v>
      </c>
      <c r="E3297" s="76" t="s">
        <v>107</v>
      </c>
      <c r="F3297" s="8"/>
      <c r="G3297" s="8"/>
      <c r="H3297" s="15">
        <v>5</v>
      </c>
      <c r="I3297" s="13">
        <f t="shared" si="153"/>
        <v>1953</v>
      </c>
      <c r="J3297" s="8">
        <f t="shared" si="154"/>
        <v>3</v>
      </c>
      <c r="K3297" s="6">
        <f t="shared" si="155"/>
        <v>3</v>
      </c>
    </row>
    <row r="3298" spans="3:11" x14ac:dyDescent="0.25">
      <c r="C3298" s="14">
        <v>43939</v>
      </c>
      <c r="D3298" s="8">
        <v>0.61111111111111105</v>
      </c>
      <c r="E3298" s="76" t="s">
        <v>107</v>
      </c>
      <c r="F3298" s="8"/>
      <c r="G3298" s="8"/>
      <c r="H3298" s="15">
        <v>5</v>
      </c>
      <c r="I3298" s="13">
        <f t="shared" si="153"/>
        <v>1953</v>
      </c>
      <c r="J3298" s="8">
        <f t="shared" si="154"/>
        <v>2</v>
      </c>
      <c r="K3298" s="6">
        <f t="shared" si="155"/>
        <v>3</v>
      </c>
    </row>
    <row r="3299" spans="3:11" x14ac:dyDescent="0.25">
      <c r="C3299" s="14">
        <v>43939</v>
      </c>
      <c r="D3299" s="8">
        <v>0.61111111111111105</v>
      </c>
      <c r="E3299" s="76" t="s">
        <v>107</v>
      </c>
      <c r="F3299" s="8"/>
      <c r="G3299" s="8"/>
      <c r="H3299" s="15">
        <v>5</v>
      </c>
      <c r="I3299" s="13">
        <f t="shared" si="153"/>
        <v>1953</v>
      </c>
      <c r="J3299" s="8">
        <f t="shared" si="154"/>
        <v>1</v>
      </c>
      <c r="K3299" s="6">
        <f t="shared" si="155"/>
        <v>3</v>
      </c>
    </row>
    <row r="3300" spans="3:11" x14ac:dyDescent="0.25">
      <c r="C3300" s="14">
        <v>43939</v>
      </c>
      <c r="D3300" s="8">
        <v>0.66666666666666663</v>
      </c>
      <c r="E3300" s="76" t="s">
        <v>107</v>
      </c>
      <c r="F3300" s="8"/>
      <c r="G3300" s="8"/>
      <c r="H3300" s="15">
        <v>7</v>
      </c>
      <c r="I3300" s="13">
        <f t="shared" si="153"/>
        <v>1954</v>
      </c>
      <c r="J3300" s="8">
        <f t="shared" si="154"/>
        <v>3</v>
      </c>
      <c r="K3300" s="6">
        <f t="shared" si="155"/>
        <v>3</v>
      </c>
    </row>
    <row r="3301" spans="3:11" x14ac:dyDescent="0.25">
      <c r="C3301" s="14">
        <v>43939</v>
      </c>
      <c r="D3301" s="8">
        <v>0.66666666666666663</v>
      </c>
      <c r="E3301" s="76" t="s">
        <v>107</v>
      </c>
      <c r="F3301" s="8"/>
      <c r="G3301" s="8"/>
      <c r="H3301" s="15">
        <v>7</v>
      </c>
      <c r="I3301" s="13">
        <f t="shared" si="153"/>
        <v>1954</v>
      </c>
      <c r="J3301" s="8">
        <f t="shared" si="154"/>
        <v>2</v>
      </c>
      <c r="K3301" s="6">
        <f t="shared" si="155"/>
        <v>3</v>
      </c>
    </row>
    <row r="3302" spans="3:11" x14ac:dyDescent="0.25">
      <c r="C3302" s="14">
        <v>43939</v>
      </c>
      <c r="D3302" s="8">
        <v>0.66666666666666663</v>
      </c>
      <c r="E3302" s="76" t="s">
        <v>107</v>
      </c>
      <c r="F3302" s="8"/>
      <c r="G3302" s="8"/>
      <c r="H3302" s="15">
        <v>7</v>
      </c>
      <c r="I3302" s="13">
        <f t="shared" si="153"/>
        <v>1954</v>
      </c>
      <c r="J3302" s="8">
        <f t="shared" si="154"/>
        <v>1</v>
      </c>
      <c r="K3302" s="6">
        <f t="shared" si="155"/>
        <v>3</v>
      </c>
    </row>
    <row r="3303" spans="3:11" x14ac:dyDescent="0.25">
      <c r="C3303" s="14">
        <v>43946</v>
      </c>
      <c r="D3303" s="8">
        <v>0.56944444444444442</v>
      </c>
      <c r="E3303" s="76" t="s">
        <v>225</v>
      </c>
      <c r="F3303" s="8"/>
      <c r="G3303" s="8"/>
      <c r="H3303" s="15">
        <v>2</v>
      </c>
      <c r="I3303" s="13">
        <f t="shared" si="153"/>
        <v>1955</v>
      </c>
      <c r="J3303" s="8">
        <f t="shared" si="154"/>
        <v>3</v>
      </c>
      <c r="K3303" s="6">
        <f t="shared" si="155"/>
        <v>3</v>
      </c>
    </row>
    <row r="3304" spans="3:11" x14ac:dyDescent="0.25">
      <c r="C3304" s="14">
        <v>43946</v>
      </c>
      <c r="D3304" s="8">
        <v>0.56944444444444442</v>
      </c>
      <c r="E3304" s="76" t="s">
        <v>225</v>
      </c>
      <c r="F3304" s="8"/>
      <c r="G3304" s="8"/>
      <c r="H3304" s="15">
        <v>2</v>
      </c>
      <c r="I3304" s="13">
        <f t="shared" si="153"/>
        <v>1955</v>
      </c>
      <c r="J3304" s="8">
        <f t="shared" si="154"/>
        <v>2</v>
      </c>
      <c r="K3304" s="6">
        <f t="shared" si="155"/>
        <v>3</v>
      </c>
    </row>
    <row r="3305" spans="3:11" x14ac:dyDescent="0.25">
      <c r="C3305" s="14">
        <v>43946</v>
      </c>
      <c r="D3305" s="8">
        <v>0.56944444444444442</v>
      </c>
      <c r="E3305" s="76" t="s">
        <v>225</v>
      </c>
      <c r="F3305" s="8"/>
      <c r="G3305" s="8"/>
      <c r="H3305" s="15">
        <v>2</v>
      </c>
      <c r="I3305" s="13">
        <f t="shared" si="153"/>
        <v>1955</v>
      </c>
      <c r="J3305" s="8">
        <f t="shared" si="154"/>
        <v>1</v>
      </c>
      <c r="K3305" s="6">
        <f t="shared" si="155"/>
        <v>3</v>
      </c>
    </row>
    <row r="3306" spans="3:11" x14ac:dyDescent="0.25">
      <c r="C3306" s="14">
        <v>43946</v>
      </c>
      <c r="D3306" s="8">
        <v>0.59375</v>
      </c>
      <c r="E3306" s="76" t="s">
        <v>225</v>
      </c>
      <c r="F3306" s="8"/>
      <c r="G3306" s="8"/>
      <c r="H3306" s="15">
        <v>3</v>
      </c>
      <c r="I3306" s="13">
        <f t="shared" si="153"/>
        <v>1956</v>
      </c>
      <c r="J3306" s="8">
        <f t="shared" si="154"/>
        <v>3</v>
      </c>
      <c r="K3306" s="6">
        <f t="shared" si="155"/>
        <v>3</v>
      </c>
    </row>
    <row r="3307" spans="3:11" x14ac:dyDescent="0.25">
      <c r="C3307" s="14">
        <v>43946</v>
      </c>
      <c r="D3307" s="8">
        <v>0.59375</v>
      </c>
      <c r="E3307" s="76" t="s">
        <v>225</v>
      </c>
      <c r="F3307" s="8"/>
      <c r="G3307" s="8"/>
      <c r="H3307" s="15">
        <v>3</v>
      </c>
      <c r="I3307" s="13">
        <f t="shared" si="153"/>
        <v>1956</v>
      </c>
      <c r="J3307" s="8">
        <f t="shared" si="154"/>
        <v>2</v>
      </c>
      <c r="K3307" s="6">
        <f t="shared" si="155"/>
        <v>3</v>
      </c>
    </row>
    <row r="3308" spans="3:11" x14ac:dyDescent="0.25">
      <c r="C3308" s="14">
        <v>43946</v>
      </c>
      <c r="D3308" s="8">
        <v>0.59375</v>
      </c>
      <c r="E3308" s="76" t="s">
        <v>225</v>
      </c>
      <c r="F3308" s="8"/>
      <c r="G3308" s="8"/>
      <c r="H3308" s="15">
        <v>3</v>
      </c>
      <c r="I3308" s="13">
        <f t="shared" si="153"/>
        <v>1956</v>
      </c>
      <c r="J3308" s="8">
        <f t="shared" si="154"/>
        <v>1</v>
      </c>
      <c r="K3308" s="6">
        <f t="shared" si="155"/>
        <v>3</v>
      </c>
    </row>
    <row r="3309" spans="3:11" x14ac:dyDescent="0.25">
      <c r="C3309" s="14">
        <v>43946</v>
      </c>
      <c r="D3309" s="8">
        <v>0.61805555555555558</v>
      </c>
      <c r="E3309" s="76" t="s">
        <v>225</v>
      </c>
      <c r="F3309" s="8"/>
      <c r="G3309" s="8"/>
      <c r="H3309" s="15">
        <v>4</v>
      </c>
      <c r="I3309" s="13">
        <f t="shared" si="153"/>
        <v>1957</v>
      </c>
      <c r="J3309" s="8">
        <f t="shared" si="154"/>
        <v>1</v>
      </c>
      <c r="K3309" s="6">
        <f t="shared" si="155"/>
        <v>1</v>
      </c>
    </row>
    <row r="3310" spans="3:11" x14ac:dyDescent="0.25">
      <c r="C3310" s="14">
        <v>43946</v>
      </c>
      <c r="D3310" s="8">
        <v>0.64236111111111105</v>
      </c>
      <c r="E3310" s="76" t="s">
        <v>225</v>
      </c>
      <c r="F3310" s="8"/>
      <c r="G3310" s="8"/>
      <c r="H3310" s="15">
        <v>5</v>
      </c>
      <c r="I3310" s="13">
        <f t="shared" si="153"/>
        <v>1958</v>
      </c>
      <c r="J3310" s="8">
        <f t="shared" si="154"/>
        <v>3</v>
      </c>
      <c r="K3310" s="6">
        <f t="shared" si="155"/>
        <v>3</v>
      </c>
    </row>
    <row r="3311" spans="3:11" x14ac:dyDescent="0.25">
      <c r="C3311" s="14">
        <v>43946</v>
      </c>
      <c r="D3311" s="8">
        <v>0.64236111111111105</v>
      </c>
      <c r="E3311" s="76" t="s">
        <v>225</v>
      </c>
      <c r="F3311" s="8"/>
      <c r="G3311" s="8"/>
      <c r="H3311" s="15">
        <v>5</v>
      </c>
      <c r="I3311" s="13">
        <f t="shared" si="153"/>
        <v>1958</v>
      </c>
      <c r="J3311" s="8">
        <f t="shared" si="154"/>
        <v>2</v>
      </c>
      <c r="K3311" s="6">
        <f t="shared" si="155"/>
        <v>3</v>
      </c>
    </row>
    <row r="3312" spans="3:11" x14ac:dyDescent="0.25">
      <c r="C3312" s="14">
        <v>43946</v>
      </c>
      <c r="D3312" s="8">
        <v>0.64236111111111105</v>
      </c>
      <c r="E3312" s="76" t="s">
        <v>225</v>
      </c>
      <c r="F3312" s="8"/>
      <c r="G3312" s="8"/>
      <c r="H3312" s="15">
        <v>5</v>
      </c>
      <c r="I3312" s="13">
        <f t="shared" si="153"/>
        <v>1958</v>
      </c>
      <c r="J3312" s="8">
        <f t="shared" si="154"/>
        <v>1</v>
      </c>
      <c r="K3312" s="6">
        <f t="shared" si="155"/>
        <v>3</v>
      </c>
    </row>
    <row r="3313" spans="3:11" x14ac:dyDescent="0.25">
      <c r="C3313" s="14">
        <v>43946</v>
      </c>
      <c r="D3313" s="8">
        <v>0.66666666666666663</v>
      </c>
      <c r="E3313" s="76" t="s">
        <v>225</v>
      </c>
      <c r="F3313" s="8"/>
      <c r="G3313" s="8"/>
      <c r="H3313" s="15">
        <v>6</v>
      </c>
      <c r="I3313" s="13">
        <f t="shared" si="153"/>
        <v>1959</v>
      </c>
      <c r="J3313" s="8">
        <f t="shared" si="154"/>
        <v>3</v>
      </c>
      <c r="K3313" s="6">
        <f t="shared" si="155"/>
        <v>3</v>
      </c>
    </row>
    <row r="3314" spans="3:11" x14ac:dyDescent="0.25">
      <c r="C3314" s="14">
        <v>43946</v>
      </c>
      <c r="D3314" s="8">
        <v>0.66666666666666663</v>
      </c>
      <c r="E3314" s="76" t="s">
        <v>225</v>
      </c>
      <c r="F3314" s="8"/>
      <c r="G3314" s="8"/>
      <c r="H3314" s="15">
        <v>6</v>
      </c>
      <c r="I3314" s="13">
        <f t="shared" si="153"/>
        <v>1959</v>
      </c>
      <c r="J3314" s="8">
        <f t="shared" si="154"/>
        <v>2</v>
      </c>
      <c r="K3314" s="6">
        <f t="shared" si="155"/>
        <v>3</v>
      </c>
    </row>
    <row r="3315" spans="3:11" x14ac:dyDescent="0.25">
      <c r="C3315" s="14">
        <v>43946</v>
      </c>
      <c r="D3315" s="8">
        <v>0.66666666666666663</v>
      </c>
      <c r="E3315" s="76" t="s">
        <v>225</v>
      </c>
      <c r="F3315" s="8"/>
      <c r="G3315" s="8"/>
      <c r="H3315" s="15">
        <v>6</v>
      </c>
      <c r="I3315" s="13">
        <f t="shared" si="153"/>
        <v>1959</v>
      </c>
      <c r="J3315" s="8">
        <f t="shared" si="154"/>
        <v>1</v>
      </c>
      <c r="K3315" s="6">
        <f t="shared" si="155"/>
        <v>3</v>
      </c>
    </row>
    <row r="3316" spans="3:11" x14ac:dyDescent="0.25">
      <c r="C3316" s="14">
        <v>43946</v>
      </c>
      <c r="D3316" s="8">
        <v>0.69097222222222221</v>
      </c>
      <c r="E3316" s="76" t="s">
        <v>225</v>
      </c>
      <c r="F3316" s="8"/>
      <c r="G3316" s="8"/>
      <c r="H3316" s="15">
        <v>7</v>
      </c>
      <c r="I3316" s="13">
        <f t="shared" si="153"/>
        <v>1960</v>
      </c>
      <c r="J3316" s="8">
        <f t="shared" si="154"/>
        <v>3</v>
      </c>
      <c r="K3316" s="6">
        <f t="shared" si="155"/>
        <v>3</v>
      </c>
    </row>
    <row r="3317" spans="3:11" x14ac:dyDescent="0.25">
      <c r="C3317" s="14">
        <v>43946</v>
      </c>
      <c r="D3317" s="8">
        <v>0.69097222222222221</v>
      </c>
      <c r="E3317" s="76" t="s">
        <v>225</v>
      </c>
      <c r="F3317" s="8"/>
      <c r="G3317" s="8"/>
      <c r="H3317" s="15">
        <v>7</v>
      </c>
      <c r="I3317" s="13">
        <f t="shared" si="153"/>
        <v>1960</v>
      </c>
      <c r="J3317" s="8">
        <f t="shared" si="154"/>
        <v>2</v>
      </c>
      <c r="K3317" s="6">
        <f t="shared" si="155"/>
        <v>3</v>
      </c>
    </row>
    <row r="3318" spans="3:11" x14ac:dyDescent="0.25">
      <c r="C3318" s="14">
        <v>43946</v>
      </c>
      <c r="D3318" s="8">
        <v>0.69097222222222221</v>
      </c>
      <c r="E3318" s="76" t="s">
        <v>225</v>
      </c>
      <c r="F3318" s="8"/>
      <c r="G3318" s="8"/>
      <c r="H3318" s="15">
        <v>7</v>
      </c>
      <c r="I3318" s="13">
        <f t="shared" si="153"/>
        <v>1960</v>
      </c>
      <c r="J3318" s="8">
        <f t="shared" si="154"/>
        <v>1</v>
      </c>
      <c r="K3318" s="6">
        <f t="shared" si="155"/>
        <v>3</v>
      </c>
    </row>
    <row r="3319" spans="3:11" x14ac:dyDescent="0.25">
      <c r="C3319" s="14">
        <v>43946</v>
      </c>
      <c r="D3319" s="8">
        <v>0.71527777777777779</v>
      </c>
      <c r="E3319" s="76" t="s">
        <v>225</v>
      </c>
      <c r="F3319" s="8"/>
      <c r="G3319" s="8"/>
      <c r="H3319" s="15">
        <v>8</v>
      </c>
      <c r="I3319" s="13">
        <f t="shared" si="153"/>
        <v>1961</v>
      </c>
      <c r="J3319" s="8">
        <f t="shared" si="154"/>
        <v>3</v>
      </c>
      <c r="K3319" s="6">
        <f t="shared" si="155"/>
        <v>3</v>
      </c>
    </row>
    <row r="3320" spans="3:11" x14ac:dyDescent="0.25">
      <c r="C3320" s="14">
        <v>43946</v>
      </c>
      <c r="D3320" s="8">
        <v>0.71527777777777779</v>
      </c>
      <c r="E3320" s="76" t="s">
        <v>225</v>
      </c>
      <c r="F3320" s="8"/>
      <c r="G3320" s="8"/>
      <c r="H3320" s="15">
        <v>8</v>
      </c>
      <c r="I3320" s="13">
        <f t="shared" si="153"/>
        <v>1961</v>
      </c>
      <c r="J3320" s="8">
        <f t="shared" si="154"/>
        <v>2</v>
      </c>
      <c r="K3320" s="6">
        <f t="shared" si="155"/>
        <v>3</v>
      </c>
    </row>
    <row r="3321" spans="3:11" x14ac:dyDescent="0.25">
      <c r="C3321" s="14">
        <v>43946</v>
      </c>
      <c r="D3321" s="8">
        <v>0.71527777777777779</v>
      </c>
      <c r="E3321" s="76" t="s">
        <v>225</v>
      </c>
      <c r="F3321" s="8"/>
      <c r="G3321" s="8"/>
      <c r="H3321" s="15">
        <v>8</v>
      </c>
      <c r="I3321" s="13">
        <f t="shared" si="153"/>
        <v>1961</v>
      </c>
      <c r="J3321" s="8">
        <f t="shared" si="154"/>
        <v>1</v>
      </c>
      <c r="K3321" s="6">
        <f t="shared" si="155"/>
        <v>3</v>
      </c>
    </row>
    <row r="3322" spans="3:11" x14ac:dyDescent="0.25">
      <c r="C3322" s="14">
        <v>43953</v>
      </c>
      <c r="D3322" s="8">
        <v>0.57291666666666663</v>
      </c>
      <c r="E3322" s="76" t="s">
        <v>232</v>
      </c>
      <c r="F3322" s="8"/>
      <c r="G3322" s="8"/>
      <c r="H3322" s="15">
        <v>4</v>
      </c>
      <c r="I3322" s="13">
        <f t="shared" si="153"/>
        <v>1962</v>
      </c>
      <c r="J3322" s="8">
        <f t="shared" si="154"/>
        <v>3</v>
      </c>
      <c r="K3322" s="6">
        <f t="shared" si="155"/>
        <v>3</v>
      </c>
    </row>
    <row r="3323" spans="3:11" x14ac:dyDescent="0.25">
      <c r="C3323" s="14">
        <v>43953</v>
      </c>
      <c r="D3323" s="8">
        <v>0.57291666666666663</v>
      </c>
      <c r="E3323" s="76" t="s">
        <v>232</v>
      </c>
      <c r="F3323" s="8"/>
      <c r="G3323" s="8"/>
      <c r="H3323" s="15">
        <v>4</v>
      </c>
      <c r="I3323" s="13">
        <f t="shared" si="153"/>
        <v>1962</v>
      </c>
      <c r="J3323" s="8">
        <f t="shared" si="154"/>
        <v>2</v>
      </c>
      <c r="K3323" s="6">
        <f t="shared" si="155"/>
        <v>3</v>
      </c>
    </row>
    <row r="3324" spans="3:11" x14ac:dyDescent="0.25">
      <c r="C3324" s="14">
        <v>43953</v>
      </c>
      <c r="D3324" s="8">
        <v>0.57291666666666663</v>
      </c>
      <c r="E3324" s="76" t="s">
        <v>232</v>
      </c>
      <c r="F3324" s="8"/>
      <c r="G3324" s="8"/>
      <c r="H3324" s="15">
        <v>4</v>
      </c>
      <c r="I3324" s="13">
        <f t="shared" si="153"/>
        <v>1962</v>
      </c>
      <c r="J3324" s="8">
        <f t="shared" si="154"/>
        <v>1</v>
      </c>
      <c r="K3324" s="6">
        <f t="shared" si="155"/>
        <v>3</v>
      </c>
    </row>
    <row r="3325" spans="3:11" x14ac:dyDescent="0.25">
      <c r="C3325" s="14">
        <v>43953</v>
      </c>
      <c r="D3325" s="8">
        <v>0.62847222222222221</v>
      </c>
      <c r="E3325" s="76" t="s">
        <v>232</v>
      </c>
      <c r="F3325" s="8"/>
      <c r="G3325" s="8"/>
      <c r="H3325" s="15">
        <v>6</v>
      </c>
      <c r="I3325" s="13">
        <f t="shared" si="153"/>
        <v>1963</v>
      </c>
      <c r="J3325" s="8">
        <f t="shared" si="154"/>
        <v>3</v>
      </c>
      <c r="K3325" s="6">
        <f t="shared" si="155"/>
        <v>3</v>
      </c>
    </row>
    <row r="3326" spans="3:11" x14ac:dyDescent="0.25">
      <c r="C3326" s="14">
        <v>43953</v>
      </c>
      <c r="D3326" s="8">
        <v>0.62847222222222221</v>
      </c>
      <c r="E3326" s="76" t="s">
        <v>232</v>
      </c>
      <c r="F3326" s="8"/>
      <c r="G3326" s="8"/>
      <c r="H3326" s="15">
        <v>6</v>
      </c>
      <c r="I3326" s="13">
        <f t="shared" si="153"/>
        <v>1963</v>
      </c>
      <c r="J3326" s="8">
        <f t="shared" si="154"/>
        <v>2</v>
      </c>
      <c r="K3326" s="6">
        <f t="shared" si="155"/>
        <v>3</v>
      </c>
    </row>
    <row r="3327" spans="3:11" x14ac:dyDescent="0.25">
      <c r="C3327" s="14">
        <v>43953</v>
      </c>
      <c r="D3327" s="8">
        <v>0.62847222222222221</v>
      </c>
      <c r="E3327" s="76" t="s">
        <v>232</v>
      </c>
      <c r="F3327" s="8"/>
      <c r="G3327" s="8"/>
      <c r="H3327" s="15">
        <v>6</v>
      </c>
      <c r="I3327" s="13">
        <f t="shared" si="153"/>
        <v>1963</v>
      </c>
      <c r="J3327" s="8">
        <f t="shared" si="154"/>
        <v>1</v>
      </c>
      <c r="K3327" s="6">
        <f t="shared" si="155"/>
        <v>3</v>
      </c>
    </row>
    <row r="3328" spans="3:11" x14ac:dyDescent="0.25">
      <c r="C3328" s="14">
        <v>43953</v>
      </c>
      <c r="D3328" s="8">
        <v>0.68402777777777779</v>
      </c>
      <c r="E3328" s="76" t="s">
        <v>232</v>
      </c>
      <c r="F3328" s="8"/>
      <c r="G3328" s="8"/>
      <c r="H3328" s="15">
        <v>8</v>
      </c>
      <c r="I3328" s="13">
        <f t="shared" si="153"/>
        <v>1964</v>
      </c>
      <c r="J3328" s="8">
        <f t="shared" si="154"/>
        <v>3</v>
      </c>
      <c r="K3328" s="6">
        <f t="shared" si="155"/>
        <v>3</v>
      </c>
    </row>
    <row r="3329" spans="3:11" x14ac:dyDescent="0.25">
      <c r="C3329" s="14">
        <v>43953</v>
      </c>
      <c r="D3329" s="8">
        <v>0.68402777777777779</v>
      </c>
      <c r="E3329" s="76" t="s">
        <v>232</v>
      </c>
      <c r="F3329" s="8"/>
      <c r="G3329" s="8"/>
      <c r="H3329" s="15">
        <v>8</v>
      </c>
      <c r="I3329" s="13">
        <f t="shared" si="153"/>
        <v>1964</v>
      </c>
      <c r="J3329" s="8">
        <f t="shared" si="154"/>
        <v>2</v>
      </c>
      <c r="K3329" s="6">
        <f t="shared" si="155"/>
        <v>3</v>
      </c>
    </row>
    <row r="3330" spans="3:11" x14ac:dyDescent="0.25">
      <c r="C3330" s="14">
        <v>43953</v>
      </c>
      <c r="D3330" s="8">
        <v>0.68402777777777779</v>
      </c>
      <c r="E3330" s="76" t="s">
        <v>232</v>
      </c>
      <c r="F3330" s="8"/>
      <c r="G3330" s="8"/>
      <c r="H3330" s="15">
        <v>8</v>
      </c>
      <c r="I3330" s="13">
        <f t="shared" si="153"/>
        <v>1964</v>
      </c>
      <c r="J3330" s="8">
        <f t="shared" si="154"/>
        <v>1</v>
      </c>
      <c r="K3330" s="6">
        <f t="shared" si="155"/>
        <v>3</v>
      </c>
    </row>
    <row r="3331" spans="3:11" x14ac:dyDescent="0.25">
      <c r="C3331" s="14">
        <v>43953</v>
      </c>
      <c r="D3331" s="8">
        <v>0.70486111111111116</v>
      </c>
      <c r="E3331" s="76" t="s">
        <v>232</v>
      </c>
      <c r="F3331" s="8"/>
      <c r="G3331" s="8"/>
      <c r="H3331" s="15">
        <v>9</v>
      </c>
      <c r="I3331" s="13">
        <f t="shared" si="153"/>
        <v>1965</v>
      </c>
      <c r="J3331" s="8">
        <f t="shared" si="154"/>
        <v>3</v>
      </c>
      <c r="K3331" s="6">
        <f t="shared" si="155"/>
        <v>3</v>
      </c>
    </row>
    <row r="3332" spans="3:11" x14ac:dyDescent="0.25">
      <c r="C3332" s="14">
        <v>43953</v>
      </c>
      <c r="D3332" s="8">
        <v>0.70486111111111116</v>
      </c>
      <c r="E3332" s="76" t="s">
        <v>232</v>
      </c>
      <c r="F3332" s="8"/>
      <c r="G3332" s="8"/>
      <c r="H3332" s="15">
        <v>9</v>
      </c>
      <c r="I3332" s="13">
        <f t="shared" si="153"/>
        <v>1965</v>
      </c>
      <c r="J3332" s="8">
        <f t="shared" si="154"/>
        <v>2</v>
      </c>
      <c r="K3332" s="6">
        <f t="shared" si="155"/>
        <v>3</v>
      </c>
    </row>
    <row r="3333" spans="3:11" x14ac:dyDescent="0.25">
      <c r="C3333" s="14">
        <v>43953</v>
      </c>
      <c r="D3333" s="8">
        <v>0.70486111111111116</v>
      </c>
      <c r="E3333" s="76" t="s">
        <v>232</v>
      </c>
      <c r="F3333" s="8"/>
      <c r="G3333" s="8"/>
      <c r="H3333" s="15">
        <v>9</v>
      </c>
      <c r="I3333" s="13">
        <f t="shared" si="153"/>
        <v>1965</v>
      </c>
      <c r="J3333" s="8">
        <f t="shared" si="154"/>
        <v>1</v>
      </c>
      <c r="K3333" s="6">
        <f t="shared" si="155"/>
        <v>3</v>
      </c>
    </row>
    <row r="3334" spans="3:11" x14ac:dyDescent="0.25">
      <c r="C3334" s="14">
        <v>43960</v>
      </c>
      <c r="D3334" s="8">
        <v>0.53819444444444442</v>
      </c>
      <c r="E3334" s="76" t="s">
        <v>107</v>
      </c>
      <c r="F3334" s="8"/>
      <c r="G3334" s="8"/>
      <c r="H3334" s="15">
        <v>3</v>
      </c>
      <c r="I3334" s="13">
        <f t="shared" ref="I3334:I3397" si="156">IF(AND(C3334=C3333,H3334=H3333,D3333=D3334),I3333,I3333+1)</f>
        <v>1966</v>
      </c>
      <c r="J3334" s="8">
        <f t="shared" ref="J3334:J3397" si="157">IF(I3334=I3336,3,IF(I3334=I3335,2,1))</f>
        <v>3</v>
      </c>
      <c r="K3334" s="6">
        <f t="shared" ref="K3334:K3397" si="158">IF(J3332=3,3,IF(J3333=3,3,IF(J3333=2,2,J3334)))</f>
        <v>3</v>
      </c>
    </row>
    <row r="3335" spans="3:11" x14ac:dyDescent="0.25">
      <c r="C3335" s="14">
        <v>43960</v>
      </c>
      <c r="D3335" s="8">
        <v>0.53819444444444442</v>
      </c>
      <c r="E3335" s="76" t="s">
        <v>107</v>
      </c>
      <c r="F3335" s="8"/>
      <c r="G3335" s="8"/>
      <c r="H3335" s="15">
        <v>3</v>
      </c>
      <c r="I3335" s="13">
        <f t="shared" si="156"/>
        <v>1966</v>
      </c>
      <c r="J3335" s="8">
        <f t="shared" si="157"/>
        <v>2</v>
      </c>
      <c r="K3335" s="6">
        <f t="shared" si="158"/>
        <v>3</v>
      </c>
    </row>
    <row r="3336" spans="3:11" x14ac:dyDescent="0.25">
      <c r="C3336" s="14">
        <v>43960</v>
      </c>
      <c r="D3336" s="8">
        <v>0.53819444444444442</v>
      </c>
      <c r="E3336" s="76" t="s">
        <v>107</v>
      </c>
      <c r="F3336" s="8"/>
      <c r="G3336" s="8"/>
      <c r="H3336" s="15">
        <v>3</v>
      </c>
      <c r="I3336" s="13">
        <f t="shared" si="156"/>
        <v>1966</v>
      </c>
      <c r="J3336" s="8">
        <f t="shared" si="157"/>
        <v>1</v>
      </c>
      <c r="K3336" s="6">
        <f t="shared" si="158"/>
        <v>3</v>
      </c>
    </row>
    <row r="3337" spans="3:11" x14ac:dyDescent="0.25">
      <c r="C3337" s="14">
        <v>43960</v>
      </c>
      <c r="D3337" s="8">
        <v>0.57291666666666663</v>
      </c>
      <c r="E3337" s="76" t="s">
        <v>107</v>
      </c>
      <c r="F3337" s="8"/>
      <c r="G3337" s="8"/>
      <c r="H3337" s="15">
        <v>4</v>
      </c>
      <c r="I3337" s="13">
        <f t="shared" si="156"/>
        <v>1967</v>
      </c>
      <c r="J3337" s="8">
        <f t="shared" si="157"/>
        <v>3</v>
      </c>
      <c r="K3337" s="6">
        <f t="shared" si="158"/>
        <v>3</v>
      </c>
    </row>
    <row r="3338" spans="3:11" x14ac:dyDescent="0.25">
      <c r="C3338" s="14">
        <v>43960</v>
      </c>
      <c r="D3338" s="8">
        <v>0.57291666666666663</v>
      </c>
      <c r="E3338" s="76" t="s">
        <v>107</v>
      </c>
      <c r="F3338" s="8"/>
      <c r="G3338" s="8"/>
      <c r="H3338" s="15">
        <v>4</v>
      </c>
      <c r="I3338" s="13">
        <f t="shared" si="156"/>
        <v>1967</v>
      </c>
      <c r="J3338" s="8">
        <f t="shared" si="157"/>
        <v>2</v>
      </c>
      <c r="K3338" s="6">
        <f t="shared" si="158"/>
        <v>3</v>
      </c>
    </row>
    <row r="3339" spans="3:11" x14ac:dyDescent="0.25">
      <c r="C3339" s="14">
        <v>43960</v>
      </c>
      <c r="D3339" s="8">
        <v>0.57291666666666663</v>
      </c>
      <c r="E3339" s="76" t="s">
        <v>107</v>
      </c>
      <c r="F3339" s="8"/>
      <c r="G3339" s="8"/>
      <c r="H3339" s="15">
        <v>4</v>
      </c>
      <c r="I3339" s="13">
        <f t="shared" si="156"/>
        <v>1967</v>
      </c>
      <c r="J3339" s="8">
        <f t="shared" si="157"/>
        <v>1</v>
      </c>
      <c r="K3339" s="6">
        <f t="shared" si="158"/>
        <v>3</v>
      </c>
    </row>
    <row r="3340" spans="3:11" x14ac:dyDescent="0.25">
      <c r="C3340" s="14">
        <v>43960</v>
      </c>
      <c r="D3340" s="8">
        <v>0.59375</v>
      </c>
      <c r="E3340" s="76" t="s">
        <v>107</v>
      </c>
      <c r="F3340" s="8"/>
      <c r="G3340" s="8"/>
      <c r="H3340" s="15">
        <v>5</v>
      </c>
      <c r="I3340" s="13">
        <f t="shared" si="156"/>
        <v>1968</v>
      </c>
      <c r="J3340" s="8">
        <f t="shared" si="157"/>
        <v>3</v>
      </c>
      <c r="K3340" s="6">
        <f t="shared" si="158"/>
        <v>3</v>
      </c>
    </row>
    <row r="3341" spans="3:11" x14ac:dyDescent="0.25">
      <c r="C3341" s="14">
        <v>43960</v>
      </c>
      <c r="D3341" s="8">
        <v>0.59375</v>
      </c>
      <c r="E3341" s="76" t="s">
        <v>107</v>
      </c>
      <c r="F3341" s="8"/>
      <c r="G3341" s="8"/>
      <c r="H3341" s="15">
        <v>5</v>
      </c>
      <c r="I3341" s="13">
        <f t="shared" si="156"/>
        <v>1968</v>
      </c>
      <c r="J3341" s="8">
        <f t="shared" si="157"/>
        <v>2</v>
      </c>
      <c r="K3341" s="6">
        <f t="shared" si="158"/>
        <v>3</v>
      </c>
    </row>
    <row r="3342" spans="3:11" x14ac:dyDescent="0.25">
      <c r="C3342" s="14">
        <v>43960</v>
      </c>
      <c r="D3342" s="8">
        <v>0.59375</v>
      </c>
      <c r="E3342" s="76" t="s">
        <v>107</v>
      </c>
      <c r="F3342" s="8"/>
      <c r="G3342" s="8"/>
      <c r="H3342" s="15">
        <v>5</v>
      </c>
      <c r="I3342" s="13">
        <f t="shared" si="156"/>
        <v>1968</v>
      </c>
      <c r="J3342" s="8">
        <f t="shared" si="157"/>
        <v>1</v>
      </c>
      <c r="K3342" s="6">
        <f t="shared" si="158"/>
        <v>3</v>
      </c>
    </row>
    <row r="3343" spans="3:11" x14ac:dyDescent="0.25">
      <c r="C3343" s="14">
        <v>43960</v>
      </c>
      <c r="D3343" s="8">
        <v>0.62152777777777779</v>
      </c>
      <c r="E3343" s="76" t="s">
        <v>107</v>
      </c>
      <c r="F3343" s="8"/>
      <c r="G3343" s="8"/>
      <c r="H3343" s="15">
        <v>6</v>
      </c>
      <c r="I3343" s="13">
        <f t="shared" si="156"/>
        <v>1969</v>
      </c>
      <c r="J3343" s="8">
        <f t="shared" si="157"/>
        <v>3</v>
      </c>
      <c r="K3343" s="6">
        <f t="shared" si="158"/>
        <v>3</v>
      </c>
    </row>
    <row r="3344" spans="3:11" x14ac:dyDescent="0.25">
      <c r="C3344" s="14">
        <v>43960</v>
      </c>
      <c r="D3344" s="8">
        <v>0.62152777777777779</v>
      </c>
      <c r="E3344" s="76" t="s">
        <v>107</v>
      </c>
      <c r="F3344" s="8"/>
      <c r="G3344" s="8"/>
      <c r="H3344" s="15">
        <v>6</v>
      </c>
      <c r="I3344" s="13">
        <f t="shared" si="156"/>
        <v>1969</v>
      </c>
      <c r="J3344" s="8">
        <f t="shared" si="157"/>
        <v>2</v>
      </c>
      <c r="K3344" s="6">
        <f t="shared" si="158"/>
        <v>3</v>
      </c>
    </row>
    <row r="3345" spans="3:11" x14ac:dyDescent="0.25">
      <c r="C3345" s="14">
        <v>43960</v>
      </c>
      <c r="D3345" s="8">
        <v>0.62152777777777779</v>
      </c>
      <c r="E3345" s="76" t="s">
        <v>107</v>
      </c>
      <c r="F3345" s="8"/>
      <c r="G3345" s="8"/>
      <c r="H3345" s="15">
        <v>6</v>
      </c>
      <c r="I3345" s="13">
        <f t="shared" si="156"/>
        <v>1969</v>
      </c>
      <c r="J3345" s="8">
        <f t="shared" si="157"/>
        <v>1</v>
      </c>
      <c r="K3345" s="6">
        <f t="shared" si="158"/>
        <v>3</v>
      </c>
    </row>
    <row r="3346" spans="3:11" x14ac:dyDescent="0.25">
      <c r="C3346" s="14">
        <v>43960</v>
      </c>
      <c r="D3346" s="8">
        <v>0.64930555555555558</v>
      </c>
      <c r="E3346" s="76" t="s">
        <v>107</v>
      </c>
      <c r="F3346" s="8"/>
      <c r="G3346" s="8"/>
      <c r="H3346" s="15">
        <v>7</v>
      </c>
      <c r="I3346" s="13">
        <f t="shared" si="156"/>
        <v>1970</v>
      </c>
      <c r="J3346" s="8">
        <f t="shared" si="157"/>
        <v>3</v>
      </c>
      <c r="K3346" s="6">
        <f t="shared" si="158"/>
        <v>3</v>
      </c>
    </row>
    <row r="3347" spans="3:11" x14ac:dyDescent="0.25">
      <c r="C3347" s="14">
        <v>43960</v>
      </c>
      <c r="D3347" s="8">
        <v>0.64930555555555558</v>
      </c>
      <c r="E3347" s="76" t="s">
        <v>107</v>
      </c>
      <c r="F3347" s="8"/>
      <c r="G3347" s="8"/>
      <c r="H3347" s="15">
        <v>7</v>
      </c>
      <c r="I3347" s="13">
        <f t="shared" si="156"/>
        <v>1970</v>
      </c>
      <c r="J3347" s="8">
        <f t="shared" si="157"/>
        <v>2</v>
      </c>
      <c r="K3347" s="6">
        <f t="shared" si="158"/>
        <v>3</v>
      </c>
    </row>
    <row r="3348" spans="3:11" x14ac:dyDescent="0.25">
      <c r="C3348" s="14">
        <v>43960</v>
      </c>
      <c r="D3348" s="8">
        <v>0.64930555555555558</v>
      </c>
      <c r="E3348" s="76" t="s">
        <v>107</v>
      </c>
      <c r="F3348" s="8"/>
      <c r="G3348" s="8"/>
      <c r="H3348" s="15">
        <v>7</v>
      </c>
      <c r="I3348" s="13">
        <f t="shared" si="156"/>
        <v>1970</v>
      </c>
      <c r="J3348" s="8">
        <f t="shared" si="157"/>
        <v>1</v>
      </c>
      <c r="K3348" s="6">
        <f t="shared" si="158"/>
        <v>3</v>
      </c>
    </row>
    <row r="3349" spans="3:11" x14ac:dyDescent="0.25">
      <c r="C3349" s="14">
        <v>43960</v>
      </c>
      <c r="D3349" s="8">
        <v>0.67708333333333337</v>
      </c>
      <c r="E3349" s="76" t="s">
        <v>107</v>
      </c>
      <c r="F3349" s="8"/>
      <c r="G3349" s="8"/>
      <c r="H3349" s="15">
        <v>8</v>
      </c>
      <c r="I3349" s="13">
        <f t="shared" si="156"/>
        <v>1971</v>
      </c>
      <c r="J3349" s="8">
        <f t="shared" si="157"/>
        <v>3</v>
      </c>
      <c r="K3349" s="6">
        <f t="shared" si="158"/>
        <v>3</v>
      </c>
    </row>
    <row r="3350" spans="3:11" x14ac:dyDescent="0.25">
      <c r="C3350" s="14">
        <v>43960</v>
      </c>
      <c r="D3350" s="8">
        <v>0.67708333333333337</v>
      </c>
      <c r="E3350" s="76" t="s">
        <v>107</v>
      </c>
      <c r="F3350" s="8"/>
      <c r="G3350" s="8"/>
      <c r="H3350" s="15">
        <v>8</v>
      </c>
      <c r="I3350" s="13">
        <f t="shared" si="156"/>
        <v>1971</v>
      </c>
      <c r="J3350" s="8">
        <f t="shared" si="157"/>
        <v>2</v>
      </c>
      <c r="K3350" s="6">
        <f t="shared" si="158"/>
        <v>3</v>
      </c>
    </row>
    <row r="3351" spans="3:11" x14ac:dyDescent="0.25">
      <c r="C3351" s="14">
        <v>43960</v>
      </c>
      <c r="D3351" s="8">
        <v>0.67708333333333337</v>
      </c>
      <c r="E3351" s="76" t="s">
        <v>107</v>
      </c>
      <c r="F3351" s="8"/>
      <c r="G3351" s="8"/>
      <c r="H3351" s="15">
        <v>8</v>
      </c>
      <c r="I3351" s="13">
        <f t="shared" si="156"/>
        <v>1971</v>
      </c>
      <c r="J3351" s="8">
        <f t="shared" si="157"/>
        <v>1</v>
      </c>
      <c r="K3351" s="6">
        <f t="shared" si="158"/>
        <v>3</v>
      </c>
    </row>
    <row r="3352" spans="3:11" x14ac:dyDescent="0.25">
      <c r="C3352" s="14">
        <v>43960</v>
      </c>
      <c r="D3352" s="8">
        <v>0.69791666666666663</v>
      </c>
      <c r="E3352" s="76" t="s">
        <v>107</v>
      </c>
      <c r="F3352" s="8"/>
      <c r="G3352" s="8"/>
      <c r="H3352" s="15">
        <v>9</v>
      </c>
      <c r="I3352" s="13">
        <f t="shared" si="156"/>
        <v>1972</v>
      </c>
      <c r="J3352" s="8">
        <f t="shared" si="157"/>
        <v>3</v>
      </c>
      <c r="K3352" s="6">
        <f t="shared" si="158"/>
        <v>3</v>
      </c>
    </row>
    <row r="3353" spans="3:11" x14ac:dyDescent="0.25">
      <c r="C3353" s="14">
        <v>43960</v>
      </c>
      <c r="D3353" s="8">
        <v>0.69791666666666663</v>
      </c>
      <c r="E3353" s="76" t="s">
        <v>107</v>
      </c>
      <c r="F3353" s="8"/>
      <c r="G3353" s="8"/>
      <c r="H3353" s="15">
        <v>9</v>
      </c>
      <c r="I3353" s="13">
        <f t="shared" si="156"/>
        <v>1972</v>
      </c>
      <c r="J3353" s="8">
        <f t="shared" si="157"/>
        <v>2</v>
      </c>
      <c r="K3353" s="6">
        <f t="shared" si="158"/>
        <v>3</v>
      </c>
    </row>
    <row r="3354" spans="3:11" x14ac:dyDescent="0.25">
      <c r="C3354" s="14">
        <v>43960</v>
      </c>
      <c r="D3354" s="8">
        <v>0.69791666666666663</v>
      </c>
      <c r="E3354" s="76" t="s">
        <v>107</v>
      </c>
      <c r="F3354" s="8"/>
      <c r="G3354" s="8"/>
      <c r="H3354" s="15">
        <v>9</v>
      </c>
      <c r="I3354" s="13">
        <f t="shared" si="156"/>
        <v>1972</v>
      </c>
      <c r="J3354" s="8">
        <f t="shared" si="157"/>
        <v>1</v>
      </c>
      <c r="K3354" s="6">
        <f t="shared" si="158"/>
        <v>3</v>
      </c>
    </row>
    <row r="3355" spans="3:11" x14ac:dyDescent="0.25">
      <c r="C3355" s="14">
        <v>43967</v>
      </c>
      <c r="D3355" s="8">
        <v>0.48958333333333331</v>
      </c>
      <c r="E3355" s="76" t="s">
        <v>239</v>
      </c>
      <c r="F3355" s="8"/>
      <c r="G3355" s="8"/>
      <c r="H3355" s="15">
        <v>1</v>
      </c>
      <c r="I3355" s="13">
        <f t="shared" si="156"/>
        <v>1973</v>
      </c>
      <c r="J3355" s="8">
        <f t="shared" si="157"/>
        <v>3</v>
      </c>
      <c r="K3355" s="6">
        <f t="shared" si="158"/>
        <v>3</v>
      </c>
    </row>
    <row r="3356" spans="3:11" x14ac:dyDescent="0.25">
      <c r="C3356" s="14">
        <v>43967</v>
      </c>
      <c r="D3356" s="8">
        <v>0.48958333333333331</v>
      </c>
      <c r="E3356" s="76" t="s">
        <v>239</v>
      </c>
      <c r="F3356" s="8"/>
      <c r="G3356" s="8"/>
      <c r="H3356" s="15">
        <v>1</v>
      </c>
      <c r="I3356" s="13">
        <f t="shared" si="156"/>
        <v>1973</v>
      </c>
      <c r="J3356" s="8">
        <f t="shared" si="157"/>
        <v>2</v>
      </c>
      <c r="K3356" s="6">
        <f t="shared" si="158"/>
        <v>3</v>
      </c>
    </row>
    <row r="3357" spans="3:11" x14ac:dyDescent="0.25">
      <c r="C3357" s="14">
        <v>43967</v>
      </c>
      <c r="D3357" s="8">
        <v>0.48958333333333331</v>
      </c>
      <c r="E3357" s="76" t="s">
        <v>239</v>
      </c>
      <c r="F3357" s="8"/>
      <c r="G3357" s="8"/>
      <c r="H3357" s="15">
        <v>1</v>
      </c>
      <c r="I3357" s="13">
        <f t="shared" si="156"/>
        <v>1973</v>
      </c>
      <c r="J3357" s="8">
        <f t="shared" si="157"/>
        <v>1</v>
      </c>
      <c r="K3357" s="6">
        <f t="shared" si="158"/>
        <v>3</v>
      </c>
    </row>
    <row r="3358" spans="3:11" x14ac:dyDescent="0.25">
      <c r="C3358" s="14">
        <v>43967</v>
      </c>
      <c r="D3358" s="8">
        <v>0.53819444444444442</v>
      </c>
      <c r="E3358" s="76" t="s">
        <v>239</v>
      </c>
      <c r="F3358" s="8"/>
      <c r="G3358" s="8"/>
      <c r="H3358" s="15">
        <v>3</v>
      </c>
      <c r="I3358" s="13">
        <f t="shared" si="156"/>
        <v>1974</v>
      </c>
      <c r="J3358" s="8">
        <f t="shared" si="157"/>
        <v>3</v>
      </c>
      <c r="K3358" s="6">
        <f t="shared" si="158"/>
        <v>3</v>
      </c>
    </row>
    <row r="3359" spans="3:11" x14ac:dyDescent="0.25">
      <c r="C3359" s="14">
        <v>43967</v>
      </c>
      <c r="D3359" s="8">
        <v>0.53819444444444442</v>
      </c>
      <c r="E3359" s="76" t="s">
        <v>239</v>
      </c>
      <c r="F3359" s="8"/>
      <c r="G3359" s="8"/>
      <c r="H3359" s="15">
        <v>3</v>
      </c>
      <c r="I3359" s="13">
        <f t="shared" si="156"/>
        <v>1974</v>
      </c>
      <c r="J3359" s="8">
        <f t="shared" si="157"/>
        <v>2</v>
      </c>
      <c r="K3359" s="6">
        <f t="shared" si="158"/>
        <v>3</v>
      </c>
    </row>
    <row r="3360" spans="3:11" x14ac:dyDescent="0.25">
      <c r="C3360" s="14">
        <v>43967</v>
      </c>
      <c r="D3360" s="8">
        <v>0.53819444444444442</v>
      </c>
      <c r="E3360" s="76" t="s">
        <v>239</v>
      </c>
      <c r="F3360" s="8"/>
      <c r="G3360" s="8"/>
      <c r="H3360" s="15">
        <v>3</v>
      </c>
      <c r="I3360" s="13">
        <f t="shared" si="156"/>
        <v>1974</v>
      </c>
      <c r="J3360" s="8">
        <f t="shared" si="157"/>
        <v>1</v>
      </c>
      <c r="K3360" s="6">
        <f t="shared" si="158"/>
        <v>3</v>
      </c>
    </row>
    <row r="3361" spans="3:11" x14ac:dyDescent="0.25">
      <c r="C3361" s="14">
        <v>43967</v>
      </c>
      <c r="D3361" s="8">
        <v>0.59027777777777779</v>
      </c>
      <c r="E3361" s="76" t="s">
        <v>239</v>
      </c>
      <c r="F3361" s="8"/>
      <c r="G3361" s="8"/>
      <c r="H3361" s="15">
        <v>5</v>
      </c>
      <c r="I3361" s="13">
        <f t="shared" si="156"/>
        <v>1975</v>
      </c>
      <c r="J3361" s="8">
        <f t="shared" si="157"/>
        <v>3</v>
      </c>
      <c r="K3361" s="6">
        <f t="shared" si="158"/>
        <v>3</v>
      </c>
    </row>
    <row r="3362" spans="3:11" x14ac:dyDescent="0.25">
      <c r="C3362" s="14">
        <v>43967</v>
      </c>
      <c r="D3362" s="8">
        <v>0.59027777777777779</v>
      </c>
      <c r="E3362" s="76" t="s">
        <v>239</v>
      </c>
      <c r="F3362" s="8"/>
      <c r="G3362" s="8"/>
      <c r="H3362" s="15">
        <v>5</v>
      </c>
      <c r="I3362" s="13">
        <f t="shared" si="156"/>
        <v>1975</v>
      </c>
      <c r="J3362" s="8">
        <f t="shared" si="157"/>
        <v>2</v>
      </c>
      <c r="K3362" s="6">
        <f t="shared" si="158"/>
        <v>3</v>
      </c>
    </row>
    <row r="3363" spans="3:11" x14ac:dyDescent="0.25">
      <c r="C3363" s="14">
        <v>43967</v>
      </c>
      <c r="D3363" s="8">
        <v>0.59027777777777779</v>
      </c>
      <c r="E3363" s="76" t="s">
        <v>239</v>
      </c>
      <c r="F3363" s="8"/>
      <c r="G3363" s="8"/>
      <c r="H3363" s="15">
        <v>5</v>
      </c>
      <c r="I3363" s="13">
        <f t="shared" si="156"/>
        <v>1975</v>
      </c>
      <c r="J3363" s="8">
        <f t="shared" si="157"/>
        <v>1</v>
      </c>
      <c r="K3363" s="6">
        <f t="shared" si="158"/>
        <v>3</v>
      </c>
    </row>
    <row r="3364" spans="3:11" x14ac:dyDescent="0.25">
      <c r="C3364" s="14">
        <v>43967</v>
      </c>
      <c r="D3364" s="8">
        <v>0.61805555555555558</v>
      </c>
      <c r="E3364" s="76" t="s">
        <v>239</v>
      </c>
      <c r="F3364" s="8"/>
      <c r="G3364" s="8"/>
      <c r="H3364" s="15">
        <v>6</v>
      </c>
      <c r="I3364" s="13">
        <f t="shared" si="156"/>
        <v>1976</v>
      </c>
      <c r="J3364" s="8">
        <f t="shared" si="157"/>
        <v>3</v>
      </c>
      <c r="K3364" s="6">
        <f t="shared" si="158"/>
        <v>3</v>
      </c>
    </row>
    <row r="3365" spans="3:11" x14ac:dyDescent="0.25">
      <c r="C3365" s="14">
        <v>43967</v>
      </c>
      <c r="D3365" s="8">
        <v>0.61805555555555558</v>
      </c>
      <c r="E3365" s="76" t="s">
        <v>239</v>
      </c>
      <c r="F3365" s="8"/>
      <c r="G3365" s="8"/>
      <c r="H3365" s="15">
        <v>6</v>
      </c>
      <c r="I3365" s="13">
        <f t="shared" si="156"/>
        <v>1976</v>
      </c>
      <c r="J3365" s="8">
        <f t="shared" si="157"/>
        <v>2</v>
      </c>
      <c r="K3365" s="6">
        <f t="shared" si="158"/>
        <v>3</v>
      </c>
    </row>
    <row r="3366" spans="3:11" x14ac:dyDescent="0.25">
      <c r="C3366" s="14">
        <v>43967</v>
      </c>
      <c r="D3366" s="8">
        <v>0.61805555555555558</v>
      </c>
      <c r="E3366" s="76" t="s">
        <v>239</v>
      </c>
      <c r="F3366" s="8"/>
      <c r="G3366" s="8"/>
      <c r="H3366" s="15">
        <v>6</v>
      </c>
      <c r="I3366" s="13">
        <f t="shared" si="156"/>
        <v>1976</v>
      </c>
      <c r="J3366" s="8">
        <f t="shared" si="157"/>
        <v>1</v>
      </c>
      <c r="K3366" s="6">
        <f t="shared" si="158"/>
        <v>3</v>
      </c>
    </row>
    <row r="3367" spans="3:11" x14ac:dyDescent="0.25">
      <c r="C3367" s="14">
        <v>43967</v>
      </c>
      <c r="D3367" s="8">
        <v>0.64583333333333337</v>
      </c>
      <c r="E3367" s="76" t="s">
        <v>239</v>
      </c>
      <c r="F3367" s="8"/>
      <c r="G3367" s="8"/>
      <c r="H3367" s="15">
        <v>7</v>
      </c>
      <c r="I3367" s="13">
        <f t="shared" si="156"/>
        <v>1977</v>
      </c>
      <c r="J3367" s="8">
        <f t="shared" si="157"/>
        <v>3</v>
      </c>
      <c r="K3367" s="6">
        <f t="shared" si="158"/>
        <v>3</v>
      </c>
    </row>
    <row r="3368" spans="3:11" x14ac:dyDescent="0.25">
      <c r="C3368" s="14">
        <v>43967</v>
      </c>
      <c r="D3368" s="8">
        <v>0.64583333333333337</v>
      </c>
      <c r="E3368" s="76" t="s">
        <v>239</v>
      </c>
      <c r="F3368" s="8"/>
      <c r="G3368" s="8"/>
      <c r="H3368" s="15">
        <v>7</v>
      </c>
      <c r="I3368" s="13">
        <f t="shared" si="156"/>
        <v>1977</v>
      </c>
      <c r="J3368" s="8">
        <f t="shared" si="157"/>
        <v>2</v>
      </c>
      <c r="K3368" s="6">
        <f t="shared" si="158"/>
        <v>3</v>
      </c>
    </row>
    <row r="3369" spans="3:11" x14ac:dyDescent="0.25">
      <c r="C3369" s="14">
        <v>43967</v>
      </c>
      <c r="D3369" s="8">
        <v>0.64583333333333337</v>
      </c>
      <c r="E3369" s="76" t="s">
        <v>239</v>
      </c>
      <c r="F3369" s="8"/>
      <c r="G3369" s="8"/>
      <c r="H3369" s="15">
        <v>7</v>
      </c>
      <c r="I3369" s="13">
        <f t="shared" si="156"/>
        <v>1977</v>
      </c>
      <c r="J3369" s="8">
        <f t="shared" si="157"/>
        <v>1</v>
      </c>
      <c r="K3369" s="6">
        <f t="shared" si="158"/>
        <v>3</v>
      </c>
    </row>
    <row r="3370" spans="3:11" x14ac:dyDescent="0.25">
      <c r="C3370" s="14">
        <v>43967</v>
      </c>
      <c r="D3370" s="8">
        <v>0.67361111111111116</v>
      </c>
      <c r="E3370" s="76" t="s">
        <v>239</v>
      </c>
      <c r="F3370" s="8"/>
      <c r="G3370" s="8"/>
      <c r="H3370" s="15">
        <v>8</v>
      </c>
      <c r="I3370" s="13">
        <f t="shared" si="156"/>
        <v>1978</v>
      </c>
      <c r="J3370" s="8">
        <f t="shared" si="157"/>
        <v>3</v>
      </c>
      <c r="K3370" s="6">
        <f t="shared" si="158"/>
        <v>3</v>
      </c>
    </row>
    <row r="3371" spans="3:11" x14ac:dyDescent="0.25">
      <c r="C3371" s="14">
        <v>43967</v>
      </c>
      <c r="D3371" s="8">
        <v>0.67361111111111116</v>
      </c>
      <c r="E3371" s="76" t="s">
        <v>239</v>
      </c>
      <c r="F3371" s="8"/>
      <c r="G3371" s="8"/>
      <c r="H3371" s="15">
        <v>8</v>
      </c>
      <c r="I3371" s="13">
        <f t="shared" si="156"/>
        <v>1978</v>
      </c>
      <c r="J3371" s="8">
        <f t="shared" si="157"/>
        <v>2</v>
      </c>
      <c r="K3371" s="6">
        <f t="shared" si="158"/>
        <v>3</v>
      </c>
    </row>
    <row r="3372" spans="3:11" x14ac:dyDescent="0.25">
      <c r="C3372" s="14">
        <v>43967</v>
      </c>
      <c r="D3372" s="8">
        <v>0.67361111111111116</v>
      </c>
      <c r="E3372" s="76" t="s">
        <v>239</v>
      </c>
      <c r="F3372" s="8"/>
      <c r="G3372" s="8"/>
      <c r="H3372" s="15">
        <v>8</v>
      </c>
      <c r="I3372" s="13">
        <f t="shared" si="156"/>
        <v>1978</v>
      </c>
      <c r="J3372" s="8">
        <f t="shared" si="157"/>
        <v>1</v>
      </c>
      <c r="K3372" s="6">
        <f t="shared" si="158"/>
        <v>3</v>
      </c>
    </row>
    <row r="3373" spans="3:11" x14ac:dyDescent="0.25">
      <c r="C3373" s="14">
        <v>43967</v>
      </c>
      <c r="D3373" s="8">
        <v>0.69791666666666663</v>
      </c>
      <c r="E3373" s="76" t="s">
        <v>239</v>
      </c>
      <c r="F3373" s="8"/>
      <c r="G3373" s="8"/>
      <c r="H3373" s="15">
        <v>9</v>
      </c>
      <c r="I3373" s="13">
        <f t="shared" si="156"/>
        <v>1979</v>
      </c>
      <c r="J3373" s="8">
        <f t="shared" si="157"/>
        <v>3</v>
      </c>
      <c r="K3373" s="6">
        <f t="shared" si="158"/>
        <v>3</v>
      </c>
    </row>
    <row r="3374" spans="3:11" x14ac:dyDescent="0.25">
      <c r="C3374" s="14">
        <v>43967</v>
      </c>
      <c r="D3374" s="8">
        <v>0.69791666666666663</v>
      </c>
      <c r="E3374" s="76" t="s">
        <v>239</v>
      </c>
      <c r="F3374" s="8"/>
      <c r="G3374" s="8"/>
      <c r="H3374" s="15">
        <v>9</v>
      </c>
      <c r="I3374" s="13">
        <f t="shared" si="156"/>
        <v>1979</v>
      </c>
      <c r="J3374" s="8">
        <f t="shared" si="157"/>
        <v>2</v>
      </c>
      <c r="K3374" s="6">
        <f t="shared" si="158"/>
        <v>3</v>
      </c>
    </row>
    <row r="3375" spans="3:11" x14ac:dyDescent="0.25">
      <c r="C3375" s="14">
        <v>43967</v>
      </c>
      <c r="D3375" s="8">
        <v>0.69791666666666663</v>
      </c>
      <c r="E3375" s="76" t="s">
        <v>239</v>
      </c>
      <c r="F3375" s="8"/>
      <c r="G3375" s="8"/>
      <c r="H3375" s="15">
        <v>9</v>
      </c>
      <c r="I3375" s="13">
        <f t="shared" si="156"/>
        <v>1979</v>
      </c>
      <c r="J3375" s="8">
        <f t="shared" si="157"/>
        <v>1</v>
      </c>
      <c r="K3375" s="6">
        <f t="shared" si="158"/>
        <v>3</v>
      </c>
    </row>
    <row r="3376" spans="3:11" x14ac:dyDescent="0.25">
      <c r="C3376" s="14">
        <v>43974</v>
      </c>
      <c r="D3376" s="8">
        <v>0.4861111111111111</v>
      </c>
      <c r="E3376" s="76" t="s">
        <v>239</v>
      </c>
      <c r="F3376" s="8"/>
      <c r="G3376" s="8"/>
      <c r="H3376" s="15">
        <v>1</v>
      </c>
      <c r="I3376" s="13">
        <f t="shared" si="156"/>
        <v>1980</v>
      </c>
      <c r="J3376" s="8">
        <f t="shared" si="157"/>
        <v>3</v>
      </c>
      <c r="K3376" s="6">
        <f t="shared" si="158"/>
        <v>3</v>
      </c>
    </row>
    <row r="3377" spans="3:11" x14ac:dyDescent="0.25">
      <c r="C3377" s="14">
        <v>43974</v>
      </c>
      <c r="D3377" s="8">
        <v>0.4861111111111111</v>
      </c>
      <c r="E3377" s="76" t="s">
        <v>239</v>
      </c>
      <c r="F3377" s="8"/>
      <c r="G3377" s="8"/>
      <c r="H3377" s="15">
        <v>1</v>
      </c>
      <c r="I3377" s="13">
        <f t="shared" si="156"/>
        <v>1980</v>
      </c>
      <c r="J3377" s="8">
        <f t="shared" si="157"/>
        <v>2</v>
      </c>
      <c r="K3377" s="6">
        <f t="shared" si="158"/>
        <v>3</v>
      </c>
    </row>
    <row r="3378" spans="3:11" x14ac:dyDescent="0.25">
      <c r="C3378" s="14">
        <v>43974</v>
      </c>
      <c r="D3378" s="8">
        <v>0.4861111111111111</v>
      </c>
      <c r="E3378" s="76" t="s">
        <v>239</v>
      </c>
      <c r="F3378" s="8"/>
      <c r="G3378" s="8"/>
      <c r="H3378" s="15">
        <v>1</v>
      </c>
      <c r="I3378" s="13">
        <f t="shared" si="156"/>
        <v>1980</v>
      </c>
      <c r="J3378" s="8">
        <f t="shared" si="157"/>
        <v>1</v>
      </c>
      <c r="K3378" s="6">
        <f t="shared" si="158"/>
        <v>3</v>
      </c>
    </row>
    <row r="3379" spans="3:11" x14ac:dyDescent="0.25">
      <c r="C3379" s="14">
        <v>43974</v>
      </c>
      <c r="D3379" s="8">
        <v>0.53472222222222221</v>
      </c>
      <c r="E3379" s="76" t="s">
        <v>239</v>
      </c>
      <c r="F3379" s="8"/>
      <c r="G3379" s="8"/>
      <c r="H3379" s="15">
        <v>3</v>
      </c>
      <c r="I3379" s="13">
        <f t="shared" si="156"/>
        <v>1981</v>
      </c>
      <c r="J3379" s="8">
        <f t="shared" si="157"/>
        <v>3</v>
      </c>
      <c r="K3379" s="6">
        <f t="shared" si="158"/>
        <v>3</v>
      </c>
    </row>
    <row r="3380" spans="3:11" x14ac:dyDescent="0.25">
      <c r="C3380" s="14">
        <v>43974</v>
      </c>
      <c r="D3380" s="8">
        <v>0.53472222222222221</v>
      </c>
      <c r="E3380" s="76" t="s">
        <v>239</v>
      </c>
      <c r="F3380" s="8"/>
      <c r="G3380" s="8"/>
      <c r="H3380" s="15">
        <v>3</v>
      </c>
      <c r="I3380" s="13">
        <f t="shared" si="156"/>
        <v>1981</v>
      </c>
      <c r="J3380" s="8">
        <f t="shared" si="157"/>
        <v>2</v>
      </c>
      <c r="K3380" s="6">
        <f t="shared" si="158"/>
        <v>3</v>
      </c>
    </row>
    <row r="3381" spans="3:11" x14ac:dyDescent="0.25">
      <c r="C3381" s="14">
        <v>43974</v>
      </c>
      <c r="D3381" s="8">
        <v>0.53472222222222221</v>
      </c>
      <c r="E3381" s="76" t="s">
        <v>239</v>
      </c>
      <c r="F3381" s="8"/>
      <c r="G3381" s="8"/>
      <c r="H3381" s="15">
        <v>3</v>
      </c>
      <c r="I3381" s="13">
        <f t="shared" si="156"/>
        <v>1981</v>
      </c>
      <c r="J3381" s="8">
        <f t="shared" si="157"/>
        <v>1</v>
      </c>
      <c r="K3381" s="6">
        <f t="shared" si="158"/>
        <v>3</v>
      </c>
    </row>
    <row r="3382" spans="3:11" x14ac:dyDescent="0.25">
      <c r="C3382" s="14">
        <v>43974</v>
      </c>
      <c r="D3382" s="8">
        <v>0.58680555555555558</v>
      </c>
      <c r="E3382" s="76" t="s">
        <v>239</v>
      </c>
      <c r="F3382" s="8"/>
      <c r="G3382" s="8"/>
      <c r="H3382" s="15">
        <v>5</v>
      </c>
      <c r="I3382" s="13">
        <f t="shared" si="156"/>
        <v>1982</v>
      </c>
      <c r="J3382" s="8">
        <f t="shared" si="157"/>
        <v>2</v>
      </c>
      <c r="K3382" s="6">
        <f t="shared" si="158"/>
        <v>2</v>
      </c>
    </row>
    <row r="3383" spans="3:11" x14ac:dyDescent="0.25">
      <c r="C3383" s="14">
        <v>43974</v>
      </c>
      <c r="D3383" s="8">
        <v>0.58680555555555558</v>
      </c>
      <c r="E3383" s="76" t="s">
        <v>239</v>
      </c>
      <c r="F3383" s="8"/>
      <c r="G3383" s="8"/>
      <c r="H3383" s="15">
        <v>5</v>
      </c>
      <c r="I3383" s="13">
        <f t="shared" si="156"/>
        <v>1982</v>
      </c>
      <c r="J3383" s="8">
        <f t="shared" si="157"/>
        <v>1</v>
      </c>
      <c r="K3383" s="6">
        <f t="shared" si="158"/>
        <v>2</v>
      </c>
    </row>
    <row r="3384" spans="3:11" x14ac:dyDescent="0.25">
      <c r="C3384" s="14">
        <v>43974</v>
      </c>
      <c r="D3384" s="8">
        <v>0.61458333333333337</v>
      </c>
      <c r="E3384" s="76" t="s">
        <v>239</v>
      </c>
      <c r="F3384" s="8"/>
      <c r="G3384" s="8"/>
      <c r="H3384" s="15">
        <v>6</v>
      </c>
      <c r="I3384" s="13">
        <f t="shared" si="156"/>
        <v>1983</v>
      </c>
      <c r="J3384" s="8">
        <f t="shared" si="157"/>
        <v>3</v>
      </c>
      <c r="K3384" s="6">
        <f t="shared" si="158"/>
        <v>3</v>
      </c>
    </row>
    <row r="3385" spans="3:11" x14ac:dyDescent="0.25">
      <c r="C3385" s="14">
        <v>43974</v>
      </c>
      <c r="D3385" s="8">
        <v>0.61458333333333337</v>
      </c>
      <c r="E3385" s="76" t="s">
        <v>239</v>
      </c>
      <c r="F3385" s="8"/>
      <c r="G3385" s="8"/>
      <c r="H3385" s="15">
        <v>6</v>
      </c>
      <c r="I3385" s="13">
        <f t="shared" si="156"/>
        <v>1983</v>
      </c>
      <c r="J3385" s="8">
        <f t="shared" si="157"/>
        <v>2</v>
      </c>
      <c r="K3385" s="6">
        <f t="shared" si="158"/>
        <v>3</v>
      </c>
    </row>
    <row r="3386" spans="3:11" x14ac:dyDescent="0.25">
      <c r="C3386" s="14">
        <v>43974</v>
      </c>
      <c r="D3386" s="8">
        <v>0.61458333333333337</v>
      </c>
      <c r="E3386" s="76" t="s">
        <v>239</v>
      </c>
      <c r="F3386" s="8"/>
      <c r="G3386" s="8"/>
      <c r="H3386" s="15">
        <v>6</v>
      </c>
      <c r="I3386" s="13">
        <f t="shared" si="156"/>
        <v>1983</v>
      </c>
      <c r="J3386" s="8">
        <f t="shared" si="157"/>
        <v>1</v>
      </c>
      <c r="K3386" s="6">
        <f t="shared" si="158"/>
        <v>3</v>
      </c>
    </row>
    <row r="3387" spans="3:11" x14ac:dyDescent="0.25">
      <c r="C3387" s="14">
        <v>43974</v>
      </c>
      <c r="D3387" s="8">
        <v>0.64236111111111105</v>
      </c>
      <c r="E3387" s="76" t="s">
        <v>239</v>
      </c>
      <c r="F3387" s="8"/>
      <c r="G3387" s="8"/>
      <c r="H3387" s="15">
        <v>7</v>
      </c>
      <c r="I3387" s="13">
        <f t="shared" si="156"/>
        <v>1984</v>
      </c>
      <c r="J3387" s="8">
        <f t="shared" si="157"/>
        <v>3</v>
      </c>
      <c r="K3387" s="6">
        <f t="shared" si="158"/>
        <v>3</v>
      </c>
    </row>
    <row r="3388" spans="3:11" x14ac:dyDescent="0.25">
      <c r="C3388" s="14">
        <v>43974</v>
      </c>
      <c r="D3388" s="8">
        <v>0.64236111111111105</v>
      </c>
      <c r="E3388" s="76" t="s">
        <v>239</v>
      </c>
      <c r="F3388" s="8"/>
      <c r="G3388" s="8"/>
      <c r="H3388" s="15">
        <v>7</v>
      </c>
      <c r="I3388" s="13">
        <f t="shared" si="156"/>
        <v>1984</v>
      </c>
      <c r="J3388" s="8">
        <f t="shared" si="157"/>
        <v>2</v>
      </c>
      <c r="K3388" s="6">
        <f t="shared" si="158"/>
        <v>3</v>
      </c>
    </row>
    <row r="3389" spans="3:11" x14ac:dyDescent="0.25">
      <c r="C3389" s="14">
        <v>43974</v>
      </c>
      <c r="D3389" s="8">
        <v>0.64236111111111105</v>
      </c>
      <c r="E3389" s="76" t="s">
        <v>239</v>
      </c>
      <c r="F3389" s="8"/>
      <c r="G3389" s="8"/>
      <c r="H3389" s="15">
        <v>7</v>
      </c>
      <c r="I3389" s="13">
        <f t="shared" si="156"/>
        <v>1984</v>
      </c>
      <c r="J3389" s="8">
        <f t="shared" si="157"/>
        <v>1</v>
      </c>
      <c r="K3389" s="6">
        <f t="shared" si="158"/>
        <v>3</v>
      </c>
    </row>
    <row r="3390" spans="3:11" x14ac:dyDescent="0.25">
      <c r="C3390" s="14">
        <v>43974</v>
      </c>
      <c r="D3390" s="8">
        <v>0.67013888888888884</v>
      </c>
      <c r="E3390" s="76" t="s">
        <v>239</v>
      </c>
      <c r="F3390" s="8"/>
      <c r="G3390" s="8"/>
      <c r="H3390" s="15">
        <v>8</v>
      </c>
      <c r="I3390" s="13">
        <f t="shared" si="156"/>
        <v>1985</v>
      </c>
      <c r="J3390" s="8">
        <f t="shared" si="157"/>
        <v>3</v>
      </c>
      <c r="K3390" s="6">
        <f t="shared" si="158"/>
        <v>3</v>
      </c>
    </row>
    <row r="3391" spans="3:11" x14ac:dyDescent="0.25">
      <c r="C3391" s="14">
        <v>43974</v>
      </c>
      <c r="D3391" s="8">
        <v>0.67013888888888884</v>
      </c>
      <c r="E3391" s="76" t="s">
        <v>239</v>
      </c>
      <c r="F3391" s="8"/>
      <c r="G3391" s="8"/>
      <c r="H3391" s="15">
        <v>8</v>
      </c>
      <c r="I3391" s="13">
        <f t="shared" si="156"/>
        <v>1985</v>
      </c>
      <c r="J3391" s="8">
        <f t="shared" si="157"/>
        <v>2</v>
      </c>
      <c r="K3391" s="6">
        <f t="shared" si="158"/>
        <v>3</v>
      </c>
    </row>
    <row r="3392" spans="3:11" x14ac:dyDescent="0.25">
      <c r="C3392" s="14">
        <v>43974</v>
      </c>
      <c r="D3392" s="8">
        <v>0.67013888888888884</v>
      </c>
      <c r="E3392" s="76" t="s">
        <v>239</v>
      </c>
      <c r="F3392" s="8"/>
      <c r="G3392" s="8"/>
      <c r="H3392" s="15">
        <v>8</v>
      </c>
      <c r="I3392" s="13">
        <f t="shared" si="156"/>
        <v>1985</v>
      </c>
      <c r="J3392" s="8">
        <f t="shared" si="157"/>
        <v>1</v>
      </c>
      <c r="K3392" s="6">
        <f t="shared" si="158"/>
        <v>3</v>
      </c>
    </row>
    <row r="3393" spans="3:11" x14ac:dyDescent="0.25">
      <c r="C3393" s="14">
        <v>43974</v>
      </c>
      <c r="D3393" s="8">
        <v>0.69791666666666663</v>
      </c>
      <c r="E3393" s="76" t="s">
        <v>239</v>
      </c>
      <c r="F3393" s="8"/>
      <c r="G3393" s="8"/>
      <c r="H3393" s="15">
        <v>9</v>
      </c>
      <c r="I3393" s="13">
        <f t="shared" si="156"/>
        <v>1986</v>
      </c>
      <c r="J3393" s="8">
        <f t="shared" si="157"/>
        <v>3</v>
      </c>
      <c r="K3393" s="6">
        <f t="shared" si="158"/>
        <v>3</v>
      </c>
    </row>
    <row r="3394" spans="3:11" x14ac:dyDescent="0.25">
      <c r="C3394" s="14">
        <v>43974</v>
      </c>
      <c r="D3394" s="8">
        <v>0.69791666666666663</v>
      </c>
      <c r="E3394" s="76" t="s">
        <v>239</v>
      </c>
      <c r="F3394" s="8"/>
      <c r="G3394" s="8"/>
      <c r="H3394" s="15">
        <v>9</v>
      </c>
      <c r="I3394" s="13">
        <f t="shared" si="156"/>
        <v>1986</v>
      </c>
      <c r="J3394" s="8">
        <f t="shared" si="157"/>
        <v>2</v>
      </c>
      <c r="K3394" s="6">
        <f t="shared" si="158"/>
        <v>3</v>
      </c>
    </row>
    <row r="3395" spans="3:11" x14ac:dyDescent="0.25">
      <c r="C3395" s="14">
        <v>43974</v>
      </c>
      <c r="D3395" s="8">
        <v>0.69791666666666663</v>
      </c>
      <c r="E3395" s="76" t="s">
        <v>239</v>
      </c>
      <c r="F3395" s="8"/>
      <c r="G3395" s="8"/>
      <c r="H3395" s="15">
        <v>9</v>
      </c>
      <c r="I3395" s="13">
        <f t="shared" si="156"/>
        <v>1986</v>
      </c>
      <c r="J3395" s="8">
        <f t="shared" si="157"/>
        <v>1</v>
      </c>
      <c r="K3395" s="6">
        <f t="shared" si="158"/>
        <v>3</v>
      </c>
    </row>
    <row r="3396" spans="3:11" x14ac:dyDescent="0.25">
      <c r="C3396" s="14">
        <v>43981</v>
      </c>
      <c r="D3396" s="8">
        <v>0.51041666666666663</v>
      </c>
      <c r="E3396" s="76" t="s">
        <v>107</v>
      </c>
      <c r="F3396" s="8"/>
      <c r="G3396" s="8"/>
      <c r="H3396" s="15">
        <v>2</v>
      </c>
      <c r="I3396" s="13">
        <f t="shared" si="156"/>
        <v>1987</v>
      </c>
      <c r="J3396" s="8">
        <f t="shared" si="157"/>
        <v>3</v>
      </c>
      <c r="K3396" s="6">
        <f t="shared" si="158"/>
        <v>3</v>
      </c>
    </row>
    <row r="3397" spans="3:11" x14ac:dyDescent="0.25">
      <c r="C3397" s="14">
        <v>43981</v>
      </c>
      <c r="D3397" s="8">
        <v>0.51041666666666663</v>
      </c>
      <c r="E3397" s="76" t="s">
        <v>107</v>
      </c>
      <c r="F3397" s="8"/>
      <c r="G3397" s="8"/>
      <c r="H3397" s="15">
        <v>2</v>
      </c>
      <c r="I3397" s="13">
        <f t="shared" si="156"/>
        <v>1987</v>
      </c>
      <c r="J3397" s="8">
        <f t="shared" si="157"/>
        <v>2</v>
      </c>
      <c r="K3397" s="6">
        <f t="shared" si="158"/>
        <v>3</v>
      </c>
    </row>
    <row r="3398" spans="3:11" x14ac:dyDescent="0.25">
      <c r="C3398" s="14">
        <v>43981</v>
      </c>
      <c r="D3398" s="8">
        <v>0.51041666666666663</v>
      </c>
      <c r="E3398" s="76" t="s">
        <v>107</v>
      </c>
      <c r="F3398" s="8"/>
      <c r="G3398" s="8"/>
      <c r="H3398" s="15">
        <v>2</v>
      </c>
      <c r="I3398" s="13">
        <f t="shared" ref="I3398:I3461" si="159">IF(AND(C3398=C3397,H3398=H3397,D3397=D3398),I3397,I3397+1)</f>
        <v>1987</v>
      </c>
      <c r="J3398" s="8">
        <f t="shared" ref="J3398:J3461" si="160">IF(I3398=I3400,3,IF(I3398=I3399,2,1))</f>
        <v>1</v>
      </c>
      <c r="K3398" s="6">
        <f t="shared" ref="K3398:K3461" si="161">IF(J3396=3,3,IF(J3397=3,3,IF(J3397=2,2,J3398)))</f>
        <v>3</v>
      </c>
    </row>
    <row r="3399" spans="3:11" x14ac:dyDescent="0.25">
      <c r="C3399" s="14">
        <v>43981</v>
      </c>
      <c r="D3399" s="8">
        <v>0.5625</v>
      </c>
      <c r="E3399" s="76" t="s">
        <v>107</v>
      </c>
      <c r="F3399" s="8"/>
      <c r="G3399" s="8"/>
      <c r="H3399" s="15">
        <v>4</v>
      </c>
      <c r="I3399" s="13">
        <f t="shared" si="159"/>
        <v>1988</v>
      </c>
      <c r="J3399" s="8">
        <f t="shared" si="160"/>
        <v>3</v>
      </c>
      <c r="K3399" s="6">
        <f t="shared" si="161"/>
        <v>3</v>
      </c>
    </row>
    <row r="3400" spans="3:11" x14ac:dyDescent="0.25">
      <c r="C3400" s="14">
        <v>43981</v>
      </c>
      <c r="D3400" s="8">
        <v>0.5625</v>
      </c>
      <c r="E3400" s="76" t="s">
        <v>107</v>
      </c>
      <c r="F3400" s="8"/>
      <c r="G3400" s="8"/>
      <c r="H3400" s="15">
        <v>4</v>
      </c>
      <c r="I3400" s="13">
        <f t="shared" si="159"/>
        <v>1988</v>
      </c>
      <c r="J3400" s="8">
        <f t="shared" si="160"/>
        <v>2</v>
      </c>
      <c r="K3400" s="6">
        <f t="shared" si="161"/>
        <v>3</v>
      </c>
    </row>
    <row r="3401" spans="3:11" x14ac:dyDescent="0.25">
      <c r="C3401" s="14">
        <v>43981</v>
      </c>
      <c r="D3401" s="8">
        <v>0.5625</v>
      </c>
      <c r="E3401" s="76" t="s">
        <v>107</v>
      </c>
      <c r="F3401" s="8"/>
      <c r="G3401" s="8"/>
      <c r="H3401" s="15">
        <v>4</v>
      </c>
      <c r="I3401" s="13">
        <f t="shared" si="159"/>
        <v>1988</v>
      </c>
      <c r="J3401" s="8">
        <f t="shared" si="160"/>
        <v>1</v>
      </c>
      <c r="K3401" s="6">
        <f t="shared" si="161"/>
        <v>3</v>
      </c>
    </row>
    <row r="3402" spans="3:11" x14ac:dyDescent="0.25">
      <c r="C3402" s="14">
        <v>43981</v>
      </c>
      <c r="D3402" s="8">
        <v>0.58680555555555558</v>
      </c>
      <c r="E3402" s="76" t="s">
        <v>107</v>
      </c>
      <c r="F3402" s="8"/>
      <c r="G3402" s="8"/>
      <c r="H3402" s="15">
        <v>5</v>
      </c>
      <c r="I3402" s="13">
        <f t="shared" si="159"/>
        <v>1989</v>
      </c>
      <c r="J3402" s="8">
        <f t="shared" si="160"/>
        <v>3</v>
      </c>
      <c r="K3402" s="6">
        <f t="shared" si="161"/>
        <v>3</v>
      </c>
    </row>
    <row r="3403" spans="3:11" x14ac:dyDescent="0.25">
      <c r="C3403" s="14">
        <v>43981</v>
      </c>
      <c r="D3403" s="8">
        <v>0.58680555555555558</v>
      </c>
      <c r="E3403" s="76" t="s">
        <v>107</v>
      </c>
      <c r="F3403" s="8"/>
      <c r="G3403" s="8"/>
      <c r="H3403" s="15">
        <v>5</v>
      </c>
      <c r="I3403" s="13">
        <f t="shared" si="159"/>
        <v>1989</v>
      </c>
      <c r="J3403" s="8">
        <f t="shared" si="160"/>
        <v>2</v>
      </c>
      <c r="K3403" s="6">
        <f t="shared" si="161"/>
        <v>3</v>
      </c>
    </row>
    <row r="3404" spans="3:11" x14ac:dyDescent="0.25">
      <c r="C3404" s="14">
        <v>43981</v>
      </c>
      <c r="D3404" s="8">
        <v>0.58680555555555558</v>
      </c>
      <c r="E3404" s="76" t="s">
        <v>107</v>
      </c>
      <c r="F3404" s="8"/>
      <c r="G3404" s="8"/>
      <c r="H3404" s="15">
        <v>5</v>
      </c>
      <c r="I3404" s="13">
        <f t="shared" si="159"/>
        <v>1989</v>
      </c>
      <c r="J3404" s="8">
        <f t="shared" si="160"/>
        <v>1</v>
      </c>
      <c r="K3404" s="6">
        <f t="shared" si="161"/>
        <v>3</v>
      </c>
    </row>
    <row r="3405" spans="3:11" x14ac:dyDescent="0.25">
      <c r="C3405" s="14">
        <v>43981</v>
      </c>
      <c r="D3405" s="8">
        <v>0.61458333333333337</v>
      </c>
      <c r="E3405" s="76" t="s">
        <v>107</v>
      </c>
      <c r="F3405" s="8"/>
      <c r="G3405" s="8"/>
      <c r="H3405" s="15">
        <v>6</v>
      </c>
      <c r="I3405" s="13">
        <f t="shared" si="159"/>
        <v>1990</v>
      </c>
      <c r="J3405" s="8">
        <f t="shared" si="160"/>
        <v>3</v>
      </c>
      <c r="K3405" s="6">
        <f t="shared" si="161"/>
        <v>3</v>
      </c>
    </row>
    <row r="3406" spans="3:11" x14ac:dyDescent="0.25">
      <c r="C3406" s="14">
        <v>43981</v>
      </c>
      <c r="D3406" s="8">
        <v>0.61458333333333337</v>
      </c>
      <c r="E3406" s="76" t="s">
        <v>107</v>
      </c>
      <c r="F3406" s="8"/>
      <c r="G3406" s="8"/>
      <c r="H3406" s="15">
        <v>6</v>
      </c>
      <c r="I3406" s="13">
        <f t="shared" si="159"/>
        <v>1990</v>
      </c>
      <c r="J3406" s="8">
        <f t="shared" si="160"/>
        <v>2</v>
      </c>
      <c r="K3406" s="6">
        <f t="shared" si="161"/>
        <v>3</v>
      </c>
    </row>
    <row r="3407" spans="3:11" x14ac:dyDescent="0.25">
      <c r="C3407" s="14">
        <v>43981</v>
      </c>
      <c r="D3407" s="8">
        <v>0.61458333333333337</v>
      </c>
      <c r="E3407" s="76" t="s">
        <v>107</v>
      </c>
      <c r="F3407" s="8"/>
      <c r="G3407" s="8"/>
      <c r="H3407" s="15">
        <v>6</v>
      </c>
      <c r="I3407" s="13">
        <f t="shared" si="159"/>
        <v>1990</v>
      </c>
      <c r="J3407" s="8">
        <f t="shared" si="160"/>
        <v>1</v>
      </c>
      <c r="K3407" s="6">
        <f t="shared" si="161"/>
        <v>3</v>
      </c>
    </row>
    <row r="3408" spans="3:11" x14ac:dyDescent="0.25">
      <c r="C3408" s="14">
        <v>43981</v>
      </c>
      <c r="D3408" s="8">
        <v>0.64236111111111105</v>
      </c>
      <c r="E3408" s="76" t="s">
        <v>107</v>
      </c>
      <c r="F3408" s="8"/>
      <c r="G3408" s="8"/>
      <c r="H3408" s="15">
        <v>7</v>
      </c>
      <c r="I3408" s="13">
        <f t="shared" si="159"/>
        <v>1991</v>
      </c>
      <c r="J3408" s="8">
        <f t="shared" si="160"/>
        <v>2</v>
      </c>
      <c r="K3408" s="6">
        <f t="shared" si="161"/>
        <v>2</v>
      </c>
    </row>
    <row r="3409" spans="3:11" x14ac:dyDescent="0.25">
      <c r="C3409" s="14">
        <v>43981</v>
      </c>
      <c r="D3409" s="8">
        <v>0.64236111111111105</v>
      </c>
      <c r="E3409" s="76" t="s">
        <v>107</v>
      </c>
      <c r="F3409" s="8"/>
      <c r="G3409" s="8"/>
      <c r="H3409" s="15">
        <v>7</v>
      </c>
      <c r="I3409" s="13">
        <f t="shared" si="159"/>
        <v>1991</v>
      </c>
      <c r="J3409" s="8">
        <f t="shared" si="160"/>
        <v>1</v>
      </c>
      <c r="K3409" s="6">
        <f t="shared" si="161"/>
        <v>2</v>
      </c>
    </row>
    <row r="3410" spans="3:11" x14ac:dyDescent="0.25">
      <c r="C3410" s="14">
        <v>43981</v>
      </c>
      <c r="D3410" s="8">
        <v>0.67013888888888884</v>
      </c>
      <c r="E3410" s="76" t="s">
        <v>107</v>
      </c>
      <c r="F3410" s="8"/>
      <c r="G3410" s="8"/>
      <c r="H3410" s="15">
        <v>8</v>
      </c>
      <c r="I3410" s="13">
        <f t="shared" si="159"/>
        <v>1992</v>
      </c>
      <c r="J3410" s="8">
        <f t="shared" si="160"/>
        <v>3</v>
      </c>
      <c r="K3410" s="6">
        <f t="shared" si="161"/>
        <v>3</v>
      </c>
    </row>
    <row r="3411" spans="3:11" x14ac:dyDescent="0.25">
      <c r="C3411" s="14">
        <v>43981</v>
      </c>
      <c r="D3411" s="8">
        <v>0.67013888888888884</v>
      </c>
      <c r="E3411" s="76" t="s">
        <v>107</v>
      </c>
      <c r="F3411" s="8"/>
      <c r="G3411" s="8"/>
      <c r="H3411" s="15">
        <v>8</v>
      </c>
      <c r="I3411" s="13">
        <f t="shared" si="159"/>
        <v>1992</v>
      </c>
      <c r="J3411" s="8">
        <f t="shared" si="160"/>
        <v>2</v>
      </c>
      <c r="K3411" s="6">
        <f t="shared" si="161"/>
        <v>3</v>
      </c>
    </row>
    <row r="3412" spans="3:11" x14ac:dyDescent="0.25">
      <c r="C3412" s="14">
        <v>43981</v>
      </c>
      <c r="D3412" s="8">
        <v>0.67013888888888884</v>
      </c>
      <c r="E3412" s="76" t="s">
        <v>107</v>
      </c>
      <c r="F3412" s="8"/>
      <c r="G3412" s="8"/>
      <c r="H3412" s="15">
        <v>8</v>
      </c>
      <c r="I3412" s="13">
        <f t="shared" si="159"/>
        <v>1992</v>
      </c>
      <c r="J3412" s="8">
        <f t="shared" si="160"/>
        <v>1</v>
      </c>
      <c r="K3412" s="6">
        <f t="shared" si="161"/>
        <v>3</v>
      </c>
    </row>
    <row r="3413" spans="3:11" x14ac:dyDescent="0.25">
      <c r="C3413" s="14">
        <v>43981</v>
      </c>
      <c r="D3413" s="8">
        <v>0.69305555555555554</v>
      </c>
      <c r="E3413" s="76" t="s">
        <v>107</v>
      </c>
      <c r="F3413" s="8"/>
      <c r="G3413" s="8"/>
      <c r="H3413" s="15">
        <v>9</v>
      </c>
      <c r="I3413" s="13">
        <f t="shared" si="159"/>
        <v>1993</v>
      </c>
      <c r="J3413" s="8">
        <f t="shared" si="160"/>
        <v>2</v>
      </c>
      <c r="K3413" s="6">
        <f t="shared" si="161"/>
        <v>2</v>
      </c>
    </row>
    <row r="3414" spans="3:11" x14ac:dyDescent="0.25">
      <c r="C3414" s="14">
        <v>43981</v>
      </c>
      <c r="D3414" s="8">
        <v>0.69305555555555554</v>
      </c>
      <c r="E3414" s="76" t="s">
        <v>107</v>
      </c>
      <c r="F3414" s="8"/>
      <c r="G3414" s="8"/>
      <c r="H3414" s="15">
        <v>9</v>
      </c>
      <c r="I3414" s="13">
        <f t="shared" si="159"/>
        <v>1993</v>
      </c>
      <c r="J3414" s="8">
        <f t="shared" si="160"/>
        <v>1</v>
      </c>
      <c r="K3414" s="6">
        <f t="shared" si="161"/>
        <v>2</v>
      </c>
    </row>
    <row r="3415" spans="3:11" x14ac:dyDescent="0.25">
      <c r="C3415" s="14">
        <v>43988</v>
      </c>
      <c r="D3415" s="8">
        <v>0.4826388888888889</v>
      </c>
      <c r="E3415" s="76" t="s">
        <v>239</v>
      </c>
      <c r="F3415" s="8"/>
      <c r="G3415" s="8"/>
      <c r="H3415" s="15">
        <v>1</v>
      </c>
      <c r="I3415" s="13">
        <f t="shared" si="159"/>
        <v>1994</v>
      </c>
      <c r="J3415" s="8">
        <f t="shared" si="160"/>
        <v>3</v>
      </c>
      <c r="K3415" s="6">
        <f t="shared" si="161"/>
        <v>3</v>
      </c>
    </row>
    <row r="3416" spans="3:11" x14ac:dyDescent="0.25">
      <c r="C3416" s="14">
        <v>43988</v>
      </c>
      <c r="D3416" s="8">
        <v>0.4826388888888889</v>
      </c>
      <c r="E3416" s="76" t="s">
        <v>239</v>
      </c>
      <c r="F3416" s="8"/>
      <c r="G3416" s="8"/>
      <c r="H3416" s="15">
        <v>1</v>
      </c>
      <c r="I3416" s="13">
        <f t="shared" si="159"/>
        <v>1994</v>
      </c>
      <c r="J3416" s="8">
        <f t="shared" si="160"/>
        <v>2</v>
      </c>
      <c r="K3416" s="6">
        <f t="shared" si="161"/>
        <v>3</v>
      </c>
    </row>
    <row r="3417" spans="3:11" x14ac:dyDescent="0.25">
      <c r="C3417" s="14">
        <v>43988</v>
      </c>
      <c r="D3417" s="8">
        <v>0.4826388888888889</v>
      </c>
      <c r="E3417" s="76" t="s">
        <v>239</v>
      </c>
      <c r="F3417" s="8"/>
      <c r="G3417" s="8"/>
      <c r="H3417" s="15">
        <v>1</v>
      </c>
      <c r="I3417" s="13">
        <f t="shared" si="159"/>
        <v>1994</v>
      </c>
      <c r="J3417" s="8">
        <f t="shared" si="160"/>
        <v>1</v>
      </c>
      <c r="K3417" s="6">
        <f t="shared" si="161"/>
        <v>3</v>
      </c>
    </row>
    <row r="3418" spans="3:11" x14ac:dyDescent="0.25">
      <c r="C3418" s="14">
        <v>43988</v>
      </c>
      <c r="D3418" s="8">
        <v>0.4826388888888889</v>
      </c>
      <c r="E3418" s="76" t="s">
        <v>239</v>
      </c>
      <c r="F3418" s="8"/>
      <c r="G3418" s="8"/>
      <c r="H3418" s="15">
        <v>5</v>
      </c>
      <c r="I3418" s="13">
        <f t="shared" si="159"/>
        <v>1995</v>
      </c>
      <c r="J3418" s="8">
        <f t="shared" si="160"/>
        <v>3</v>
      </c>
      <c r="K3418" s="6">
        <f t="shared" si="161"/>
        <v>3</v>
      </c>
    </row>
    <row r="3419" spans="3:11" x14ac:dyDescent="0.25">
      <c r="C3419" s="14">
        <v>43988</v>
      </c>
      <c r="D3419" s="8">
        <v>0.4826388888888889</v>
      </c>
      <c r="E3419" s="76" t="s">
        <v>239</v>
      </c>
      <c r="F3419" s="8"/>
      <c r="G3419" s="8"/>
      <c r="H3419" s="15">
        <v>5</v>
      </c>
      <c r="I3419" s="13">
        <f t="shared" si="159"/>
        <v>1995</v>
      </c>
      <c r="J3419" s="8">
        <f t="shared" si="160"/>
        <v>2</v>
      </c>
      <c r="K3419" s="6">
        <f t="shared" si="161"/>
        <v>3</v>
      </c>
    </row>
    <row r="3420" spans="3:11" x14ac:dyDescent="0.25">
      <c r="C3420" s="14">
        <v>43988</v>
      </c>
      <c r="D3420" s="8">
        <v>0.4826388888888889</v>
      </c>
      <c r="E3420" s="76" t="s">
        <v>239</v>
      </c>
      <c r="F3420" s="8"/>
      <c r="G3420" s="8"/>
      <c r="H3420" s="15">
        <v>5</v>
      </c>
      <c r="I3420" s="13">
        <f t="shared" si="159"/>
        <v>1995</v>
      </c>
      <c r="J3420" s="8">
        <f t="shared" si="160"/>
        <v>1</v>
      </c>
      <c r="K3420" s="6">
        <f t="shared" si="161"/>
        <v>3</v>
      </c>
    </row>
    <row r="3421" spans="3:11" x14ac:dyDescent="0.25">
      <c r="C3421" s="14">
        <v>43988</v>
      </c>
      <c r="D3421" s="8">
        <v>0.4826388888888889</v>
      </c>
      <c r="E3421" s="76" t="s">
        <v>239</v>
      </c>
      <c r="F3421" s="8"/>
      <c r="G3421" s="8"/>
      <c r="H3421" s="15">
        <v>6</v>
      </c>
      <c r="I3421" s="13">
        <f t="shared" si="159"/>
        <v>1996</v>
      </c>
      <c r="J3421" s="8">
        <f t="shared" si="160"/>
        <v>3</v>
      </c>
      <c r="K3421" s="6">
        <f t="shared" si="161"/>
        <v>3</v>
      </c>
    </row>
    <row r="3422" spans="3:11" x14ac:dyDescent="0.25">
      <c r="C3422" s="14">
        <v>43988</v>
      </c>
      <c r="D3422" s="8">
        <v>0.4826388888888889</v>
      </c>
      <c r="E3422" s="76" t="s">
        <v>239</v>
      </c>
      <c r="F3422" s="8"/>
      <c r="G3422" s="8"/>
      <c r="H3422" s="15">
        <v>6</v>
      </c>
      <c r="I3422" s="13">
        <f t="shared" si="159"/>
        <v>1996</v>
      </c>
      <c r="J3422" s="8">
        <f t="shared" si="160"/>
        <v>2</v>
      </c>
      <c r="K3422" s="6">
        <f t="shared" si="161"/>
        <v>3</v>
      </c>
    </row>
    <row r="3423" spans="3:11" x14ac:dyDescent="0.25">
      <c r="C3423" s="14">
        <v>43988</v>
      </c>
      <c r="D3423" s="8">
        <v>0.4826388888888889</v>
      </c>
      <c r="E3423" s="76" t="s">
        <v>239</v>
      </c>
      <c r="F3423" s="8"/>
      <c r="G3423" s="8"/>
      <c r="H3423" s="15">
        <v>6</v>
      </c>
      <c r="I3423" s="13">
        <f t="shared" si="159"/>
        <v>1996</v>
      </c>
      <c r="J3423" s="8">
        <f t="shared" si="160"/>
        <v>1</v>
      </c>
      <c r="K3423" s="6">
        <f t="shared" si="161"/>
        <v>3</v>
      </c>
    </row>
    <row r="3424" spans="3:11" x14ac:dyDescent="0.25">
      <c r="C3424" s="14">
        <v>43988</v>
      </c>
      <c r="D3424" s="8">
        <v>0.4826388888888889</v>
      </c>
      <c r="E3424" s="76" t="s">
        <v>239</v>
      </c>
      <c r="F3424" s="8"/>
      <c r="G3424" s="8"/>
      <c r="H3424" s="15">
        <v>7</v>
      </c>
      <c r="I3424" s="13">
        <f t="shared" si="159"/>
        <v>1997</v>
      </c>
      <c r="J3424" s="8">
        <f t="shared" si="160"/>
        <v>3</v>
      </c>
      <c r="K3424" s="6">
        <f t="shared" si="161"/>
        <v>3</v>
      </c>
    </row>
    <row r="3425" spans="3:11" x14ac:dyDescent="0.25">
      <c r="C3425" s="14">
        <v>43988</v>
      </c>
      <c r="D3425" s="8">
        <v>0.4826388888888889</v>
      </c>
      <c r="E3425" s="76" t="s">
        <v>239</v>
      </c>
      <c r="F3425" s="8"/>
      <c r="G3425" s="8"/>
      <c r="H3425" s="15">
        <v>7</v>
      </c>
      <c r="I3425" s="13">
        <f t="shared" si="159"/>
        <v>1997</v>
      </c>
      <c r="J3425" s="8">
        <f t="shared" si="160"/>
        <v>2</v>
      </c>
      <c r="K3425" s="6">
        <f t="shared" si="161"/>
        <v>3</v>
      </c>
    </row>
    <row r="3426" spans="3:11" x14ac:dyDescent="0.25">
      <c r="C3426" s="14">
        <v>43988</v>
      </c>
      <c r="D3426" s="8">
        <v>0.4826388888888889</v>
      </c>
      <c r="E3426" s="76" t="s">
        <v>239</v>
      </c>
      <c r="F3426" s="8"/>
      <c r="G3426" s="8"/>
      <c r="H3426" s="15">
        <v>7</v>
      </c>
      <c r="I3426" s="13">
        <f t="shared" si="159"/>
        <v>1997</v>
      </c>
      <c r="J3426" s="8">
        <f t="shared" si="160"/>
        <v>1</v>
      </c>
      <c r="K3426" s="6">
        <f t="shared" si="161"/>
        <v>3</v>
      </c>
    </row>
    <row r="3427" spans="3:11" x14ac:dyDescent="0.25">
      <c r="C3427" s="14">
        <v>43988</v>
      </c>
      <c r="D3427" s="8">
        <v>0.4826388888888889</v>
      </c>
      <c r="E3427" s="76" t="s">
        <v>239</v>
      </c>
      <c r="F3427" s="8"/>
      <c r="G3427" s="8"/>
      <c r="H3427" s="15">
        <v>8</v>
      </c>
      <c r="I3427" s="13">
        <f t="shared" si="159"/>
        <v>1998</v>
      </c>
      <c r="J3427" s="8">
        <f t="shared" si="160"/>
        <v>3</v>
      </c>
      <c r="K3427" s="6">
        <f t="shared" si="161"/>
        <v>3</v>
      </c>
    </row>
    <row r="3428" spans="3:11" x14ac:dyDescent="0.25">
      <c r="C3428" s="14">
        <v>43988</v>
      </c>
      <c r="D3428" s="8">
        <v>0.4826388888888889</v>
      </c>
      <c r="E3428" s="76" t="s">
        <v>239</v>
      </c>
      <c r="F3428" s="8"/>
      <c r="G3428" s="8"/>
      <c r="H3428" s="15">
        <v>8</v>
      </c>
      <c r="I3428" s="13">
        <f t="shared" si="159"/>
        <v>1998</v>
      </c>
      <c r="J3428" s="8">
        <f t="shared" si="160"/>
        <v>2</v>
      </c>
      <c r="K3428" s="6">
        <f t="shared" si="161"/>
        <v>3</v>
      </c>
    </row>
    <row r="3429" spans="3:11" x14ac:dyDescent="0.25">
      <c r="C3429" s="14">
        <v>43988</v>
      </c>
      <c r="D3429" s="8">
        <v>0.4826388888888889</v>
      </c>
      <c r="E3429" s="76" t="s">
        <v>239</v>
      </c>
      <c r="F3429" s="8"/>
      <c r="G3429" s="8"/>
      <c r="H3429" s="15">
        <v>8</v>
      </c>
      <c r="I3429" s="13">
        <f t="shared" si="159"/>
        <v>1998</v>
      </c>
      <c r="J3429" s="8">
        <f t="shared" si="160"/>
        <v>1</v>
      </c>
      <c r="K3429" s="6">
        <f t="shared" si="161"/>
        <v>3</v>
      </c>
    </row>
    <row r="3430" spans="3:11" x14ac:dyDescent="0.25">
      <c r="C3430" s="14">
        <v>43995</v>
      </c>
      <c r="D3430" s="8">
        <v>0.53819444444444442</v>
      </c>
      <c r="E3430" s="76" t="s">
        <v>125</v>
      </c>
      <c r="F3430" s="8"/>
      <c r="G3430" s="8"/>
      <c r="H3430" s="15">
        <v>2</v>
      </c>
      <c r="I3430" s="13">
        <f t="shared" si="159"/>
        <v>1999</v>
      </c>
      <c r="J3430" s="8">
        <f t="shared" si="160"/>
        <v>3</v>
      </c>
      <c r="K3430" s="6">
        <f t="shared" si="161"/>
        <v>3</v>
      </c>
    </row>
    <row r="3431" spans="3:11" x14ac:dyDescent="0.25">
      <c r="C3431" s="14">
        <v>43995</v>
      </c>
      <c r="D3431" s="8">
        <v>0.53819444444444442</v>
      </c>
      <c r="E3431" s="76" t="s">
        <v>125</v>
      </c>
      <c r="F3431" s="8"/>
      <c r="G3431" s="8"/>
      <c r="H3431" s="15">
        <v>2</v>
      </c>
      <c r="I3431" s="13">
        <f t="shared" si="159"/>
        <v>1999</v>
      </c>
      <c r="J3431" s="8">
        <f t="shared" si="160"/>
        <v>2</v>
      </c>
      <c r="K3431" s="6">
        <f t="shared" si="161"/>
        <v>3</v>
      </c>
    </row>
    <row r="3432" spans="3:11" x14ac:dyDescent="0.25">
      <c r="C3432" s="14">
        <v>43995</v>
      </c>
      <c r="D3432" s="8">
        <v>0.53819444444444442</v>
      </c>
      <c r="E3432" s="76" t="s">
        <v>125</v>
      </c>
      <c r="F3432" s="8"/>
      <c r="G3432" s="8"/>
      <c r="H3432" s="15">
        <v>2</v>
      </c>
      <c r="I3432" s="13">
        <f t="shared" si="159"/>
        <v>1999</v>
      </c>
      <c r="J3432" s="8">
        <f t="shared" si="160"/>
        <v>1</v>
      </c>
      <c r="K3432" s="6">
        <f t="shared" si="161"/>
        <v>3</v>
      </c>
    </row>
    <row r="3433" spans="3:11" x14ac:dyDescent="0.25">
      <c r="C3433" s="14">
        <v>43995</v>
      </c>
      <c r="D3433" s="8">
        <v>0.59375</v>
      </c>
      <c r="E3433" s="76" t="s">
        <v>125</v>
      </c>
      <c r="F3433" s="8"/>
      <c r="G3433" s="8"/>
      <c r="H3433" s="15">
        <v>4</v>
      </c>
      <c r="I3433" s="13">
        <f t="shared" si="159"/>
        <v>2000</v>
      </c>
      <c r="J3433" s="8">
        <f t="shared" si="160"/>
        <v>3</v>
      </c>
      <c r="K3433" s="6">
        <f t="shared" si="161"/>
        <v>3</v>
      </c>
    </row>
    <row r="3434" spans="3:11" x14ac:dyDescent="0.25">
      <c r="C3434" s="14">
        <v>43995</v>
      </c>
      <c r="D3434" s="8">
        <v>0.59375</v>
      </c>
      <c r="E3434" s="76" t="s">
        <v>125</v>
      </c>
      <c r="F3434" s="8"/>
      <c r="G3434" s="8"/>
      <c r="H3434" s="15">
        <v>4</v>
      </c>
      <c r="I3434" s="13">
        <f t="shared" si="159"/>
        <v>2000</v>
      </c>
      <c r="J3434" s="8">
        <f t="shared" si="160"/>
        <v>2</v>
      </c>
      <c r="K3434" s="6">
        <f t="shared" si="161"/>
        <v>3</v>
      </c>
    </row>
    <row r="3435" spans="3:11" x14ac:dyDescent="0.25">
      <c r="C3435" s="14">
        <v>43995</v>
      </c>
      <c r="D3435" s="8">
        <v>0.59375</v>
      </c>
      <c r="E3435" s="76" t="s">
        <v>125</v>
      </c>
      <c r="F3435" s="8"/>
      <c r="G3435" s="8"/>
      <c r="H3435" s="15">
        <v>4</v>
      </c>
      <c r="I3435" s="13">
        <f t="shared" si="159"/>
        <v>2000</v>
      </c>
      <c r="J3435" s="8">
        <f t="shared" si="160"/>
        <v>1</v>
      </c>
      <c r="K3435" s="6">
        <f t="shared" si="161"/>
        <v>3</v>
      </c>
    </row>
    <row r="3436" spans="3:11" x14ac:dyDescent="0.25">
      <c r="C3436" s="14">
        <v>43995</v>
      </c>
      <c r="D3436" s="8">
        <v>0.62152777777777779</v>
      </c>
      <c r="E3436" s="76" t="s">
        <v>125</v>
      </c>
      <c r="F3436" s="8"/>
      <c r="G3436" s="8"/>
      <c r="H3436" s="15">
        <v>5</v>
      </c>
      <c r="I3436" s="13">
        <f t="shared" si="159"/>
        <v>2001</v>
      </c>
      <c r="J3436" s="8">
        <f t="shared" si="160"/>
        <v>3</v>
      </c>
      <c r="K3436" s="6">
        <f t="shared" si="161"/>
        <v>3</v>
      </c>
    </row>
    <row r="3437" spans="3:11" x14ac:dyDescent="0.25">
      <c r="C3437" s="14">
        <v>43995</v>
      </c>
      <c r="D3437" s="8">
        <v>0.62152777777777779</v>
      </c>
      <c r="E3437" s="76" t="s">
        <v>125</v>
      </c>
      <c r="F3437" s="8"/>
      <c r="G3437" s="8"/>
      <c r="H3437" s="15">
        <v>5</v>
      </c>
      <c r="I3437" s="13">
        <f t="shared" si="159"/>
        <v>2001</v>
      </c>
      <c r="J3437" s="8">
        <f t="shared" si="160"/>
        <v>2</v>
      </c>
      <c r="K3437" s="6">
        <f t="shared" si="161"/>
        <v>3</v>
      </c>
    </row>
    <row r="3438" spans="3:11" x14ac:dyDescent="0.25">
      <c r="C3438" s="14">
        <v>43995</v>
      </c>
      <c r="D3438" s="8">
        <v>0.62152777777777779</v>
      </c>
      <c r="E3438" s="76" t="s">
        <v>125</v>
      </c>
      <c r="F3438" s="8"/>
      <c r="G3438" s="8"/>
      <c r="H3438" s="15">
        <v>5</v>
      </c>
      <c r="I3438" s="13">
        <f t="shared" si="159"/>
        <v>2001</v>
      </c>
      <c r="J3438" s="8">
        <f t="shared" si="160"/>
        <v>1</v>
      </c>
      <c r="K3438" s="6">
        <f t="shared" si="161"/>
        <v>3</v>
      </c>
    </row>
    <row r="3439" spans="3:11" x14ac:dyDescent="0.25">
      <c r="C3439" s="14">
        <v>43995</v>
      </c>
      <c r="D3439" s="8">
        <v>0.64930555555555558</v>
      </c>
      <c r="E3439" s="76" t="s">
        <v>125</v>
      </c>
      <c r="F3439" s="8"/>
      <c r="G3439" s="8"/>
      <c r="H3439" s="15">
        <v>6</v>
      </c>
      <c r="I3439" s="13">
        <f t="shared" si="159"/>
        <v>2002</v>
      </c>
      <c r="J3439" s="8">
        <f t="shared" si="160"/>
        <v>3</v>
      </c>
      <c r="K3439" s="6">
        <f t="shared" si="161"/>
        <v>3</v>
      </c>
    </row>
    <row r="3440" spans="3:11" x14ac:dyDescent="0.25">
      <c r="C3440" s="14">
        <v>43995</v>
      </c>
      <c r="D3440" s="8">
        <v>0.64930555555555558</v>
      </c>
      <c r="E3440" s="76" t="s">
        <v>125</v>
      </c>
      <c r="F3440" s="8"/>
      <c r="G3440" s="8"/>
      <c r="H3440" s="15">
        <v>6</v>
      </c>
      <c r="I3440" s="13">
        <f t="shared" si="159"/>
        <v>2002</v>
      </c>
      <c r="J3440" s="8">
        <f t="shared" si="160"/>
        <v>2</v>
      </c>
      <c r="K3440" s="6">
        <f t="shared" si="161"/>
        <v>3</v>
      </c>
    </row>
    <row r="3441" spans="3:11" x14ac:dyDescent="0.25">
      <c r="C3441" s="14">
        <v>43995</v>
      </c>
      <c r="D3441" s="8">
        <v>0.64930555555555558</v>
      </c>
      <c r="E3441" s="76" t="s">
        <v>125</v>
      </c>
      <c r="F3441" s="8"/>
      <c r="G3441" s="8"/>
      <c r="H3441" s="15">
        <v>6</v>
      </c>
      <c r="I3441" s="13">
        <f t="shared" si="159"/>
        <v>2002</v>
      </c>
      <c r="J3441" s="8">
        <f t="shared" si="160"/>
        <v>1</v>
      </c>
      <c r="K3441" s="6">
        <f t="shared" si="161"/>
        <v>3</v>
      </c>
    </row>
    <row r="3442" spans="3:11" x14ac:dyDescent="0.25">
      <c r="C3442" s="14">
        <v>43995</v>
      </c>
      <c r="D3442" s="8">
        <v>0.67708333333333337</v>
      </c>
      <c r="E3442" s="76" t="s">
        <v>125</v>
      </c>
      <c r="F3442" s="8"/>
      <c r="G3442" s="8"/>
      <c r="H3442" s="15">
        <v>7</v>
      </c>
      <c r="I3442" s="13">
        <f t="shared" si="159"/>
        <v>2003</v>
      </c>
      <c r="J3442" s="8">
        <f t="shared" si="160"/>
        <v>3</v>
      </c>
      <c r="K3442" s="6">
        <f t="shared" si="161"/>
        <v>3</v>
      </c>
    </row>
    <row r="3443" spans="3:11" x14ac:dyDescent="0.25">
      <c r="C3443" s="14">
        <v>43995</v>
      </c>
      <c r="D3443" s="8">
        <v>0.67708333333333337</v>
      </c>
      <c r="E3443" s="76" t="s">
        <v>125</v>
      </c>
      <c r="F3443" s="8"/>
      <c r="G3443" s="8"/>
      <c r="H3443" s="15">
        <v>7</v>
      </c>
      <c r="I3443" s="13">
        <f t="shared" si="159"/>
        <v>2003</v>
      </c>
      <c r="J3443" s="8">
        <f t="shared" si="160"/>
        <v>2</v>
      </c>
      <c r="K3443" s="6">
        <f t="shared" si="161"/>
        <v>3</v>
      </c>
    </row>
    <row r="3444" spans="3:11" x14ac:dyDescent="0.25">
      <c r="C3444" s="14">
        <v>43995</v>
      </c>
      <c r="D3444" s="8">
        <v>0.67708333333333337</v>
      </c>
      <c r="E3444" s="76" t="s">
        <v>125</v>
      </c>
      <c r="F3444" s="8"/>
      <c r="G3444" s="8"/>
      <c r="H3444" s="15">
        <v>7</v>
      </c>
      <c r="I3444" s="13">
        <f t="shared" si="159"/>
        <v>2003</v>
      </c>
      <c r="J3444" s="8">
        <f t="shared" si="160"/>
        <v>1</v>
      </c>
      <c r="K3444" s="6">
        <f t="shared" si="161"/>
        <v>3</v>
      </c>
    </row>
    <row r="3445" spans="3:11" x14ac:dyDescent="0.25">
      <c r="C3445" s="14">
        <v>43995</v>
      </c>
      <c r="D3445" s="8">
        <v>0.70138888888888884</v>
      </c>
      <c r="E3445" s="76" t="s">
        <v>125</v>
      </c>
      <c r="F3445" s="8"/>
      <c r="G3445" s="8"/>
      <c r="H3445" s="15">
        <v>8</v>
      </c>
      <c r="I3445" s="13">
        <f t="shared" si="159"/>
        <v>2004</v>
      </c>
      <c r="J3445" s="8">
        <f t="shared" si="160"/>
        <v>3</v>
      </c>
      <c r="K3445" s="6">
        <f t="shared" si="161"/>
        <v>3</v>
      </c>
    </row>
    <row r="3446" spans="3:11" x14ac:dyDescent="0.25">
      <c r="C3446" s="14">
        <v>43995</v>
      </c>
      <c r="D3446" s="8">
        <v>0.70138888888888884</v>
      </c>
      <c r="E3446" s="76" t="s">
        <v>125</v>
      </c>
      <c r="F3446" s="8"/>
      <c r="G3446" s="8"/>
      <c r="H3446" s="15">
        <v>8</v>
      </c>
      <c r="I3446" s="13">
        <f t="shared" si="159"/>
        <v>2004</v>
      </c>
      <c r="J3446" s="8">
        <f t="shared" si="160"/>
        <v>2</v>
      </c>
      <c r="K3446" s="6">
        <f t="shared" si="161"/>
        <v>3</v>
      </c>
    </row>
    <row r="3447" spans="3:11" x14ac:dyDescent="0.25">
      <c r="C3447" s="14">
        <v>43995</v>
      </c>
      <c r="D3447" s="8">
        <v>0.70138888888888884</v>
      </c>
      <c r="E3447" s="76" t="s">
        <v>125</v>
      </c>
      <c r="F3447" s="8"/>
      <c r="G3447" s="8"/>
      <c r="H3447" s="15">
        <v>8</v>
      </c>
      <c r="I3447" s="13">
        <f t="shared" si="159"/>
        <v>2004</v>
      </c>
      <c r="J3447" s="8">
        <f t="shared" si="160"/>
        <v>1</v>
      </c>
      <c r="K3447" s="6">
        <f t="shared" si="161"/>
        <v>3</v>
      </c>
    </row>
    <row r="3448" spans="3:11" x14ac:dyDescent="0.25">
      <c r="C3448" s="14">
        <v>43995</v>
      </c>
      <c r="D3448" s="8">
        <v>0.72222222222222221</v>
      </c>
      <c r="E3448" s="76" t="s">
        <v>125</v>
      </c>
      <c r="F3448" s="8"/>
      <c r="G3448" s="8"/>
      <c r="H3448" s="15">
        <v>9</v>
      </c>
      <c r="I3448" s="13">
        <f t="shared" si="159"/>
        <v>2005</v>
      </c>
      <c r="J3448" s="8">
        <f t="shared" si="160"/>
        <v>3</v>
      </c>
      <c r="K3448" s="6">
        <f t="shared" si="161"/>
        <v>3</v>
      </c>
    </row>
    <row r="3449" spans="3:11" x14ac:dyDescent="0.25">
      <c r="C3449" s="14">
        <v>43995</v>
      </c>
      <c r="D3449" s="8">
        <v>0.72222222222222221</v>
      </c>
      <c r="E3449" s="76" t="s">
        <v>125</v>
      </c>
      <c r="F3449" s="8"/>
      <c r="G3449" s="8"/>
      <c r="H3449" s="15">
        <v>9</v>
      </c>
      <c r="I3449" s="13">
        <f t="shared" si="159"/>
        <v>2005</v>
      </c>
      <c r="J3449" s="8">
        <f t="shared" si="160"/>
        <v>2</v>
      </c>
      <c r="K3449" s="6">
        <f t="shared" si="161"/>
        <v>3</v>
      </c>
    </row>
    <row r="3450" spans="3:11" x14ac:dyDescent="0.25">
      <c r="C3450" s="14">
        <v>43995</v>
      </c>
      <c r="D3450" s="8">
        <v>0.72222222222222221</v>
      </c>
      <c r="E3450" s="76" t="s">
        <v>125</v>
      </c>
      <c r="F3450" s="8"/>
      <c r="G3450" s="8"/>
      <c r="H3450" s="15">
        <v>9</v>
      </c>
      <c r="I3450" s="13">
        <f t="shared" si="159"/>
        <v>2005</v>
      </c>
      <c r="J3450" s="8">
        <f t="shared" si="160"/>
        <v>1</v>
      </c>
      <c r="K3450" s="6">
        <f t="shared" si="161"/>
        <v>3</v>
      </c>
    </row>
    <row r="3451" spans="3:11" x14ac:dyDescent="0.25">
      <c r="C3451" s="14">
        <v>44002</v>
      </c>
      <c r="D3451" s="8">
        <v>0.48958333333333331</v>
      </c>
      <c r="E3451" s="76" t="s">
        <v>239</v>
      </c>
      <c r="F3451" s="8"/>
      <c r="G3451" s="8"/>
      <c r="H3451" s="15">
        <v>1</v>
      </c>
      <c r="I3451" s="13">
        <f t="shared" si="159"/>
        <v>2006</v>
      </c>
      <c r="J3451" s="8">
        <f t="shared" si="160"/>
        <v>3</v>
      </c>
      <c r="K3451" s="6">
        <f t="shared" si="161"/>
        <v>3</v>
      </c>
    </row>
    <row r="3452" spans="3:11" x14ac:dyDescent="0.25">
      <c r="C3452" s="14">
        <v>44002</v>
      </c>
      <c r="D3452" s="8">
        <v>0.48958333333333331</v>
      </c>
      <c r="E3452" s="76" t="s">
        <v>239</v>
      </c>
      <c r="F3452" s="8"/>
      <c r="G3452" s="8"/>
      <c r="H3452" s="15">
        <v>1</v>
      </c>
      <c r="I3452" s="13">
        <f t="shared" si="159"/>
        <v>2006</v>
      </c>
      <c r="J3452" s="8">
        <f t="shared" si="160"/>
        <v>2</v>
      </c>
      <c r="K3452" s="6">
        <f t="shared" si="161"/>
        <v>3</v>
      </c>
    </row>
    <row r="3453" spans="3:11" x14ac:dyDescent="0.25">
      <c r="C3453" s="14">
        <v>44002</v>
      </c>
      <c r="D3453" s="8">
        <v>0.48958333333333331</v>
      </c>
      <c r="E3453" s="76" t="s">
        <v>239</v>
      </c>
      <c r="F3453" s="8"/>
      <c r="G3453" s="8"/>
      <c r="H3453" s="15">
        <v>1</v>
      </c>
      <c r="I3453" s="13">
        <f t="shared" si="159"/>
        <v>2006</v>
      </c>
      <c r="J3453" s="8">
        <f t="shared" si="160"/>
        <v>1</v>
      </c>
      <c r="K3453" s="6">
        <f t="shared" si="161"/>
        <v>3</v>
      </c>
    </row>
    <row r="3454" spans="3:11" x14ac:dyDescent="0.25">
      <c r="C3454" s="14">
        <v>44002</v>
      </c>
      <c r="D3454" s="8">
        <v>0.53819444444444442</v>
      </c>
      <c r="E3454" s="76" t="s">
        <v>239</v>
      </c>
      <c r="F3454" s="8"/>
      <c r="G3454" s="8"/>
      <c r="H3454" s="15">
        <v>3</v>
      </c>
      <c r="I3454" s="13">
        <f t="shared" si="159"/>
        <v>2007</v>
      </c>
      <c r="J3454" s="8">
        <f t="shared" si="160"/>
        <v>3</v>
      </c>
      <c r="K3454" s="6">
        <f t="shared" si="161"/>
        <v>3</v>
      </c>
    </row>
    <row r="3455" spans="3:11" x14ac:dyDescent="0.25">
      <c r="C3455" s="14">
        <v>44002</v>
      </c>
      <c r="D3455" s="8">
        <v>0.53819444444444442</v>
      </c>
      <c r="E3455" s="76" t="s">
        <v>239</v>
      </c>
      <c r="F3455" s="8"/>
      <c r="G3455" s="8"/>
      <c r="H3455" s="15">
        <v>3</v>
      </c>
      <c r="I3455" s="13">
        <f t="shared" si="159"/>
        <v>2007</v>
      </c>
      <c r="J3455" s="8">
        <f t="shared" si="160"/>
        <v>2</v>
      </c>
      <c r="K3455" s="6">
        <f t="shared" si="161"/>
        <v>3</v>
      </c>
    </row>
    <row r="3456" spans="3:11" x14ac:dyDescent="0.25">
      <c r="C3456" s="14">
        <v>44002</v>
      </c>
      <c r="D3456" s="8">
        <v>0.53819444444444442</v>
      </c>
      <c r="E3456" s="76" t="s">
        <v>239</v>
      </c>
      <c r="F3456" s="8"/>
      <c r="G3456" s="8"/>
      <c r="H3456" s="15">
        <v>3</v>
      </c>
      <c r="I3456" s="13">
        <f t="shared" si="159"/>
        <v>2007</v>
      </c>
      <c r="J3456" s="8">
        <f t="shared" si="160"/>
        <v>1</v>
      </c>
      <c r="K3456" s="6">
        <f t="shared" si="161"/>
        <v>3</v>
      </c>
    </row>
    <row r="3457" spans="3:11" x14ac:dyDescent="0.25">
      <c r="C3457" s="14">
        <v>44002</v>
      </c>
      <c r="D3457" s="8">
        <v>0.5625</v>
      </c>
      <c r="E3457" s="76" t="s">
        <v>239</v>
      </c>
      <c r="F3457" s="8"/>
      <c r="G3457" s="8"/>
      <c r="H3457" s="15">
        <v>4</v>
      </c>
      <c r="I3457" s="13">
        <f t="shared" si="159"/>
        <v>2008</v>
      </c>
      <c r="J3457" s="8">
        <f t="shared" si="160"/>
        <v>3</v>
      </c>
      <c r="K3457" s="6">
        <f t="shared" si="161"/>
        <v>3</v>
      </c>
    </row>
    <row r="3458" spans="3:11" x14ac:dyDescent="0.25">
      <c r="C3458" s="14">
        <v>44002</v>
      </c>
      <c r="D3458" s="8">
        <v>0.5625</v>
      </c>
      <c r="E3458" s="76" t="s">
        <v>239</v>
      </c>
      <c r="F3458" s="8"/>
      <c r="G3458" s="8"/>
      <c r="H3458" s="15">
        <v>4</v>
      </c>
      <c r="I3458" s="13">
        <f t="shared" si="159"/>
        <v>2008</v>
      </c>
      <c r="J3458" s="8">
        <f t="shared" si="160"/>
        <v>2</v>
      </c>
      <c r="K3458" s="6">
        <f t="shared" si="161"/>
        <v>3</v>
      </c>
    </row>
    <row r="3459" spans="3:11" x14ac:dyDescent="0.25">
      <c r="C3459" s="14">
        <v>44002</v>
      </c>
      <c r="D3459" s="8">
        <v>0.5625</v>
      </c>
      <c r="E3459" s="76" t="s">
        <v>239</v>
      </c>
      <c r="F3459" s="8"/>
      <c r="G3459" s="8"/>
      <c r="H3459" s="15">
        <v>4</v>
      </c>
      <c r="I3459" s="13">
        <f t="shared" si="159"/>
        <v>2008</v>
      </c>
      <c r="J3459" s="8">
        <f t="shared" si="160"/>
        <v>1</v>
      </c>
      <c r="K3459" s="6">
        <f t="shared" si="161"/>
        <v>3</v>
      </c>
    </row>
    <row r="3460" spans="3:11" x14ac:dyDescent="0.25">
      <c r="C3460" s="14">
        <v>44002</v>
      </c>
      <c r="D3460" s="8">
        <v>0.61458333333333337</v>
      </c>
      <c r="E3460" s="76" t="s">
        <v>239</v>
      </c>
      <c r="F3460" s="8"/>
      <c r="G3460" s="8"/>
      <c r="H3460" s="15">
        <v>6</v>
      </c>
      <c r="I3460" s="13">
        <f t="shared" si="159"/>
        <v>2009</v>
      </c>
      <c r="J3460" s="8">
        <f t="shared" si="160"/>
        <v>3</v>
      </c>
      <c r="K3460" s="6">
        <f t="shared" si="161"/>
        <v>3</v>
      </c>
    </row>
    <row r="3461" spans="3:11" x14ac:dyDescent="0.25">
      <c r="C3461" s="14">
        <v>44002</v>
      </c>
      <c r="D3461" s="8">
        <v>0.61458333333333337</v>
      </c>
      <c r="E3461" s="76" t="s">
        <v>239</v>
      </c>
      <c r="F3461" s="8"/>
      <c r="G3461" s="8"/>
      <c r="H3461" s="15">
        <v>6</v>
      </c>
      <c r="I3461" s="13">
        <f t="shared" si="159"/>
        <v>2009</v>
      </c>
      <c r="J3461" s="8">
        <f t="shared" si="160"/>
        <v>2</v>
      </c>
      <c r="K3461" s="6">
        <f t="shared" si="161"/>
        <v>3</v>
      </c>
    </row>
    <row r="3462" spans="3:11" x14ac:dyDescent="0.25">
      <c r="C3462" s="14">
        <v>44002</v>
      </c>
      <c r="D3462" s="8">
        <v>0.61458333333333337</v>
      </c>
      <c r="E3462" s="76" t="s">
        <v>239</v>
      </c>
      <c r="F3462" s="8"/>
      <c r="G3462" s="8"/>
      <c r="H3462" s="15">
        <v>6</v>
      </c>
      <c r="I3462" s="13">
        <f t="shared" ref="I3462:I3525" si="162">IF(AND(C3462=C3461,H3462=H3461,D3461=D3462),I3461,I3461+1)</f>
        <v>2009</v>
      </c>
      <c r="J3462" s="8">
        <f t="shared" ref="J3462:J3525" si="163">IF(I3462=I3464,3,IF(I3462=I3463,2,1))</f>
        <v>1</v>
      </c>
      <c r="K3462" s="6">
        <f t="shared" ref="K3462:K3525" si="164">IF(J3460=3,3,IF(J3461=3,3,IF(J3461=2,2,J3462)))</f>
        <v>3</v>
      </c>
    </row>
    <row r="3463" spans="3:11" x14ac:dyDescent="0.25">
      <c r="C3463" s="14">
        <v>44002</v>
      </c>
      <c r="D3463" s="8">
        <v>0.64236111111111105</v>
      </c>
      <c r="E3463" s="76" t="s">
        <v>239</v>
      </c>
      <c r="F3463" s="8"/>
      <c r="G3463" s="8"/>
      <c r="H3463" s="15">
        <v>7</v>
      </c>
      <c r="I3463" s="13">
        <f t="shared" si="162"/>
        <v>2010</v>
      </c>
      <c r="J3463" s="8">
        <f t="shared" si="163"/>
        <v>3</v>
      </c>
      <c r="K3463" s="6">
        <f t="shared" si="164"/>
        <v>3</v>
      </c>
    </row>
    <row r="3464" spans="3:11" x14ac:dyDescent="0.25">
      <c r="C3464" s="14">
        <v>44002</v>
      </c>
      <c r="D3464" s="8">
        <v>0.64236111111111105</v>
      </c>
      <c r="E3464" s="76" t="s">
        <v>239</v>
      </c>
      <c r="F3464" s="8"/>
      <c r="G3464" s="8"/>
      <c r="H3464" s="15">
        <v>7</v>
      </c>
      <c r="I3464" s="13">
        <f t="shared" si="162"/>
        <v>2010</v>
      </c>
      <c r="J3464" s="8">
        <f t="shared" si="163"/>
        <v>2</v>
      </c>
      <c r="K3464" s="6">
        <f t="shared" si="164"/>
        <v>3</v>
      </c>
    </row>
    <row r="3465" spans="3:11" x14ac:dyDescent="0.25">
      <c r="C3465" s="14">
        <v>44002</v>
      </c>
      <c r="D3465" s="8">
        <v>0.64236111111111105</v>
      </c>
      <c r="E3465" s="76" t="s">
        <v>239</v>
      </c>
      <c r="F3465" s="8"/>
      <c r="G3465" s="8"/>
      <c r="H3465" s="15">
        <v>7</v>
      </c>
      <c r="I3465" s="13">
        <f t="shared" si="162"/>
        <v>2010</v>
      </c>
      <c r="J3465" s="8">
        <f t="shared" si="163"/>
        <v>1</v>
      </c>
      <c r="K3465" s="6">
        <f t="shared" si="164"/>
        <v>3</v>
      </c>
    </row>
    <row r="3466" spans="3:11" x14ac:dyDescent="0.25">
      <c r="C3466" s="14">
        <v>44002</v>
      </c>
      <c r="D3466" s="8">
        <v>0.66666666666666663</v>
      </c>
      <c r="E3466" s="76" t="s">
        <v>239</v>
      </c>
      <c r="F3466" s="8"/>
      <c r="G3466" s="8"/>
      <c r="H3466" s="15">
        <v>8</v>
      </c>
      <c r="I3466" s="13">
        <f t="shared" si="162"/>
        <v>2011</v>
      </c>
      <c r="J3466" s="8">
        <f t="shared" si="163"/>
        <v>3</v>
      </c>
      <c r="K3466" s="6">
        <f t="shared" si="164"/>
        <v>3</v>
      </c>
    </row>
    <row r="3467" spans="3:11" x14ac:dyDescent="0.25">
      <c r="C3467" s="14">
        <v>44002</v>
      </c>
      <c r="D3467" s="8">
        <v>0.66666666666666663</v>
      </c>
      <c r="E3467" s="76" t="s">
        <v>239</v>
      </c>
      <c r="F3467" s="8"/>
      <c r="G3467" s="8"/>
      <c r="H3467" s="15">
        <v>8</v>
      </c>
      <c r="I3467" s="13">
        <f t="shared" si="162"/>
        <v>2011</v>
      </c>
      <c r="J3467" s="8">
        <f t="shared" si="163"/>
        <v>2</v>
      </c>
      <c r="K3467" s="6">
        <f t="shared" si="164"/>
        <v>3</v>
      </c>
    </row>
    <row r="3468" spans="3:11" x14ac:dyDescent="0.25">
      <c r="C3468" s="14">
        <v>44002</v>
      </c>
      <c r="D3468" s="8">
        <v>0.66666666666666663</v>
      </c>
      <c r="E3468" s="76" t="s">
        <v>239</v>
      </c>
      <c r="F3468" s="8"/>
      <c r="G3468" s="8"/>
      <c r="H3468" s="15">
        <v>8</v>
      </c>
      <c r="I3468" s="13">
        <f t="shared" si="162"/>
        <v>2011</v>
      </c>
      <c r="J3468" s="8">
        <f t="shared" si="163"/>
        <v>1</v>
      </c>
      <c r="K3468" s="6">
        <f t="shared" si="164"/>
        <v>3</v>
      </c>
    </row>
    <row r="3469" spans="3:11" x14ac:dyDescent="0.25">
      <c r="C3469" s="14">
        <v>44002</v>
      </c>
      <c r="D3469" s="8">
        <v>0.68888888888888899</v>
      </c>
      <c r="E3469" s="76" t="s">
        <v>239</v>
      </c>
      <c r="F3469" s="8"/>
      <c r="G3469" s="8"/>
      <c r="H3469" s="15">
        <v>9</v>
      </c>
      <c r="I3469" s="13">
        <f t="shared" si="162"/>
        <v>2012</v>
      </c>
      <c r="J3469" s="8">
        <f t="shared" si="163"/>
        <v>3</v>
      </c>
      <c r="K3469" s="6">
        <f t="shared" si="164"/>
        <v>3</v>
      </c>
    </row>
    <row r="3470" spans="3:11" x14ac:dyDescent="0.25">
      <c r="C3470" s="14">
        <v>44002</v>
      </c>
      <c r="D3470" s="8">
        <v>0.68888888888888899</v>
      </c>
      <c r="E3470" s="76" t="s">
        <v>239</v>
      </c>
      <c r="F3470" s="8"/>
      <c r="G3470" s="8"/>
      <c r="H3470" s="15">
        <v>9</v>
      </c>
      <c r="I3470" s="13">
        <f t="shared" si="162"/>
        <v>2012</v>
      </c>
      <c r="J3470" s="8">
        <f t="shared" si="163"/>
        <v>2</v>
      </c>
      <c r="K3470" s="6">
        <f t="shared" si="164"/>
        <v>3</v>
      </c>
    </row>
    <row r="3471" spans="3:11" x14ac:dyDescent="0.25">
      <c r="C3471" s="14">
        <v>44002</v>
      </c>
      <c r="D3471" s="8">
        <v>0.68888888888888899</v>
      </c>
      <c r="E3471" s="76" t="s">
        <v>239</v>
      </c>
      <c r="F3471" s="8"/>
      <c r="G3471" s="8"/>
      <c r="H3471" s="15">
        <v>9</v>
      </c>
      <c r="I3471" s="13">
        <f t="shared" si="162"/>
        <v>2012</v>
      </c>
      <c r="J3471" s="8">
        <f t="shared" si="163"/>
        <v>1</v>
      </c>
      <c r="K3471" s="6">
        <f t="shared" si="164"/>
        <v>3</v>
      </c>
    </row>
    <row r="3472" spans="3:11" x14ac:dyDescent="0.25">
      <c r="C3472" s="14">
        <v>44009</v>
      </c>
      <c r="D3472" s="8">
        <v>0.54166666666666663</v>
      </c>
      <c r="E3472" s="76" t="s">
        <v>107</v>
      </c>
      <c r="F3472" s="8"/>
      <c r="G3472" s="8"/>
      <c r="H3472" s="15">
        <v>3</v>
      </c>
      <c r="I3472" s="13">
        <f t="shared" si="162"/>
        <v>2013</v>
      </c>
      <c r="J3472" s="8">
        <f t="shared" si="163"/>
        <v>3</v>
      </c>
      <c r="K3472" s="6">
        <f t="shared" si="164"/>
        <v>3</v>
      </c>
    </row>
    <row r="3473" spans="3:11" x14ac:dyDescent="0.25">
      <c r="C3473" s="14">
        <v>44009</v>
      </c>
      <c r="D3473" s="8">
        <v>0.54166666666666663</v>
      </c>
      <c r="E3473" s="76" t="s">
        <v>107</v>
      </c>
      <c r="F3473" s="8"/>
      <c r="G3473" s="8"/>
      <c r="H3473" s="15">
        <v>3</v>
      </c>
      <c r="I3473" s="13">
        <f t="shared" si="162"/>
        <v>2013</v>
      </c>
      <c r="J3473" s="8">
        <f t="shared" si="163"/>
        <v>2</v>
      </c>
      <c r="K3473" s="6">
        <f t="shared" si="164"/>
        <v>3</v>
      </c>
    </row>
    <row r="3474" spans="3:11" x14ac:dyDescent="0.25">
      <c r="C3474" s="14">
        <v>44009</v>
      </c>
      <c r="D3474" s="8">
        <v>0.54166666666666663</v>
      </c>
      <c r="E3474" s="76" t="s">
        <v>107</v>
      </c>
      <c r="F3474" s="8"/>
      <c r="G3474" s="8"/>
      <c r="H3474" s="15">
        <v>3</v>
      </c>
      <c r="I3474" s="13">
        <f t="shared" si="162"/>
        <v>2013</v>
      </c>
      <c r="J3474" s="8">
        <f t="shared" si="163"/>
        <v>1</v>
      </c>
      <c r="K3474" s="6">
        <f t="shared" si="164"/>
        <v>3</v>
      </c>
    </row>
    <row r="3475" spans="3:11" x14ac:dyDescent="0.25">
      <c r="C3475" s="14">
        <v>44009</v>
      </c>
      <c r="D3475" s="8">
        <v>0.56597222222222221</v>
      </c>
      <c r="E3475" s="76" t="s">
        <v>107</v>
      </c>
      <c r="F3475" s="8"/>
      <c r="G3475" s="8"/>
      <c r="H3475" s="15">
        <v>4</v>
      </c>
      <c r="I3475" s="13">
        <f t="shared" si="162"/>
        <v>2014</v>
      </c>
      <c r="J3475" s="8">
        <f t="shared" si="163"/>
        <v>3</v>
      </c>
      <c r="K3475" s="6">
        <f t="shared" si="164"/>
        <v>3</v>
      </c>
    </row>
    <row r="3476" spans="3:11" x14ac:dyDescent="0.25">
      <c r="C3476" s="14">
        <v>44009</v>
      </c>
      <c r="D3476" s="8">
        <v>0.56597222222222221</v>
      </c>
      <c r="E3476" s="76" t="s">
        <v>107</v>
      </c>
      <c r="F3476" s="8"/>
      <c r="G3476" s="8"/>
      <c r="H3476" s="15">
        <v>4</v>
      </c>
      <c r="I3476" s="13">
        <f t="shared" si="162"/>
        <v>2014</v>
      </c>
      <c r="J3476" s="8">
        <f t="shared" si="163"/>
        <v>2</v>
      </c>
      <c r="K3476" s="6">
        <f t="shared" si="164"/>
        <v>3</v>
      </c>
    </row>
    <row r="3477" spans="3:11" x14ac:dyDescent="0.25">
      <c r="C3477" s="14">
        <v>44009</v>
      </c>
      <c r="D3477" s="8">
        <v>0.56597222222222221</v>
      </c>
      <c r="E3477" s="76" t="s">
        <v>107</v>
      </c>
      <c r="F3477" s="8"/>
      <c r="G3477" s="8"/>
      <c r="H3477" s="15">
        <v>4</v>
      </c>
      <c r="I3477" s="13">
        <f t="shared" si="162"/>
        <v>2014</v>
      </c>
      <c r="J3477" s="8">
        <f t="shared" si="163"/>
        <v>1</v>
      </c>
      <c r="K3477" s="6">
        <f t="shared" si="164"/>
        <v>3</v>
      </c>
    </row>
    <row r="3478" spans="3:11" x14ac:dyDescent="0.25">
      <c r="C3478" s="14">
        <v>44009</v>
      </c>
      <c r="D3478" s="8">
        <v>0.59027777777777779</v>
      </c>
      <c r="E3478" s="76" t="s">
        <v>107</v>
      </c>
      <c r="F3478" s="8"/>
      <c r="G3478" s="8"/>
      <c r="H3478" s="15">
        <v>5</v>
      </c>
      <c r="I3478" s="13">
        <f t="shared" si="162"/>
        <v>2015</v>
      </c>
      <c r="J3478" s="8">
        <f t="shared" si="163"/>
        <v>3</v>
      </c>
      <c r="K3478" s="6">
        <f t="shared" si="164"/>
        <v>3</v>
      </c>
    </row>
    <row r="3479" spans="3:11" x14ac:dyDescent="0.25">
      <c r="C3479" s="14">
        <v>44009</v>
      </c>
      <c r="D3479" s="8">
        <v>0.59027777777777779</v>
      </c>
      <c r="E3479" s="76" t="s">
        <v>107</v>
      </c>
      <c r="F3479" s="8"/>
      <c r="G3479" s="8"/>
      <c r="H3479" s="15">
        <v>5</v>
      </c>
      <c r="I3479" s="13">
        <f t="shared" si="162"/>
        <v>2015</v>
      </c>
      <c r="J3479" s="8">
        <f t="shared" si="163"/>
        <v>2</v>
      </c>
      <c r="K3479" s="6">
        <f t="shared" si="164"/>
        <v>3</v>
      </c>
    </row>
    <row r="3480" spans="3:11" x14ac:dyDescent="0.25">
      <c r="C3480" s="14">
        <v>44009</v>
      </c>
      <c r="D3480" s="8">
        <v>0.59027777777777779</v>
      </c>
      <c r="E3480" s="76" t="s">
        <v>107</v>
      </c>
      <c r="F3480" s="8"/>
      <c r="G3480" s="8"/>
      <c r="H3480" s="15">
        <v>5</v>
      </c>
      <c r="I3480" s="13">
        <f t="shared" si="162"/>
        <v>2015</v>
      </c>
      <c r="J3480" s="8">
        <f t="shared" si="163"/>
        <v>1</v>
      </c>
      <c r="K3480" s="6">
        <f t="shared" si="164"/>
        <v>3</v>
      </c>
    </row>
    <row r="3481" spans="3:11" x14ac:dyDescent="0.25">
      <c r="C3481" s="14">
        <v>44009</v>
      </c>
      <c r="D3481" s="8">
        <v>0.61805555555555558</v>
      </c>
      <c r="E3481" s="76" t="s">
        <v>107</v>
      </c>
      <c r="F3481" s="8"/>
      <c r="G3481" s="8"/>
      <c r="H3481" s="15">
        <v>6</v>
      </c>
      <c r="I3481" s="13">
        <f t="shared" si="162"/>
        <v>2016</v>
      </c>
      <c r="J3481" s="8">
        <f t="shared" si="163"/>
        <v>3</v>
      </c>
      <c r="K3481" s="6">
        <f t="shared" si="164"/>
        <v>3</v>
      </c>
    </row>
    <row r="3482" spans="3:11" x14ac:dyDescent="0.25">
      <c r="C3482" s="14">
        <v>44009</v>
      </c>
      <c r="D3482" s="8">
        <v>0.61805555555555558</v>
      </c>
      <c r="E3482" s="76" t="s">
        <v>107</v>
      </c>
      <c r="F3482" s="8"/>
      <c r="G3482" s="8"/>
      <c r="H3482" s="15">
        <v>6</v>
      </c>
      <c r="I3482" s="13">
        <f t="shared" si="162"/>
        <v>2016</v>
      </c>
      <c r="J3482" s="8">
        <f t="shared" si="163"/>
        <v>2</v>
      </c>
      <c r="K3482" s="6">
        <f t="shared" si="164"/>
        <v>3</v>
      </c>
    </row>
    <row r="3483" spans="3:11" x14ac:dyDescent="0.25">
      <c r="C3483" s="14">
        <v>44009</v>
      </c>
      <c r="D3483" s="8">
        <v>0.61805555555555558</v>
      </c>
      <c r="E3483" s="76" t="s">
        <v>107</v>
      </c>
      <c r="F3483" s="8"/>
      <c r="G3483" s="8"/>
      <c r="H3483" s="15">
        <v>6</v>
      </c>
      <c r="I3483" s="13">
        <f t="shared" si="162"/>
        <v>2016</v>
      </c>
      <c r="J3483" s="8">
        <f t="shared" si="163"/>
        <v>1</v>
      </c>
      <c r="K3483" s="6">
        <f t="shared" si="164"/>
        <v>3</v>
      </c>
    </row>
    <row r="3484" spans="3:11" x14ac:dyDescent="0.25">
      <c r="C3484" s="14">
        <v>44009</v>
      </c>
      <c r="D3484" s="8">
        <v>0.64583333333333337</v>
      </c>
      <c r="E3484" s="76" t="s">
        <v>107</v>
      </c>
      <c r="F3484" s="8"/>
      <c r="G3484" s="8"/>
      <c r="H3484" s="15">
        <v>7</v>
      </c>
      <c r="I3484" s="13">
        <f t="shared" si="162"/>
        <v>2017</v>
      </c>
      <c r="J3484" s="8">
        <f t="shared" si="163"/>
        <v>3</v>
      </c>
      <c r="K3484" s="6">
        <f t="shared" si="164"/>
        <v>3</v>
      </c>
    </row>
    <row r="3485" spans="3:11" x14ac:dyDescent="0.25">
      <c r="C3485" s="14">
        <v>44009</v>
      </c>
      <c r="D3485" s="8">
        <v>0.64583333333333337</v>
      </c>
      <c r="E3485" s="76" t="s">
        <v>107</v>
      </c>
      <c r="F3485" s="8"/>
      <c r="G3485" s="8"/>
      <c r="H3485" s="15">
        <v>7</v>
      </c>
      <c r="I3485" s="13">
        <f t="shared" si="162"/>
        <v>2017</v>
      </c>
      <c r="J3485" s="8">
        <f t="shared" si="163"/>
        <v>2</v>
      </c>
      <c r="K3485" s="6">
        <f t="shared" si="164"/>
        <v>3</v>
      </c>
    </row>
    <row r="3486" spans="3:11" x14ac:dyDescent="0.25">
      <c r="C3486" s="14">
        <v>44009</v>
      </c>
      <c r="D3486" s="8">
        <v>0.64583333333333337</v>
      </c>
      <c r="E3486" s="76" t="s">
        <v>107</v>
      </c>
      <c r="F3486" s="8"/>
      <c r="G3486" s="8"/>
      <c r="H3486" s="15">
        <v>7</v>
      </c>
      <c r="I3486" s="13">
        <f t="shared" si="162"/>
        <v>2017</v>
      </c>
      <c r="J3486" s="8">
        <f t="shared" si="163"/>
        <v>1</v>
      </c>
      <c r="K3486" s="6">
        <f t="shared" si="164"/>
        <v>3</v>
      </c>
    </row>
    <row r="3487" spans="3:11" x14ac:dyDescent="0.25">
      <c r="C3487" s="14">
        <v>44009</v>
      </c>
      <c r="D3487" s="8">
        <v>0.67013888888888884</v>
      </c>
      <c r="E3487" s="76" t="s">
        <v>107</v>
      </c>
      <c r="F3487" s="8"/>
      <c r="G3487" s="8"/>
      <c r="H3487" s="15">
        <v>8</v>
      </c>
      <c r="I3487" s="13">
        <f t="shared" si="162"/>
        <v>2018</v>
      </c>
      <c r="J3487" s="8">
        <f t="shared" si="163"/>
        <v>3</v>
      </c>
      <c r="K3487" s="6">
        <f t="shared" si="164"/>
        <v>3</v>
      </c>
    </row>
    <row r="3488" spans="3:11" x14ac:dyDescent="0.25">
      <c r="C3488" s="14">
        <v>44009</v>
      </c>
      <c r="D3488" s="8">
        <v>0.67013888888888884</v>
      </c>
      <c r="E3488" s="76" t="s">
        <v>107</v>
      </c>
      <c r="F3488" s="8"/>
      <c r="G3488" s="8"/>
      <c r="H3488" s="15">
        <v>8</v>
      </c>
      <c r="I3488" s="13">
        <f t="shared" si="162"/>
        <v>2018</v>
      </c>
      <c r="J3488" s="8">
        <f t="shared" si="163"/>
        <v>2</v>
      </c>
      <c r="K3488" s="6">
        <f t="shared" si="164"/>
        <v>3</v>
      </c>
    </row>
    <row r="3489" spans="3:11" x14ac:dyDescent="0.25">
      <c r="C3489" s="14">
        <v>44009</v>
      </c>
      <c r="D3489" s="8">
        <v>0.67013888888888884</v>
      </c>
      <c r="E3489" s="76" t="s">
        <v>107</v>
      </c>
      <c r="F3489" s="8"/>
      <c r="G3489" s="8"/>
      <c r="H3489" s="15">
        <v>8</v>
      </c>
      <c r="I3489" s="13">
        <f t="shared" si="162"/>
        <v>2018</v>
      </c>
      <c r="J3489" s="8">
        <f t="shared" si="163"/>
        <v>1</v>
      </c>
      <c r="K3489" s="6">
        <f t="shared" si="164"/>
        <v>3</v>
      </c>
    </row>
    <row r="3490" spans="3:11" x14ac:dyDescent="0.25">
      <c r="C3490" s="14">
        <v>44009</v>
      </c>
      <c r="D3490" s="8">
        <v>0.69305555555555554</v>
      </c>
      <c r="E3490" s="76" t="s">
        <v>107</v>
      </c>
      <c r="F3490" s="8"/>
      <c r="G3490" s="8"/>
      <c r="H3490" s="15">
        <v>9</v>
      </c>
      <c r="I3490" s="13">
        <f t="shared" si="162"/>
        <v>2019</v>
      </c>
      <c r="J3490" s="8">
        <f t="shared" si="163"/>
        <v>3</v>
      </c>
      <c r="K3490" s="6">
        <f t="shared" si="164"/>
        <v>3</v>
      </c>
    </row>
    <row r="3491" spans="3:11" x14ac:dyDescent="0.25">
      <c r="C3491" s="14">
        <v>44009</v>
      </c>
      <c r="D3491" s="8">
        <v>0.69305555555555554</v>
      </c>
      <c r="E3491" s="76" t="s">
        <v>107</v>
      </c>
      <c r="F3491" s="8"/>
      <c r="G3491" s="8"/>
      <c r="H3491" s="15">
        <v>9</v>
      </c>
      <c r="I3491" s="13">
        <f t="shared" si="162"/>
        <v>2019</v>
      </c>
      <c r="J3491" s="8">
        <f t="shared" si="163"/>
        <v>2</v>
      </c>
      <c r="K3491" s="6">
        <f t="shared" si="164"/>
        <v>3</v>
      </c>
    </row>
    <row r="3492" spans="3:11" x14ac:dyDescent="0.25">
      <c r="C3492" s="14">
        <v>44009</v>
      </c>
      <c r="D3492" s="8">
        <v>0.69305555555555554</v>
      </c>
      <c r="E3492" s="76" t="s">
        <v>107</v>
      </c>
      <c r="F3492" s="8"/>
      <c r="G3492" s="8"/>
      <c r="H3492" s="15">
        <v>9</v>
      </c>
      <c r="I3492" s="13">
        <f t="shared" si="162"/>
        <v>2019</v>
      </c>
      <c r="J3492" s="8">
        <f t="shared" si="163"/>
        <v>1</v>
      </c>
      <c r="K3492" s="6">
        <f t="shared" si="164"/>
        <v>3</v>
      </c>
    </row>
    <row r="3493" spans="3:11" x14ac:dyDescent="0.25">
      <c r="C3493" s="14">
        <v>44016</v>
      </c>
      <c r="D3493" s="8">
        <v>0.51736111111111105</v>
      </c>
      <c r="E3493" s="76" t="s">
        <v>225</v>
      </c>
      <c r="F3493" s="8"/>
      <c r="G3493" s="8"/>
      <c r="H3493" s="15">
        <v>2</v>
      </c>
      <c r="I3493" s="13">
        <f t="shared" si="162"/>
        <v>2020</v>
      </c>
      <c r="J3493" s="8">
        <f t="shared" si="163"/>
        <v>3</v>
      </c>
      <c r="K3493" s="6">
        <f t="shared" si="164"/>
        <v>3</v>
      </c>
    </row>
    <row r="3494" spans="3:11" x14ac:dyDescent="0.25">
      <c r="C3494" s="14">
        <v>44016</v>
      </c>
      <c r="D3494" s="8">
        <v>0.51736111111111105</v>
      </c>
      <c r="E3494" s="76" t="s">
        <v>225</v>
      </c>
      <c r="F3494" s="8"/>
      <c r="G3494" s="8"/>
      <c r="H3494" s="15">
        <v>2</v>
      </c>
      <c r="I3494" s="13">
        <f t="shared" si="162"/>
        <v>2020</v>
      </c>
      <c r="J3494" s="8">
        <f t="shared" si="163"/>
        <v>2</v>
      </c>
      <c r="K3494" s="6">
        <f t="shared" si="164"/>
        <v>3</v>
      </c>
    </row>
    <row r="3495" spans="3:11" x14ac:dyDescent="0.25">
      <c r="C3495" s="14">
        <v>44016</v>
      </c>
      <c r="D3495" s="8">
        <v>0.51736111111111105</v>
      </c>
      <c r="E3495" s="76" t="s">
        <v>225</v>
      </c>
      <c r="F3495" s="8"/>
      <c r="G3495" s="8"/>
      <c r="H3495" s="15">
        <v>2</v>
      </c>
      <c r="I3495" s="13">
        <f t="shared" si="162"/>
        <v>2020</v>
      </c>
      <c r="J3495" s="8">
        <f t="shared" si="163"/>
        <v>1</v>
      </c>
      <c r="K3495" s="6">
        <f t="shared" si="164"/>
        <v>3</v>
      </c>
    </row>
    <row r="3496" spans="3:11" x14ac:dyDescent="0.25">
      <c r="C3496" s="14">
        <v>44016</v>
      </c>
      <c r="D3496" s="8">
        <v>0.59027777777777779</v>
      </c>
      <c r="E3496" s="76" t="s">
        <v>225</v>
      </c>
      <c r="F3496" s="8"/>
      <c r="G3496" s="8"/>
      <c r="H3496" s="15">
        <v>5</v>
      </c>
      <c r="I3496" s="13">
        <f t="shared" si="162"/>
        <v>2021</v>
      </c>
      <c r="J3496" s="8">
        <f t="shared" si="163"/>
        <v>3</v>
      </c>
      <c r="K3496" s="6">
        <f t="shared" si="164"/>
        <v>3</v>
      </c>
    </row>
    <row r="3497" spans="3:11" x14ac:dyDescent="0.25">
      <c r="C3497" s="14">
        <v>44016</v>
      </c>
      <c r="D3497" s="8">
        <v>0.59027777777777779</v>
      </c>
      <c r="E3497" s="76" t="s">
        <v>225</v>
      </c>
      <c r="F3497" s="8"/>
      <c r="G3497" s="8"/>
      <c r="H3497" s="15">
        <v>5</v>
      </c>
      <c r="I3497" s="13">
        <f t="shared" si="162"/>
        <v>2021</v>
      </c>
      <c r="J3497" s="8">
        <f t="shared" si="163"/>
        <v>2</v>
      </c>
      <c r="K3497" s="6">
        <f t="shared" si="164"/>
        <v>3</v>
      </c>
    </row>
    <row r="3498" spans="3:11" x14ac:dyDescent="0.25">
      <c r="C3498" s="14">
        <v>44016</v>
      </c>
      <c r="D3498" s="8">
        <v>0.59027777777777779</v>
      </c>
      <c r="E3498" s="76" t="s">
        <v>225</v>
      </c>
      <c r="F3498" s="8"/>
      <c r="G3498" s="8"/>
      <c r="H3498" s="15">
        <v>5</v>
      </c>
      <c r="I3498" s="13">
        <f t="shared" si="162"/>
        <v>2021</v>
      </c>
      <c r="J3498" s="8">
        <f t="shared" si="163"/>
        <v>1</v>
      </c>
      <c r="K3498" s="6">
        <f t="shared" si="164"/>
        <v>3</v>
      </c>
    </row>
    <row r="3499" spans="3:11" x14ac:dyDescent="0.25">
      <c r="C3499" s="14">
        <v>44016</v>
      </c>
      <c r="D3499" s="8">
        <v>0.61805555555555558</v>
      </c>
      <c r="E3499" s="76" t="s">
        <v>225</v>
      </c>
      <c r="F3499" s="8"/>
      <c r="G3499" s="8"/>
      <c r="H3499" s="15">
        <v>6</v>
      </c>
      <c r="I3499" s="13">
        <f t="shared" si="162"/>
        <v>2022</v>
      </c>
      <c r="J3499" s="8">
        <f t="shared" si="163"/>
        <v>3</v>
      </c>
      <c r="K3499" s="6">
        <f t="shared" si="164"/>
        <v>3</v>
      </c>
    </row>
    <row r="3500" spans="3:11" x14ac:dyDescent="0.25">
      <c r="C3500" s="14">
        <v>44016</v>
      </c>
      <c r="D3500" s="8">
        <v>0.61805555555555558</v>
      </c>
      <c r="E3500" s="76" t="s">
        <v>225</v>
      </c>
      <c r="F3500" s="8"/>
      <c r="G3500" s="8"/>
      <c r="H3500" s="15">
        <v>6</v>
      </c>
      <c r="I3500" s="13">
        <f t="shared" si="162"/>
        <v>2022</v>
      </c>
      <c r="J3500" s="8">
        <f t="shared" si="163"/>
        <v>2</v>
      </c>
      <c r="K3500" s="6">
        <f t="shared" si="164"/>
        <v>3</v>
      </c>
    </row>
    <row r="3501" spans="3:11" x14ac:dyDescent="0.25">
      <c r="C3501" s="14">
        <v>44016</v>
      </c>
      <c r="D3501" s="8">
        <v>0.61805555555555558</v>
      </c>
      <c r="E3501" s="76" t="s">
        <v>225</v>
      </c>
      <c r="F3501" s="8"/>
      <c r="G3501" s="8"/>
      <c r="H3501" s="15">
        <v>6</v>
      </c>
      <c r="I3501" s="13">
        <f t="shared" si="162"/>
        <v>2022</v>
      </c>
      <c r="J3501" s="8">
        <f t="shared" si="163"/>
        <v>1</v>
      </c>
      <c r="K3501" s="6">
        <f t="shared" si="164"/>
        <v>3</v>
      </c>
    </row>
    <row r="3502" spans="3:11" x14ac:dyDescent="0.25">
      <c r="C3502" s="14">
        <v>44016</v>
      </c>
      <c r="D3502" s="8">
        <v>0.64583333333333337</v>
      </c>
      <c r="E3502" s="76" t="s">
        <v>225</v>
      </c>
      <c r="F3502" s="8"/>
      <c r="G3502" s="8"/>
      <c r="H3502" s="15">
        <v>7</v>
      </c>
      <c r="I3502" s="13">
        <f t="shared" si="162"/>
        <v>2023</v>
      </c>
      <c r="J3502" s="8">
        <f t="shared" si="163"/>
        <v>3</v>
      </c>
      <c r="K3502" s="6">
        <f t="shared" si="164"/>
        <v>3</v>
      </c>
    </row>
    <row r="3503" spans="3:11" x14ac:dyDescent="0.25">
      <c r="C3503" s="14">
        <v>44016</v>
      </c>
      <c r="D3503" s="8">
        <v>0.64583333333333337</v>
      </c>
      <c r="E3503" s="76" t="s">
        <v>225</v>
      </c>
      <c r="F3503" s="8"/>
      <c r="G3503" s="8"/>
      <c r="H3503" s="15">
        <v>7</v>
      </c>
      <c r="I3503" s="13">
        <f t="shared" si="162"/>
        <v>2023</v>
      </c>
      <c r="J3503" s="8">
        <f t="shared" si="163"/>
        <v>2</v>
      </c>
      <c r="K3503" s="6">
        <f t="shared" si="164"/>
        <v>3</v>
      </c>
    </row>
    <row r="3504" spans="3:11" x14ac:dyDescent="0.25">
      <c r="C3504" s="14">
        <v>44016</v>
      </c>
      <c r="D3504" s="8">
        <v>0.64583333333333337</v>
      </c>
      <c r="E3504" s="76" t="s">
        <v>225</v>
      </c>
      <c r="F3504" s="8"/>
      <c r="G3504" s="8"/>
      <c r="H3504" s="15">
        <v>7</v>
      </c>
      <c r="I3504" s="13">
        <f t="shared" si="162"/>
        <v>2023</v>
      </c>
      <c r="J3504" s="8">
        <f t="shared" si="163"/>
        <v>1</v>
      </c>
      <c r="K3504" s="6">
        <f t="shared" si="164"/>
        <v>3</v>
      </c>
    </row>
    <row r="3505" spans="3:11" x14ac:dyDescent="0.25">
      <c r="C3505" s="14">
        <v>44016</v>
      </c>
      <c r="D3505" s="8">
        <v>0.67013888888888884</v>
      </c>
      <c r="E3505" s="76" t="s">
        <v>225</v>
      </c>
      <c r="F3505" s="8"/>
      <c r="G3505" s="8"/>
      <c r="H3505" s="15">
        <v>8</v>
      </c>
      <c r="I3505" s="13">
        <f t="shared" si="162"/>
        <v>2024</v>
      </c>
      <c r="J3505" s="8">
        <f t="shared" si="163"/>
        <v>3</v>
      </c>
      <c r="K3505" s="6">
        <f t="shared" si="164"/>
        <v>3</v>
      </c>
    </row>
    <row r="3506" spans="3:11" x14ac:dyDescent="0.25">
      <c r="C3506" s="14">
        <v>44016</v>
      </c>
      <c r="D3506" s="8">
        <v>0.67013888888888884</v>
      </c>
      <c r="E3506" s="76" t="s">
        <v>225</v>
      </c>
      <c r="F3506" s="8"/>
      <c r="G3506" s="8"/>
      <c r="H3506" s="15">
        <v>8</v>
      </c>
      <c r="I3506" s="13">
        <f t="shared" si="162"/>
        <v>2024</v>
      </c>
      <c r="J3506" s="8">
        <f t="shared" si="163"/>
        <v>2</v>
      </c>
      <c r="K3506" s="6">
        <f t="shared" si="164"/>
        <v>3</v>
      </c>
    </row>
    <row r="3507" spans="3:11" x14ac:dyDescent="0.25">
      <c r="C3507" s="14">
        <v>44016</v>
      </c>
      <c r="D3507" s="8">
        <v>0.67013888888888884</v>
      </c>
      <c r="E3507" s="76" t="s">
        <v>225</v>
      </c>
      <c r="F3507" s="8"/>
      <c r="G3507" s="8"/>
      <c r="H3507" s="15">
        <v>8</v>
      </c>
      <c r="I3507" s="13">
        <f t="shared" si="162"/>
        <v>2024</v>
      </c>
      <c r="J3507" s="8">
        <f t="shared" si="163"/>
        <v>1</v>
      </c>
      <c r="K3507" s="6">
        <f t="shared" si="164"/>
        <v>3</v>
      </c>
    </row>
    <row r="3508" spans="3:11" x14ac:dyDescent="0.25">
      <c r="C3508" s="14">
        <v>44016</v>
      </c>
      <c r="D3508" s="8">
        <v>0.69236111111111109</v>
      </c>
      <c r="E3508" s="76" t="s">
        <v>225</v>
      </c>
      <c r="F3508" s="8"/>
      <c r="G3508" s="8"/>
      <c r="H3508" s="15">
        <v>9</v>
      </c>
      <c r="I3508" s="13">
        <f t="shared" si="162"/>
        <v>2025</v>
      </c>
      <c r="J3508" s="8">
        <f t="shared" si="163"/>
        <v>3</v>
      </c>
      <c r="K3508" s="6">
        <f t="shared" si="164"/>
        <v>3</v>
      </c>
    </row>
    <row r="3509" spans="3:11" x14ac:dyDescent="0.25">
      <c r="C3509" s="14">
        <v>44016</v>
      </c>
      <c r="D3509" s="8">
        <v>0.69236111111111109</v>
      </c>
      <c r="E3509" s="76" t="s">
        <v>225</v>
      </c>
      <c r="F3509" s="8"/>
      <c r="G3509" s="8"/>
      <c r="H3509" s="15">
        <v>9</v>
      </c>
      <c r="I3509" s="13">
        <f t="shared" si="162"/>
        <v>2025</v>
      </c>
      <c r="J3509" s="8">
        <f t="shared" si="163"/>
        <v>2</v>
      </c>
      <c r="K3509" s="6">
        <f t="shared" si="164"/>
        <v>3</v>
      </c>
    </row>
    <row r="3510" spans="3:11" x14ac:dyDescent="0.25">
      <c r="C3510" s="14">
        <v>44016</v>
      </c>
      <c r="D3510" s="8">
        <v>0.69236111111111109</v>
      </c>
      <c r="E3510" s="76" t="s">
        <v>225</v>
      </c>
      <c r="F3510" s="8"/>
      <c r="G3510" s="8"/>
      <c r="H3510" s="15">
        <v>9</v>
      </c>
      <c r="I3510" s="13">
        <f t="shared" si="162"/>
        <v>2025</v>
      </c>
      <c r="J3510" s="8">
        <f t="shared" si="163"/>
        <v>1</v>
      </c>
      <c r="K3510" s="6">
        <f t="shared" si="164"/>
        <v>3</v>
      </c>
    </row>
    <row r="3511" spans="3:11" x14ac:dyDescent="0.25">
      <c r="C3511" s="14">
        <v>44023</v>
      </c>
      <c r="D3511" s="8">
        <v>0.51736111111111105</v>
      </c>
      <c r="E3511" s="76" t="s">
        <v>107</v>
      </c>
      <c r="F3511" s="8"/>
      <c r="G3511" s="8"/>
      <c r="H3511" s="15">
        <v>2</v>
      </c>
      <c r="I3511" s="13">
        <f t="shared" si="162"/>
        <v>2026</v>
      </c>
      <c r="J3511" s="8">
        <f t="shared" si="163"/>
        <v>3</v>
      </c>
      <c r="K3511" s="6">
        <f t="shared" si="164"/>
        <v>3</v>
      </c>
    </row>
    <row r="3512" spans="3:11" x14ac:dyDescent="0.25">
      <c r="C3512" s="14">
        <v>44023</v>
      </c>
      <c r="D3512" s="8">
        <v>0.51736111111111105</v>
      </c>
      <c r="E3512" s="76" t="s">
        <v>107</v>
      </c>
      <c r="F3512" s="8"/>
      <c r="G3512" s="8"/>
      <c r="H3512" s="15">
        <v>2</v>
      </c>
      <c r="I3512" s="13">
        <f t="shared" si="162"/>
        <v>2026</v>
      </c>
      <c r="J3512" s="8">
        <f t="shared" si="163"/>
        <v>2</v>
      </c>
      <c r="K3512" s="6">
        <f t="shared" si="164"/>
        <v>3</v>
      </c>
    </row>
    <row r="3513" spans="3:11" x14ac:dyDescent="0.25">
      <c r="C3513" s="14">
        <v>44023</v>
      </c>
      <c r="D3513" s="8">
        <v>0.51736111111111105</v>
      </c>
      <c r="E3513" s="76" t="s">
        <v>107</v>
      </c>
      <c r="F3513" s="8"/>
      <c r="G3513" s="8"/>
      <c r="H3513" s="15">
        <v>2</v>
      </c>
      <c r="I3513" s="13">
        <f t="shared" si="162"/>
        <v>2026</v>
      </c>
      <c r="J3513" s="8">
        <f t="shared" si="163"/>
        <v>1</v>
      </c>
      <c r="K3513" s="6">
        <f t="shared" si="164"/>
        <v>3</v>
      </c>
    </row>
    <row r="3514" spans="3:11" x14ac:dyDescent="0.25">
      <c r="C3514" s="14">
        <v>44023</v>
      </c>
      <c r="D3514" s="8">
        <v>0.56597222222222221</v>
      </c>
      <c r="E3514" s="76" t="s">
        <v>107</v>
      </c>
      <c r="F3514" s="8"/>
      <c r="G3514" s="8"/>
      <c r="H3514" s="15">
        <v>4</v>
      </c>
      <c r="I3514" s="13">
        <f t="shared" si="162"/>
        <v>2027</v>
      </c>
      <c r="J3514" s="8">
        <f t="shared" si="163"/>
        <v>3</v>
      </c>
      <c r="K3514" s="6">
        <f t="shared" si="164"/>
        <v>3</v>
      </c>
    </row>
    <row r="3515" spans="3:11" x14ac:dyDescent="0.25">
      <c r="C3515" s="14">
        <v>44023</v>
      </c>
      <c r="D3515" s="8">
        <v>0.56597222222222221</v>
      </c>
      <c r="E3515" s="76" t="s">
        <v>107</v>
      </c>
      <c r="F3515" s="8"/>
      <c r="G3515" s="8"/>
      <c r="H3515" s="15">
        <v>4</v>
      </c>
      <c r="I3515" s="13">
        <f t="shared" si="162"/>
        <v>2027</v>
      </c>
      <c r="J3515" s="8">
        <f t="shared" si="163"/>
        <v>2</v>
      </c>
      <c r="K3515" s="6">
        <f t="shared" si="164"/>
        <v>3</v>
      </c>
    </row>
    <row r="3516" spans="3:11" x14ac:dyDescent="0.25">
      <c r="C3516" s="14">
        <v>44023</v>
      </c>
      <c r="D3516" s="8">
        <v>0.56597222222222221</v>
      </c>
      <c r="E3516" s="76" t="s">
        <v>107</v>
      </c>
      <c r="F3516" s="8"/>
      <c r="G3516" s="8"/>
      <c r="H3516" s="15">
        <v>4</v>
      </c>
      <c r="I3516" s="13">
        <f t="shared" si="162"/>
        <v>2027</v>
      </c>
      <c r="J3516" s="8">
        <f t="shared" si="163"/>
        <v>1</v>
      </c>
      <c r="K3516" s="6">
        <f t="shared" si="164"/>
        <v>3</v>
      </c>
    </row>
    <row r="3517" spans="3:11" x14ac:dyDescent="0.25">
      <c r="C3517" s="14">
        <v>44023</v>
      </c>
      <c r="D3517" s="8">
        <v>0.59375</v>
      </c>
      <c r="E3517" s="76" t="s">
        <v>107</v>
      </c>
      <c r="F3517" s="8"/>
      <c r="G3517" s="8"/>
      <c r="H3517" s="15">
        <v>5</v>
      </c>
      <c r="I3517" s="13">
        <f t="shared" si="162"/>
        <v>2028</v>
      </c>
      <c r="J3517" s="8">
        <f t="shared" si="163"/>
        <v>3</v>
      </c>
      <c r="K3517" s="6">
        <f t="shared" si="164"/>
        <v>3</v>
      </c>
    </row>
    <row r="3518" spans="3:11" x14ac:dyDescent="0.25">
      <c r="C3518" s="14">
        <v>44023</v>
      </c>
      <c r="D3518" s="8">
        <v>0.59375</v>
      </c>
      <c r="E3518" s="76" t="s">
        <v>107</v>
      </c>
      <c r="F3518" s="8"/>
      <c r="G3518" s="8"/>
      <c r="H3518" s="15">
        <v>5</v>
      </c>
      <c r="I3518" s="13">
        <f t="shared" si="162"/>
        <v>2028</v>
      </c>
      <c r="J3518" s="8">
        <f t="shared" si="163"/>
        <v>2</v>
      </c>
      <c r="K3518" s="6">
        <f t="shared" si="164"/>
        <v>3</v>
      </c>
    </row>
    <row r="3519" spans="3:11" x14ac:dyDescent="0.25">
      <c r="C3519" s="14">
        <v>44023</v>
      </c>
      <c r="D3519" s="8">
        <v>0.59375</v>
      </c>
      <c r="E3519" s="76" t="s">
        <v>107</v>
      </c>
      <c r="F3519" s="8"/>
      <c r="G3519" s="8"/>
      <c r="H3519" s="15">
        <v>5</v>
      </c>
      <c r="I3519" s="13">
        <f t="shared" si="162"/>
        <v>2028</v>
      </c>
      <c r="J3519" s="8">
        <f t="shared" si="163"/>
        <v>1</v>
      </c>
      <c r="K3519" s="6">
        <f t="shared" si="164"/>
        <v>3</v>
      </c>
    </row>
    <row r="3520" spans="3:11" x14ac:dyDescent="0.25">
      <c r="C3520" s="14">
        <v>44023</v>
      </c>
      <c r="D3520" s="8">
        <v>0.62152777777777779</v>
      </c>
      <c r="E3520" s="76" t="s">
        <v>107</v>
      </c>
      <c r="F3520" s="8"/>
      <c r="G3520" s="8"/>
      <c r="H3520" s="15">
        <v>6</v>
      </c>
      <c r="I3520" s="13">
        <f t="shared" si="162"/>
        <v>2029</v>
      </c>
      <c r="J3520" s="8">
        <f t="shared" si="163"/>
        <v>2</v>
      </c>
      <c r="K3520" s="6">
        <f t="shared" si="164"/>
        <v>2</v>
      </c>
    </row>
    <row r="3521" spans="3:11" x14ac:dyDescent="0.25">
      <c r="C3521" s="14">
        <v>44023</v>
      </c>
      <c r="D3521" s="8">
        <v>0.62152777777777779</v>
      </c>
      <c r="E3521" s="76" t="s">
        <v>107</v>
      </c>
      <c r="F3521" s="8"/>
      <c r="G3521" s="8"/>
      <c r="H3521" s="15">
        <v>6</v>
      </c>
      <c r="I3521" s="13">
        <f t="shared" si="162"/>
        <v>2029</v>
      </c>
      <c r="J3521" s="8">
        <f t="shared" si="163"/>
        <v>1</v>
      </c>
      <c r="K3521" s="6">
        <f t="shared" si="164"/>
        <v>2</v>
      </c>
    </row>
    <row r="3522" spans="3:11" x14ac:dyDescent="0.25">
      <c r="C3522" s="14">
        <v>44023</v>
      </c>
      <c r="D3522" s="8">
        <v>0.64930555555555558</v>
      </c>
      <c r="E3522" s="76" t="s">
        <v>107</v>
      </c>
      <c r="F3522" s="8"/>
      <c r="G3522" s="8"/>
      <c r="H3522" s="15">
        <v>7</v>
      </c>
      <c r="I3522" s="13">
        <f t="shared" si="162"/>
        <v>2030</v>
      </c>
      <c r="J3522" s="8">
        <f t="shared" si="163"/>
        <v>3</v>
      </c>
      <c r="K3522" s="6">
        <f t="shared" si="164"/>
        <v>3</v>
      </c>
    </row>
    <row r="3523" spans="3:11" x14ac:dyDescent="0.25">
      <c r="C3523" s="14">
        <v>44023</v>
      </c>
      <c r="D3523" s="8">
        <v>0.64930555555555558</v>
      </c>
      <c r="E3523" s="76" t="s">
        <v>107</v>
      </c>
      <c r="F3523" s="8"/>
      <c r="G3523" s="8"/>
      <c r="H3523" s="15">
        <v>7</v>
      </c>
      <c r="I3523" s="13">
        <f t="shared" si="162"/>
        <v>2030</v>
      </c>
      <c r="J3523" s="8">
        <f t="shared" si="163"/>
        <v>2</v>
      </c>
      <c r="K3523" s="6">
        <f t="shared" si="164"/>
        <v>3</v>
      </c>
    </row>
    <row r="3524" spans="3:11" x14ac:dyDescent="0.25">
      <c r="C3524" s="14">
        <v>44023</v>
      </c>
      <c r="D3524" s="8">
        <v>0.64930555555555558</v>
      </c>
      <c r="E3524" s="76" t="s">
        <v>107</v>
      </c>
      <c r="F3524" s="8"/>
      <c r="G3524" s="8"/>
      <c r="H3524" s="15">
        <v>7</v>
      </c>
      <c r="I3524" s="13">
        <f t="shared" si="162"/>
        <v>2030</v>
      </c>
      <c r="J3524" s="8">
        <f t="shared" si="163"/>
        <v>1</v>
      </c>
      <c r="K3524" s="6">
        <f t="shared" si="164"/>
        <v>3</v>
      </c>
    </row>
    <row r="3525" spans="3:11" x14ac:dyDescent="0.25">
      <c r="C3525" s="14">
        <v>44023</v>
      </c>
      <c r="D3525" s="8">
        <v>0.67361111111111116</v>
      </c>
      <c r="E3525" s="76" t="s">
        <v>107</v>
      </c>
      <c r="F3525" s="8"/>
      <c r="G3525" s="8"/>
      <c r="H3525" s="15">
        <v>8</v>
      </c>
      <c r="I3525" s="13">
        <f t="shared" si="162"/>
        <v>2031</v>
      </c>
      <c r="J3525" s="8">
        <f t="shared" si="163"/>
        <v>3</v>
      </c>
      <c r="K3525" s="6">
        <f t="shared" si="164"/>
        <v>3</v>
      </c>
    </row>
    <row r="3526" spans="3:11" x14ac:dyDescent="0.25">
      <c r="C3526" s="14">
        <v>44023</v>
      </c>
      <c r="D3526" s="8">
        <v>0.67361111111111116</v>
      </c>
      <c r="E3526" s="76" t="s">
        <v>107</v>
      </c>
      <c r="F3526" s="8"/>
      <c r="G3526" s="8"/>
      <c r="H3526" s="15">
        <v>8</v>
      </c>
      <c r="I3526" s="13">
        <f t="shared" ref="I3526:I3589" si="165">IF(AND(C3526=C3525,H3526=H3525,D3525=D3526),I3525,I3525+1)</f>
        <v>2031</v>
      </c>
      <c r="J3526" s="8">
        <f t="shared" ref="J3526:J3589" si="166">IF(I3526=I3528,3,IF(I3526=I3527,2,1))</f>
        <v>2</v>
      </c>
      <c r="K3526" s="6">
        <f t="shared" ref="K3526:K3589" si="167">IF(J3524=3,3,IF(J3525=3,3,IF(J3525=2,2,J3526)))</f>
        <v>3</v>
      </c>
    </row>
    <row r="3527" spans="3:11" x14ac:dyDescent="0.25">
      <c r="C3527" s="14">
        <v>44023</v>
      </c>
      <c r="D3527" s="8">
        <v>0.67361111111111116</v>
      </c>
      <c r="E3527" s="76" t="s">
        <v>107</v>
      </c>
      <c r="F3527" s="8"/>
      <c r="G3527" s="8"/>
      <c r="H3527" s="15">
        <v>8</v>
      </c>
      <c r="I3527" s="13">
        <f t="shared" si="165"/>
        <v>2031</v>
      </c>
      <c r="J3527" s="8">
        <f t="shared" si="166"/>
        <v>1</v>
      </c>
      <c r="K3527" s="6">
        <f t="shared" si="167"/>
        <v>3</v>
      </c>
    </row>
    <row r="3528" spans="3:11" x14ac:dyDescent="0.25">
      <c r="C3528" s="14">
        <v>44023</v>
      </c>
      <c r="D3528" s="8">
        <v>0.69652777777777775</v>
      </c>
      <c r="E3528" s="76" t="s">
        <v>107</v>
      </c>
      <c r="F3528" s="8"/>
      <c r="G3528" s="8"/>
      <c r="H3528" s="15">
        <v>9</v>
      </c>
      <c r="I3528" s="13">
        <f t="shared" si="165"/>
        <v>2032</v>
      </c>
      <c r="J3528" s="8">
        <f t="shared" si="166"/>
        <v>3</v>
      </c>
      <c r="K3528" s="6">
        <f t="shared" si="167"/>
        <v>3</v>
      </c>
    </row>
    <row r="3529" spans="3:11" x14ac:dyDescent="0.25">
      <c r="C3529" s="14">
        <v>44023</v>
      </c>
      <c r="D3529" s="8">
        <v>0.69652777777777775</v>
      </c>
      <c r="E3529" s="76" t="s">
        <v>107</v>
      </c>
      <c r="F3529" s="8"/>
      <c r="G3529" s="8"/>
      <c r="H3529" s="15">
        <v>9</v>
      </c>
      <c r="I3529" s="13">
        <f t="shared" si="165"/>
        <v>2032</v>
      </c>
      <c r="J3529" s="8">
        <f t="shared" si="166"/>
        <v>2</v>
      </c>
      <c r="K3529" s="6">
        <f t="shared" si="167"/>
        <v>3</v>
      </c>
    </row>
    <row r="3530" spans="3:11" x14ac:dyDescent="0.25">
      <c r="C3530" s="14">
        <v>44023</v>
      </c>
      <c r="D3530" s="8">
        <v>0.69652777777777775</v>
      </c>
      <c r="E3530" s="76" t="s">
        <v>107</v>
      </c>
      <c r="F3530" s="8"/>
      <c r="G3530" s="8"/>
      <c r="H3530" s="15">
        <v>9</v>
      </c>
      <c r="I3530" s="13">
        <f t="shared" si="165"/>
        <v>2032</v>
      </c>
      <c r="J3530" s="8">
        <f t="shared" si="166"/>
        <v>1</v>
      </c>
      <c r="K3530" s="6">
        <f t="shared" si="167"/>
        <v>3</v>
      </c>
    </row>
    <row r="3531" spans="3:11" x14ac:dyDescent="0.25">
      <c r="C3531" s="14">
        <v>44030</v>
      </c>
      <c r="D3531" s="8">
        <v>0.49652777777777773</v>
      </c>
      <c r="E3531" s="76" t="s">
        <v>225</v>
      </c>
      <c r="F3531" s="8"/>
      <c r="G3531" s="8"/>
      <c r="H3531" s="15">
        <v>1</v>
      </c>
      <c r="I3531" s="13">
        <f t="shared" si="165"/>
        <v>2033</v>
      </c>
      <c r="J3531" s="8">
        <f t="shared" si="166"/>
        <v>3</v>
      </c>
      <c r="K3531" s="6">
        <f t="shared" si="167"/>
        <v>3</v>
      </c>
    </row>
    <row r="3532" spans="3:11" x14ac:dyDescent="0.25">
      <c r="C3532" s="14">
        <v>44030</v>
      </c>
      <c r="D3532" s="8">
        <v>0.49652777777777773</v>
      </c>
      <c r="E3532" s="76" t="s">
        <v>225</v>
      </c>
      <c r="F3532" s="8"/>
      <c r="G3532" s="8"/>
      <c r="H3532" s="15">
        <v>1</v>
      </c>
      <c r="I3532" s="13">
        <f t="shared" si="165"/>
        <v>2033</v>
      </c>
      <c r="J3532" s="8">
        <f t="shared" si="166"/>
        <v>2</v>
      </c>
      <c r="K3532" s="6">
        <f t="shared" si="167"/>
        <v>3</v>
      </c>
    </row>
    <row r="3533" spans="3:11" x14ac:dyDescent="0.25">
      <c r="C3533" s="14">
        <v>44030</v>
      </c>
      <c r="D3533" s="8">
        <v>0.49652777777777773</v>
      </c>
      <c r="E3533" s="76" t="s">
        <v>225</v>
      </c>
      <c r="F3533" s="8"/>
      <c r="G3533" s="8"/>
      <c r="H3533" s="15">
        <v>1</v>
      </c>
      <c r="I3533" s="13">
        <f t="shared" si="165"/>
        <v>2033</v>
      </c>
      <c r="J3533" s="8">
        <f t="shared" si="166"/>
        <v>1</v>
      </c>
      <c r="K3533" s="6">
        <f t="shared" si="167"/>
        <v>3</v>
      </c>
    </row>
    <row r="3534" spans="3:11" x14ac:dyDescent="0.25">
      <c r="C3534" s="14">
        <v>44030</v>
      </c>
      <c r="D3534" s="8">
        <v>0.52083333333333337</v>
      </c>
      <c r="E3534" s="76" t="s">
        <v>225</v>
      </c>
      <c r="F3534" s="8"/>
      <c r="G3534" s="8"/>
      <c r="H3534" s="15">
        <v>2</v>
      </c>
      <c r="I3534" s="13">
        <f t="shared" si="165"/>
        <v>2034</v>
      </c>
      <c r="J3534" s="8">
        <f t="shared" si="166"/>
        <v>3</v>
      </c>
      <c r="K3534" s="6">
        <f t="shared" si="167"/>
        <v>3</v>
      </c>
    </row>
    <row r="3535" spans="3:11" x14ac:dyDescent="0.25">
      <c r="C3535" s="14">
        <v>44030</v>
      </c>
      <c r="D3535" s="8">
        <v>0.52083333333333337</v>
      </c>
      <c r="E3535" s="76" t="s">
        <v>225</v>
      </c>
      <c r="F3535" s="8"/>
      <c r="G3535" s="8"/>
      <c r="H3535" s="15">
        <v>2</v>
      </c>
      <c r="I3535" s="13">
        <f t="shared" si="165"/>
        <v>2034</v>
      </c>
      <c r="J3535" s="8">
        <f t="shared" si="166"/>
        <v>2</v>
      </c>
      <c r="K3535" s="6">
        <f t="shared" si="167"/>
        <v>3</v>
      </c>
    </row>
    <row r="3536" spans="3:11" x14ac:dyDescent="0.25">
      <c r="C3536" s="14">
        <v>44030</v>
      </c>
      <c r="D3536" s="8">
        <v>0.52083333333333337</v>
      </c>
      <c r="E3536" s="76" t="s">
        <v>225</v>
      </c>
      <c r="F3536" s="8"/>
      <c r="G3536" s="8"/>
      <c r="H3536" s="15">
        <v>2</v>
      </c>
      <c r="I3536" s="13">
        <f t="shared" si="165"/>
        <v>2034</v>
      </c>
      <c r="J3536" s="8">
        <f t="shared" si="166"/>
        <v>1</v>
      </c>
      <c r="K3536" s="6">
        <f t="shared" si="167"/>
        <v>3</v>
      </c>
    </row>
    <row r="3537" spans="3:11" x14ac:dyDescent="0.25">
      <c r="C3537" s="14">
        <v>44030</v>
      </c>
      <c r="D3537" s="8">
        <v>0.56944444444444442</v>
      </c>
      <c r="E3537" s="76" t="s">
        <v>225</v>
      </c>
      <c r="F3537" s="8"/>
      <c r="G3537" s="8"/>
      <c r="H3537" s="15">
        <v>4</v>
      </c>
      <c r="I3537" s="13">
        <f t="shared" si="165"/>
        <v>2035</v>
      </c>
      <c r="J3537" s="8">
        <f t="shared" si="166"/>
        <v>3</v>
      </c>
      <c r="K3537" s="6">
        <f t="shared" si="167"/>
        <v>3</v>
      </c>
    </row>
    <row r="3538" spans="3:11" x14ac:dyDescent="0.25">
      <c r="C3538" s="14">
        <v>44030</v>
      </c>
      <c r="D3538" s="8">
        <v>0.56944444444444442</v>
      </c>
      <c r="E3538" s="76" t="s">
        <v>225</v>
      </c>
      <c r="F3538" s="8"/>
      <c r="G3538" s="8"/>
      <c r="H3538" s="15">
        <v>4</v>
      </c>
      <c r="I3538" s="13">
        <f t="shared" si="165"/>
        <v>2035</v>
      </c>
      <c r="J3538" s="8">
        <f t="shared" si="166"/>
        <v>2</v>
      </c>
      <c r="K3538" s="6">
        <f t="shared" si="167"/>
        <v>3</v>
      </c>
    </row>
    <row r="3539" spans="3:11" x14ac:dyDescent="0.25">
      <c r="C3539" s="14">
        <v>44030</v>
      </c>
      <c r="D3539" s="8">
        <v>0.56944444444444442</v>
      </c>
      <c r="E3539" s="76" t="s">
        <v>225</v>
      </c>
      <c r="F3539" s="8"/>
      <c r="G3539" s="8"/>
      <c r="H3539" s="15">
        <v>4</v>
      </c>
      <c r="I3539" s="13">
        <f t="shared" si="165"/>
        <v>2035</v>
      </c>
      <c r="J3539" s="8">
        <f t="shared" si="166"/>
        <v>1</v>
      </c>
      <c r="K3539" s="6">
        <f t="shared" si="167"/>
        <v>3</v>
      </c>
    </row>
    <row r="3540" spans="3:11" x14ac:dyDescent="0.25">
      <c r="C3540" s="14">
        <v>44030</v>
      </c>
      <c r="D3540" s="8">
        <v>0.59722222222222221</v>
      </c>
      <c r="E3540" s="76" t="s">
        <v>225</v>
      </c>
      <c r="F3540" s="8"/>
      <c r="G3540" s="8"/>
      <c r="H3540" s="15">
        <v>5</v>
      </c>
      <c r="I3540" s="13">
        <f t="shared" si="165"/>
        <v>2036</v>
      </c>
      <c r="J3540" s="8">
        <f t="shared" si="166"/>
        <v>2</v>
      </c>
      <c r="K3540" s="6">
        <f t="shared" si="167"/>
        <v>2</v>
      </c>
    </row>
    <row r="3541" spans="3:11" x14ac:dyDescent="0.25">
      <c r="C3541" s="14">
        <v>44030</v>
      </c>
      <c r="D3541" s="8">
        <v>0.59722222222222221</v>
      </c>
      <c r="E3541" s="76" t="s">
        <v>225</v>
      </c>
      <c r="F3541" s="8"/>
      <c r="G3541" s="8"/>
      <c r="H3541" s="15">
        <v>5</v>
      </c>
      <c r="I3541" s="13">
        <f t="shared" si="165"/>
        <v>2036</v>
      </c>
      <c r="J3541" s="8">
        <f t="shared" si="166"/>
        <v>1</v>
      </c>
      <c r="K3541" s="6">
        <f t="shared" si="167"/>
        <v>2</v>
      </c>
    </row>
    <row r="3542" spans="3:11" x14ac:dyDescent="0.25">
      <c r="C3542" s="14">
        <v>44030</v>
      </c>
      <c r="D3542" s="8">
        <v>0.625</v>
      </c>
      <c r="E3542" s="76" t="s">
        <v>225</v>
      </c>
      <c r="F3542" s="8"/>
      <c r="G3542" s="8"/>
      <c r="H3542" s="15">
        <v>6</v>
      </c>
      <c r="I3542" s="13">
        <f t="shared" si="165"/>
        <v>2037</v>
      </c>
      <c r="J3542" s="8">
        <f t="shared" si="166"/>
        <v>3</v>
      </c>
      <c r="K3542" s="6">
        <f t="shared" si="167"/>
        <v>3</v>
      </c>
    </row>
    <row r="3543" spans="3:11" x14ac:dyDescent="0.25">
      <c r="C3543" s="14">
        <v>44030</v>
      </c>
      <c r="D3543" s="8">
        <v>0.625</v>
      </c>
      <c r="E3543" s="76" t="s">
        <v>225</v>
      </c>
      <c r="F3543" s="8"/>
      <c r="G3543" s="8"/>
      <c r="H3543" s="15">
        <v>6</v>
      </c>
      <c r="I3543" s="13">
        <f t="shared" si="165"/>
        <v>2037</v>
      </c>
      <c r="J3543" s="8">
        <f t="shared" si="166"/>
        <v>2</v>
      </c>
      <c r="K3543" s="6">
        <f t="shared" si="167"/>
        <v>3</v>
      </c>
    </row>
    <row r="3544" spans="3:11" x14ac:dyDescent="0.25">
      <c r="C3544" s="14">
        <v>44030</v>
      </c>
      <c r="D3544" s="8">
        <v>0.625</v>
      </c>
      <c r="E3544" s="76" t="s">
        <v>225</v>
      </c>
      <c r="F3544" s="8"/>
      <c r="G3544" s="8"/>
      <c r="H3544" s="15">
        <v>6</v>
      </c>
      <c r="I3544" s="13">
        <f t="shared" si="165"/>
        <v>2037</v>
      </c>
      <c r="J3544" s="8">
        <f t="shared" si="166"/>
        <v>1</v>
      </c>
      <c r="K3544" s="6">
        <f t="shared" si="167"/>
        <v>3</v>
      </c>
    </row>
    <row r="3545" spans="3:11" x14ac:dyDescent="0.25">
      <c r="C3545" s="14">
        <v>44030</v>
      </c>
      <c r="D3545" s="8">
        <v>0.65277777777777779</v>
      </c>
      <c r="E3545" s="76" t="s">
        <v>225</v>
      </c>
      <c r="F3545" s="8"/>
      <c r="G3545" s="8"/>
      <c r="H3545" s="15">
        <v>7</v>
      </c>
      <c r="I3545" s="13">
        <f t="shared" si="165"/>
        <v>2038</v>
      </c>
      <c r="J3545" s="8">
        <f t="shared" si="166"/>
        <v>3</v>
      </c>
      <c r="K3545" s="6">
        <f t="shared" si="167"/>
        <v>3</v>
      </c>
    </row>
    <row r="3546" spans="3:11" x14ac:dyDescent="0.25">
      <c r="C3546" s="14">
        <v>44030</v>
      </c>
      <c r="D3546" s="8">
        <v>0.65277777777777779</v>
      </c>
      <c r="E3546" s="76" t="s">
        <v>225</v>
      </c>
      <c r="F3546" s="8"/>
      <c r="G3546" s="8"/>
      <c r="H3546" s="15">
        <v>7</v>
      </c>
      <c r="I3546" s="13">
        <f t="shared" si="165"/>
        <v>2038</v>
      </c>
      <c r="J3546" s="8">
        <f t="shared" si="166"/>
        <v>2</v>
      </c>
      <c r="K3546" s="6">
        <f t="shared" si="167"/>
        <v>3</v>
      </c>
    </row>
    <row r="3547" spans="3:11" x14ac:dyDescent="0.25">
      <c r="C3547" s="14">
        <v>44030</v>
      </c>
      <c r="D3547" s="8">
        <v>0.65277777777777779</v>
      </c>
      <c r="E3547" s="76" t="s">
        <v>225</v>
      </c>
      <c r="F3547" s="8"/>
      <c r="G3547" s="8"/>
      <c r="H3547" s="15">
        <v>7</v>
      </c>
      <c r="I3547" s="13">
        <f t="shared" si="165"/>
        <v>2038</v>
      </c>
      <c r="J3547" s="8">
        <f t="shared" si="166"/>
        <v>1</v>
      </c>
      <c r="K3547" s="6">
        <f t="shared" si="167"/>
        <v>3</v>
      </c>
    </row>
    <row r="3548" spans="3:11" x14ac:dyDescent="0.25">
      <c r="C3548" s="14">
        <v>44030</v>
      </c>
      <c r="D3548" s="8">
        <v>0.67708333333333337</v>
      </c>
      <c r="E3548" s="76" t="s">
        <v>225</v>
      </c>
      <c r="F3548" s="8"/>
      <c r="G3548" s="8"/>
      <c r="H3548" s="15">
        <v>8</v>
      </c>
      <c r="I3548" s="13">
        <f t="shared" si="165"/>
        <v>2039</v>
      </c>
      <c r="J3548" s="8">
        <f t="shared" si="166"/>
        <v>3</v>
      </c>
      <c r="K3548" s="6">
        <f t="shared" si="167"/>
        <v>3</v>
      </c>
    </row>
    <row r="3549" spans="3:11" x14ac:dyDescent="0.25">
      <c r="C3549" s="14">
        <v>44030</v>
      </c>
      <c r="D3549" s="8">
        <v>0.67708333333333337</v>
      </c>
      <c r="E3549" s="76" t="s">
        <v>225</v>
      </c>
      <c r="F3549" s="8"/>
      <c r="G3549" s="8"/>
      <c r="H3549" s="15">
        <v>8</v>
      </c>
      <c r="I3549" s="13">
        <f t="shared" si="165"/>
        <v>2039</v>
      </c>
      <c r="J3549" s="8">
        <f t="shared" si="166"/>
        <v>2</v>
      </c>
      <c r="K3549" s="6">
        <f t="shared" si="167"/>
        <v>3</v>
      </c>
    </row>
    <row r="3550" spans="3:11" x14ac:dyDescent="0.25">
      <c r="C3550" s="14">
        <v>44030</v>
      </c>
      <c r="D3550" s="8">
        <v>0.67708333333333337</v>
      </c>
      <c r="E3550" s="76" t="s">
        <v>225</v>
      </c>
      <c r="F3550" s="8"/>
      <c r="G3550" s="8"/>
      <c r="H3550" s="15">
        <v>8</v>
      </c>
      <c r="I3550" s="13">
        <f t="shared" si="165"/>
        <v>2039</v>
      </c>
      <c r="J3550" s="8">
        <f t="shared" si="166"/>
        <v>1</v>
      </c>
      <c r="K3550" s="6">
        <f t="shared" si="167"/>
        <v>3</v>
      </c>
    </row>
    <row r="3551" spans="3:11" x14ac:dyDescent="0.25">
      <c r="C3551" s="14">
        <v>44037</v>
      </c>
      <c r="D3551" s="8">
        <v>0.54861111111111105</v>
      </c>
      <c r="E3551" s="76" t="s">
        <v>107</v>
      </c>
      <c r="F3551" s="8"/>
      <c r="G3551" s="8"/>
      <c r="H3551" s="15">
        <v>3</v>
      </c>
      <c r="I3551" s="13">
        <f t="shared" si="165"/>
        <v>2040</v>
      </c>
      <c r="J3551" s="8">
        <f t="shared" si="166"/>
        <v>3</v>
      </c>
      <c r="K3551" s="6">
        <f t="shared" si="167"/>
        <v>3</v>
      </c>
    </row>
    <row r="3552" spans="3:11" x14ac:dyDescent="0.25">
      <c r="C3552" s="14">
        <v>44037</v>
      </c>
      <c r="D3552" s="8">
        <v>0.54861111111111105</v>
      </c>
      <c r="E3552" s="76" t="s">
        <v>107</v>
      </c>
      <c r="F3552" s="8"/>
      <c r="G3552" s="8"/>
      <c r="H3552" s="15">
        <v>3</v>
      </c>
      <c r="I3552" s="13">
        <f t="shared" si="165"/>
        <v>2040</v>
      </c>
      <c r="J3552" s="8">
        <f t="shared" si="166"/>
        <v>2</v>
      </c>
      <c r="K3552" s="6">
        <f t="shared" si="167"/>
        <v>3</v>
      </c>
    </row>
    <row r="3553" spans="3:11" x14ac:dyDescent="0.25">
      <c r="C3553" s="14">
        <v>44037</v>
      </c>
      <c r="D3553" s="8">
        <v>0.54861111111111105</v>
      </c>
      <c r="E3553" s="76" t="s">
        <v>107</v>
      </c>
      <c r="F3553" s="8"/>
      <c r="G3553" s="8"/>
      <c r="H3553" s="15">
        <v>3</v>
      </c>
      <c r="I3553" s="13">
        <f t="shared" si="165"/>
        <v>2040</v>
      </c>
      <c r="J3553" s="8">
        <f t="shared" si="166"/>
        <v>1</v>
      </c>
      <c r="K3553" s="6">
        <f t="shared" si="167"/>
        <v>3</v>
      </c>
    </row>
    <row r="3554" spans="3:11" x14ac:dyDescent="0.25">
      <c r="C3554" s="14">
        <v>44037</v>
      </c>
      <c r="D3554" s="8">
        <v>0.57291666666666663</v>
      </c>
      <c r="E3554" s="76" t="s">
        <v>107</v>
      </c>
      <c r="F3554" s="8"/>
      <c r="G3554" s="8"/>
      <c r="H3554" s="15">
        <v>4</v>
      </c>
      <c r="I3554" s="13">
        <f t="shared" si="165"/>
        <v>2041</v>
      </c>
      <c r="J3554" s="8">
        <f t="shared" si="166"/>
        <v>3</v>
      </c>
      <c r="K3554" s="6">
        <f t="shared" si="167"/>
        <v>3</v>
      </c>
    </row>
    <row r="3555" spans="3:11" x14ac:dyDescent="0.25">
      <c r="C3555" s="14">
        <v>44037</v>
      </c>
      <c r="D3555" s="8">
        <v>0.57291666666666663</v>
      </c>
      <c r="E3555" s="76" t="s">
        <v>107</v>
      </c>
      <c r="F3555" s="8"/>
      <c r="G3555" s="8"/>
      <c r="H3555" s="15">
        <v>4</v>
      </c>
      <c r="I3555" s="13">
        <f t="shared" si="165"/>
        <v>2041</v>
      </c>
      <c r="J3555" s="8">
        <f t="shared" si="166"/>
        <v>2</v>
      </c>
      <c r="K3555" s="6">
        <f t="shared" si="167"/>
        <v>3</v>
      </c>
    </row>
    <row r="3556" spans="3:11" x14ac:dyDescent="0.25">
      <c r="C3556" s="14">
        <v>44037</v>
      </c>
      <c r="D3556" s="8">
        <v>0.57291666666666663</v>
      </c>
      <c r="E3556" s="76" t="s">
        <v>107</v>
      </c>
      <c r="F3556" s="8"/>
      <c r="G3556" s="8"/>
      <c r="H3556" s="15">
        <v>4</v>
      </c>
      <c r="I3556" s="13">
        <f t="shared" si="165"/>
        <v>2041</v>
      </c>
      <c r="J3556" s="8">
        <f t="shared" si="166"/>
        <v>1</v>
      </c>
      <c r="K3556" s="6">
        <f t="shared" si="167"/>
        <v>3</v>
      </c>
    </row>
    <row r="3557" spans="3:11" x14ac:dyDescent="0.25">
      <c r="C3557" s="14">
        <v>44037</v>
      </c>
      <c r="D3557" s="8">
        <v>0.60069444444444442</v>
      </c>
      <c r="E3557" s="76" t="s">
        <v>107</v>
      </c>
      <c r="F3557" s="8"/>
      <c r="G3557" s="8"/>
      <c r="H3557" s="15">
        <v>5</v>
      </c>
      <c r="I3557" s="13">
        <f t="shared" si="165"/>
        <v>2042</v>
      </c>
      <c r="J3557" s="8">
        <f t="shared" si="166"/>
        <v>3</v>
      </c>
      <c r="K3557" s="6">
        <f t="shared" si="167"/>
        <v>3</v>
      </c>
    </row>
    <row r="3558" spans="3:11" x14ac:dyDescent="0.25">
      <c r="C3558" s="14">
        <v>44037</v>
      </c>
      <c r="D3558" s="8">
        <v>0.60069444444444442</v>
      </c>
      <c r="E3558" s="76" t="s">
        <v>107</v>
      </c>
      <c r="F3558" s="8"/>
      <c r="G3558" s="8"/>
      <c r="H3558" s="15">
        <v>5</v>
      </c>
      <c r="I3558" s="13">
        <f t="shared" si="165"/>
        <v>2042</v>
      </c>
      <c r="J3558" s="8">
        <f t="shared" si="166"/>
        <v>2</v>
      </c>
      <c r="K3558" s="6">
        <f t="shared" si="167"/>
        <v>3</v>
      </c>
    </row>
    <row r="3559" spans="3:11" x14ac:dyDescent="0.25">
      <c r="C3559" s="14">
        <v>44037</v>
      </c>
      <c r="D3559" s="8">
        <v>0.60069444444444442</v>
      </c>
      <c r="E3559" s="76" t="s">
        <v>107</v>
      </c>
      <c r="F3559" s="8"/>
      <c r="G3559" s="8"/>
      <c r="H3559" s="15">
        <v>5</v>
      </c>
      <c r="I3559" s="13">
        <f t="shared" si="165"/>
        <v>2042</v>
      </c>
      <c r="J3559" s="8">
        <f t="shared" si="166"/>
        <v>1</v>
      </c>
      <c r="K3559" s="6">
        <f t="shared" si="167"/>
        <v>3</v>
      </c>
    </row>
    <row r="3560" spans="3:11" x14ac:dyDescent="0.25">
      <c r="C3560" s="14">
        <v>44037</v>
      </c>
      <c r="D3560" s="8">
        <v>0.62847222222222221</v>
      </c>
      <c r="E3560" s="76" t="s">
        <v>107</v>
      </c>
      <c r="F3560" s="8"/>
      <c r="G3560" s="8"/>
      <c r="H3560" s="15">
        <v>6</v>
      </c>
      <c r="I3560" s="13">
        <f t="shared" si="165"/>
        <v>2043</v>
      </c>
      <c r="J3560" s="8">
        <f t="shared" si="166"/>
        <v>3</v>
      </c>
      <c r="K3560" s="6">
        <f t="shared" si="167"/>
        <v>3</v>
      </c>
    </row>
    <row r="3561" spans="3:11" x14ac:dyDescent="0.25">
      <c r="C3561" s="14">
        <v>44037</v>
      </c>
      <c r="D3561" s="8">
        <v>0.62847222222222221</v>
      </c>
      <c r="E3561" s="76" t="s">
        <v>107</v>
      </c>
      <c r="F3561" s="8"/>
      <c r="G3561" s="8"/>
      <c r="H3561" s="15">
        <v>6</v>
      </c>
      <c r="I3561" s="13">
        <f t="shared" si="165"/>
        <v>2043</v>
      </c>
      <c r="J3561" s="8">
        <f t="shared" si="166"/>
        <v>2</v>
      </c>
      <c r="K3561" s="6">
        <f t="shared" si="167"/>
        <v>3</v>
      </c>
    </row>
    <row r="3562" spans="3:11" x14ac:dyDescent="0.25">
      <c r="C3562" s="14">
        <v>44037</v>
      </c>
      <c r="D3562" s="8">
        <v>0.62847222222222221</v>
      </c>
      <c r="E3562" s="76" t="s">
        <v>107</v>
      </c>
      <c r="F3562" s="8"/>
      <c r="G3562" s="8"/>
      <c r="H3562" s="15">
        <v>6</v>
      </c>
      <c r="I3562" s="13">
        <f t="shared" si="165"/>
        <v>2043</v>
      </c>
      <c r="J3562" s="8">
        <f t="shared" si="166"/>
        <v>1</v>
      </c>
      <c r="K3562" s="6">
        <f t="shared" si="167"/>
        <v>3</v>
      </c>
    </row>
    <row r="3563" spans="3:11" x14ac:dyDescent="0.25">
      <c r="C3563" s="14">
        <v>44037</v>
      </c>
      <c r="D3563" s="8">
        <v>0.65625</v>
      </c>
      <c r="E3563" s="76" t="s">
        <v>107</v>
      </c>
      <c r="F3563" s="8"/>
      <c r="G3563" s="8"/>
      <c r="H3563" s="15">
        <v>7</v>
      </c>
      <c r="I3563" s="13">
        <f t="shared" si="165"/>
        <v>2044</v>
      </c>
      <c r="J3563" s="8">
        <f t="shared" si="166"/>
        <v>3</v>
      </c>
      <c r="K3563" s="6">
        <f t="shared" si="167"/>
        <v>3</v>
      </c>
    </row>
    <row r="3564" spans="3:11" x14ac:dyDescent="0.25">
      <c r="C3564" s="14">
        <v>44037</v>
      </c>
      <c r="D3564" s="8">
        <v>0.65625</v>
      </c>
      <c r="E3564" s="76" t="s">
        <v>107</v>
      </c>
      <c r="F3564" s="8"/>
      <c r="G3564" s="8"/>
      <c r="H3564" s="15">
        <v>7</v>
      </c>
      <c r="I3564" s="13">
        <f t="shared" si="165"/>
        <v>2044</v>
      </c>
      <c r="J3564" s="8">
        <f t="shared" si="166"/>
        <v>2</v>
      </c>
      <c r="K3564" s="6">
        <f t="shared" si="167"/>
        <v>3</v>
      </c>
    </row>
    <row r="3565" spans="3:11" x14ac:dyDescent="0.25">
      <c r="C3565" s="14">
        <v>44037</v>
      </c>
      <c r="D3565" s="8">
        <v>0.65625</v>
      </c>
      <c r="E3565" s="76" t="s">
        <v>107</v>
      </c>
      <c r="F3565" s="8"/>
      <c r="G3565" s="8"/>
      <c r="H3565" s="15">
        <v>7</v>
      </c>
      <c r="I3565" s="13">
        <f t="shared" si="165"/>
        <v>2044</v>
      </c>
      <c r="J3565" s="8">
        <f t="shared" si="166"/>
        <v>1</v>
      </c>
      <c r="K3565" s="6">
        <f t="shared" si="167"/>
        <v>3</v>
      </c>
    </row>
    <row r="3566" spans="3:11" x14ac:dyDescent="0.25">
      <c r="C3566" s="14">
        <v>44037</v>
      </c>
      <c r="D3566" s="8">
        <v>0.68055555555555547</v>
      </c>
      <c r="E3566" s="76" t="s">
        <v>107</v>
      </c>
      <c r="F3566" s="8"/>
      <c r="G3566" s="8"/>
      <c r="H3566" s="15">
        <v>8</v>
      </c>
      <c r="I3566" s="13">
        <f t="shared" si="165"/>
        <v>2045</v>
      </c>
      <c r="J3566" s="8">
        <f t="shared" si="166"/>
        <v>3</v>
      </c>
      <c r="K3566" s="6">
        <f t="shared" si="167"/>
        <v>3</v>
      </c>
    </row>
    <row r="3567" spans="3:11" x14ac:dyDescent="0.25">
      <c r="C3567" s="14">
        <v>44037</v>
      </c>
      <c r="D3567" s="8">
        <v>0.68055555555555547</v>
      </c>
      <c r="E3567" s="76" t="s">
        <v>107</v>
      </c>
      <c r="F3567" s="8"/>
      <c r="G3567" s="8"/>
      <c r="H3567" s="15">
        <v>8</v>
      </c>
      <c r="I3567" s="13">
        <f t="shared" si="165"/>
        <v>2045</v>
      </c>
      <c r="J3567" s="8">
        <f t="shared" si="166"/>
        <v>2</v>
      </c>
      <c r="K3567" s="6">
        <f t="shared" si="167"/>
        <v>3</v>
      </c>
    </row>
    <row r="3568" spans="3:11" x14ac:dyDescent="0.25">
      <c r="C3568" s="14">
        <v>44037</v>
      </c>
      <c r="D3568" s="8">
        <v>0.68055555555555547</v>
      </c>
      <c r="E3568" s="76" t="s">
        <v>107</v>
      </c>
      <c r="F3568" s="8"/>
      <c r="G3568" s="8"/>
      <c r="H3568" s="15">
        <v>8</v>
      </c>
      <c r="I3568" s="13">
        <f t="shared" si="165"/>
        <v>2045</v>
      </c>
      <c r="J3568" s="8">
        <f t="shared" si="166"/>
        <v>1</v>
      </c>
      <c r="K3568" s="6">
        <f t="shared" si="167"/>
        <v>3</v>
      </c>
    </row>
    <row r="3569" spans="3:11" x14ac:dyDescent="0.25">
      <c r="C3569" s="14">
        <v>44037</v>
      </c>
      <c r="D3569" s="8">
        <v>0.70347222222222217</v>
      </c>
      <c r="E3569" s="76" t="s">
        <v>107</v>
      </c>
      <c r="F3569" s="8"/>
      <c r="G3569" s="8"/>
      <c r="H3569" s="15">
        <v>9</v>
      </c>
      <c r="I3569" s="13">
        <f t="shared" si="165"/>
        <v>2046</v>
      </c>
      <c r="J3569" s="8">
        <f t="shared" si="166"/>
        <v>1</v>
      </c>
      <c r="K3569" s="6">
        <f t="shared" si="167"/>
        <v>1</v>
      </c>
    </row>
    <row r="3570" spans="3:11" x14ac:dyDescent="0.25">
      <c r="C3570" s="14">
        <v>44044</v>
      </c>
      <c r="D3570" s="8">
        <v>0.52430555555555558</v>
      </c>
      <c r="E3570" s="76" t="s">
        <v>125</v>
      </c>
      <c r="F3570" s="8"/>
      <c r="G3570" s="8"/>
      <c r="H3570" s="15">
        <v>1</v>
      </c>
      <c r="I3570" s="13">
        <f t="shared" si="165"/>
        <v>2047</v>
      </c>
      <c r="J3570" s="8">
        <f t="shared" si="166"/>
        <v>3</v>
      </c>
      <c r="K3570" s="6">
        <f t="shared" si="167"/>
        <v>3</v>
      </c>
    </row>
    <row r="3571" spans="3:11" x14ac:dyDescent="0.25">
      <c r="C3571" s="14">
        <v>44044</v>
      </c>
      <c r="D3571" s="8">
        <v>0.52430555555555558</v>
      </c>
      <c r="E3571" s="76" t="s">
        <v>125</v>
      </c>
      <c r="F3571" s="8"/>
      <c r="G3571" s="8"/>
      <c r="H3571" s="15">
        <v>1</v>
      </c>
      <c r="I3571" s="13">
        <f t="shared" si="165"/>
        <v>2047</v>
      </c>
      <c r="J3571" s="8">
        <f t="shared" si="166"/>
        <v>2</v>
      </c>
      <c r="K3571" s="6">
        <f t="shared" si="167"/>
        <v>3</v>
      </c>
    </row>
    <row r="3572" spans="3:11" x14ac:dyDescent="0.25">
      <c r="C3572" s="14">
        <v>44044</v>
      </c>
      <c r="D3572" s="8">
        <v>0.52430555555555558</v>
      </c>
      <c r="E3572" s="76" t="s">
        <v>125</v>
      </c>
      <c r="F3572" s="8"/>
      <c r="G3572" s="8"/>
      <c r="H3572" s="15">
        <v>1</v>
      </c>
      <c r="I3572" s="13">
        <f t="shared" si="165"/>
        <v>2047</v>
      </c>
      <c r="J3572" s="8">
        <f t="shared" si="166"/>
        <v>1</v>
      </c>
      <c r="K3572" s="6">
        <f t="shared" si="167"/>
        <v>3</v>
      </c>
    </row>
    <row r="3573" spans="3:11" x14ac:dyDescent="0.25">
      <c r="C3573" s="14">
        <v>44044</v>
      </c>
      <c r="D3573" s="8">
        <v>0.60416666666666663</v>
      </c>
      <c r="E3573" s="76" t="s">
        <v>125</v>
      </c>
      <c r="F3573" s="8"/>
      <c r="G3573" s="8"/>
      <c r="H3573" s="15">
        <v>4</v>
      </c>
      <c r="I3573" s="13">
        <f t="shared" si="165"/>
        <v>2048</v>
      </c>
      <c r="J3573" s="8">
        <f t="shared" si="166"/>
        <v>3</v>
      </c>
      <c r="K3573" s="6">
        <f t="shared" si="167"/>
        <v>3</v>
      </c>
    </row>
    <row r="3574" spans="3:11" x14ac:dyDescent="0.25">
      <c r="C3574" s="14">
        <v>44044</v>
      </c>
      <c r="D3574" s="8">
        <v>0.60416666666666663</v>
      </c>
      <c r="E3574" s="76" t="s">
        <v>125</v>
      </c>
      <c r="F3574" s="8"/>
      <c r="G3574" s="8"/>
      <c r="H3574" s="15">
        <v>4</v>
      </c>
      <c r="I3574" s="13">
        <f t="shared" si="165"/>
        <v>2048</v>
      </c>
      <c r="J3574" s="8">
        <f t="shared" si="166"/>
        <v>2</v>
      </c>
      <c r="K3574" s="6">
        <f t="shared" si="167"/>
        <v>3</v>
      </c>
    </row>
    <row r="3575" spans="3:11" x14ac:dyDescent="0.25">
      <c r="C3575" s="14">
        <v>44044</v>
      </c>
      <c r="D3575" s="8">
        <v>0.60416666666666663</v>
      </c>
      <c r="E3575" s="76" t="s">
        <v>125</v>
      </c>
      <c r="F3575" s="8"/>
      <c r="G3575" s="8"/>
      <c r="H3575" s="15">
        <v>4</v>
      </c>
      <c r="I3575" s="13">
        <f t="shared" si="165"/>
        <v>2048</v>
      </c>
      <c r="J3575" s="8">
        <f t="shared" si="166"/>
        <v>1</v>
      </c>
      <c r="K3575" s="6">
        <f t="shared" si="167"/>
        <v>3</v>
      </c>
    </row>
    <row r="3576" spans="3:11" x14ac:dyDescent="0.25">
      <c r="C3576" s="14">
        <v>44044</v>
      </c>
      <c r="D3576" s="8">
        <v>0.63194444444444442</v>
      </c>
      <c r="E3576" s="76" t="s">
        <v>125</v>
      </c>
      <c r="F3576" s="8"/>
      <c r="G3576" s="8"/>
      <c r="H3576" s="15">
        <v>5</v>
      </c>
      <c r="I3576" s="13">
        <f t="shared" si="165"/>
        <v>2049</v>
      </c>
      <c r="J3576" s="8">
        <f t="shared" si="166"/>
        <v>3</v>
      </c>
      <c r="K3576" s="6">
        <f t="shared" si="167"/>
        <v>3</v>
      </c>
    </row>
    <row r="3577" spans="3:11" x14ac:dyDescent="0.25">
      <c r="C3577" s="14">
        <v>44044</v>
      </c>
      <c r="D3577" s="8">
        <v>0.63194444444444442</v>
      </c>
      <c r="E3577" s="76" t="s">
        <v>125</v>
      </c>
      <c r="F3577" s="8"/>
      <c r="G3577" s="8"/>
      <c r="H3577" s="15">
        <v>5</v>
      </c>
      <c r="I3577" s="13">
        <f t="shared" si="165"/>
        <v>2049</v>
      </c>
      <c r="J3577" s="8">
        <f t="shared" si="166"/>
        <v>2</v>
      </c>
      <c r="K3577" s="6">
        <f t="shared" si="167"/>
        <v>3</v>
      </c>
    </row>
    <row r="3578" spans="3:11" x14ac:dyDescent="0.25">
      <c r="C3578" s="14">
        <v>44044</v>
      </c>
      <c r="D3578" s="8">
        <v>0.63194444444444442</v>
      </c>
      <c r="E3578" s="76" t="s">
        <v>125</v>
      </c>
      <c r="F3578" s="8"/>
      <c r="G3578" s="8"/>
      <c r="H3578" s="15">
        <v>5</v>
      </c>
      <c r="I3578" s="13">
        <f t="shared" si="165"/>
        <v>2049</v>
      </c>
      <c r="J3578" s="8">
        <f t="shared" si="166"/>
        <v>1</v>
      </c>
      <c r="K3578" s="6">
        <f t="shared" si="167"/>
        <v>3</v>
      </c>
    </row>
    <row r="3579" spans="3:11" x14ac:dyDescent="0.25">
      <c r="C3579" s="14">
        <v>44044</v>
      </c>
      <c r="D3579" s="8">
        <v>0.65972222222222221</v>
      </c>
      <c r="E3579" s="76" t="s">
        <v>125</v>
      </c>
      <c r="F3579" s="8"/>
      <c r="G3579" s="8"/>
      <c r="H3579" s="15">
        <v>6</v>
      </c>
      <c r="I3579" s="13">
        <f t="shared" si="165"/>
        <v>2050</v>
      </c>
      <c r="J3579" s="8">
        <f t="shared" si="166"/>
        <v>2</v>
      </c>
      <c r="K3579" s="6">
        <f t="shared" si="167"/>
        <v>2</v>
      </c>
    </row>
    <row r="3580" spans="3:11" x14ac:dyDescent="0.25">
      <c r="C3580" s="14">
        <v>44044</v>
      </c>
      <c r="D3580" s="8">
        <v>0.65972222222222221</v>
      </c>
      <c r="E3580" s="76" t="s">
        <v>125</v>
      </c>
      <c r="F3580" s="8"/>
      <c r="G3580" s="8"/>
      <c r="H3580" s="15">
        <v>6</v>
      </c>
      <c r="I3580" s="13">
        <f t="shared" si="165"/>
        <v>2050</v>
      </c>
      <c r="J3580" s="8">
        <f t="shared" si="166"/>
        <v>1</v>
      </c>
      <c r="K3580" s="6">
        <f t="shared" si="167"/>
        <v>2</v>
      </c>
    </row>
    <row r="3581" spans="3:11" x14ac:dyDescent="0.25">
      <c r="C3581" s="14">
        <v>44044</v>
      </c>
      <c r="D3581" s="8">
        <v>0.68402777777777779</v>
      </c>
      <c r="E3581" s="76" t="s">
        <v>125</v>
      </c>
      <c r="F3581" s="8"/>
      <c r="G3581" s="8"/>
      <c r="H3581" s="15">
        <v>7</v>
      </c>
      <c r="I3581" s="13">
        <f t="shared" si="165"/>
        <v>2051</v>
      </c>
      <c r="J3581" s="8">
        <f t="shared" si="166"/>
        <v>3</v>
      </c>
      <c r="K3581" s="6">
        <f t="shared" si="167"/>
        <v>3</v>
      </c>
    </row>
    <row r="3582" spans="3:11" x14ac:dyDescent="0.25">
      <c r="C3582" s="14">
        <v>44044</v>
      </c>
      <c r="D3582" s="8">
        <v>0.68402777777777779</v>
      </c>
      <c r="E3582" s="76" t="s">
        <v>125</v>
      </c>
      <c r="F3582" s="8"/>
      <c r="G3582" s="8"/>
      <c r="H3582" s="15">
        <v>7</v>
      </c>
      <c r="I3582" s="13">
        <f t="shared" si="165"/>
        <v>2051</v>
      </c>
      <c r="J3582" s="8">
        <f t="shared" si="166"/>
        <v>2</v>
      </c>
      <c r="K3582" s="6">
        <f t="shared" si="167"/>
        <v>3</v>
      </c>
    </row>
    <row r="3583" spans="3:11" x14ac:dyDescent="0.25">
      <c r="C3583" s="14">
        <v>44044</v>
      </c>
      <c r="D3583" s="8">
        <v>0.68402777777777779</v>
      </c>
      <c r="E3583" s="76" t="s">
        <v>125</v>
      </c>
      <c r="F3583" s="8"/>
      <c r="G3583" s="8"/>
      <c r="H3583" s="15">
        <v>7</v>
      </c>
      <c r="I3583" s="13">
        <f t="shared" si="165"/>
        <v>2051</v>
      </c>
      <c r="J3583" s="8">
        <f t="shared" si="166"/>
        <v>1</v>
      </c>
      <c r="K3583" s="6">
        <f t="shared" si="167"/>
        <v>3</v>
      </c>
    </row>
    <row r="3584" spans="3:11" x14ac:dyDescent="0.25">
      <c r="C3584" s="14">
        <v>44044</v>
      </c>
      <c r="D3584" s="8">
        <v>0.70833333333333337</v>
      </c>
      <c r="E3584" s="76" t="s">
        <v>125</v>
      </c>
      <c r="F3584" s="8"/>
      <c r="G3584" s="8"/>
      <c r="H3584" s="15">
        <v>8</v>
      </c>
      <c r="I3584" s="13">
        <f t="shared" si="165"/>
        <v>2052</v>
      </c>
      <c r="J3584" s="8">
        <f t="shared" si="166"/>
        <v>3</v>
      </c>
      <c r="K3584" s="6">
        <f t="shared" si="167"/>
        <v>3</v>
      </c>
    </row>
    <row r="3585" spans="3:11" x14ac:dyDescent="0.25">
      <c r="C3585" s="14">
        <v>44044</v>
      </c>
      <c r="D3585" s="8">
        <v>0.70833333333333337</v>
      </c>
      <c r="E3585" s="76" t="s">
        <v>125</v>
      </c>
      <c r="F3585" s="8"/>
      <c r="G3585" s="8"/>
      <c r="H3585" s="15">
        <v>8</v>
      </c>
      <c r="I3585" s="13">
        <f t="shared" si="165"/>
        <v>2052</v>
      </c>
      <c r="J3585" s="8">
        <f t="shared" si="166"/>
        <v>2</v>
      </c>
      <c r="K3585" s="6">
        <f t="shared" si="167"/>
        <v>3</v>
      </c>
    </row>
    <row r="3586" spans="3:11" x14ac:dyDescent="0.25">
      <c r="C3586" s="14">
        <v>44044</v>
      </c>
      <c r="D3586" s="8">
        <v>0.70833333333333337</v>
      </c>
      <c r="E3586" s="76" t="s">
        <v>125</v>
      </c>
      <c r="F3586" s="8"/>
      <c r="G3586" s="8"/>
      <c r="H3586" s="15">
        <v>8</v>
      </c>
      <c r="I3586" s="13">
        <f t="shared" si="165"/>
        <v>2052</v>
      </c>
      <c r="J3586" s="8">
        <f t="shared" si="166"/>
        <v>1</v>
      </c>
      <c r="K3586" s="6">
        <f t="shared" si="167"/>
        <v>3</v>
      </c>
    </row>
    <row r="3587" spans="3:11" x14ac:dyDescent="0.25">
      <c r="C3587" s="14">
        <v>44051</v>
      </c>
      <c r="D3587" s="8">
        <v>0.50347222222222221</v>
      </c>
      <c r="E3587" s="76" t="s">
        <v>225</v>
      </c>
      <c r="F3587" s="8"/>
      <c r="G3587" s="8"/>
      <c r="H3587" s="15">
        <v>1</v>
      </c>
      <c r="I3587" s="13">
        <f t="shared" si="165"/>
        <v>2053</v>
      </c>
      <c r="J3587" s="8">
        <f t="shared" si="166"/>
        <v>3</v>
      </c>
      <c r="K3587" s="6">
        <f t="shared" si="167"/>
        <v>3</v>
      </c>
    </row>
    <row r="3588" spans="3:11" x14ac:dyDescent="0.25">
      <c r="C3588" s="14">
        <v>44051</v>
      </c>
      <c r="D3588" s="8">
        <v>0.50347222222222221</v>
      </c>
      <c r="E3588" s="76" t="s">
        <v>225</v>
      </c>
      <c r="F3588" s="8"/>
      <c r="G3588" s="8"/>
      <c r="H3588" s="15">
        <v>1</v>
      </c>
      <c r="I3588" s="13">
        <f t="shared" si="165"/>
        <v>2053</v>
      </c>
      <c r="J3588" s="8">
        <f t="shared" si="166"/>
        <v>2</v>
      </c>
      <c r="K3588" s="6">
        <f t="shared" si="167"/>
        <v>3</v>
      </c>
    </row>
    <row r="3589" spans="3:11" x14ac:dyDescent="0.25">
      <c r="C3589" s="14">
        <v>44051</v>
      </c>
      <c r="D3589" s="8">
        <v>0.50347222222222221</v>
      </c>
      <c r="E3589" s="76" t="s">
        <v>225</v>
      </c>
      <c r="F3589" s="8"/>
      <c r="G3589" s="8"/>
      <c r="H3589" s="15">
        <v>1</v>
      </c>
      <c r="I3589" s="13">
        <f t="shared" si="165"/>
        <v>2053</v>
      </c>
      <c r="J3589" s="8">
        <f t="shared" si="166"/>
        <v>1</v>
      </c>
      <c r="K3589" s="6">
        <f t="shared" si="167"/>
        <v>3</v>
      </c>
    </row>
    <row r="3590" spans="3:11" x14ac:dyDescent="0.25">
      <c r="C3590" s="14">
        <v>44051</v>
      </c>
      <c r="D3590" s="8">
        <v>0.57986111111111105</v>
      </c>
      <c r="E3590" s="76" t="s">
        <v>225</v>
      </c>
      <c r="F3590" s="8"/>
      <c r="G3590" s="8"/>
      <c r="H3590" s="15">
        <v>4</v>
      </c>
      <c r="I3590" s="13">
        <f t="shared" ref="I3590:I3653" si="168">IF(AND(C3590=C3589,H3590=H3589,D3589=D3590),I3589,I3589+1)</f>
        <v>2054</v>
      </c>
      <c r="J3590" s="8">
        <f t="shared" ref="J3590:J3653" si="169">IF(I3590=I3592,3,IF(I3590=I3591,2,1))</f>
        <v>3</v>
      </c>
      <c r="K3590" s="6">
        <f t="shared" ref="K3590:K3653" si="170">IF(J3588=3,3,IF(J3589=3,3,IF(J3589=2,2,J3590)))</f>
        <v>3</v>
      </c>
    </row>
    <row r="3591" spans="3:11" x14ac:dyDescent="0.25">
      <c r="C3591" s="14">
        <v>44051</v>
      </c>
      <c r="D3591" s="8">
        <v>0.57986111111111105</v>
      </c>
      <c r="E3591" s="76" t="s">
        <v>225</v>
      </c>
      <c r="F3591" s="8"/>
      <c r="G3591" s="8"/>
      <c r="H3591" s="15">
        <v>4</v>
      </c>
      <c r="I3591" s="13">
        <f t="shared" si="168"/>
        <v>2054</v>
      </c>
      <c r="J3591" s="8">
        <f t="shared" si="169"/>
        <v>2</v>
      </c>
      <c r="K3591" s="6">
        <f t="shared" si="170"/>
        <v>3</v>
      </c>
    </row>
    <row r="3592" spans="3:11" x14ac:dyDescent="0.25">
      <c r="C3592" s="14">
        <v>44051</v>
      </c>
      <c r="D3592" s="8">
        <v>0.57986111111111105</v>
      </c>
      <c r="E3592" s="76" t="s">
        <v>225</v>
      </c>
      <c r="F3592" s="8"/>
      <c r="G3592" s="8"/>
      <c r="H3592" s="15">
        <v>4</v>
      </c>
      <c r="I3592" s="13">
        <f t="shared" si="168"/>
        <v>2054</v>
      </c>
      <c r="J3592" s="8">
        <f t="shared" si="169"/>
        <v>1</v>
      </c>
      <c r="K3592" s="6">
        <f t="shared" si="170"/>
        <v>3</v>
      </c>
    </row>
    <row r="3593" spans="3:11" x14ac:dyDescent="0.25">
      <c r="C3593" s="14">
        <v>44051</v>
      </c>
      <c r="D3593" s="8">
        <v>0.60763888888888895</v>
      </c>
      <c r="E3593" s="76" t="s">
        <v>225</v>
      </c>
      <c r="F3593" s="8"/>
      <c r="G3593" s="8"/>
      <c r="H3593" s="15">
        <v>5</v>
      </c>
      <c r="I3593" s="13">
        <f t="shared" si="168"/>
        <v>2055</v>
      </c>
      <c r="J3593" s="8">
        <f t="shared" si="169"/>
        <v>3</v>
      </c>
      <c r="K3593" s="6">
        <f t="shared" si="170"/>
        <v>3</v>
      </c>
    </row>
    <row r="3594" spans="3:11" x14ac:dyDescent="0.25">
      <c r="C3594" s="14">
        <v>44051</v>
      </c>
      <c r="D3594" s="8">
        <v>0.60763888888888895</v>
      </c>
      <c r="E3594" s="76" t="s">
        <v>225</v>
      </c>
      <c r="F3594" s="8"/>
      <c r="G3594" s="8"/>
      <c r="H3594" s="15">
        <v>5</v>
      </c>
      <c r="I3594" s="13">
        <f t="shared" si="168"/>
        <v>2055</v>
      </c>
      <c r="J3594" s="8">
        <f t="shared" si="169"/>
        <v>2</v>
      </c>
      <c r="K3594" s="6">
        <f t="shared" si="170"/>
        <v>3</v>
      </c>
    </row>
    <row r="3595" spans="3:11" x14ac:dyDescent="0.25">
      <c r="C3595" s="14">
        <v>44051</v>
      </c>
      <c r="D3595" s="8">
        <v>0.60763888888888895</v>
      </c>
      <c r="E3595" s="76" t="s">
        <v>225</v>
      </c>
      <c r="F3595" s="8"/>
      <c r="G3595" s="8"/>
      <c r="H3595" s="15">
        <v>5</v>
      </c>
      <c r="I3595" s="13">
        <f t="shared" si="168"/>
        <v>2055</v>
      </c>
      <c r="J3595" s="8">
        <f t="shared" si="169"/>
        <v>1</v>
      </c>
      <c r="K3595" s="6">
        <f t="shared" si="170"/>
        <v>3</v>
      </c>
    </row>
    <row r="3596" spans="3:11" x14ac:dyDescent="0.25">
      <c r="C3596" s="14">
        <v>44051</v>
      </c>
      <c r="D3596" s="8">
        <v>0.63541666666666663</v>
      </c>
      <c r="E3596" s="76" t="s">
        <v>225</v>
      </c>
      <c r="F3596" s="8"/>
      <c r="G3596" s="8"/>
      <c r="H3596" s="15">
        <v>6</v>
      </c>
      <c r="I3596" s="13">
        <f t="shared" si="168"/>
        <v>2056</v>
      </c>
      <c r="J3596" s="8">
        <f t="shared" si="169"/>
        <v>3</v>
      </c>
      <c r="K3596" s="6">
        <f t="shared" si="170"/>
        <v>3</v>
      </c>
    </row>
    <row r="3597" spans="3:11" x14ac:dyDescent="0.25">
      <c r="C3597" s="14">
        <v>44051</v>
      </c>
      <c r="D3597" s="8">
        <v>0.63541666666666663</v>
      </c>
      <c r="E3597" s="76" t="s">
        <v>225</v>
      </c>
      <c r="F3597" s="8"/>
      <c r="G3597" s="8"/>
      <c r="H3597" s="15">
        <v>6</v>
      </c>
      <c r="I3597" s="13">
        <f t="shared" si="168"/>
        <v>2056</v>
      </c>
      <c r="J3597" s="8">
        <f t="shared" si="169"/>
        <v>2</v>
      </c>
      <c r="K3597" s="6">
        <f t="shared" si="170"/>
        <v>3</v>
      </c>
    </row>
    <row r="3598" spans="3:11" x14ac:dyDescent="0.25">
      <c r="C3598" s="14">
        <v>44051</v>
      </c>
      <c r="D3598" s="8">
        <v>0.63541666666666663</v>
      </c>
      <c r="E3598" s="76" t="s">
        <v>225</v>
      </c>
      <c r="F3598" s="8"/>
      <c r="G3598" s="8"/>
      <c r="H3598" s="15">
        <v>6</v>
      </c>
      <c r="I3598" s="13">
        <f t="shared" si="168"/>
        <v>2056</v>
      </c>
      <c r="J3598" s="8">
        <f t="shared" si="169"/>
        <v>1</v>
      </c>
      <c r="K3598" s="6">
        <f t="shared" si="170"/>
        <v>3</v>
      </c>
    </row>
    <row r="3599" spans="3:11" x14ac:dyDescent="0.25">
      <c r="C3599" s="14">
        <v>44051</v>
      </c>
      <c r="D3599" s="8">
        <v>0.66319444444444442</v>
      </c>
      <c r="E3599" s="76" t="s">
        <v>225</v>
      </c>
      <c r="F3599" s="8"/>
      <c r="G3599" s="8"/>
      <c r="H3599" s="15">
        <v>7</v>
      </c>
      <c r="I3599" s="13">
        <f t="shared" si="168"/>
        <v>2057</v>
      </c>
      <c r="J3599" s="8">
        <f t="shared" si="169"/>
        <v>3</v>
      </c>
      <c r="K3599" s="6">
        <f t="shared" si="170"/>
        <v>3</v>
      </c>
    </row>
    <row r="3600" spans="3:11" x14ac:dyDescent="0.25">
      <c r="C3600" s="14">
        <v>44051</v>
      </c>
      <c r="D3600" s="8">
        <v>0.66319444444444442</v>
      </c>
      <c r="E3600" s="76" t="s">
        <v>225</v>
      </c>
      <c r="F3600" s="8"/>
      <c r="G3600" s="8"/>
      <c r="H3600" s="15">
        <v>7</v>
      </c>
      <c r="I3600" s="13">
        <f t="shared" si="168"/>
        <v>2057</v>
      </c>
      <c r="J3600" s="8">
        <f t="shared" si="169"/>
        <v>2</v>
      </c>
      <c r="K3600" s="6">
        <f t="shared" si="170"/>
        <v>3</v>
      </c>
    </row>
    <row r="3601" spans="3:11" x14ac:dyDescent="0.25">
      <c r="C3601" s="14">
        <v>44051</v>
      </c>
      <c r="D3601" s="8">
        <v>0.66319444444444442</v>
      </c>
      <c r="E3601" s="76" t="s">
        <v>225</v>
      </c>
      <c r="F3601" s="8"/>
      <c r="G3601" s="8"/>
      <c r="H3601" s="15">
        <v>7</v>
      </c>
      <c r="I3601" s="13">
        <f t="shared" si="168"/>
        <v>2057</v>
      </c>
      <c r="J3601" s="8">
        <f t="shared" si="169"/>
        <v>1</v>
      </c>
      <c r="K3601" s="6">
        <f t="shared" si="170"/>
        <v>3</v>
      </c>
    </row>
    <row r="3602" spans="3:11" x14ac:dyDescent="0.25">
      <c r="C3602" s="14">
        <v>44051</v>
      </c>
      <c r="D3602" s="8">
        <v>0.6875</v>
      </c>
      <c r="E3602" s="76" t="s">
        <v>225</v>
      </c>
      <c r="F3602" s="8"/>
      <c r="G3602" s="8"/>
      <c r="H3602" s="15">
        <v>8</v>
      </c>
      <c r="I3602" s="13">
        <f t="shared" si="168"/>
        <v>2058</v>
      </c>
      <c r="J3602" s="8">
        <f t="shared" si="169"/>
        <v>3</v>
      </c>
      <c r="K3602" s="6">
        <f t="shared" si="170"/>
        <v>3</v>
      </c>
    </row>
    <row r="3603" spans="3:11" x14ac:dyDescent="0.25">
      <c r="C3603" s="14">
        <v>44051</v>
      </c>
      <c r="D3603" s="8">
        <v>0.6875</v>
      </c>
      <c r="E3603" s="76" t="s">
        <v>225</v>
      </c>
      <c r="F3603" s="8"/>
      <c r="G3603" s="8"/>
      <c r="H3603" s="15">
        <v>8</v>
      </c>
      <c r="I3603" s="13">
        <f t="shared" si="168"/>
        <v>2058</v>
      </c>
      <c r="J3603" s="8">
        <f t="shared" si="169"/>
        <v>2</v>
      </c>
      <c r="K3603" s="6">
        <f t="shared" si="170"/>
        <v>3</v>
      </c>
    </row>
    <row r="3604" spans="3:11" x14ac:dyDescent="0.25">
      <c r="C3604" s="14">
        <v>44051</v>
      </c>
      <c r="D3604" s="8">
        <v>0.6875</v>
      </c>
      <c r="E3604" s="76" t="s">
        <v>225</v>
      </c>
      <c r="F3604" s="8"/>
      <c r="G3604" s="8"/>
      <c r="H3604" s="15">
        <v>8</v>
      </c>
      <c r="I3604" s="13">
        <f t="shared" si="168"/>
        <v>2058</v>
      </c>
      <c r="J3604" s="8">
        <f t="shared" si="169"/>
        <v>1</v>
      </c>
      <c r="K3604" s="6">
        <f t="shared" si="170"/>
        <v>3</v>
      </c>
    </row>
    <row r="3605" spans="3:11" x14ac:dyDescent="0.25">
      <c r="C3605" s="14">
        <v>44058</v>
      </c>
      <c r="D3605" s="8">
        <v>0.50694444444444442</v>
      </c>
      <c r="E3605" s="76" t="s">
        <v>107</v>
      </c>
      <c r="F3605" s="8"/>
      <c r="G3605" s="8"/>
      <c r="H3605" s="15">
        <v>1</v>
      </c>
      <c r="I3605" s="13">
        <f t="shared" si="168"/>
        <v>2059</v>
      </c>
      <c r="J3605" s="8">
        <f t="shared" si="169"/>
        <v>3</v>
      </c>
      <c r="K3605" s="6">
        <f t="shared" si="170"/>
        <v>3</v>
      </c>
    </row>
    <row r="3606" spans="3:11" x14ac:dyDescent="0.25">
      <c r="C3606" s="14">
        <v>44058</v>
      </c>
      <c r="D3606" s="8">
        <v>0.50694444444444442</v>
      </c>
      <c r="E3606" s="76" t="s">
        <v>107</v>
      </c>
      <c r="F3606" s="8"/>
      <c r="G3606" s="8"/>
      <c r="H3606" s="15">
        <v>1</v>
      </c>
      <c r="I3606" s="13">
        <f t="shared" si="168"/>
        <v>2059</v>
      </c>
      <c r="J3606" s="8">
        <f t="shared" si="169"/>
        <v>2</v>
      </c>
      <c r="K3606" s="6">
        <f t="shared" si="170"/>
        <v>3</v>
      </c>
    </row>
    <row r="3607" spans="3:11" x14ac:dyDescent="0.25">
      <c r="C3607" s="14">
        <v>44058</v>
      </c>
      <c r="D3607" s="8">
        <v>0.50694444444444442</v>
      </c>
      <c r="E3607" s="76" t="s">
        <v>107</v>
      </c>
      <c r="F3607" s="8"/>
      <c r="G3607" s="8"/>
      <c r="H3607" s="15">
        <v>1</v>
      </c>
      <c r="I3607" s="13">
        <f t="shared" si="168"/>
        <v>2059</v>
      </c>
      <c r="J3607" s="8">
        <f t="shared" si="169"/>
        <v>1</v>
      </c>
      <c r="K3607" s="6">
        <f t="shared" si="170"/>
        <v>3</v>
      </c>
    </row>
    <row r="3608" spans="3:11" x14ac:dyDescent="0.25">
      <c r="C3608" s="14">
        <v>44058</v>
      </c>
      <c r="D3608" s="8">
        <v>0.55555555555555558</v>
      </c>
      <c r="E3608" s="76" t="s">
        <v>107</v>
      </c>
      <c r="F3608" s="8"/>
      <c r="G3608" s="8"/>
      <c r="H3608" s="15">
        <v>3</v>
      </c>
      <c r="I3608" s="13">
        <f t="shared" si="168"/>
        <v>2060</v>
      </c>
      <c r="J3608" s="8">
        <f t="shared" si="169"/>
        <v>3</v>
      </c>
      <c r="K3608" s="6">
        <f t="shared" si="170"/>
        <v>3</v>
      </c>
    </row>
    <row r="3609" spans="3:11" x14ac:dyDescent="0.25">
      <c r="C3609" s="14">
        <v>44058</v>
      </c>
      <c r="D3609" s="8">
        <v>0.55555555555555558</v>
      </c>
      <c r="E3609" s="76" t="s">
        <v>107</v>
      </c>
      <c r="F3609" s="8"/>
      <c r="G3609" s="8"/>
      <c r="H3609" s="15">
        <v>3</v>
      </c>
      <c r="I3609" s="13">
        <f t="shared" si="168"/>
        <v>2060</v>
      </c>
      <c r="J3609" s="8">
        <f t="shared" si="169"/>
        <v>2</v>
      </c>
      <c r="K3609" s="6">
        <f t="shared" si="170"/>
        <v>3</v>
      </c>
    </row>
    <row r="3610" spans="3:11" x14ac:dyDescent="0.25">
      <c r="C3610" s="14">
        <v>44058</v>
      </c>
      <c r="D3610" s="8">
        <v>0.55555555555555558</v>
      </c>
      <c r="E3610" s="76" t="s">
        <v>107</v>
      </c>
      <c r="F3610" s="8"/>
      <c r="G3610" s="8"/>
      <c r="H3610" s="15">
        <v>3</v>
      </c>
      <c r="I3610" s="13">
        <f t="shared" si="168"/>
        <v>2060</v>
      </c>
      <c r="J3610" s="8">
        <f t="shared" si="169"/>
        <v>1</v>
      </c>
      <c r="K3610" s="6">
        <f t="shared" si="170"/>
        <v>3</v>
      </c>
    </row>
    <row r="3611" spans="3:11" x14ac:dyDescent="0.25">
      <c r="C3611" s="14">
        <v>44058</v>
      </c>
      <c r="D3611" s="8">
        <v>0.58333333333333337</v>
      </c>
      <c r="E3611" s="76" t="s">
        <v>107</v>
      </c>
      <c r="F3611" s="8"/>
      <c r="G3611" s="8"/>
      <c r="H3611" s="15">
        <v>4</v>
      </c>
      <c r="I3611" s="13">
        <f t="shared" si="168"/>
        <v>2061</v>
      </c>
      <c r="J3611" s="8">
        <f t="shared" si="169"/>
        <v>3</v>
      </c>
      <c r="K3611" s="6">
        <f t="shared" si="170"/>
        <v>3</v>
      </c>
    </row>
    <row r="3612" spans="3:11" x14ac:dyDescent="0.25">
      <c r="C3612" s="14">
        <v>44058</v>
      </c>
      <c r="D3612" s="8">
        <v>0.58333333333333337</v>
      </c>
      <c r="E3612" s="76" t="s">
        <v>107</v>
      </c>
      <c r="F3612" s="8"/>
      <c r="G3612" s="8"/>
      <c r="H3612" s="15">
        <v>4</v>
      </c>
      <c r="I3612" s="13">
        <f t="shared" si="168"/>
        <v>2061</v>
      </c>
      <c r="J3612" s="8">
        <f t="shared" si="169"/>
        <v>2</v>
      </c>
      <c r="K3612" s="6">
        <f t="shared" si="170"/>
        <v>3</v>
      </c>
    </row>
    <row r="3613" spans="3:11" x14ac:dyDescent="0.25">
      <c r="C3613" s="14">
        <v>44058</v>
      </c>
      <c r="D3613" s="8">
        <v>0.58333333333333337</v>
      </c>
      <c r="E3613" s="76" t="s">
        <v>107</v>
      </c>
      <c r="F3613" s="8"/>
      <c r="G3613" s="8"/>
      <c r="H3613" s="15">
        <v>4</v>
      </c>
      <c r="I3613" s="13">
        <f t="shared" si="168"/>
        <v>2061</v>
      </c>
      <c r="J3613" s="8">
        <f t="shared" si="169"/>
        <v>1</v>
      </c>
      <c r="K3613" s="6">
        <f t="shared" si="170"/>
        <v>3</v>
      </c>
    </row>
    <row r="3614" spans="3:11" x14ac:dyDescent="0.25">
      <c r="C3614" s="14">
        <v>44058</v>
      </c>
      <c r="D3614" s="8">
        <v>0.66666666666666663</v>
      </c>
      <c r="E3614" s="76" t="s">
        <v>107</v>
      </c>
      <c r="F3614" s="8"/>
      <c r="G3614" s="8"/>
      <c r="H3614" s="15">
        <v>7</v>
      </c>
      <c r="I3614" s="13">
        <f t="shared" si="168"/>
        <v>2062</v>
      </c>
      <c r="J3614" s="8">
        <f t="shared" si="169"/>
        <v>3</v>
      </c>
      <c r="K3614" s="6">
        <f t="shared" si="170"/>
        <v>3</v>
      </c>
    </row>
    <row r="3615" spans="3:11" x14ac:dyDescent="0.25">
      <c r="C3615" s="14">
        <v>44058</v>
      </c>
      <c r="D3615" s="8">
        <v>0.66666666666666663</v>
      </c>
      <c r="E3615" s="76" t="s">
        <v>107</v>
      </c>
      <c r="F3615" s="8"/>
      <c r="G3615" s="8"/>
      <c r="H3615" s="15">
        <v>7</v>
      </c>
      <c r="I3615" s="13">
        <f t="shared" si="168"/>
        <v>2062</v>
      </c>
      <c r="J3615" s="8">
        <f t="shared" si="169"/>
        <v>2</v>
      </c>
      <c r="K3615" s="6">
        <f t="shared" si="170"/>
        <v>3</v>
      </c>
    </row>
    <row r="3616" spans="3:11" x14ac:dyDescent="0.25">
      <c r="C3616" s="14">
        <v>44058</v>
      </c>
      <c r="D3616" s="8">
        <v>0.66666666666666663</v>
      </c>
      <c r="E3616" s="76" t="s">
        <v>107</v>
      </c>
      <c r="F3616" s="8"/>
      <c r="G3616" s="8"/>
      <c r="H3616" s="15">
        <v>7</v>
      </c>
      <c r="I3616" s="13">
        <f t="shared" si="168"/>
        <v>2062</v>
      </c>
      <c r="J3616" s="8">
        <f t="shared" si="169"/>
        <v>1</v>
      </c>
      <c r="K3616" s="6">
        <f t="shared" si="170"/>
        <v>3</v>
      </c>
    </row>
    <row r="3617" spans="3:11" x14ac:dyDescent="0.25">
      <c r="C3617" s="14">
        <v>44058</v>
      </c>
      <c r="D3617" s="8">
        <v>0.69097222222222221</v>
      </c>
      <c r="E3617" s="76" t="s">
        <v>107</v>
      </c>
      <c r="F3617" s="8"/>
      <c r="G3617" s="8"/>
      <c r="H3617" s="15">
        <v>8</v>
      </c>
      <c r="I3617" s="13">
        <f t="shared" si="168"/>
        <v>2063</v>
      </c>
      <c r="J3617" s="8">
        <f t="shared" si="169"/>
        <v>3</v>
      </c>
      <c r="K3617" s="6">
        <f t="shared" si="170"/>
        <v>3</v>
      </c>
    </row>
    <row r="3618" spans="3:11" x14ac:dyDescent="0.25">
      <c r="C3618" s="14">
        <v>44058</v>
      </c>
      <c r="D3618" s="8">
        <v>0.69097222222222221</v>
      </c>
      <c r="E3618" s="76" t="s">
        <v>107</v>
      </c>
      <c r="F3618" s="8"/>
      <c r="G3618" s="8"/>
      <c r="H3618" s="15">
        <v>8</v>
      </c>
      <c r="I3618" s="13">
        <f t="shared" si="168"/>
        <v>2063</v>
      </c>
      <c r="J3618" s="8">
        <f t="shared" si="169"/>
        <v>2</v>
      </c>
      <c r="K3618" s="6">
        <f t="shared" si="170"/>
        <v>3</v>
      </c>
    </row>
    <row r="3619" spans="3:11" x14ac:dyDescent="0.25">
      <c r="C3619" s="14">
        <v>44058</v>
      </c>
      <c r="D3619" s="8">
        <v>0.69097222222222221</v>
      </c>
      <c r="E3619" s="76" t="s">
        <v>107</v>
      </c>
      <c r="F3619" s="8"/>
      <c r="G3619" s="8"/>
      <c r="H3619" s="15">
        <v>8</v>
      </c>
      <c r="I3619" s="13">
        <f t="shared" si="168"/>
        <v>2063</v>
      </c>
      <c r="J3619" s="8">
        <f t="shared" si="169"/>
        <v>1</v>
      </c>
      <c r="K3619" s="6">
        <f t="shared" si="170"/>
        <v>3</v>
      </c>
    </row>
    <row r="3620" spans="3:11" x14ac:dyDescent="0.25">
      <c r="C3620" s="14">
        <v>44058</v>
      </c>
      <c r="D3620" s="8">
        <v>0.71527777777777779</v>
      </c>
      <c r="E3620" s="76" t="s">
        <v>107</v>
      </c>
      <c r="F3620" s="8"/>
      <c r="G3620" s="8"/>
      <c r="H3620" s="15">
        <v>9</v>
      </c>
      <c r="I3620" s="13">
        <f t="shared" si="168"/>
        <v>2064</v>
      </c>
      <c r="J3620" s="8">
        <f t="shared" si="169"/>
        <v>3</v>
      </c>
      <c r="K3620" s="6">
        <f t="shared" si="170"/>
        <v>3</v>
      </c>
    </row>
    <row r="3621" spans="3:11" x14ac:dyDescent="0.25">
      <c r="C3621" s="14">
        <v>44058</v>
      </c>
      <c r="D3621" s="8">
        <v>0.71527777777777779</v>
      </c>
      <c r="E3621" s="76" t="s">
        <v>107</v>
      </c>
      <c r="F3621" s="8"/>
      <c r="G3621" s="8"/>
      <c r="H3621" s="15">
        <v>9</v>
      </c>
      <c r="I3621" s="13">
        <f t="shared" si="168"/>
        <v>2064</v>
      </c>
      <c r="J3621" s="8">
        <f t="shared" si="169"/>
        <v>2</v>
      </c>
      <c r="K3621" s="6">
        <f t="shared" si="170"/>
        <v>3</v>
      </c>
    </row>
    <row r="3622" spans="3:11" x14ac:dyDescent="0.25">
      <c r="C3622" s="14">
        <v>44058</v>
      </c>
      <c r="D3622" s="8">
        <v>0.71527777777777779</v>
      </c>
      <c r="E3622" s="76" t="s">
        <v>107</v>
      </c>
      <c r="F3622" s="8"/>
      <c r="G3622" s="8"/>
      <c r="H3622" s="15">
        <v>9</v>
      </c>
      <c r="I3622" s="13">
        <f t="shared" si="168"/>
        <v>2064</v>
      </c>
      <c r="J3622" s="8">
        <f t="shared" si="169"/>
        <v>1</v>
      </c>
      <c r="K3622" s="6">
        <f t="shared" si="170"/>
        <v>3</v>
      </c>
    </row>
    <row r="3623" spans="3:11" x14ac:dyDescent="0.25">
      <c r="C3623" s="14">
        <v>44065</v>
      </c>
      <c r="D3623" s="8">
        <v>0.53472222222222221</v>
      </c>
      <c r="E3623" s="76" t="s">
        <v>125</v>
      </c>
      <c r="F3623" s="8"/>
      <c r="G3623" s="8"/>
      <c r="H3623" s="15">
        <v>1</v>
      </c>
      <c r="I3623" s="13">
        <f t="shared" si="168"/>
        <v>2065</v>
      </c>
      <c r="J3623" s="8">
        <f t="shared" si="169"/>
        <v>2</v>
      </c>
      <c r="K3623" s="6">
        <f t="shared" si="170"/>
        <v>2</v>
      </c>
    </row>
    <row r="3624" spans="3:11" x14ac:dyDescent="0.25">
      <c r="C3624" s="14">
        <v>44065</v>
      </c>
      <c r="D3624" s="8">
        <v>0.53472222222222221</v>
      </c>
      <c r="E3624" s="76" t="s">
        <v>125</v>
      </c>
      <c r="F3624" s="8"/>
      <c r="G3624" s="8"/>
      <c r="H3624" s="15">
        <v>1</v>
      </c>
      <c r="I3624" s="13">
        <f t="shared" si="168"/>
        <v>2065</v>
      </c>
      <c r="J3624" s="8">
        <f t="shared" si="169"/>
        <v>1</v>
      </c>
      <c r="K3624" s="6">
        <f t="shared" si="170"/>
        <v>2</v>
      </c>
    </row>
    <row r="3625" spans="3:11" x14ac:dyDescent="0.25">
      <c r="C3625" s="14">
        <v>44065</v>
      </c>
      <c r="D3625" s="8">
        <v>0.55902777777777779</v>
      </c>
      <c r="E3625" s="76" t="s">
        <v>125</v>
      </c>
      <c r="F3625" s="8"/>
      <c r="G3625" s="8"/>
      <c r="H3625" s="15">
        <v>2</v>
      </c>
      <c r="I3625" s="13">
        <f t="shared" si="168"/>
        <v>2066</v>
      </c>
      <c r="J3625" s="8">
        <f t="shared" si="169"/>
        <v>3</v>
      </c>
      <c r="K3625" s="6">
        <f t="shared" si="170"/>
        <v>3</v>
      </c>
    </row>
    <row r="3626" spans="3:11" x14ac:dyDescent="0.25">
      <c r="C3626" s="14">
        <v>44065</v>
      </c>
      <c r="D3626" s="8">
        <v>0.55902777777777779</v>
      </c>
      <c r="E3626" s="76" t="s">
        <v>125</v>
      </c>
      <c r="F3626" s="8"/>
      <c r="G3626" s="8"/>
      <c r="H3626" s="15">
        <v>2</v>
      </c>
      <c r="I3626" s="13">
        <f t="shared" si="168"/>
        <v>2066</v>
      </c>
      <c r="J3626" s="8">
        <f t="shared" si="169"/>
        <v>2</v>
      </c>
      <c r="K3626" s="6">
        <f t="shared" si="170"/>
        <v>3</v>
      </c>
    </row>
    <row r="3627" spans="3:11" x14ac:dyDescent="0.25">
      <c r="C3627" s="14">
        <v>44065</v>
      </c>
      <c r="D3627" s="8">
        <v>0.55902777777777779</v>
      </c>
      <c r="E3627" s="76" t="s">
        <v>125</v>
      </c>
      <c r="F3627" s="8"/>
      <c r="G3627" s="8"/>
      <c r="H3627" s="15">
        <v>2</v>
      </c>
      <c r="I3627" s="13">
        <f t="shared" si="168"/>
        <v>2066</v>
      </c>
      <c r="J3627" s="8">
        <f t="shared" si="169"/>
        <v>1</v>
      </c>
      <c r="K3627" s="6">
        <f t="shared" si="170"/>
        <v>3</v>
      </c>
    </row>
    <row r="3628" spans="3:11" x14ac:dyDescent="0.25">
      <c r="C3628" s="14">
        <v>44065</v>
      </c>
      <c r="D3628" s="8">
        <v>0.61458333333333337</v>
      </c>
      <c r="E3628" s="76" t="s">
        <v>125</v>
      </c>
      <c r="F3628" s="8"/>
      <c r="G3628" s="8"/>
      <c r="H3628" s="15">
        <v>4</v>
      </c>
      <c r="I3628" s="13">
        <f t="shared" si="168"/>
        <v>2067</v>
      </c>
      <c r="J3628" s="8">
        <f t="shared" si="169"/>
        <v>3</v>
      </c>
      <c r="K3628" s="6">
        <f t="shared" si="170"/>
        <v>3</v>
      </c>
    </row>
    <row r="3629" spans="3:11" x14ac:dyDescent="0.25">
      <c r="C3629" s="14">
        <v>44065</v>
      </c>
      <c r="D3629" s="8">
        <v>0.61458333333333337</v>
      </c>
      <c r="E3629" s="76" t="s">
        <v>125</v>
      </c>
      <c r="F3629" s="8"/>
      <c r="G3629" s="8"/>
      <c r="H3629" s="15">
        <v>4</v>
      </c>
      <c r="I3629" s="13">
        <f t="shared" si="168"/>
        <v>2067</v>
      </c>
      <c r="J3629" s="8">
        <f t="shared" si="169"/>
        <v>2</v>
      </c>
      <c r="K3629" s="6">
        <f t="shared" si="170"/>
        <v>3</v>
      </c>
    </row>
    <row r="3630" spans="3:11" x14ac:dyDescent="0.25">
      <c r="C3630" s="14">
        <v>44065</v>
      </c>
      <c r="D3630" s="8">
        <v>0.61458333333333337</v>
      </c>
      <c r="E3630" s="76" t="s">
        <v>125</v>
      </c>
      <c r="F3630" s="8"/>
      <c r="G3630" s="8"/>
      <c r="H3630" s="15">
        <v>4</v>
      </c>
      <c r="I3630" s="13">
        <f t="shared" si="168"/>
        <v>2067</v>
      </c>
      <c r="J3630" s="8">
        <f t="shared" si="169"/>
        <v>1</v>
      </c>
      <c r="K3630" s="6">
        <f t="shared" si="170"/>
        <v>3</v>
      </c>
    </row>
    <row r="3631" spans="3:11" x14ac:dyDescent="0.25">
      <c r="C3631" s="14">
        <v>44072</v>
      </c>
      <c r="D3631" s="8">
        <v>0.48958333333333331</v>
      </c>
      <c r="E3631" s="76" t="s">
        <v>107</v>
      </c>
      <c r="F3631" s="8"/>
      <c r="G3631" s="8"/>
      <c r="H3631" s="15">
        <v>1</v>
      </c>
      <c r="I3631" s="13">
        <f t="shared" si="168"/>
        <v>2068</v>
      </c>
      <c r="J3631" s="8">
        <f t="shared" si="169"/>
        <v>2</v>
      </c>
      <c r="K3631" s="6">
        <f t="shared" si="170"/>
        <v>2</v>
      </c>
    </row>
    <row r="3632" spans="3:11" x14ac:dyDescent="0.25">
      <c r="C3632" s="14">
        <v>44072</v>
      </c>
      <c r="D3632" s="8">
        <v>0.48958333333333331</v>
      </c>
      <c r="E3632" s="76" t="s">
        <v>107</v>
      </c>
      <c r="F3632" s="8"/>
      <c r="G3632" s="8"/>
      <c r="H3632" s="15">
        <v>1</v>
      </c>
      <c r="I3632" s="13">
        <f t="shared" si="168"/>
        <v>2068</v>
      </c>
      <c r="J3632" s="8">
        <f t="shared" si="169"/>
        <v>1</v>
      </c>
      <c r="K3632" s="6">
        <f t="shared" si="170"/>
        <v>2</v>
      </c>
    </row>
    <row r="3633" spans="3:11" x14ac:dyDescent="0.25">
      <c r="C3633" s="14">
        <v>44072</v>
      </c>
      <c r="D3633" s="8">
        <v>0.53819444444444442</v>
      </c>
      <c r="E3633" s="76" t="s">
        <v>107</v>
      </c>
      <c r="F3633" s="8"/>
      <c r="G3633" s="8"/>
      <c r="H3633" s="15">
        <v>3</v>
      </c>
      <c r="I3633" s="13">
        <f t="shared" si="168"/>
        <v>2069</v>
      </c>
      <c r="J3633" s="8">
        <f t="shared" si="169"/>
        <v>3</v>
      </c>
      <c r="K3633" s="6">
        <f t="shared" si="170"/>
        <v>3</v>
      </c>
    </row>
    <row r="3634" spans="3:11" x14ac:dyDescent="0.25">
      <c r="C3634" s="14">
        <v>44072</v>
      </c>
      <c r="D3634" s="8">
        <v>0.53819444444444442</v>
      </c>
      <c r="E3634" s="76" t="s">
        <v>107</v>
      </c>
      <c r="F3634" s="8"/>
      <c r="G3634" s="8"/>
      <c r="H3634" s="15">
        <v>3</v>
      </c>
      <c r="I3634" s="13">
        <f t="shared" si="168"/>
        <v>2069</v>
      </c>
      <c r="J3634" s="8">
        <f t="shared" si="169"/>
        <v>2</v>
      </c>
      <c r="K3634" s="6">
        <f t="shared" si="170"/>
        <v>3</v>
      </c>
    </row>
    <row r="3635" spans="3:11" x14ac:dyDescent="0.25">
      <c r="C3635" s="14">
        <v>44072</v>
      </c>
      <c r="D3635" s="8">
        <v>0.53819444444444442</v>
      </c>
      <c r="E3635" s="76" t="s">
        <v>107</v>
      </c>
      <c r="F3635" s="8"/>
      <c r="G3635" s="8"/>
      <c r="H3635" s="15">
        <v>3</v>
      </c>
      <c r="I3635" s="13">
        <f t="shared" si="168"/>
        <v>2069</v>
      </c>
      <c r="J3635" s="8">
        <f t="shared" si="169"/>
        <v>1</v>
      </c>
      <c r="K3635" s="6">
        <f t="shared" si="170"/>
        <v>3</v>
      </c>
    </row>
    <row r="3636" spans="3:11" x14ac:dyDescent="0.25">
      <c r="C3636" s="14">
        <v>44072</v>
      </c>
      <c r="D3636" s="8">
        <v>0.5625</v>
      </c>
      <c r="E3636" s="76" t="s">
        <v>107</v>
      </c>
      <c r="F3636" s="8"/>
      <c r="G3636" s="8"/>
      <c r="H3636" s="15">
        <v>4</v>
      </c>
      <c r="I3636" s="13">
        <f t="shared" si="168"/>
        <v>2070</v>
      </c>
      <c r="J3636" s="8">
        <f t="shared" si="169"/>
        <v>3</v>
      </c>
      <c r="K3636" s="6">
        <f t="shared" si="170"/>
        <v>3</v>
      </c>
    </row>
    <row r="3637" spans="3:11" x14ac:dyDescent="0.25">
      <c r="C3637" s="14">
        <v>44072</v>
      </c>
      <c r="D3637" s="8">
        <v>0.5625</v>
      </c>
      <c r="E3637" s="76" t="s">
        <v>107</v>
      </c>
      <c r="F3637" s="8"/>
      <c r="G3637" s="8"/>
      <c r="H3637" s="15">
        <v>4</v>
      </c>
      <c r="I3637" s="13">
        <f t="shared" si="168"/>
        <v>2070</v>
      </c>
      <c r="J3637" s="8">
        <f t="shared" si="169"/>
        <v>2</v>
      </c>
      <c r="K3637" s="6">
        <f t="shared" si="170"/>
        <v>3</v>
      </c>
    </row>
    <row r="3638" spans="3:11" x14ac:dyDescent="0.25">
      <c r="C3638" s="14">
        <v>44072</v>
      </c>
      <c r="D3638" s="8">
        <v>0.5625</v>
      </c>
      <c r="E3638" s="76" t="s">
        <v>107</v>
      </c>
      <c r="F3638" s="8"/>
      <c r="G3638" s="8"/>
      <c r="H3638" s="15">
        <v>4</v>
      </c>
      <c r="I3638" s="13">
        <f t="shared" si="168"/>
        <v>2070</v>
      </c>
      <c r="J3638" s="8">
        <f t="shared" si="169"/>
        <v>1</v>
      </c>
      <c r="K3638" s="6">
        <f t="shared" si="170"/>
        <v>3</v>
      </c>
    </row>
    <row r="3639" spans="3:11" x14ac:dyDescent="0.25">
      <c r="C3639" s="14">
        <v>44072</v>
      </c>
      <c r="D3639" s="8">
        <v>0.59027777777777779</v>
      </c>
      <c r="E3639" s="76" t="s">
        <v>107</v>
      </c>
      <c r="F3639" s="8"/>
      <c r="G3639" s="8"/>
      <c r="H3639" s="15">
        <v>5</v>
      </c>
      <c r="I3639" s="13">
        <f t="shared" si="168"/>
        <v>2071</v>
      </c>
      <c r="J3639" s="8">
        <f t="shared" si="169"/>
        <v>3</v>
      </c>
      <c r="K3639" s="6">
        <f t="shared" si="170"/>
        <v>3</v>
      </c>
    </row>
    <row r="3640" spans="3:11" x14ac:dyDescent="0.25">
      <c r="C3640" s="14">
        <v>44072</v>
      </c>
      <c r="D3640" s="8">
        <v>0.59027777777777779</v>
      </c>
      <c r="E3640" s="76" t="s">
        <v>107</v>
      </c>
      <c r="F3640" s="8"/>
      <c r="G3640" s="8"/>
      <c r="H3640" s="15">
        <v>5</v>
      </c>
      <c r="I3640" s="13">
        <f t="shared" si="168"/>
        <v>2071</v>
      </c>
      <c r="J3640" s="8">
        <f t="shared" si="169"/>
        <v>2</v>
      </c>
      <c r="K3640" s="6">
        <f t="shared" si="170"/>
        <v>3</v>
      </c>
    </row>
    <row r="3641" spans="3:11" x14ac:dyDescent="0.25">
      <c r="C3641" s="14">
        <v>44072</v>
      </c>
      <c r="D3641" s="8">
        <v>0.59027777777777779</v>
      </c>
      <c r="E3641" s="76" t="s">
        <v>107</v>
      </c>
      <c r="F3641" s="8"/>
      <c r="G3641" s="8"/>
      <c r="H3641" s="15">
        <v>5</v>
      </c>
      <c r="I3641" s="13">
        <f t="shared" si="168"/>
        <v>2071</v>
      </c>
      <c r="J3641" s="8">
        <f t="shared" si="169"/>
        <v>1</v>
      </c>
      <c r="K3641" s="6">
        <f t="shared" si="170"/>
        <v>3</v>
      </c>
    </row>
    <row r="3642" spans="3:11" x14ac:dyDescent="0.25">
      <c r="C3642" s="14">
        <v>44072</v>
      </c>
      <c r="D3642" s="8">
        <v>0.61805555555555558</v>
      </c>
      <c r="E3642" s="76" t="s">
        <v>107</v>
      </c>
      <c r="F3642" s="8"/>
      <c r="G3642" s="8"/>
      <c r="H3642" s="15">
        <v>6</v>
      </c>
      <c r="I3642" s="13">
        <f t="shared" si="168"/>
        <v>2072</v>
      </c>
      <c r="J3642" s="8">
        <f t="shared" si="169"/>
        <v>3</v>
      </c>
      <c r="K3642" s="6">
        <f t="shared" si="170"/>
        <v>3</v>
      </c>
    </row>
    <row r="3643" spans="3:11" x14ac:dyDescent="0.25">
      <c r="C3643" s="14">
        <v>44072</v>
      </c>
      <c r="D3643" s="8">
        <v>0.61805555555555558</v>
      </c>
      <c r="E3643" s="76" t="s">
        <v>107</v>
      </c>
      <c r="F3643" s="8"/>
      <c r="G3643" s="8"/>
      <c r="H3643" s="15">
        <v>6</v>
      </c>
      <c r="I3643" s="13">
        <f t="shared" si="168"/>
        <v>2072</v>
      </c>
      <c r="J3643" s="8">
        <f t="shared" si="169"/>
        <v>2</v>
      </c>
      <c r="K3643" s="6">
        <f t="shared" si="170"/>
        <v>3</v>
      </c>
    </row>
    <row r="3644" spans="3:11" x14ac:dyDescent="0.25">
      <c r="C3644" s="14">
        <v>44072</v>
      </c>
      <c r="D3644" s="8">
        <v>0.61805555555555558</v>
      </c>
      <c r="E3644" s="76" t="s">
        <v>107</v>
      </c>
      <c r="F3644" s="8"/>
      <c r="G3644" s="8"/>
      <c r="H3644" s="15">
        <v>6</v>
      </c>
      <c r="I3644" s="13">
        <f t="shared" si="168"/>
        <v>2072</v>
      </c>
      <c r="J3644" s="8">
        <f t="shared" si="169"/>
        <v>1</v>
      </c>
      <c r="K3644" s="6">
        <f t="shared" si="170"/>
        <v>3</v>
      </c>
    </row>
    <row r="3645" spans="3:11" x14ac:dyDescent="0.25">
      <c r="C3645" s="14">
        <v>44072</v>
      </c>
      <c r="D3645" s="8">
        <v>0.67361111111111116</v>
      </c>
      <c r="E3645" s="76" t="s">
        <v>107</v>
      </c>
      <c r="F3645" s="8"/>
      <c r="G3645" s="8"/>
      <c r="H3645" s="15">
        <v>8</v>
      </c>
      <c r="I3645" s="13">
        <f t="shared" si="168"/>
        <v>2073</v>
      </c>
      <c r="J3645" s="8">
        <f t="shared" si="169"/>
        <v>3</v>
      </c>
      <c r="K3645" s="6">
        <f t="shared" si="170"/>
        <v>3</v>
      </c>
    </row>
    <row r="3646" spans="3:11" x14ac:dyDescent="0.25">
      <c r="C3646" s="14">
        <v>44072</v>
      </c>
      <c r="D3646" s="8">
        <v>0.67361111111111116</v>
      </c>
      <c r="E3646" s="76" t="s">
        <v>107</v>
      </c>
      <c r="F3646" s="8"/>
      <c r="G3646" s="8"/>
      <c r="H3646" s="15">
        <v>8</v>
      </c>
      <c r="I3646" s="13">
        <f t="shared" si="168"/>
        <v>2073</v>
      </c>
      <c r="J3646" s="8">
        <f t="shared" si="169"/>
        <v>2</v>
      </c>
      <c r="K3646" s="6">
        <f t="shared" si="170"/>
        <v>3</v>
      </c>
    </row>
    <row r="3647" spans="3:11" x14ac:dyDescent="0.25">
      <c r="C3647" s="14">
        <v>44072</v>
      </c>
      <c r="D3647" s="8">
        <v>0.67361111111111116</v>
      </c>
      <c r="E3647" s="76" t="s">
        <v>107</v>
      </c>
      <c r="F3647" s="8"/>
      <c r="G3647" s="8"/>
      <c r="H3647" s="15">
        <v>8</v>
      </c>
      <c r="I3647" s="13">
        <f t="shared" si="168"/>
        <v>2073</v>
      </c>
      <c r="J3647" s="8">
        <f t="shared" si="169"/>
        <v>1</v>
      </c>
      <c r="K3647" s="6">
        <f t="shared" si="170"/>
        <v>3</v>
      </c>
    </row>
    <row r="3648" spans="3:11" x14ac:dyDescent="0.25">
      <c r="C3648" s="14">
        <v>44072</v>
      </c>
      <c r="D3648" s="8">
        <v>0.69791666666666663</v>
      </c>
      <c r="E3648" s="76" t="s">
        <v>107</v>
      </c>
      <c r="F3648" s="8"/>
      <c r="G3648" s="8"/>
      <c r="H3648" s="15">
        <v>9</v>
      </c>
      <c r="I3648" s="13">
        <f t="shared" si="168"/>
        <v>2074</v>
      </c>
      <c r="J3648" s="8">
        <f t="shared" si="169"/>
        <v>3</v>
      </c>
      <c r="K3648" s="6">
        <f t="shared" si="170"/>
        <v>3</v>
      </c>
    </row>
    <row r="3649" spans="3:11" x14ac:dyDescent="0.25">
      <c r="C3649" s="14">
        <v>44072</v>
      </c>
      <c r="D3649" s="8">
        <v>0.69791666666666663</v>
      </c>
      <c r="E3649" s="76" t="s">
        <v>107</v>
      </c>
      <c r="F3649" s="8"/>
      <c r="G3649" s="8"/>
      <c r="H3649" s="15">
        <v>9</v>
      </c>
      <c r="I3649" s="13">
        <f t="shared" si="168"/>
        <v>2074</v>
      </c>
      <c r="J3649" s="8">
        <f t="shared" si="169"/>
        <v>2</v>
      </c>
      <c r="K3649" s="6">
        <f t="shared" si="170"/>
        <v>3</v>
      </c>
    </row>
    <row r="3650" spans="3:11" x14ac:dyDescent="0.25">
      <c r="C3650" s="14">
        <v>44072</v>
      </c>
      <c r="D3650" s="8">
        <v>0.69791666666666663</v>
      </c>
      <c r="E3650" s="76" t="s">
        <v>107</v>
      </c>
      <c r="F3650" s="8"/>
      <c r="G3650" s="8"/>
      <c r="H3650" s="15">
        <v>9</v>
      </c>
      <c r="I3650" s="13">
        <f t="shared" si="168"/>
        <v>2074</v>
      </c>
      <c r="J3650" s="8">
        <f t="shared" si="169"/>
        <v>1</v>
      </c>
      <c r="K3650" s="6">
        <f t="shared" si="170"/>
        <v>3</v>
      </c>
    </row>
    <row r="3651" spans="3:11" x14ac:dyDescent="0.25">
      <c r="C3651" s="14">
        <v>44072</v>
      </c>
      <c r="D3651" s="8">
        <v>0.72222222222222221</v>
      </c>
      <c r="E3651" s="76" t="s">
        <v>107</v>
      </c>
      <c r="F3651" s="8"/>
      <c r="G3651" s="8"/>
      <c r="H3651" s="15">
        <v>10</v>
      </c>
      <c r="I3651" s="13">
        <f t="shared" si="168"/>
        <v>2075</v>
      </c>
      <c r="J3651" s="8">
        <f t="shared" si="169"/>
        <v>3</v>
      </c>
      <c r="K3651" s="6">
        <f t="shared" si="170"/>
        <v>3</v>
      </c>
    </row>
    <row r="3652" spans="3:11" x14ac:dyDescent="0.25">
      <c r="C3652" s="14">
        <v>44072</v>
      </c>
      <c r="D3652" s="8">
        <v>0.72222222222222221</v>
      </c>
      <c r="E3652" s="76" t="s">
        <v>107</v>
      </c>
      <c r="F3652" s="8"/>
      <c r="G3652" s="8"/>
      <c r="H3652" s="15">
        <v>10</v>
      </c>
      <c r="I3652" s="13">
        <f t="shared" si="168"/>
        <v>2075</v>
      </c>
      <c r="J3652" s="8">
        <f t="shared" si="169"/>
        <v>2</v>
      </c>
      <c r="K3652" s="6">
        <f t="shared" si="170"/>
        <v>3</v>
      </c>
    </row>
    <row r="3653" spans="3:11" x14ac:dyDescent="0.25">
      <c r="C3653" s="14">
        <v>44072</v>
      </c>
      <c r="D3653" s="8">
        <v>0.72222222222222221</v>
      </c>
      <c r="E3653" s="76" t="s">
        <v>107</v>
      </c>
      <c r="F3653" s="8"/>
      <c r="G3653" s="8"/>
      <c r="H3653" s="15">
        <v>10</v>
      </c>
      <c r="I3653" s="13">
        <f t="shared" si="168"/>
        <v>2075</v>
      </c>
      <c r="J3653" s="8">
        <f t="shared" si="169"/>
        <v>1</v>
      </c>
      <c r="K3653" s="6">
        <f t="shared" si="170"/>
        <v>3</v>
      </c>
    </row>
    <row r="3654" spans="3:11" x14ac:dyDescent="0.25">
      <c r="C3654" s="14">
        <v>44079</v>
      </c>
      <c r="D3654" s="8">
        <v>0.52083333333333337</v>
      </c>
      <c r="E3654" s="76" t="s">
        <v>125</v>
      </c>
      <c r="F3654" s="8"/>
      <c r="G3654" s="8"/>
      <c r="H3654" s="15">
        <v>1</v>
      </c>
      <c r="I3654" s="13">
        <f t="shared" ref="I3654:I3717" si="171">IF(AND(C3654=C3653,H3654=H3653,D3653=D3654),I3653,I3653+1)</f>
        <v>2076</v>
      </c>
      <c r="J3654" s="8">
        <f t="shared" ref="J3654:J3717" si="172">IF(I3654=I3656,3,IF(I3654=I3655,2,1))</f>
        <v>2</v>
      </c>
      <c r="K3654" s="6">
        <f t="shared" ref="K3654:K3717" si="173">IF(J3652=3,3,IF(J3653=3,3,IF(J3653=2,2,J3654)))</f>
        <v>2</v>
      </c>
    </row>
    <row r="3655" spans="3:11" x14ac:dyDescent="0.25">
      <c r="C3655" s="14">
        <v>44079</v>
      </c>
      <c r="D3655" s="8">
        <v>0.52083333333333337</v>
      </c>
      <c r="E3655" s="76" t="s">
        <v>125</v>
      </c>
      <c r="F3655" s="8"/>
      <c r="G3655" s="8"/>
      <c r="H3655" s="15">
        <v>1</v>
      </c>
      <c r="I3655" s="13">
        <f t="shared" si="171"/>
        <v>2076</v>
      </c>
      <c r="J3655" s="8">
        <f t="shared" si="172"/>
        <v>1</v>
      </c>
      <c r="K3655" s="6">
        <f t="shared" si="173"/>
        <v>2</v>
      </c>
    </row>
    <row r="3656" spans="3:11" x14ac:dyDescent="0.25">
      <c r="C3656" s="14">
        <v>44079</v>
      </c>
      <c r="D3656" s="8">
        <v>0.59375</v>
      </c>
      <c r="E3656" s="76" t="s">
        <v>125</v>
      </c>
      <c r="F3656" s="8"/>
      <c r="G3656" s="8"/>
      <c r="H3656" s="15">
        <v>4</v>
      </c>
      <c r="I3656" s="13">
        <f t="shared" si="171"/>
        <v>2077</v>
      </c>
      <c r="J3656" s="8">
        <f t="shared" si="172"/>
        <v>3</v>
      </c>
      <c r="K3656" s="6">
        <f t="shared" si="173"/>
        <v>3</v>
      </c>
    </row>
    <row r="3657" spans="3:11" x14ac:dyDescent="0.25">
      <c r="C3657" s="14">
        <v>44079</v>
      </c>
      <c r="D3657" s="8">
        <v>0.59375</v>
      </c>
      <c r="E3657" s="76" t="s">
        <v>125</v>
      </c>
      <c r="F3657" s="8"/>
      <c r="G3657" s="8"/>
      <c r="H3657" s="15">
        <v>4</v>
      </c>
      <c r="I3657" s="13">
        <f t="shared" si="171"/>
        <v>2077</v>
      </c>
      <c r="J3657" s="8">
        <f t="shared" si="172"/>
        <v>2</v>
      </c>
      <c r="K3657" s="6">
        <f t="shared" si="173"/>
        <v>3</v>
      </c>
    </row>
    <row r="3658" spans="3:11" x14ac:dyDescent="0.25">
      <c r="C3658" s="14">
        <v>44079</v>
      </c>
      <c r="D3658" s="8">
        <v>0.59375</v>
      </c>
      <c r="E3658" s="76" t="s">
        <v>125</v>
      </c>
      <c r="F3658" s="8"/>
      <c r="G3658" s="8"/>
      <c r="H3658" s="15">
        <v>4</v>
      </c>
      <c r="I3658" s="13">
        <f t="shared" si="171"/>
        <v>2077</v>
      </c>
      <c r="J3658" s="8">
        <f t="shared" si="172"/>
        <v>1</v>
      </c>
      <c r="K3658" s="6">
        <f t="shared" si="173"/>
        <v>3</v>
      </c>
    </row>
    <row r="3659" spans="3:11" x14ac:dyDescent="0.25">
      <c r="C3659" s="14">
        <v>44079</v>
      </c>
      <c r="D3659" s="8">
        <v>0.61805555555555558</v>
      </c>
      <c r="E3659" s="76" t="s">
        <v>125</v>
      </c>
      <c r="F3659" s="8"/>
      <c r="G3659" s="8"/>
      <c r="H3659" s="15">
        <v>5</v>
      </c>
      <c r="I3659" s="13">
        <f t="shared" si="171"/>
        <v>2078</v>
      </c>
      <c r="J3659" s="8">
        <f t="shared" si="172"/>
        <v>3</v>
      </c>
      <c r="K3659" s="6">
        <f t="shared" si="173"/>
        <v>3</v>
      </c>
    </row>
    <row r="3660" spans="3:11" x14ac:dyDescent="0.25">
      <c r="C3660" s="14">
        <v>44079</v>
      </c>
      <c r="D3660" s="8">
        <v>0.61805555555555558</v>
      </c>
      <c r="E3660" s="76" t="s">
        <v>125</v>
      </c>
      <c r="F3660" s="8"/>
      <c r="G3660" s="8"/>
      <c r="H3660" s="15">
        <v>5</v>
      </c>
      <c r="I3660" s="13">
        <f t="shared" si="171"/>
        <v>2078</v>
      </c>
      <c r="J3660" s="8">
        <f t="shared" si="172"/>
        <v>2</v>
      </c>
      <c r="K3660" s="6">
        <f t="shared" si="173"/>
        <v>3</v>
      </c>
    </row>
    <row r="3661" spans="3:11" x14ac:dyDescent="0.25">
      <c r="C3661" s="14">
        <v>44079</v>
      </c>
      <c r="D3661" s="8">
        <v>0.61805555555555558</v>
      </c>
      <c r="E3661" s="76" t="s">
        <v>125</v>
      </c>
      <c r="F3661" s="8"/>
      <c r="G3661" s="8"/>
      <c r="H3661" s="15">
        <v>5</v>
      </c>
      <c r="I3661" s="13">
        <f t="shared" si="171"/>
        <v>2078</v>
      </c>
      <c r="J3661" s="8">
        <f t="shared" si="172"/>
        <v>1</v>
      </c>
      <c r="K3661" s="6">
        <f t="shared" si="173"/>
        <v>3</v>
      </c>
    </row>
    <row r="3662" spans="3:11" x14ac:dyDescent="0.25">
      <c r="C3662" s="14">
        <v>44079</v>
      </c>
      <c r="D3662" s="8">
        <v>0.64583333333333337</v>
      </c>
      <c r="E3662" s="76" t="s">
        <v>125</v>
      </c>
      <c r="F3662" s="8"/>
      <c r="G3662" s="8"/>
      <c r="H3662" s="15">
        <v>6</v>
      </c>
      <c r="I3662" s="13">
        <f t="shared" si="171"/>
        <v>2079</v>
      </c>
      <c r="J3662" s="8">
        <f t="shared" si="172"/>
        <v>3</v>
      </c>
      <c r="K3662" s="6">
        <f t="shared" si="173"/>
        <v>3</v>
      </c>
    </row>
    <row r="3663" spans="3:11" x14ac:dyDescent="0.25">
      <c r="C3663" s="14">
        <v>44079</v>
      </c>
      <c r="D3663" s="8">
        <v>0.64583333333333337</v>
      </c>
      <c r="E3663" s="76" t="s">
        <v>125</v>
      </c>
      <c r="F3663" s="8"/>
      <c r="G3663" s="8"/>
      <c r="H3663" s="15">
        <v>6</v>
      </c>
      <c r="I3663" s="13">
        <f t="shared" si="171"/>
        <v>2079</v>
      </c>
      <c r="J3663" s="8">
        <f t="shared" si="172"/>
        <v>2</v>
      </c>
      <c r="K3663" s="6">
        <f t="shared" si="173"/>
        <v>3</v>
      </c>
    </row>
    <row r="3664" spans="3:11" x14ac:dyDescent="0.25">
      <c r="C3664" s="14">
        <v>44079</v>
      </c>
      <c r="D3664" s="8">
        <v>0.64583333333333337</v>
      </c>
      <c r="E3664" s="76" t="s">
        <v>125</v>
      </c>
      <c r="F3664" s="8"/>
      <c r="G3664" s="8"/>
      <c r="H3664" s="15">
        <v>6</v>
      </c>
      <c r="I3664" s="13">
        <f t="shared" si="171"/>
        <v>2079</v>
      </c>
      <c r="J3664" s="8">
        <f t="shared" si="172"/>
        <v>1</v>
      </c>
      <c r="K3664" s="6">
        <f t="shared" si="173"/>
        <v>3</v>
      </c>
    </row>
    <row r="3665" spans="3:11" x14ac:dyDescent="0.25">
      <c r="C3665" s="14">
        <v>44079</v>
      </c>
      <c r="D3665" s="8">
        <v>0.69791666666666663</v>
      </c>
      <c r="E3665" s="76" t="s">
        <v>125</v>
      </c>
      <c r="F3665" s="8"/>
      <c r="G3665" s="8"/>
      <c r="H3665" s="15">
        <v>8</v>
      </c>
      <c r="I3665" s="13">
        <f t="shared" si="171"/>
        <v>2080</v>
      </c>
      <c r="J3665" s="8">
        <f t="shared" si="172"/>
        <v>3</v>
      </c>
      <c r="K3665" s="6">
        <f t="shared" si="173"/>
        <v>3</v>
      </c>
    </row>
    <row r="3666" spans="3:11" x14ac:dyDescent="0.25">
      <c r="C3666" s="14">
        <v>44079</v>
      </c>
      <c r="D3666" s="8">
        <v>0.69791666666666663</v>
      </c>
      <c r="E3666" s="76" t="s">
        <v>125</v>
      </c>
      <c r="F3666" s="8"/>
      <c r="G3666" s="8"/>
      <c r="H3666" s="15">
        <v>8</v>
      </c>
      <c r="I3666" s="13">
        <f t="shared" si="171"/>
        <v>2080</v>
      </c>
      <c r="J3666" s="8">
        <f t="shared" si="172"/>
        <v>2</v>
      </c>
      <c r="K3666" s="6">
        <f t="shared" si="173"/>
        <v>3</v>
      </c>
    </row>
    <row r="3667" spans="3:11" x14ac:dyDescent="0.25">
      <c r="C3667" s="14">
        <v>44079</v>
      </c>
      <c r="D3667" s="8">
        <v>0.69791666666666663</v>
      </c>
      <c r="E3667" s="76" t="s">
        <v>125</v>
      </c>
      <c r="F3667" s="8"/>
      <c r="G3667" s="8"/>
      <c r="H3667" s="15">
        <v>8</v>
      </c>
      <c r="I3667" s="13">
        <f t="shared" si="171"/>
        <v>2080</v>
      </c>
      <c r="J3667" s="8">
        <f t="shared" si="172"/>
        <v>1</v>
      </c>
      <c r="K3667" s="6">
        <f t="shared" si="173"/>
        <v>3</v>
      </c>
    </row>
    <row r="3668" spans="3:11" x14ac:dyDescent="0.25">
      <c r="C3668" s="14">
        <v>44079</v>
      </c>
      <c r="D3668" s="8">
        <v>0.72222222222222221</v>
      </c>
      <c r="E3668" s="76" t="s">
        <v>125</v>
      </c>
      <c r="F3668" s="8"/>
      <c r="G3668" s="8"/>
      <c r="H3668" s="15">
        <v>9</v>
      </c>
      <c r="I3668" s="13">
        <f t="shared" si="171"/>
        <v>2081</v>
      </c>
      <c r="J3668" s="8">
        <f t="shared" si="172"/>
        <v>3</v>
      </c>
      <c r="K3668" s="6">
        <f t="shared" si="173"/>
        <v>3</v>
      </c>
    </row>
    <row r="3669" spans="3:11" x14ac:dyDescent="0.25">
      <c r="C3669" s="14">
        <v>44079</v>
      </c>
      <c r="D3669" s="8">
        <v>0.72222222222222221</v>
      </c>
      <c r="E3669" s="76" t="s">
        <v>125</v>
      </c>
      <c r="F3669" s="8"/>
      <c r="G3669" s="8"/>
      <c r="H3669" s="15">
        <v>9</v>
      </c>
      <c r="I3669" s="13">
        <f t="shared" si="171"/>
        <v>2081</v>
      </c>
      <c r="J3669" s="8">
        <f t="shared" si="172"/>
        <v>2</v>
      </c>
      <c r="K3669" s="6">
        <f t="shared" si="173"/>
        <v>3</v>
      </c>
    </row>
    <row r="3670" spans="3:11" x14ac:dyDescent="0.25">
      <c r="C3670" s="14">
        <v>44079</v>
      </c>
      <c r="D3670" s="8">
        <v>0.72222222222222221</v>
      </c>
      <c r="E3670" s="76" t="s">
        <v>125</v>
      </c>
      <c r="F3670" s="8"/>
      <c r="G3670" s="8"/>
      <c r="H3670" s="15">
        <v>9</v>
      </c>
      <c r="I3670" s="13">
        <f t="shared" si="171"/>
        <v>2081</v>
      </c>
      <c r="J3670" s="8">
        <f t="shared" si="172"/>
        <v>1</v>
      </c>
      <c r="K3670" s="6">
        <f t="shared" si="173"/>
        <v>3</v>
      </c>
    </row>
    <row r="3671" spans="3:11" x14ac:dyDescent="0.25">
      <c r="C3671" s="14">
        <v>44086</v>
      </c>
      <c r="D3671" s="8">
        <v>0.50347222222222221</v>
      </c>
      <c r="E3671" s="76" t="s">
        <v>225</v>
      </c>
      <c r="F3671" s="8"/>
      <c r="G3671" s="8"/>
      <c r="H3671" s="15">
        <v>1</v>
      </c>
      <c r="I3671" s="13">
        <f t="shared" si="171"/>
        <v>2082</v>
      </c>
      <c r="J3671" s="8">
        <f t="shared" si="172"/>
        <v>3</v>
      </c>
      <c r="K3671" s="6">
        <f t="shared" si="173"/>
        <v>3</v>
      </c>
    </row>
    <row r="3672" spans="3:11" x14ac:dyDescent="0.25">
      <c r="C3672" s="14">
        <v>44086</v>
      </c>
      <c r="D3672" s="8">
        <v>0.50347222222222221</v>
      </c>
      <c r="E3672" s="76" t="s">
        <v>225</v>
      </c>
      <c r="F3672" s="8"/>
      <c r="G3672" s="8"/>
      <c r="H3672" s="15">
        <v>1</v>
      </c>
      <c r="I3672" s="13">
        <f t="shared" si="171"/>
        <v>2082</v>
      </c>
      <c r="J3672" s="8">
        <f t="shared" si="172"/>
        <v>2</v>
      </c>
      <c r="K3672" s="6">
        <f t="shared" si="173"/>
        <v>3</v>
      </c>
    </row>
    <row r="3673" spans="3:11" x14ac:dyDescent="0.25">
      <c r="C3673" s="14">
        <v>44086</v>
      </c>
      <c r="D3673" s="8">
        <v>0.50347222222222221</v>
      </c>
      <c r="E3673" s="76" t="s">
        <v>225</v>
      </c>
      <c r="F3673" s="8"/>
      <c r="G3673" s="8"/>
      <c r="H3673" s="15">
        <v>1</v>
      </c>
      <c r="I3673" s="13">
        <f t="shared" si="171"/>
        <v>2082</v>
      </c>
      <c r="J3673" s="8">
        <f t="shared" si="172"/>
        <v>1</v>
      </c>
      <c r="K3673" s="6">
        <f t="shared" si="173"/>
        <v>3</v>
      </c>
    </row>
    <row r="3674" spans="3:11" x14ac:dyDescent="0.25">
      <c r="C3674" s="14">
        <v>44086</v>
      </c>
      <c r="D3674" s="8">
        <v>0.54513888888888895</v>
      </c>
      <c r="E3674" s="76" t="s">
        <v>225</v>
      </c>
      <c r="F3674" s="8"/>
      <c r="G3674" s="8"/>
      <c r="H3674" s="15">
        <v>3</v>
      </c>
      <c r="I3674" s="13">
        <f t="shared" si="171"/>
        <v>2083</v>
      </c>
      <c r="J3674" s="8">
        <f t="shared" si="172"/>
        <v>3</v>
      </c>
      <c r="K3674" s="6">
        <f t="shared" si="173"/>
        <v>3</v>
      </c>
    </row>
    <row r="3675" spans="3:11" x14ac:dyDescent="0.25">
      <c r="C3675" s="14">
        <v>44086</v>
      </c>
      <c r="D3675" s="8">
        <v>0.54513888888888895</v>
      </c>
      <c r="E3675" s="76" t="s">
        <v>225</v>
      </c>
      <c r="F3675" s="8"/>
      <c r="G3675" s="8"/>
      <c r="H3675" s="15">
        <v>3</v>
      </c>
      <c r="I3675" s="13">
        <f t="shared" si="171"/>
        <v>2083</v>
      </c>
      <c r="J3675" s="8">
        <f t="shared" si="172"/>
        <v>2</v>
      </c>
      <c r="K3675" s="6">
        <f t="shared" si="173"/>
        <v>3</v>
      </c>
    </row>
    <row r="3676" spans="3:11" x14ac:dyDescent="0.25">
      <c r="C3676" s="14">
        <v>44086</v>
      </c>
      <c r="D3676" s="8">
        <v>0.54513888888888895</v>
      </c>
      <c r="E3676" s="76" t="s">
        <v>225</v>
      </c>
      <c r="F3676" s="8"/>
      <c r="G3676" s="8"/>
      <c r="H3676" s="15">
        <v>3</v>
      </c>
      <c r="I3676" s="13">
        <f t="shared" si="171"/>
        <v>2083</v>
      </c>
      <c r="J3676" s="8">
        <f t="shared" si="172"/>
        <v>1</v>
      </c>
      <c r="K3676" s="6">
        <f t="shared" si="173"/>
        <v>3</v>
      </c>
    </row>
    <row r="3677" spans="3:11" x14ac:dyDescent="0.25">
      <c r="C3677" s="14">
        <v>44086</v>
      </c>
      <c r="D3677" s="8">
        <v>0.56944444444444442</v>
      </c>
      <c r="E3677" s="76" t="s">
        <v>225</v>
      </c>
      <c r="F3677" s="8"/>
      <c r="G3677" s="8"/>
      <c r="H3677" s="15">
        <v>4</v>
      </c>
      <c r="I3677" s="13">
        <f t="shared" si="171"/>
        <v>2084</v>
      </c>
      <c r="J3677" s="8">
        <f t="shared" si="172"/>
        <v>3</v>
      </c>
      <c r="K3677" s="6">
        <f t="shared" si="173"/>
        <v>3</v>
      </c>
    </row>
    <row r="3678" spans="3:11" x14ac:dyDescent="0.25">
      <c r="C3678" s="14">
        <v>44086</v>
      </c>
      <c r="D3678" s="8">
        <v>0.56944444444444442</v>
      </c>
      <c r="E3678" s="76" t="s">
        <v>225</v>
      </c>
      <c r="F3678" s="8"/>
      <c r="G3678" s="8"/>
      <c r="H3678" s="15">
        <v>4</v>
      </c>
      <c r="I3678" s="13">
        <f t="shared" si="171"/>
        <v>2084</v>
      </c>
      <c r="J3678" s="8">
        <f t="shared" si="172"/>
        <v>2</v>
      </c>
      <c r="K3678" s="6">
        <f t="shared" si="173"/>
        <v>3</v>
      </c>
    </row>
    <row r="3679" spans="3:11" x14ac:dyDescent="0.25">
      <c r="C3679" s="14">
        <v>44086</v>
      </c>
      <c r="D3679" s="8">
        <v>0.56944444444444442</v>
      </c>
      <c r="E3679" s="76" t="s">
        <v>225</v>
      </c>
      <c r="F3679" s="8"/>
      <c r="G3679" s="8"/>
      <c r="H3679" s="15">
        <v>4</v>
      </c>
      <c r="I3679" s="13">
        <f t="shared" si="171"/>
        <v>2084</v>
      </c>
      <c r="J3679" s="8">
        <f t="shared" si="172"/>
        <v>1</v>
      </c>
      <c r="K3679" s="6">
        <f t="shared" si="173"/>
        <v>3</v>
      </c>
    </row>
    <row r="3680" spans="3:11" x14ac:dyDescent="0.25">
      <c r="C3680" s="14">
        <v>44086</v>
      </c>
      <c r="D3680" s="8">
        <v>0.59375</v>
      </c>
      <c r="E3680" s="76" t="s">
        <v>225</v>
      </c>
      <c r="F3680" s="8"/>
      <c r="G3680" s="8"/>
      <c r="H3680" s="15">
        <v>5</v>
      </c>
      <c r="I3680" s="13">
        <f t="shared" si="171"/>
        <v>2085</v>
      </c>
      <c r="J3680" s="8">
        <f t="shared" si="172"/>
        <v>3</v>
      </c>
      <c r="K3680" s="6">
        <f t="shared" si="173"/>
        <v>3</v>
      </c>
    </row>
    <row r="3681" spans="3:11" x14ac:dyDescent="0.25">
      <c r="C3681" s="14">
        <v>44086</v>
      </c>
      <c r="D3681" s="8">
        <v>0.59375</v>
      </c>
      <c r="E3681" s="76" t="s">
        <v>225</v>
      </c>
      <c r="F3681" s="8"/>
      <c r="G3681" s="8"/>
      <c r="H3681" s="15">
        <v>5</v>
      </c>
      <c r="I3681" s="13">
        <f t="shared" si="171"/>
        <v>2085</v>
      </c>
      <c r="J3681" s="8">
        <f t="shared" si="172"/>
        <v>2</v>
      </c>
      <c r="K3681" s="6">
        <f t="shared" si="173"/>
        <v>3</v>
      </c>
    </row>
    <row r="3682" spans="3:11" x14ac:dyDescent="0.25">
      <c r="C3682" s="14">
        <v>44086</v>
      </c>
      <c r="D3682" s="8">
        <v>0.59375</v>
      </c>
      <c r="E3682" s="76" t="s">
        <v>225</v>
      </c>
      <c r="F3682" s="8"/>
      <c r="G3682" s="8"/>
      <c r="H3682" s="15">
        <v>5</v>
      </c>
      <c r="I3682" s="13">
        <f t="shared" si="171"/>
        <v>2085</v>
      </c>
      <c r="J3682" s="8">
        <f t="shared" si="172"/>
        <v>1</v>
      </c>
      <c r="K3682" s="6">
        <f t="shared" si="173"/>
        <v>3</v>
      </c>
    </row>
    <row r="3683" spans="3:11" x14ac:dyDescent="0.25">
      <c r="C3683" s="14">
        <v>44086</v>
      </c>
      <c r="D3683" s="8">
        <v>0.62152777777777779</v>
      </c>
      <c r="E3683" s="76" t="s">
        <v>225</v>
      </c>
      <c r="F3683" s="8"/>
      <c r="G3683" s="8"/>
      <c r="H3683" s="15">
        <v>6</v>
      </c>
      <c r="I3683" s="13">
        <f t="shared" si="171"/>
        <v>2086</v>
      </c>
      <c r="J3683" s="8">
        <f t="shared" si="172"/>
        <v>3</v>
      </c>
      <c r="K3683" s="6">
        <f t="shared" si="173"/>
        <v>3</v>
      </c>
    </row>
    <row r="3684" spans="3:11" x14ac:dyDescent="0.25">
      <c r="C3684" s="14">
        <v>44086</v>
      </c>
      <c r="D3684" s="8">
        <v>0.62152777777777779</v>
      </c>
      <c r="E3684" s="76" t="s">
        <v>225</v>
      </c>
      <c r="F3684" s="8"/>
      <c r="G3684" s="8"/>
      <c r="H3684" s="15">
        <v>6</v>
      </c>
      <c r="I3684" s="13">
        <f t="shared" si="171"/>
        <v>2086</v>
      </c>
      <c r="J3684" s="8">
        <f t="shared" si="172"/>
        <v>2</v>
      </c>
      <c r="K3684" s="6">
        <f t="shared" si="173"/>
        <v>3</v>
      </c>
    </row>
    <row r="3685" spans="3:11" x14ac:dyDescent="0.25">
      <c r="C3685" s="14">
        <v>44086</v>
      </c>
      <c r="D3685" s="8">
        <v>0.62152777777777779</v>
      </c>
      <c r="E3685" s="76" t="s">
        <v>225</v>
      </c>
      <c r="F3685" s="8"/>
      <c r="G3685" s="8"/>
      <c r="H3685" s="15">
        <v>6</v>
      </c>
      <c r="I3685" s="13">
        <f t="shared" si="171"/>
        <v>2086</v>
      </c>
      <c r="J3685" s="8">
        <f t="shared" si="172"/>
        <v>1</v>
      </c>
      <c r="K3685" s="6">
        <f t="shared" si="173"/>
        <v>3</v>
      </c>
    </row>
    <row r="3686" spans="3:11" x14ac:dyDescent="0.25">
      <c r="C3686" s="14">
        <v>44086</v>
      </c>
      <c r="D3686" s="8">
        <v>0.64930555555555558</v>
      </c>
      <c r="E3686" s="76" t="s">
        <v>225</v>
      </c>
      <c r="F3686" s="8"/>
      <c r="G3686" s="8"/>
      <c r="H3686" s="15">
        <v>7</v>
      </c>
      <c r="I3686" s="13">
        <f t="shared" si="171"/>
        <v>2087</v>
      </c>
      <c r="J3686" s="8">
        <f t="shared" si="172"/>
        <v>3</v>
      </c>
      <c r="K3686" s="6">
        <f t="shared" si="173"/>
        <v>3</v>
      </c>
    </row>
    <row r="3687" spans="3:11" x14ac:dyDescent="0.25">
      <c r="C3687" s="14">
        <v>44086</v>
      </c>
      <c r="D3687" s="8">
        <v>0.64930555555555558</v>
      </c>
      <c r="E3687" s="76" t="s">
        <v>225</v>
      </c>
      <c r="F3687" s="8"/>
      <c r="G3687" s="8"/>
      <c r="H3687" s="15">
        <v>7</v>
      </c>
      <c r="I3687" s="13">
        <f t="shared" si="171"/>
        <v>2087</v>
      </c>
      <c r="J3687" s="8">
        <f t="shared" si="172"/>
        <v>2</v>
      </c>
      <c r="K3687" s="6">
        <f t="shared" si="173"/>
        <v>3</v>
      </c>
    </row>
    <row r="3688" spans="3:11" x14ac:dyDescent="0.25">
      <c r="C3688" s="14">
        <v>44086</v>
      </c>
      <c r="D3688" s="8">
        <v>0.64930555555555558</v>
      </c>
      <c r="E3688" s="76" t="s">
        <v>225</v>
      </c>
      <c r="F3688" s="8"/>
      <c r="G3688" s="8"/>
      <c r="H3688" s="15">
        <v>7</v>
      </c>
      <c r="I3688" s="13">
        <f t="shared" si="171"/>
        <v>2087</v>
      </c>
      <c r="J3688" s="8">
        <f t="shared" si="172"/>
        <v>1</v>
      </c>
      <c r="K3688" s="6">
        <f t="shared" si="173"/>
        <v>3</v>
      </c>
    </row>
    <row r="3689" spans="3:11" x14ac:dyDescent="0.25">
      <c r="C3689" s="14">
        <v>44093</v>
      </c>
      <c r="D3689" s="8">
        <v>0.59375</v>
      </c>
      <c r="E3689" s="76" t="s">
        <v>107</v>
      </c>
      <c r="F3689" s="8"/>
      <c r="G3689" s="8"/>
      <c r="H3689" s="15">
        <v>4</v>
      </c>
      <c r="I3689" s="13">
        <f t="shared" si="171"/>
        <v>2088</v>
      </c>
      <c r="J3689" s="8">
        <f t="shared" si="172"/>
        <v>3</v>
      </c>
      <c r="K3689" s="6">
        <f t="shared" si="173"/>
        <v>3</v>
      </c>
    </row>
    <row r="3690" spans="3:11" x14ac:dyDescent="0.25">
      <c r="C3690" s="14">
        <v>44093</v>
      </c>
      <c r="D3690" s="8">
        <v>0.59375</v>
      </c>
      <c r="E3690" s="76" t="s">
        <v>107</v>
      </c>
      <c r="F3690" s="8"/>
      <c r="G3690" s="8"/>
      <c r="H3690" s="15">
        <v>4</v>
      </c>
      <c r="I3690" s="13">
        <f t="shared" si="171"/>
        <v>2088</v>
      </c>
      <c r="J3690" s="8">
        <f t="shared" si="172"/>
        <v>2</v>
      </c>
      <c r="K3690" s="6">
        <f t="shared" si="173"/>
        <v>3</v>
      </c>
    </row>
    <row r="3691" spans="3:11" x14ac:dyDescent="0.25">
      <c r="C3691" s="14">
        <v>44093</v>
      </c>
      <c r="D3691" s="8">
        <v>0.59375</v>
      </c>
      <c r="E3691" s="76" t="s">
        <v>107</v>
      </c>
      <c r="F3691" s="8"/>
      <c r="G3691" s="8"/>
      <c r="H3691" s="15">
        <v>4</v>
      </c>
      <c r="I3691" s="13">
        <f t="shared" si="171"/>
        <v>2088</v>
      </c>
      <c r="J3691" s="8">
        <f t="shared" si="172"/>
        <v>1</v>
      </c>
      <c r="K3691" s="6">
        <f t="shared" si="173"/>
        <v>3</v>
      </c>
    </row>
    <row r="3692" spans="3:11" x14ac:dyDescent="0.25">
      <c r="C3692" s="14">
        <v>44093</v>
      </c>
      <c r="D3692" s="8">
        <v>0.62152777777777779</v>
      </c>
      <c r="E3692" s="76" t="s">
        <v>107</v>
      </c>
      <c r="F3692" s="8"/>
      <c r="G3692" s="8"/>
      <c r="H3692" s="15">
        <v>5</v>
      </c>
      <c r="I3692" s="13">
        <f t="shared" si="171"/>
        <v>2089</v>
      </c>
      <c r="J3692" s="8">
        <f t="shared" si="172"/>
        <v>3</v>
      </c>
      <c r="K3692" s="6">
        <f t="shared" si="173"/>
        <v>3</v>
      </c>
    </row>
    <row r="3693" spans="3:11" x14ac:dyDescent="0.25">
      <c r="C3693" s="14">
        <v>44093</v>
      </c>
      <c r="D3693" s="8">
        <v>0.62152777777777779</v>
      </c>
      <c r="E3693" s="76" t="s">
        <v>107</v>
      </c>
      <c r="F3693" s="8"/>
      <c r="G3693" s="8"/>
      <c r="H3693" s="15">
        <v>5</v>
      </c>
      <c r="I3693" s="13">
        <f t="shared" si="171"/>
        <v>2089</v>
      </c>
      <c r="J3693" s="8">
        <f t="shared" si="172"/>
        <v>2</v>
      </c>
      <c r="K3693" s="6">
        <f t="shared" si="173"/>
        <v>3</v>
      </c>
    </row>
    <row r="3694" spans="3:11" x14ac:dyDescent="0.25">
      <c r="C3694" s="14">
        <v>44093</v>
      </c>
      <c r="D3694" s="8">
        <v>0.62152777777777779</v>
      </c>
      <c r="E3694" s="76" t="s">
        <v>107</v>
      </c>
      <c r="F3694" s="8"/>
      <c r="G3694" s="8"/>
      <c r="H3694" s="15">
        <v>5</v>
      </c>
      <c r="I3694" s="13">
        <f t="shared" si="171"/>
        <v>2089</v>
      </c>
      <c r="J3694" s="8">
        <f t="shared" si="172"/>
        <v>1</v>
      </c>
      <c r="K3694" s="6">
        <f t="shared" si="173"/>
        <v>3</v>
      </c>
    </row>
    <row r="3695" spans="3:11" x14ac:dyDescent="0.25">
      <c r="C3695" s="14">
        <v>44093</v>
      </c>
      <c r="D3695" s="8">
        <v>0.67708333333333337</v>
      </c>
      <c r="E3695" s="76" t="s">
        <v>107</v>
      </c>
      <c r="F3695" s="8"/>
      <c r="G3695" s="8"/>
      <c r="H3695" s="15">
        <v>7</v>
      </c>
      <c r="I3695" s="13">
        <f t="shared" si="171"/>
        <v>2090</v>
      </c>
      <c r="J3695" s="8">
        <f t="shared" si="172"/>
        <v>3</v>
      </c>
      <c r="K3695" s="6">
        <f t="shared" si="173"/>
        <v>3</v>
      </c>
    </row>
    <row r="3696" spans="3:11" x14ac:dyDescent="0.25">
      <c r="C3696" s="14">
        <v>44093</v>
      </c>
      <c r="D3696" s="8">
        <v>0.67708333333333337</v>
      </c>
      <c r="E3696" s="76" t="s">
        <v>107</v>
      </c>
      <c r="F3696" s="8"/>
      <c r="G3696" s="8"/>
      <c r="H3696" s="15">
        <v>7</v>
      </c>
      <c r="I3696" s="13">
        <f t="shared" si="171"/>
        <v>2090</v>
      </c>
      <c r="J3696" s="8">
        <f t="shared" si="172"/>
        <v>2</v>
      </c>
      <c r="K3696" s="6">
        <f t="shared" si="173"/>
        <v>3</v>
      </c>
    </row>
    <row r="3697" spans="3:11" x14ac:dyDescent="0.25">
      <c r="C3697" s="14">
        <v>44093</v>
      </c>
      <c r="D3697" s="8">
        <v>0.67708333333333337</v>
      </c>
      <c r="E3697" s="76" t="s">
        <v>107</v>
      </c>
      <c r="F3697" s="8"/>
      <c r="G3697" s="8"/>
      <c r="H3697" s="15">
        <v>7</v>
      </c>
      <c r="I3697" s="13">
        <f t="shared" si="171"/>
        <v>2090</v>
      </c>
      <c r="J3697" s="8">
        <f t="shared" si="172"/>
        <v>1</v>
      </c>
      <c r="K3697" s="6">
        <f t="shared" si="173"/>
        <v>3</v>
      </c>
    </row>
    <row r="3698" spans="3:11" x14ac:dyDescent="0.25">
      <c r="C3698" s="14">
        <v>44093</v>
      </c>
      <c r="D3698" s="8">
        <v>0.70138888888888884</v>
      </c>
      <c r="E3698" s="76" t="s">
        <v>107</v>
      </c>
      <c r="F3698" s="8"/>
      <c r="G3698" s="8"/>
      <c r="H3698" s="15">
        <v>8</v>
      </c>
      <c r="I3698" s="13">
        <f t="shared" si="171"/>
        <v>2091</v>
      </c>
      <c r="J3698" s="8">
        <f t="shared" si="172"/>
        <v>3</v>
      </c>
      <c r="K3698" s="6">
        <f t="shared" si="173"/>
        <v>3</v>
      </c>
    </row>
    <row r="3699" spans="3:11" x14ac:dyDescent="0.25">
      <c r="C3699" s="14">
        <v>44093</v>
      </c>
      <c r="D3699" s="8">
        <v>0.70138888888888884</v>
      </c>
      <c r="E3699" s="76" t="s">
        <v>107</v>
      </c>
      <c r="F3699" s="8"/>
      <c r="G3699" s="8"/>
      <c r="H3699" s="15">
        <v>8</v>
      </c>
      <c r="I3699" s="13">
        <f t="shared" si="171"/>
        <v>2091</v>
      </c>
      <c r="J3699" s="8">
        <f t="shared" si="172"/>
        <v>2</v>
      </c>
      <c r="K3699" s="6">
        <f t="shared" si="173"/>
        <v>3</v>
      </c>
    </row>
    <row r="3700" spans="3:11" x14ac:dyDescent="0.25">
      <c r="C3700" s="14">
        <v>44093</v>
      </c>
      <c r="D3700" s="8">
        <v>0.70138888888888884</v>
      </c>
      <c r="E3700" s="76" t="s">
        <v>107</v>
      </c>
      <c r="F3700" s="8"/>
      <c r="G3700" s="8"/>
      <c r="H3700" s="15">
        <v>8</v>
      </c>
      <c r="I3700" s="13">
        <f t="shared" si="171"/>
        <v>2091</v>
      </c>
      <c r="J3700" s="8">
        <f t="shared" si="172"/>
        <v>1</v>
      </c>
      <c r="K3700" s="6">
        <f t="shared" si="173"/>
        <v>3</v>
      </c>
    </row>
    <row r="3701" spans="3:11" x14ac:dyDescent="0.25">
      <c r="C3701" s="14">
        <v>44093</v>
      </c>
      <c r="D3701" s="8">
        <v>0.72569444444444453</v>
      </c>
      <c r="E3701" s="76" t="s">
        <v>107</v>
      </c>
      <c r="F3701" s="8"/>
      <c r="G3701" s="8"/>
      <c r="H3701" s="15">
        <v>9</v>
      </c>
      <c r="I3701" s="13">
        <f t="shared" si="171"/>
        <v>2092</v>
      </c>
      <c r="J3701" s="8">
        <f t="shared" si="172"/>
        <v>3</v>
      </c>
      <c r="K3701" s="6">
        <f t="shared" si="173"/>
        <v>3</v>
      </c>
    </row>
    <row r="3702" spans="3:11" x14ac:dyDescent="0.25">
      <c r="C3702" s="14">
        <v>44093</v>
      </c>
      <c r="D3702" s="8">
        <v>0.72569444444444453</v>
      </c>
      <c r="E3702" s="76" t="s">
        <v>107</v>
      </c>
      <c r="F3702" s="8"/>
      <c r="G3702" s="8"/>
      <c r="H3702" s="15">
        <v>9</v>
      </c>
      <c r="I3702" s="13">
        <f t="shared" si="171"/>
        <v>2092</v>
      </c>
      <c r="J3702" s="8">
        <f t="shared" si="172"/>
        <v>2</v>
      </c>
      <c r="K3702" s="6">
        <f t="shared" si="173"/>
        <v>3</v>
      </c>
    </row>
    <row r="3703" spans="3:11" x14ac:dyDescent="0.25">
      <c r="C3703" s="14">
        <v>44093</v>
      </c>
      <c r="D3703" s="8">
        <v>0.72569444444444453</v>
      </c>
      <c r="E3703" s="76" t="s">
        <v>107</v>
      </c>
      <c r="F3703" s="8"/>
      <c r="G3703" s="8"/>
      <c r="H3703" s="15">
        <v>9</v>
      </c>
      <c r="I3703" s="13">
        <f t="shared" si="171"/>
        <v>2092</v>
      </c>
      <c r="J3703" s="8">
        <f t="shared" si="172"/>
        <v>1</v>
      </c>
      <c r="K3703" s="6">
        <f t="shared" si="173"/>
        <v>3</v>
      </c>
    </row>
    <row r="3704" spans="3:11" x14ac:dyDescent="0.25">
      <c r="C3704" s="14">
        <v>44099</v>
      </c>
      <c r="D3704" s="8">
        <v>0.73958333333333337</v>
      </c>
      <c r="E3704" s="76" t="s">
        <v>3</v>
      </c>
      <c r="F3704" s="8"/>
      <c r="G3704" s="8"/>
      <c r="H3704" s="15">
        <v>2</v>
      </c>
      <c r="I3704" s="13">
        <f t="shared" si="171"/>
        <v>2093</v>
      </c>
      <c r="J3704" s="8">
        <f t="shared" si="172"/>
        <v>3</v>
      </c>
      <c r="K3704" s="6">
        <f t="shared" si="173"/>
        <v>3</v>
      </c>
    </row>
    <row r="3705" spans="3:11" x14ac:dyDescent="0.25">
      <c r="C3705" s="14">
        <v>44099</v>
      </c>
      <c r="D3705" s="8">
        <v>0.73958333333333337</v>
      </c>
      <c r="E3705" s="76" t="s">
        <v>3</v>
      </c>
      <c r="F3705" s="8"/>
      <c r="G3705" s="8"/>
      <c r="H3705" s="15">
        <v>2</v>
      </c>
      <c r="I3705" s="13">
        <f t="shared" si="171"/>
        <v>2093</v>
      </c>
      <c r="J3705" s="8">
        <f t="shared" si="172"/>
        <v>2</v>
      </c>
      <c r="K3705" s="6">
        <f t="shared" si="173"/>
        <v>3</v>
      </c>
    </row>
    <row r="3706" spans="3:11" x14ac:dyDescent="0.25">
      <c r="C3706" s="14">
        <v>44099</v>
      </c>
      <c r="D3706" s="8">
        <v>0.73958333333333337</v>
      </c>
      <c r="E3706" s="76" t="s">
        <v>3</v>
      </c>
      <c r="F3706" s="8"/>
      <c r="G3706" s="8"/>
      <c r="H3706" s="15">
        <v>2</v>
      </c>
      <c r="I3706" s="13">
        <f t="shared" si="171"/>
        <v>2093</v>
      </c>
      <c r="J3706" s="8">
        <f t="shared" si="172"/>
        <v>1</v>
      </c>
      <c r="K3706" s="6">
        <f t="shared" si="173"/>
        <v>3</v>
      </c>
    </row>
    <row r="3707" spans="3:11" x14ac:dyDescent="0.25">
      <c r="C3707" s="14">
        <v>44099</v>
      </c>
      <c r="D3707" s="8">
        <v>0.76041666666666663</v>
      </c>
      <c r="E3707" s="76" t="s">
        <v>3</v>
      </c>
      <c r="F3707" s="8"/>
      <c r="G3707" s="8"/>
      <c r="H3707" s="15">
        <v>3</v>
      </c>
      <c r="I3707" s="13">
        <f t="shared" si="171"/>
        <v>2094</v>
      </c>
      <c r="J3707" s="8">
        <f t="shared" si="172"/>
        <v>3</v>
      </c>
      <c r="K3707" s="6">
        <f t="shared" si="173"/>
        <v>3</v>
      </c>
    </row>
    <row r="3708" spans="3:11" x14ac:dyDescent="0.25">
      <c r="C3708" s="14">
        <v>44099</v>
      </c>
      <c r="D3708" s="8">
        <v>0.76041666666666663</v>
      </c>
      <c r="E3708" s="76" t="s">
        <v>3</v>
      </c>
      <c r="F3708" s="8"/>
      <c r="G3708" s="8"/>
      <c r="H3708" s="15">
        <v>3</v>
      </c>
      <c r="I3708" s="13">
        <f t="shared" si="171"/>
        <v>2094</v>
      </c>
      <c r="J3708" s="8">
        <f t="shared" si="172"/>
        <v>2</v>
      </c>
      <c r="K3708" s="6">
        <f t="shared" si="173"/>
        <v>3</v>
      </c>
    </row>
    <row r="3709" spans="3:11" x14ac:dyDescent="0.25">
      <c r="C3709" s="14">
        <v>44099</v>
      </c>
      <c r="D3709" s="8">
        <v>0.76041666666666663</v>
      </c>
      <c r="E3709" s="76" t="s">
        <v>3</v>
      </c>
      <c r="F3709" s="8"/>
      <c r="G3709" s="8"/>
      <c r="H3709" s="15">
        <v>3</v>
      </c>
      <c r="I3709" s="13">
        <f t="shared" si="171"/>
        <v>2094</v>
      </c>
      <c r="J3709" s="8">
        <f t="shared" si="172"/>
        <v>1</v>
      </c>
      <c r="K3709" s="6">
        <f t="shared" si="173"/>
        <v>3</v>
      </c>
    </row>
    <row r="3710" spans="3:11" x14ac:dyDescent="0.25">
      <c r="C3710" s="14">
        <v>44099</v>
      </c>
      <c r="D3710" s="8">
        <v>0.78125</v>
      </c>
      <c r="E3710" s="76" t="s">
        <v>3</v>
      </c>
      <c r="F3710" s="8"/>
      <c r="G3710" s="8"/>
      <c r="H3710" s="15">
        <v>4</v>
      </c>
      <c r="I3710" s="13">
        <f t="shared" si="171"/>
        <v>2095</v>
      </c>
      <c r="J3710" s="8">
        <f t="shared" si="172"/>
        <v>3</v>
      </c>
      <c r="K3710" s="6">
        <f t="shared" si="173"/>
        <v>3</v>
      </c>
    </row>
    <row r="3711" spans="3:11" x14ac:dyDescent="0.25">
      <c r="C3711" s="14">
        <v>44099</v>
      </c>
      <c r="D3711" s="8">
        <v>0.78125</v>
      </c>
      <c r="E3711" s="76" t="s">
        <v>3</v>
      </c>
      <c r="F3711" s="8"/>
      <c r="G3711" s="8"/>
      <c r="H3711" s="15">
        <v>4</v>
      </c>
      <c r="I3711" s="13">
        <f t="shared" si="171"/>
        <v>2095</v>
      </c>
      <c r="J3711" s="8">
        <f t="shared" si="172"/>
        <v>2</v>
      </c>
      <c r="K3711" s="6">
        <f t="shared" si="173"/>
        <v>3</v>
      </c>
    </row>
    <row r="3712" spans="3:11" x14ac:dyDescent="0.25">
      <c r="C3712" s="14">
        <v>44099</v>
      </c>
      <c r="D3712" s="8">
        <v>0.78125</v>
      </c>
      <c r="E3712" s="76" t="s">
        <v>3</v>
      </c>
      <c r="F3712" s="8"/>
      <c r="G3712" s="8"/>
      <c r="H3712" s="15">
        <v>4</v>
      </c>
      <c r="I3712" s="13">
        <f t="shared" si="171"/>
        <v>2095</v>
      </c>
      <c r="J3712" s="8">
        <f t="shared" si="172"/>
        <v>1</v>
      </c>
      <c r="K3712" s="6">
        <f t="shared" si="173"/>
        <v>3</v>
      </c>
    </row>
    <row r="3713" spans="3:11" x14ac:dyDescent="0.25">
      <c r="C3713" s="14">
        <v>44099</v>
      </c>
      <c r="D3713" s="8">
        <v>0.82291666666666663</v>
      </c>
      <c r="E3713" s="76" t="s">
        <v>3</v>
      </c>
      <c r="F3713" s="8"/>
      <c r="G3713" s="8"/>
      <c r="H3713" s="15">
        <v>6</v>
      </c>
      <c r="I3713" s="13">
        <f t="shared" si="171"/>
        <v>2096</v>
      </c>
      <c r="J3713" s="8">
        <f t="shared" si="172"/>
        <v>3</v>
      </c>
      <c r="K3713" s="6">
        <f t="shared" si="173"/>
        <v>3</v>
      </c>
    </row>
    <row r="3714" spans="3:11" x14ac:dyDescent="0.25">
      <c r="C3714" s="14">
        <v>44099</v>
      </c>
      <c r="D3714" s="8">
        <v>0.82291666666666663</v>
      </c>
      <c r="E3714" s="76" t="s">
        <v>3</v>
      </c>
      <c r="F3714" s="8"/>
      <c r="G3714" s="8"/>
      <c r="H3714" s="15">
        <v>6</v>
      </c>
      <c r="I3714" s="13">
        <f t="shared" si="171"/>
        <v>2096</v>
      </c>
      <c r="J3714" s="8">
        <f t="shared" si="172"/>
        <v>2</v>
      </c>
      <c r="K3714" s="6">
        <f t="shared" si="173"/>
        <v>3</v>
      </c>
    </row>
    <row r="3715" spans="3:11" x14ac:dyDescent="0.25">
      <c r="C3715" s="14">
        <v>44099</v>
      </c>
      <c r="D3715" s="8">
        <v>0.82291666666666663</v>
      </c>
      <c r="E3715" s="76" t="s">
        <v>3</v>
      </c>
      <c r="F3715" s="8"/>
      <c r="G3715" s="8"/>
      <c r="H3715" s="15">
        <v>6</v>
      </c>
      <c r="I3715" s="13">
        <f t="shared" si="171"/>
        <v>2096</v>
      </c>
      <c r="J3715" s="8">
        <f t="shared" si="172"/>
        <v>1</v>
      </c>
      <c r="K3715" s="6">
        <f t="shared" si="173"/>
        <v>3</v>
      </c>
    </row>
    <row r="3716" spans="3:11" x14ac:dyDescent="0.25">
      <c r="C3716" s="14">
        <v>44099</v>
      </c>
      <c r="D3716" s="8">
        <v>0.84375</v>
      </c>
      <c r="E3716" s="76" t="s">
        <v>3</v>
      </c>
      <c r="F3716" s="8"/>
      <c r="G3716" s="8"/>
      <c r="H3716" s="15">
        <v>7</v>
      </c>
      <c r="I3716" s="13">
        <f t="shared" si="171"/>
        <v>2097</v>
      </c>
      <c r="J3716" s="8">
        <f t="shared" si="172"/>
        <v>3</v>
      </c>
      <c r="K3716" s="6">
        <f t="shared" si="173"/>
        <v>3</v>
      </c>
    </row>
    <row r="3717" spans="3:11" x14ac:dyDescent="0.25">
      <c r="C3717" s="14">
        <v>44099</v>
      </c>
      <c r="D3717" s="8">
        <v>0.84375</v>
      </c>
      <c r="E3717" s="76" t="s">
        <v>3</v>
      </c>
      <c r="F3717" s="8"/>
      <c r="G3717" s="8"/>
      <c r="H3717" s="15">
        <v>7</v>
      </c>
      <c r="I3717" s="13">
        <f t="shared" si="171"/>
        <v>2097</v>
      </c>
      <c r="J3717" s="8">
        <f t="shared" si="172"/>
        <v>2</v>
      </c>
      <c r="K3717" s="6">
        <f t="shared" si="173"/>
        <v>3</v>
      </c>
    </row>
    <row r="3718" spans="3:11" x14ac:dyDescent="0.25">
      <c r="C3718" s="14">
        <v>44099</v>
      </c>
      <c r="D3718" s="8">
        <v>0.84375</v>
      </c>
      <c r="E3718" s="76" t="s">
        <v>3</v>
      </c>
      <c r="F3718" s="8"/>
      <c r="G3718" s="8"/>
      <c r="H3718" s="15">
        <v>7</v>
      </c>
      <c r="I3718" s="13">
        <f t="shared" ref="I3718:I3781" si="174">IF(AND(C3718=C3717,H3718=H3717,D3717=D3718),I3717,I3717+1)</f>
        <v>2097</v>
      </c>
      <c r="J3718" s="8">
        <f t="shared" ref="J3718:J3781" si="175">IF(I3718=I3720,3,IF(I3718=I3719,2,1))</f>
        <v>1</v>
      </c>
      <c r="K3718" s="6">
        <f t="shared" ref="K3718:K3781" si="176">IF(J3716=3,3,IF(J3717=3,3,IF(J3717=2,2,J3718)))</f>
        <v>3</v>
      </c>
    </row>
    <row r="3719" spans="3:11" x14ac:dyDescent="0.25">
      <c r="C3719" s="14">
        <v>44099</v>
      </c>
      <c r="D3719" s="8">
        <v>0.86458333333333337</v>
      </c>
      <c r="E3719" s="76" t="s">
        <v>3</v>
      </c>
      <c r="F3719" s="8"/>
      <c r="G3719" s="8"/>
      <c r="H3719" s="15">
        <v>8</v>
      </c>
      <c r="I3719" s="13">
        <f t="shared" si="174"/>
        <v>2098</v>
      </c>
      <c r="J3719" s="8">
        <f t="shared" si="175"/>
        <v>3</v>
      </c>
      <c r="K3719" s="6">
        <f t="shared" si="176"/>
        <v>3</v>
      </c>
    </row>
    <row r="3720" spans="3:11" x14ac:dyDescent="0.25">
      <c r="C3720" s="14">
        <v>44099</v>
      </c>
      <c r="D3720" s="8">
        <v>0.86458333333333337</v>
      </c>
      <c r="E3720" s="76" t="s">
        <v>3</v>
      </c>
      <c r="F3720" s="8"/>
      <c r="G3720" s="8"/>
      <c r="H3720" s="15">
        <v>8</v>
      </c>
      <c r="I3720" s="13">
        <f t="shared" si="174"/>
        <v>2098</v>
      </c>
      <c r="J3720" s="8">
        <f t="shared" si="175"/>
        <v>2</v>
      </c>
      <c r="K3720" s="6">
        <f t="shared" si="176"/>
        <v>3</v>
      </c>
    </row>
    <row r="3721" spans="3:11" x14ac:dyDescent="0.25">
      <c r="C3721" s="14">
        <v>44099</v>
      </c>
      <c r="D3721" s="8">
        <v>0.86458333333333337</v>
      </c>
      <c r="E3721" s="76" t="s">
        <v>3</v>
      </c>
      <c r="F3721" s="8"/>
      <c r="G3721" s="8"/>
      <c r="H3721" s="15">
        <v>8</v>
      </c>
      <c r="I3721" s="13">
        <f t="shared" si="174"/>
        <v>2098</v>
      </c>
      <c r="J3721" s="8">
        <f t="shared" si="175"/>
        <v>1</v>
      </c>
      <c r="K3721" s="6">
        <f t="shared" si="176"/>
        <v>3</v>
      </c>
    </row>
    <row r="3722" spans="3:11" x14ac:dyDescent="0.25">
      <c r="C3722" s="14">
        <v>44100</v>
      </c>
      <c r="D3722" s="8">
        <v>0.53125</v>
      </c>
      <c r="E3722" s="76" t="s">
        <v>107</v>
      </c>
      <c r="F3722" s="8"/>
      <c r="G3722" s="8"/>
      <c r="H3722" s="15">
        <v>1</v>
      </c>
      <c r="I3722" s="13">
        <f t="shared" si="174"/>
        <v>2099</v>
      </c>
      <c r="J3722" s="8">
        <f t="shared" si="175"/>
        <v>2</v>
      </c>
      <c r="K3722" s="6">
        <f t="shared" si="176"/>
        <v>2</v>
      </c>
    </row>
    <row r="3723" spans="3:11" x14ac:dyDescent="0.25">
      <c r="C3723" s="14">
        <v>44100</v>
      </c>
      <c r="D3723" s="8">
        <v>0.53125</v>
      </c>
      <c r="E3723" s="76" t="s">
        <v>107</v>
      </c>
      <c r="F3723" s="8"/>
      <c r="G3723" s="8"/>
      <c r="H3723" s="15">
        <v>1</v>
      </c>
      <c r="I3723" s="13">
        <f t="shared" si="174"/>
        <v>2099</v>
      </c>
      <c r="J3723" s="8">
        <f t="shared" si="175"/>
        <v>1</v>
      </c>
      <c r="K3723" s="6">
        <f t="shared" si="176"/>
        <v>2</v>
      </c>
    </row>
    <row r="3724" spans="3:11" x14ac:dyDescent="0.25">
      <c r="C3724" s="14">
        <v>44100</v>
      </c>
      <c r="D3724" s="8">
        <v>0.57986111111111105</v>
      </c>
      <c r="E3724" s="76" t="s">
        <v>107</v>
      </c>
      <c r="F3724" s="8"/>
      <c r="G3724" s="8"/>
      <c r="H3724" s="15">
        <v>3</v>
      </c>
      <c r="I3724" s="13">
        <f t="shared" si="174"/>
        <v>2100</v>
      </c>
      <c r="J3724" s="8">
        <f t="shared" si="175"/>
        <v>3</v>
      </c>
      <c r="K3724" s="6">
        <f t="shared" si="176"/>
        <v>3</v>
      </c>
    </row>
    <row r="3725" spans="3:11" x14ac:dyDescent="0.25">
      <c r="C3725" s="14">
        <v>44100</v>
      </c>
      <c r="D3725" s="8">
        <v>0.57986111111111105</v>
      </c>
      <c r="E3725" s="76" t="s">
        <v>107</v>
      </c>
      <c r="F3725" s="8"/>
      <c r="G3725" s="8"/>
      <c r="H3725" s="15">
        <v>3</v>
      </c>
      <c r="I3725" s="13">
        <f t="shared" si="174"/>
        <v>2100</v>
      </c>
      <c r="J3725" s="8">
        <f t="shared" si="175"/>
        <v>2</v>
      </c>
      <c r="K3725" s="6">
        <f t="shared" si="176"/>
        <v>3</v>
      </c>
    </row>
    <row r="3726" spans="3:11" x14ac:dyDescent="0.25">
      <c r="C3726" s="14">
        <v>44100</v>
      </c>
      <c r="D3726" s="8">
        <v>0.57986111111111105</v>
      </c>
      <c r="E3726" s="76" t="s">
        <v>107</v>
      </c>
      <c r="F3726" s="8"/>
      <c r="G3726" s="8"/>
      <c r="H3726" s="15">
        <v>3</v>
      </c>
      <c r="I3726" s="13">
        <f t="shared" si="174"/>
        <v>2100</v>
      </c>
      <c r="J3726" s="8">
        <f t="shared" si="175"/>
        <v>1</v>
      </c>
      <c r="K3726" s="6">
        <f t="shared" si="176"/>
        <v>3</v>
      </c>
    </row>
    <row r="3727" spans="3:11" x14ac:dyDescent="0.25">
      <c r="C3727" s="14">
        <v>44100</v>
      </c>
      <c r="D3727" s="8">
        <v>0.60416666666666663</v>
      </c>
      <c r="E3727" s="76" t="s">
        <v>107</v>
      </c>
      <c r="F3727" s="8"/>
      <c r="G3727" s="8"/>
      <c r="H3727" s="15">
        <v>4</v>
      </c>
      <c r="I3727" s="13">
        <f t="shared" si="174"/>
        <v>2101</v>
      </c>
      <c r="J3727" s="8">
        <f t="shared" si="175"/>
        <v>2</v>
      </c>
      <c r="K3727" s="6">
        <f t="shared" si="176"/>
        <v>2</v>
      </c>
    </row>
    <row r="3728" spans="3:11" x14ac:dyDescent="0.25">
      <c r="C3728" s="14">
        <v>44100</v>
      </c>
      <c r="D3728" s="8">
        <v>0.60416666666666663</v>
      </c>
      <c r="E3728" s="76" t="s">
        <v>107</v>
      </c>
      <c r="F3728" s="8"/>
      <c r="G3728" s="8"/>
      <c r="H3728" s="15">
        <v>4</v>
      </c>
      <c r="I3728" s="13">
        <f t="shared" si="174"/>
        <v>2101</v>
      </c>
      <c r="J3728" s="8">
        <f t="shared" si="175"/>
        <v>1</v>
      </c>
      <c r="K3728" s="6">
        <f t="shared" si="176"/>
        <v>2</v>
      </c>
    </row>
    <row r="3729" spans="3:11" x14ac:dyDescent="0.25">
      <c r="C3729" s="14">
        <v>44100</v>
      </c>
      <c r="D3729" s="8">
        <v>0.63194444444444442</v>
      </c>
      <c r="E3729" s="76" t="s">
        <v>107</v>
      </c>
      <c r="F3729" s="8"/>
      <c r="G3729" s="8"/>
      <c r="H3729" s="15">
        <v>5</v>
      </c>
      <c r="I3729" s="13">
        <f t="shared" si="174"/>
        <v>2102</v>
      </c>
      <c r="J3729" s="8">
        <f t="shared" si="175"/>
        <v>3</v>
      </c>
      <c r="K3729" s="6">
        <f t="shared" si="176"/>
        <v>3</v>
      </c>
    </row>
    <row r="3730" spans="3:11" x14ac:dyDescent="0.25">
      <c r="C3730" s="14">
        <v>44100</v>
      </c>
      <c r="D3730" s="8">
        <v>0.63194444444444442</v>
      </c>
      <c r="E3730" s="76" t="s">
        <v>107</v>
      </c>
      <c r="F3730" s="8"/>
      <c r="G3730" s="8"/>
      <c r="H3730" s="15">
        <v>5</v>
      </c>
      <c r="I3730" s="13">
        <f t="shared" si="174"/>
        <v>2102</v>
      </c>
      <c r="J3730" s="8">
        <f t="shared" si="175"/>
        <v>2</v>
      </c>
      <c r="K3730" s="6">
        <f t="shared" si="176"/>
        <v>3</v>
      </c>
    </row>
    <row r="3731" spans="3:11" x14ac:dyDescent="0.25">
      <c r="C3731" s="14">
        <v>44100</v>
      </c>
      <c r="D3731" s="8">
        <v>0.63194444444444442</v>
      </c>
      <c r="E3731" s="76" t="s">
        <v>107</v>
      </c>
      <c r="F3731" s="8"/>
      <c r="G3731" s="8"/>
      <c r="H3731" s="15">
        <v>5</v>
      </c>
      <c r="I3731" s="13">
        <f t="shared" si="174"/>
        <v>2102</v>
      </c>
      <c r="J3731" s="8">
        <f t="shared" si="175"/>
        <v>1</v>
      </c>
      <c r="K3731" s="6">
        <f t="shared" si="176"/>
        <v>3</v>
      </c>
    </row>
    <row r="3732" spans="3:11" x14ac:dyDescent="0.25">
      <c r="C3732" s="14">
        <v>44100</v>
      </c>
      <c r="D3732" s="8">
        <v>0.71180555555555547</v>
      </c>
      <c r="E3732" s="76" t="s">
        <v>107</v>
      </c>
      <c r="F3732" s="8"/>
      <c r="G3732" s="8"/>
      <c r="H3732" s="15">
        <v>8</v>
      </c>
      <c r="I3732" s="13">
        <f t="shared" si="174"/>
        <v>2103</v>
      </c>
      <c r="J3732" s="8">
        <f t="shared" si="175"/>
        <v>3</v>
      </c>
      <c r="K3732" s="6">
        <f t="shared" si="176"/>
        <v>3</v>
      </c>
    </row>
    <row r="3733" spans="3:11" x14ac:dyDescent="0.25">
      <c r="C3733" s="14">
        <v>44100</v>
      </c>
      <c r="D3733" s="8">
        <v>0.71180555555555547</v>
      </c>
      <c r="E3733" s="76" t="s">
        <v>107</v>
      </c>
      <c r="F3733" s="8"/>
      <c r="G3733" s="8"/>
      <c r="H3733" s="15">
        <v>8</v>
      </c>
      <c r="I3733" s="13">
        <f t="shared" si="174"/>
        <v>2103</v>
      </c>
      <c r="J3733" s="8">
        <f t="shared" si="175"/>
        <v>2</v>
      </c>
      <c r="K3733" s="6">
        <f t="shared" si="176"/>
        <v>3</v>
      </c>
    </row>
    <row r="3734" spans="3:11" x14ac:dyDescent="0.25">
      <c r="C3734" s="14">
        <v>44100</v>
      </c>
      <c r="D3734" s="8">
        <v>0.71180555555555547</v>
      </c>
      <c r="E3734" s="76" t="s">
        <v>107</v>
      </c>
      <c r="F3734" s="8"/>
      <c r="G3734" s="8"/>
      <c r="H3734" s="15">
        <v>8</v>
      </c>
      <c r="I3734" s="13">
        <f t="shared" si="174"/>
        <v>2103</v>
      </c>
      <c r="J3734" s="8">
        <f t="shared" si="175"/>
        <v>1</v>
      </c>
      <c r="K3734" s="6">
        <f t="shared" si="176"/>
        <v>3</v>
      </c>
    </row>
    <row r="3735" spans="3:11" x14ac:dyDescent="0.25">
      <c r="C3735" s="14">
        <v>44100</v>
      </c>
      <c r="D3735" s="8">
        <v>0.73958333333333337</v>
      </c>
      <c r="E3735" s="76" t="s">
        <v>107</v>
      </c>
      <c r="F3735" s="8"/>
      <c r="G3735" s="8"/>
      <c r="H3735" s="15">
        <v>9</v>
      </c>
      <c r="I3735" s="13">
        <f t="shared" si="174"/>
        <v>2104</v>
      </c>
      <c r="J3735" s="8">
        <f t="shared" si="175"/>
        <v>3</v>
      </c>
      <c r="K3735" s="6">
        <f t="shared" si="176"/>
        <v>3</v>
      </c>
    </row>
    <row r="3736" spans="3:11" x14ac:dyDescent="0.25">
      <c r="C3736" s="14">
        <v>44100</v>
      </c>
      <c r="D3736" s="8">
        <v>0.73958333333333337</v>
      </c>
      <c r="E3736" s="76" t="s">
        <v>107</v>
      </c>
      <c r="F3736" s="8"/>
      <c r="G3736" s="8"/>
      <c r="H3736" s="15">
        <v>9</v>
      </c>
      <c r="I3736" s="13">
        <f t="shared" si="174"/>
        <v>2104</v>
      </c>
      <c r="J3736" s="8">
        <f t="shared" si="175"/>
        <v>2</v>
      </c>
      <c r="K3736" s="6">
        <f t="shared" si="176"/>
        <v>3</v>
      </c>
    </row>
    <row r="3737" spans="3:11" x14ac:dyDescent="0.25">
      <c r="C3737" s="14">
        <v>44100</v>
      </c>
      <c r="D3737" s="8">
        <v>0.73958333333333337</v>
      </c>
      <c r="E3737" s="76" t="s">
        <v>107</v>
      </c>
      <c r="F3737" s="8"/>
      <c r="G3737" s="8"/>
      <c r="H3737" s="15">
        <v>9</v>
      </c>
      <c r="I3737" s="13">
        <f t="shared" si="174"/>
        <v>2104</v>
      </c>
      <c r="J3737" s="8">
        <f t="shared" si="175"/>
        <v>1</v>
      </c>
      <c r="K3737" s="6">
        <f t="shared" si="176"/>
        <v>3</v>
      </c>
    </row>
    <row r="3738" spans="3:11" x14ac:dyDescent="0.25">
      <c r="C3738" s="14">
        <v>44107</v>
      </c>
      <c r="D3738" s="8">
        <v>0.55208333333333337</v>
      </c>
      <c r="E3738" s="76" t="s">
        <v>239</v>
      </c>
      <c r="F3738" s="8"/>
      <c r="G3738" s="8"/>
      <c r="H3738" s="15">
        <v>3</v>
      </c>
      <c r="I3738" s="13">
        <f t="shared" si="174"/>
        <v>2105</v>
      </c>
      <c r="J3738" s="8">
        <f t="shared" si="175"/>
        <v>3</v>
      </c>
      <c r="K3738" s="6">
        <f t="shared" si="176"/>
        <v>3</v>
      </c>
    </row>
    <row r="3739" spans="3:11" x14ac:dyDescent="0.25">
      <c r="C3739" s="14">
        <v>44107</v>
      </c>
      <c r="D3739" s="8">
        <v>0.55208333333333337</v>
      </c>
      <c r="E3739" s="76" t="s">
        <v>239</v>
      </c>
      <c r="F3739" s="8"/>
      <c r="G3739" s="8"/>
      <c r="H3739" s="15">
        <v>3</v>
      </c>
      <c r="I3739" s="13">
        <f t="shared" si="174"/>
        <v>2105</v>
      </c>
      <c r="J3739" s="8">
        <f t="shared" si="175"/>
        <v>2</v>
      </c>
      <c r="K3739" s="6">
        <f t="shared" si="176"/>
        <v>3</v>
      </c>
    </row>
    <row r="3740" spans="3:11" x14ac:dyDescent="0.25">
      <c r="C3740" s="14">
        <v>44107</v>
      </c>
      <c r="D3740" s="8">
        <v>0.55208333333333337</v>
      </c>
      <c r="E3740" s="76" t="s">
        <v>239</v>
      </c>
      <c r="F3740" s="8"/>
      <c r="G3740" s="8"/>
      <c r="H3740" s="15">
        <v>3</v>
      </c>
      <c r="I3740" s="13">
        <f t="shared" si="174"/>
        <v>2105</v>
      </c>
      <c r="J3740" s="8">
        <f t="shared" si="175"/>
        <v>1</v>
      </c>
      <c r="K3740" s="6">
        <f t="shared" si="176"/>
        <v>3</v>
      </c>
    </row>
    <row r="3741" spans="3:11" x14ac:dyDescent="0.25">
      <c r="C3741" s="14">
        <v>44107</v>
      </c>
      <c r="D3741" s="8">
        <v>0.57638888888888895</v>
      </c>
      <c r="E3741" s="76" t="s">
        <v>239</v>
      </c>
      <c r="F3741" s="8"/>
      <c r="G3741" s="8"/>
      <c r="H3741" s="15">
        <v>4</v>
      </c>
      <c r="I3741" s="13">
        <f t="shared" si="174"/>
        <v>2106</v>
      </c>
      <c r="J3741" s="8">
        <f t="shared" si="175"/>
        <v>3</v>
      </c>
      <c r="K3741" s="6">
        <f t="shared" si="176"/>
        <v>3</v>
      </c>
    </row>
    <row r="3742" spans="3:11" x14ac:dyDescent="0.25">
      <c r="C3742" s="14">
        <v>44107</v>
      </c>
      <c r="D3742" s="8">
        <v>0.57638888888888895</v>
      </c>
      <c r="E3742" s="76" t="s">
        <v>239</v>
      </c>
      <c r="F3742" s="8"/>
      <c r="G3742" s="8"/>
      <c r="H3742" s="15">
        <v>4</v>
      </c>
      <c r="I3742" s="13">
        <f t="shared" si="174"/>
        <v>2106</v>
      </c>
      <c r="J3742" s="8">
        <f t="shared" si="175"/>
        <v>2</v>
      </c>
      <c r="K3742" s="6">
        <f t="shared" si="176"/>
        <v>3</v>
      </c>
    </row>
    <row r="3743" spans="3:11" x14ac:dyDescent="0.25">
      <c r="C3743" s="14">
        <v>44107</v>
      </c>
      <c r="D3743" s="8">
        <v>0.57638888888888895</v>
      </c>
      <c r="E3743" s="76" t="s">
        <v>239</v>
      </c>
      <c r="F3743" s="8"/>
      <c r="G3743" s="8"/>
      <c r="H3743" s="15">
        <v>4</v>
      </c>
      <c r="I3743" s="13">
        <f t="shared" si="174"/>
        <v>2106</v>
      </c>
      <c r="J3743" s="8">
        <f t="shared" si="175"/>
        <v>1</v>
      </c>
      <c r="K3743" s="6">
        <f t="shared" si="176"/>
        <v>3</v>
      </c>
    </row>
    <row r="3744" spans="3:11" x14ac:dyDescent="0.25">
      <c r="C3744" s="14">
        <v>44107</v>
      </c>
      <c r="D3744" s="8">
        <v>0.62847222222222221</v>
      </c>
      <c r="E3744" s="76" t="s">
        <v>239</v>
      </c>
      <c r="F3744" s="8"/>
      <c r="G3744" s="8"/>
      <c r="H3744" s="15">
        <v>6</v>
      </c>
      <c r="I3744" s="13">
        <f t="shared" si="174"/>
        <v>2107</v>
      </c>
      <c r="J3744" s="8">
        <f t="shared" si="175"/>
        <v>3</v>
      </c>
      <c r="K3744" s="6">
        <f t="shared" si="176"/>
        <v>3</v>
      </c>
    </row>
    <row r="3745" spans="3:11" x14ac:dyDescent="0.25">
      <c r="C3745" s="14">
        <v>44107</v>
      </c>
      <c r="D3745" s="8">
        <v>0.62847222222222221</v>
      </c>
      <c r="E3745" s="76" t="s">
        <v>239</v>
      </c>
      <c r="F3745" s="8"/>
      <c r="G3745" s="8"/>
      <c r="H3745" s="15">
        <v>6</v>
      </c>
      <c r="I3745" s="13">
        <f t="shared" si="174"/>
        <v>2107</v>
      </c>
      <c r="J3745" s="8">
        <f t="shared" si="175"/>
        <v>2</v>
      </c>
      <c r="K3745" s="6">
        <f t="shared" si="176"/>
        <v>3</v>
      </c>
    </row>
    <row r="3746" spans="3:11" x14ac:dyDescent="0.25">
      <c r="C3746" s="14">
        <v>44107</v>
      </c>
      <c r="D3746" s="8">
        <v>0.62847222222222221</v>
      </c>
      <c r="E3746" s="76" t="s">
        <v>239</v>
      </c>
      <c r="F3746" s="8"/>
      <c r="G3746" s="8"/>
      <c r="H3746" s="15">
        <v>6</v>
      </c>
      <c r="I3746" s="13">
        <f t="shared" si="174"/>
        <v>2107</v>
      </c>
      <c r="J3746" s="8">
        <f t="shared" si="175"/>
        <v>1</v>
      </c>
      <c r="K3746" s="6">
        <f t="shared" si="176"/>
        <v>3</v>
      </c>
    </row>
    <row r="3747" spans="3:11" x14ac:dyDescent="0.25">
      <c r="C3747" s="14">
        <v>44107</v>
      </c>
      <c r="D3747" s="8">
        <v>0.65625</v>
      </c>
      <c r="E3747" s="76" t="s">
        <v>239</v>
      </c>
      <c r="F3747" s="8"/>
      <c r="G3747" s="8"/>
      <c r="H3747" s="15">
        <v>7</v>
      </c>
      <c r="I3747" s="13">
        <f t="shared" si="174"/>
        <v>2108</v>
      </c>
      <c r="J3747" s="8">
        <f t="shared" si="175"/>
        <v>3</v>
      </c>
      <c r="K3747" s="6">
        <f t="shared" si="176"/>
        <v>3</v>
      </c>
    </row>
    <row r="3748" spans="3:11" x14ac:dyDescent="0.25">
      <c r="C3748" s="14">
        <v>44107</v>
      </c>
      <c r="D3748" s="8">
        <v>0.65625</v>
      </c>
      <c r="E3748" s="76" t="s">
        <v>239</v>
      </c>
      <c r="F3748" s="8"/>
      <c r="G3748" s="8"/>
      <c r="H3748" s="15">
        <v>7</v>
      </c>
      <c r="I3748" s="13">
        <f t="shared" si="174"/>
        <v>2108</v>
      </c>
      <c r="J3748" s="8">
        <f t="shared" si="175"/>
        <v>2</v>
      </c>
      <c r="K3748" s="6">
        <f t="shared" si="176"/>
        <v>3</v>
      </c>
    </row>
    <row r="3749" spans="3:11" x14ac:dyDescent="0.25">
      <c r="C3749" s="14">
        <v>44107</v>
      </c>
      <c r="D3749" s="8">
        <v>0.65625</v>
      </c>
      <c r="E3749" s="76" t="s">
        <v>239</v>
      </c>
      <c r="F3749" s="8"/>
      <c r="G3749" s="8"/>
      <c r="H3749" s="15">
        <v>7</v>
      </c>
      <c r="I3749" s="13">
        <f t="shared" si="174"/>
        <v>2108</v>
      </c>
      <c r="J3749" s="8">
        <f t="shared" si="175"/>
        <v>1</v>
      </c>
      <c r="K3749" s="6">
        <f t="shared" si="176"/>
        <v>3</v>
      </c>
    </row>
    <row r="3750" spans="3:11" x14ac:dyDescent="0.25">
      <c r="C3750" s="14">
        <v>44107</v>
      </c>
      <c r="D3750" s="8">
        <v>0.68402777777777779</v>
      </c>
      <c r="E3750" s="76" t="s">
        <v>239</v>
      </c>
      <c r="F3750" s="8"/>
      <c r="G3750" s="8"/>
      <c r="H3750" s="15">
        <v>8</v>
      </c>
      <c r="I3750" s="13">
        <f t="shared" si="174"/>
        <v>2109</v>
      </c>
      <c r="J3750" s="8">
        <f t="shared" si="175"/>
        <v>3</v>
      </c>
      <c r="K3750" s="6">
        <f t="shared" si="176"/>
        <v>3</v>
      </c>
    </row>
    <row r="3751" spans="3:11" x14ac:dyDescent="0.25">
      <c r="C3751" s="14">
        <v>44107</v>
      </c>
      <c r="D3751" s="8">
        <v>0.68402777777777779</v>
      </c>
      <c r="E3751" s="76" t="s">
        <v>239</v>
      </c>
      <c r="F3751" s="8"/>
      <c r="G3751" s="8"/>
      <c r="H3751" s="15">
        <v>8</v>
      </c>
      <c r="I3751" s="13">
        <f t="shared" si="174"/>
        <v>2109</v>
      </c>
      <c r="J3751" s="8">
        <f t="shared" si="175"/>
        <v>2</v>
      </c>
      <c r="K3751" s="6">
        <f t="shared" si="176"/>
        <v>3</v>
      </c>
    </row>
    <row r="3752" spans="3:11" x14ac:dyDescent="0.25">
      <c r="C3752" s="14">
        <v>44107</v>
      </c>
      <c r="D3752" s="8">
        <v>0.68402777777777779</v>
      </c>
      <c r="E3752" s="76" t="s">
        <v>239</v>
      </c>
      <c r="F3752" s="8"/>
      <c r="G3752" s="8"/>
      <c r="H3752" s="15">
        <v>8</v>
      </c>
      <c r="I3752" s="13">
        <f t="shared" si="174"/>
        <v>2109</v>
      </c>
      <c r="J3752" s="8">
        <f t="shared" si="175"/>
        <v>1</v>
      </c>
      <c r="K3752" s="6">
        <f t="shared" si="176"/>
        <v>3</v>
      </c>
    </row>
    <row r="3753" spans="3:11" x14ac:dyDescent="0.25">
      <c r="C3753" s="14">
        <v>44114</v>
      </c>
      <c r="D3753" s="8">
        <v>0.55902777777777779</v>
      </c>
      <c r="E3753" s="76" t="s">
        <v>107</v>
      </c>
      <c r="F3753" s="8"/>
      <c r="G3753" s="8"/>
      <c r="H3753" s="15">
        <v>3</v>
      </c>
      <c r="I3753" s="13">
        <f t="shared" si="174"/>
        <v>2110</v>
      </c>
      <c r="J3753" s="8">
        <f t="shared" si="175"/>
        <v>2</v>
      </c>
      <c r="K3753" s="6">
        <f t="shared" si="176"/>
        <v>2</v>
      </c>
    </row>
    <row r="3754" spans="3:11" x14ac:dyDescent="0.25">
      <c r="C3754" s="14">
        <v>44114</v>
      </c>
      <c r="D3754" s="8">
        <v>0.55902777777777779</v>
      </c>
      <c r="E3754" s="76" t="s">
        <v>107</v>
      </c>
      <c r="F3754" s="8"/>
      <c r="G3754" s="8"/>
      <c r="H3754" s="15">
        <v>3</v>
      </c>
      <c r="I3754" s="13">
        <f t="shared" si="174"/>
        <v>2110</v>
      </c>
      <c r="J3754" s="8">
        <f t="shared" si="175"/>
        <v>1</v>
      </c>
      <c r="K3754" s="6">
        <f t="shared" si="176"/>
        <v>2</v>
      </c>
    </row>
    <row r="3755" spans="3:11" x14ac:dyDescent="0.25">
      <c r="C3755" s="14">
        <v>44114</v>
      </c>
      <c r="D3755" s="8">
        <v>0.58333333333333337</v>
      </c>
      <c r="E3755" s="76" t="s">
        <v>107</v>
      </c>
      <c r="F3755" s="8"/>
      <c r="G3755" s="8"/>
      <c r="H3755" s="15">
        <v>4</v>
      </c>
      <c r="I3755" s="13">
        <f t="shared" si="174"/>
        <v>2111</v>
      </c>
      <c r="J3755" s="8">
        <f t="shared" si="175"/>
        <v>3</v>
      </c>
      <c r="K3755" s="6">
        <f t="shared" si="176"/>
        <v>3</v>
      </c>
    </row>
    <row r="3756" spans="3:11" x14ac:dyDescent="0.25">
      <c r="C3756" s="14">
        <v>44114</v>
      </c>
      <c r="D3756" s="8">
        <v>0.58333333333333337</v>
      </c>
      <c r="E3756" s="76" t="s">
        <v>107</v>
      </c>
      <c r="F3756" s="8"/>
      <c r="G3756" s="8"/>
      <c r="H3756" s="15">
        <v>4</v>
      </c>
      <c r="I3756" s="13">
        <f t="shared" si="174"/>
        <v>2111</v>
      </c>
      <c r="J3756" s="8">
        <f t="shared" si="175"/>
        <v>2</v>
      </c>
      <c r="K3756" s="6">
        <f t="shared" si="176"/>
        <v>3</v>
      </c>
    </row>
    <row r="3757" spans="3:11" x14ac:dyDescent="0.25">
      <c r="C3757" s="14">
        <v>44114</v>
      </c>
      <c r="D3757" s="8">
        <v>0.58333333333333337</v>
      </c>
      <c r="E3757" s="76" t="s">
        <v>107</v>
      </c>
      <c r="F3757" s="8"/>
      <c r="G3757" s="8"/>
      <c r="H3757" s="15">
        <v>4</v>
      </c>
      <c r="I3757" s="13">
        <f t="shared" si="174"/>
        <v>2111</v>
      </c>
      <c r="J3757" s="8">
        <f t="shared" si="175"/>
        <v>1</v>
      </c>
      <c r="K3757" s="6">
        <f t="shared" si="176"/>
        <v>3</v>
      </c>
    </row>
    <row r="3758" spans="3:11" x14ac:dyDescent="0.25">
      <c r="C3758" s="14">
        <v>44114</v>
      </c>
      <c r="D3758" s="8">
        <v>0.60763888888888895</v>
      </c>
      <c r="E3758" s="76" t="s">
        <v>107</v>
      </c>
      <c r="F3758" s="8"/>
      <c r="G3758" s="8"/>
      <c r="H3758" s="15">
        <v>5</v>
      </c>
      <c r="I3758" s="13">
        <f t="shared" si="174"/>
        <v>2112</v>
      </c>
      <c r="J3758" s="8">
        <f t="shared" si="175"/>
        <v>3</v>
      </c>
      <c r="K3758" s="6">
        <f t="shared" si="176"/>
        <v>3</v>
      </c>
    </row>
    <row r="3759" spans="3:11" x14ac:dyDescent="0.25">
      <c r="C3759" s="14">
        <v>44114</v>
      </c>
      <c r="D3759" s="8">
        <v>0.60763888888888895</v>
      </c>
      <c r="E3759" s="76" t="s">
        <v>107</v>
      </c>
      <c r="F3759" s="8"/>
      <c r="G3759" s="8"/>
      <c r="H3759" s="15">
        <v>5</v>
      </c>
      <c r="I3759" s="13">
        <f t="shared" si="174"/>
        <v>2112</v>
      </c>
      <c r="J3759" s="8">
        <f t="shared" si="175"/>
        <v>2</v>
      </c>
      <c r="K3759" s="6">
        <f t="shared" si="176"/>
        <v>3</v>
      </c>
    </row>
    <row r="3760" spans="3:11" x14ac:dyDescent="0.25">
      <c r="C3760" s="14">
        <v>44114</v>
      </c>
      <c r="D3760" s="8">
        <v>0.60763888888888895</v>
      </c>
      <c r="E3760" s="76" t="s">
        <v>107</v>
      </c>
      <c r="F3760" s="8"/>
      <c r="G3760" s="8"/>
      <c r="H3760" s="15">
        <v>5</v>
      </c>
      <c r="I3760" s="13">
        <f t="shared" si="174"/>
        <v>2112</v>
      </c>
      <c r="J3760" s="8">
        <f t="shared" si="175"/>
        <v>1</v>
      </c>
      <c r="K3760" s="6">
        <f t="shared" si="176"/>
        <v>3</v>
      </c>
    </row>
    <row r="3761" spans="3:11" x14ac:dyDescent="0.25">
      <c r="C3761" s="14">
        <v>44114</v>
      </c>
      <c r="D3761" s="8">
        <v>0.63194444444444442</v>
      </c>
      <c r="E3761" s="76" t="s">
        <v>107</v>
      </c>
      <c r="F3761" s="8"/>
      <c r="G3761" s="8"/>
      <c r="H3761" s="15">
        <v>6</v>
      </c>
      <c r="I3761" s="13">
        <f t="shared" si="174"/>
        <v>2113</v>
      </c>
      <c r="J3761" s="8">
        <f t="shared" si="175"/>
        <v>2</v>
      </c>
      <c r="K3761" s="6">
        <f t="shared" si="176"/>
        <v>2</v>
      </c>
    </row>
    <row r="3762" spans="3:11" x14ac:dyDescent="0.25">
      <c r="C3762" s="14">
        <v>44114</v>
      </c>
      <c r="D3762" s="8">
        <v>0.63194444444444442</v>
      </c>
      <c r="E3762" s="76" t="s">
        <v>107</v>
      </c>
      <c r="F3762" s="8"/>
      <c r="G3762" s="8"/>
      <c r="H3762" s="15">
        <v>6</v>
      </c>
      <c r="I3762" s="13">
        <f t="shared" si="174"/>
        <v>2113</v>
      </c>
      <c r="J3762" s="8">
        <f t="shared" si="175"/>
        <v>1</v>
      </c>
      <c r="K3762" s="6">
        <f t="shared" si="176"/>
        <v>2</v>
      </c>
    </row>
    <row r="3763" spans="3:11" x14ac:dyDescent="0.25">
      <c r="C3763" s="14">
        <v>44114</v>
      </c>
      <c r="D3763" s="8">
        <v>0.71527777777777779</v>
      </c>
      <c r="E3763" s="76" t="s">
        <v>107</v>
      </c>
      <c r="F3763" s="8"/>
      <c r="G3763" s="8"/>
      <c r="H3763" s="15">
        <v>9</v>
      </c>
      <c r="I3763" s="13">
        <f t="shared" si="174"/>
        <v>2114</v>
      </c>
      <c r="J3763" s="8">
        <f t="shared" si="175"/>
        <v>3</v>
      </c>
      <c r="K3763" s="6">
        <f t="shared" si="176"/>
        <v>3</v>
      </c>
    </row>
    <row r="3764" spans="3:11" x14ac:dyDescent="0.25">
      <c r="C3764" s="14">
        <v>44114</v>
      </c>
      <c r="D3764" s="8">
        <v>0.71527777777777779</v>
      </c>
      <c r="E3764" s="76" t="s">
        <v>107</v>
      </c>
      <c r="F3764" s="8"/>
      <c r="G3764" s="8"/>
      <c r="H3764" s="15">
        <v>9</v>
      </c>
      <c r="I3764" s="13">
        <f t="shared" si="174"/>
        <v>2114</v>
      </c>
      <c r="J3764" s="8">
        <f t="shared" si="175"/>
        <v>2</v>
      </c>
      <c r="K3764" s="6">
        <f t="shared" si="176"/>
        <v>3</v>
      </c>
    </row>
    <row r="3765" spans="3:11" x14ac:dyDescent="0.25">
      <c r="C3765" s="14">
        <v>44114</v>
      </c>
      <c r="D3765" s="8">
        <v>0.71527777777777779</v>
      </c>
      <c r="E3765" s="76" t="s">
        <v>107</v>
      </c>
      <c r="F3765" s="8"/>
      <c r="G3765" s="8"/>
      <c r="H3765" s="15">
        <v>9</v>
      </c>
      <c r="I3765" s="13">
        <f t="shared" si="174"/>
        <v>2114</v>
      </c>
      <c r="J3765" s="8">
        <f t="shared" si="175"/>
        <v>1</v>
      </c>
      <c r="K3765" s="6">
        <f t="shared" si="176"/>
        <v>3</v>
      </c>
    </row>
    <row r="3766" spans="3:11" x14ac:dyDescent="0.25">
      <c r="C3766" s="14">
        <v>44114</v>
      </c>
      <c r="D3766" s="8">
        <v>0.73958333333333337</v>
      </c>
      <c r="E3766" s="76" t="s">
        <v>107</v>
      </c>
      <c r="F3766" s="8"/>
      <c r="G3766" s="8"/>
      <c r="H3766" s="15">
        <v>10</v>
      </c>
      <c r="I3766" s="13">
        <f t="shared" si="174"/>
        <v>2115</v>
      </c>
      <c r="J3766" s="8">
        <f t="shared" si="175"/>
        <v>3</v>
      </c>
      <c r="K3766" s="6">
        <f t="shared" si="176"/>
        <v>3</v>
      </c>
    </row>
    <row r="3767" spans="3:11" x14ac:dyDescent="0.25">
      <c r="C3767" s="14">
        <v>44114</v>
      </c>
      <c r="D3767" s="8">
        <v>0.73958333333333337</v>
      </c>
      <c r="E3767" s="76" t="s">
        <v>107</v>
      </c>
      <c r="F3767" s="8"/>
      <c r="G3767" s="8"/>
      <c r="H3767" s="15">
        <v>10</v>
      </c>
      <c r="I3767" s="13">
        <f t="shared" si="174"/>
        <v>2115</v>
      </c>
      <c r="J3767" s="8">
        <f t="shared" si="175"/>
        <v>2</v>
      </c>
      <c r="K3767" s="6">
        <f t="shared" si="176"/>
        <v>3</v>
      </c>
    </row>
    <row r="3768" spans="3:11" x14ac:dyDescent="0.25">
      <c r="C3768" s="14">
        <v>44114</v>
      </c>
      <c r="D3768" s="8">
        <v>0.73958333333333337</v>
      </c>
      <c r="E3768" s="76" t="s">
        <v>107</v>
      </c>
      <c r="F3768" s="8"/>
      <c r="G3768" s="8"/>
      <c r="H3768" s="15">
        <v>10</v>
      </c>
      <c r="I3768" s="13">
        <f t="shared" si="174"/>
        <v>2115</v>
      </c>
      <c r="J3768" s="8">
        <f t="shared" si="175"/>
        <v>1</v>
      </c>
      <c r="K3768" s="6">
        <f t="shared" si="176"/>
        <v>3</v>
      </c>
    </row>
    <row r="3769" spans="3:11" x14ac:dyDescent="0.25">
      <c r="C3769" s="14">
        <v>44118</v>
      </c>
      <c r="D3769" s="8">
        <v>0.58333333333333337</v>
      </c>
      <c r="E3769" s="76" t="s">
        <v>107</v>
      </c>
      <c r="F3769" s="8"/>
      <c r="G3769" s="8"/>
      <c r="H3769" s="15">
        <v>2</v>
      </c>
      <c r="I3769" s="13">
        <f t="shared" si="174"/>
        <v>2116</v>
      </c>
      <c r="J3769" s="8">
        <f t="shared" si="175"/>
        <v>3</v>
      </c>
      <c r="K3769" s="6">
        <f t="shared" si="176"/>
        <v>3</v>
      </c>
    </row>
    <row r="3770" spans="3:11" x14ac:dyDescent="0.25">
      <c r="C3770" s="14">
        <v>44118</v>
      </c>
      <c r="D3770" s="8">
        <v>0.58333333333333337</v>
      </c>
      <c r="E3770" s="76" t="s">
        <v>107</v>
      </c>
      <c r="F3770" s="8"/>
      <c r="G3770" s="8"/>
      <c r="H3770" s="15">
        <v>2</v>
      </c>
      <c r="I3770" s="13">
        <f t="shared" si="174"/>
        <v>2116</v>
      </c>
      <c r="J3770" s="8">
        <f t="shared" si="175"/>
        <v>2</v>
      </c>
      <c r="K3770" s="6">
        <f t="shared" si="176"/>
        <v>3</v>
      </c>
    </row>
    <row r="3771" spans="3:11" x14ac:dyDescent="0.25">
      <c r="C3771" s="14">
        <v>44118</v>
      </c>
      <c r="D3771" s="8">
        <v>0.58333333333333337</v>
      </c>
      <c r="E3771" s="76" t="s">
        <v>107</v>
      </c>
      <c r="F3771" s="8"/>
      <c r="G3771" s="8"/>
      <c r="H3771" s="15">
        <v>2</v>
      </c>
      <c r="I3771" s="13">
        <f t="shared" si="174"/>
        <v>2116</v>
      </c>
      <c r="J3771" s="8">
        <f t="shared" si="175"/>
        <v>1</v>
      </c>
      <c r="K3771" s="6">
        <f t="shared" si="176"/>
        <v>3</v>
      </c>
    </row>
    <row r="3772" spans="3:11" x14ac:dyDescent="0.25">
      <c r="C3772" s="14">
        <v>44118</v>
      </c>
      <c r="D3772" s="8">
        <v>0.60763888888888895</v>
      </c>
      <c r="E3772" s="76" t="s">
        <v>107</v>
      </c>
      <c r="F3772" s="8"/>
      <c r="G3772" s="8"/>
      <c r="H3772" s="15">
        <v>3</v>
      </c>
      <c r="I3772" s="13">
        <f t="shared" si="174"/>
        <v>2117</v>
      </c>
      <c r="J3772" s="8">
        <f t="shared" si="175"/>
        <v>3</v>
      </c>
      <c r="K3772" s="6">
        <f t="shared" si="176"/>
        <v>3</v>
      </c>
    </row>
    <row r="3773" spans="3:11" x14ac:dyDescent="0.25">
      <c r="C3773" s="14">
        <v>44118</v>
      </c>
      <c r="D3773" s="8">
        <v>0.60763888888888895</v>
      </c>
      <c r="E3773" s="76" t="s">
        <v>107</v>
      </c>
      <c r="F3773" s="8"/>
      <c r="G3773" s="8"/>
      <c r="H3773" s="15">
        <v>3</v>
      </c>
      <c r="I3773" s="13">
        <f t="shared" si="174"/>
        <v>2117</v>
      </c>
      <c r="J3773" s="8">
        <f t="shared" si="175"/>
        <v>2</v>
      </c>
      <c r="K3773" s="6">
        <f t="shared" si="176"/>
        <v>3</v>
      </c>
    </row>
    <row r="3774" spans="3:11" x14ac:dyDescent="0.25">
      <c r="C3774" s="14">
        <v>44118</v>
      </c>
      <c r="D3774" s="8">
        <v>0.60763888888888895</v>
      </c>
      <c r="E3774" s="76" t="s">
        <v>107</v>
      </c>
      <c r="F3774" s="8"/>
      <c r="G3774" s="8"/>
      <c r="H3774" s="15">
        <v>3</v>
      </c>
      <c r="I3774" s="13">
        <f t="shared" si="174"/>
        <v>2117</v>
      </c>
      <c r="J3774" s="8">
        <f t="shared" si="175"/>
        <v>1</v>
      </c>
      <c r="K3774" s="6">
        <f t="shared" si="176"/>
        <v>3</v>
      </c>
    </row>
    <row r="3775" spans="3:11" x14ac:dyDescent="0.25">
      <c r="C3775" s="14">
        <v>44118</v>
      </c>
      <c r="D3775" s="8">
        <v>0.65625</v>
      </c>
      <c r="E3775" s="76" t="s">
        <v>107</v>
      </c>
      <c r="F3775" s="8"/>
      <c r="G3775" s="8"/>
      <c r="H3775" s="15">
        <v>5</v>
      </c>
      <c r="I3775" s="13">
        <f t="shared" si="174"/>
        <v>2118</v>
      </c>
      <c r="J3775" s="8">
        <f t="shared" si="175"/>
        <v>3</v>
      </c>
      <c r="K3775" s="6">
        <f t="shared" si="176"/>
        <v>3</v>
      </c>
    </row>
    <row r="3776" spans="3:11" x14ac:dyDescent="0.25">
      <c r="C3776" s="14">
        <v>44118</v>
      </c>
      <c r="D3776" s="8">
        <v>0.65625</v>
      </c>
      <c r="E3776" s="76" t="s">
        <v>107</v>
      </c>
      <c r="F3776" s="8"/>
      <c r="G3776" s="8"/>
      <c r="H3776" s="15">
        <v>5</v>
      </c>
      <c r="I3776" s="13">
        <f t="shared" si="174"/>
        <v>2118</v>
      </c>
      <c r="J3776" s="8">
        <f t="shared" si="175"/>
        <v>2</v>
      </c>
      <c r="K3776" s="6">
        <f t="shared" si="176"/>
        <v>3</v>
      </c>
    </row>
    <row r="3777" spans="3:11" x14ac:dyDescent="0.25">
      <c r="C3777" s="14">
        <v>44118</v>
      </c>
      <c r="D3777" s="8">
        <v>0.65625</v>
      </c>
      <c r="E3777" s="76" t="s">
        <v>107</v>
      </c>
      <c r="F3777" s="8"/>
      <c r="G3777" s="8"/>
      <c r="H3777" s="15">
        <v>5</v>
      </c>
      <c r="I3777" s="13">
        <f t="shared" si="174"/>
        <v>2118</v>
      </c>
      <c r="J3777" s="8">
        <f t="shared" si="175"/>
        <v>1</v>
      </c>
      <c r="K3777" s="6">
        <f t="shared" si="176"/>
        <v>3</v>
      </c>
    </row>
    <row r="3778" spans="3:11" x14ac:dyDescent="0.25">
      <c r="C3778" s="14">
        <v>44118</v>
      </c>
      <c r="D3778" s="8">
        <v>0.68402777777777779</v>
      </c>
      <c r="E3778" s="76" t="s">
        <v>107</v>
      </c>
      <c r="F3778" s="8"/>
      <c r="G3778" s="8"/>
      <c r="H3778" s="15">
        <v>6</v>
      </c>
      <c r="I3778" s="13">
        <f t="shared" si="174"/>
        <v>2119</v>
      </c>
      <c r="J3778" s="8">
        <f t="shared" si="175"/>
        <v>3</v>
      </c>
      <c r="K3778" s="6">
        <f t="shared" si="176"/>
        <v>3</v>
      </c>
    </row>
    <row r="3779" spans="3:11" x14ac:dyDescent="0.25">
      <c r="C3779" s="14">
        <v>44118</v>
      </c>
      <c r="D3779" s="8">
        <v>0.68402777777777779</v>
      </c>
      <c r="E3779" s="76" t="s">
        <v>107</v>
      </c>
      <c r="F3779" s="8"/>
      <c r="G3779" s="8"/>
      <c r="H3779" s="15">
        <v>6</v>
      </c>
      <c r="I3779" s="13">
        <f t="shared" si="174"/>
        <v>2119</v>
      </c>
      <c r="J3779" s="8">
        <f t="shared" si="175"/>
        <v>2</v>
      </c>
      <c r="K3779" s="6">
        <f t="shared" si="176"/>
        <v>3</v>
      </c>
    </row>
    <row r="3780" spans="3:11" x14ac:dyDescent="0.25">
      <c r="C3780" s="14">
        <v>44118</v>
      </c>
      <c r="D3780" s="8">
        <v>0.68402777777777779</v>
      </c>
      <c r="E3780" s="76" t="s">
        <v>107</v>
      </c>
      <c r="F3780" s="8"/>
      <c r="G3780" s="8"/>
      <c r="H3780" s="15">
        <v>6</v>
      </c>
      <c r="I3780" s="13">
        <f t="shared" si="174"/>
        <v>2119</v>
      </c>
      <c r="J3780" s="8">
        <f t="shared" si="175"/>
        <v>1</v>
      </c>
      <c r="K3780" s="6">
        <f t="shared" si="176"/>
        <v>3</v>
      </c>
    </row>
    <row r="3781" spans="3:11" x14ac:dyDescent="0.25">
      <c r="C3781" s="14">
        <v>44118</v>
      </c>
      <c r="D3781" s="8">
        <v>0.71180555555555547</v>
      </c>
      <c r="E3781" s="76" t="s">
        <v>107</v>
      </c>
      <c r="F3781" s="8"/>
      <c r="G3781" s="8"/>
      <c r="H3781" s="15">
        <v>7</v>
      </c>
      <c r="I3781" s="13">
        <f t="shared" si="174"/>
        <v>2120</v>
      </c>
      <c r="J3781" s="8">
        <f t="shared" si="175"/>
        <v>3</v>
      </c>
      <c r="K3781" s="6">
        <f t="shared" si="176"/>
        <v>3</v>
      </c>
    </row>
    <row r="3782" spans="3:11" x14ac:dyDescent="0.25">
      <c r="C3782" s="14">
        <v>44118</v>
      </c>
      <c r="D3782" s="8">
        <v>0.71180555555555547</v>
      </c>
      <c r="E3782" s="76" t="s">
        <v>107</v>
      </c>
      <c r="F3782" s="8"/>
      <c r="G3782" s="8"/>
      <c r="H3782" s="15">
        <v>7</v>
      </c>
      <c r="I3782" s="13">
        <f t="shared" ref="I3782:I3845" si="177">IF(AND(C3782=C3781,H3782=H3781,D3781=D3782),I3781,I3781+1)</f>
        <v>2120</v>
      </c>
      <c r="J3782" s="8">
        <f t="shared" ref="J3782:J3845" si="178">IF(I3782=I3784,3,IF(I3782=I3783,2,1))</f>
        <v>2</v>
      </c>
      <c r="K3782" s="6">
        <f t="shared" ref="K3782:K3845" si="179">IF(J3780=3,3,IF(J3781=3,3,IF(J3781=2,2,J3782)))</f>
        <v>3</v>
      </c>
    </row>
    <row r="3783" spans="3:11" x14ac:dyDescent="0.25">
      <c r="C3783" s="14">
        <v>44118</v>
      </c>
      <c r="D3783" s="8">
        <v>0.71180555555555547</v>
      </c>
      <c r="E3783" s="76" t="s">
        <v>107</v>
      </c>
      <c r="F3783" s="8"/>
      <c r="G3783" s="8"/>
      <c r="H3783" s="15">
        <v>7</v>
      </c>
      <c r="I3783" s="13">
        <f t="shared" si="177"/>
        <v>2120</v>
      </c>
      <c r="J3783" s="8">
        <f t="shared" si="178"/>
        <v>1</v>
      </c>
      <c r="K3783" s="6">
        <f t="shared" si="179"/>
        <v>3</v>
      </c>
    </row>
    <row r="3784" spans="3:11" x14ac:dyDescent="0.25">
      <c r="C3784" s="14">
        <v>44118</v>
      </c>
      <c r="D3784" s="8">
        <v>0.73958333333333337</v>
      </c>
      <c r="E3784" s="76" t="s">
        <v>107</v>
      </c>
      <c r="F3784" s="8"/>
      <c r="G3784" s="8"/>
      <c r="H3784" s="15">
        <v>8</v>
      </c>
      <c r="I3784" s="13">
        <f t="shared" si="177"/>
        <v>2121</v>
      </c>
      <c r="J3784" s="8">
        <f t="shared" si="178"/>
        <v>3</v>
      </c>
      <c r="K3784" s="6">
        <f t="shared" si="179"/>
        <v>3</v>
      </c>
    </row>
    <row r="3785" spans="3:11" x14ac:dyDescent="0.25">
      <c r="C3785" s="14">
        <v>44118</v>
      </c>
      <c r="D3785" s="8">
        <v>0.73958333333333337</v>
      </c>
      <c r="E3785" s="76" t="s">
        <v>107</v>
      </c>
      <c r="F3785" s="8"/>
      <c r="G3785" s="8"/>
      <c r="H3785" s="15">
        <v>8</v>
      </c>
      <c r="I3785" s="13">
        <f t="shared" si="177"/>
        <v>2121</v>
      </c>
      <c r="J3785" s="8">
        <f t="shared" si="178"/>
        <v>2</v>
      </c>
      <c r="K3785" s="6">
        <f t="shared" si="179"/>
        <v>3</v>
      </c>
    </row>
    <row r="3786" spans="3:11" x14ac:dyDescent="0.25">
      <c r="C3786" s="14">
        <v>44118</v>
      </c>
      <c r="D3786" s="8">
        <v>0.73958333333333337</v>
      </c>
      <c r="E3786" s="76" t="s">
        <v>107</v>
      </c>
      <c r="F3786" s="8"/>
      <c r="G3786" s="8"/>
      <c r="H3786" s="15">
        <v>8</v>
      </c>
      <c r="I3786" s="13">
        <f t="shared" si="177"/>
        <v>2121</v>
      </c>
      <c r="J3786" s="8">
        <f t="shared" si="178"/>
        <v>1</v>
      </c>
      <c r="K3786" s="6">
        <f t="shared" si="179"/>
        <v>3</v>
      </c>
    </row>
    <row r="3787" spans="3:11" x14ac:dyDescent="0.25">
      <c r="C3787" s="14">
        <v>44121</v>
      </c>
      <c r="D3787" s="8">
        <v>0.51041666666666663</v>
      </c>
      <c r="E3787" s="76" t="s">
        <v>107</v>
      </c>
      <c r="F3787" s="8"/>
      <c r="G3787" s="8"/>
      <c r="H3787" s="15">
        <v>1</v>
      </c>
      <c r="I3787" s="13">
        <f t="shared" si="177"/>
        <v>2122</v>
      </c>
      <c r="J3787" s="8">
        <f t="shared" si="178"/>
        <v>3</v>
      </c>
      <c r="K3787" s="6">
        <f t="shared" si="179"/>
        <v>3</v>
      </c>
    </row>
    <row r="3788" spans="3:11" x14ac:dyDescent="0.25">
      <c r="C3788" s="14">
        <v>44121</v>
      </c>
      <c r="D3788" s="8">
        <v>0.51041666666666663</v>
      </c>
      <c r="E3788" s="76" t="s">
        <v>107</v>
      </c>
      <c r="F3788" s="8"/>
      <c r="G3788" s="8"/>
      <c r="H3788" s="15">
        <v>1</v>
      </c>
      <c r="I3788" s="13">
        <f t="shared" si="177"/>
        <v>2122</v>
      </c>
      <c r="J3788" s="8">
        <f t="shared" si="178"/>
        <v>2</v>
      </c>
      <c r="K3788" s="6">
        <f t="shared" si="179"/>
        <v>3</v>
      </c>
    </row>
    <row r="3789" spans="3:11" x14ac:dyDescent="0.25">
      <c r="C3789" s="14">
        <v>44121</v>
      </c>
      <c r="D3789" s="8">
        <v>0.51041666666666663</v>
      </c>
      <c r="E3789" s="76" t="s">
        <v>107</v>
      </c>
      <c r="F3789" s="8"/>
      <c r="G3789" s="8"/>
      <c r="H3789" s="15">
        <v>1</v>
      </c>
      <c r="I3789" s="13">
        <f t="shared" si="177"/>
        <v>2122</v>
      </c>
      <c r="J3789" s="8">
        <f t="shared" si="178"/>
        <v>1</v>
      </c>
      <c r="K3789" s="6">
        <f t="shared" si="179"/>
        <v>3</v>
      </c>
    </row>
    <row r="3790" spans="3:11" x14ac:dyDescent="0.25">
      <c r="C3790" s="14">
        <v>44121</v>
      </c>
      <c r="D3790" s="8">
        <v>0.63194444444444442</v>
      </c>
      <c r="E3790" s="76" t="s">
        <v>107</v>
      </c>
      <c r="F3790" s="8"/>
      <c r="G3790" s="8"/>
      <c r="H3790" s="15">
        <v>6</v>
      </c>
      <c r="I3790" s="13">
        <f t="shared" si="177"/>
        <v>2123</v>
      </c>
      <c r="J3790" s="8">
        <f t="shared" si="178"/>
        <v>2</v>
      </c>
      <c r="K3790" s="6">
        <f t="shared" si="179"/>
        <v>2</v>
      </c>
    </row>
    <row r="3791" spans="3:11" x14ac:dyDescent="0.25">
      <c r="C3791" s="14">
        <v>44121</v>
      </c>
      <c r="D3791" s="8">
        <v>0.63194444444444442</v>
      </c>
      <c r="E3791" s="76" t="s">
        <v>107</v>
      </c>
      <c r="F3791" s="8"/>
      <c r="G3791" s="8"/>
      <c r="H3791" s="15">
        <v>6</v>
      </c>
      <c r="I3791" s="13">
        <f t="shared" si="177"/>
        <v>2123</v>
      </c>
      <c r="J3791" s="8">
        <f t="shared" si="178"/>
        <v>1</v>
      </c>
      <c r="K3791" s="6">
        <f t="shared" si="179"/>
        <v>2</v>
      </c>
    </row>
    <row r="3792" spans="3:11" x14ac:dyDescent="0.25">
      <c r="C3792" s="14">
        <v>44121</v>
      </c>
      <c r="D3792" s="8">
        <v>0.65625</v>
      </c>
      <c r="E3792" s="76" t="s">
        <v>107</v>
      </c>
      <c r="F3792" s="8"/>
      <c r="G3792" s="8"/>
      <c r="H3792" s="15">
        <v>7</v>
      </c>
      <c r="I3792" s="13">
        <f t="shared" si="177"/>
        <v>2124</v>
      </c>
      <c r="J3792" s="8">
        <f t="shared" si="178"/>
        <v>3</v>
      </c>
      <c r="K3792" s="6">
        <f t="shared" si="179"/>
        <v>3</v>
      </c>
    </row>
    <row r="3793" spans="3:11" x14ac:dyDescent="0.25">
      <c r="C3793" s="14">
        <v>44121</v>
      </c>
      <c r="D3793" s="8">
        <v>0.65625</v>
      </c>
      <c r="E3793" s="76" t="s">
        <v>107</v>
      </c>
      <c r="F3793" s="8"/>
      <c r="G3793" s="8"/>
      <c r="H3793" s="15">
        <v>7</v>
      </c>
      <c r="I3793" s="13">
        <f t="shared" si="177"/>
        <v>2124</v>
      </c>
      <c r="J3793" s="8">
        <f t="shared" si="178"/>
        <v>2</v>
      </c>
      <c r="K3793" s="6">
        <f t="shared" si="179"/>
        <v>3</v>
      </c>
    </row>
    <row r="3794" spans="3:11" x14ac:dyDescent="0.25">
      <c r="C3794" s="14">
        <v>44121</v>
      </c>
      <c r="D3794" s="8">
        <v>0.65625</v>
      </c>
      <c r="E3794" s="76" t="s">
        <v>107</v>
      </c>
      <c r="F3794" s="8"/>
      <c r="G3794" s="8"/>
      <c r="H3794" s="15">
        <v>7</v>
      </c>
      <c r="I3794" s="13">
        <f t="shared" si="177"/>
        <v>2124</v>
      </c>
      <c r="J3794" s="8">
        <f t="shared" si="178"/>
        <v>1</v>
      </c>
      <c r="K3794" s="6">
        <f t="shared" si="179"/>
        <v>3</v>
      </c>
    </row>
    <row r="3795" spans="3:11" x14ac:dyDescent="0.25">
      <c r="C3795" s="14">
        <v>44121</v>
      </c>
      <c r="D3795" s="8">
        <v>0.6875</v>
      </c>
      <c r="E3795" s="76" t="s">
        <v>107</v>
      </c>
      <c r="F3795" s="8"/>
      <c r="G3795" s="8"/>
      <c r="H3795" s="15">
        <v>8</v>
      </c>
      <c r="I3795" s="13">
        <f t="shared" si="177"/>
        <v>2125</v>
      </c>
      <c r="J3795" s="8">
        <f t="shared" si="178"/>
        <v>3</v>
      </c>
      <c r="K3795" s="6">
        <f t="shared" si="179"/>
        <v>3</v>
      </c>
    </row>
    <row r="3796" spans="3:11" x14ac:dyDescent="0.25">
      <c r="C3796" s="14">
        <v>44121</v>
      </c>
      <c r="D3796" s="8">
        <v>0.6875</v>
      </c>
      <c r="E3796" s="76" t="s">
        <v>107</v>
      </c>
      <c r="F3796" s="8"/>
      <c r="G3796" s="8"/>
      <c r="H3796" s="15">
        <v>8</v>
      </c>
      <c r="I3796" s="13">
        <f t="shared" si="177"/>
        <v>2125</v>
      </c>
      <c r="J3796" s="8">
        <f t="shared" si="178"/>
        <v>2</v>
      </c>
      <c r="K3796" s="6">
        <f t="shared" si="179"/>
        <v>3</v>
      </c>
    </row>
    <row r="3797" spans="3:11" x14ac:dyDescent="0.25">
      <c r="C3797" s="14">
        <v>44121</v>
      </c>
      <c r="D3797" s="8">
        <v>0.6875</v>
      </c>
      <c r="E3797" s="76" t="s">
        <v>107</v>
      </c>
      <c r="F3797" s="8"/>
      <c r="G3797" s="8"/>
      <c r="H3797" s="15">
        <v>8</v>
      </c>
      <c r="I3797" s="13">
        <f t="shared" si="177"/>
        <v>2125</v>
      </c>
      <c r="J3797" s="8">
        <f t="shared" si="178"/>
        <v>1</v>
      </c>
      <c r="K3797" s="6">
        <f t="shared" si="179"/>
        <v>3</v>
      </c>
    </row>
    <row r="3798" spans="3:11" x14ac:dyDescent="0.25">
      <c r="C3798" s="14">
        <v>44121</v>
      </c>
      <c r="D3798" s="8">
        <v>0.71875</v>
      </c>
      <c r="E3798" s="76" t="s">
        <v>107</v>
      </c>
      <c r="F3798" s="8"/>
      <c r="G3798" s="8"/>
      <c r="H3798" s="15">
        <v>9</v>
      </c>
      <c r="I3798" s="13">
        <f t="shared" si="177"/>
        <v>2126</v>
      </c>
      <c r="J3798" s="8">
        <f t="shared" si="178"/>
        <v>3</v>
      </c>
      <c r="K3798" s="6">
        <f t="shared" si="179"/>
        <v>3</v>
      </c>
    </row>
    <row r="3799" spans="3:11" x14ac:dyDescent="0.25">
      <c r="C3799" s="14">
        <v>44121</v>
      </c>
      <c r="D3799" s="8">
        <v>0.71875</v>
      </c>
      <c r="E3799" s="76" t="s">
        <v>107</v>
      </c>
      <c r="F3799" s="8"/>
      <c r="G3799" s="8"/>
      <c r="H3799" s="15">
        <v>9</v>
      </c>
      <c r="I3799" s="13">
        <f t="shared" si="177"/>
        <v>2126</v>
      </c>
      <c r="J3799" s="8">
        <f t="shared" si="178"/>
        <v>2</v>
      </c>
      <c r="K3799" s="6">
        <f t="shared" si="179"/>
        <v>3</v>
      </c>
    </row>
    <row r="3800" spans="3:11" x14ac:dyDescent="0.25">
      <c r="C3800" s="14">
        <v>44121</v>
      </c>
      <c r="D3800" s="8">
        <v>0.71875</v>
      </c>
      <c r="E3800" s="76" t="s">
        <v>107</v>
      </c>
      <c r="F3800" s="8"/>
      <c r="G3800" s="8"/>
      <c r="H3800" s="15">
        <v>9</v>
      </c>
      <c r="I3800" s="13">
        <f t="shared" si="177"/>
        <v>2126</v>
      </c>
      <c r="J3800" s="8">
        <f t="shared" si="178"/>
        <v>1</v>
      </c>
      <c r="K3800" s="6">
        <f t="shared" si="179"/>
        <v>3</v>
      </c>
    </row>
    <row r="3801" spans="3:11" x14ac:dyDescent="0.25">
      <c r="C3801" s="14">
        <v>44121</v>
      </c>
      <c r="D3801" s="8">
        <v>0.74305555555555547</v>
      </c>
      <c r="E3801" s="76" t="s">
        <v>107</v>
      </c>
      <c r="F3801" s="8"/>
      <c r="G3801" s="8"/>
      <c r="H3801" s="15">
        <v>10</v>
      </c>
      <c r="I3801" s="13">
        <f t="shared" si="177"/>
        <v>2127</v>
      </c>
      <c r="J3801" s="8">
        <f t="shared" si="178"/>
        <v>3</v>
      </c>
      <c r="K3801" s="6">
        <f t="shared" si="179"/>
        <v>3</v>
      </c>
    </row>
    <row r="3802" spans="3:11" x14ac:dyDescent="0.25">
      <c r="C3802" s="14">
        <v>44121</v>
      </c>
      <c r="D3802" s="8">
        <v>0.74305555555555547</v>
      </c>
      <c r="E3802" s="76" t="s">
        <v>107</v>
      </c>
      <c r="F3802" s="8"/>
      <c r="G3802" s="8"/>
      <c r="H3802" s="15">
        <v>10</v>
      </c>
      <c r="I3802" s="13">
        <f t="shared" si="177"/>
        <v>2127</v>
      </c>
      <c r="J3802" s="8">
        <f t="shared" si="178"/>
        <v>2</v>
      </c>
      <c r="K3802" s="6">
        <f t="shared" si="179"/>
        <v>3</v>
      </c>
    </row>
    <row r="3803" spans="3:11" x14ac:dyDescent="0.25">
      <c r="C3803" s="14">
        <v>44121</v>
      </c>
      <c r="D3803" s="8">
        <v>0.74305555555555547</v>
      </c>
      <c r="E3803" s="76" t="s">
        <v>107</v>
      </c>
      <c r="F3803" s="8"/>
      <c r="G3803" s="8"/>
      <c r="H3803" s="15">
        <v>10</v>
      </c>
      <c r="I3803" s="13">
        <f t="shared" si="177"/>
        <v>2127</v>
      </c>
      <c r="J3803" s="8">
        <f t="shared" si="178"/>
        <v>1</v>
      </c>
      <c r="K3803" s="6">
        <f t="shared" si="179"/>
        <v>3</v>
      </c>
    </row>
    <row r="3804" spans="3:11" x14ac:dyDescent="0.25">
      <c r="C3804" s="14">
        <v>44127</v>
      </c>
      <c r="D3804" s="8">
        <v>0.71875</v>
      </c>
      <c r="E3804" s="76" t="s">
        <v>3</v>
      </c>
      <c r="F3804" s="8"/>
      <c r="G3804" s="8"/>
      <c r="H3804" s="15">
        <v>1</v>
      </c>
      <c r="I3804" s="13">
        <f t="shared" si="177"/>
        <v>2128</v>
      </c>
      <c r="J3804" s="8">
        <f t="shared" si="178"/>
        <v>3</v>
      </c>
      <c r="K3804" s="6">
        <f t="shared" si="179"/>
        <v>3</v>
      </c>
    </row>
    <row r="3805" spans="3:11" x14ac:dyDescent="0.25">
      <c r="C3805" s="14">
        <v>44127</v>
      </c>
      <c r="D3805" s="8">
        <v>0.71875</v>
      </c>
      <c r="E3805" s="76" t="s">
        <v>3</v>
      </c>
      <c r="F3805" s="8"/>
      <c r="G3805" s="8"/>
      <c r="H3805" s="15">
        <v>1</v>
      </c>
      <c r="I3805" s="13">
        <f t="shared" si="177"/>
        <v>2128</v>
      </c>
      <c r="J3805" s="8">
        <f t="shared" si="178"/>
        <v>2</v>
      </c>
      <c r="K3805" s="6">
        <f t="shared" si="179"/>
        <v>3</v>
      </c>
    </row>
    <row r="3806" spans="3:11" x14ac:dyDescent="0.25">
      <c r="C3806" s="14">
        <v>44127</v>
      </c>
      <c r="D3806" s="8">
        <v>0.71875</v>
      </c>
      <c r="E3806" s="76" t="s">
        <v>3</v>
      </c>
      <c r="F3806" s="8"/>
      <c r="G3806" s="8"/>
      <c r="H3806" s="15">
        <v>1</v>
      </c>
      <c r="I3806" s="13">
        <f t="shared" si="177"/>
        <v>2128</v>
      </c>
      <c r="J3806" s="8">
        <f t="shared" si="178"/>
        <v>1</v>
      </c>
      <c r="K3806" s="6">
        <f t="shared" si="179"/>
        <v>3</v>
      </c>
    </row>
    <row r="3807" spans="3:11" x14ac:dyDescent="0.25">
      <c r="C3807" s="14">
        <v>44127</v>
      </c>
      <c r="D3807" s="8">
        <v>0.73958333333333337</v>
      </c>
      <c r="E3807" s="76" t="s">
        <v>3</v>
      </c>
      <c r="F3807" s="8"/>
      <c r="G3807" s="8"/>
      <c r="H3807" s="15">
        <v>2</v>
      </c>
      <c r="I3807" s="13">
        <f t="shared" si="177"/>
        <v>2129</v>
      </c>
      <c r="J3807" s="8">
        <f t="shared" si="178"/>
        <v>3</v>
      </c>
      <c r="K3807" s="6">
        <f t="shared" si="179"/>
        <v>3</v>
      </c>
    </row>
    <row r="3808" spans="3:11" x14ac:dyDescent="0.25">
      <c r="C3808" s="14">
        <v>44127</v>
      </c>
      <c r="D3808" s="8">
        <v>0.73958333333333337</v>
      </c>
      <c r="E3808" s="76" t="s">
        <v>3</v>
      </c>
      <c r="F3808" s="8"/>
      <c r="G3808" s="8"/>
      <c r="H3808" s="15">
        <v>2</v>
      </c>
      <c r="I3808" s="13">
        <f t="shared" si="177"/>
        <v>2129</v>
      </c>
      <c r="J3808" s="8">
        <f t="shared" si="178"/>
        <v>2</v>
      </c>
      <c r="K3808" s="6">
        <f t="shared" si="179"/>
        <v>3</v>
      </c>
    </row>
    <row r="3809" spans="3:11" x14ac:dyDescent="0.25">
      <c r="C3809" s="14">
        <v>44127</v>
      </c>
      <c r="D3809" s="8">
        <v>0.73958333333333337</v>
      </c>
      <c r="E3809" s="76" t="s">
        <v>3</v>
      </c>
      <c r="F3809" s="8"/>
      <c r="G3809" s="8"/>
      <c r="H3809" s="15">
        <v>2</v>
      </c>
      <c r="I3809" s="13">
        <f t="shared" si="177"/>
        <v>2129</v>
      </c>
      <c r="J3809" s="8">
        <f t="shared" si="178"/>
        <v>1</v>
      </c>
      <c r="K3809" s="6">
        <f t="shared" si="179"/>
        <v>3</v>
      </c>
    </row>
    <row r="3810" spans="3:11" x14ac:dyDescent="0.25">
      <c r="C3810" s="14">
        <v>44127</v>
      </c>
      <c r="D3810" s="8">
        <v>0.76041666666666663</v>
      </c>
      <c r="E3810" s="76" t="s">
        <v>3</v>
      </c>
      <c r="F3810" s="8"/>
      <c r="G3810" s="8"/>
      <c r="H3810" s="15">
        <v>3</v>
      </c>
      <c r="I3810" s="13">
        <f t="shared" si="177"/>
        <v>2130</v>
      </c>
      <c r="J3810" s="8">
        <f t="shared" si="178"/>
        <v>3</v>
      </c>
      <c r="K3810" s="6">
        <f t="shared" si="179"/>
        <v>3</v>
      </c>
    </row>
    <row r="3811" spans="3:11" x14ac:dyDescent="0.25">
      <c r="C3811" s="14">
        <v>44127</v>
      </c>
      <c r="D3811" s="8">
        <v>0.76041666666666663</v>
      </c>
      <c r="E3811" s="76" t="s">
        <v>3</v>
      </c>
      <c r="F3811" s="8"/>
      <c r="G3811" s="8"/>
      <c r="H3811" s="15">
        <v>3</v>
      </c>
      <c r="I3811" s="13">
        <f t="shared" si="177"/>
        <v>2130</v>
      </c>
      <c r="J3811" s="8">
        <f t="shared" si="178"/>
        <v>2</v>
      </c>
      <c r="K3811" s="6">
        <f t="shared" si="179"/>
        <v>3</v>
      </c>
    </row>
    <row r="3812" spans="3:11" x14ac:dyDescent="0.25">
      <c r="C3812" s="14">
        <v>44127</v>
      </c>
      <c r="D3812" s="8">
        <v>0.76041666666666663</v>
      </c>
      <c r="E3812" s="76" t="s">
        <v>3</v>
      </c>
      <c r="F3812" s="8"/>
      <c r="G3812" s="8"/>
      <c r="H3812" s="15">
        <v>3</v>
      </c>
      <c r="I3812" s="13">
        <f t="shared" si="177"/>
        <v>2130</v>
      </c>
      <c r="J3812" s="8">
        <f t="shared" si="178"/>
        <v>1</v>
      </c>
      <c r="K3812" s="6">
        <f t="shared" si="179"/>
        <v>3</v>
      </c>
    </row>
    <row r="3813" spans="3:11" x14ac:dyDescent="0.25">
      <c r="C3813" s="14">
        <v>44127</v>
      </c>
      <c r="D3813" s="8">
        <v>0.78125</v>
      </c>
      <c r="E3813" s="76" t="s">
        <v>3</v>
      </c>
      <c r="F3813" s="8"/>
      <c r="G3813" s="8"/>
      <c r="H3813" s="15">
        <v>4</v>
      </c>
      <c r="I3813" s="13">
        <f t="shared" si="177"/>
        <v>2131</v>
      </c>
      <c r="J3813" s="8">
        <f t="shared" si="178"/>
        <v>1</v>
      </c>
      <c r="K3813" s="6">
        <f t="shared" si="179"/>
        <v>1</v>
      </c>
    </row>
    <row r="3814" spans="3:11" x14ac:dyDescent="0.25">
      <c r="C3814" s="14">
        <v>44127</v>
      </c>
      <c r="D3814" s="8">
        <v>0.80208333333333337</v>
      </c>
      <c r="E3814" s="76" t="s">
        <v>3</v>
      </c>
      <c r="F3814" s="8"/>
      <c r="G3814" s="8"/>
      <c r="H3814" s="15">
        <v>5</v>
      </c>
      <c r="I3814" s="13">
        <f t="shared" si="177"/>
        <v>2132</v>
      </c>
      <c r="J3814" s="8">
        <f t="shared" si="178"/>
        <v>3</v>
      </c>
      <c r="K3814" s="6">
        <f t="shared" si="179"/>
        <v>3</v>
      </c>
    </row>
    <row r="3815" spans="3:11" x14ac:dyDescent="0.25">
      <c r="C3815" s="14">
        <v>44127</v>
      </c>
      <c r="D3815" s="8">
        <v>0.80208333333333337</v>
      </c>
      <c r="E3815" s="76" t="s">
        <v>3</v>
      </c>
      <c r="F3815" s="8"/>
      <c r="G3815" s="8"/>
      <c r="H3815" s="15">
        <v>5</v>
      </c>
      <c r="I3815" s="13">
        <f t="shared" si="177"/>
        <v>2132</v>
      </c>
      <c r="J3815" s="8">
        <f t="shared" si="178"/>
        <v>2</v>
      </c>
      <c r="K3815" s="6">
        <f t="shared" si="179"/>
        <v>3</v>
      </c>
    </row>
    <row r="3816" spans="3:11" x14ac:dyDescent="0.25">
      <c r="C3816" s="14">
        <v>44127</v>
      </c>
      <c r="D3816" s="8">
        <v>0.80208333333333337</v>
      </c>
      <c r="E3816" s="76" t="s">
        <v>3</v>
      </c>
      <c r="F3816" s="8"/>
      <c r="G3816" s="8"/>
      <c r="H3816" s="15">
        <v>5</v>
      </c>
      <c r="I3816" s="13">
        <f t="shared" si="177"/>
        <v>2132</v>
      </c>
      <c r="J3816" s="8">
        <f t="shared" si="178"/>
        <v>1</v>
      </c>
      <c r="K3816" s="6">
        <f t="shared" si="179"/>
        <v>3</v>
      </c>
    </row>
    <row r="3817" spans="3:11" x14ac:dyDescent="0.25">
      <c r="C3817" s="14">
        <v>44127</v>
      </c>
      <c r="D3817" s="8">
        <v>0.84375</v>
      </c>
      <c r="E3817" s="76" t="s">
        <v>3</v>
      </c>
      <c r="F3817" s="8"/>
      <c r="G3817" s="8"/>
      <c r="H3817" s="15">
        <v>7</v>
      </c>
      <c r="I3817" s="13">
        <f t="shared" si="177"/>
        <v>2133</v>
      </c>
      <c r="J3817" s="8">
        <f t="shared" si="178"/>
        <v>3</v>
      </c>
      <c r="K3817" s="6">
        <f t="shared" si="179"/>
        <v>3</v>
      </c>
    </row>
    <row r="3818" spans="3:11" x14ac:dyDescent="0.25">
      <c r="C3818" s="14">
        <v>44127</v>
      </c>
      <c r="D3818" s="8">
        <v>0.84375</v>
      </c>
      <c r="E3818" s="76" t="s">
        <v>3</v>
      </c>
      <c r="F3818" s="8"/>
      <c r="G3818" s="8"/>
      <c r="H3818" s="15">
        <v>7</v>
      </c>
      <c r="I3818" s="13">
        <f t="shared" si="177"/>
        <v>2133</v>
      </c>
      <c r="J3818" s="8">
        <f t="shared" si="178"/>
        <v>2</v>
      </c>
      <c r="K3818" s="6">
        <f t="shared" si="179"/>
        <v>3</v>
      </c>
    </row>
    <row r="3819" spans="3:11" x14ac:dyDescent="0.25">
      <c r="C3819" s="14">
        <v>44127</v>
      </c>
      <c r="D3819" s="8">
        <v>0.84375</v>
      </c>
      <c r="E3819" s="76" t="s">
        <v>3</v>
      </c>
      <c r="F3819" s="8"/>
      <c r="G3819" s="8"/>
      <c r="H3819" s="15">
        <v>7</v>
      </c>
      <c r="I3819" s="13">
        <f t="shared" si="177"/>
        <v>2133</v>
      </c>
      <c r="J3819" s="8">
        <f t="shared" si="178"/>
        <v>1</v>
      </c>
      <c r="K3819" s="6">
        <f t="shared" si="179"/>
        <v>3</v>
      </c>
    </row>
    <row r="3820" spans="3:11" x14ac:dyDescent="0.25">
      <c r="C3820" s="14">
        <v>44127</v>
      </c>
      <c r="D3820" s="8">
        <v>0.86458333333333337</v>
      </c>
      <c r="E3820" s="76" t="s">
        <v>3</v>
      </c>
      <c r="F3820" s="8"/>
      <c r="G3820" s="8"/>
      <c r="H3820" s="15">
        <v>8</v>
      </c>
      <c r="I3820" s="13">
        <f t="shared" si="177"/>
        <v>2134</v>
      </c>
      <c r="J3820" s="8">
        <f t="shared" si="178"/>
        <v>3</v>
      </c>
      <c r="K3820" s="6">
        <f t="shared" si="179"/>
        <v>3</v>
      </c>
    </row>
    <row r="3821" spans="3:11" x14ac:dyDescent="0.25">
      <c r="C3821" s="14">
        <v>44127</v>
      </c>
      <c r="D3821" s="8">
        <v>0.86458333333333337</v>
      </c>
      <c r="E3821" s="76" t="s">
        <v>3</v>
      </c>
      <c r="F3821" s="8"/>
      <c r="G3821" s="8"/>
      <c r="H3821" s="15">
        <v>8</v>
      </c>
      <c r="I3821" s="13">
        <f t="shared" si="177"/>
        <v>2134</v>
      </c>
      <c r="J3821" s="8">
        <f t="shared" si="178"/>
        <v>2</v>
      </c>
      <c r="K3821" s="6">
        <f t="shared" si="179"/>
        <v>3</v>
      </c>
    </row>
    <row r="3822" spans="3:11" x14ac:dyDescent="0.25">
      <c r="C3822" s="14">
        <v>44127</v>
      </c>
      <c r="D3822" s="8">
        <v>0.86458333333333337</v>
      </c>
      <c r="E3822" s="76" t="s">
        <v>3</v>
      </c>
      <c r="F3822" s="8"/>
      <c r="G3822" s="8"/>
      <c r="H3822" s="15">
        <v>8</v>
      </c>
      <c r="I3822" s="13">
        <f t="shared" si="177"/>
        <v>2134</v>
      </c>
      <c r="J3822" s="8">
        <f t="shared" si="178"/>
        <v>1</v>
      </c>
      <c r="K3822" s="6">
        <f t="shared" si="179"/>
        <v>3</v>
      </c>
    </row>
    <row r="3823" spans="3:11" x14ac:dyDescent="0.25">
      <c r="C3823" s="14">
        <v>44128</v>
      </c>
      <c r="D3823" s="8">
        <v>0.52777777777777779</v>
      </c>
      <c r="E3823" s="76" t="s">
        <v>3</v>
      </c>
      <c r="F3823" s="8"/>
      <c r="G3823" s="8"/>
      <c r="H3823" s="15">
        <v>3</v>
      </c>
      <c r="I3823" s="13">
        <f t="shared" si="177"/>
        <v>2135</v>
      </c>
      <c r="J3823" s="8">
        <f t="shared" si="178"/>
        <v>3</v>
      </c>
      <c r="K3823" s="6">
        <f t="shared" si="179"/>
        <v>3</v>
      </c>
    </row>
    <row r="3824" spans="3:11" x14ac:dyDescent="0.25">
      <c r="C3824" s="14">
        <v>44128</v>
      </c>
      <c r="D3824" s="8">
        <v>0.52777777777777779</v>
      </c>
      <c r="E3824" s="76" t="s">
        <v>3</v>
      </c>
      <c r="F3824" s="8"/>
      <c r="G3824" s="8"/>
      <c r="H3824" s="15">
        <v>3</v>
      </c>
      <c r="I3824" s="13">
        <f t="shared" si="177"/>
        <v>2135</v>
      </c>
      <c r="J3824" s="8">
        <f t="shared" si="178"/>
        <v>2</v>
      </c>
      <c r="K3824" s="6">
        <f t="shared" si="179"/>
        <v>3</v>
      </c>
    </row>
    <row r="3825" spans="3:11" x14ac:dyDescent="0.25">
      <c r="C3825" s="14">
        <v>44128</v>
      </c>
      <c r="D3825" s="8">
        <v>0.52777777777777779</v>
      </c>
      <c r="E3825" s="76" t="s">
        <v>3</v>
      </c>
      <c r="F3825" s="8"/>
      <c r="G3825" s="8"/>
      <c r="H3825" s="15">
        <v>3</v>
      </c>
      <c r="I3825" s="13">
        <f t="shared" si="177"/>
        <v>2135</v>
      </c>
      <c r="J3825" s="8">
        <f t="shared" si="178"/>
        <v>1</v>
      </c>
      <c r="K3825" s="6">
        <f t="shared" si="179"/>
        <v>3</v>
      </c>
    </row>
    <row r="3826" spans="3:11" x14ac:dyDescent="0.25">
      <c r="C3826" s="14">
        <v>44128</v>
      </c>
      <c r="D3826" s="8">
        <v>0.54861111111111105</v>
      </c>
      <c r="E3826" s="76" t="s">
        <v>3</v>
      </c>
      <c r="F3826" s="8"/>
      <c r="G3826" s="8"/>
      <c r="H3826" s="15">
        <v>4</v>
      </c>
      <c r="I3826" s="13">
        <f t="shared" si="177"/>
        <v>2136</v>
      </c>
      <c r="J3826" s="8">
        <f t="shared" si="178"/>
        <v>3</v>
      </c>
      <c r="K3826" s="6">
        <f t="shared" si="179"/>
        <v>3</v>
      </c>
    </row>
    <row r="3827" spans="3:11" x14ac:dyDescent="0.25">
      <c r="C3827" s="14">
        <v>44128</v>
      </c>
      <c r="D3827" s="8">
        <v>0.54861111111111105</v>
      </c>
      <c r="E3827" s="76" t="s">
        <v>3</v>
      </c>
      <c r="F3827" s="8"/>
      <c r="G3827" s="8"/>
      <c r="H3827" s="15">
        <v>4</v>
      </c>
      <c r="I3827" s="13">
        <f t="shared" si="177"/>
        <v>2136</v>
      </c>
      <c r="J3827" s="8">
        <f t="shared" si="178"/>
        <v>2</v>
      </c>
      <c r="K3827" s="6">
        <f t="shared" si="179"/>
        <v>3</v>
      </c>
    </row>
    <row r="3828" spans="3:11" x14ac:dyDescent="0.25">
      <c r="C3828" s="14">
        <v>44128</v>
      </c>
      <c r="D3828" s="8">
        <v>0.54861111111111105</v>
      </c>
      <c r="E3828" s="76" t="s">
        <v>3</v>
      </c>
      <c r="F3828" s="8"/>
      <c r="G3828" s="8"/>
      <c r="H3828" s="15">
        <v>4</v>
      </c>
      <c r="I3828" s="13">
        <f t="shared" si="177"/>
        <v>2136</v>
      </c>
      <c r="J3828" s="8">
        <f t="shared" si="178"/>
        <v>1</v>
      </c>
      <c r="K3828" s="6">
        <f t="shared" si="179"/>
        <v>3</v>
      </c>
    </row>
    <row r="3829" spans="3:11" x14ac:dyDescent="0.25">
      <c r="C3829" s="14">
        <v>44128</v>
      </c>
      <c r="D3829" s="8">
        <v>0.56944444444444442</v>
      </c>
      <c r="E3829" s="76" t="s">
        <v>3</v>
      </c>
      <c r="F3829" s="8"/>
      <c r="G3829" s="8"/>
      <c r="H3829" s="15">
        <v>5</v>
      </c>
      <c r="I3829" s="13">
        <f t="shared" si="177"/>
        <v>2137</v>
      </c>
      <c r="J3829" s="8">
        <f t="shared" si="178"/>
        <v>3</v>
      </c>
      <c r="K3829" s="6">
        <f t="shared" si="179"/>
        <v>3</v>
      </c>
    </row>
    <row r="3830" spans="3:11" x14ac:dyDescent="0.25">
      <c r="C3830" s="14">
        <v>44128</v>
      </c>
      <c r="D3830" s="8">
        <v>0.56944444444444442</v>
      </c>
      <c r="E3830" s="76" t="s">
        <v>3</v>
      </c>
      <c r="F3830" s="8"/>
      <c r="G3830" s="8"/>
      <c r="H3830" s="15">
        <v>5</v>
      </c>
      <c r="I3830" s="13">
        <f t="shared" si="177"/>
        <v>2137</v>
      </c>
      <c r="J3830" s="8">
        <f t="shared" si="178"/>
        <v>2</v>
      </c>
      <c r="K3830" s="6">
        <f t="shared" si="179"/>
        <v>3</v>
      </c>
    </row>
    <row r="3831" spans="3:11" x14ac:dyDescent="0.25">
      <c r="C3831" s="14">
        <v>44128</v>
      </c>
      <c r="D3831" s="8">
        <v>0.56944444444444442</v>
      </c>
      <c r="E3831" s="76" t="s">
        <v>3</v>
      </c>
      <c r="F3831" s="8"/>
      <c r="G3831" s="8"/>
      <c r="H3831" s="15">
        <v>5</v>
      </c>
      <c r="I3831" s="13">
        <f t="shared" si="177"/>
        <v>2137</v>
      </c>
      <c r="J3831" s="8">
        <f t="shared" si="178"/>
        <v>1</v>
      </c>
      <c r="K3831" s="6">
        <f t="shared" si="179"/>
        <v>3</v>
      </c>
    </row>
    <row r="3832" spans="3:11" x14ac:dyDescent="0.25">
      <c r="C3832" s="14">
        <v>44128</v>
      </c>
      <c r="D3832" s="8">
        <v>0.61805555555555558</v>
      </c>
      <c r="E3832" s="76" t="s">
        <v>3</v>
      </c>
      <c r="F3832" s="8"/>
      <c r="G3832" s="8"/>
      <c r="H3832" s="15">
        <v>7</v>
      </c>
      <c r="I3832" s="13">
        <f t="shared" si="177"/>
        <v>2138</v>
      </c>
      <c r="J3832" s="8">
        <f t="shared" si="178"/>
        <v>3</v>
      </c>
      <c r="K3832" s="6">
        <f t="shared" si="179"/>
        <v>3</v>
      </c>
    </row>
    <row r="3833" spans="3:11" x14ac:dyDescent="0.25">
      <c r="C3833" s="14">
        <v>44128</v>
      </c>
      <c r="D3833" s="8">
        <v>0.61805555555555558</v>
      </c>
      <c r="E3833" s="76" t="s">
        <v>3</v>
      </c>
      <c r="F3833" s="8"/>
      <c r="G3833" s="8"/>
      <c r="H3833" s="15">
        <v>7</v>
      </c>
      <c r="I3833" s="13">
        <f t="shared" si="177"/>
        <v>2138</v>
      </c>
      <c r="J3833" s="8">
        <f t="shared" si="178"/>
        <v>2</v>
      </c>
      <c r="K3833" s="6">
        <f t="shared" si="179"/>
        <v>3</v>
      </c>
    </row>
    <row r="3834" spans="3:11" x14ac:dyDescent="0.25">
      <c r="C3834" s="14">
        <v>44128</v>
      </c>
      <c r="D3834" s="8">
        <v>0.61805555555555558</v>
      </c>
      <c r="E3834" s="76" t="s">
        <v>3</v>
      </c>
      <c r="F3834" s="8"/>
      <c r="G3834" s="8"/>
      <c r="H3834" s="15">
        <v>7</v>
      </c>
      <c r="I3834" s="13">
        <f t="shared" si="177"/>
        <v>2138</v>
      </c>
      <c r="J3834" s="8">
        <f t="shared" si="178"/>
        <v>1</v>
      </c>
      <c r="K3834" s="6">
        <f t="shared" si="179"/>
        <v>3</v>
      </c>
    </row>
    <row r="3835" spans="3:11" x14ac:dyDescent="0.25">
      <c r="C3835" s="14">
        <v>44128</v>
      </c>
      <c r="D3835" s="8">
        <v>0.64583333333333337</v>
      </c>
      <c r="E3835" s="76" t="s">
        <v>3</v>
      </c>
      <c r="F3835" s="8"/>
      <c r="G3835" s="8"/>
      <c r="H3835" s="15">
        <v>8</v>
      </c>
      <c r="I3835" s="13">
        <f t="shared" si="177"/>
        <v>2139</v>
      </c>
      <c r="J3835" s="8">
        <f t="shared" si="178"/>
        <v>3</v>
      </c>
      <c r="K3835" s="6">
        <f t="shared" si="179"/>
        <v>3</v>
      </c>
    </row>
    <row r="3836" spans="3:11" x14ac:dyDescent="0.25">
      <c r="C3836" s="14">
        <v>44128</v>
      </c>
      <c r="D3836" s="8">
        <v>0.64583333333333337</v>
      </c>
      <c r="E3836" s="76" t="s">
        <v>3</v>
      </c>
      <c r="F3836" s="8"/>
      <c r="G3836" s="8"/>
      <c r="H3836" s="15">
        <v>8</v>
      </c>
      <c r="I3836" s="13">
        <f t="shared" si="177"/>
        <v>2139</v>
      </c>
      <c r="J3836" s="8">
        <f t="shared" si="178"/>
        <v>2</v>
      </c>
      <c r="K3836" s="6">
        <f t="shared" si="179"/>
        <v>3</v>
      </c>
    </row>
    <row r="3837" spans="3:11" x14ac:dyDescent="0.25">
      <c r="C3837" s="14">
        <v>44128</v>
      </c>
      <c r="D3837" s="8">
        <v>0.64583333333333337</v>
      </c>
      <c r="E3837" s="76" t="s">
        <v>3</v>
      </c>
      <c r="F3837" s="8"/>
      <c r="G3837" s="8"/>
      <c r="H3837" s="15">
        <v>8</v>
      </c>
      <c r="I3837" s="13">
        <f t="shared" si="177"/>
        <v>2139</v>
      </c>
      <c r="J3837" s="8">
        <f t="shared" si="178"/>
        <v>1</v>
      </c>
      <c r="K3837" s="6">
        <f t="shared" si="179"/>
        <v>3</v>
      </c>
    </row>
    <row r="3838" spans="3:11" x14ac:dyDescent="0.25">
      <c r="C3838" s="14">
        <v>44128</v>
      </c>
      <c r="D3838" s="8">
        <v>0.67708333333333337</v>
      </c>
      <c r="E3838" s="76" t="s">
        <v>3</v>
      </c>
      <c r="F3838" s="8"/>
      <c r="G3838" s="8"/>
      <c r="H3838" s="15">
        <v>9</v>
      </c>
      <c r="I3838" s="13">
        <f t="shared" si="177"/>
        <v>2140</v>
      </c>
      <c r="J3838" s="8">
        <f t="shared" si="178"/>
        <v>3</v>
      </c>
      <c r="K3838" s="6">
        <f t="shared" si="179"/>
        <v>3</v>
      </c>
    </row>
    <row r="3839" spans="3:11" x14ac:dyDescent="0.25">
      <c r="C3839" s="14">
        <v>44128</v>
      </c>
      <c r="D3839" s="8">
        <v>0.67708333333333337</v>
      </c>
      <c r="E3839" s="76" t="s">
        <v>3</v>
      </c>
      <c r="F3839" s="8"/>
      <c r="G3839" s="8"/>
      <c r="H3839" s="15">
        <v>9</v>
      </c>
      <c r="I3839" s="13">
        <f t="shared" si="177"/>
        <v>2140</v>
      </c>
      <c r="J3839" s="8">
        <f t="shared" si="178"/>
        <v>2</v>
      </c>
      <c r="K3839" s="6">
        <f t="shared" si="179"/>
        <v>3</v>
      </c>
    </row>
    <row r="3840" spans="3:11" x14ac:dyDescent="0.25">
      <c r="C3840" s="14">
        <v>44128</v>
      </c>
      <c r="D3840" s="8">
        <v>0.67708333333333337</v>
      </c>
      <c r="E3840" s="76" t="s">
        <v>3</v>
      </c>
      <c r="F3840" s="8"/>
      <c r="G3840" s="8"/>
      <c r="H3840" s="15">
        <v>9</v>
      </c>
      <c r="I3840" s="13">
        <f t="shared" si="177"/>
        <v>2140</v>
      </c>
      <c r="J3840" s="8">
        <f t="shared" si="178"/>
        <v>1</v>
      </c>
      <c r="K3840" s="6">
        <f t="shared" si="179"/>
        <v>3</v>
      </c>
    </row>
    <row r="3841" spans="3:11" x14ac:dyDescent="0.25">
      <c r="C3841" s="14">
        <v>44128</v>
      </c>
      <c r="D3841" s="8">
        <v>0.70138888888888884</v>
      </c>
      <c r="E3841" s="76" t="s">
        <v>3</v>
      </c>
      <c r="F3841" s="8"/>
      <c r="G3841" s="8"/>
      <c r="H3841" s="15">
        <v>10</v>
      </c>
      <c r="I3841" s="13">
        <f t="shared" si="177"/>
        <v>2141</v>
      </c>
      <c r="J3841" s="8">
        <f t="shared" si="178"/>
        <v>3</v>
      </c>
      <c r="K3841" s="6">
        <f t="shared" si="179"/>
        <v>3</v>
      </c>
    </row>
    <row r="3842" spans="3:11" x14ac:dyDescent="0.25">
      <c r="C3842" s="14">
        <v>44128</v>
      </c>
      <c r="D3842" s="8">
        <v>0.70138888888888884</v>
      </c>
      <c r="E3842" s="76" t="s">
        <v>3</v>
      </c>
      <c r="F3842" s="8"/>
      <c r="G3842" s="8"/>
      <c r="H3842" s="15">
        <v>10</v>
      </c>
      <c r="I3842" s="13">
        <f t="shared" si="177"/>
        <v>2141</v>
      </c>
      <c r="J3842" s="8">
        <f t="shared" si="178"/>
        <v>2</v>
      </c>
      <c r="K3842" s="6">
        <f t="shared" si="179"/>
        <v>3</v>
      </c>
    </row>
    <row r="3843" spans="3:11" x14ac:dyDescent="0.25">
      <c r="C3843" s="14">
        <v>44128</v>
      </c>
      <c r="D3843" s="8">
        <v>0.70138888888888884</v>
      </c>
      <c r="E3843" s="76" t="s">
        <v>3</v>
      </c>
      <c r="F3843" s="8"/>
      <c r="G3843" s="8"/>
      <c r="H3843" s="15">
        <v>10</v>
      </c>
      <c r="I3843" s="13">
        <f t="shared" si="177"/>
        <v>2141</v>
      </c>
      <c r="J3843" s="8">
        <f t="shared" si="178"/>
        <v>1</v>
      </c>
      <c r="K3843" s="6">
        <f t="shared" si="179"/>
        <v>3</v>
      </c>
    </row>
    <row r="3844" spans="3:11" x14ac:dyDescent="0.25">
      <c r="C3844" s="14">
        <v>44135</v>
      </c>
      <c r="D3844" s="8">
        <v>0.4861111111111111</v>
      </c>
      <c r="E3844" s="76" t="s">
        <v>237</v>
      </c>
      <c r="F3844" s="8"/>
      <c r="G3844" s="8"/>
      <c r="H3844" s="15">
        <v>1</v>
      </c>
      <c r="I3844" s="13">
        <f t="shared" si="177"/>
        <v>2142</v>
      </c>
      <c r="J3844" s="8">
        <f t="shared" si="178"/>
        <v>3</v>
      </c>
      <c r="K3844" s="6">
        <f t="shared" si="179"/>
        <v>3</v>
      </c>
    </row>
    <row r="3845" spans="3:11" x14ac:dyDescent="0.25">
      <c r="C3845" s="14">
        <v>44135</v>
      </c>
      <c r="D3845" s="8">
        <v>0.4861111111111111</v>
      </c>
      <c r="E3845" s="76" t="s">
        <v>237</v>
      </c>
      <c r="F3845" s="8"/>
      <c r="G3845" s="8"/>
      <c r="H3845" s="15">
        <v>1</v>
      </c>
      <c r="I3845" s="13">
        <f t="shared" si="177"/>
        <v>2142</v>
      </c>
      <c r="J3845" s="8">
        <f t="shared" si="178"/>
        <v>2</v>
      </c>
      <c r="K3845" s="6">
        <f t="shared" si="179"/>
        <v>3</v>
      </c>
    </row>
    <row r="3846" spans="3:11" x14ac:dyDescent="0.25">
      <c r="C3846" s="14">
        <v>44135</v>
      </c>
      <c r="D3846" s="8">
        <v>0.4861111111111111</v>
      </c>
      <c r="E3846" s="76" t="s">
        <v>237</v>
      </c>
      <c r="F3846" s="8"/>
      <c r="G3846" s="8"/>
      <c r="H3846" s="15">
        <v>1</v>
      </c>
      <c r="I3846" s="13">
        <f t="shared" ref="I3846:I3909" si="180">IF(AND(C3846=C3845,H3846=H3845,D3845=D3846),I3845,I3845+1)</f>
        <v>2142</v>
      </c>
      <c r="J3846" s="8">
        <f t="shared" ref="J3846:J3909" si="181">IF(I3846=I3848,3,IF(I3846=I3847,2,1))</f>
        <v>1</v>
      </c>
      <c r="K3846" s="6">
        <f t="shared" ref="K3846:K3909" si="182">IF(J3844=3,3,IF(J3845=3,3,IF(J3845=2,2,J3846)))</f>
        <v>3</v>
      </c>
    </row>
    <row r="3847" spans="3:11" x14ac:dyDescent="0.25">
      <c r="C3847" s="14">
        <v>44135</v>
      </c>
      <c r="D3847" s="8">
        <v>0.51388888888888895</v>
      </c>
      <c r="E3847" s="76" t="s">
        <v>237</v>
      </c>
      <c r="F3847" s="8"/>
      <c r="G3847" s="8"/>
      <c r="H3847" s="15">
        <v>2</v>
      </c>
      <c r="I3847" s="13">
        <f t="shared" si="180"/>
        <v>2143</v>
      </c>
      <c r="J3847" s="8">
        <f t="shared" si="181"/>
        <v>3</v>
      </c>
      <c r="K3847" s="6">
        <f t="shared" si="182"/>
        <v>3</v>
      </c>
    </row>
    <row r="3848" spans="3:11" x14ac:dyDescent="0.25">
      <c r="C3848" s="14">
        <v>44135</v>
      </c>
      <c r="D3848" s="8">
        <v>0.51388888888888895</v>
      </c>
      <c r="E3848" s="76" t="s">
        <v>237</v>
      </c>
      <c r="F3848" s="8"/>
      <c r="G3848" s="8"/>
      <c r="H3848" s="15">
        <v>2</v>
      </c>
      <c r="I3848" s="13">
        <f t="shared" si="180"/>
        <v>2143</v>
      </c>
      <c r="J3848" s="8">
        <f t="shared" si="181"/>
        <v>2</v>
      </c>
      <c r="K3848" s="6">
        <f t="shared" si="182"/>
        <v>3</v>
      </c>
    </row>
    <row r="3849" spans="3:11" x14ac:dyDescent="0.25">
      <c r="C3849" s="14">
        <v>44135</v>
      </c>
      <c r="D3849" s="8">
        <v>0.51388888888888895</v>
      </c>
      <c r="E3849" s="76" t="s">
        <v>237</v>
      </c>
      <c r="F3849" s="8"/>
      <c r="G3849" s="8"/>
      <c r="H3849" s="15">
        <v>2</v>
      </c>
      <c r="I3849" s="13">
        <f t="shared" si="180"/>
        <v>2143</v>
      </c>
      <c r="J3849" s="8">
        <f t="shared" si="181"/>
        <v>1</v>
      </c>
      <c r="K3849" s="6">
        <f t="shared" si="182"/>
        <v>3</v>
      </c>
    </row>
    <row r="3850" spans="3:11" x14ac:dyDescent="0.25">
      <c r="C3850" s="14">
        <v>44135</v>
      </c>
      <c r="D3850" s="8">
        <v>0.54166666666666663</v>
      </c>
      <c r="E3850" s="76" t="s">
        <v>237</v>
      </c>
      <c r="F3850" s="8"/>
      <c r="G3850" s="8"/>
      <c r="H3850" s="15">
        <v>3</v>
      </c>
      <c r="I3850" s="13">
        <f t="shared" si="180"/>
        <v>2144</v>
      </c>
      <c r="J3850" s="8">
        <f t="shared" si="181"/>
        <v>3</v>
      </c>
      <c r="K3850" s="6">
        <f t="shared" si="182"/>
        <v>3</v>
      </c>
    </row>
    <row r="3851" spans="3:11" x14ac:dyDescent="0.25">
      <c r="C3851" s="14">
        <v>44135</v>
      </c>
      <c r="D3851" s="8">
        <v>0.54166666666666663</v>
      </c>
      <c r="E3851" s="76" t="s">
        <v>237</v>
      </c>
      <c r="F3851" s="8"/>
      <c r="G3851" s="8"/>
      <c r="H3851" s="15">
        <v>3</v>
      </c>
      <c r="I3851" s="13">
        <f t="shared" si="180"/>
        <v>2144</v>
      </c>
      <c r="J3851" s="8">
        <f t="shared" si="181"/>
        <v>2</v>
      </c>
      <c r="K3851" s="6">
        <f t="shared" si="182"/>
        <v>3</v>
      </c>
    </row>
    <row r="3852" spans="3:11" x14ac:dyDescent="0.25">
      <c r="C3852" s="14">
        <v>44135</v>
      </c>
      <c r="D3852" s="8">
        <v>0.54166666666666663</v>
      </c>
      <c r="E3852" s="76" t="s">
        <v>237</v>
      </c>
      <c r="F3852" s="8"/>
      <c r="G3852" s="8"/>
      <c r="H3852" s="15">
        <v>3</v>
      </c>
      <c r="I3852" s="13">
        <f t="shared" si="180"/>
        <v>2144</v>
      </c>
      <c r="J3852" s="8">
        <f t="shared" si="181"/>
        <v>1</v>
      </c>
      <c r="K3852" s="6">
        <f t="shared" si="182"/>
        <v>3</v>
      </c>
    </row>
    <row r="3853" spans="3:11" x14ac:dyDescent="0.25">
      <c r="C3853" s="14">
        <v>44135</v>
      </c>
      <c r="D3853" s="8">
        <v>0.56944444444444442</v>
      </c>
      <c r="E3853" s="76" t="s">
        <v>237</v>
      </c>
      <c r="F3853" s="8"/>
      <c r="G3853" s="8"/>
      <c r="H3853" s="15">
        <v>4</v>
      </c>
      <c r="I3853" s="13">
        <f t="shared" si="180"/>
        <v>2145</v>
      </c>
      <c r="J3853" s="8">
        <f t="shared" si="181"/>
        <v>2</v>
      </c>
      <c r="K3853" s="6">
        <f t="shared" si="182"/>
        <v>2</v>
      </c>
    </row>
    <row r="3854" spans="3:11" x14ac:dyDescent="0.25">
      <c r="C3854" s="14">
        <v>44135</v>
      </c>
      <c r="D3854" s="8">
        <v>0.56944444444444442</v>
      </c>
      <c r="E3854" s="76" t="s">
        <v>237</v>
      </c>
      <c r="F3854" s="8"/>
      <c r="G3854" s="8"/>
      <c r="H3854" s="15">
        <v>4</v>
      </c>
      <c r="I3854" s="13">
        <f t="shared" si="180"/>
        <v>2145</v>
      </c>
      <c r="J3854" s="8">
        <f t="shared" si="181"/>
        <v>1</v>
      </c>
      <c r="K3854" s="6">
        <f t="shared" si="182"/>
        <v>2</v>
      </c>
    </row>
    <row r="3855" spans="3:11" x14ac:dyDescent="0.25">
      <c r="C3855" s="14">
        <v>44135</v>
      </c>
      <c r="D3855" s="8">
        <v>0.59722222222222221</v>
      </c>
      <c r="E3855" s="76" t="s">
        <v>237</v>
      </c>
      <c r="F3855" s="8"/>
      <c r="G3855" s="8"/>
      <c r="H3855" s="15">
        <v>5</v>
      </c>
      <c r="I3855" s="13">
        <f t="shared" si="180"/>
        <v>2146</v>
      </c>
      <c r="J3855" s="8">
        <f t="shared" si="181"/>
        <v>3</v>
      </c>
      <c r="K3855" s="6">
        <f t="shared" si="182"/>
        <v>3</v>
      </c>
    </row>
    <row r="3856" spans="3:11" x14ac:dyDescent="0.25">
      <c r="C3856" s="14">
        <v>44135</v>
      </c>
      <c r="D3856" s="8">
        <v>0.59722222222222221</v>
      </c>
      <c r="E3856" s="76" t="s">
        <v>237</v>
      </c>
      <c r="F3856" s="8"/>
      <c r="G3856" s="8"/>
      <c r="H3856" s="15">
        <v>5</v>
      </c>
      <c r="I3856" s="13">
        <f t="shared" si="180"/>
        <v>2146</v>
      </c>
      <c r="J3856" s="8">
        <f t="shared" si="181"/>
        <v>2</v>
      </c>
      <c r="K3856" s="6">
        <f t="shared" si="182"/>
        <v>3</v>
      </c>
    </row>
    <row r="3857" spans="3:11" x14ac:dyDescent="0.25">
      <c r="C3857" s="14">
        <v>44135</v>
      </c>
      <c r="D3857" s="8">
        <v>0.59722222222222221</v>
      </c>
      <c r="E3857" s="76" t="s">
        <v>237</v>
      </c>
      <c r="F3857" s="8"/>
      <c r="G3857" s="8"/>
      <c r="H3857" s="15">
        <v>5</v>
      </c>
      <c r="I3857" s="13">
        <f t="shared" si="180"/>
        <v>2146</v>
      </c>
      <c r="J3857" s="8">
        <f t="shared" si="181"/>
        <v>1</v>
      </c>
      <c r="K3857" s="6">
        <f t="shared" si="182"/>
        <v>3</v>
      </c>
    </row>
    <row r="3858" spans="3:11" x14ac:dyDescent="0.25">
      <c r="C3858" s="14">
        <v>44135</v>
      </c>
      <c r="D3858" s="8">
        <v>0.625</v>
      </c>
      <c r="E3858" s="76" t="s">
        <v>237</v>
      </c>
      <c r="F3858" s="8"/>
      <c r="G3858" s="8"/>
      <c r="H3858" s="15">
        <v>6</v>
      </c>
      <c r="I3858" s="13">
        <f t="shared" si="180"/>
        <v>2147</v>
      </c>
      <c r="J3858" s="8">
        <f t="shared" si="181"/>
        <v>3</v>
      </c>
      <c r="K3858" s="6">
        <f t="shared" si="182"/>
        <v>3</v>
      </c>
    </row>
    <row r="3859" spans="3:11" x14ac:dyDescent="0.25">
      <c r="C3859" s="14">
        <v>44135</v>
      </c>
      <c r="D3859" s="8">
        <v>0.625</v>
      </c>
      <c r="E3859" s="76" t="s">
        <v>237</v>
      </c>
      <c r="F3859" s="8"/>
      <c r="G3859" s="8"/>
      <c r="H3859" s="15">
        <v>6</v>
      </c>
      <c r="I3859" s="13">
        <f t="shared" si="180"/>
        <v>2147</v>
      </c>
      <c r="J3859" s="8">
        <f t="shared" si="181"/>
        <v>2</v>
      </c>
      <c r="K3859" s="6">
        <f t="shared" si="182"/>
        <v>3</v>
      </c>
    </row>
    <row r="3860" spans="3:11" x14ac:dyDescent="0.25">
      <c r="C3860" s="14">
        <v>44135</v>
      </c>
      <c r="D3860" s="8">
        <v>0.625</v>
      </c>
      <c r="E3860" s="76" t="s">
        <v>237</v>
      </c>
      <c r="F3860" s="8"/>
      <c r="G3860" s="8"/>
      <c r="H3860" s="15">
        <v>6</v>
      </c>
      <c r="I3860" s="13">
        <f t="shared" si="180"/>
        <v>2147</v>
      </c>
      <c r="J3860" s="8">
        <f t="shared" si="181"/>
        <v>1</v>
      </c>
      <c r="K3860" s="6">
        <f t="shared" si="182"/>
        <v>3</v>
      </c>
    </row>
    <row r="3861" spans="3:11" x14ac:dyDescent="0.25">
      <c r="C3861" s="14">
        <v>44135</v>
      </c>
      <c r="D3861" s="8">
        <v>0.65625</v>
      </c>
      <c r="E3861" s="76" t="s">
        <v>237</v>
      </c>
      <c r="F3861" s="8"/>
      <c r="G3861" s="8"/>
      <c r="H3861" s="15">
        <v>7</v>
      </c>
      <c r="I3861" s="13">
        <f t="shared" si="180"/>
        <v>2148</v>
      </c>
      <c r="J3861" s="8">
        <f t="shared" si="181"/>
        <v>3</v>
      </c>
      <c r="K3861" s="6">
        <f t="shared" si="182"/>
        <v>3</v>
      </c>
    </row>
    <row r="3862" spans="3:11" x14ac:dyDescent="0.25">
      <c r="C3862" s="14">
        <v>44135</v>
      </c>
      <c r="D3862" s="8">
        <v>0.65625</v>
      </c>
      <c r="E3862" s="76" t="s">
        <v>237</v>
      </c>
      <c r="F3862" s="8"/>
      <c r="G3862" s="8"/>
      <c r="H3862" s="15">
        <v>7</v>
      </c>
      <c r="I3862" s="13">
        <f t="shared" si="180"/>
        <v>2148</v>
      </c>
      <c r="J3862" s="8">
        <f t="shared" si="181"/>
        <v>2</v>
      </c>
      <c r="K3862" s="6">
        <f t="shared" si="182"/>
        <v>3</v>
      </c>
    </row>
    <row r="3863" spans="3:11" x14ac:dyDescent="0.25">
      <c r="C3863" s="14">
        <v>44135</v>
      </c>
      <c r="D3863" s="8">
        <v>0.65625</v>
      </c>
      <c r="E3863" s="76" t="s">
        <v>237</v>
      </c>
      <c r="F3863" s="8"/>
      <c r="G3863" s="8"/>
      <c r="H3863" s="15">
        <v>7</v>
      </c>
      <c r="I3863" s="13">
        <f t="shared" si="180"/>
        <v>2148</v>
      </c>
      <c r="J3863" s="8">
        <f t="shared" si="181"/>
        <v>1</v>
      </c>
      <c r="K3863" s="6">
        <f t="shared" si="182"/>
        <v>3</v>
      </c>
    </row>
    <row r="3864" spans="3:11" x14ac:dyDescent="0.25">
      <c r="C3864" s="14">
        <v>44135</v>
      </c>
      <c r="D3864" s="8">
        <v>0.6875</v>
      </c>
      <c r="E3864" s="76" t="s">
        <v>237</v>
      </c>
      <c r="F3864" s="8"/>
      <c r="G3864" s="8"/>
      <c r="H3864" s="15">
        <v>8</v>
      </c>
      <c r="I3864" s="13">
        <f t="shared" si="180"/>
        <v>2149</v>
      </c>
      <c r="J3864" s="8">
        <f t="shared" si="181"/>
        <v>3</v>
      </c>
      <c r="K3864" s="6">
        <f t="shared" si="182"/>
        <v>3</v>
      </c>
    </row>
    <row r="3865" spans="3:11" x14ac:dyDescent="0.25">
      <c r="C3865" s="14">
        <v>44135</v>
      </c>
      <c r="D3865" s="8">
        <v>0.6875</v>
      </c>
      <c r="E3865" s="76" t="s">
        <v>237</v>
      </c>
      <c r="F3865" s="8"/>
      <c r="G3865" s="8"/>
      <c r="H3865" s="15">
        <v>8</v>
      </c>
      <c r="I3865" s="13">
        <f t="shared" si="180"/>
        <v>2149</v>
      </c>
      <c r="J3865" s="8">
        <f t="shared" si="181"/>
        <v>2</v>
      </c>
      <c r="K3865" s="6">
        <f t="shared" si="182"/>
        <v>3</v>
      </c>
    </row>
    <row r="3866" spans="3:11" x14ac:dyDescent="0.25">
      <c r="C3866" s="14">
        <v>44135</v>
      </c>
      <c r="D3866" s="8">
        <v>0.6875</v>
      </c>
      <c r="E3866" s="76" t="s">
        <v>237</v>
      </c>
      <c r="F3866" s="8"/>
      <c r="G3866" s="8"/>
      <c r="H3866" s="15">
        <v>8</v>
      </c>
      <c r="I3866" s="13">
        <f t="shared" si="180"/>
        <v>2149</v>
      </c>
      <c r="J3866" s="8">
        <f t="shared" si="181"/>
        <v>1</v>
      </c>
      <c r="K3866" s="6">
        <f t="shared" si="182"/>
        <v>3</v>
      </c>
    </row>
    <row r="3867" spans="3:11" x14ac:dyDescent="0.25">
      <c r="C3867" s="14">
        <v>44135</v>
      </c>
      <c r="D3867" s="8">
        <v>0.71527777777777779</v>
      </c>
      <c r="E3867" s="76" t="s">
        <v>237</v>
      </c>
      <c r="F3867" s="8"/>
      <c r="G3867" s="8"/>
      <c r="H3867" s="15">
        <v>9</v>
      </c>
      <c r="I3867" s="13">
        <f t="shared" si="180"/>
        <v>2150</v>
      </c>
      <c r="J3867" s="8">
        <f t="shared" si="181"/>
        <v>3</v>
      </c>
      <c r="K3867" s="6">
        <f t="shared" si="182"/>
        <v>3</v>
      </c>
    </row>
    <row r="3868" spans="3:11" x14ac:dyDescent="0.25">
      <c r="C3868" s="14">
        <v>44135</v>
      </c>
      <c r="D3868" s="8">
        <v>0.71527777777777779</v>
      </c>
      <c r="E3868" s="76" t="s">
        <v>237</v>
      </c>
      <c r="F3868" s="8"/>
      <c r="G3868" s="8"/>
      <c r="H3868" s="15">
        <v>9</v>
      </c>
      <c r="I3868" s="13">
        <f t="shared" si="180"/>
        <v>2150</v>
      </c>
      <c r="J3868" s="8">
        <f t="shared" si="181"/>
        <v>2</v>
      </c>
      <c r="K3868" s="6">
        <f t="shared" si="182"/>
        <v>3</v>
      </c>
    </row>
    <row r="3869" spans="3:11" x14ac:dyDescent="0.25">
      <c r="C3869" s="14">
        <v>44135</v>
      </c>
      <c r="D3869" s="8">
        <v>0.71527777777777779</v>
      </c>
      <c r="E3869" s="76" t="s">
        <v>237</v>
      </c>
      <c r="F3869" s="8"/>
      <c r="G3869" s="8"/>
      <c r="H3869" s="15">
        <v>9</v>
      </c>
      <c r="I3869" s="13">
        <f t="shared" si="180"/>
        <v>2150</v>
      </c>
      <c r="J3869" s="8">
        <f t="shared" si="181"/>
        <v>1</v>
      </c>
      <c r="K3869" s="6">
        <f t="shared" si="182"/>
        <v>3</v>
      </c>
    </row>
    <row r="3870" spans="3:11" x14ac:dyDescent="0.25">
      <c r="C3870" s="14">
        <v>44138</v>
      </c>
      <c r="D3870" s="8">
        <v>0.47222222222222227</v>
      </c>
      <c r="E3870" s="76" t="s">
        <v>237</v>
      </c>
      <c r="F3870" s="8"/>
      <c r="G3870" s="8"/>
      <c r="H3870" s="15">
        <v>2</v>
      </c>
      <c r="I3870" s="13">
        <f t="shared" si="180"/>
        <v>2151</v>
      </c>
      <c r="J3870" s="8">
        <f t="shared" si="181"/>
        <v>3</v>
      </c>
      <c r="K3870" s="6">
        <f t="shared" si="182"/>
        <v>3</v>
      </c>
    </row>
    <row r="3871" spans="3:11" x14ac:dyDescent="0.25">
      <c r="C3871" s="14">
        <v>44138</v>
      </c>
      <c r="D3871" s="8">
        <v>0.47222222222222227</v>
      </c>
      <c r="E3871" s="76" t="s">
        <v>237</v>
      </c>
      <c r="F3871" s="8"/>
      <c r="G3871" s="8"/>
      <c r="H3871" s="15">
        <v>2</v>
      </c>
      <c r="I3871" s="13">
        <f t="shared" si="180"/>
        <v>2151</v>
      </c>
      <c r="J3871" s="8">
        <f t="shared" si="181"/>
        <v>2</v>
      </c>
      <c r="K3871" s="6">
        <f t="shared" si="182"/>
        <v>3</v>
      </c>
    </row>
    <row r="3872" spans="3:11" x14ac:dyDescent="0.25">
      <c r="C3872" s="14">
        <v>44138</v>
      </c>
      <c r="D3872" s="8">
        <v>0.47222222222222227</v>
      </c>
      <c r="E3872" s="76" t="s">
        <v>237</v>
      </c>
      <c r="F3872" s="8"/>
      <c r="G3872" s="8"/>
      <c r="H3872" s="15">
        <v>2</v>
      </c>
      <c r="I3872" s="13">
        <f t="shared" si="180"/>
        <v>2151</v>
      </c>
      <c r="J3872" s="8">
        <f t="shared" si="181"/>
        <v>1</v>
      </c>
      <c r="K3872" s="6">
        <f t="shared" si="182"/>
        <v>3</v>
      </c>
    </row>
    <row r="3873" spans="3:11" x14ac:dyDescent="0.25">
      <c r="C3873" s="14">
        <v>44138</v>
      </c>
      <c r="D3873" s="8">
        <v>0.5</v>
      </c>
      <c r="E3873" s="76" t="s">
        <v>237</v>
      </c>
      <c r="F3873" s="8"/>
      <c r="G3873" s="8"/>
      <c r="H3873" s="15">
        <v>3</v>
      </c>
      <c r="I3873" s="13">
        <f t="shared" si="180"/>
        <v>2152</v>
      </c>
      <c r="J3873" s="8">
        <f t="shared" si="181"/>
        <v>3</v>
      </c>
      <c r="K3873" s="6">
        <f t="shared" si="182"/>
        <v>3</v>
      </c>
    </row>
    <row r="3874" spans="3:11" x14ac:dyDescent="0.25">
      <c r="C3874" s="14">
        <v>44138</v>
      </c>
      <c r="D3874" s="8">
        <v>0.5</v>
      </c>
      <c r="E3874" s="76" t="s">
        <v>237</v>
      </c>
      <c r="F3874" s="8"/>
      <c r="G3874" s="8"/>
      <c r="H3874" s="15">
        <v>3</v>
      </c>
      <c r="I3874" s="13">
        <f t="shared" si="180"/>
        <v>2152</v>
      </c>
      <c r="J3874" s="8">
        <f t="shared" si="181"/>
        <v>2</v>
      </c>
      <c r="K3874" s="6">
        <f t="shared" si="182"/>
        <v>3</v>
      </c>
    </row>
    <row r="3875" spans="3:11" x14ac:dyDescent="0.25">
      <c r="C3875" s="14">
        <v>44138</v>
      </c>
      <c r="D3875" s="8">
        <v>0.5</v>
      </c>
      <c r="E3875" s="76" t="s">
        <v>237</v>
      </c>
      <c r="F3875" s="8"/>
      <c r="G3875" s="8"/>
      <c r="H3875" s="15">
        <v>3</v>
      </c>
      <c r="I3875" s="13">
        <f t="shared" si="180"/>
        <v>2152</v>
      </c>
      <c r="J3875" s="8">
        <f t="shared" si="181"/>
        <v>1</v>
      </c>
      <c r="K3875" s="6">
        <f t="shared" si="182"/>
        <v>3</v>
      </c>
    </row>
    <row r="3876" spans="3:11" x14ac:dyDescent="0.25">
      <c r="C3876" s="14">
        <v>44138</v>
      </c>
      <c r="D3876" s="8">
        <v>0.52777777777777779</v>
      </c>
      <c r="E3876" s="76" t="s">
        <v>237</v>
      </c>
      <c r="F3876" s="8"/>
      <c r="G3876" s="8"/>
      <c r="H3876" s="15">
        <v>4</v>
      </c>
      <c r="I3876" s="13">
        <f t="shared" si="180"/>
        <v>2153</v>
      </c>
      <c r="J3876" s="8">
        <f t="shared" si="181"/>
        <v>3</v>
      </c>
      <c r="K3876" s="6">
        <f t="shared" si="182"/>
        <v>3</v>
      </c>
    </row>
    <row r="3877" spans="3:11" x14ac:dyDescent="0.25">
      <c r="C3877" s="14">
        <v>44138</v>
      </c>
      <c r="D3877" s="8">
        <v>0.52777777777777779</v>
      </c>
      <c r="E3877" s="76" t="s">
        <v>237</v>
      </c>
      <c r="F3877" s="8"/>
      <c r="G3877" s="8"/>
      <c r="H3877" s="15">
        <v>4</v>
      </c>
      <c r="I3877" s="13">
        <f t="shared" si="180"/>
        <v>2153</v>
      </c>
      <c r="J3877" s="8">
        <f t="shared" si="181"/>
        <v>2</v>
      </c>
      <c r="K3877" s="6">
        <f t="shared" si="182"/>
        <v>3</v>
      </c>
    </row>
    <row r="3878" spans="3:11" x14ac:dyDescent="0.25">
      <c r="C3878" s="14">
        <v>44138</v>
      </c>
      <c r="D3878" s="8">
        <v>0.52777777777777779</v>
      </c>
      <c r="E3878" s="76" t="s">
        <v>237</v>
      </c>
      <c r="F3878" s="8"/>
      <c r="G3878" s="8"/>
      <c r="H3878" s="15">
        <v>4</v>
      </c>
      <c r="I3878" s="13">
        <f t="shared" si="180"/>
        <v>2153</v>
      </c>
      <c r="J3878" s="8">
        <f t="shared" si="181"/>
        <v>1</v>
      </c>
      <c r="K3878" s="6">
        <f t="shared" si="182"/>
        <v>3</v>
      </c>
    </row>
    <row r="3879" spans="3:11" x14ac:dyDescent="0.25">
      <c r="C3879" s="14">
        <v>44138</v>
      </c>
      <c r="D3879" s="8">
        <v>0.55555555555555558</v>
      </c>
      <c r="E3879" s="76" t="s">
        <v>237</v>
      </c>
      <c r="F3879" s="8"/>
      <c r="G3879" s="8"/>
      <c r="H3879" s="15">
        <v>5</v>
      </c>
      <c r="I3879" s="13">
        <f t="shared" si="180"/>
        <v>2154</v>
      </c>
      <c r="J3879" s="8">
        <f t="shared" si="181"/>
        <v>3</v>
      </c>
      <c r="K3879" s="6">
        <f t="shared" si="182"/>
        <v>3</v>
      </c>
    </row>
    <row r="3880" spans="3:11" x14ac:dyDescent="0.25">
      <c r="C3880" s="14">
        <v>44138</v>
      </c>
      <c r="D3880" s="8">
        <v>0.55555555555555558</v>
      </c>
      <c r="E3880" s="76" t="s">
        <v>237</v>
      </c>
      <c r="F3880" s="8"/>
      <c r="G3880" s="8"/>
      <c r="H3880" s="15">
        <v>5</v>
      </c>
      <c r="I3880" s="13">
        <f t="shared" si="180"/>
        <v>2154</v>
      </c>
      <c r="J3880" s="8">
        <f t="shared" si="181"/>
        <v>2</v>
      </c>
      <c r="K3880" s="6">
        <f t="shared" si="182"/>
        <v>3</v>
      </c>
    </row>
    <row r="3881" spans="3:11" x14ac:dyDescent="0.25">
      <c r="C3881" s="14">
        <v>44138</v>
      </c>
      <c r="D3881" s="8">
        <v>0.55555555555555558</v>
      </c>
      <c r="E3881" s="76" t="s">
        <v>237</v>
      </c>
      <c r="F3881" s="8"/>
      <c r="G3881" s="8"/>
      <c r="H3881" s="15">
        <v>5</v>
      </c>
      <c r="I3881" s="13">
        <f t="shared" si="180"/>
        <v>2154</v>
      </c>
      <c r="J3881" s="8">
        <f t="shared" si="181"/>
        <v>1</v>
      </c>
      <c r="K3881" s="6">
        <f t="shared" si="182"/>
        <v>3</v>
      </c>
    </row>
    <row r="3882" spans="3:11" x14ac:dyDescent="0.25">
      <c r="C3882" s="14">
        <v>44138</v>
      </c>
      <c r="D3882" s="8">
        <v>0.57986111111111105</v>
      </c>
      <c r="E3882" s="76" t="s">
        <v>237</v>
      </c>
      <c r="F3882" s="8"/>
      <c r="G3882" s="8"/>
      <c r="H3882" s="15">
        <v>6</v>
      </c>
      <c r="I3882" s="13">
        <f t="shared" si="180"/>
        <v>2155</v>
      </c>
      <c r="J3882" s="8">
        <f t="shared" si="181"/>
        <v>3</v>
      </c>
      <c r="K3882" s="6">
        <f t="shared" si="182"/>
        <v>3</v>
      </c>
    </row>
    <row r="3883" spans="3:11" x14ac:dyDescent="0.25">
      <c r="C3883" s="14">
        <v>44138</v>
      </c>
      <c r="D3883" s="8">
        <v>0.57986111111111105</v>
      </c>
      <c r="E3883" s="76" t="s">
        <v>237</v>
      </c>
      <c r="F3883" s="8"/>
      <c r="G3883" s="8"/>
      <c r="H3883" s="15">
        <v>6</v>
      </c>
      <c r="I3883" s="13">
        <f t="shared" si="180"/>
        <v>2155</v>
      </c>
      <c r="J3883" s="8">
        <f t="shared" si="181"/>
        <v>2</v>
      </c>
      <c r="K3883" s="6">
        <f t="shared" si="182"/>
        <v>3</v>
      </c>
    </row>
    <row r="3884" spans="3:11" x14ac:dyDescent="0.25">
      <c r="C3884" s="14">
        <v>44138</v>
      </c>
      <c r="D3884" s="8">
        <v>0.57986111111111105</v>
      </c>
      <c r="E3884" s="76" t="s">
        <v>237</v>
      </c>
      <c r="F3884" s="8"/>
      <c r="G3884" s="8"/>
      <c r="H3884" s="15">
        <v>6</v>
      </c>
      <c r="I3884" s="13">
        <f t="shared" si="180"/>
        <v>2155</v>
      </c>
      <c r="J3884" s="8">
        <f t="shared" si="181"/>
        <v>1</v>
      </c>
      <c r="K3884" s="6">
        <f t="shared" si="182"/>
        <v>3</v>
      </c>
    </row>
    <row r="3885" spans="3:11" x14ac:dyDescent="0.25">
      <c r="C3885" s="14">
        <v>44138</v>
      </c>
      <c r="D3885" s="8">
        <v>0.625</v>
      </c>
      <c r="E3885" s="76" t="s">
        <v>237</v>
      </c>
      <c r="F3885" s="8"/>
      <c r="G3885" s="8"/>
      <c r="H3885" s="15">
        <v>7</v>
      </c>
      <c r="I3885" s="13">
        <f t="shared" si="180"/>
        <v>2156</v>
      </c>
      <c r="J3885" s="8">
        <f t="shared" si="181"/>
        <v>3</v>
      </c>
      <c r="K3885" s="6">
        <f t="shared" si="182"/>
        <v>3</v>
      </c>
    </row>
    <row r="3886" spans="3:11" x14ac:dyDescent="0.25">
      <c r="C3886" s="14">
        <v>44138</v>
      </c>
      <c r="D3886" s="8">
        <v>0.625</v>
      </c>
      <c r="E3886" s="76" t="s">
        <v>237</v>
      </c>
      <c r="F3886" s="8"/>
      <c r="G3886" s="8"/>
      <c r="H3886" s="15">
        <v>7</v>
      </c>
      <c r="I3886" s="13">
        <f t="shared" si="180"/>
        <v>2156</v>
      </c>
      <c r="J3886" s="8">
        <f t="shared" si="181"/>
        <v>2</v>
      </c>
      <c r="K3886" s="6">
        <f t="shared" si="182"/>
        <v>3</v>
      </c>
    </row>
    <row r="3887" spans="3:11" x14ac:dyDescent="0.25">
      <c r="C3887" s="14">
        <v>44138</v>
      </c>
      <c r="D3887" s="8">
        <v>0.625</v>
      </c>
      <c r="E3887" s="76" t="s">
        <v>237</v>
      </c>
      <c r="F3887" s="8"/>
      <c r="G3887" s="8"/>
      <c r="H3887" s="15">
        <v>7</v>
      </c>
      <c r="I3887" s="13">
        <f t="shared" si="180"/>
        <v>2156</v>
      </c>
      <c r="J3887" s="8">
        <f t="shared" si="181"/>
        <v>1</v>
      </c>
      <c r="K3887" s="6">
        <f t="shared" si="182"/>
        <v>3</v>
      </c>
    </row>
    <row r="3888" spans="3:11" x14ac:dyDescent="0.25">
      <c r="C3888" s="14">
        <v>44138</v>
      </c>
      <c r="D3888" s="8">
        <v>0.66666666666666663</v>
      </c>
      <c r="E3888" s="76" t="s">
        <v>237</v>
      </c>
      <c r="F3888" s="8"/>
      <c r="G3888" s="8"/>
      <c r="H3888" s="15">
        <v>8</v>
      </c>
      <c r="I3888" s="13">
        <f t="shared" si="180"/>
        <v>2157</v>
      </c>
      <c r="J3888" s="8">
        <f t="shared" si="181"/>
        <v>3</v>
      </c>
      <c r="K3888" s="6">
        <f t="shared" si="182"/>
        <v>3</v>
      </c>
    </row>
    <row r="3889" spans="3:11" x14ac:dyDescent="0.25">
      <c r="C3889" s="14">
        <v>44138</v>
      </c>
      <c r="D3889" s="8">
        <v>0.66666666666666663</v>
      </c>
      <c r="E3889" s="76" t="s">
        <v>237</v>
      </c>
      <c r="F3889" s="8"/>
      <c r="G3889" s="8"/>
      <c r="H3889" s="15">
        <v>8</v>
      </c>
      <c r="I3889" s="13">
        <f t="shared" si="180"/>
        <v>2157</v>
      </c>
      <c r="J3889" s="8">
        <f t="shared" si="181"/>
        <v>2</v>
      </c>
      <c r="K3889" s="6">
        <f t="shared" si="182"/>
        <v>3</v>
      </c>
    </row>
    <row r="3890" spans="3:11" x14ac:dyDescent="0.25">
      <c r="C3890" s="14">
        <v>44138</v>
      </c>
      <c r="D3890" s="8">
        <v>0.66666666666666663</v>
      </c>
      <c r="E3890" s="76" t="s">
        <v>237</v>
      </c>
      <c r="F3890" s="8"/>
      <c r="G3890" s="8"/>
      <c r="H3890" s="15">
        <v>8</v>
      </c>
      <c r="I3890" s="13">
        <f t="shared" si="180"/>
        <v>2157</v>
      </c>
      <c r="J3890" s="8">
        <f t="shared" si="181"/>
        <v>1</v>
      </c>
      <c r="K3890" s="6">
        <f t="shared" si="182"/>
        <v>3</v>
      </c>
    </row>
    <row r="3891" spans="3:11" x14ac:dyDescent="0.25">
      <c r="C3891" s="14">
        <v>44138</v>
      </c>
      <c r="D3891" s="8">
        <v>0.69444444444444453</v>
      </c>
      <c r="E3891" s="76" t="s">
        <v>237</v>
      </c>
      <c r="F3891" s="8"/>
      <c r="G3891" s="8"/>
      <c r="H3891" s="15">
        <v>9</v>
      </c>
      <c r="I3891" s="13">
        <f t="shared" si="180"/>
        <v>2158</v>
      </c>
      <c r="J3891" s="8">
        <f t="shared" si="181"/>
        <v>3</v>
      </c>
      <c r="K3891" s="6">
        <f t="shared" si="182"/>
        <v>3</v>
      </c>
    </row>
    <row r="3892" spans="3:11" x14ac:dyDescent="0.25">
      <c r="C3892" s="14">
        <v>44138</v>
      </c>
      <c r="D3892" s="8">
        <v>0.69444444444444453</v>
      </c>
      <c r="E3892" s="76" t="s">
        <v>237</v>
      </c>
      <c r="F3892" s="8"/>
      <c r="G3892" s="8"/>
      <c r="H3892" s="15">
        <v>9</v>
      </c>
      <c r="I3892" s="13">
        <f t="shared" si="180"/>
        <v>2158</v>
      </c>
      <c r="J3892" s="8">
        <f t="shared" si="181"/>
        <v>2</v>
      </c>
      <c r="K3892" s="6">
        <f t="shared" si="182"/>
        <v>3</v>
      </c>
    </row>
    <row r="3893" spans="3:11" x14ac:dyDescent="0.25">
      <c r="C3893" s="14">
        <v>44138</v>
      </c>
      <c r="D3893" s="8">
        <v>0.69444444444444453</v>
      </c>
      <c r="E3893" s="76" t="s">
        <v>237</v>
      </c>
      <c r="F3893" s="8"/>
      <c r="G3893" s="8"/>
      <c r="H3893" s="15">
        <v>9</v>
      </c>
      <c r="I3893" s="13">
        <f t="shared" si="180"/>
        <v>2158</v>
      </c>
      <c r="J3893" s="8">
        <f t="shared" si="181"/>
        <v>1</v>
      </c>
      <c r="K3893" s="6">
        <f t="shared" si="182"/>
        <v>3</v>
      </c>
    </row>
    <row r="3894" spans="3:11" x14ac:dyDescent="0.25">
      <c r="C3894" s="14">
        <v>44138</v>
      </c>
      <c r="D3894" s="8">
        <v>0.71875</v>
      </c>
      <c r="E3894" s="76" t="s">
        <v>237</v>
      </c>
      <c r="F3894" s="8"/>
      <c r="G3894" s="8"/>
      <c r="H3894" s="15">
        <v>10</v>
      </c>
      <c r="I3894" s="13">
        <f t="shared" si="180"/>
        <v>2159</v>
      </c>
      <c r="J3894" s="8">
        <f t="shared" si="181"/>
        <v>3</v>
      </c>
      <c r="K3894" s="6">
        <f t="shared" si="182"/>
        <v>3</v>
      </c>
    </row>
    <row r="3895" spans="3:11" x14ac:dyDescent="0.25">
      <c r="C3895" s="14">
        <v>44138</v>
      </c>
      <c r="D3895" s="8">
        <v>0.71875</v>
      </c>
      <c r="E3895" s="76" t="s">
        <v>237</v>
      </c>
      <c r="F3895" s="8"/>
      <c r="G3895" s="8"/>
      <c r="H3895" s="15">
        <v>10</v>
      </c>
      <c r="I3895" s="13">
        <f t="shared" si="180"/>
        <v>2159</v>
      </c>
      <c r="J3895" s="8">
        <f t="shared" si="181"/>
        <v>2</v>
      </c>
      <c r="K3895" s="6">
        <f t="shared" si="182"/>
        <v>3</v>
      </c>
    </row>
    <row r="3896" spans="3:11" x14ac:dyDescent="0.25">
      <c r="C3896" s="14">
        <v>44138</v>
      </c>
      <c r="D3896" s="8">
        <v>0.71875</v>
      </c>
      <c r="E3896" s="76" t="s">
        <v>237</v>
      </c>
      <c r="F3896" s="8"/>
      <c r="G3896" s="8"/>
      <c r="H3896" s="15">
        <v>10</v>
      </c>
      <c r="I3896" s="13">
        <f t="shared" si="180"/>
        <v>2159</v>
      </c>
      <c r="J3896" s="8">
        <f t="shared" si="181"/>
        <v>1</v>
      </c>
      <c r="K3896" s="6">
        <f t="shared" si="182"/>
        <v>3</v>
      </c>
    </row>
    <row r="3897" spans="3:11" x14ac:dyDescent="0.25">
      <c r="C3897" s="14">
        <v>44140</v>
      </c>
      <c r="D3897" s="8">
        <v>0.57986111111111105</v>
      </c>
      <c r="E3897" s="76" t="s">
        <v>237</v>
      </c>
      <c r="F3897" s="8"/>
      <c r="G3897" s="8"/>
      <c r="H3897" s="15">
        <v>3</v>
      </c>
      <c r="I3897" s="13">
        <f t="shared" si="180"/>
        <v>2160</v>
      </c>
      <c r="J3897" s="8">
        <f t="shared" si="181"/>
        <v>3</v>
      </c>
      <c r="K3897" s="6">
        <f t="shared" si="182"/>
        <v>3</v>
      </c>
    </row>
    <row r="3898" spans="3:11" x14ac:dyDescent="0.25">
      <c r="C3898" s="14">
        <v>44140</v>
      </c>
      <c r="D3898" s="8">
        <v>0.57986111111111105</v>
      </c>
      <c r="E3898" s="76" t="s">
        <v>237</v>
      </c>
      <c r="F3898" s="8"/>
      <c r="G3898" s="8"/>
      <c r="H3898" s="15">
        <v>3</v>
      </c>
      <c r="I3898" s="13">
        <f t="shared" si="180"/>
        <v>2160</v>
      </c>
      <c r="J3898" s="8">
        <f t="shared" si="181"/>
        <v>2</v>
      </c>
      <c r="K3898" s="6">
        <f t="shared" si="182"/>
        <v>3</v>
      </c>
    </row>
    <row r="3899" spans="3:11" x14ac:dyDescent="0.25">
      <c r="C3899" s="14">
        <v>44140</v>
      </c>
      <c r="D3899" s="8">
        <v>0.57986111111111105</v>
      </c>
      <c r="E3899" s="76" t="s">
        <v>237</v>
      </c>
      <c r="F3899" s="8"/>
      <c r="G3899" s="8"/>
      <c r="H3899" s="15">
        <v>3</v>
      </c>
      <c r="I3899" s="13">
        <f t="shared" si="180"/>
        <v>2160</v>
      </c>
      <c r="J3899" s="8">
        <f t="shared" si="181"/>
        <v>1</v>
      </c>
      <c r="K3899" s="6">
        <f t="shared" si="182"/>
        <v>3</v>
      </c>
    </row>
    <row r="3900" spans="3:11" x14ac:dyDescent="0.25">
      <c r="C3900" s="14">
        <v>44140</v>
      </c>
      <c r="D3900" s="8">
        <v>0.60763888888888895</v>
      </c>
      <c r="E3900" s="76" t="s">
        <v>237</v>
      </c>
      <c r="F3900" s="8"/>
      <c r="G3900" s="8"/>
      <c r="H3900" s="15">
        <v>4</v>
      </c>
      <c r="I3900" s="13">
        <f t="shared" si="180"/>
        <v>2161</v>
      </c>
      <c r="J3900" s="8">
        <f t="shared" si="181"/>
        <v>3</v>
      </c>
      <c r="K3900" s="6">
        <f t="shared" si="182"/>
        <v>3</v>
      </c>
    </row>
    <row r="3901" spans="3:11" x14ac:dyDescent="0.25">
      <c r="C3901" s="14">
        <v>44140</v>
      </c>
      <c r="D3901" s="8">
        <v>0.60763888888888895</v>
      </c>
      <c r="E3901" s="76" t="s">
        <v>237</v>
      </c>
      <c r="F3901" s="8"/>
      <c r="G3901" s="8"/>
      <c r="H3901" s="15">
        <v>4</v>
      </c>
      <c r="I3901" s="13">
        <f t="shared" si="180"/>
        <v>2161</v>
      </c>
      <c r="J3901" s="8">
        <f t="shared" si="181"/>
        <v>2</v>
      </c>
      <c r="K3901" s="6">
        <f t="shared" si="182"/>
        <v>3</v>
      </c>
    </row>
    <row r="3902" spans="3:11" x14ac:dyDescent="0.25">
      <c r="C3902" s="14">
        <v>44140</v>
      </c>
      <c r="D3902" s="8">
        <v>0.60763888888888895</v>
      </c>
      <c r="E3902" s="76" t="s">
        <v>237</v>
      </c>
      <c r="F3902" s="8"/>
      <c r="G3902" s="8"/>
      <c r="H3902" s="15">
        <v>4</v>
      </c>
      <c r="I3902" s="13">
        <f t="shared" si="180"/>
        <v>2161</v>
      </c>
      <c r="J3902" s="8">
        <f t="shared" si="181"/>
        <v>1</v>
      </c>
      <c r="K3902" s="6">
        <f t="shared" si="182"/>
        <v>3</v>
      </c>
    </row>
    <row r="3903" spans="3:11" x14ac:dyDescent="0.25">
      <c r="C3903" s="14">
        <v>44140</v>
      </c>
      <c r="D3903" s="8">
        <v>0.63541666666666663</v>
      </c>
      <c r="E3903" s="76" t="s">
        <v>237</v>
      </c>
      <c r="F3903" s="8"/>
      <c r="G3903" s="8"/>
      <c r="H3903" s="15">
        <v>5</v>
      </c>
      <c r="I3903" s="13">
        <f t="shared" si="180"/>
        <v>2162</v>
      </c>
      <c r="J3903" s="8">
        <f t="shared" si="181"/>
        <v>3</v>
      </c>
      <c r="K3903" s="6">
        <f t="shared" si="182"/>
        <v>3</v>
      </c>
    </row>
    <row r="3904" spans="3:11" x14ac:dyDescent="0.25">
      <c r="C3904" s="14">
        <v>44140</v>
      </c>
      <c r="D3904" s="8">
        <v>0.63541666666666663</v>
      </c>
      <c r="E3904" s="76" t="s">
        <v>237</v>
      </c>
      <c r="F3904" s="8"/>
      <c r="G3904" s="8"/>
      <c r="H3904" s="15">
        <v>5</v>
      </c>
      <c r="I3904" s="13">
        <f t="shared" si="180"/>
        <v>2162</v>
      </c>
      <c r="J3904" s="8">
        <f t="shared" si="181"/>
        <v>2</v>
      </c>
      <c r="K3904" s="6">
        <f t="shared" si="182"/>
        <v>3</v>
      </c>
    </row>
    <row r="3905" spans="3:11" x14ac:dyDescent="0.25">
      <c r="C3905" s="14">
        <v>44140</v>
      </c>
      <c r="D3905" s="8">
        <v>0.63541666666666663</v>
      </c>
      <c r="E3905" s="76" t="s">
        <v>237</v>
      </c>
      <c r="F3905" s="8"/>
      <c r="G3905" s="8"/>
      <c r="H3905" s="15">
        <v>5</v>
      </c>
      <c r="I3905" s="13">
        <f t="shared" si="180"/>
        <v>2162</v>
      </c>
      <c r="J3905" s="8">
        <f t="shared" si="181"/>
        <v>1</v>
      </c>
      <c r="K3905" s="6">
        <f t="shared" si="182"/>
        <v>3</v>
      </c>
    </row>
    <row r="3906" spans="3:11" x14ac:dyDescent="0.25">
      <c r="C3906" s="14">
        <v>44140</v>
      </c>
      <c r="D3906" s="8">
        <v>0.65972222222222221</v>
      </c>
      <c r="E3906" s="76" t="s">
        <v>237</v>
      </c>
      <c r="F3906" s="8"/>
      <c r="G3906" s="8"/>
      <c r="H3906" s="15">
        <v>6</v>
      </c>
      <c r="I3906" s="13">
        <f t="shared" si="180"/>
        <v>2163</v>
      </c>
      <c r="J3906" s="8">
        <f t="shared" si="181"/>
        <v>3</v>
      </c>
      <c r="K3906" s="6">
        <f t="shared" si="182"/>
        <v>3</v>
      </c>
    </row>
    <row r="3907" spans="3:11" x14ac:dyDescent="0.25">
      <c r="C3907" s="14">
        <v>44140</v>
      </c>
      <c r="D3907" s="8">
        <v>0.65972222222222221</v>
      </c>
      <c r="E3907" s="76" t="s">
        <v>237</v>
      </c>
      <c r="F3907" s="8"/>
      <c r="G3907" s="8"/>
      <c r="H3907" s="15">
        <v>6</v>
      </c>
      <c r="I3907" s="13">
        <f t="shared" si="180"/>
        <v>2163</v>
      </c>
      <c r="J3907" s="8">
        <f t="shared" si="181"/>
        <v>2</v>
      </c>
      <c r="K3907" s="6">
        <f t="shared" si="182"/>
        <v>3</v>
      </c>
    </row>
    <row r="3908" spans="3:11" x14ac:dyDescent="0.25">
      <c r="C3908" s="14">
        <v>44140</v>
      </c>
      <c r="D3908" s="8">
        <v>0.65972222222222221</v>
      </c>
      <c r="E3908" s="76" t="s">
        <v>237</v>
      </c>
      <c r="F3908" s="8"/>
      <c r="G3908" s="8"/>
      <c r="H3908" s="15">
        <v>6</v>
      </c>
      <c r="I3908" s="13">
        <f t="shared" si="180"/>
        <v>2163</v>
      </c>
      <c r="J3908" s="8">
        <f t="shared" si="181"/>
        <v>1</v>
      </c>
      <c r="K3908" s="6">
        <f t="shared" si="182"/>
        <v>3</v>
      </c>
    </row>
    <row r="3909" spans="3:11" x14ac:dyDescent="0.25">
      <c r="C3909" s="14">
        <v>44140</v>
      </c>
      <c r="D3909" s="8">
        <v>0.71527777777777779</v>
      </c>
      <c r="E3909" s="76" t="s">
        <v>237</v>
      </c>
      <c r="F3909" s="8"/>
      <c r="G3909" s="8"/>
      <c r="H3909" s="15">
        <v>8</v>
      </c>
      <c r="I3909" s="13">
        <f t="shared" si="180"/>
        <v>2164</v>
      </c>
      <c r="J3909" s="8">
        <f t="shared" si="181"/>
        <v>3</v>
      </c>
      <c r="K3909" s="6">
        <f t="shared" si="182"/>
        <v>3</v>
      </c>
    </row>
    <row r="3910" spans="3:11" x14ac:dyDescent="0.25">
      <c r="C3910" s="14">
        <v>44140</v>
      </c>
      <c r="D3910" s="8">
        <v>0.71527777777777779</v>
      </c>
      <c r="E3910" s="76" t="s">
        <v>237</v>
      </c>
      <c r="F3910" s="8"/>
      <c r="G3910" s="8"/>
      <c r="H3910" s="15">
        <v>8</v>
      </c>
      <c r="I3910" s="13">
        <f t="shared" ref="I3910:I3973" si="183">IF(AND(C3910=C3909,H3910=H3909,D3909=D3910),I3909,I3909+1)</f>
        <v>2164</v>
      </c>
      <c r="J3910" s="8">
        <f t="shared" ref="J3910:J3973" si="184">IF(I3910=I3912,3,IF(I3910=I3911,2,1))</f>
        <v>2</v>
      </c>
      <c r="K3910" s="6">
        <f t="shared" ref="K3910:K3973" si="185">IF(J3908=3,3,IF(J3909=3,3,IF(J3909=2,2,J3910)))</f>
        <v>3</v>
      </c>
    </row>
    <row r="3911" spans="3:11" x14ac:dyDescent="0.25">
      <c r="C3911" s="14">
        <v>44140</v>
      </c>
      <c r="D3911" s="8">
        <v>0.71527777777777779</v>
      </c>
      <c r="E3911" s="76" t="s">
        <v>237</v>
      </c>
      <c r="F3911" s="8"/>
      <c r="G3911" s="8"/>
      <c r="H3911" s="15">
        <v>8</v>
      </c>
      <c r="I3911" s="13">
        <f t="shared" si="183"/>
        <v>2164</v>
      </c>
      <c r="J3911" s="8">
        <f t="shared" si="184"/>
        <v>1</v>
      </c>
      <c r="K3911" s="6">
        <f t="shared" si="185"/>
        <v>3</v>
      </c>
    </row>
    <row r="3912" spans="3:11" x14ac:dyDescent="0.25">
      <c r="C3912" s="14">
        <v>44140</v>
      </c>
      <c r="D3912" s="8">
        <v>0.74305555555555547</v>
      </c>
      <c r="E3912" s="76" t="s">
        <v>237</v>
      </c>
      <c r="F3912" s="8"/>
      <c r="G3912" s="8"/>
      <c r="H3912" s="15">
        <v>9</v>
      </c>
      <c r="I3912" s="13">
        <f t="shared" si="183"/>
        <v>2165</v>
      </c>
      <c r="J3912" s="8">
        <f t="shared" si="184"/>
        <v>3</v>
      </c>
      <c r="K3912" s="6">
        <f t="shared" si="185"/>
        <v>3</v>
      </c>
    </row>
    <row r="3913" spans="3:11" x14ac:dyDescent="0.25">
      <c r="C3913" s="14">
        <v>44140</v>
      </c>
      <c r="D3913" s="8">
        <v>0.74305555555555547</v>
      </c>
      <c r="E3913" s="76" t="s">
        <v>237</v>
      </c>
      <c r="F3913" s="8"/>
      <c r="G3913" s="8"/>
      <c r="H3913" s="15">
        <v>9</v>
      </c>
      <c r="I3913" s="13">
        <f t="shared" si="183"/>
        <v>2165</v>
      </c>
      <c r="J3913" s="8">
        <f t="shared" si="184"/>
        <v>2</v>
      </c>
      <c r="K3913" s="6">
        <f t="shared" si="185"/>
        <v>3</v>
      </c>
    </row>
    <row r="3914" spans="3:11" x14ac:dyDescent="0.25">
      <c r="C3914" s="14">
        <v>44140</v>
      </c>
      <c r="D3914" s="8">
        <v>0.74305555555555547</v>
      </c>
      <c r="E3914" s="76" t="s">
        <v>237</v>
      </c>
      <c r="F3914" s="8"/>
      <c r="G3914" s="8"/>
      <c r="H3914" s="15">
        <v>9</v>
      </c>
      <c r="I3914" s="13">
        <f t="shared" si="183"/>
        <v>2165</v>
      </c>
      <c r="J3914" s="8">
        <f t="shared" si="184"/>
        <v>1</v>
      </c>
      <c r="K3914" s="6">
        <f t="shared" si="185"/>
        <v>3</v>
      </c>
    </row>
    <row r="3915" spans="3:11" x14ac:dyDescent="0.25">
      <c r="C3915" s="14">
        <v>44142</v>
      </c>
      <c r="D3915" s="8">
        <v>0.56597222222222221</v>
      </c>
      <c r="E3915" s="76" t="s">
        <v>237</v>
      </c>
      <c r="F3915" s="8"/>
      <c r="G3915" s="8"/>
      <c r="H3915" s="15">
        <v>3</v>
      </c>
      <c r="I3915" s="13">
        <f t="shared" si="183"/>
        <v>2166</v>
      </c>
      <c r="J3915" s="8">
        <f t="shared" si="184"/>
        <v>3</v>
      </c>
      <c r="K3915" s="6">
        <f t="shared" si="185"/>
        <v>3</v>
      </c>
    </row>
    <row r="3916" spans="3:11" x14ac:dyDescent="0.25">
      <c r="C3916" s="14">
        <v>44142</v>
      </c>
      <c r="D3916" s="8">
        <v>0.56597222222222221</v>
      </c>
      <c r="E3916" s="76" t="s">
        <v>237</v>
      </c>
      <c r="F3916" s="8"/>
      <c r="G3916" s="8"/>
      <c r="H3916" s="15">
        <v>3</v>
      </c>
      <c r="I3916" s="13">
        <f t="shared" si="183"/>
        <v>2166</v>
      </c>
      <c r="J3916" s="8">
        <f t="shared" si="184"/>
        <v>2</v>
      </c>
      <c r="K3916" s="6">
        <f t="shared" si="185"/>
        <v>3</v>
      </c>
    </row>
    <row r="3917" spans="3:11" x14ac:dyDescent="0.25">
      <c r="C3917" s="14">
        <v>44142</v>
      </c>
      <c r="D3917" s="8">
        <v>0.56597222222222221</v>
      </c>
      <c r="E3917" s="76" t="s">
        <v>237</v>
      </c>
      <c r="F3917" s="8"/>
      <c r="G3917" s="8"/>
      <c r="H3917" s="15">
        <v>3</v>
      </c>
      <c r="I3917" s="13">
        <f t="shared" si="183"/>
        <v>2166</v>
      </c>
      <c r="J3917" s="8">
        <f t="shared" si="184"/>
        <v>1</v>
      </c>
      <c r="K3917" s="6">
        <f t="shared" si="185"/>
        <v>3</v>
      </c>
    </row>
    <row r="3918" spans="3:11" x14ac:dyDescent="0.25">
      <c r="C3918" s="14">
        <v>44142</v>
      </c>
      <c r="D3918" s="8">
        <v>0.59375</v>
      </c>
      <c r="E3918" s="76" t="s">
        <v>237</v>
      </c>
      <c r="F3918" s="8"/>
      <c r="G3918" s="8"/>
      <c r="H3918" s="15">
        <v>4</v>
      </c>
      <c r="I3918" s="13">
        <f t="shared" si="183"/>
        <v>2167</v>
      </c>
      <c r="J3918" s="8">
        <f t="shared" si="184"/>
        <v>3</v>
      </c>
      <c r="K3918" s="6">
        <f t="shared" si="185"/>
        <v>3</v>
      </c>
    </row>
    <row r="3919" spans="3:11" x14ac:dyDescent="0.25">
      <c r="C3919" s="14">
        <v>44142</v>
      </c>
      <c r="D3919" s="8">
        <v>0.59375</v>
      </c>
      <c r="E3919" s="76" t="s">
        <v>237</v>
      </c>
      <c r="F3919" s="8"/>
      <c r="G3919" s="8"/>
      <c r="H3919" s="15">
        <v>4</v>
      </c>
      <c r="I3919" s="13">
        <f t="shared" si="183"/>
        <v>2167</v>
      </c>
      <c r="J3919" s="8">
        <f t="shared" si="184"/>
        <v>2</v>
      </c>
      <c r="K3919" s="6">
        <f t="shared" si="185"/>
        <v>3</v>
      </c>
    </row>
    <row r="3920" spans="3:11" x14ac:dyDescent="0.25">
      <c r="C3920" s="14">
        <v>44142</v>
      </c>
      <c r="D3920" s="8">
        <v>0.59375</v>
      </c>
      <c r="E3920" s="76" t="s">
        <v>237</v>
      </c>
      <c r="F3920" s="8"/>
      <c r="G3920" s="8"/>
      <c r="H3920" s="15">
        <v>4</v>
      </c>
      <c r="I3920" s="13">
        <f t="shared" si="183"/>
        <v>2167</v>
      </c>
      <c r="J3920" s="8">
        <f t="shared" si="184"/>
        <v>1</v>
      </c>
      <c r="K3920" s="6">
        <f t="shared" si="185"/>
        <v>3</v>
      </c>
    </row>
    <row r="3921" spans="3:11" x14ac:dyDescent="0.25">
      <c r="C3921" s="14">
        <v>44142</v>
      </c>
      <c r="D3921" s="8">
        <v>0.62152777777777779</v>
      </c>
      <c r="E3921" s="76" t="s">
        <v>237</v>
      </c>
      <c r="F3921" s="8"/>
      <c r="G3921" s="8"/>
      <c r="H3921" s="15">
        <v>5</v>
      </c>
      <c r="I3921" s="13">
        <f t="shared" si="183"/>
        <v>2168</v>
      </c>
      <c r="J3921" s="8">
        <f t="shared" si="184"/>
        <v>3</v>
      </c>
      <c r="K3921" s="6">
        <f t="shared" si="185"/>
        <v>3</v>
      </c>
    </row>
    <row r="3922" spans="3:11" x14ac:dyDescent="0.25">
      <c r="C3922" s="14">
        <v>44142</v>
      </c>
      <c r="D3922" s="8">
        <v>0.62152777777777779</v>
      </c>
      <c r="E3922" s="76" t="s">
        <v>237</v>
      </c>
      <c r="F3922" s="8"/>
      <c r="G3922" s="8"/>
      <c r="H3922" s="15">
        <v>5</v>
      </c>
      <c r="I3922" s="13">
        <f t="shared" si="183"/>
        <v>2168</v>
      </c>
      <c r="J3922" s="8">
        <f t="shared" si="184"/>
        <v>2</v>
      </c>
      <c r="K3922" s="6">
        <f t="shared" si="185"/>
        <v>3</v>
      </c>
    </row>
    <row r="3923" spans="3:11" x14ac:dyDescent="0.25">
      <c r="C3923" s="14">
        <v>44142</v>
      </c>
      <c r="D3923" s="8">
        <v>0.62152777777777779</v>
      </c>
      <c r="E3923" s="76" t="s">
        <v>237</v>
      </c>
      <c r="F3923" s="8"/>
      <c r="G3923" s="8"/>
      <c r="H3923" s="15">
        <v>5</v>
      </c>
      <c r="I3923" s="13">
        <f t="shared" si="183"/>
        <v>2168</v>
      </c>
      <c r="J3923" s="8">
        <f t="shared" si="184"/>
        <v>1</v>
      </c>
      <c r="K3923" s="6">
        <f t="shared" si="185"/>
        <v>3</v>
      </c>
    </row>
    <row r="3924" spans="3:11" x14ac:dyDescent="0.25">
      <c r="C3924" s="14">
        <v>44142</v>
      </c>
      <c r="D3924" s="8">
        <v>0.64930555555555558</v>
      </c>
      <c r="E3924" s="76" t="s">
        <v>237</v>
      </c>
      <c r="F3924" s="8"/>
      <c r="G3924" s="8"/>
      <c r="H3924" s="15">
        <v>6</v>
      </c>
      <c r="I3924" s="13">
        <f t="shared" si="183"/>
        <v>2169</v>
      </c>
      <c r="J3924" s="8">
        <f t="shared" si="184"/>
        <v>3</v>
      </c>
      <c r="K3924" s="6">
        <f t="shared" si="185"/>
        <v>3</v>
      </c>
    </row>
    <row r="3925" spans="3:11" x14ac:dyDescent="0.25">
      <c r="C3925" s="14">
        <v>44142</v>
      </c>
      <c r="D3925" s="8">
        <v>0.64930555555555558</v>
      </c>
      <c r="E3925" s="76" t="s">
        <v>237</v>
      </c>
      <c r="F3925" s="8"/>
      <c r="G3925" s="8"/>
      <c r="H3925" s="15">
        <v>6</v>
      </c>
      <c r="I3925" s="13">
        <f t="shared" si="183"/>
        <v>2169</v>
      </c>
      <c r="J3925" s="8">
        <f t="shared" si="184"/>
        <v>2</v>
      </c>
      <c r="K3925" s="6">
        <f t="shared" si="185"/>
        <v>3</v>
      </c>
    </row>
    <row r="3926" spans="3:11" x14ac:dyDescent="0.25">
      <c r="C3926" s="14">
        <v>44142</v>
      </c>
      <c r="D3926" s="8">
        <v>0.64930555555555558</v>
      </c>
      <c r="E3926" s="76" t="s">
        <v>237</v>
      </c>
      <c r="F3926" s="8"/>
      <c r="G3926" s="8"/>
      <c r="H3926" s="15">
        <v>6</v>
      </c>
      <c r="I3926" s="13">
        <f t="shared" si="183"/>
        <v>2169</v>
      </c>
      <c r="J3926" s="8">
        <f t="shared" si="184"/>
        <v>1</v>
      </c>
      <c r="K3926" s="6">
        <f t="shared" si="185"/>
        <v>3</v>
      </c>
    </row>
    <row r="3927" spans="3:11" x14ac:dyDescent="0.25">
      <c r="C3927" s="14">
        <v>44142</v>
      </c>
      <c r="D3927" s="8">
        <v>0.67708333333333337</v>
      </c>
      <c r="E3927" s="76" t="s">
        <v>237</v>
      </c>
      <c r="F3927" s="8"/>
      <c r="G3927" s="8"/>
      <c r="H3927" s="15">
        <v>7</v>
      </c>
      <c r="I3927" s="13">
        <f t="shared" si="183"/>
        <v>2170</v>
      </c>
      <c r="J3927" s="8">
        <f t="shared" si="184"/>
        <v>3</v>
      </c>
      <c r="K3927" s="6">
        <f t="shared" si="185"/>
        <v>3</v>
      </c>
    </row>
    <row r="3928" spans="3:11" x14ac:dyDescent="0.25">
      <c r="C3928" s="14">
        <v>44142</v>
      </c>
      <c r="D3928" s="8">
        <v>0.67708333333333337</v>
      </c>
      <c r="E3928" s="76" t="s">
        <v>237</v>
      </c>
      <c r="F3928" s="8"/>
      <c r="G3928" s="8"/>
      <c r="H3928" s="15">
        <v>7</v>
      </c>
      <c r="I3928" s="13">
        <f t="shared" si="183"/>
        <v>2170</v>
      </c>
      <c r="J3928" s="8">
        <f t="shared" si="184"/>
        <v>2</v>
      </c>
      <c r="K3928" s="6">
        <f t="shared" si="185"/>
        <v>3</v>
      </c>
    </row>
    <row r="3929" spans="3:11" x14ac:dyDescent="0.25">
      <c r="C3929" s="14">
        <v>44142</v>
      </c>
      <c r="D3929" s="8">
        <v>0.67708333333333337</v>
      </c>
      <c r="E3929" s="76" t="s">
        <v>237</v>
      </c>
      <c r="F3929" s="8"/>
      <c r="G3929" s="8"/>
      <c r="H3929" s="15">
        <v>7</v>
      </c>
      <c r="I3929" s="13">
        <f t="shared" si="183"/>
        <v>2170</v>
      </c>
      <c r="J3929" s="8">
        <f t="shared" si="184"/>
        <v>1</v>
      </c>
      <c r="K3929" s="6">
        <f t="shared" si="185"/>
        <v>3</v>
      </c>
    </row>
    <row r="3930" spans="3:11" x14ac:dyDescent="0.25">
      <c r="C3930" s="14">
        <v>44142</v>
      </c>
      <c r="D3930" s="8">
        <v>0.70833333333333337</v>
      </c>
      <c r="E3930" s="76" t="s">
        <v>237</v>
      </c>
      <c r="F3930" s="8"/>
      <c r="G3930" s="8"/>
      <c r="H3930" s="15">
        <v>8</v>
      </c>
      <c r="I3930" s="13">
        <f t="shared" si="183"/>
        <v>2171</v>
      </c>
      <c r="J3930" s="8">
        <f t="shared" si="184"/>
        <v>3</v>
      </c>
      <c r="K3930" s="6">
        <f t="shared" si="185"/>
        <v>3</v>
      </c>
    </row>
    <row r="3931" spans="3:11" x14ac:dyDescent="0.25">
      <c r="C3931" s="14">
        <v>44142</v>
      </c>
      <c r="D3931" s="8">
        <v>0.70833333333333337</v>
      </c>
      <c r="E3931" s="76" t="s">
        <v>237</v>
      </c>
      <c r="F3931" s="8"/>
      <c r="G3931" s="8"/>
      <c r="H3931" s="15">
        <v>8</v>
      </c>
      <c r="I3931" s="13">
        <f t="shared" si="183"/>
        <v>2171</v>
      </c>
      <c r="J3931" s="8">
        <f t="shared" si="184"/>
        <v>2</v>
      </c>
      <c r="K3931" s="6">
        <f t="shared" si="185"/>
        <v>3</v>
      </c>
    </row>
    <row r="3932" spans="3:11" x14ac:dyDescent="0.25">
      <c r="C3932" s="14">
        <v>44142</v>
      </c>
      <c r="D3932" s="8">
        <v>0.70833333333333337</v>
      </c>
      <c r="E3932" s="76" t="s">
        <v>237</v>
      </c>
      <c r="F3932" s="8"/>
      <c r="G3932" s="8"/>
      <c r="H3932" s="15">
        <v>8</v>
      </c>
      <c r="I3932" s="13">
        <f t="shared" si="183"/>
        <v>2171</v>
      </c>
      <c r="J3932" s="8">
        <f t="shared" si="184"/>
        <v>1</v>
      </c>
      <c r="K3932" s="6">
        <f t="shared" si="185"/>
        <v>3</v>
      </c>
    </row>
    <row r="3933" spans="3:11" x14ac:dyDescent="0.25">
      <c r="C3933" s="14">
        <v>44142</v>
      </c>
      <c r="D3933" s="8">
        <v>0.73958333333333337</v>
      </c>
      <c r="E3933" s="76" t="s">
        <v>237</v>
      </c>
      <c r="F3933" s="8"/>
      <c r="G3933" s="8"/>
      <c r="H3933" s="15">
        <v>9</v>
      </c>
      <c r="I3933" s="13">
        <f t="shared" si="183"/>
        <v>2172</v>
      </c>
      <c r="J3933" s="8">
        <f t="shared" si="184"/>
        <v>3</v>
      </c>
      <c r="K3933" s="6">
        <f t="shared" si="185"/>
        <v>3</v>
      </c>
    </row>
    <row r="3934" spans="3:11" x14ac:dyDescent="0.25">
      <c r="C3934" s="14">
        <v>44142</v>
      </c>
      <c r="D3934" s="8">
        <v>0.73958333333333337</v>
      </c>
      <c r="E3934" s="76" t="s">
        <v>237</v>
      </c>
      <c r="F3934" s="8"/>
      <c r="G3934" s="8"/>
      <c r="H3934" s="15">
        <v>9</v>
      </c>
      <c r="I3934" s="13">
        <f t="shared" si="183"/>
        <v>2172</v>
      </c>
      <c r="J3934" s="8">
        <f t="shared" si="184"/>
        <v>2</v>
      </c>
      <c r="K3934" s="6">
        <f t="shared" si="185"/>
        <v>3</v>
      </c>
    </row>
    <row r="3935" spans="3:11" x14ac:dyDescent="0.25">
      <c r="C3935" s="14">
        <v>44142</v>
      </c>
      <c r="D3935" s="8">
        <v>0.73958333333333337</v>
      </c>
      <c r="E3935" s="76" t="s">
        <v>237</v>
      </c>
      <c r="F3935" s="8"/>
      <c r="G3935" s="8"/>
      <c r="H3935" s="15">
        <v>9</v>
      </c>
      <c r="I3935" s="13">
        <f t="shared" si="183"/>
        <v>2172</v>
      </c>
      <c r="J3935" s="8">
        <f t="shared" si="184"/>
        <v>1</v>
      </c>
      <c r="K3935" s="6">
        <f t="shared" si="185"/>
        <v>3</v>
      </c>
    </row>
    <row r="3936" spans="3:11" x14ac:dyDescent="0.25">
      <c r="C3936" s="14">
        <v>44149</v>
      </c>
      <c r="D3936" s="8">
        <v>0.53125</v>
      </c>
      <c r="E3936" s="76" t="s">
        <v>231</v>
      </c>
      <c r="F3936" s="8"/>
      <c r="G3936" s="8"/>
      <c r="H3936" s="15">
        <v>2</v>
      </c>
      <c r="I3936" s="13">
        <f t="shared" si="183"/>
        <v>2173</v>
      </c>
      <c r="J3936" s="8">
        <f t="shared" si="184"/>
        <v>3</v>
      </c>
      <c r="K3936" s="6">
        <f t="shared" si="185"/>
        <v>3</v>
      </c>
    </row>
    <row r="3937" spans="3:11" x14ac:dyDescent="0.25">
      <c r="C3937" s="14">
        <v>44149</v>
      </c>
      <c r="D3937" s="8">
        <v>0.53125</v>
      </c>
      <c r="E3937" s="76" t="s">
        <v>231</v>
      </c>
      <c r="F3937" s="8"/>
      <c r="G3937" s="8"/>
      <c r="H3937" s="15">
        <v>2</v>
      </c>
      <c r="I3937" s="13">
        <f t="shared" si="183"/>
        <v>2173</v>
      </c>
      <c r="J3937" s="8">
        <f t="shared" si="184"/>
        <v>2</v>
      </c>
      <c r="K3937" s="6">
        <f t="shared" si="185"/>
        <v>3</v>
      </c>
    </row>
    <row r="3938" spans="3:11" x14ac:dyDescent="0.25">
      <c r="C3938" s="14">
        <v>44149</v>
      </c>
      <c r="D3938" s="8">
        <v>0.53125</v>
      </c>
      <c r="E3938" s="76" t="s">
        <v>231</v>
      </c>
      <c r="F3938" s="8"/>
      <c r="G3938" s="8"/>
      <c r="H3938" s="15">
        <v>2</v>
      </c>
      <c r="I3938" s="13">
        <f t="shared" si="183"/>
        <v>2173</v>
      </c>
      <c r="J3938" s="8">
        <f t="shared" si="184"/>
        <v>1</v>
      </c>
      <c r="K3938" s="6">
        <f t="shared" si="185"/>
        <v>3</v>
      </c>
    </row>
    <row r="3939" spans="3:11" x14ac:dyDescent="0.25">
      <c r="C3939" s="14">
        <v>44149</v>
      </c>
      <c r="D3939" s="8">
        <v>0.55555555555555558</v>
      </c>
      <c r="E3939" s="76" t="s">
        <v>231</v>
      </c>
      <c r="F3939" s="8"/>
      <c r="G3939" s="8"/>
      <c r="H3939" s="15">
        <v>3</v>
      </c>
      <c r="I3939" s="13">
        <f t="shared" si="183"/>
        <v>2174</v>
      </c>
      <c r="J3939" s="8">
        <f t="shared" si="184"/>
        <v>3</v>
      </c>
      <c r="K3939" s="6">
        <f t="shared" si="185"/>
        <v>3</v>
      </c>
    </row>
    <row r="3940" spans="3:11" x14ac:dyDescent="0.25">
      <c r="C3940" s="14">
        <v>44149</v>
      </c>
      <c r="D3940" s="8">
        <v>0.55555555555555558</v>
      </c>
      <c r="E3940" s="76" t="s">
        <v>231</v>
      </c>
      <c r="F3940" s="8"/>
      <c r="G3940" s="8"/>
      <c r="H3940" s="15">
        <v>3</v>
      </c>
      <c r="I3940" s="13">
        <f t="shared" si="183"/>
        <v>2174</v>
      </c>
      <c r="J3940" s="8">
        <f t="shared" si="184"/>
        <v>2</v>
      </c>
      <c r="K3940" s="6">
        <f t="shared" si="185"/>
        <v>3</v>
      </c>
    </row>
    <row r="3941" spans="3:11" x14ac:dyDescent="0.25">
      <c r="C3941" s="14">
        <v>44149</v>
      </c>
      <c r="D3941" s="8">
        <v>0.55555555555555558</v>
      </c>
      <c r="E3941" s="76" t="s">
        <v>231</v>
      </c>
      <c r="F3941" s="8"/>
      <c r="G3941" s="8"/>
      <c r="H3941" s="15">
        <v>3</v>
      </c>
      <c r="I3941" s="13">
        <f t="shared" si="183"/>
        <v>2174</v>
      </c>
      <c r="J3941" s="8">
        <f t="shared" si="184"/>
        <v>1</v>
      </c>
      <c r="K3941" s="6">
        <f t="shared" si="185"/>
        <v>3</v>
      </c>
    </row>
    <row r="3942" spans="3:11" x14ac:dyDescent="0.25">
      <c r="C3942" s="14">
        <v>44149</v>
      </c>
      <c r="D3942" s="8">
        <v>0.57986111111111105</v>
      </c>
      <c r="E3942" s="76" t="s">
        <v>231</v>
      </c>
      <c r="F3942" s="8"/>
      <c r="G3942" s="8"/>
      <c r="H3942" s="15">
        <v>4</v>
      </c>
      <c r="I3942" s="13">
        <f t="shared" si="183"/>
        <v>2175</v>
      </c>
      <c r="J3942" s="8">
        <f t="shared" si="184"/>
        <v>3</v>
      </c>
      <c r="K3942" s="6">
        <f t="shared" si="185"/>
        <v>3</v>
      </c>
    </row>
    <row r="3943" spans="3:11" x14ac:dyDescent="0.25">
      <c r="C3943" s="14">
        <v>44149</v>
      </c>
      <c r="D3943" s="8">
        <v>0.57986111111111105</v>
      </c>
      <c r="E3943" s="76" t="s">
        <v>231</v>
      </c>
      <c r="F3943" s="8"/>
      <c r="G3943" s="8"/>
      <c r="H3943" s="15">
        <v>4</v>
      </c>
      <c r="I3943" s="13">
        <f t="shared" si="183"/>
        <v>2175</v>
      </c>
      <c r="J3943" s="8">
        <f t="shared" si="184"/>
        <v>2</v>
      </c>
      <c r="K3943" s="6">
        <f t="shared" si="185"/>
        <v>3</v>
      </c>
    </row>
    <row r="3944" spans="3:11" x14ac:dyDescent="0.25">
      <c r="C3944" s="14">
        <v>44149</v>
      </c>
      <c r="D3944" s="8">
        <v>0.57986111111111105</v>
      </c>
      <c r="E3944" s="76" t="s">
        <v>231</v>
      </c>
      <c r="F3944" s="8"/>
      <c r="G3944" s="8"/>
      <c r="H3944" s="15">
        <v>4</v>
      </c>
      <c r="I3944" s="13">
        <f t="shared" si="183"/>
        <v>2175</v>
      </c>
      <c r="J3944" s="8">
        <f t="shared" si="184"/>
        <v>1</v>
      </c>
      <c r="K3944" s="6">
        <f t="shared" si="185"/>
        <v>3</v>
      </c>
    </row>
    <row r="3945" spans="3:11" x14ac:dyDescent="0.25">
      <c r="C3945" s="14">
        <v>44149</v>
      </c>
      <c r="D3945" s="8">
        <v>0.60416666666666663</v>
      </c>
      <c r="E3945" s="76" t="s">
        <v>231</v>
      </c>
      <c r="F3945" s="8"/>
      <c r="G3945" s="8"/>
      <c r="H3945" s="15">
        <v>5</v>
      </c>
      <c r="I3945" s="13">
        <f t="shared" si="183"/>
        <v>2176</v>
      </c>
      <c r="J3945" s="8">
        <f t="shared" si="184"/>
        <v>3</v>
      </c>
      <c r="K3945" s="6">
        <f t="shared" si="185"/>
        <v>3</v>
      </c>
    </row>
    <row r="3946" spans="3:11" x14ac:dyDescent="0.25">
      <c r="C3946" s="14">
        <v>44149</v>
      </c>
      <c r="D3946" s="8">
        <v>0.60416666666666663</v>
      </c>
      <c r="E3946" s="76" t="s">
        <v>231</v>
      </c>
      <c r="F3946" s="8"/>
      <c r="G3946" s="8"/>
      <c r="H3946" s="15">
        <v>5</v>
      </c>
      <c r="I3946" s="13">
        <f t="shared" si="183"/>
        <v>2176</v>
      </c>
      <c r="J3946" s="8">
        <f t="shared" si="184"/>
        <v>2</v>
      </c>
      <c r="K3946" s="6">
        <f t="shared" si="185"/>
        <v>3</v>
      </c>
    </row>
    <row r="3947" spans="3:11" x14ac:dyDescent="0.25">
      <c r="C3947" s="14">
        <v>44149</v>
      </c>
      <c r="D3947" s="8">
        <v>0.60416666666666663</v>
      </c>
      <c r="E3947" s="76" t="s">
        <v>231</v>
      </c>
      <c r="F3947" s="8"/>
      <c r="G3947" s="8"/>
      <c r="H3947" s="15">
        <v>5</v>
      </c>
      <c r="I3947" s="13">
        <f t="shared" si="183"/>
        <v>2176</v>
      </c>
      <c r="J3947" s="8">
        <f t="shared" si="184"/>
        <v>1</v>
      </c>
      <c r="K3947" s="6">
        <f t="shared" si="185"/>
        <v>3</v>
      </c>
    </row>
    <row r="3948" spans="3:11" x14ac:dyDescent="0.25">
      <c r="C3948" s="14">
        <v>44149</v>
      </c>
      <c r="D3948" s="8">
        <v>0.62847222222222221</v>
      </c>
      <c r="E3948" s="76" t="s">
        <v>231</v>
      </c>
      <c r="F3948" s="8"/>
      <c r="G3948" s="8"/>
      <c r="H3948" s="15">
        <v>6</v>
      </c>
      <c r="I3948" s="13">
        <f t="shared" si="183"/>
        <v>2177</v>
      </c>
      <c r="J3948" s="8">
        <f t="shared" si="184"/>
        <v>1</v>
      </c>
      <c r="K3948" s="6">
        <f t="shared" si="185"/>
        <v>1</v>
      </c>
    </row>
    <row r="3949" spans="3:11" x14ac:dyDescent="0.25">
      <c r="C3949" s="14">
        <v>44149</v>
      </c>
      <c r="D3949" s="8">
        <v>0.65625</v>
      </c>
      <c r="E3949" s="76" t="s">
        <v>231</v>
      </c>
      <c r="F3949" s="8"/>
      <c r="G3949" s="8"/>
      <c r="H3949" s="15">
        <v>7</v>
      </c>
      <c r="I3949" s="13">
        <f t="shared" si="183"/>
        <v>2178</v>
      </c>
      <c r="J3949" s="8">
        <f t="shared" si="184"/>
        <v>3</v>
      </c>
      <c r="K3949" s="6">
        <f t="shared" si="185"/>
        <v>3</v>
      </c>
    </row>
    <row r="3950" spans="3:11" x14ac:dyDescent="0.25">
      <c r="C3950" s="14">
        <v>44149</v>
      </c>
      <c r="D3950" s="8">
        <v>0.65625</v>
      </c>
      <c r="E3950" s="76" t="s">
        <v>231</v>
      </c>
      <c r="F3950" s="8"/>
      <c r="G3950" s="8"/>
      <c r="H3950" s="15">
        <v>7</v>
      </c>
      <c r="I3950" s="13">
        <f t="shared" si="183"/>
        <v>2178</v>
      </c>
      <c r="J3950" s="8">
        <f t="shared" si="184"/>
        <v>2</v>
      </c>
      <c r="K3950" s="6">
        <f t="shared" si="185"/>
        <v>3</v>
      </c>
    </row>
    <row r="3951" spans="3:11" x14ac:dyDescent="0.25">
      <c r="C3951" s="14">
        <v>44149</v>
      </c>
      <c r="D3951" s="8">
        <v>0.65625</v>
      </c>
      <c r="E3951" s="76" t="s">
        <v>231</v>
      </c>
      <c r="F3951" s="8"/>
      <c r="G3951" s="8"/>
      <c r="H3951" s="15">
        <v>7</v>
      </c>
      <c r="I3951" s="13">
        <f t="shared" si="183"/>
        <v>2178</v>
      </c>
      <c r="J3951" s="8">
        <f t="shared" si="184"/>
        <v>1</v>
      </c>
      <c r="K3951" s="6">
        <f t="shared" si="185"/>
        <v>3</v>
      </c>
    </row>
    <row r="3952" spans="3:11" x14ac:dyDescent="0.25">
      <c r="C3952" s="14">
        <v>44149</v>
      </c>
      <c r="D3952" s="8">
        <v>0.68402777777777779</v>
      </c>
      <c r="E3952" s="76" t="s">
        <v>231</v>
      </c>
      <c r="F3952" s="8"/>
      <c r="G3952" s="8"/>
      <c r="H3952" s="15">
        <v>8</v>
      </c>
      <c r="I3952" s="13">
        <f t="shared" si="183"/>
        <v>2179</v>
      </c>
      <c r="J3952" s="8">
        <f t="shared" si="184"/>
        <v>3</v>
      </c>
      <c r="K3952" s="6">
        <f t="shared" si="185"/>
        <v>3</v>
      </c>
    </row>
    <row r="3953" spans="3:11" x14ac:dyDescent="0.25">
      <c r="C3953" s="14">
        <v>44149</v>
      </c>
      <c r="D3953" s="8">
        <v>0.68402777777777779</v>
      </c>
      <c r="E3953" s="76" t="s">
        <v>231</v>
      </c>
      <c r="F3953" s="8"/>
      <c r="G3953" s="8"/>
      <c r="H3953" s="15">
        <v>8</v>
      </c>
      <c r="I3953" s="13">
        <f t="shared" si="183"/>
        <v>2179</v>
      </c>
      <c r="J3953" s="8">
        <f t="shared" si="184"/>
        <v>2</v>
      </c>
      <c r="K3953" s="6">
        <f t="shared" si="185"/>
        <v>3</v>
      </c>
    </row>
    <row r="3954" spans="3:11" x14ac:dyDescent="0.25">
      <c r="C3954" s="14">
        <v>44149</v>
      </c>
      <c r="D3954" s="8">
        <v>0.68402777777777779</v>
      </c>
      <c r="E3954" s="76" t="s">
        <v>231</v>
      </c>
      <c r="F3954" s="8"/>
      <c r="G3954" s="8"/>
      <c r="H3954" s="15">
        <v>8</v>
      </c>
      <c r="I3954" s="13">
        <f t="shared" si="183"/>
        <v>2179</v>
      </c>
      <c r="J3954" s="8">
        <f t="shared" si="184"/>
        <v>1</v>
      </c>
      <c r="K3954" s="6">
        <f t="shared" si="185"/>
        <v>3</v>
      </c>
    </row>
    <row r="3955" spans="3:11" x14ac:dyDescent="0.25">
      <c r="C3955" s="14">
        <v>44149</v>
      </c>
      <c r="D3955" s="8">
        <v>0.71180555555555547</v>
      </c>
      <c r="E3955" s="76" t="s">
        <v>231</v>
      </c>
      <c r="F3955" s="8"/>
      <c r="G3955" s="8"/>
      <c r="H3955" s="15">
        <v>9</v>
      </c>
      <c r="I3955" s="13">
        <f t="shared" si="183"/>
        <v>2180</v>
      </c>
      <c r="J3955" s="8">
        <f t="shared" si="184"/>
        <v>3</v>
      </c>
      <c r="K3955" s="6">
        <f t="shared" si="185"/>
        <v>3</v>
      </c>
    </row>
    <row r="3956" spans="3:11" x14ac:dyDescent="0.25">
      <c r="C3956" s="14">
        <v>44149</v>
      </c>
      <c r="D3956" s="8">
        <v>0.71180555555555547</v>
      </c>
      <c r="E3956" s="76" t="s">
        <v>231</v>
      </c>
      <c r="F3956" s="8"/>
      <c r="G3956" s="8"/>
      <c r="H3956" s="15">
        <v>9</v>
      </c>
      <c r="I3956" s="13">
        <f t="shared" si="183"/>
        <v>2180</v>
      </c>
      <c r="J3956" s="8">
        <f t="shared" si="184"/>
        <v>2</v>
      </c>
      <c r="K3956" s="6">
        <f t="shared" si="185"/>
        <v>3</v>
      </c>
    </row>
    <row r="3957" spans="3:11" x14ac:dyDescent="0.25">
      <c r="C3957" s="14">
        <v>44149</v>
      </c>
      <c r="D3957" s="8">
        <v>0.71180555555555547</v>
      </c>
      <c r="E3957" s="76" t="s">
        <v>231</v>
      </c>
      <c r="F3957" s="8"/>
      <c r="G3957" s="8"/>
      <c r="H3957" s="15">
        <v>9</v>
      </c>
      <c r="I3957" s="13">
        <f t="shared" si="183"/>
        <v>2180</v>
      </c>
      <c r="J3957" s="8">
        <f t="shared" si="184"/>
        <v>1</v>
      </c>
      <c r="K3957" s="6">
        <f t="shared" si="185"/>
        <v>3</v>
      </c>
    </row>
    <row r="3958" spans="3:11" x14ac:dyDescent="0.25">
      <c r="C3958" s="14">
        <v>44149</v>
      </c>
      <c r="D3958" s="8">
        <v>0.73611111111111116</v>
      </c>
      <c r="E3958" s="76" t="s">
        <v>231</v>
      </c>
      <c r="F3958" s="8"/>
      <c r="G3958" s="8"/>
      <c r="H3958" s="15">
        <v>10</v>
      </c>
      <c r="I3958" s="13">
        <f t="shared" si="183"/>
        <v>2181</v>
      </c>
      <c r="J3958" s="8">
        <f t="shared" si="184"/>
        <v>3</v>
      </c>
      <c r="K3958" s="6">
        <f t="shared" si="185"/>
        <v>3</v>
      </c>
    </row>
    <row r="3959" spans="3:11" x14ac:dyDescent="0.25">
      <c r="C3959" s="14">
        <v>44149</v>
      </c>
      <c r="D3959" s="8">
        <v>0.73611111111111116</v>
      </c>
      <c r="E3959" s="76" t="s">
        <v>231</v>
      </c>
      <c r="F3959" s="8"/>
      <c r="G3959" s="8"/>
      <c r="H3959" s="15">
        <v>10</v>
      </c>
      <c r="I3959" s="13">
        <f t="shared" si="183"/>
        <v>2181</v>
      </c>
      <c r="J3959" s="8">
        <f t="shared" si="184"/>
        <v>2</v>
      </c>
      <c r="K3959" s="6">
        <f t="shared" si="185"/>
        <v>3</v>
      </c>
    </row>
    <row r="3960" spans="3:11" x14ac:dyDescent="0.25">
      <c r="C3960" s="14">
        <v>44149</v>
      </c>
      <c r="D3960" s="8">
        <v>0.73611111111111116</v>
      </c>
      <c r="E3960" s="76" t="s">
        <v>231</v>
      </c>
      <c r="F3960" s="8"/>
      <c r="G3960" s="8"/>
      <c r="H3960" s="15">
        <v>10</v>
      </c>
      <c r="I3960" s="13">
        <f t="shared" si="183"/>
        <v>2181</v>
      </c>
      <c r="J3960" s="8">
        <f t="shared" si="184"/>
        <v>1</v>
      </c>
      <c r="K3960" s="6">
        <f t="shared" si="185"/>
        <v>3</v>
      </c>
    </row>
    <row r="3961" spans="3:11" x14ac:dyDescent="0.25">
      <c r="C3961" s="14">
        <v>44156</v>
      </c>
      <c r="D3961" s="8">
        <v>0.50694444444444442</v>
      </c>
      <c r="E3961" s="76" t="s">
        <v>226</v>
      </c>
      <c r="F3961" s="8"/>
      <c r="G3961" s="8"/>
      <c r="H3961" s="15">
        <v>1</v>
      </c>
      <c r="I3961" s="13">
        <f t="shared" si="183"/>
        <v>2182</v>
      </c>
      <c r="J3961" s="8">
        <f t="shared" si="184"/>
        <v>3</v>
      </c>
      <c r="K3961" s="6">
        <f t="shared" si="185"/>
        <v>3</v>
      </c>
    </row>
    <row r="3962" spans="3:11" x14ac:dyDescent="0.25">
      <c r="C3962" s="14">
        <v>44156</v>
      </c>
      <c r="D3962" s="8">
        <v>0.50694444444444442</v>
      </c>
      <c r="E3962" s="76" t="s">
        <v>226</v>
      </c>
      <c r="F3962" s="8"/>
      <c r="G3962" s="8"/>
      <c r="H3962" s="15">
        <v>1</v>
      </c>
      <c r="I3962" s="13">
        <f t="shared" si="183"/>
        <v>2182</v>
      </c>
      <c r="J3962" s="8">
        <f t="shared" si="184"/>
        <v>2</v>
      </c>
      <c r="K3962" s="6">
        <f t="shared" si="185"/>
        <v>3</v>
      </c>
    </row>
    <row r="3963" spans="3:11" x14ac:dyDescent="0.25">
      <c r="C3963" s="14">
        <v>44156</v>
      </c>
      <c r="D3963" s="8">
        <v>0.50694444444444442</v>
      </c>
      <c r="E3963" s="76" t="s">
        <v>226</v>
      </c>
      <c r="F3963" s="8"/>
      <c r="G3963" s="8"/>
      <c r="H3963" s="15">
        <v>1</v>
      </c>
      <c r="I3963" s="13">
        <f t="shared" si="183"/>
        <v>2182</v>
      </c>
      <c r="J3963" s="8">
        <f t="shared" si="184"/>
        <v>1</v>
      </c>
      <c r="K3963" s="6">
        <f t="shared" si="185"/>
        <v>3</v>
      </c>
    </row>
    <row r="3964" spans="3:11" x14ac:dyDescent="0.25">
      <c r="C3964" s="14">
        <v>44156</v>
      </c>
      <c r="D3964" s="8">
        <v>0.52777777777777779</v>
      </c>
      <c r="E3964" s="76" t="s">
        <v>226</v>
      </c>
      <c r="F3964" s="8"/>
      <c r="G3964" s="8"/>
      <c r="H3964" s="15">
        <v>2</v>
      </c>
      <c r="I3964" s="13">
        <f t="shared" si="183"/>
        <v>2183</v>
      </c>
      <c r="J3964" s="8">
        <f t="shared" si="184"/>
        <v>3</v>
      </c>
      <c r="K3964" s="6">
        <f t="shared" si="185"/>
        <v>3</v>
      </c>
    </row>
    <row r="3965" spans="3:11" x14ac:dyDescent="0.25">
      <c r="C3965" s="14">
        <v>44156</v>
      </c>
      <c r="D3965" s="8">
        <v>0.52777777777777779</v>
      </c>
      <c r="E3965" s="76" t="s">
        <v>226</v>
      </c>
      <c r="F3965" s="8"/>
      <c r="G3965" s="8"/>
      <c r="H3965" s="15">
        <v>2</v>
      </c>
      <c r="I3965" s="13">
        <f t="shared" si="183"/>
        <v>2183</v>
      </c>
      <c r="J3965" s="8">
        <f t="shared" si="184"/>
        <v>2</v>
      </c>
      <c r="K3965" s="6">
        <f t="shared" si="185"/>
        <v>3</v>
      </c>
    </row>
    <row r="3966" spans="3:11" x14ac:dyDescent="0.25">
      <c r="C3966" s="14">
        <v>44156</v>
      </c>
      <c r="D3966" s="8">
        <v>0.52777777777777779</v>
      </c>
      <c r="E3966" s="76" t="s">
        <v>226</v>
      </c>
      <c r="F3966" s="8"/>
      <c r="G3966" s="8"/>
      <c r="H3966" s="15">
        <v>2</v>
      </c>
      <c r="I3966" s="13">
        <f t="shared" si="183"/>
        <v>2183</v>
      </c>
      <c r="J3966" s="8">
        <f t="shared" si="184"/>
        <v>1</v>
      </c>
      <c r="K3966" s="6">
        <f t="shared" si="185"/>
        <v>3</v>
      </c>
    </row>
    <row r="3967" spans="3:11" x14ac:dyDescent="0.25">
      <c r="C3967" s="14">
        <v>44156</v>
      </c>
      <c r="D3967" s="8">
        <v>0.55208333333333337</v>
      </c>
      <c r="E3967" s="76" t="s">
        <v>226</v>
      </c>
      <c r="F3967" s="8"/>
      <c r="G3967" s="8"/>
      <c r="H3967" s="15">
        <v>3</v>
      </c>
      <c r="I3967" s="13">
        <f t="shared" si="183"/>
        <v>2184</v>
      </c>
      <c r="J3967" s="8">
        <f t="shared" si="184"/>
        <v>2</v>
      </c>
      <c r="K3967" s="6">
        <f t="shared" si="185"/>
        <v>2</v>
      </c>
    </row>
    <row r="3968" spans="3:11" x14ac:dyDescent="0.25">
      <c r="C3968" s="14">
        <v>44156</v>
      </c>
      <c r="D3968" s="8">
        <v>0.55208333333333337</v>
      </c>
      <c r="E3968" s="76" t="s">
        <v>226</v>
      </c>
      <c r="F3968" s="8"/>
      <c r="G3968" s="8"/>
      <c r="H3968" s="15">
        <v>3</v>
      </c>
      <c r="I3968" s="13">
        <f t="shared" si="183"/>
        <v>2184</v>
      </c>
      <c r="J3968" s="8">
        <f t="shared" si="184"/>
        <v>1</v>
      </c>
      <c r="K3968" s="6">
        <f t="shared" si="185"/>
        <v>2</v>
      </c>
    </row>
    <row r="3969" spans="3:11" x14ac:dyDescent="0.25">
      <c r="C3969" s="14">
        <v>44156</v>
      </c>
      <c r="D3969" s="8">
        <v>0.60069444444444442</v>
      </c>
      <c r="E3969" s="76" t="s">
        <v>226</v>
      </c>
      <c r="F3969" s="8"/>
      <c r="G3969" s="8"/>
      <c r="H3969" s="15">
        <v>5</v>
      </c>
      <c r="I3969" s="13">
        <f t="shared" si="183"/>
        <v>2185</v>
      </c>
      <c r="J3969" s="8">
        <f t="shared" si="184"/>
        <v>3</v>
      </c>
      <c r="K3969" s="6">
        <f t="shared" si="185"/>
        <v>3</v>
      </c>
    </row>
    <row r="3970" spans="3:11" x14ac:dyDescent="0.25">
      <c r="C3970" s="14">
        <v>44156</v>
      </c>
      <c r="D3970" s="8">
        <v>0.60069444444444442</v>
      </c>
      <c r="E3970" s="76" t="s">
        <v>226</v>
      </c>
      <c r="F3970" s="8"/>
      <c r="G3970" s="8"/>
      <c r="H3970" s="15">
        <v>5</v>
      </c>
      <c r="I3970" s="13">
        <f t="shared" si="183"/>
        <v>2185</v>
      </c>
      <c r="J3970" s="8">
        <f t="shared" si="184"/>
        <v>2</v>
      </c>
      <c r="K3970" s="6">
        <f t="shared" si="185"/>
        <v>3</v>
      </c>
    </row>
    <row r="3971" spans="3:11" x14ac:dyDescent="0.25">
      <c r="C3971" s="14">
        <v>44156</v>
      </c>
      <c r="D3971" s="8">
        <v>0.60069444444444442</v>
      </c>
      <c r="E3971" s="76" t="s">
        <v>226</v>
      </c>
      <c r="F3971" s="8"/>
      <c r="G3971" s="8"/>
      <c r="H3971" s="15">
        <v>5</v>
      </c>
      <c r="I3971" s="13">
        <f t="shared" si="183"/>
        <v>2185</v>
      </c>
      <c r="J3971" s="8">
        <f t="shared" si="184"/>
        <v>1</v>
      </c>
      <c r="K3971" s="6">
        <f t="shared" si="185"/>
        <v>3</v>
      </c>
    </row>
    <row r="3972" spans="3:11" x14ac:dyDescent="0.25">
      <c r="C3972" s="14">
        <v>44156</v>
      </c>
      <c r="D3972" s="8">
        <v>0.62847222222222221</v>
      </c>
      <c r="E3972" s="76" t="s">
        <v>226</v>
      </c>
      <c r="F3972" s="8"/>
      <c r="G3972" s="8"/>
      <c r="H3972" s="15">
        <v>6</v>
      </c>
      <c r="I3972" s="13">
        <f t="shared" si="183"/>
        <v>2186</v>
      </c>
      <c r="J3972" s="8">
        <f t="shared" si="184"/>
        <v>3</v>
      </c>
      <c r="K3972" s="6">
        <f t="shared" si="185"/>
        <v>3</v>
      </c>
    </row>
    <row r="3973" spans="3:11" x14ac:dyDescent="0.25">
      <c r="C3973" s="14">
        <v>44156</v>
      </c>
      <c r="D3973" s="8">
        <v>0.62847222222222221</v>
      </c>
      <c r="E3973" s="76" t="s">
        <v>226</v>
      </c>
      <c r="F3973" s="8"/>
      <c r="G3973" s="8"/>
      <c r="H3973" s="15">
        <v>6</v>
      </c>
      <c r="I3973" s="13">
        <f t="shared" si="183"/>
        <v>2186</v>
      </c>
      <c r="J3973" s="8">
        <f t="shared" si="184"/>
        <v>2</v>
      </c>
      <c r="K3973" s="6">
        <f t="shared" si="185"/>
        <v>3</v>
      </c>
    </row>
    <row r="3974" spans="3:11" x14ac:dyDescent="0.25">
      <c r="C3974" s="14">
        <v>44156</v>
      </c>
      <c r="D3974" s="8">
        <v>0.62847222222222221</v>
      </c>
      <c r="E3974" s="76" t="s">
        <v>226</v>
      </c>
      <c r="F3974" s="8"/>
      <c r="G3974" s="8"/>
      <c r="H3974" s="15">
        <v>6</v>
      </c>
      <c r="I3974" s="13">
        <f t="shared" ref="I3974:I4037" si="186">IF(AND(C3974=C3973,H3974=H3973,D3973=D3974),I3973,I3973+1)</f>
        <v>2186</v>
      </c>
      <c r="J3974" s="8">
        <f t="shared" ref="J3974:J4037" si="187">IF(I3974=I3976,3,IF(I3974=I3975,2,1))</f>
        <v>1</v>
      </c>
      <c r="K3974" s="6">
        <f t="shared" ref="K3974:K4037" si="188">IF(J3972=3,3,IF(J3973=3,3,IF(J3973=2,2,J3974)))</f>
        <v>3</v>
      </c>
    </row>
    <row r="3975" spans="3:11" x14ac:dyDescent="0.25">
      <c r="C3975" s="14">
        <v>44156</v>
      </c>
      <c r="D3975" s="8">
        <v>0.65625</v>
      </c>
      <c r="E3975" s="76" t="s">
        <v>226</v>
      </c>
      <c r="F3975" s="8"/>
      <c r="G3975" s="8"/>
      <c r="H3975" s="15">
        <v>7</v>
      </c>
      <c r="I3975" s="13">
        <f t="shared" si="186"/>
        <v>2187</v>
      </c>
      <c r="J3975" s="8">
        <f t="shared" si="187"/>
        <v>3</v>
      </c>
      <c r="K3975" s="6">
        <f t="shared" si="188"/>
        <v>3</v>
      </c>
    </row>
    <row r="3976" spans="3:11" x14ac:dyDescent="0.25">
      <c r="C3976" s="14">
        <v>44156</v>
      </c>
      <c r="D3976" s="8">
        <v>0.65625</v>
      </c>
      <c r="E3976" s="76" t="s">
        <v>226</v>
      </c>
      <c r="F3976" s="8"/>
      <c r="G3976" s="8"/>
      <c r="H3976" s="15">
        <v>7</v>
      </c>
      <c r="I3976" s="13">
        <f t="shared" si="186"/>
        <v>2187</v>
      </c>
      <c r="J3976" s="8">
        <f t="shared" si="187"/>
        <v>2</v>
      </c>
      <c r="K3976" s="6">
        <f t="shared" si="188"/>
        <v>3</v>
      </c>
    </row>
    <row r="3977" spans="3:11" x14ac:dyDescent="0.25">
      <c r="C3977" s="14">
        <v>44156</v>
      </c>
      <c r="D3977" s="8">
        <v>0.65625</v>
      </c>
      <c r="E3977" s="76" t="s">
        <v>226</v>
      </c>
      <c r="F3977" s="8"/>
      <c r="G3977" s="8"/>
      <c r="H3977" s="15">
        <v>7</v>
      </c>
      <c r="I3977" s="13">
        <f t="shared" si="186"/>
        <v>2187</v>
      </c>
      <c r="J3977" s="8">
        <f t="shared" si="187"/>
        <v>1</v>
      </c>
      <c r="K3977" s="6">
        <f t="shared" si="188"/>
        <v>3</v>
      </c>
    </row>
    <row r="3978" spans="3:11" x14ac:dyDescent="0.25">
      <c r="C3978" s="14">
        <v>44156</v>
      </c>
      <c r="D3978" s="8">
        <v>0.68402777777777779</v>
      </c>
      <c r="E3978" s="76" t="s">
        <v>226</v>
      </c>
      <c r="F3978" s="8"/>
      <c r="G3978" s="8"/>
      <c r="H3978" s="15">
        <v>8</v>
      </c>
      <c r="I3978" s="13">
        <f t="shared" si="186"/>
        <v>2188</v>
      </c>
      <c r="J3978" s="8">
        <f t="shared" si="187"/>
        <v>3</v>
      </c>
      <c r="K3978" s="6">
        <f t="shared" si="188"/>
        <v>3</v>
      </c>
    </row>
    <row r="3979" spans="3:11" x14ac:dyDescent="0.25">
      <c r="C3979" s="14">
        <v>44156</v>
      </c>
      <c r="D3979" s="8">
        <v>0.68402777777777779</v>
      </c>
      <c r="E3979" s="76" t="s">
        <v>226</v>
      </c>
      <c r="F3979" s="8"/>
      <c r="G3979" s="8"/>
      <c r="H3979" s="15">
        <v>8</v>
      </c>
      <c r="I3979" s="13">
        <f t="shared" si="186"/>
        <v>2188</v>
      </c>
      <c r="J3979" s="8">
        <f t="shared" si="187"/>
        <v>2</v>
      </c>
      <c r="K3979" s="6">
        <f t="shared" si="188"/>
        <v>3</v>
      </c>
    </row>
    <row r="3980" spans="3:11" x14ac:dyDescent="0.25">
      <c r="C3980" s="14">
        <v>44156</v>
      </c>
      <c r="D3980" s="8">
        <v>0.68402777777777779</v>
      </c>
      <c r="E3980" s="76" t="s">
        <v>226</v>
      </c>
      <c r="F3980" s="8"/>
      <c r="G3980" s="8"/>
      <c r="H3980" s="15">
        <v>8</v>
      </c>
      <c r="I3980" s="13">
        <f t="shared" si="186"/>
        <v>2188</v>
      </c>
      <c r="J3980" s="8">
        <f t="shared" si="187"/>
        <v>1</v>
      </c>
      <c r="K3980" s="6">
        <f t="shared" si="188"/>
        <v>3</v>
      </c>
    </row>
    <row r="3981" spans="3:11" x14ac:dyDescent="0.25">
      <c r="C3981" s="14">
        <v>44156</v>
      </c>
      <c r="D3981" s="8">
        <v>0.71180555555555547</v>
      </c>
      <c r="E3981" s="76" t="s">
        <v>226</v>
      </c>
      <c r="F3981" s="8"/>
      <c r="G3981" s="8"/>
      <c r="H3981" s="15">
        <v>9</v>
      </c>
      <c r="I3981" s="13">
        <f t="shared" si="186"/>
        <v>2189</v>
      </c>
      <c r="J3981" s="8">
        <f t="shared" si="187"/>
        <v>3</v>
      </c>
      <c r="K3981" s="6">
        <f t="shared" si="188"/>
        <v>3</v>
      </c>
    </row>
    <row r="3982" spans="3:11" x14ac:dyDescent="0.25">
      <c r="C3982" s="14">
        <v>44156</v>
      </c>
      <c r="D3982" s="8">
        <v>0.71180555555555547</v>
      </c>
      <c r="E3982" s="76" t="s">
        <v>226</v>
      </c>
      <c r="F3982" s="8"/>
      <c r="G3982" s="8"/>
      <c r="H3982" s="15">
        <v>9</v>
      </c>
      <c r="I3982" s="13">
        <f t="shared" si="186"/>
        <v>2189</v>
      </c>
      <c r="J3982" s="8">
        <f t="shared" si="187"/>
        <v>2</v>
      </c>
      <c r="K3982" s="6">
        <f t="shared" si="188"/>
        <v>3</v>
      </c>
    </row>
    <row r="3983" spans="3:11" x14ac:dyDescent="0.25">
      <c r="C3983" s="14">
        <v>44156</v>
      </c>
      <c r="D3983" s="8">
        <v>0.71180555555555547</v>
      </c>
      <c r="E3983" s="76" t="s">
        <v>226</v>
      </c>
      <c r="F3983" s="8"/>
      <c r="G3983" s="8"/>
      <c r="H3983" s="15">
        <v>9</v>
      </c>
      <c r="I3983" s="13">
        <f t="shared" si="186"/>
        <v>2189</v>
      </c>
      <c r="J3983" s="8">
        <f t="shared" si="187"/>
        <v>1</v>
      </c>
      <c r="K3983" s="6">
        <f t="shared" si="188"/>
        <v>3</v>
      </c>
    </row>
    <row r="3984" spans="3:11" x14ac:dyDescent="0.25">
      <c r="C3984" s="14">
        <v>44156</v>
      </c>
      <c r="D3984" s="8">
        <v>0.73611111111111116</v>
      </c>
      <c r="E3984" s="76" t="s">
        <v>226</v>
      </c>
      <c r="F3984" s="8"/>
      <c r="G3984" s="8"/>
      <c r="H3984" s="15">
        <v>10</v>
      </c>
      <c r="I3984" s="13">
        <f t="shared" si="186"/>
        <v>2190</v>
      </c>
      <c r="J3984" s="8">
        <f t="shared" si="187"/>
        <v>3</v>
      </c>
      <c r="K3984" s="6">
        <f t="shared" si="188"/>
        <v>3</v>
      </c>
    </row>
    <row r="3985" spans="3:11" x14ac:dyDescent="0.25">
      <c r="C3985" s="14">
        <v>44156</v>
      </c>
      <c r="D3985" s="8">
        <v>0.73611111111111116</v>
      </c>
      <c r="E3985" s="76" t="s">
        <v>226</v>
      </c>
      <c r="F3985" s="8"/>
      <c r="G3985" s="8"/>
      <c r="H3985" s="15">
        <v>10</v>
      </c>
      <c r="I3985" s="13">
        <f t="shared" si="186"/>
        <v>2190</v>
      </c>
      <c r="J3985" s="8">
        <f t="shared" si="187"/>
        <v>2</v>
      </c>
      <c r="K3985" s="6">
        <f t="shared" si="188"/>
        <v>3</v>
      </c>
    </row>
    <row r="3986" spans="3:11" x14ac:dyDescent="0.25">
      <c r="C3986" s="14">
        <v>44156</v>
      </c>
      <c r="D3986" s="8">
        <v>0.73611111111111116</v>
      </c>
      <c r="E3986" s="76" t="s">
        <v>226</v>
      </c>
      <c r="F3986" s="8"/>
      <c r="G3986" s="8"/>
      <c r="H3986" s="15">
        <v>10</v>
      </c>
      <c r="I3986" s="13">
        <f t="shared" si="186"/>
        <v>2190</v>
      </c>
      <c r="J3986" s="8">
        <f t="shared" si="187"/>
        <v>1</v>
      </c>
      <c r="K3986" s="6">
        <f t="shared" si="188"/>
        <v>3</v>
      </c>
    </row>
    <row r="3987" spans="3:11" x14ac:dyDescent="0.25">
      <c r="C3987" s="14">
        <v>44163</v>
      </c>
      <c r="D3987" s="8">
        <v>0.53819444444444442</v>
      </c>
      <c r="E3987" s="76" t="s">
        <v>125</v>
      </c>
      <c r="F3987" s="8"/>
      <c r="G3987" s="8"/>
      <c r="H3987" s="15">
        <v>1</v>
      </c>
      <c r="I3987" s="13">
        <f t="shared" si="186"/>
        <v>2191</v>
      </c>
      <c r="J3987" s="8">
        <f t="shared" si="187"/>
        <v>3</v>
      </c>
      <c r="K3987" s="6">
        <f t="shared" si="188"/>
        <v>3</v>
      </c>
    </row>
    <row r="3988" spans="3:11" x14ac:dyDescent="0.25">
      <c r="C3988" s="14">
        <v>44163</v>
      </c>
      <c r="D3988" s="8">
        <v>0.53819444444444442</v>
      </c>
      <c r="E3988" s="76" t="s">
        <v>125</v>
      </c>
      <c r="F3988" s="8"/>
      <c r="G3988" s="8"/>
      <c r="H3988" s="15">
        <v>1</v>
      </c>
      <c r="I3988" s="13">
        <f t="shared" si="186"/>
        <v>2191</v>
      </c>
      <c r="J3988" s="8">
        <f t="shared" si="187"/>
        <v>2</v>
      </c>
      <c r="K3988" s="6">
        <f t="shared" si="188"/>
        <v>3</v>
      </c>
    </row>
    <row r="3989" spans="3:11" x14ac:dyDescent="0.25">
      <c r="C3989" s="14">
        <v>44163</v>
      </c>
      <c r="D3989" s="8">
        <v>0.53819444444444442</v>
      </c>
      <c r="E3989" s="76" t="s">
        <v>125</v>
      </c>
      <c r="F3989" s="8"/>
      <c r="G3989" s="8"/>
      <c r="H3989" s="15">
        <v>1</v>
      </c>
      <c r="I3989" s="13">
        <f t="shared" si="186"/>
        <v>2191</v>
      </c>
      <c r="J3989" s="8">
        <f t="shared" si="187"/>
        <v>1</v>
      </c>
      <c r="K3989" s="6">
        <f t="shared" si="188"/>
        <v>3</v>
      </c>
    </row>
    <row r="3990" spans="3:11" x14ac:dyDescent="0.25">
      <c r="C3990" s="14">
        <v>44163</v>
      </c>
      <c r="D3990" s="8">
        <v>0.61111111111111105</v>
      </c>
      <c r="E3990" s="76" t="s">
        <v>125</v>
      </c>
      <c r="F3990" s="8"/>
      <c r="G3990" s="8"/>
      <c r="H3990" s="15">
        <v>4</v>
      </c>
      <c r="I3990" s="13">
        <f t="shared" si="186"/>
        <v>2192</v>
      </c>
      <c r="J3990" s="8">
        <f t="shared" si="187"/>
        <v>3</v>
      </c>
      <c r="K3990" s="6">
        <f t="shared" si="188"/>
        <v>3</v>
      </c>
    </row>
    <row r="3991" spans="3:11" x14ac:dyDescent="0.25">
      <c r="C3991" s="14">
        <v>44163</v>
      </c>
      <c r="D3991" s="8">
        <v>0.61111111111111105</v>
      </c>
      <c r="E3991" s="76" t="s">
        <v>125</v>
      </c>
      <c r="F3991" s="8"/>
      <c r="G3991" s="8"/>
      <c r="H3991" s="15">
        <v>4</v>
      </c>
      <c r="I3991" s="13">
        <f t="shared" si="186"/>
        <v>2192</v>
      </c>
      <c r="J3991" s="8">
        <f t="shared" si="187"/>
        <v>2</v>
      </c>
      <c r="K3991" s="6">
        <f t="shared" si="188"/>
        <v>3</v>
      </c>
    </row>
    <row r="3992" spans="3:11" x14ac:dyDescent="0.25">
      <c r="C3992" s="14">
        <v>44163</v>
      </c>
      <c r="D3992" s="8">
        <v>0.61111111111111105</v>
      </c>
      <c r="E3992" s="76" t="s">
        <v>125</v>
      </c>
      <c r="F3992" s="8"/>
      <c r="G3992" s="8"/>
      <c r="H3992" s="15">
        <v>4</v>
      </c>
      <c r="I3992" s="13">
        <f t="shared" si="186"/>
        <v>2192</v>
      </c>
      <c r="J3992" s="8">
        <f t="shared" si="187"/>
        <v>1</v>
      </c>
      <c r="K3992" s="6">
        <f t="shared" si="188"/>
        <v>3</v>
      </c>
    </row>
    <row r="3993" spans="3:11" x14ac:dyDescent="0.25">
      <c r="C3993" s="14">
        <v>44163</v>
      </c>
      <c r="D3993" s="8">
        <v>0.63888888888888895</v>
      </c>
      <c r="E3993" s="76" t="s">
        <v>125</v>
      </c>
      <c r="F3993" s="8"/>
      <c r="G3993" s="8"/>
      <c r="H3993" s="15">
        <v>5</v>
      </c>
      <c r="I3993" s="13">
        <f t="shared" si="186"/>
        <v>2193</v>
      </c>
      <c r="J3993" s="8">
        <f t="shared" si="187"/>
        <v>2</v>
      </c>
      <c r="K3993" s="6">
        <f t="shared" si="188"/>
        <v>2</v>
      </c>
    </row>
    <row r="3994" spans="3:11" x14ac:dyDescent="0.25">
      <c r="C3994" s="14">
        <v>44163</v>
      </c>
      <c r="D3994" s="8">
        <v>0.63888888888888895</v>
      </c>
      <c r="E3994" s="76" t="s">
        <v>125</v>
      </c>
      <c r="F3994" s="8"/>
      <c r="G3994" s="8"/>
      <c r="H3994" s="15">
        <v>5</v>
      </c>
      <c r="I3994" s="13">
        <f t="shared" si="186"/>
        <v>2193</v>
      </c>
      <c r="J3994" s="8">
        <f t="shared" si="187"/>
        <v>1</v>
      </c>
      <c r="K3994" s="6">
        <f t="shared" si="188"/>
        <v>2</v>
      </c>
    </row>
    <row r="3995" spans="3:11" x14ac:dyDescent="0.25">
      <c r="C3995" s="14">
        <v>44163</v>
      </c>
      <c r="D3995" s="8">
        <v>0.66666666666666663</v>
      </c>
      <c r="E3995" s="76" t="s">
        <v>125</v>
      </c>
      <c r="F3995" s="8"/>
      <c r="G3995" s="8"/>
      <c r="H3995" s="15">
        <v>6</v>
      </c>
      <c r="I3995" s="13">
        <f t="shared" si="186"/>
        <v>2194</v>
      </c>
      <c r="J3995" s="8">
        <f t="shared" si="187"/>
        <v>3</v>
      </c>
      <c r="K3995" s="6">
        <f t="shared" si="188"/>
        <v>3</v>
      </c>
    </row>
    <row r="3996" spans="3:11" x14ac:dyDescent="0.25">
      <c r="C3996" s="14">
        <v>44163</v>
      </c>
      <c r="D3996" s="8">
        <v>0.66666666666666663</v>
      </c>
      <c r="E3996" s="76" t="s">
        <v>125</v>
      </c>
      <c r="F3996" s="8"/>
      <c r="G3996" s="8"/>
      <c r="H3996" s="15">
        <v>6</v>
      </c>
      <c r="I3996" s="13">
        <f t="shared" si="186"/>
        <v>2194</v>
      </c>
      <c r="J3996" s="8">
        <f t="shared" si="187"/>
        <v>2</v>
      </c>
      <c r="K3996" s="6">
        <f t="shared" si="188"/>
        <v>3</v>
      </c>
    </row>
    <row r="3997" spans="3:11" x14ac:dyDescent="0.25">
      <c r="C3997" s="14">
        <v>44163</v>
      </c>
      <c r="D3997" s="8">
        <v>0.66666666666666663</v>
      </c>
      <c r="E3997" s="76" t="s">
        <v>125</v>
      </c>
      <c r="F3997" s="8"/>
      <c r="G3997" s="8"/>
      <c r="H3997" s="15">
        <v>6</v>
      </c>
      <c r="I3997" s="13">
        <f t="shared" si="186"/>
        <v>2194</v>
      </c>
      <c r="J3997" s="8">
        <f t="shared" si="187"/>
        <v>1</v>
      </c>
      <c r="K3997" s="6">
        <f t="shared" si="188"/>
        <v>3</v>
      </c>
    </row>
    <row r="3998" spans="3:11" x14ac:dyDescent="0.25">
      <c r="C3998" s="14">
        <v>44163</v>
      </c>
      <c r="D3998" s="8">
        <v>0.69444444444444453</v>
      </c>
      <c r="E3998" s="76" t="s">
        <v>125</v>
      </c>
      <c r="F3998" s="8"/>
      <c r="G3998" s="8"/>
      <c r="H3998" s="15">
        <v>7</v>
      </c>
      <c r="I3998" s="13">
        <f t="shared" si="186"/>
        <v>2195</v>
      </c>
      <c r="J3998" s="8">
        <f t="shared" si="187"/>
        <v>3</v>
      </c>
      <c r="K3998" s="6">
        <f t="shared" si="188"/>
        <v>3</v>
      </c>
    </row>
    <row r="3999" spans="3:11" x14ac:dyDescent="0.25">
      <c r="C3999" s="14">
        <v>44163</v>
      </c>
      <c r="D3999" s="8">
        <v>0.69444444444444453</v>
      </c>
      <c r="E3999" s="76" t="s">
        <v>125</v>
      </c>
      <c r="F3999" s="8"/>
      <c r="G3999" s="8"/>
      <c r="H3999" s="15">
        <v>7</v>
      </c>
      <c r="I3999" s="13">
        <f t="shared" si="186"/>
        <v>2195</v>
      </c>
      <c r="J3999" s="8">
        <f t="shared" si="187"/>
        <v>2</v>
      </c>
      <c r="K3999" s="6">
        <f t="shared" si="188"/>
        <v>3</v>
      </c>
    </row>
    <row r="4000" spans="3:11" x14ac:dyDescent="0.25">
      <c r="C4000" s="14">
        <v>44163</v>
      </c>
      <c r="D4000" s="8">
        <v>0.69444444444444453</v>
      </c>
      <c r="E4000" s="76" t="s">
        <v>125</v>
      </c>
      <c r="F4000" s="8"/>
      <c r="G4000" s="8"/>
      <c r="H4000" s="15">
        <v>7</v>
      </c>
      <c r="I4000" s="13">
        <f t="shared" si="186"/>
        <v>2195</v>
      </c>
      <c r="J4000" s="8">
        <f t="shared" si="187"/>
        <v>1</v>
      </c>
      <c r="K4000" s="6">
        <f t="shared" si="188"/>
        <v>3</v>
      </c>
    </row>
    <row r="4001" spans="3:11" x14ac:dyDescent="0.25">
      <c r="C4001" s="14">
        <v>44163</v>
      </c>
      <c r="D4001" s="8">
        <v>0.72222222222222221</v>
      </c>
      <c r="E4001" s="76" t="s">
        <v>125</v>
      </c>
      <c r="F4001" s="8"/>
      <c r="G4001" s="8"/>
      <c r="H4001" s="15">
        <v>8</v>
      </c>
      <c r="I4001" s="13">
        <f t="shared" si="186"/>
        <v>2196</v>
      </c>
      <c r="J4001" s="8">
        <f t="shared" si="187"/>
        <v>3</v>
      </c>
      <c r="K4001" s="6">
        <f t="shared" si="188"/>
        <v>3</v>
      </c>
    </row>
    <row r="4002" spans="3:11" x14ac:dyDescent="0.25">
      <c r="C4002" s="14">
        <v>44163</v>
      </c>
      <c r="D4002" s="8">
        <v>0.72222222222222221</v>
      </c>
      <c r="E4002" s="76" t="s">
        <v>125</v>
      </c>
      <c r="F4002" s="8"/>
      <c r="G4002" s="8"/>
      <c r="H4002" s="15">
        <v>8</v>
      </c>
      <c r="I4002" s="13">
        <f t="shared" si="186"/>
        <v>2196</v>
      </c>
      <c r="J4002" s="8">
        <f t="shared" si="187"/>
        <v>2</v>
      </c>
      <c r="K4002" s="6">
        <f t="shared" si="188"/>
        <v>3</v>
      </c>
    </row>
    <row r="4003" spans="3:11" x14ac:dyDescent="0.25">
      <c r="C4003" s="14">
        <v>44163</v>
      </c>
      <c r="D4003" s="8">
        <v>0.72222222222222221</v>
      </c>
      <c r="E4003" s="76" t="s">
        <v>125</v>
      </c>
      <c r="F4003" s="8"/>
      <c r="G4003" s="8"/>
      <c r="H4003" s="15">
        <v>8</v>
      </c>
      <c r="I4003" s="13">
        <f t="shared" si="186"/>
        <v>2196</v>
      </c>
      <c r="J4003" s="8">
        <f t="shared" si="187"/>
        <v>1</v>
      </c>
      <c r="K4003" s="6">
        <f t="shared" si="188"/>
        <v>3</v>
      </c>
    </row>
    <row r="4004" spans="3:11" x14ac:dyDescent="0.25">
      <c r="C4004" s="14">
        <v>44163</v>
      </c>
      <c r="D4004" s="8">
        <v>0.74652777777777779</v>
      </c>
      <c r="E4004" s="76" t="s">
        <v>125</v>
      </c>
      <c r="F4004" s="8"/>
      <c r="G4004" s="8"/>
      <c r="H4004" s="15">
        <v>9</v>
      </c>
      <c r="I4004" s="13">
        <f t="shared" si="186"/>
        <v>2197</v>
      </c>
      <c r="J4004" s="8">
        <f t="shared" si="187"/>
        <v>3</v>
      </c>
      <c r="K4004" s="6">
        <f t="shared" si="188"/>
        <v>3</v>
      </c>
    </row>
    <row r="4005" spans="3:11" x14ac:dyDescent="0.25">
      <c r="C4005" s="14">
        <v>44163</v>
      </c>
      <c r="D4005" s="8">
        <v>0.74652777777777779</v>
      </c>
      <c r="E4005" s="76" t="s">
        <v>125</v>
      </c>
      <c r="F4005" s="8"/>
      <c r="G4005" s="8"/>
      <c r="H4005" s="15">
        <v>9</v>
      </c>
      <c r="I4005" s="13">
        <f t="shared" si="186"/>
        <v>2197</v>
      </c>
      <c r="J4005" s="8">
        <f t="shared" si="187"/>
        <v>2</v>
      </c>
      <c r="K4005" s="6">
        <f t="shared" si="188"/>
        <v>3</v>
      </c>
    </row>
    <row r="4006" spans="3:11" x14ac:dyDescent="0.25">
      <c r="C4006" s="14">
        <v>44163</v>
      </c>
      <c r="D4006" s="8">
        <v>0.74652777777777779</v>
      </c>
      <c r="E4006" s="76" t="s">
        <v>125</v>
      </c>
      <c r="F4006" s="8"/>
      <c r="G4006" s="8"/>
      <c r="H4006" s="15">
        <v>9</v>
      </c>
      <c r="I4006" s="13">
        <f t="shared" si="186"/>
        <v>2197</v>
      </c>
      <c r="J4006" s="8">
        <f t="shared" si="187"/>
        <v>1</v>
      </c>
      <c r="K4006" s="6">
        <f t="shared" si="188"/>
        <v>3</v>
      </c>
    </row>
    <row r="4007" spans="3:11" x14ac:dyDescent="0.25">
      <c r="C4007" s="14">
        <v>44170</v>
      </c>
      <c r="D4007" s="8">
        <v>0.63541666666666663</v>
      </c>
      <c r="E4007" s="76" t="s">
        <v>230</v>
      </c>
      <c r="F4007" s="8"/>
      <c r="G4007" s="8"/>
      <c r="H4007" s="15">
        <v>5</v>
      </c>
      <c r="I4007" s="13">
        <f t="shared" si="186"/>
        <v>2198</v>
      </c>
      <c r="J4007" s="8">
        <f t="shared" si="187"/>
        <v>3</v>
      </c>
      <c r="K4007" s="6">
        <f t="shared" si="188"/>
        <v>3</v>
      </c>
    </row>
    <row r="4008" spans="3:11" x14ac:dyDescent="0.25">
      <c r="C4008" s="14">
        <v>44170</v>
      </c>
      <c r="D4008" s="8">
        <v>0.63541666666666663</v>
      </c>
      <c r="E4008" s="76" t="s">
        <v>230</v>
      </c>
      <c r="F4008" s="8"/>
      <c r="G4008" s="8"/>
      <c r="H4008" s="15">
        <v>5</v>
      </c>
      <c r="I4008" s="13">
        <f t="shared" si="186"/>
        <v>2198</v>
      </c>
      <c r="J4008" s="8">
        <f t="shared" si="187"/>
        <v>2</v>
      </c>
      <c r="K4008" s="6">
        <f t="shared" si="188"/>
        <v>3</v>
      </c>
    </row>
    <row r="4009" spans="3:11" x14ac:dyDescent="0.25">
      <c r="C4009" s="14">
        <v>44170</v>
      </c>
      <c r="D4009" s="8">
        <v>0.63541666666666663</v>
      </c>
      <c r="E4009" s="76" t="s">
        <v>230</v>
      </c>
      <c r="F4009" s="8"/>
      <c r="G4009" s="8"/>
      <c r="H4009" s="15">
        <v>5</v>
      </c>
      <c r="I4009" s="13">
        <f t="shared" si="186"/>
        <v>2198</v>
      </c>
      <c r="J4009" s="8">
        <f t="shared" si="187"/>
        <v>1</v>
      </c>
      <c r="K4009" s="6">
        <f t="shared" si="188"/>
        <v>3</v>
      </c>
    </row>
    <row r="4010" spans="3:11" x14ac:dyDescent="0.25">
      <c r="C4010" s="14">
        <v>44170</v>
      </c>
      <c r="D4010" s="8">
        <v>0.66319444444444442</v>
      </c>
      <c r="E4010" s="76" t="s">
        <v>230</v>
      </c>
      <c r="F4010" s="8"/>
      <c r="G4010" s="8"/>
      <c r="H4010" s="15">
        <v>6</v>
      </c>
      <c r="I4010" s="13">
        <f t="shared" si="186"/>
        <v>2199</v>
      </c>
      <c r="J4010" s="8">
        <f t="shared" si="187"/>
        <v>3</v>
      </c>
      <c r="K4010" s="6">
        <f t="shared" si="188"/>
        <v>3</v>
      </c>
    </row>
    <row r="4011" spans="3:11" x14ac:dyDescent="0.25">
      <c r="C4011" s="14">
        <v>44170</v>
      </c>
      <c r="D4011" s="8">
        <v>0.66319444444444442</v>
      </c>
      <c r="E4011" s="76" t="s">
        <v>230</v>
      </c>
      <c r="F4011" s="8"/>
      <c r="G4011" s="8"/>
      <c r="H4011" s="15">
        <v>6</v>
      </c>
      <c r="I4011" s="13">
        <f t="shared" si="186"/>
        <v>2199</v>
      </c>
      <c r="J4011" s="8">
        <f t="shared" si="187"/>
        <v>2</v>
      </c>
      <c r="K4011" s="6">
        <f t="shared" si="188"/>
        <v>3</v>
      </c>
    </row>
    <row r="4012" spans="3:11" x14ac:dyDescent="0.25">
      <c r="C4012" s="14">
        <v>44170</v>
      </c>
      <c r="D4012" s="8">
        <v>0.66319444444444442</v>
      </c>
      <c r="E4012" s="76" t="s">
        <v>230</v>
      </c>
      <c r="F4012" s="8"/>
      <c r="G4012" s="8"/>
      <c r="H4012" s="15">
        <v>6</v>
      </c>
      <c r="I4012" s="13">
        <f t="shared" si="186"/>
        <v>2199</v>
      </c>
      <c r="J4012" s="8">
        <f t="shared" si="187"/>
        <v>1</v>
      </c>
      <c r="K4012" s="6">
        <f t="shared" si="188"/>
        <v>3</v>
      </c>
    </row>
    <row r="4013" spans="3:11" x14ac:dyDescent="0.25">
      <c r="C4013" s="14">
        <v>44170</v>
      </c>
      <c r="D4013" s="8">
        <v>0.69097222222222221</v>
      </c>
      <c r="E4013" s="76" t="s">
        <v>230</v>
      </c>
      <c r="F4013" s="8"/>
      <c r="G4013" s="8"/>
      <c r="H4013" s="15">
        <v>7</v>
      </c>
      <c r="I4013" s="13">
        <f t="shared" si="186"/>
        <v>2200</v>
      </c>
      <c r="J4013" s="8">
        <f t="shared" si="187"/>
        <v>3</v>
      </c>
      <c r="K4013" s="6">
        <f t="shared" si="188"/>
        <v>3</v>
      </c>
    </row>
    <row r="4014" spans="3:11" x14ac:dyDescent="0.25">
      <c r="C4014" s="14">
        <v>44170</v>
      </c>
      <c r="D4014" s="8">
        <v>0.69097222222222221</v>
      </c>
      <c r="E4014" s="76" t="s">
        <v>230</v>
      </c>
      <c r="F4014" s="8"/>
      <c r="G4014" s="8"/>
      <c r="H4014" s="15">
        <v>7</v>
      </c>
      <c r="I4014" s="13">
        <f t="shared" si="186"/>
        <v>2200</v>
      </c>
      <c r="J4014" s="8">
        <f t="shared" si="187"/>
        <v>2</v>
      </c>
      <c r="K4014" s="6">
        <f t="shared" si="188"/>
        <v>3</v>
      </c>
    </row>
    <row r="4015" spans="3:11" x14ac:dyDescent="0.25">
      <c r="C4015" s="14">
        <v>44170</v>
      </c>
      <c r="D4015" s="8">
        <v>0.69097222222222221</v>
      </c>
      <c r="E4015" s="76" t="s">
        <v>230</v>
      </c>
      <c r="F4015" s="8"/>
      <c r="G4015" s="8"/>
      <c r="H4015" s="15">
        <v>7</v>
      </c>
      <c r="I4015" s="13">
        <f t="shared" si="186"/>
        <v>2200</v>
      </c>
      <c r="J4015" s="8">
        <f t="shared" si="187"/>
        <v>1</v>
      </c>
      <c r="K4015" s="6">
        <f t="shared" si="188"/>
        <v>3</v>
      </c>
    </row>
    <row r="4016" spans="3:11" x14ac:dyDescent="0.25">
      <c r="C4016" s="14">
        <v>44170</v>
      </c>
      <c r="D4016" s="8">
        <v>0.71875</v>
      </c>
      <c r="E4016" s="76" t="s">
        <v>230</v>
      </c>
      <c r="F4016" s="8"/>
      <c r="G4016" s="8"/>
      <c r="H4016" s="15">
        <v>8</v>
      </c>
      <c r="I4016" s="13">
        <f t="shared" si="186"/>
        <v>2201</v>
      </c>
      <c r="J4016" s="8">
        <f t="shared" si="187"/>
        <v>3</v>
      </c>
      <c r="K4016" s="6">
        <f t="shared" si="188"/>
        <v>3</v>
      </c>
    </row>
    <row r="4017" spans="3:11" x14ac:dyDescent="0.25">
      <c r="C4017" s="14">
        <v>44170</v>
      </c>
      <c r="D4017" s="8">
        <v>0.71875</v>
      </c>
      <c r="E4017" s="76" t="s">
        <v>230</v>
      </c>
      <c r="F4017" s="8"/>
      <c r="G4017" s="8"/>
      <c r="H4017" s="15">
        <v>8</v>
      </c>
      <c r="I4017" s="13">
        <f t="shared" si="186"/>
        <v>2201</v>
      </c>
      <c r="J4017" s="8">
        <f t="shared" si="187"/>
        <v>2</v>
      </c>
      <c r="K4017" s="6">
        <f t="shared" si="188"/>
        <v>3</v>
      </c>
    </row>
    <row r="4018" spans="3:11" x14ac:dyDescent="0.25">
      <c r="C4018" s="14">
        <v>44170</v>
      </c>
      <c r="D4018" s="8">
        <v>0.71875</v>
      </c>
      <c r="E4018" s="76" t="s">
        <v>230</v>
      </c>
      <c r="F4018" s="8"/>
      <c r="G4018" s="8"/>
      <c r="H4018" s="15">
        <v>8</v>
      </c>
      <c r="I4018" s="13">
        <f t="shared" si="186"/>
        <v>2201</v>
      </c>
      <c r="J4018" s="8">
        <f t="shared" si="187"/>
        <v>1</v>
      </c>
      <c r="K4018" s="6">
        <f t="shared" si="188"/>
        <v>3</v>
      </c>
    </row>
    <row r="4019" spans="3:11" x14ac:dyDescent="0.25">
      <c r="C4019" s="14">
        <v>44177</v>
      </c>
      <c r="D4019" s="8">
        <v>0.58680555555555558</v>
      </c>
      <c r="E4019" s="76" t="s">
        <v>225</v>
      </c>
      <c r="F4019" s="8"/>
      <c r="G4019" s="8"/>
      <c r="H4019" s="15">
        <v>3</v>
      </c>
      <c r="I4019" s="13">
        <f t="shared" si="186"/>
        <v>2202</v>
      </c>
      <c r="J4019" s="8">
        <f t="shared" si="187"/>
        <v>3</v>
      </c>
      <c r="K4019" s="6">
        <f t="shared" si="188"/>
        <v>3</v>
      </c>
    </row>
    <row r="4020" spans="3:11" x14ac:dyDescent="0.25">
      <c r="C4020" s="14">
        <v>44177</v>
      </c>
      <c r="D4020" s="8">
        <v>0.58680555555555558</v>
      </c>
      <c r="E4020" s="76" t="s">
        <v>225</v>
      </c>
      <c r="F4020" s="8"/>
      <c r="G4020" s="8"/>
      <c r="H4020" s="15">
        <v>3</v>
      </c>
      <c r="I4020" s="13">
        <f t="shared" si="186"/>
        <v>2202</v>
      </c>
      <c r="J4020" s="8">
        <f t="shared" si="187"/>
        <v>2</v>
      </c>
      <c r="K4020" s="6">
        <f t="shared" si="188"/>
        <v>3</v>
      </c>
    </row>
    <row r="4021" spans="3:11" x14ac:dyDescent="0.25">
      <c r="C4021" s="14">
        <v>44177</v>
      </c>
      <c r="D4021" s="8">
        <v>0.58680555555555558</v>
      </c>
      <c r="E4021" s="76" t="s">
        <v>225</v>
      </c>
      <c r="F4021" s="8"/>
      <c r="G4021" s="8"/>
      <c r="H4021" s="15">
        <v>3</v>
      </c>
      <c r="I4021" s="13">
        <f t="shared" si="186"/>
        <v>2202</v>
      </c>
      <c r="J4021" s="8">
        <f t="shared" si="187"/>
        <v>1</v>
      </c>
      <c r="K4021" s="6">
        <f t="shared" si="188"/>
        <v>3</v>
      </c>
    </row>
    <row r="4022" spans="3:11" x14ac:dyDescent="0.25">
      <c r="C4022" s="14">
        <v>44177</v>
      </c>
      <c r="D4022" s="8">
        <v>0.61111111111111105</v>
      </c>
      <c r="E4022" s="76" t="s">
        <v>225</v>
      </c>
      <c r="F4022" s="8"/>
      <c r="G4022" s="8"/>
      <c r="H4022" s="15">
        <v>4</v>
      </c>
      <c r="I4022" s="13">
        <f t="shared" si="186"/>
        <v>2203</v>
      </c>
      <c r="J4022" s="8">
        <f t="shared" si="187"/>
        <v>3</v>
      </c>
      <c r="K4022" s="6">
        <f t="shared" si="188"/>
        <v>3</v>
      </c>
    </row>
    <row r="4023" spans="3:11" x14ac:dyDescent="0.25">
      <c r="C4023" s="14">
        <v>44177</v>
      </c>
      <c r="D4023" s="8">
        <v>0.61111111111111105</v>
      </c>
      <c r="E4023" s="76" t="s">
        <v>225</v>
      </c>
      <c r="F4023" s="8"/>
      <c r="G4023" s="8"/>
      <c r="H4023" s="15">
        <v>4</v>
      </c>
      <c r="I4023" s="13">
        <f t="shared" si="186"/>
        <v>2203</v>
      </c>
      <c r="J4023" s="8">
        <f t="shared" si="187"/>
        <v>2</v>
      </c>
      <c r="K4023" s="6">
        <f t="shared" si="188"/>
        <v>3</v>
      </c>
    </row>
    <row r="4024" spans="3:11" x14ac:dyDescent="0.25">
      <c r="C4024" s="14">
        <v>44177</v>
      </c>
      <c r="D4024" s="8">
        <v>0.61111111111111105</v>
      </c>
      <c r="E4024" s="76" t="s">
        <v>225</v>
      </c>
      <c r="F4024" s="8"/>
      <c r="G4024" s="8"/>
      <c r="H4024" s="15">
        <v>4</v>
      </c>
      <c r="I4024" s="13">
        <f t="shared" si="186"/>
        <v>2203</v>
      </c>
      <c r="J4024" s="8">
        <f t="shared" si="187"/>
        <v>1</v>
      </c>
      <c r="K4024" s="6">
        <f t="shared" si="188"/>
        <v>3</v>
      </c>
    </row>
    <row r="4025" spans="3:11" x14ac:dyDescent="0.25">
      <c r="C4025" s="14">
        <v>44177</v>
      </c>
      <c r="D4025" s="8">
        <v>0.63888888888888895</v>
      </c>
      <c r="E4025" s="76" t="s">
        <v>225</v>
      </c>
      <c r="F4025" s="8"/>
      <c r="G4025" s="8"/>
      <c r="H4025" s="15">
        <v>5</v>
      </c>
      <c r="I4025" s="13">
        <f t="shared" si="186"/>
        <v>2204</v>
      </c>
      <c r="J4025" s="8">
        <f t="shared" si="187"/>
        <v>3</v>
      </c>
      <c r="K4025" s="6">
        <f t="shared" si="188"/>
        <v>3</v>
      </c>
    </row>
    <row r="4026" spans="3:11" x14ac:dyDescent="0.25">
      <c r="C4026" s="14">
        <v>44177</v>
      </c>
      <c r="D4026" s="8">
        <v>0.63888888888888895</v>
      </c>
      <c r="E4026" s="76" t="s">
        <v>225</v>
      </c>
      <c r="F4026" s="8"/>
      <c r="G4026" s="8"/>
      <c r="H4026" s="15">
        <v>5</v>
      </c>
      <c r="I4026" s="13">
        <f t="shared" si="186"/>
        <v>2204</v>
      </c>
      <c r="J4026" s="8">
        <f t="shared" si="187"/>
        <v>2</v>
      </c>
      <c r="K4026" s="6">
        <f t="shared" si="188"/>
        <v>3</v>
      </c>
    </row>
    <row r="4027" spans="3:11" x14ac:dyDescent="0.25">
      <c r="C4027" s="14">
        <v>44177</v>
      </c>
      <c r="D4027" s="8">
        <v>0.63888888888888895</v>
      </c>
      <c r="E4027" s="76" t="s">
        <v>225</v>
      </c>
      <c r="F4027" s="8"/>
      <c r="G4027" s="8"/>
      <c r="H4027" s="15">
        <v>5</v>
      </c>
      <c r="I4027" s="13">
        <f t="shared" si="186"/>
        <v>2204</v>
      </c>
      <c r="J4027" s="8">
        <f t="shared" si="187"/>
        <v>1</v>
      </c>
      <c r="K4027" s="6">
        <f t="shared" si="188"/>
        <v>3</v>
      </c>
    </row>
    <row r="4028" spans="3:11" x14ac:dyDescent="0.25">
      <c r="C4028" s="14">
        <v>44177</v>
      </c>
      <c r="D4028" s="8">
        <v>0.69444444444444453</v>
      </c>
      <c r="E4028" s="76" t="s">
        <v>225</v>
      </c>
      <c r="F4028" s="8"/>
      <c r="G4028" s="8"/>
      <c r="H4028" s="15">
        <v>7</v>
      </c>
      <c r="I4028" s="13">
        <f t="shared" si="186"/>
        <v>2205</v>
      </c>
      <c r="J4028" s="8">
        <f t="shared" si="187"/>
        <v>3</v>
      </c>
      <c r="K4028" s="6">
        <f t="shared" si="188"/>
        <v>3</v>
      </c>
    </row>
    <row r="4029" spans="3:11" x14ac:dyDescent="0.25">
      <c r="C4029" s="14">
        <v>44177</v>
      </c>
      <c r="D4029" s="8">
        <v>0.69444444444444453</v>
      </c>
      <c r="E4029" s="76" t="s">
        <v>225</v>
      </c>
      <c r="F4029" s="8"/>
      <c r="G4029" s="8"/>
      <c r="H4029" s="15">
        <v>7</v>
      </c>
      <c r="I4029" s="13">
        <f t="shared" si="186"/>
        <v>2205</v>
      </c>
      <c r="J4029" s="8">
        <f t="shared" si="187"/>
        <v>2</v>
      </c>
      <c r="K4029" s="6">
        <f t="shared" si="188"/>
        <v>3</v>
      </c>
    </row>
    <row r="4030" spans="3:11" x14ac:dyDescent="0.25">
      <c r="C4030" s="14">
        <v>44177</v>
      </c>
      <c r="D4030" s="8">
        <v>0.69444444444444453</v>
      </c>
      <c r="E4030" s="76" t="s">
        <v>225</v>
      </c>
      <c r="F4030" s="8"/>
      <c r="G4030" s="8"/>
      <c r="H4030" s="15">
        <v>7</v>
      </c>
      <c r="I4030" s="13">
        <f t="shared" si="186"/>
        <v>2205</v>
      </c>
      <c r="J4030" s="8">
        <f t="shared" si="187"/>
        <v>1</v>
      </c>
      <c r="K4030" s="6">
        <f t="shared" si="188"/>
        <v>3</v>
      </c>
    </row>
    <row r="4031" spans="3:11" x14ac:dyDescent="0.25">
      <c r="C4031" s="14">
        <v>44177</v>
      </c>
      <c r="D4031" s="8">
        <v>0.72222222222222221</v>
      </c>
      <c r="E4031" s="76" t="s">
        <v>225</v>
      </c>
      <c r="F4031" s="8"/>
      <c r="G4031" s="8"/>
      <c r="H4031" s="15">
        <v>8</v>
      </c>
      <c r="I4031" s="13">
        <f t="shared" si="186"/>
        <v>2206</v>
      </c>
      <c r="J4031" s="8">
        <f t="shared" si="187"/>
        <v>3</v>
      </c>
      <c r="K4031" s="6">
        <f t="shared" si="188"/>
        <v>3</v>
      </c>
    </row>
    <row r="4032" spans="3:11" x14ac:dyDescent="0.25">
      <c r="C4032" s="14">
        <v>44177</v>
      </c>
      <c r="D4032" s="8">
        <v>0.72222222222222221</v>
      </c>
      <c r="E4032" s="76" t="s">
        <v>225</v>
      </c>
      <c r="F4032" s="8"/>
      <c r="G4032" s="8"/>
      <c r="H4032" s="15">
        <v>8</v>
      </c>
      <c r="I4032" s="13">
        <f t="shared" si="186"/>
        <v>2206</v>
      </c>
      <c r="J4032" s="8">
        <f t="shared" si="187"/>
        <v>2</v>
      </c>
      <c r="K4032" s="6">
        <f t="shared" si="188"/>
        <v>3</v>
      </c>
    </row>
    <row r="4033" spans="3:11" x14ac:dyDescent="0.25">
      <c r="C4033" s="14">
        <v>44177</v>
      </c>
      <c r="D4033" s="8">
        <v>0.72222222222222221</v>
      </c>
      <c r="E4033" s="76" t="s">
        <v>225</v>
      </c>
      <c r="F4033" s="8"/>
      <c r="G4033" s="8"/>
      <c r="H4033" s="15">
        <v>8</v>
      </c>
      <c r="I4033" s="13">
        <f t="shared" si="186"/>
        <v>2206</v>
      </c>
      <c r="J4033" s="8">
        <f t="shared" si="187"/>
        <v>1</v>
      </c>
      <c r="K4033" s="6">
        <f t="shared" si="188"/>
        <v>3</v>
      </c>
    </row>
    <row r="4034" spans="3:11" x14ac:dyDescent="0.25">
      <c r="C4034" s="14">
        <v>44177</v>
      </c>
      <c r="D4034" s="8">
        <v>0.75</v>
      </c>
      <c r="E4034" s="76" t="s">
        <v>225</v>
      </c>
      <c r="F4034" s="8"/>
      <c r="G4034" s="8"/>
      <c r="H4034" s="15">
        <v>9</v>
      </c>
      <c r="I4034" s="13">
        <f t="shared" si="186"/>
        <v>2207</v>
      </c>
      <c r="J4034" s="8">
        <f t="shared" si="187"/>
        <v>3</v>
      </c>
      <c r="K4034" s="6">
        <f t="shared" si="188"/>
        <v>3</v>
      </c>
    </row>
    <row r="4035" spans="3:11" x14ac:dyDescent="0.25">
      <c r="C4035" s="14">
        <v>44177</v>
      </c>
      <c r="D4035" s="8">
        <v>0.75</v>
      </c>
      <c r="E4035" s="76" t="s">
        <v>225</v>
      </c>
      <c r="F4035" s="8"/>
      <c r="G4035" s="8"/>
      <c r="H4035" s="15">
        <v>9</v>
      </c>
      <c r="I4035" s="13">
        <f t="shared" si="186"/>
        <v>2207</v>
      </c>
      <c r="J4035" s="8">
        <f t="shared" si="187"/>
        <v>2</v>
      </c>
      <c r="K4035" s="6">
        <f t="shared" si="188"/>
        <v>3</v>
      </c>
    </row>
    <row r="4036" spans="3:11" x14ac:dyDescent="0.25">
      <c r="C4036" s="14">
        <v>44177</v>
      </c>
      <c r="D4036" s="8">
        <v>0.75</v>
      </c>
      <c r="E4036" s="76" t="s">
        <v>225</v>
      </c>
      <c r="F4036" s="8"/>
      <c r="G4036" s="8"/>
      <c r="H4036" s="15">
        <v>9</v>
      </c>
      <c r="I4036" s="13">
        <f t="shared" si="186"/>
        <v>2207</v>
      </c>
      <c r="J4036" s="8">
        <f t="shared" si="187"/>
        <v>1</v>
      </c>
      <c r="K4036" s="6">
        <f t="shared" si="188"/>
        <v>3</v>
      </c>
    </row>
    <row r="4037" spans="3:11" x14ac:dyDescent="0.25">
      <c r="C4037" s="14">
        <v>44184</v>
      </c>
      <c r="D4037" s="8">
        <v>0.53819444444444442</v>
      </c>
      <c r="E4037" s="76" t="s">
        <v>225</v>
      </c>
      <c r="F4037" s="8"/>
      <c r="G4037" s="8"/>
      <c r="H4037" s="15">
        <v>1</v>
      </c>
      <c r="I4037" s="13">
        <f t="shared" si="186"/>
        <v>2208</v>
      </c>
      <c r="J4037" s="8">
        <f t="shared" si="187"/>
        <v>3</v>
      </c>
      <c r="K4037" s="6">
        <f t="shared" si="188"/>
        <v>3</v>
      </c>
    </row>
    <row r="4038" spans="3:11" x14ac:dyDescent="0.25">
      <c r="C4038" s="14">
        <v>44184</v>
      </c>
      <c r="D4038" s="8">
        <v>0.53819444444444442</v>
      </c>
      <c r="E4038" s="76" t="s">
        <v>225</v>
      </c>
      <c r="F4038" s="8"/>
      <c r="G4038" s="8"/>
      <c r="H4038" s="15">
        <v>1</v>
      </c>
      <c r="I4038" s="13">
        <f t="shared" ref="I4038:I4101" si="189">IF(AND(C4038=C4037,H4038=H4037,D4037=D4038),I4037,I4037+1)</f>
        <v>2208</v>
      </c>
      <c r="J4038" s="8">
        <f t="shared" ref="J4038:J4101" si="190">IF(I4038=I4040,3,IF(I4038=I4039,2,1))</f>
        <v>2</v>
      </c>
      <c r="K4038" s="6">
        <f t="shared" ref="K4038:K4101" si="191">IF(J4036=3,3,IF(J4037=3,3,IF(J4037=2,2,J4038)))</f>
        <v>3</v>
      </c>
    </row>
    <row r="4039" spans="3:11" x14ac:dyDescent="0.25">
      <c r="C4039" s="14">
        <v>44184</v>
      </c>
      <c r="D4039" s="8">
        <v>0.53819444444444442</v>
      </c>
      <c r="E4039" s="76" t="s">
        <v>225</v>
      </c>
      <c r="F4039" s="8"/>
      <c r="G4039" s="8"/>
      <c r="H4039" s="15">
        <v>1</v>
      </c>
      <c r="I4039" s="13">
        <f t="shared" si="189"/>
        <v>2208</v>
      </c>
      <c r="J4039" s="8">
        <f t="shared" si="190"/>
        <v>1</v>
      </c>
      <c r="K4039" s="6">
        <f t="shared" si="191"/>
        <v>3</v>
      </c>
    </row>
    <row r="4040" spans="3:11" x14ac:dyDescent="0.25">
      <c r="C4040" s="14">
        <v>44184</v>
      </c>
      <c r="D4040" s="8">
        <v>0.53819444444444442</v>
      </c>
      <c r="E4040" s="76" t="s">
        <v>225</v>
      </c>
      <c r="F4040" s="8"/>
      <c r="G4040" s="8"/>
      <c r="H4040" s="15">
        <v>4</v>
      </c>
      <c r="I4040" s="13">
        <f t="shared" si="189"/>
        <v>2209</v>
      </c>
      <c r="J4040" s="8">
        <f t="shared" si="190"/>
        <v>3</v>
      </c>
      <c r="K4040" s="6">
        <f t="shared" si="191"/>
        <v>3</v>
      </c>
    </row>
    <row r="4041" spans="3:11" x14ac:dyDescent="0.25">
      <c r="C4041" s="14">
        <v>44184</v>
      </c>
      <c r="D4041" s="8">
        <v>0.53819444444444442</v>
      </c>
      <c r="E4041" s="76" t="s">
        <v>225</v>
      </c>
      <c r="F4041" s="8"/>
      <c r="G4041" s="8"/>
      <c r="H4041" s="15">
        <v>4</v>
      </c>
      <c r="I4041" s="13">
        <f t="shared" si="189"/>
        <v>2209</v>
      </c>
      <c r="J4041" s="8">
        <f t="shared" si="190"/>
        <v>2</v>
      </c>
      <c r="K4041" s="6">
        <f t="shared" si="191"/>
        <v>3</v>
      </c>
    </row>
    <row r="4042" spans="3:11" x14ac:dyDescent="0.25">
      <c r="C4042" s="14">
        <v>44184</v>
      </c>
      <c r="D4042" s="8">
        <v>0.53819444444444442</v>
      </c>
      <c r="E4042" s="76" t="s">
        <v>225</v>
      </c>
      <c r="F4042" s="8"/>
      <c r="G4042" s="8"/>
      <c r="H4042" s="15">
        <v>4</v>
      </c>
      <c r="I4042" s="13">
        <f t="shared" si="189"/>
        <v>2209</v>
      </c>
      <c r="J4042" s="8">
        <f t="shared" si="190"/>
        <v>1</v>
      </c>
      <c r="K4042" s="6">
        <f t="shared" si="191"/>
        <v>3</v>
      </c>
    </row>
    <row r="4043" spans="3:11" x14ac:dyDescent="0.25">
      <c r="C4043" s="14">
        <v>44184</v>
      </c>
      <c r="D4043" s="8">
        <v>0.53819444444444442</v>
      </c>
      <c r="E4043" s="76" t="s">
        <v>225</v>
      </c>
      <c r="F4043" s="8"/>
      <c r="G4043" s="8"/>
      <c r="H4043" s="15">
        <v>5</v>
      </c>
      <c r="I4043" s="13">
        <f t="shared" si="189"/>
        <v>2210</v>
      </c>
      <c r="J4043" s="8">
        <f t="shared" si="190"/>
        <v>3</v>
      </c>
      <c r="K4043" s="6">
        <f t="shared" si="191"/>
        <v>3</v>
      </c>
    </row>
    <row r="4044" spans="3:11" x14ac:dyDescent="0.25">
      <c r="C4044" s="14">
        <v>44184</v>
      </c>
      <c r="D4044" s="8">
        <v>0.53819444444444442</v>
      </c>
      <c r="E4044" s="76" t="s">
        <v>225</v>
      </c>
      <c r="F4044" s="8"/>
      <c r="G4044" s="8"/>
      <c r="H4044" s="15">
        <v>5</v>
      </c>
      <c r="I4044" s="13">
        <f t="shared" si="189"/>
        <v>2210</v>
      </c>
      <c r="J4044" s="8">
        <f t="shared" si="190"/>
        <v>2</v>
      </c>
      <c r="K4044" s="6">
        <f t="shared" si="191"/>
        <v>3</v>
      </c>
    </row>
    <row r="4045" spans="3:11" x14ac:dyDescent="0.25">
      <c r="C4045" s="14">
        <v>44184</v>
      </c>
      <c r="D4045" s="8">
        <v>0.53819444444444442</v>
      </c>
      <c r="E4045" s="76" t="s">
        <v>225</v>
      </c>
      <c r="F4045" s="8"/>
      <c r="G4045" s="8"/>
      <c r="H4045" s="15">
        <v>5</v>
      </c>
      <c r="I4045" s="13">
        <f t="shared" si="189"/>
        <v>2210</v>
      </c>
      <c r="J4045" s="8">
        <f t="shared" si="190"/>
        <v>1</v>
      </c>
      <c r="K4045" s="6">
        <f t="shared" si="191"/>
        <v>3</v>
      </c>
    </row>
    <row r="4046" spans="3:11" x14ac:dyDescent="0.25">
      <c r="C4046" s="14">
        <v>44184</v>
      </c>
      <c r="D4046" s="8">
        <v>0.53819444444444442</v>
      </c>
      <c r="E4046" s="76" t="s">
        <v>225</v>
      </c>
      <c r="F4046" s="8"/>
      <c r="G4046" s="8"/>
      <c r="H4046" s="15">
        <v>6</v>
      </c>
      <c r="I4046" s="13">
        <f t="shared" si="189"/>
        <v>2211</v>
      </c>
      <c r="J4046" s="8">
        <f t="shared" si="190"/>
        <v>3</v>
      </c>
      <c r="K4046" s="6">
        <f t="shared" si="191"/>
        <v>3</v>
      </c>
    </row>
    <row r="4047" spans="3:11" x14ac:dyDescent="0.25">
      <c r="C4047" s="14">
        <v>44184</v>
      </c>
      <c r="D4047" s="8">
        <v>0.53819444444444442</v>
      </c>
      <c r="E4047" s="76" t="s">
        <v>225</v>
      </c>
      <c r="F4047" s="8"/>
      <c r="G4047" s="8"/>
      <c r="H4047" s="15">
        <v>6</v>
      </c>
      <c r="I4047" s="13">
        <f t="shared" si="189"/>
        <v>2211</v>
      </c>
      <c r="J4047" s="8">
        <f t="shared" si="190"/>
        <v>2</v>
      </c>
      <c r="K4047" s="6">
        <f t="shared" si="191"/>
        <v>3</v>
      </c>
    </row>
    <row r="4048" spans="3:11" x14ac:dyDescent="0.25">
      <c r="C4048" s="14">
        <v>44184</v>
      </c>
      <c r="D4048" s="8">
        <v>0.53819444444444442</v>
      </c>
      <c r="E4048" s="76" t="s">
        <v>225</v>
      </c>
      <c r="F4048" s="8"/>
      <c r="G4048" s="8"/>
      <c r="H4048" s="15">
        <v>6</v>
      </c>
      <c r="I4048" s="13">
        <f t="shared" si="189"/>
        <v>2211</v>
      </c>
      <c r="J4048" s="8">
        <f t="shared" si="190"/>
        <v>1</v>
      </c>
      <c r="K4048" s="6">
        <f t="shared" si="191"/>
        <v>3</v>
      </c>
    </row>
    <row r="4049" spans="3:11" x14ac:dyDescent="0.25">
      <c r="C4049" s="14">
        <v>44184</v>
      </c>
      <c r="D4049" s="8">
        <v>0.53819444444444442</v>
      </c>
      <c r="E4049" s="76" t="s">
        <v>225</v>
      </c>
      <c r="F4049" s="8"/>
      <c r="G4049" s="8"/>
      <c r="H4049" s="15">
        <v>7</v>
      </c>
      <c r="I4049" s="13">
        <f t="shared" si="189"/>
        <v>2212</v>
      </c>
      <c r="J4049" s="8">
        <f t="shared" si="190"/>
        <v>3</v>
      </c>
      <c r="K4049" s="6">
        <f t="shared" si="191"/>
        <v>3</v>
      </c>
    </row>
    <row r="4050" spans="3:11" x14ac:dyDescent="0.25">
      <c r="C4050" s="14">
        <v>44184</v>
      </c>
      <c r="D4050" s="8">
        <v>0.53819444444444442</v>
      </c>
      <c r="E4050" s="76" t="s">
        <v>225</v>
      </c>
      <c r="F4050" s="8"/>
      <c r="G4050" s="8"/>
      <c r="H4050" s="15">
        <v>7</v>
      </c>
      <c r="I4050" s="13">
        <f t="shared" si="189"/>
        <v>2212</v>
      </c>
      <c r="J4050" s="8">
        <f t="shared" si="190"/>
        <v>2</v>
      </c>
      <c r="K4050" s="6">
        <f t="shared" si="191"/>
        <v>3</v>
      </c>
    </row>
    <row r="4051" spans="3:11" x14ac:dyDescent="0.25">
      <c r="C4051" s="14">
        <v>44184</v>
      </c>
      <c r="D4051" s="8">
        <v>0.53819444444444442</v>
      </c>
      <c r="E4051" s="76" t="s">
        <v>225</v>
      </c>
      <c r="F4051" s="8"/>
      <c r="G4051" s="8"/>
      <c r="H4051" s="15">
        <v>7</v>
      </c>
      <c r="I4051" s="13">
        <f t="shared" si="189"/>
        <v>2212</v>
      </c>
      <c r="J4051" s="8">
        <f t="shared" si="190"/>
        <v>1</v>
      </c>
      <c r="K4051" s="6">
        <f t="shared" si="191"/>
        <v>3</v>
      </c>
    </row>
    <row r="4052" spans="3:11" x14ac:dyDescent="0.25">
      <c r="C4052" s="14">
        <v>44184</v>
      </c>
      <c r="D4052" s="8">
        <v>0.53819444444444442</v>
      </c>
      <c r="E4052" s="76" t="s">
        <v>225</v>
      </c>
      <c r="F4052" s="8"/>
      <c r="G4052" s="8"/>
      <c r="H4052" s="15">
        <v>8</v>
      </c>
      <c r="I4052" s="13">
        <f t="shared" si="189"/>
        <v>2213</v>
      </c>
      <c r="J4052" s="8">
        <f t="shared" si="190"/>
        <v>3</v>
      </c>
      <c r="K4052" s="6">
        <f t="shared" si="191"/>
        <v>3</v>
      </c>
    </row>
    <row r="4053" spans="3:11" x14ac:dyDescent="0.25">
      <c r="C4053" s="14">
        <v>44184</v>
      </c>
      <c r="D4053" s="8">
        <v>0.53819444444444442</v>
      </c>
      <c r="E4053" s="76" t="s">
        <v>225</v>
      </c>
      <c r="F4053" s="8"/>
      <c r="G4053" s="8"/>
      <c r="H4053" s="15">
        <v>8</v>
      </c>
      <c r="I4053" s="13">
        <f t="shared" si="189"/>
        <v>2213</v>
      </c>
      <c r="J4053" s="8">
        <f t="shared" si="190"/>
        <v>2</v>
      </c>
      <c r="K4053" s="6">
        <f t="shared" si="191"/>
        <v>3</v>
      </c>
    </row>
    <row r="4054" spans="3:11" x14ac:dyDescent="0.25">
      <c r="C4054" s="14">
        <v>44184</v>
      </c>
      <c r="D4054" s="8">
        <v>0.53819444444444442</v>
      </c>
      <c r="E4054" s="76" t="s">
        <v>225</v>
      </c>
      <c r="F4054" s="8"/>
      <c r="G4054" s="8"/>
      <c r="H4054" s="15">
        <v>8</v>
      </c>
      <c r="I4054" s="13">
        <f t="shared" si="189"/>
        <v>2213</v>
      </c>
      <c r="J4054" s="8">
        <f t="shared" si="190"/>
        <v>1</v>
      </c>
      <c r="K4054" s="6">
        <f t="shared" si="191"/>
        <v>3</v>
      </c>
    </row>
    <row r="4055" spans="3:11" x14ac:dyDescent="0.25">
      <c r="C4055" s="14">
        <v>44184</v>
      </c>
      <c r="D4055" s="8">
        <v>0.53819444444444442</v>
      </c>
      <c r="E4055" s="76" t="s">
        <v>225</v>
      </c>
      <c r="F4055" s="8"/>
      <c r="G4055" s="8"/>
      <c r="H4055" s="15">
        <v>9</v>
      </c>
      <c r="I4055" s="13">
        <f t="shared" si="189"/>
        <v>2214</v>
      </c>
      <c r="J4055" s="8">
        <f t="shared" si="190"/>
        <v>3</v>
      </c>
      <c r="K4055" s="6">
        <f t="shared" si="191"/>
        <v>3</v>
      </c>
    </row>
    <row r="4056" spans="3:11" x14ac:dyDescent="0.25">
      <c r="C4056" s="14">
        <v>44184</v>
      </c>
      <c r="D4056" s="8">
        <v>0.53819444444444442</v>
      </c>
      <c r="E4056" s="76" t="s">
        <v>225</v>
      </c>
      <c r="F4056" s="8"/>
      <c r="G4056" s="8"/>
      <c r="H4056" s="15">
        <v>9</v>
      </c>
      <c r="I4056" s="13">
        <f t="shared" si="189"/>
        <v>2214</v>
      </c>
      <c r="J4056" s="8">
        <f t="shared" si="190"/>
        <v>2</v>
      </c>
      <c r="K4056" s="6">
        <f t="shared" si="191"/>
        <v>3</v>
      </c>
    </row>
    <row r="4057" spans="3:11" x14ac:dyDescent="0.25">
      <c r="C4057" s="14">
        <v>44184</v>
      </c>
      <c r="D4057" s="8">
        <v>0.53819444444444442</v>
      </c>
      <c r="E4057" s="76" t="s">
        <v>225</v>
      </c>
      <c r="F4057" s="8"/>
      <c r="G4057" s="8"/>
      <c r="H4057" s="15">
        <v>9</v>
      </c>
      <c r="I4057" s="13">
        <f t="shared" si="189"/>
        <v>2214</v>
      </c>
      <c r="J4057" s="8">
        <f t="shared" si="190"/>
        <v>1</v>
      </c>
      <c r="K4057" s="6">
        <f t="shared" si="191"/>
        <v>3</v>
      </c>
    </row>
    <row r="4058" spans="3:11" x14ac:dyDescent="0.25">
      <c r="C4058" s="14">
        <v>44191</v>
      </c>
      <c r="D4058" s="8">
        <v>0.55555555555555558</v>
      </c>
      <c r="E4058" s="76" t="s">
        <v>107</v>
      </c>
      <c r="F4058" s="8"/>
      <c r="G4058" s="8"/>
      <c r="H4058" s="15">
        <v>4</v>
      </c>
      <c r="I4058" s="13">
        <f t="shared" si="189"/>
        <v>2215</v>
      </c>
      <c r="J4058" s="8">
        <f t="shared" si="190"/>
        <v>3</v>
      </c>
      <c r="K4058" s="6">
        <f t="shared" si="191"/>
        <v>3</v>
      </c>
    </row>
    <row r="4059" spans="3:11" x14ac:dyDescent="0.25">
      <c r="C4059" s="14">
        <v>44191</v>
      </c>
      <c r="D4059" s="8">
        <v>0.55555555555555558</v>
      </c>
      <c r="E4059" s="76" t="s">
        <v>107</v>
      </c>
      <c r="F4059" s="8"/>
      <c r="G4059" s="8"/>
      <c r="H4059" s="15">
        <v>4</v>
      </c>
      <c r="I4059" s="13">
        <f t="shared" si="189"/>
        <v>2215</v>
      </c>
      <c r="J4059" s="8">
        <f t="shared" si="190"/>
        <v>2</v>
      </c>
      <c r="K4059" s="6">
        <f t="shared" si="191"/>
        <v>3</v>
      </c>
    </row>
    <row r="4060" spans="3:11" x14ac:dyDescent="0.25">
      <c r="C4060" s="14">
        <v>44191</v>
      </c>
      <c r="D4060" s="8">
        <v>0.55555555555555558</v>
      </c>
      <c r="E4060" s="76" t="s">
        <v>107</v>
      </c>
      <c r="F4060" s="8"/>
      <c r="G4060" s="8"/>
      <c r="H4060" s="15">
        <v>4</v>
      </c>
      <c r="I4060" s="13">
        <f t="shared" si="189"/>
        <v>2215</v>
      </c>
      <c r="J4060" s="8">
        <f t="shared" si="190"/>
        <v>1</v>
      </c>
      <c r="K4060" s="6">
        <f t="shared" si="191"/>
        <v>3</v>
      </c>
    </row>
    <row r="4061" spans="3:11" x14ac:dyDescent="0.25">
      <c r="C4061" s="14">
        <v>44191</v>
      </c>
      <c r="D4061" s="8">
        <v>0.55555555555555558</v>
      </c>
      <c r="E4061" s="76" t="s">
        <v>107</v>
      </c>
      <c r="F4061" s="8"/>
      <c r="G4061" s="8"/>
      <c r="H4061" s="15">
        <v>7</v>
      </c>
      <c r="I4061" s="13">
        <f t="shared" si="189"/>
        <v>2216</v>
      </c>
      <c r="J4061" s="8">
        <f t="shared" si="190"/>
        <v>3</v>
      </c>
      <c r="K4061" s="6">
        <f t="shared" si="191"/>
        <v>3</v>
      </c>
    </row>
    <row r="4062" spans="3:11" x14ac:dyDescent="0.25">
      <c r="C4062" s="14">
        <v>44191</v>
      </c>
      <c r="D4062" s="8">
        <v>0.55555555555555558</v>
      </c>
      <c r="E4062" s="76" t="s">
        <v>107</v>
      </c>
      <c r="F4062" s="8"/>
      <c r="G4062" s="8"/>
      <c r="H4062" s="15">
        <v>7</v>
      </c>
      <c r="I4062" s="13">
        <f t="shared" si="189"/>
        <v>2216</v>
      </c>
      <c r="J4062" s="8">
        <f t="shared" si="190"/>
        <v>2</v>
      </c>
      <c r="K4062" s="6">
        <f t="shared" si="191"/>
        <v>3</v>
      </c>
    </row>
    <row r="4063" spans="3:11" x14ac:dyDescent="0.25">
      <c r="C4063" s="14">
        <v>44191</v>
      </c>
      <c r="D4063" s="8">
        <v>0.55555555555555558</v>
      </c>
      <c r="E4063" s="76" t="s">
        <v>107</v>
      </c>
      <c r="F4063" s="8"/>
      <c r="G4063" s="8"/>
      <c r="H4063" s="15">
        <v>7</v>
      </c>
      <c r="I4063" s="13">
        <f t="shared" si="189"/>
        <v>2216</v>
      </c>
      <c r="J4063" s="8">
        <f t="shared" si="190"/>
        <v>1</v>
      </c>
      <c r="K4063" s="6">
        <f t="shared" si="191"/>
        <v>3</v>
      </c>
    </row>
    <row r="4064" spans="3:11" x14ac:dyDescent="0.25">
      <c r="C4064" s="14">
        <v>44191</v>
      </c>
      <c r="D4064" s="8">
        <v>0.55555555555555558</v>
      </c>
      <c r="E4064" s="76" t="s">
        <v>107</v>
      </c>
      <c r="F4064" s="8"/>
      <c r="G4064" s="8"/>
      <c r="H4064" s="15">
        <v>8</v>
      </c>
      <c r="I4064" s="13">
        <f t="shared" si="189"/>
        <v>2217</v>
      </c>
      <c r="J4064" s="8">
        <f t="shared" si="190"/>
        <v>3</v>
      </c>
      <c r="K4064" s="6">
        <f t="shared" si="191"/>
        <v>3</v>
      </c>
    </row>
    <row r="4065" spans="3:11" x14ac:dyDescent="0.25">
      <c r="C4065" s="14">
        <v>44191</v>
      </c>
      <c r="D4065" s="8">
        <v>0.55555555555555558</v>
      </c>
      <c r="E4065" s="76" t="s">
        <v>107</v>
      </c>
      <c r="F4065" s="8"/>
      <c r="G4065" s="8"/>
      <c r="H4065" s="15">
        <v>8</v>
      </c>
      <c r="I4065" s="13">
        <f t="shared" si="189"/>
        <v>2217</v>
      </c>
      <c r="J4065" s="8">
        <f t="shared" si="190"/>
        <v>2</v>
      </c>
      <c r="K4065" s="6">
        <f t="shared" si="191"/>
        <v>3</v>
      </c>
    </row>
    <row r="4066" spans="3:11" x14ac:dyDescent="0.25">
      <c r="C4066" s="14">
        <v>44191</v>
      </c>
      <c r="D4066" s="8">
        <v>0.55555555555555558</v>
      </c>
      <c r="E4066" s="76" t="s">
        <v>107</v>
      </c>
      <c r="F4066" s="8"/>
      <c r="G4066" s="8"/>
      <c r="H4066" s="15">
        <v>8</v>
      </c>
      <c r="I4066" s="13">
        <f t="shared" si="189"/>
        <v>2217</v>
      </c>
      <c r="J4066" s="8">
        <f t="shared" si="190"/>
        <v>1</v>
      </c>
      <c r="K4066" s="6">
        <f t="shared" si="191"/>
        <v>3</v>
      </c>
    </row>
    <row r="4067" spans="3:11" x14ac:dyDescent="0.25">
      <c r="C4067" s="14">
        <v>44191</v>
      </c>
      <c r="D4067" s="8">
        <v>0.55555555555555558</v>
      </c>
      <c r="E4067" s="76" t="s">
        <v>107</v>
      </c>
      <c r="F4067" s="8"/>
      <c r="G4067" s="8"/>
      <c r="H4067" s="15">
        <v>9</v>
      </c>
      <c r="I4067" s="13">
        <f t="shared" si="189"/>
        <v>2218</v>
      </c>
      <c r="J4067" s="8">
        <f t="shared" si="190"/>
        <v>3</v>
      </c>
      <c r="K4067" s="6">
        <f t="shared" si="191"/>
        <v>3</v>
      </c>
    </row>
    <row r="4068" spans="3:11" x14ac:dyDescent="0.25">
      <c r="C4068" s="14">
        <v>44191</v>
      </c>
      <c r="D4068" s="8">
        <v>0.55555555555555558</v>
      </c>
      <c r="E4068" s="76" t="s">
        <v>107</v>
      </c>
      <c r="F4068" s="8"/>
      <c r="G4068" s="8"/>
      <c r="H4068" s="15">
        <v>9</v>
      </c>
      <c r="I4068" s="13">
        <f t="shared" si="189"/>
        <v>2218</v>
      </c>
      <c r="J4068" s="8">
        <f t="shared" si="190"/>
        <v>2</v>
      </c>
      <c r="K4068" s="6">
        <f t="shared" si="191"/>
        <v>3</v>
      </c>
    </row>
    <row r="4069" spans="3:11" x14ac:dyDescent="0.25">
      <c r="C4069" s="14">
        <v>44191</v>
      </c>
      <c r="D4069" s="8">
        <v>0.55555555555555558</v>
      </c>
      <c r="E4069" s="76" t="s">
        <v>107</v>
      </c>
      <c r="F4069" s="8"/>
      <c r="G4069" s="8"/>
      <c r="H4069" s="15">
        <v>9</v>
      </c>
      <c r="I4069" s="13">
        <f t="shared" si="189"/>
        <v>2218</v>
      </c>
      <c r="J4069" s="8">
        <f t="shared" si="190"/>
        <v>1</v>
      </c>
      <c r="K4069" s="6">
        <f t="shared" si="191"/>
        <v>3</v>
      </c>
    </row>
    <row r="4070" spans="3:11" x14ac:dyDescent="0.25">
      <c r="C4070" s="14">
        <v>44197</v>
      </c>
      <c r="D4070" s="8">
        <v>0.65277777777777779</v>
      </c>
      <c r="E4070" s="76" t="s">
        <v>225</v>
      </c>
      <c r="F4070" s="8"/>
      <c r="G4070" s="8"/>
      <c r="H4070" s="15">
        <v>3</v>
      </c>
      <c r="I4070" s="13">
        <f t="shared" si="189"/>
        <v>2219</v>
      </c>
      <c r="J4070" s="8">
        <f t="shared" si="190"/>
        <v>3</v>
      </c>
      <c r="K4070" s="6">
        <f t="shared" si="191"/>
        <v>3</v>
      </c>
    </row>
    <row r="4071" spans="3:11" x14ac:dyDescent="0.25">
      <c r="C4071" s="14">
        <v>44197</v>
      </c>
      <c r="D4071" s="8">
        <v>0.65277777777777779</v>
      </c>
      <c r="E4071" s="76" t="s">
        <v>225</v>
      </c>
      <c r="F4071" s="8"/>
      <c r="G4071" s="8"/>
      <c r="H4071" s="15">
        <v>3</v>
      </c>
      <c r="I4071" s="13">
        <f t="shared" si="189"/>
        <v>2219</v>
      </c>
      <c r="J4071" s="8">
        <f t="shared" si="190"/>
        <v>2</v>
      </c>
      <c r="K4071" s="6">
        <f t="shared" si="191"/>
        <v>3</v>
      </c>
    </row>
    <row r="4072" spans="3:11" x14ac:dyDescent="0.25">
      <c r="C4072" s="14">
        <v>44197</v>
      </c>
      <c r="D4072" s="8">
        <v>0.65277777777777779</v>
      </c>
      <c r="E4072" s="76" t="s">
        <v>225</v>
      </c>
      <c r="F4072" s="8"/>
      <c r="G4072" s="8"/>
      <c r="H4072" s="15">
        <v>3</v>
      </c>
      <c r="I4072" s="13">
        <f t="shared" si="189"/>
        <v>2219</v>
      </c>
      <c r="J4072" s="8">
        <f t="shared" si="190"/>
        <v>1</v>
      </c>
      <c r="K4072" s="6">
        <f t="shared" si="191"/>
        <v>3</v>
      </c>
    </row>
    <row r="4073" spans="3:11" x14ac:dyDescent="0.25">
      <c r="C4073" s="14">
        <v>44197</v>
      </c>
      <c r="D4073" s="8">
        <v>0.68055555555555547</v>
      </c>
      <c r="E4073" s="76" t="s">
        <v>225</v>
      </c>
      <c r="F4073" s="8"/>
      <c r="G4073" s="8"/>
      <c r="H4073" s="15">
        <v>4</v>
      </c>
      <c r="I4073" s="13">
        <f t="shared" si="189"/>
        <v>2220</v>
      </c>
      <c r="J4073" s="8">
        <f t="shared" si="190"/>
        <v>3</v>
      </c>
      <c r="K4073" s="6">
        <f t="shared" si="191"/>
        <v>3</v>
      </c>
    </row>
    <row r="4074" spans="3:11" x14ac:dyDescent="0.25">
      <c r="C4074" s="14">
        <v>44197</v>
      </c>
      <c r="D4074" s="8">
        <v>0.68055555555555547</v>
      </c>
      <c r="E4074" s="76" t="s">
        <v>225</v>
      </c>
      <c r="F4074" s="8"/>
      <c r="G4074" s="8"/>
      <c r="H4074" s="15">
        <v>4</v>
      </c>
      <c r="I4074" s="13">
        <f t="shared" si="189"/>
        <v>2220</v>
      </c>
      <c r="J4074" s="8">
        <f t="shared" si="190"/>
        <v>2</v>
      </c>
      <c r="K4074" s="6">
        <f t="shared" si="191"/>
        <v>3</v>
      </c>
    </row>
    <row r="4075" spans="3:11" x14ac:dyDescent="0.25">
      <c r="C4075" s="14">
        <v>44197</v>
      </c>
      <c r="D4075" s="8">
        <v>0.68055555555555547</v>
      </c>
      <c r="E4075" s="76" t="s">
        <v>225</v>
      </c>
      <c r="F4075" s="8"/>
      <c r="G4075" s="8"/>
      <c r="H4075" s="15">
        <v>4</v>
      </c>
      <c r="I4075" s="13">
        <f t="shared" si="189"/>
        <v>2220</v>
      </c>
      <c r="J4075" s="8">
        <f t="shared" si="190"/>
        <v>1</v>
      </c>
      <c r="K4075" s="6">
        <f t="shared" si="191"/>
        <v>3</v>
      </c>
    </row>
    <row r="4076" spans="3:11" x14ac:dyDescent="0.25">
      <c r="C4076" s="14">
        <v>44197</v>
      </c>
      <c r="D4076" s="8">
        <v>0.70833333333333337</v>
      </c>
      <c r="E4076" s="76" t="s">
        <v>225</v>
      </c>
      <c r="F4076" s="8"/>
      <c r="G4076" s="8"/>
      <c r="H4076" s="15">
        <v>5</v>
      </c>
      <c r="I4076" s="13">
        <f t="shared" si="189"/>
        <v>2221</v>
      </c>
      <c r="J4076" s="8">
        <f t="shared" si="190"/>
        <v>3</v>
      </c>
      <c r="K4076" s="6">
        <f t="shared" si="191"/>
        <v>3</v>
      </c>
    </row>
    <row r="4077" spans="3:11" x14ac:dyDescent="0.25">
      <c r="C4077" s="14">
        <v>44197</v>
      </c>
      <c r="D4077" s="8">
        <v>0.70833333333333337</v>
      </c>
      <c r="E4077" s="76" t="s">
        <v>225</v>
      </c>
      <c r="F4077" s="8"/>
      <c r="G4077" s="8"/>
      <c r="H4077" s="15">
        <v>5</v>
      </c>
      <c r="I4077" s="13">
        <f t="shared" si="189"/>
        <v>2221</v>
      </c>
      <c r="J4077" s="8">
        <f t="shared" si="190"/>
        <v>2</v>
      </c>
      <c r="K4077" s="6">
        <f t="shared" si="191"/>
        <v>3</v>
      </c>
    </row>
    <row r="4078" spans="3:11" x14ac:dyDescent="0.25">
      <c r="C4078" s="14">
        <v>44197</v>
      </c>
      <c r="D4078" s="8">
        <v>0.70833333333333337</v>
      </c>
      <c r="E4078" s="76" t="s">
        <v>225</v>
      </c>
      <c r="F4078" s="8"/>
      <c r="G4078" s="8"/>
      <c r="H4078" s="15">
        <v>5</v>
      </c>
      <c r="I4078" s="13">
        <f t="shared" si="189"/>
        <v>2221</v>
      </c>
      <c r="J4078" s="8">
        <f t="shared" si="190"/>
        <v>1</v>
      </c>
      <c r="K4078" s="6">
        <f t="shared" si="191"/>
        <v>3</v>
      </c>
    </row>
    <row r="4079" spans="3:11" x14ac:dyDescent="0.25">
      <c r="C4079" s="14">
        <v>44197</v>
      </c>
      <c r="D4079" s="8">
        <v>0.76388888888888884</v>
      </c>
      <c r="E4079" s="76" t="s">
        <v>225</v>
      </c>
      <c r="F4079" s="8"/>
      <c r="G4079" s="8"/>
      <c r="H4079" s="15">
        <v>7</v>
      </c>
      <c r="I4079" s="13">
        <f t="shared" si="189"/>
        <v>2222</v>
      </c>
      <c r="J4079" s="8">
        <f t="shared" si="190"/>
        <v>3</v>
      </c>
      <c r="K4079" s="6">
        <f t="shared" si="191"/>
        <v>3</v>
      </c>
    </row>
    <row r="4080" spans="3:11" x14ac:dyDescent="0.25">
      <c r="C4080" s="14">
        <v>44197</v>
      </c>
      <c r="D4080" s="8">
        <v>0.76388888888888884</v>
      </c>
      <c r="E4080" s="76" t="s">
        <v>225</v>
      </c>
      <c r="F4080" s="8"/>
      <c r="G4080" s="8"/>
      <c r="H4080" s="15">
        <v>7</v>
      </c>
      <c r="I4080" s="13">
        <f t="shared" si="189"/>
        <v>2222</v>
      </c>
      <c r="J4080" s="8">
        <f t="shared" si="190"/>
        <v>2</v>
      </c>
      <c r="K4080" s="6">
        <f t="shared" si="191"/>
        <v>3</v>
      </c>
    </row>
    <row r="4081" spans="3:11" x14ac:dyDescent="0.25">
      <c r="C4081" s="14">
        <v>44197</v>
      </c>
      <c r="D4081" s="8">
        <v>0.76388888888888884</v>
      </c>
      <c r="E4081" s="76" t="s">
        <v>225</v>
      </c>
      <c r="F4081" s="8"/>
      <c r="G4081" s="8"/>
      <c r="H4081" s="15">
        <v>7</v>
      </c>
      <c r="I4081" s="13">
        <f t="shared" si="189"/>
        <v>2222</v>
      </c>
      <c r="J4081" s="8">
        <f t="shared" si="190"/>
        <v>1</v>
      </c>
      <c r="K4081" s="6">
        <f t="shared" si="191"/>
        <v>3</v>
      </c>
    </row>
    <row r="4082" spans="3:11" x14ac:dyDescent="0.25">
      <c r="C4082" s="14">
        <v>44197</v>
      </c>
      <c r="D4082" s="8">
        <v>0.78819444444444453</v>
      </c>
      <c r="E4082" s="76" t="s">
        <v>225</v>
      </c>
      <c r="F4082" s="8"/>
      <c r="G4082" s="8"/>
      <c r="H4082" s="15">
        <v>8</v>
      </c>
      <c r="I4082" s="13">
        <f t="shared" si="189"/>
        <v>2223</v>
      </c>
      <c r="J4082" s="8">
        <f t="shared" si="190"/>
        <v>3</v>
      </c>
      <c r="K4082" s="6">
        <f t="shared" si="191"/>
        <v>3</v>
      </c>
    </row>
    <row r="4083" spans="3:11" x14ac:dyDescent="0.25">
      <c r="C4083" s="14">
        <v>44197</v>
      </c>
      <c r="D4083" s="8">
        <v>0.78819444444444453</v>
      </c>
      <c r="E4083" s="76" t="s">
        <v>225</v>
      </c>
      <c r="F4083" s="8"/>
      <c r="G4083" s="8"/>
      <c r="H4083" s="15">
        <v>8</v>
      </c>
      <c r="I4083" s="13">
        <f t="shared" si="189"/>
        <v>2223</v>
      </c>
      <c r="J4083" s="8">
        <f t="shared" si="190"/>
        <v>2</v>
      </c>
      <c r="K4083" s="6">
        <f t="shared" si="191"/>
        <v>3</v>
      </c>
    </row>
    <row r="4084" spans="3:11" x14ac:dyDescent="0.25">
      <c r="C4084" s="14">
        <v>44197</v>
      </c>
      <c r="D4084" s="8">
        <v>0.78819444444444453</v>
      </c>
      <c r="E4084" s="76" t="s">
        <v>225</v>
      </c>
      <c r="F4084" s="8"/>
      <c r="G4084" s="8"/>
      <c r="H4084" s="15">
        <v>8</v>
      </c>
      <c r="I4084" s="13">
        <f t="shared" si="189"/>
        <v>2223</v>
      </c>
      <c r="J4084" s="8">
        <f t="shared" si="190"/>
        <v>1</v>
      </c>
      <c r="K4084" s="6">
        <f t="shared" si="191"/>
        <v>3</v>
      </c>
    </row>
    <row r="4085" spans="3:11" x14ac:dyDescent="0.25">
      <c r="C4085" s="14">
        <v>44198</v>
      </c>
      <c r="D4085" s="8">
        <v>0.69444444444444453</v>
      </c>
      <c r="E4085" s="76" t="s">
        <v>107</v>
      </c>
      <c r="F4085" s="8"/>
      <c r="G4085" s="8"/>
      <c r="H4085" s="15">
        <v>7</v>
      </c>
      <c r="I4085" s="13">
        <f t="shared" si="189"/>
        <v>2224</v>
      </c>
      <c r="J4085" s="8">
        <f t="shared" si="190"/>
        <v>3</v>
      </c>
      <c r="K4085" s="6">
        <f t="shared" si="191"/>
        <v>3</v>
      </c>
    </row>
    <row r="4086" spans="3:11" x14ac:dyDescent="0.25">
      <c r="C4086" s="14">
        <v>44198</v>
      </c>
      <c r="D4086" s="8">
        <v>0.69444444444444453</v>
      </c>
      <c r="E4086" s="76" t="s">
        <v>107</v>
      </c>
      <c r="F4086" s="8"/>
      <c r="G4086" s="8"/>
      <c r="H4086" s="15">
        <v>7</v>
      </c>
      <c r="I4086" s="13">
        <f t="shared" si="189"/>
        <v>2224</v>
      </c>
      <c r="J4086" s="8">
        <f t="shared" si="190"/>
        <v>2</v>
      </c>
      <c r="K4086" s="6">
        <f t="shared" si="191"/>
        <v>3</v>
      </c>
    </row>
    <row r="4087" spans="3:11" x14ac:dyDescent="0.25">
      <c r="C4087" s="14">
        <v>44198</v>
      </c>
      <c r="D4087" s="8">
        <v>0.69444444444444453</v>
      </c>
      <c r="E4087" s="76" t="s">
        <v>107</v>
      </c>
      <c r="F4087" s="8"/>
      <c r="G4087" s="8"/>
      <c r="H4087" s="15">
        <v>7</v>
      </c>
      <c r="I4087" s="13">
        <f t="shared" si="189"/>
        <v>2224</v>
      </c>
      <c r="J4087" s="8">
        <f t="shared" si="190"/>
        <v>1</v>
      </c>
      <c r="K4087" s="6">
        <f t="shared" si="191"/>
        <v>3</v>
      </c>
    </row>
    <row r="4088" spans="3:11" x14ac:dyDescent="0.25">
      <c r="C4088" s="14">
        <v>44198</v>
      </c>
      <c r="D4088" s="8">
        <v>0.72222222222222221</v>
      </c>
      <c r="E4088" s="76" t="s">
        <v>107</v>
      </c>
      <c r="F4088" s="8"/>
      <c r="G4088" s="8"/>
      <c r="H4088" s="15">
        <v>8</v>
      </c>
      <c r="I4088" s="13">
        <f t="shared" si="189"/>
        <v>2225</v>
      </c>
      <c r="J4088" s="8">
        <f t="shared" si="190"/>
        <v>3</v>
      </c>
      <c r="K4088" s="6">
        <f t="shared" si="191"/>
        <v>3</v>
      </c>
    </row>
    <row r="4089" spans="3:11" x14ac:dyDescent="0.25">
      <c r="C4089" s="14">
        <v>44198</v>
      </c>
      <c r="D4089" s="8">
        <v>0.72222222222222221</v>
      </c>
      <c r="E4089" s="76" t="s">
        <v>107</v>
      </c>
      <c r="F4089" s="8"/>
      <c r="G4089" s="8"/>
      <c r="H4089" s="15">
        <v>8</v>
      </c>
      <c r="I4089" s="13">
        <f t="shared" si="189"/>
        <v>2225</v>
      </c>
      <c r="J4089" s="8">
        <f t="shared" si="190"/>
        <v>2</v>
      </c>
      <c r="K4089" s="6">
        <f t="shared" si="191"/>
        <v>3</v>
      </c>
    </row>
    <row r="4090" spans="3:11" x14ac:dyDescent="0.25">
      <c r="C4090" s="14">
        <v>44198</v>
      </c>
      <c r="D4090" s="8">
        <v>0.72222222222222221</v>
      </c>
      <c r="E4090" s="76" t="s">
        <v>107</v>
      </c>
      <c r="F4090" s="8"/>
      <c r="G4090" s="8"/>
      <c r="H4090" s="15">
        <v>8</v>
      </c>
      <c r="I4090" s="13">
        <f t="shared" si="189"/>
        <v>2225</v>
      </c>
      <c r="J4090" s="8">
        <f t="shared" si="190"/>
        <v>1</v>
      </c>
      <c r="K4090" s="6">
        <f t="shared" si="191"/>
        <v>3</v>
      </c>
    </row>
    <row r="4091" spans="3:11" x14ac:dyDescent="0.25">
      <c r="C4091" s="14">
        <v>44198</v>
      </c>
      <c r="D4091" s="8">
        <v>0.74652777777777779</v>
      </c>
      <c r="E4091" s="76" t="s">
        <v>107</v>
      </c>
      <c r="F4091" s="8"/>
      <c r="G4091" s="8"/>
      <c r="H4091" s="15">
        <v>9</v>
      </c>
      <c r="I4091" s="13">
        <f t="shared" si="189"/>
        <v>2226</v>
      </c>
      <c r="J4091" s="8">
        <f t="shared" si="190"/>
        <v>3</v>
      </c>
      <c r="K4091" s="6">
        <f t="shared" si="191"/>
        <v>3</v>
      </c>
    </row>
    <row r="4092" spans="3:11" x14ac:dyDescent="0.25">
      <c r="C4092" s="14">
        <v>44198</v>
      </c>
      <c r="D4092" s="8">
        <v>0.74652777777777779</v>
      </c>
      <c r="E4092" s="76" t="s">
        <v>107</v>
      </c>
      <c r="F4092" s="8"/>
      <c r="G4092" s="8"/>
      <c r="H4092" s="15">
        <v>9</v>
      </c>
      <c r="I4092" s="13">
        <f t="shared" si="189"/>
        <v>2226</v>
      </c>
      <c r="J4092" s="8">
        <f t="shared" si="190"/>
        <v>2</v>
      </c>
      <c r="K4092" s="6">
        <f t="shared" si="191"/>
        <v>3</v>
      </c>
    </row>
    <row r="4093" spans="3:11" x14ac:dyDescent="0.25">
      <c r="C4093" s="14">
        <v>44198</v>
      </c>
      <c r="D4093" s="8">
        <v>0.74652777777777779</v>
      </c>
      <c r="E4093" s="76" t="s">
        <v>107</v>
      </c>
      <c r="F4093" s="8"/>
      <c r="G4093" s="8"/>
      <c r="H4093" s="15">
        <v>9</v>
      </c>
      <c r="I4093" s="13">
        <f t="shared" si="189"/>
        <v>2226</v>
      </c>
      <c r="J4093" s="8">
        <f t="shared" si="190"/>
        <v>1</v>
      </c>
      <c r="K4093" s="6">
        <f t="shared" si="191"/>
        <v>3</v>
      </c>
    </row>
    <row r="4094" spans="3:11" x14ac:dyDescent="0.25">
      <c r="C4094" s="14">
        <v>44205</v>
      </c>
      <c r="D4094" s="8">
        <v>0.72222222222222221</v>
      </c>
      <c r="E4094" s="76" t="s">
        <v>225</v>
      </c>
      <c r="F4094" s="8"/>
      <c r="G4094" s="8"/>
      <c r="H4094" s="15">
        <v>6</v>
      </c>
      <c r="I4094" s="13">
        <f t="shared" si="189"/>
        <v>2227</v>
      </c>
      <c r="J4094" s="8">
        <f t="shared" si="190"/>
        <v>3</v>
      </c>
      <c r="K4094" s="6">
        <f t="shared" si="191"/>
        <v>3</v>
      </c>
    </row>
    <row r="4095" spans="3:11" x14ac:dyDescent="0.25">
      <c r="C4095" s="14">
        <v>44205</v>
      </c>
      <c r="D4095" s="8">
        <v>0.72222222222222221</v>
      </c>
      <c r="E4095" s="76" t="s">
        <v>225</v>
      </c>
      <c r="F4095" s="8"/>
      <c r="G4095" s="8"/>
      <c r="H4095" s="15">
        <v>6</v>
      </c>
      <c r="I4095" s="13">
        <f t="shared" si="189"/>
        <v>2227</v>
      </c>
      <c r="J4095" s="8">
        <f t="shared" si="190"/>
        <v>2</v>
      </c>
      <c r="K4095" s="6">
        <f t="shared" si="191"/>
        <v>3</v>
      </c>
    </row>
    <row r="4096" spans="3:11" x14ac:dyDescent="0.25">
      <c r="C4096" s="14">
        <v>44205</v>
      </c>
      <c r="D4096" s="8">
        <v>0.72222222222222221</v>
      </c>
      <c r="E4096" s="76" t="s">
        <v>225</v>
      </c>
      <c r="F4096" s="8"/>
      <c r="G4096" s="8"/>
      <c r="H4096" s="15">
        <v>6</v>
      </c>
      <c r="I4096" s="13">
        <f t="shared" si="189"/>
        <v>2227</v>
      </c>
      <c r="J4096" s="8">
        <f t="shared" si="190"/>
        <v>1</v>
      </c>
      <c r="K4096" s="6">
        <f t="shared" si="191"/>
        <v>3</v>
      </c>
    </row>
    <row r="4097" spans="3:11" x14ac:dyDescent="0.25">
      <c r="C4097" s="14">
        <v>44205</v>
      </c>
      <c r="D4097" s="8">
        <v>0.75</v>
      </c>
      <c r="E4097" s="76" t="s">
        <v>225</v>
      </c>
      <c r="F4097" s="8"/>
      <c r="G4097" s="8"/>
      <c r="H4097" s="15">
        <v>7</v>
      </c>
      <c r="I4097" s="13">
        <f t="shared" si="189"/>
        <v>2228</v>
      </c>
      <c r="J4097" s="8">
        <f t="shared" si="190"/>
        <v>3</v>
      </c>
      <c r="K4097" s="6">
        <f t="shared" si="191"/>
        <v>3</v>
      </c>
    </row>
    <row r="4098" spans="3:11" x14ac:dyDescent="0.25">
      <c r="C4098" s="14">
        <v>44205</v>
      </c>
      <c r="D4098" s="8">
        <v>0.75</v>
      </c>
      <c r="E4098" s="76" t="s">
        <v>225</v>
      </c>
      <c r="F4098" s="8"/>
      <c r="G4098" s="8"/>
      <c r="H4098" s="15">
        <v>7</v>
      </c>
      <c r="I4098" s="13">
        <f t="shared" si="189"/>
        <v>2228</v>
      </c>
      <c r="J4098" s="8">
        <f t="shared" si="190"/>
        <v>2</v>
      </c>
      <c r="K4098" s="6">
        <f t="shared" si="191"/>
        <v>3</v>
      </c>
    </row>
    <row r="4099" spans="3:11" x14ac:dyDescent="0.25">
      <c r="C4099" s="14">
        <v>44205</v>
      </c>
      <c r="D4099" s="8">
        <v>0.75</v>
      </c>
      <c r="E4099" s="76" t="s">
        <v>225</v>
      </c>
      <c r="F4099" s="8"/>
      <c r="G4099" s="8"/>
      <c r="H4099" s="15">
        <v>7</v>
      </c>
      <c r="I4099" s="13">
        <f t="shared" si="189"/>
        <v>2228</v>
      </c>
      <c r="J4099" s="8">
        <f t="shared" si="190"/>
        <v>1</v>
      </c>
      <c r="K4099" s="6">
        <f t="shared" si="191"/>
        <v>3</v>
      </c>
    </row>
    <row r="4100" spans="3:11" x14ac:dyDescent="0.25">
      <c r="C4100" s="14">
        <v>44212</v>
      </c>
      <c r="D4100" s="8">
        <v>0.62013888888888891</v>
      </c>
      <c r="E4100" s="76" t="s">
        <v>225</v>
      </c>
      <c r="F4100" s="8"/>
      <c r="G4100" s="8"/>
      <c r="H4100" s="15">
        <v>3</v>
      </c>
      <c r="I4100" s="13">
        <f t="shared" si="189"/>
        <v>2229</v>
      </c>
      <c r="J4100" s="8">
        <f t="shared" si="190"/>
        <v>3</v>
      </c>
      <c r="K4100" s="6">
        <f t="shared" si="191"/>
        <v>3</v>
      </c>
    </row>
    <row r="4101" spans="3:11" x14ac:dyDescent="0.25">
      <c r="C4101" s="14">
        <v>44212</v>
      </c>
      <c r="D4101" s="8">
        <v>0.62013888888888891</v>
      </c>
      <c r="E4101" s="76" t="s">
        <v>225</v>
      </c>
      <c r="F4101" s="8"/>
      <c r="G4101" s="8"/>
      <c r="H4101" s="15">
        <v>3</v>
      </c>
      <c r="I4101" s="13">
        <f t="shared" si="189"/>
        <v>2229</v>
      </c>
      <c r="J4101" s="8">
        <f t="shared" si="190"/>
        <v>2</v>
      </c>
      <c r="K4101" s="6">
        <f t="shared" si="191"/>
        <v>3</v>
      </c>
    </row>
    <row r="4102" spans="3:11" x14ac:dyDescent="0.25">
      <c r="C4102" s="14">
        <v>44212</v>
      </c>
      <c r="D4102" s="8">
        <v>0.62013888888888891</v>
      </c>
      <c r="E4102" s="76" t="s">
        <v>225</v>
      </c>
      <c r="F4102" s="8"/>
      <c r="G4102" s="8"/>
      <c r="H4102" s="15">
        <v>3</v>
      </c>
      <c r="I4102" s="13">
        <f t="shared" ref="I4102:I4165" si="192">IF(AND(C4102=C4101,H4102=H4101,D4101=D4102),I4101,I4101+1)</f>
        <v>2229</v>
      </c>
      <c r="J4102" s="8">
        <f t="shared" ref="J4102:J4165" si="193">IF(I4102=I4104,3,IF(I4102=I4103,2,1))</f>
        <v>1</v>
      </c>
      <c r="K4102" s="6">
        <f t="shared" ref="K4102:K4165" si="194">IF(J4100=3,3,IF(J4101=3,3,IF(J4101=2,2,J4102)))</f>
        <v>3</v>
      </c>
    </row>
    <row r="4103" spans="3:11" x14ac:dyDescent="0.25">
      <c r="C4103" s="14">
        <v>44212</v>
      </c>
      <c r="D4103" s="8">
        <v>0.67222222222222217</v>
      </c>
      <c r="E4103" s="76" t="s">
        <v>225</v>
      </c>
      <c r="F4103" s="8"/>
      <c r="G4103" s="8"/>
      <c r="H4103" s="15">
        <v>5</v>
      </c>
      <c r="I4103" s="13">
        <f t="shared" si="192"/>
        <v>2230</v>
      </c>
      <c r="J4103" s="8">
        <f t="shared" si="193"/>
        <v>3</v>
      </c>
      <c r="K4103" s="6">
        <f t="shared" si="194"/>
        <v>3</v>
      </c>
    </row>
    <row r="4104" spans="3:11" x14ac:dyDescent="0.25">
      <c r="C4104" s="14">
        <v>44212</v>
      </c>
      <c r="D4104" s="8">
        <v>0.67222222222222217</v>
      </c>
      <c r="E4104" s="76" t="s">
        <v>225</v>
      </c>
      <c r="F4104" s="8"/>
      <c r="G4104" s="8"/>
      <c r="H4104" s="15">
        <v>5</v>
      </c>
      <c r="I4104" s="13">
        <f t="shared" si="192"/>
        <v>2230</v>
      </c>
      <c r="J4104" s="8">
        <f t="shared" si="193"/>
        <v>2</v>
      </c>
      <c r="K4104" s="6">
        <f t="shared" si="194"/>
        <v>3</v>
      </c>
    </row>
    <row r="4105" spans="3:11" x14ac:dyDescent="0.25">
      <c r="C4105" s="14">
        <v>44212</v>
      </c>
      <c r="D4105" s="8">
        <v>0.67222222222222217</v>
      </c>
      <c r="E4105" s="76" t="s">
        <v>225</v>
      </c>
      <c r="F4105" s="8"/>
      <c r="G4105" s="8"/>
      <c r="H4105" s="15">
        <v>5</v>
      </c>
      <c r="I4105" s="13">
        <f t="shared" si="192"/>
        <v>2230</v>
      </c>
      <c r="J4105" s="8">
        <f t="shared" si="193"/>
        <v>1</v>
      </c>
      <c r="K4105" s="6">
        <f t="shared" si="194"/>
        <v>3</v>
      </c>
    </row>
    <row r="4106" spans="3:11" x14ac:dyDescent="0.25">
      <c r="C4106" s="14">
        <v>44212</v>
      </c>
      <c r="D4106" s="8">
        <v>0.70138888888888884</v>
      </c>
      <c r="E4106" s="76" t="s">
        <v>225</v>
      </c>
      <c r="F4106" s="8"/>
      <c r="G4106" s="8"/>
      <c r="H4106" s="15">
        <v>6</v>
      </c>
      <c r="I4106" s="13">
        <f t="shared" si="192"/>
        <v>2231</v>
      </c>
      <c r="J4106" s="8">
        <f t="shared" si="193"/>
        <v>3</v>
      </c>
      <c r="K4106" s="6">
        <f t="shared" si="194"/>
        <v>3</v>
      </c>
    </row>
    <row r="4107" spans="3:11" x14ac:dyDescent="0.25">
      <c r="C4107" s="14">
        <v>44212</v>
      </c>
      <c r="D4107" s="8">
        <v>0.70138888888888884</v>
      </c>
      <c r="E4107" s="76" t="s">
        <v>225</v>
      </c>
      <c r="F4107" s="8"/>
      <c r="G4107" s="8"/>
      <c r="H4107" s="15">
        <v>6</v>
      </c>
      <c r="I4107" s="13">
        <f t="shared" si="192"/>
        <v>2231</v>
      </c>
      <c r="J4107" s="8">
        <f t="shared" si="193"/>
        <v>2</v>
      </c>
      <c r="K4107" s="6">
        <f t="shared" si="194"/>
        <v>3</v>
      </c>
    </row>
    <row r="4108" spans="3:11" x14ac:dyDescent="0.25">
      <c r="C4108" s="14">
        <v>44212</v>
      </c>
      <c r="D4108" s="8">
        <v>0.70138888888888884</v>
      </c>
      <c r="E4108" s="76" t="s">
        <v>225</v>
      </c>
      <c r="F4108" s="8"/>
      <c r="G4108" s="8"/>
      <c r="H4108" s="15">
        <v>6</v>
      </c>
      <c r="I4108" s="13">
        <f t="shared" si="192"/>
        <v>2231</v>
      </c>
      <c r="J4108" s="8">
        <f t="shared" si="193"/>
        <v>1</v>
      </c>
      <c r="K4108" s="6">
        <f t="shared" si="194"/>
        <v>3</v>
      </c>
    </row>
    <row r="4109" spans="3:11" x14ac:dyDescent="0.25">
      <c r="C4109" s="14">
        <v>44212</v>
      </c>
      <c r="D4109" s="8">
        <v>0.73263888888888884</v>
      </c>
      <c r="E4109" s="76" t="s">
        <v>225</v>
      </c>
      <c r="F4109" s="8"/>
      <c r="G4109" s="8"/>
      <c r="H4109" s="15">
        <v>7</v>
      </c>
      <c r="I4109" s="13">
        <f t="shared" si="192"/>
        <v>2232</v>
      </c>
      <c r="J4109" s="8">
        <f t="shared" si="193"/>
        <v>3</v>
      </c>
      <c r="K4109" s="6">
        <f t="shared" si="194"/>
        <v>3</v>
      </c>
    </row>
    <row r="4110" spans="3:11" x14ac:dyDescent="0.25">
      <c r="C4110" s="14">
        <v>44212</v>
      </c>
      <c r="D4110" s="8">
        <v>0.73263888888888884</v>
      </c>
      <c r="E4110" s="76" t="s">
        <v>225</v>
      </c>
      <c r="F4110" s="8"/>
      <c r="G4110" s="8"/>
      <c r="H4110" s="15">
        <v>7</v>
      </c>
      <c r="I4110" s="13">
        <f t="shared" si="192"/>
        <v>2232</v>
      </c>
      <c r="J4110" s="8">
        <f t="shared" si="193"/>
        <v>2</v>
      </c>
      <c r="K4110" s="6">
        <f t="shared" si="194"/>
        <v>3</v>
      </c>
    </row>
    <row r="4111" spans="3:11" x14ac:dyDescent="0.25">
      <c r="C4111" s="14">
        <v>44212</v>
      </c>
      <c r="D4111" s="8">
        <v>0.73263888888888884</v>
      </c>
      <c r="E4111" s="76" t="s">
        <v>225</v>
      </c>
      <c r="F4111" s="8"/>
      <c r="G4111" s="8"/>
      <c r="H4111" s="15">
        <v>7</v>
      </c>
      <c r="I4111" s="13">
        <f t="shared" si="192"/>
        <v>2232</v>
      </c>
      <c r="J4111" s="8">
        <f t="shared" si="193"/>
        <v>1</v>
      </c>
      <c r="K4111" s="6">
        <f t="shared" si="194"/>
        <v>3</v>
      </c>
    </row>
    <row r="4112" spans="3:11" x14ac:dyDescent="0.25">
      <c r="C4112" s="14">
        <v>44212</v>
      </c>
      <c r="D4112" s="8">
        <v>0.75347222222222221</v>
      </c>
      <c r="E4112" s="76" t="s">
        <v>225</v>
      </c>
      <c r="F4112" s="8"/>
      <c r="G4112" s="8"/>
      <c r="H4112" s="15">
        <v>8</v>
      </c>
      <c r="I4112" s="13">
        <f t="shared" si="192"/>
        <v>2233</v>
      </c>
      <c r="J4112" s="8">
        <f t="shared" si="193"/>
        <v>3</v>
      </c>
      <c r="K4112" s="6">
        <f t="shared" si="194"/>
        <v>3</v>
      </c>
    </row>
    <row r="4113" spans="3:11" x14ac:dyDescent="0.25">
      <c r="C4113" s="14">
        <v>44212</v>
      </c>
      <c r="D4113" s="8">
        <v>0.75347222222222221</v>
      </c>
      <c r="E4113" s="76" t="s">
        <v>225</v>
      </c>
      <c r="F4113" s="8"/>
      <c r="G4113" s="8"/>
      <c r="H4113" s="15">
        <v>8</v>
      </c>
      <c r="I4113" s="13">
        <f t="shared" si="192"/>
        <v>2233</v>
      </c>
      <c r="J4113" s="8">
        <f t="shared" si="193"/>
        <v>2</v>
      </c>
      <c r="K4113" s="6">
        <f t="shared" si="194"/>
        <v>3</v>
      </c>
    </row>
    <row r="4114" spans="3:11" x14ac:dyDescent="0.25">
      <c r="C4114" s="14">
        <v>44212</v>
      </c>
      <c r="D4114" s="8">
        <v>0.75347222222222221</v>
      </c>
      <c r="E4114" s="76" t="s">
        <v>225</v>
      </c>
      <c r="F4114" s="8"/>
      <c r="G4114" s="8"/>
      <c r="H4114" s="15">
        <v>8</v>
      </c>
      <c r="I4114" s="13">
        <f t="shared" si="192"/>
        <v>2233</v>
      </c>
      <c r="J4114" s="8">
        <f t="shared" si="193"/>
        <v>1</v>
      </c>
      <c r="K4114" s="6">
        <f t="shared" si="194"/>
        <v>3</v>
      </c>
    </row>
    <row r="4115" spans="3:11" x14ac:dyDescent="0.25">
      <c r="C4115" s="14">
        <v>44212</v>
      </c>
      <c r="D4115" s="8">
        <v>0.77430555555555547</v>
      </c>
      <c r="E4115" s="76" t="s">
        <v>225</v>
      </c>
      <c r="F4115" s="8"/>
      <c r="G4115" s="8"/>
      <c r="H4115" s="15">
        <v>9</v>
      </c>
      <c r="I4115" s="13">
        <f t="shared" si="192"/>
        <v>2234</v>
      </c>
      <c r="J4115" s="8">
        <f t="shared" si="193"/>
        <v>3</v>
      </c>
      <c r="K4115" s="6">
        <f t="shared" si="194"/>
        <v>3</v>
      </c>
    </row>
    <row r="4116" spans="3:11" x14ac:dyDescent="0.25">
      <c r="C4116" s="14">
        <v>44212</v>
      </c>
      <c r="D4116" s="8">
        <v>0.77430555555555547</v>
      </c>
      <c r="E4116" s="76" t="s">
        <v>225</v>
      </c>
      <c r="F4116" s="8"/>
      <c r="G4116" s="8"/>
      <c r="H4116" s="15">
        <v>9</v>
      </c>
      <c r="I4116" s="13">
        <f t="shared" si="192"/>
        <v>2234</v>
      </c>
      <c r="J4116" s="8">
        <f t="shared" si="193"/>
        <v>2</v>
      </c>
      <c r="K4116" s="6">
        <f t="shared" si="194"/>
        <v>3</v>
      </c>
    </row>
    <row r="4117" spans="3:11" x14ac:dyDescent="0.25">
      <c r="C4117" s="14">
        <v>44212</v>
      </c>
      <c r="D4117" s="8">
        <v>0.77430555555555547</v>
      </c>
      <c r="E4117" s="76" t="s">
        <v>225</v>
      </c>
      <c r="F4117" s="8"/>
      <c r="G4117" s="8"/>
      <c r="H4117" s="15">
        <v>9</v>
      </c>
      <c r="I4117" s="13">
        <f t="shared" si="192"/>
        <v>2234</v>
      </c>
      <c r="J4117" s="8">
        <f t="shared" si="193"/>
        <v>1</v>
      </c>
      <c r="K4117" s="6">
        <f t="shared" si="194"/>
        <v>3</v>
      </c>
    </row>
    <row r="4118" spans="3:11" x14ac:dyDescent="0.25">
      <c r="C4118" s="14">
        <v>44219</v>
      </c>
      <c r="D4118" s="8">
        <v>0.58680555555555558</v>
      </c>
      <c r="E4118" s="76" t="s">
        <v>231</v>
      </c>
      <c r="F4118" s="8"/>
      <c r="G4118" s="8"/>
      <c r="H4118" s="15">
        <v>3</v>
      </c>
      <c r="I4118" s="13">
        <f t="shared" si="192"/>
        <v>2235</v>
      </c>
      <c r="J4118" s="8">
        <f t="shared" si="193"/>
        <v>3</v>
      </c>
      <c r="K4118" s="6">
        <f t="shared" si="194"/>
        <v>3</v>
      </c>
    </row>
    <row r="4119" spans="3:11" x14ac:dyDescent="0.25">
      <c r="C4119" s="14">
        <v>44219</v>
      </c>
      <c r="D4119" s="8">
        <v>0.58680555555555558</v>
      </c>
      <c r="E4119" s="76" t="s">
        <v>231</v>
      </c>
      <c r="F4119" s="8"/>
      <c r="G4119" s="8"/>
      <c r="H4119" s="15">
        <v>3</v>
      </c>
      <c r="I4119" s="13">
        <f t="shared" si="192"/>
        <v>2235</v>
      </c>
      <c r="J4119" s="8">
        <f t="shared" si="193"/>
        <v>2</v>
      </c>
      <c r="K4119" s="6">
        <f t="shared" si="194"/>
        <v>3</v>
      </c>
    </row>
    <row r="4120" spans="3:11" x14ac:dyDescent="0.25">
      <c r="C4120" s="14">
        <v>44219</v>
      </c>
      <c r="D4120" s="8">
        <v>0.58680555555555558</v>
      </c>
      <c r="E4120" s="76" t="s">
        <v>231</v>
      </c>
      <c r="F4120" s="8"/>
      <c r="G4120" s="8"/>
      <c r="H4120" s="15">
        <v>3</v>
      </c>
      <c r="I4120" s="13">
        <f t="shared" si="192"/>
        <v>2235</v>
      </c>
      <c r="J4120" s="8">
        <f t="shared" si="193"/>
        <v>1</v>
      </c>
      <c r="K4120" s="6">
        <f t="shared" si="194"/>
        <v>3</v>
      </c>
    </row>
    <row r="4121" spans="3:11" x14ac:dyDescent="0.25">
      <c r="C4121" s="14">
        <v>44219</v>
      </c>
      <c r="D4121" s="8">
        <v>0.61111111111111105</v>
      </c>
      <c r="E4121" s="76" t="s">
        <v>231</v>
      </c>
      <c r="F4121" s="8"/>
      <c r="G4121" s="8"/>
      <c r="H4121" s="15">
        <v>4</v>
      </c>
      <c r="I4121" s="13">
        <f t="shared" si="192"/>
        <v>2236</v>
      </c>
      <c r="J4121" s="8">
        <f t="shared" si="193"/>
        <v>3</v>
      </c>
      <c r="K4121" s="6">
        <f t="shared" si="194"/>
        <v>3</v>
      </c>
    </row>
    <row r="4122" spans="3:11" x14ac:dyDescent="0.25">
      <c r="C4122" s="14">
        <v>44219</v>
      </c>
      <c r="D4122" s="8">
        <v>0.61111111111111105</v>
      </c>
      <c r="E4122" s="76" t="s">
        <v>231</v>
      </c>
      <c r="F4122" s="8"/>
      <c r="G4122" s="8"/>
      <c r="H4122" s="15">
        <v>4</v>
      </c>
      <c r="I4122" s="13">
        <f t="shared" si="192"/>
        <v>2236</v>
      </c>
      <c r="J4122" s="8">
        <f t="shared" si="193"/>
        <v>2</v>
      </c>
      <c r="K4122" s="6">
        <f t="shared" si="194"/>
        <v>3</v>
      </c>
    </row>
    <row r="4123" spans="3:11" x14ac:dyDescent="0.25">
      <c r="C4123" s="14">
        <v>44219</v>
      </c>
      <c r="D4123" s="8">
        <v>0.61111111111111105</v>
      </c>
      <c r="E4123" s="76" t="s">
        <v>231</v>
      </c>
      <c r="F4123" s="8"/>
      <c r="G4123" s="8"/>
      <c r="H4123" s="15">
        <v>4</v>
      </c>
      <c r="I4123" s="13">
        <f t="shared" si="192"/>
        <v>2236</v>
      </c>
      <c r="J4123" s="8">
        <f t="shared" si="193"/>
        <v>1</v>
      </c>
      <c r="K4123" s="6">
        <f t="shared" si="194"/>
        <v>3</v>
      </c>
    </row>
    <row r="4124" spans="3:11" x14ac:dyDescent="0.25">
      <c r="C4124" s="14">
        <v>44219</v>
      </c>
      <c r="D4124" s="8">
        <v>0.69444444444444453</v>
      </c>
      <c r="E4124" s="76" t="s">
        <v>231</v>
      </c>
      <c r="F4124" s="8"/>
      <c r="G4124" s="8"/>
      <c r="H4124" s="15">
        <v>7</v>
      </c>
      <c r="I4124" s="13">
        <f t="shared" si="192"/>
        <v>2237</v>
      </c>
      <c r="J4124" s="8">
        <f t="shared" si="193"/>
        <v>3</v>
      </c>
      <c r="K4124" s="6">
        <f t="shared" si="194"/>
        <v>3</v>
      </c>
    </row>
    <row r="4125" spans="3:11" x14ac:dyDescent="0.25">
      <c r="C4125" s="14">
        <v>44219</v>
      </c>
      <c r="D4125" s="8">
        <v>0.69444444444444453</v>
      </c>
      <c r="E4125" s="76" t="s">
        <v>231</v>
      </c>
      <c r="F4125" s="8"/>
      <c r="G4125" s="8"/>
      <c r="H4125" s="15">
        <v>7</v>
      </c>
      <c r="I4125" s="13">
        <f t="shared" si="192"/>
        <v>2237</v>
      </c>
      <c r="J4125" s="8">
        <f t="shared" si="193"/>
        <v>2</v>
      </c>
      <c r="K4125" s="6">
        <f t="shared" si="194"/>
        <v>3</v>
      </c>
    </row>
    <row r="4126" spans="3:11" x14ac:dyDescent="0.25">
      <c r="C4126" s="14">
        <v>44219</v>
      </c>
      <c r="D4126" s="8">
        <v>0.69444444444444453</v>
      </c>
      <c r="E4126" s="76" t="s">
        <v>231</v>
      </c>
      <c r="F4126" s="8"/>
      <c r="G4126" s="8"/>
      <c r="H4126" s="15">
        <v>7</v>
      </c>
      <c r="I4126" s="13">
        <f t="shared" si="192"/>
        <v>2237</v>
      </c>
      <c r="J4126" s="8">
        <f t="shared" si="193"/>
        <v>1</v>
      </c>
      <c r="K4126" s="6">
        <f t="shared" si="194"/>
        <v>3</v>
      </c>
    </row>
    <row r="4127" spans="3:11" x14ac:dyDescent="0.25">
      <c r="C4127" s="14">
        <v>44219</v>
      </c>
      <c r="D4127" s="8">
        <v>0.74652777777777779</v>
      </c>
      <c r="E4127" s="76" t="s">
        <v>231</v>
      </c>
      <c r="F4127" s="8"/>
      <c r="G4127" s="8"/>
      <c r="H4127" s="15">
        <v>9</v>
      </c>
      <c r="I4127" s="13">
        <f t="shared" si="192"/>
        <v>2238</v>
      </c>
      <c r="J4127" s="8">
        <f t="shared" si="193"/>
        <v>3</v>
      </c>
      <c r="K4127" s="6">
        <f t="shared" si="194"/>
        <v>3</v>
      </c>
    </row>
    <row r="4128" spans="3:11" x14ac:dyDescent="0.25">
      <c r="C4128" s="14">
        <v>44219</v>
      </c>
      <c r="D4128" s="8">
        <v>0.74652777777777779</v>
      </c>
      <c r="E4128" s="76" t="s">
        <v>231</v>
      </c>
      <c r="F4128" s="8"/>
      <c r="G4128" s="8"/>
      <c r="H4128" s="15">
        <v>9</v>
      </c>
      <c r="I4128" s="13">
        <f t="shared" si="192"/>
        <v>2238</v>
      </c>
      <c r="J4128" s="8">
        <f t="shared" si="193"/>
        <v>2</v>
      </c>
      <c r="K4128" s="6">
        <f t="shared" si="194"/>
        <v>3</v>
      </c>
    </row>
    <row r="4129" spans="3:11" x14ac:dyDescent="0.25">
      <c r="C4129" s="14">
        <v>44219</v>
      </c>
      <c r="D4129" s="8">
        <v>0.74652777777777779</v>
      </c>
      <c r="E4129" s="76" t="s">
        <v>231</v>
      </c>
      <c r="F4129" s="8"/>
      <c r="G4129" s="8"/>
      <c r="H4129" s="15">
        <v>9</v>
      </c>
      <c r="I4129" s="13">
        <f t="shared" si="192"/>
        <v>2238</v>
      </c>
      <c r="J4129" s="8">
        <f t="shared" si="193"/>
        <v>1</v>
      </c>
      <c r="K4129" s="6">
        <f t="shared" si="194"/>
        <v>3</v>
      </c>
    </row>
    <row r="4130" spans="3:11" x14ac:dyDescent="0.25">
      <c r="C4130" s="14">
        <v>44222</v>
      </c>
      <c r="D4130" s="8">
        <v>0.57291666666666663</v>
      </c>
      <c r="E4130" s="76" t="s">
        <v>107</v>
      </c>
      <c r="F4130" s="8"/>
      <c r="G4130" s="8"/>
      <c r="H4130" s="15">
        <v>2</v>
      </c>
      <c r="I4130" s="13">
        <f t="shared" si="192"/>
        <v>2239</v>
      </c>
      <c r="J4130" s="8">
        <f t="shared" si="193"/>
        <v>3</v>
      </c>
      <c r="K4130" s="6">
        <f t="shared" si="194"/>
        <v>3</v>
      </c>
    </row>
    <row r="4131" spans="3:11" x14ac:dyDescent="0.25">
      <c r="C4131" s="14">
        <v>44222</v>
      </c>
      <c r="D4131" s="8">
        <v>0.57291666666666663</v>
      </c>
      <c r="E4131" s="76" t="s">
        <v>107</v>
      </c>
      <c r="F4131" s="8"/>
      <c r="G4131" s="8"/>
      <c r="H4131" s="15">
        <v>2</v>
      </c>
      <c r="I4131" s="13">
        <f t="shared" si="192"/>
        <v>2239</v>
      </c>
      <c r="J4131" s="8">
        <f t="shared" si="193"/>
        <v>2</v>
      </c>
      <c r="K4131" s="6">
        <f t="shared" si="194"/>
        <v>3</v>
      </c>
    </row>
    <row r="4132" spans="3:11" x14ac:dyDescent="0.25">
      <c r="C4132" s="14">
        <v>44222</v>
      </c>
      <c r="D4132" s="8">
        <v>0.57291666666666663</v>
      </c>
      <c r="E4132" s="76" t="s">
        <v>107</v>
      </c>
      <c r="F4132" s="8"/>
      <c r="G4132" s="8"/>
      <c r="H4132" s="15">
        <v>2</v>
      </c>
      <c r="I4132" s="13">
        <f t="shared" si="192"/>
        <v>2239</v>
      </c>
      <c r="J4132" s="8">
        <f t="shared" si="193"/>
        <v>1</v>
      </c>
      <c r="K4132" s="6">
        <f t="shared" si="194"/>
        <v>3</v>
      </c>
    </row>
    <row r="4133" spans="3:11" x14ac:dyDescent="0.25">
      <c r="C4133" s="14">
        <v>44222</v>
      </c>
      <c r="D4133" s="8">
        <v>0.64583333333333337</v>
      </c>
      <c r="E4133" s="76" t="s">
        <v>107</v>
      </c>
      <c r="F4133" s="8"/>
      <c r="G4133" s="8"/>
      <c r="H4133" s="15">
        <v>5</v>
      </c>
      <c r="I4133" s="13">
        <f t="shared" si="192"/>
        <v>2240</v>
      </c>
      <c r="J4133" s="8">
        <f t="shared" si="193"/>
        <v>3</v>
      </c>
      <c r="K4133" s="6">
        <f t="shared" si="194"/>
        <v>3</v>
      </c>
    </row>
    <row r="4134" spans="3:11" x14ac:dyDescent="0.25">
      <c r="C4134" s="14">
        <v>44222</v>
      </c>
      <c r="D4134" s="8">
        <v>0.64583333333333337</v>
      </c>
      <c r="E4134" s="76" t="s">
        <v>107</v>
      </c>
      <c r="F4134" s="8"/>
      <c r="G4134" s="8"/>
      <c r="H4134" s="15">
        <v>5</v>
      </c>
      <c r="I4134" s="13">
        <f t="shared" si="192"/>
        <v>2240</v>
      </c>
      <c r="J4134" s="8">
        <f t="shared" si="193"/>
        <v>2</v>
      </c>
      <c r="K4134" s="6">
        <f t="shared" si="194"/>
        <v>3</v>
      </c>
    </row>
    <row r="4135" spans="3:11" x14ac:dyDescent="0.25">
      <c r="C4135" s="14">
        <v>44222</v>
      </c>
      <c r="D4135" s="8">
        <v>0.64583333333333337</v>
      </c>
      <c r="E4135" s="76" t="s">
        <v>107</v>
      </c>
      <c r="F4135" s="8"/>
      <c r="G4135" s="8"/>
      <c r="H4135" s="15">
        <v>5</v>
      </c>
      <c r="I4135" s="13">
        <f t="shared" si="192"/>
        <v>2240</v>
      </c>
      <c r="J4135" s="8">
        <f t="shared" si="193"/>
        <v>1</v>
      </c>
      <c r="K4135" s="6">
        <f t="shared" si="194"/>
        <v>3</v>
      </c>
    </row>
    <row r="4136" spans="3:11" x14ac:dyDescent="0.25">
      <c r="C4136" s="14">
        <v>44222</v>
      </c>
      <c r="D4136" s="8">
        <v>0.67013888888888884</v>
      </c>
      <c r="E4136" s="76" t="s">
        <v>107</v>
      </c>
      <c r="F4136" s="8"/>
      <c r="G4136" s="8"/>
      <c r="H4136" s="15">
        <v>6</v>
      </c>
      <c r="I4136" s="13">
        <f t="shared" si="192"/>
        <v>2241</v>
      </c>
      <c r="J4136" s="8">
        <f t="shared" si="193"/>
        <v>3</v>
      </c>
      <c r="K4136" s="6">
        <f t="shared" si="194"/>
        <v>3</v>
      </c>
    </row>
    <row r="4137" spans="3:11" x14ac:dyDescent="0.25">
      <c r="C4137" s="14">
        <v>44222</v>
      </c>
      <c r="D4137" s="8">
        <v>0.67013888888888884</v>
      </c>
      <c r="E4137" s="76" t="s">
        <v>107</v>
      </c>
      <c r="F4137" s="8"/>
      <c r="G4137" s="8"/>
      <c r="H4137" s="15">
        <v>6</v>
      </c>
      <c r="I4137" s="13">
        <f t="shared" si="192"/>
        <v>2241</v>
      </c>
      <c r="J4137" s="8">
        <f t="shared" si="193"/>
        <v>2</v>
      </c>
      <c r="K4137" s="6">
        <f t="shared" si="194"/>
        <v>3</v>
      </c>
    </row>
    <row r="4138" spans="3:11" x14ac:dyDescent="0.25">
      <c r="C4138" s="14">
        <v>44222</v>
      </c>
      <c r="D4138" s="8">
        <v>0.67013888888888884</v>
      </c>
      <c r="E4138" s="76" t="s">
        <v>107</v>
      </c>
      <c r="F4138" s="8"/>
      <c r="G4138" s="8"/>
      <c r="H4138" s="15">
        <v>6</v>
      </c>
      <c r="I4138" s="13">
        <f t="shared" si="192"/>
        <v>2241</v>
      </c>
      <c r="J4138" s="8">
        <f t="shared" si="193"/>
        <v>1</v>
      </c>
      <c r="K4138" s="6">
        <f t="shared" si="194"/>
        <v>3</v>
      </c>
    </row>
    <row r="4139" spans="3:11" x14ac:dyDescent="0.25">
      <c r="C4139" s="14">
        <v>44222</v>
      </c>
      <c r="D4139" s="8">
        <v>0.69444444444444453</v>
      </c>
      <c r="E4139" s="76" t="s">
        <v>107</v>
      </c>
      <c r="F4139" s="8"/>
      <c r="G4139" s="8"/>
      <c r="H4139" s="15">
        <v>7</v>
      </c>
      <c r="I4139" s="13">
        <f t="shared" si="192"/>
        <v>2242</v>
      </c>
      <c r="J4139" s="8">
        <f t="shared" si="193"/>
        <v>3</v>
      </c>
      <c r="K4139" s="6">
        <f t="shared" si="194"/>
        <v>3</v>
      </c>
    </row>
    <row r="4140" spans="3:11" x14ac:dyDescent="0.25">
      <c r="C4140" s="14">
        <v>44222</v>
      </c>
      <c r="D4140" s="8">
        <v>0.69444444444444453</v>
      </c>
      <c r="E4140" s="76" t="s">
        <v>107</v>
      </c>
      <c r="F4140" s="8"/>
      <c r="G4140" s="8"/>
      <c r="H4140" s="15">
        <v>7</v>
      </c>
      <c r="I4140" s="13">
        <f t="shared" si="192"/>
        <v>2242</v>
      </c>
      <c r="J4140" s="8">
        <f t="shared" si="193"/>
        <v>2</v>
      </c>
      <c r="K4140" s="6">
        <f t="shared" si="194"/>
        <v>3</v>
      </c>
    </row>
    <row r="4141" spans="3:11" x14ac:dyDescent="0.25">
      <c r="C4141" s="14">
        <v>44222</v>
      </c>
      <c r="D4141" s="8">
        <v>0.69444444444444453</v>
      </c>
      <c r="E4141" s="76" t="s">
        <v>107</v>
      </c>
      <c r="F4141" s="8"/>
      <c r="G4141" s="8"/>
      <c r="H4141" s="15">
        <v>7</v>
      </c>
      <c r="I4141" s="13">
        <f t="shared" si="192"/>
        <v>2242</v>
      </c>
      <c r="J4141" s="8">
        <f t="shared" si="193"/>
        <v>1</v>
      </c>
      <c r="K4141" s="6">
        <f t="shared" si="194"/>
        <v>3</v>
      </c>
    </row>
    <row r="4142" spans="3:11" x14ac:dyDescent="0.25">
      <c r="C4142" s="14">
        <v>44226</v>
      </c>
      <c r="D4142" s="8">
        <v>0.5625</v>
      </c>
      <c r="E4142" s="76" t="s">
        <v>107</v>
      </c>
      <c r="F4142" s="8"/>
      <c r="G4142" s="8"/>
      <c r="H4142" s="15">
        <v>2</v>
      </c>
      <c r="I4142" s="13">
        <f t="shared" si="192"/>
        <v>2243</v>
      </c>
      <c r="J4142" s="8">
        <f t="shared" si="193"/>
        <v>3</v>
      </c>
      <c r="K4142" s="6">
        <f t="shared" si="194"/>
        <v>3</v>
      </c>
    </row>
    <row r="4143" spans="3:11" x14ac:dyDescent="0.25">
      <c r="C4143" s="14">
        <v>44226</v>
      </c>
      <c r="D4143" s="8">
        <v>0.5625</v>
      </c>
      <c r="E4143" s="76" t="s">
        <v>107</v>
      </c>
      <c r="F4143" s="8"/>
      <c r="G4143" s="8"/>
      <c r="H4143" s="15">
        <v>2</v>
      </c>
      <c r="I4143" s="13">
        <f t="shared" si="192"/>
        <v>2243</v>
      </c>
      <c r="J4143" s="8">
        <f t="shared" si="193"/>
        <v>2</v>
      </c>
      <c r="K4143" s="6">
        <f t="shared" si="194"/>
        <v>3</v>
      </c>
    </row>
    <row r="4144" spans="3:11" x14ac:dyDescent="0.25">
      <c r="C4144" s="14">
        <v>44226</v>
      </c>
      <c r="D4144" s="8">
        <v>0.5625</v>
      </c>
      <c r="E4144" s="76" t="s">
        <v>107</v>
      </c>
      <c r="F4144" s="8"/>
      <c r="G4144" s="8"/>
      <c r="H4144" s="15">
        <v>2</v>
      </c>
      <c r="I4144" s="13">
        <f t="shared" si="192"/>
        <v>2243</v>
      </c>
      <c r="J4144" s="8">
        <f t="shared" si="193"/>
        <v>1</v>
      </c>
      <c r="K4144" s="6">
        <f t="shared" si="194"/>
        <v>3</v>
      </c>
    </row>
    <row r="4145" spans="3:11" x14ac:dyDescent="0.25">
      <c r="C4145" s="14">
        <v>44226</v>
      </c>
      <c r="D4145" s="8">
        <v>0.66666666666666663</v>
      </c>
      <c r="E4145" s="76" t="s">
        <v>107</v>
      </c>
      <c r="F4145" s="8"/>
      <c r="G4145" s="8"/>
      <c r="H4145" s="15">
        <v>6</v>
      </c>
      <c r="I4145" s="13">
        <f t="shared" si="192"/>
        <v>2244</v>
      </c>
      <c r="J4145" s="8">
        <f t="shared" si="193"/>
        <v>3</v>
      </c>
      <c r="K4145" s="6">
        <f t="shared" si="194"/>
        <v>3</v>
      </c>
    </row>
    <row r="4146" spans="3:11" x14ac:dyDescent="0.25">
      <c r="C4146" s="14">
        <v>44226</v>
      </c>
      <c r="D4146" s="8">
        <v>0.66666666666666663</v>
      </c>
      <c r="E4146" s="76" t="s">
        <v>107</v>
      </c>
      <c r="F4146" s="8"/>
      <c r="G4146" s="8"/>
      <c r="H4146" s="15">
        <v>6</v>
      </c>
      <c r="I4146" s="13">
        <f t="shared" si="192"/>
        <v>2244</v>
      </c>
      <c r="J4146" s="8">
        <f t="shared" si="193"/>
        <v>2</v>
      </c>
      <c r="K4146" s="6">
        <f t="shared" si="194"/>
        <v>3</v>
      </c>
    </row>
    <row r="4147" spans="3:11" x14ac:dyDescent="0.25">
      <c r="C4147" s="14">
        <v>44226</v>
      </c>
      <c r="D4147" s="8">
        <v>0.66666666666666663</v>
      </c>
      <c r="E4147" s="76" t="s">
        <v>107</v>
      </c>
      <c r="F4147" s="8"/>
      <c r="G4147" s="8"/>
      <c r="H4147" s="15">
        <v>6</v>
      </c>
      <c r="I4147" s="13">
        <f t="shared" si="192"/>
        <v>2244</v>
      </c>
      <c r="J4147" s="8">
        <f t="shared" si="193"/>
        <v>1</v>
      </c>
      <c r="K4147" s="6">
        <f t="shared" si="194"/>
        <v>3</v>
      </c>
    </row>
    <row r="4148" spans="3:11" x14ac:dyDescent="0.25">
      <c r="C4148" s="14">
        <v>44226</v>
      </c>
      <c r="D4148" s="8">
        <v>0.69444444444444453</v>
      </c>
      <c r="E4148" s="76" t="s">
        <v>107</v>
      </c>
      <c r="F4148" s="8"/>
      <c r="G4148" s="8"/>
      <c r="H4148" s="15">
        <v>7</v>
      </c>
      <c r="I4148" s="13">
        <f t="shared" si="192"/>
        <v>2245</v>
      </c>
      <c r="J4148" s="8">
        <f t="shared" si="193"/>
        <v>3</v>
      </c>
      <c r="K4148" s="6">
        <f t="shared" si="194"/>
        <v>3</v>
      </c>
    </row>
    <row r="4149" spans="3:11" x14ac:dyDescent="0.25">
      <c r="C4149" s="14">
        <v>44226</v>
      </c>
      <c r="D4149" s="8">
        <v>0.69444444444444453</v>
      </c>
      <c r="E4149" s="76" t="s">
        <v>107</v>
      </c>
      <c r="F4149" s="8"/>
      <c r="G4149" s="8"/>
      <c r="H4149" s="15">
        <v>7</v>
      </c>
      <c r="I4149" s="13">
        <f t="shared" si="192"/>
        <v>2245</v>
      </c>
      <c r="J4149" s="8">
        <f t="shared" si="193"/>
        <v>2</v>
      </c>
      <c r="K4149" s="6">
        <f t="shared" si="194"/>
        <v>3</v>
      </c>
    </row>
    <row r="4150" spans="3:11" x14ac:dyDescent="0.25">
      <c r="C4150" s="14">
        <v>44226</v>
      </c>
      <c r="D4150" s="8">
        <v>0.69444444444444453</v>
      </c>
      <c r="E4150" s="76" t="s">
        <v>107</v>
      </c>
      <c r="F4150" s="8"/>
      <c r="G4150" s="8"/>
      <c r="H4150" s="15">
        <v>7</v>
      </c>
      <c r="I4150" s="13">
        <f t="shared" si="192"/>
        <v>2245</v>
      </c>
      <c r="J4150" s="8">
        <f t="shared" si="193"/>
        <v>1</v>
      </c>
      <c r="K4150" s="6">
        <f t="shared" si="194"/>
        <v>3</v>
      </c>
    </row>
    <row r="4151" spans="3:11" x14ac:dyDescent="0.25">
      <c r="C4151" s="14">
        <v>44226</v>
      </c>
      <c r="D4151" s="8">
        <v>0.72222222222222221</v>
      </c>
      <c r="E4151" s="76" t="s">
        <v>107</v>
      </c>
      <c r="F4151" s="8"/>
      <c r="G4151" s="8"/>
      <c r="H4151" s="15">
        <v>8</v>
      </c>
      <c r="I4151" s="13">
        <f t="shared" si="192"/>
        <v>2246</v>
      </c>
      <c r="J4151" s="8">
        <f t="shared" si="193"/>
        <v>3</v>
      </c>
      <c r="K4151" s="6">
        <f t="shared" si="194"/>
        <v>3</v>
      </c>
    </row>
    <row r="4152" spans="3:11" x14ac:dyDescent="0.25">
      <c r="C4152" s="14">
        <v>44226</v>
      </c>
      <c r="D4152" s="8">
        <v>0.72222222222222221</v>
      </c>
      <c r="E4152" s="76" t="s">
        <v>107</v>
      </c>
      <c r="F4152" s="8"/>
      <c r="G4152" s="8"/>
      <c r="H4152" s="15">
        <v>8</v>
      </c>
      <c r="I4152" s="13">
        <f t="shared" si="192"/>
        <v>2246</v>
      </c>
      <c r="J4152" s="8">
        <f t="shared" si="193"/>
        <v>2</v>
      </c>
      <c r="K4152" s="6">
        <f t="shared" si="194"/>
        <v>3</v>
      </c>
    </row>
    <row r="4153" spans="3:11" x14ac:dyDescent="0.25">
      <c r="C4153" s="14">
        <v>44226</v>
      </c>
      <c r="D4153" s="8">
        <v>0.72222222222222221</v>
      </c>
      <c r="E4153" s="76" t="s">
        <v>107</v>
      </c>
      <c r="F4153" s="8"/>
      <c r="G4153" s="8"/>
      <c r="H4153" s="15">
        <v>8</v>
      </c>
      <c r="I4153" s="13">
        <f t="shared" si="192"/>
        <v>2246</v>
      </c>
      <c r="J4153" s="8">
        <f t="shared" si="193"/>
        <v>1</v>
      </c>
      <c r="K4153" s="6">
        <f t="shared" si="194"/>
        <v>3</v>
      </c>
    </row>
    <row r="4154" spans="3:11" x14ac:dyDescent="0.25">
      <c r="C4154" s="14">
        <v>44226</v>
      </c>
      <c r="D4154" s="8">
        <v>0.74652777777777779</v>
      </c>
      <c r="E4154" s="76" t="s">
        <v>107</v>
      </c>
      <c r="F4154" s="8"/>
      <c r="G4154" s="8"/>
      <c r="H4154" s="15">
        <v>9</v>
      </c>
      <c r="I4154" s="13">
        <f t="shared" si="192"/>
        <v>2247</v>
      </c>
      <c r="J4154" s="8">
        <f t="shared" si="193"/>
        <v>3</v>
      </c>
      <c r="K4154" s="6">
        <f t="shared" si="194"/>
        <v>3</v>
      </c>
    </row>
    <row r="4155" spans="3:11" x14ac:dyDescent="0.25">
      <c r="C4155" s="14">
        <v>44226</v>
      </c>
      <c r="D4155" s="8">
        <v>0.74652777777777779</v>
      </c>
      <c r="E4155" s="76" t="s">
        <v>107</v>
      </c>
      <c r="F4155" s="8"/>
      <c r="G4155" s="8"/>
      <c r="H4155" s="15">
        <v>9</v>
      </c>
      <c r="I4155" s="13">
        <f t="shared" si="192"/>
        <v>2247</v>
      </c>
      <c r="J4155" s="8">
        <f t="shared" si="193"/>
        <v>2</v>
      </c>
      <c r="K4155" s="6">
        <f t="shared" si="194"/>
        <v>3</v>
      </c>
    </row>
    <row r="4156" spans="3:11" x14ac:dyDescent="0.25">
      <c r="C4156" s="14">
        <v>44226</v>
      </c>
      <c r="D4156" s="8">
        <v>0.74652777777777779</v>
      </c>
      <c r="E4156" s="76" t="s">
        <v>107</v>
      </c>
      <c r="F4156" s="8"/>
      <c r="G4156" s="8"/>
      <c r="H4156" s="15">
        <v>9</v>
      </c>
      <c r="I4156" s="13">
        <f t="shared" si="192"/>
        <v>2247</v>
      </c>
      <c r="J4156" s="8">
        <f t="shared" si="193"/>
        <v>1</v>
      </c>
      <c r="K4156" s="6">
        <f t="shared" si="194"/>
        <v>3</v>
      </c>
    </row>
    <row r="4157" spans="3:11" x14ac:dyDescent="0.25">
      <c r="C4157" s="14">
        <v>44233</v>
      </c>
      <c r="D4157" s="8">
        <v>0.52777777777777779</v>
      </c>
      <c r="E4157" s="76" t="s">
        <v>107</v>
      </c>
      <c r="F4157" s="8"/>
      <c r="G4157" s="8"/>
      <c r="H4157" s="15">
        <v>1</v>
      </c>
      <c r="I4157" s="13">
        <f t="shared" si="192"/>
        <v>2248</v>
      </c>
      <c r="J4157" s="8">
        <f t="shared" si="193"/>
        <v>3</v>
      </c>
      <c r="K4157" s="6">
        <f t="shared" si="194"/>
        <v>3</v>
      </c>
    </row>
    <row r="4158" spans="3:11" x14ac:dyDescent="0.25">
      <c r="C4158" s="14">
        <v>44233</v>
      </c>
      <c r="D4158" s="8">
        <v>0.52777777777777779</v>
      </c>
      <c r="E4158" s="76" t="s">
        <v>107</v>
      </c>
      <c r="F4158" s="8"/>
      <c r="G4158" s="8"/>
      <c r="H4158" s="15">
        <v>1</v>
      </c>
      <c r="I4158" s="13">
        <f t="shared" si="192"/>
        <v>2248</v>
      </c>
      <c r="J4158" s="8">
        <f t="shared" si="193"/>
        <v>2</v>
      </c>
      <c r="K4158" s="6">
        <f t="shared" si="194"/>
        <v>3</v>
      </c>
    </row>
    <row r="4159" spans="3:11" x14ac:dyDescent="0.25">
      <c r="C4159" s="14">
        <v>44233</v>
      </c>
      <c r="D4159" s="8">
        <v>0.52777777777777779</v>
      </c>
      <c r="E4159" s="76" t="s">
        <v>107</v>
      </c>
      <c r="F4159" s="8"/>
      <c r="G4159" s="8"/>
      <c r="H4159" s="15">
        <v>1</v>
      </c>
      <c r="I4159" s="13">
        <f t="shared" si="192"/>
        <v>2248</v>
      </c>
      <c r="J4159" s="8">
        <f t="shared" si="193"/>
        <v>1</v>
      </c>
      <c r="K4159" s="6">
        <f t="shared" si="194"/>
        <v>3</v>
      </c>
    </row>
    <row r="4160" spans="3:11" x14ac:dyDescent="0.25">
      <c r="C4160" s="14">
        <v>44233</v>
      </c>
      <c r="D4160" s="8">
        <v>0.64930555555555558</v>
      </c>
      <c r="E4160" s="76" t="s">
        <v>107</v>
      </c>
      <c r="F4160" s="8"/>
      <c r="G4160" s="8"/>
      <c r="H4160" s="15">
        <v>6</v>
      </c>
      <c r="I4160" s="13">
        <f t="shared" si="192"/>
        <v>2249</v>
      </c>
      <c r="J4160" s="8">
        <f t="shared" si="193"/>
        <v>3</v>
      </c>
      <c r="K4160" s="6">
        <f t="shared" si="194"/>
        <v>3</v>
      </c>
    </row>
    <row r="4161" spans="3:11" x14ac:dyDescent="0.25">
      <c r="C4161" s="14">
        <v>44233</v>
      </c>
      <c r="D4161" s="8">
        <v>0.64930555555555558</v>
      </c>
      <c r="E4161" s="76" t="s">
        <v>107</v>
      </c>
      <c r="F4161" s="8"/>
      <c r="G4161" s="8"/>
      <c r="H4161" s="15">
        <v>6</v>
      </c>
      <c r="I4161" s="13">
        <f t="shared" si="192"/>
        <v>2249</v>
      </c>
      <c r="J4161" s="8">
        <f t="shared" si="193"/>
        <v>2</v>
      </c>
      <c r="K4161" s="6">
        <f t="shared" si="194"/>
        <v>3</v>
      </c>
    </row>
    <row r="4162" spans="3:11" x14ac:dyDescent="0.25">
      <c r="C4162" s="14">
        <v>44233</v>
      </c>
      <c r="D4162" s="8">
        <v>0.64930555555555558</v>
      </c>
      <c r="E4162" s="76" t="s">
        <v>107</v>
      </c>
      <c r="F4162" s="8"/>
      <c r="G4162" s="8"/>
      <c r="H4162" s="15">
        <v>6</v>
      </c>
      <c r="I4162" s="13">
        <f t="shared" si="192"/>
        <v>2249</v>
      </c>
      <c r="J4162" s="8">
        <f t="shared" si="193"/>
        <v>1</v>
      </c>
      <c r="K4162" s="6">
        <f t="shared" si="194"/>
        <v>3</v>
      </c>
    </row>
    <row r="4163" spans="3:11" x14ac:dyDescent="0.25">
      <c r="C4163" s="14">
        <v>44233</v>
      </c>
      <c r="D4163" s="8">
        <v>0.67708333333333337</v>
      </c>
      <c r="E4163" s="76" t="s">
        <v>107</v>
      </c>
      <c r="F4163" s="8"/>
      <c r="G4163" s="8"/>
      <c r="H4163" s="15">
        <v>7</v>
      </c>
      <c r="I4163" s="13">
        <f t="shared" si="192"/>
        <v>2250</v>
      </c>
      <c r="J4163" s="8">
        <f t="shared" si="193"/>
        <v>3</v>
      </c>
      <c r="K4163" s="6">
        <f t="shared" si="194"/>
        <v>3</v>
      </c>
    </row>
    <row r="4164" spans="3:11" x14ac:dyDescent="0.25">
      <c r="C4164" s="14">
        <v>44233</v>
      </c>
      <c r="D4164" s="8">
        <v>0.67708333333333337</v>
      </c>
      <c r="E4164" s="76" t="s">
        <v>107</v>
      </c>
      <c r="F4164" s="8"/>
      <c r="G4164" s="8"/>
      <c r="H4164" s="15">
        <v>7</v>
      </c>
      <c r="I4164" s="13">
        <f t="shared" si="192"/>
        <v>2250</v>
      </c>
      <c r="J4164" s="8">
        <f t="shared" si="193"/>
        <v>2</v>
      </c>
      <c r="K4164" s="6">
        <f t="shared" si="194"/>
        <v>3</v>
      </c>
    </row>
    <row r="4165" spans="3:11" x14ac:dyDescent="0.25">
      <c r="C4165" s="14">
        <v>44233</v>
      </c>
      <c r="D4165" s="8">
        <v>0.67708333333333337</v>
      </c>
      <c r="E4165" s="76" t="s">
        <v>107</v>
      </c>
      <c r="F4165" s="8"/>
      <c r="G4165" s="8"/>
      <c r="H4165" s="15">
        <v>7</v>
      </c>
      <c r="I4165" s="13">
        <f t="shared" si="192"/>
        <v>2250</v>
      </c>
      <c r="J4165" s="8">
        <f t="shared" si="193"/>
        <v>1</v>
      </c>
      <c r="K4165" s="6">
        <f t="shared" si="194"/>
        <v>3</v>
      </c>
    </row>
    <row r="4166" spans="3:11" x14ac:dyDescent="0.25">
      <c r="C4166" s="14">
        <v>44233</v>
      </c>
      <c r="D4166" s="8">
        <v>0.70486111111111116</v>
      </c>
      <c r="E4166" s="76" t="s">
        <v>107</v>
      </c>
      <c r="F4166" s="8"/>
      <c r="G4166" s="8"/>
      <c r="H4166" s="15">
        <v>8</v>
      </c>
      <c r="I4166" s="13">
        <f t="shared" ref="I4166:I4229" si="195">IF(AND(C4166=C4165,H4166=H4165,D4165=D4166),I4165,I4165+1)</f>
        <v>2251</v>
      </c>
      <c r="J4166" s="8">
        <f t="shared" ref="J4166:J4229" si="196">IF(I4166=I4168,3,IF(I4166=I4167,2,1))</f>
        <v>3</v>
      </c>
      <c r="K4166" s="6">
        <f t="shared" ref="K4166:K4229" si="197">IF(J4164=3,3,IF(J4165=3,3,IF(J4165=2,2,J4166)))</f>
        <v>3</v>
      </c>
    </row>
    <row r="4167" spans="3:11" x14ac:dyDescent="0.25">
      <c r="C4167" s="14">
        <v>44233</v>
      </c>
      <c r="D4167" s="8">
        <v>0.70486111111111116</v>
      </c>
      <c r="E4167" s="76" t="s">
        <v>107</v>
      </c>
      <c r="F4167" s="8"/>
      <c r="G4167" s="8"/>
      <c r="H4167" s="15">
        <v>8</v>
      </c>
      <c r="I4167" s="13">
        <f t="shared" si="195"/>
        <v>2251</v>
      </c>
      <c r="J4167" s="8">
        <f t="shared" si="196"/>
        <v>2</v>
      </c>
      <c r="K4167" s="6">
        <f t="shared" si="197"/>
        <v>3</v>
      </c>
    </row>
    <row r="4168" spans="3:11" x14ac:dyDescent="0.25">
      <c r="C4168" s="14">
        <v>44233</v>
      </c>
      <c r="D4168" s="8">
        <v>0.70486111111111116</v>
      </c>
      <c r="E4168" s="76" t="s">
        <v>107</v>
      </c>
      <c r="F4168" s="8"/>
      <c r="G4168" s="8"/>
      <c r="H4168" s="15">
        <v>8</v>
      </c>
      <c r="I4168" s="13">
        <f t="shared" si="195"/>
        <v>2251</v>
      </c>
      <c r="J4168" s="8">
        <f t="shared" si="196"/>
        <v>1</v>
      </c>
      <c r="K4168" s="6">
        <f t="shared" si="197"/>
        <v>3</v>
      </c>
    </row>
    <row r="4169" spans="3:11" x14ac:dyDescent="0.25">
      <c r="C4169" s="14">
        <v>44233</v>
      </c>
      <c r="D4169" s="8">
        <v>0.73263888888888884</v>
      </c>
      <c r="E4169" s="76" t="s">
        <v>107</v>
      </c>
      <c r="F4169" s="8"/>
      <c r="G4169" s="8"/>
      <c r="H4169" s="15">
        <v>9</v>
      </c>
      <c r="I4169" s="13">
        <f t="shared" si="195"/>
        <v>2252</v>
      </c>
      <c r="J4169" s="8">
        <f t="shared" si="196"/>
        <v>3</v>
      </c>
      <c r="K4169" s="6">
        <f t="shared" si="197"/>
        <v>3</v>
      </c>
    </row>
    <row r="4170" spans="3:11" x14ac:dyDescent="0.25">
      <c r="C4170" s="14">
        <v>44233</v>
      </c>
      <c r="D4170" s="8">
        <v>0.73263888888888884</v>
      </c>
      <c r="E4170" s="76" t="s">
        <v>107</v>
      </c>
      <c r="F4170" s="8"/>
      <c r="G4170" s="8"/>
      <c r="H4170" s="15">
        <v>9</v>
      </c>
      <c r="I4170" s="13">
        <f t="shared" si="195"/>
        <v>2252</v>
      </c>
      <c r="J4170" s="8">
        <f t="shared" si="196"/>
        <v>2</v>
      </c>
      <c r="K4170" s="6">
        <f t="shared" si="197"/>
        <v>3</v>
      </c>
    </row>
    <row r="4171" spans="3:11" x14ac:dyDescent="0.25">
      <c r="C4171" s="14">
        <v>44233</v>
      </c>
      <c r="D4171" s="8">
        <v>0.73263888888888884</v>
      </c>
      <c r="E4171" s="76" t="s">
        <v>107</v>
      </c>
      <c r="F4171" s="8"/>
      <c r="G4171" s="8"/>
      <c r="H4171" s="15">
        <v>9</v>
      </c>
      <c r="I4171" s="13">
        <f t="shared" si="195"/>
        <v>2252</v>
      </c>
      <c r="J4171" s="8">
        <f t="shared" si="196"/>
        <v>1</v>
      </c>
      <c r="K4171" s="6">
        <f t="shared" si="197"/>
        <v>3</v>
      </c>
    </row>
    <row r="4172" spans="3:11" x14ac:dyDescent="0.25">
      <c r="C4172" s="14">
        <v>44240</v>
      </c>
      <c r="D4172" s="8">
        <v>0.51388888888888895</v>
      </c>
      <c r="E4172" s="76" t="s">
        <v>225</v>
      </c>
      <c r="F4172" s="8"/>
      <c r="G4172" s="8"/>
      <c r="H4172" s="15">
        <v>1</v>
      </c>
      <c r="I4172" s="13">
        <f t="shared" si="195"/>
        <v>2253</v>
      </c>
      <c r="J4172" s="8">
        <f t="shared" si="196"/>
        <v>3</v>
      </c>
      <c r="K4172" s="6">
        <f t="shared" si="197"/>
        <v>3</v>
      </c>
    </row>
    <row r="4173" spans="3:11" x14ac:dyDescent="0.25">
      <c r="C4173" s="14">
        <v>44240</v>
      </c>
      <c r="D4173" s="8">
        <v>0.51388888888888895</v>
      </c>
      <c r="E4173" s="76" t="s">
        <v>225</v>
      </c>
      <c r="F4173" s="8"/>
      <c r="G4173" s="8"/>
      <c r="H4173" s="15">
        <v>1</v>
      </c>
      <c r="I4173" s="13">
        <f t="shared" si="195"/>
        <v>2253</v>
      </c>
      <c r="J4173" s="8">
        <f t="shared" si="196"/>
        <v>2</v>
      </c>
      <c r="K4173" s="6">
        <f t="shared" si="197"/>
        <v>3</v>
      </c>
    </row>
    <row r="4174" spans="3:11" x14ac:dyDescent="0.25">
      <c r="C4174" s="14">
        <v>44240</v>
      </c>
      <c r="D4174" s="8">
        <v>0.51388888888888895</v>
      </c>
      <c r="E4174" s="76" t="s">
        <v>225</v>
      </c>
      <c r="F4174" s="8"/>
      <c r="G4174" s="8"/>
      <c r="H4174" s="15">
        <v>1</v>
      </c>
      <c r="I4174" s="13">
        <f t="shared" si="195"/>
        <v>2253</v>
      </c>
      <c r="J4174" s="8">
        <f t="shared" si="196"/>
        <v>1</v>
      </c>
      <c r="K4174" s="6">
        <f t="shared" si="197"/>
        <v>3</v>
      </c>
    </row>
    <row r="4175" spans="3:11" x14ac:dyDescent="0.25">
      <c r="C4175" s="14">
        <v>44240</v>
      </c>
      <c r="D4175" s="8">
        <v>0.5625</v>
      </c>
      <c r="E4175" s="76" t="s">
        <v>225</v>
      </c>
      <c r="F4175" s="8"/>
      <c r="G4175" s="8"/>
      <c r="H4175" s="15">
        <v>3</v>
      </c>
      <c r="I4175" s="13">
        <f t="shared" si="195"/>
        <v>2254</v>
      </c>
      <c r="J4175" s="8">
        <f t="shared" si="196"/>
        <v>3</v>
      </c>
      <c r="K4175" s="6">
        <f t="shared" si="197"/>
        <v>3</v>
      </c>
    </row>
    <row r="4176" spans="3:11" x14ac:dyDescent="0.25">
      <c r="C4176" s="14">
        <v>44240</v>
      </c>
      <c r="D4176" s="8">
        <v>0.5625</v>
      </c>
      <c r="E4176" s="76" t="s">
        <v>225</v>
      </c>
      <c r="F4176" s="8"/>
      <c r="G4176" s="8"/>
      <c r="H4176" s="15">
        <v>3</v>
      </c>
      <c r="I4176" s="13">
        <f t="shared" si="195"/>
        <v>2254</v>
      </c>
      <c r="J4176" s="8">
        <f t="shared" si="196"/>
        <v>2</v>
      </c>
      <c r="K4176" s="6">
        <f t="shared" si="197"/>
        <v>3</v>
      </c>
    </row>
    <row r="4177" spans="3:11" x14ac:dyDescent="0.25">
      <c r="C4177" s="14">
        <v>44240</v>
      </c>
      <c r="D4177" s="8">
        <v>0.5625</v>
      </c>
      <c r="E4177" s="76" t="s">
        <v>225</v>
      </c>
      <c r="F4177" s="8"/>
      <c r="G4177" s="8"/>
      <c r="H4177" s="15">
        <v>3</v>
      </c>
      <c r="I4177" s="13">
        <f t="shared" si="195"/>
        <v>2254</v>
      </c>
      <c r="J4177" s="8">
        <f t="shared" si="196"/>
        <v>1</v>
      </c>
      <c r="K4177" s="6">
        <f t="shared" si="197"/>
        <v>3</v>
      </c>
    </row>
    <row r="4178" spans="3:11" x14ac:dyDescent="0.25">
      <c r="C4178" s="14">
        <v>44240</v>
      </c>
      <c r="D4178" s="8">
        <v>0.58680555555555558</v>
      </c>
      <c r="E4178" s="76" t="s">
        <v>225</v>
      </c>
      <c r="F4178" s="8"/>
      <c r="G4178" s="8"/>
      <c r="H4178" s="15">
        <v>4</v>
      </c>
      <c r="I4178" s="13">
        <f t="shared" si="195"/>
        <v>2255</v>
      </c>
      <c r="J4178" s="8">
        <f t="shared" si="196"/>
        <v>3</v>
      </c>
      <c r="K4178" s="6">
        <f t="shared" si="197"/>
        <v>3</v>
      </c>
    </row>
    <row r="4179" spans="3:11" x14ac:dyDescent="0.25">
      <c r="C4179" s="14">
        <v>44240</v>
      </c>
      <c r="D4179" s="8">
        <v>0.58680555555555558</v>
      </c>
      <c r="E4179" s="76" t="s">
        <v>225</v>
      </c>
      <c r="F4179" s="8"/>
      <c r="G4179" s="8"/>
      <c r="H4179" s="15">
        <v>4</v>
      </c>
      <c r="I4179" s="13">
        <f t="shared" si="195"/>
        <v>2255</v>
      </c>
      <c r="J4179" s="8">
        <f t="shared" si="196"/>
        <v>2</v>
      </c>
      <c r="K4179" s="6">
        <f t="shared" si="197"/>
        <v>3</v>
      </c>
    </row>
    <row r="4180" spans="3:11" x14ac:dyDescent="0.25">
      <c r="C4180" s="14">
        <v>44240</v>
      </c>
      <c r="D4180" s="8">
        <v>0.58680555555555558</v>
      </c>
      <c r="E4180" s="76" t="s">
        <v>225</v>
      </c>
      <c r="F4180" s="8"/>
      <c r="G4180" s="8"/>
      <c r="H4180" s="15">
        <v>4</v>
      </c>
      <c r="I4180" s="13">
        <f t="shared" si="195"/>
        <v>2255</v>
      </c>
      <c r="J4180" s="8">
        <f t="shared" si="196"/>
        <v>1</v>
      </c>
      <c r="K4180" s="6">
        <f t="shared" si="197"/>
        <v>3</v>
      </c>
    </row>
    <row r="4181" spans="3:11" x14ac:dyDescent="0.25">
      <c r="C4181" s="14">
        <v>44240</v>
      </c>
      <c r="D4181" s="8">
        <v>0.64236111111111105</v>
      </c>
      <c r="E4181" s="76" t="s">
        <v>225</v>
      </c>
      <c r="F4181" s="8"/>
      <c r="G4181" s="8"/>
      <c r="H4181" s="15">
        <v>6</v>
      </c>
      <c r="I4181" s="13">
        <f t="shared" si="195"/>
        <v>2256</v>
      </c>
      <c r="J4181" s="8">
        <f t="shared" si="196"/>
        <v>3</v>
      </c>
      <c r="K4181" s="6">
        <f t="shared" si="197"/>
        <v>3</v>
      </c>
    </row>
    <row r="4182" spans="3:11" x14ac:dyDescent="0.25">
      <c r="C4182" s="14">
        <v>44240</v>
      </c>
      <c r="D4182" s="8">
        <v>0.64236111111111105</v>
      </c>
      <c r="E4182" s="76" t="s">
        <v>225</v>
      </c>
      <c r="F4182" s="8"/>
      <c r="G4182" s="8"/>
      <c r="H4182" s="15">
        <v>6</v>
      </c>
      <c r="I4182" s="13">
        <f t="shared" si="195"/>
        <v>2256</v>
      </c>
      <c r="J4182" s="8">
        <f t="shared" si="196"/>
        <v>2</v>
      </c>
      <c r="K4182" s="6">
        <f t="shared" si="197"/>
        <v>3</v>
      </c>
    </row>
    <row r="4183" spans="3:11" x14ac:dyDescent="0.25">
      <c r="C4183" s="14">
        <v>44240</v>
      </c>
      <c r="D4183" s="8">
        <v>0.64236111111111105</v>
      </c>
      <c r="E4183" s="76" t="s">
        <v>225</v>
      </c>
      <c r="F4183" s="8"/>
      <c r="G4183" s="8"/>
      <c r="H4183" s="15">
        <v>6</v>
      </c>
      <c r="I4183" s="13">
        <f t="shared" si="195"/>
        <v>2256</v>
      </c>
      <c r="J4183" s="8">
        <f t="shared" si="196"/>
        <v>1</v>
      </c>
      <c r="K4183" s="6">
        <f t="shared" si="197"/>
        <v>3</v>
      </c>
    </row>
    <row r="4184" spans="3:11" x14ac:dyDescent="0.25">
      <c r="C4184" s="14">
        <v>44240</v>
      </c>
      <c r="D4184" s="8">
        <v>0.69791666666666663</v>
      </c>
      <c r="E4184" s="76" t="s">
        <v>225</v>
      </c>
      <c r="F4184" s="8"/>
      <c r="G4184" s="8"/>
      <c r="H4184" s="15">
        <v>8</v>
      </c>
      <c r="I4184" s="13">
        <f t="shared" si="195"/>
        <v>2257</v>
      </c>
      <c r="J4184" s="8">
        <f t="shared" si="196"/>
        <v>3</v>
      </c>
      <c r="K4184" s="6">
        <f t="shared" si="197"/>
        <v>3</v>
      </c>
    </row>
    <row r="4185" spans="3:11" x14ac:dyDescent="0.25">
      <c r="C4185" s="14">
        <v>44240</v>
      </c>
      <c r="D4185" s="8">
        <v>0.69791666666666663</v>
      </c>
      <c r="E4185" s="76" t="s">
        <v>225</v>
      </c>
      <c r="F4185" s="8"/>
      <c r="G4185" s="8"/>
      <c r="H4185" s="15">
        <v>8</v>
      </c>
      <c r="I4185" s="13">
        <f t="shared" si="195"/>
        <v>2257</v>
      </c>
      <c r="J4185" s="8">
        <f t="shared" si="196"/>
        <v>2</v>
      </c>
      <c r="K4185" s="6">
        <f t="shared" si="197"/>
        <v>3</v>
      </c>
    </row>
    <row r="4186" spans="3:11" x14ac:dyDescent="0.25">
      <c r="C4186" s="14">
        <v>44240</v>
      </c>
      <c r="D4186" s="8">
        <v>0.69791666666666663</v>
      </c>
      <c r="E4186" s="76" t="s">
        <v>225</v>
      </c>
      <c r="F4186" s="8"/>
      <c r="G4186" s="8"/>
      <c r="H4186" s="15">
        <v>8</v>
      </c>
      <c r="I4186" s="13">
        <f t="shared" si="195"/>
        <v>2257</v>
      </c>
      <c r="J4186" s="8">
        <f t="shared" si="196"/>
        <v>1</v>
      </c>
      <c r="K4186" s="6">
        <f t="shared" si="197"/>
        <v>3</v>
      </c>
    </row>
    <row r="4187" spans="3:11" x14ac:dyDescent="0.25">
      <c r="C4187" s="14">
        <v>44240</v>
      </c>
      <c r="D4187" s="8">
        <v>0.72222222222222221</v>
      </c>
      <c r="E4187" s="76" t="s">
        <v>225</v>
      </c>
      <c r="F4187" s="8"/>
      <c r="G4187" s="8"/>
      <c r="H4187" s="15">
        <v>9</v>
      </c>
      <c r="I4187" s="13">
        <f t="shared" si="195"/>
        <v>2258</v>
      </c>
      <c r="J4187" s="8">
        <f t="shared" si="196"/>
        <v>3</v>
      </c>
      <c r="K4187" s="6">
        <f t="shared" si="197"/>
        <v>3</v>
      </c>
    </row>
    <row r="4188" spans="3:11" x14ac:dyDescent="0.25">
      <c r="C4188" s="14">
        <v>44240</v>
      </c>
      <c r="D4188" s="8">
        <v>0.72222222222222221</v>
      </c>
      <c r="E4188" s="76" t="s">
        <v>225</v>
      </c>
      <c r="F4188" s="8"/>
      <c r="G4188" s="8"/>
      <c r="H4188" s="15">
        <v>9</v>
      </c>
      <c r="I4188" s="13">
        <f t="shared" si="195"/>
        <v>2258</v>
      </c>
      <c r="J4188" s="8">
        <f t="shared" si="196"/>
        <v>2</v>
      </c>
      <c r="K4188" s="6">
        <f t="shared" si="197"/>
        <v>3</v>
      </c>
    </row>
    <row r="4189" spans="3:11" x14ac:dyDescent="0.25">
      <c r="C4189" s="14">
        <v>44240</v>
      </c>
      <c r="D4189" s="8">
        <v>0.72222222222222221</v>
      </c>
      <c r="E4189" s="76" t="s">
        <v>225</v>
      </c>
      <c r="F4189" s="8"/>
      <c r="G4189" s="8"/>
      <c r="H4189" s="15">
        <v>9</v>
      </c>
      <c r="I4189" s="13">
        <f t="shared" si="195"/>
        <v>2258</v>
      </c>
      <c r="J4189" s="8">
        <f t="shared" si="196"/>
        <v>1</v>
      </c>
      <c r="K4189" s="6">
        <f t="shared" si="197"/>
        <v>3</v>
      </c>
    </row>
    <row r="4190" spans="3:11" x14ac:dyDescent="0.25">
      <c r="C4190" s="14">
        <v>44247</v>
      </c>
      <c r="D4190" s="8">
        <v>0.52777777777777779</v>
      </c>
      <c r="E4190" s="76" t="s">
        <v>107</v>
      </c>
      <c r="F4190" s="8"/>
      <c r="G4190" s="8"/>
      <c r="H4190" s="15">
        <v>1</v>
      </c>
      <c r="I4190" s="13">
        <f t="shared" si="195"/>
        <v>2259</v>
      </c>
      <c r="J4190" s="8">
        <f t="shared" si="196"/>
        <v>3</v>
      </c>
      <c r="K4190" s="6">
        <f t="shared" si="197"/>
        <v>3</v>
      </c>
    </row>
    <row r="4191" spans="3:11" x14ac:dyDescent="0.25">
      <c r="C4191" s="14">
        <v>44247</v>
      </c>
      <c r="D4191" s="8">
        <v>0.52777777777777779</v>
      </c>
      <c r="E4191" s="76" t="s">
        <v>107</v>
      </c>
      <c r="F4191" s="8"/>
      <c r="G4191" s="8"/>
      <c r="H4191" s="15">
        <v>1</v>
      </c>
      <c r="I4191" s="13">
        <f t="shared" si="195"/>
        <v>2259</v>
      </c>
      <c r="J4191" s="8">
        <f t="shared" si="196"/>
        <v>2</v>
      </c>
      <c r="K4191" s="6">
        <f t="shared" si="197"/>
        <v>3</v>
      </c>
    </row>
    <row r="4192" spans="3:11" x14ac:dyDescent="0.25">
      <c r="C4192" s="14">
        <v>44247</v>
      </c>
      <c r="D4192" s="8">
        <v>0.52777777777777779</v>
      </c>
      <c r="E4192" s="76" t="s">
        <v>107</v>
      </c>
      <c r="F4192" s="8"/>
      <c r="G4192" s="8"/>
      <c r="H4192" s="15">
        <v>1</v>
      </c>
      <c r="I4192" s="13">
        <f t="shared" si="195"/>
        <v>2259</v>
      </c>
      <c r="J4192" s="8">
        <f t="shared" si="196"/>
        <v>1</v>
      </c>
      <c r="K4192" s="6">
        <f t="shared" si="197"/>
        <v>3</v>
      </c>
    </row>
    <row r="4193" spans="3:11" x14ac:dyDescent="0.25">
      <c r="C4193" s="14">
        <v>44247</v>
      </c>
      <c r="D4193" s="8">
        <v>0.60069444444444442</v>
      </c>
      <c r="E4193" s="76" t="s">
        <v>107</v>
      </c>
      <c r="F4193" s="8"/>
      <c r="G4193" s="8"/>
      <c r="H4193" s="15">
        <v>4</v>
      </c>
      <c r="I4193" s="13">
        <f t="shared" si="195"/>
        <v>2260</v>
      </c>
      <c r="J4193" s="8">
        <f t="shared" si="196"/>
        <v>3</v>
      </c>
      <c r="K4193" s="6">
        <f t="shared" si="197"/>
        <v>3</v>
      </c>
    </row>
    <row r="4194" spans="3:11" x14ac:dyDescent="0.25">
      <c r="C4194" s="14">
        <v>44247</v>
      </c>
      <c r="D4194" s="8">
        <v>0.60069444444444442</v>
      </c>
      <c r="E4194" s="76" t="s">
        <v>107</v>
      </c>
      <c r="F4194" s="8"/>
      <c r="G4194" s="8"/>
      <c r="H4194" s="15">
        <v>4</v>
      </c>
      <c r="I4194" s="13">
        <f t="shared" si="195"/>
        <v>2260</v>
      </c>
      <c r="J4194" s="8">
        <f t="shared" si="196"/>
        <v>2</v>
      </c>
      <c r="K4194" s="6">
        <f t="shared" si="197"/>
        <v>3</v>
      </c>
    </row>
    <row r="4195" spans="3:11" x14ac:dyDescent="0.25">
      <c r="C4195" s="14">
        <v>44247</v>
      </c>
      <c r="D4195" s="8">
        <v>0.60069444444444442</v>
      </c>
      <c r="E4195" s="76" t="s">
        <v>107</v>
      </c>
      <c r="F4195" s="8"/>
      <c r="G4195" s="8"/>
      <c r="H4195" s="15">
        <v>4</v>
      </c>
      <c r="I4195" s="13">
        <f t="shared" si="195"/>
        <v>2260</v>
      </c>
      <c r="J4195" s="8">
        <f t="shared" si="196"/>
        <v>1</v>
      </c>
      <c r="K4195" s="6">
        <f t="shared" si="197"/>
        <v>3</v>
      </c>
    </row>
    <row r="4196" spans="3:11" x14ac:dyDescent="0.25">
      <c r="C4196" s="14">
        <v>44247</v>
      </c>
      <c r="D4196" s="8">
        <v>0.64236111111111105</v>
      </c>
      <c r="E4196" s="76" t="s">
        <v>107</v>
      </c>
      <c r="F4196" s="8"/>
      <c r="G4196" s="8"/>
      <c r="H4196" s="15">
        <v>6</v>
      </c>
      <c r="I4196" s="13">
        <f t="shared" si="195"/>
        <v>2261</v>
      </c>
      <c r="J4196" s="8">
        <f t="shared" si="196"/>
        <v>3</v>
      </c>
      <c r="K4196" s="6">
        <f t="shared" si="197"/>
        <v>3</v>
      </c>
    </row>
    <row r="4197" spans="3:11" x14ac:dyDescent="0.25">
      <c r="C4197" s="14">
        <v>44247</v>
      </c>
      <c r="D4197" s="8">
        <v>0.64236111111111105</v>
      </c>
      <c r="E4197" s="76" t="s">
        <v>107</v>
      </c>
      <c r="F4197" s="8"/>
      <c r="G4197" s="8"/>
      <c r="H4197" s="15">
        <v>6</v>
      </c>
      <c r="I4197" s="13">
        <f t="shared" si="195"/>
        <v>2261</v>
      </c>
      <c r="J4197" s="8">
        <f t="shared" si="196"/>
        <v>2</v>
      </c>
      <c r="K4197" s="6">
        <f t="shared" si="197"/>
        <v>3</v>
      </c>
    </row>
    <row r="4198" spans="3:11" x14ac:dyDescent="0.25">
      <c r="C4198" s="14">
        <v>44247</v>
      </c>
      <c r="D4198" s="8">
        <v>0.64236111111111105</v>
      </c>
      <c r="E4198" s="76" t="s">
        <v>107</v>
      </c>
      <c r="F4198" s="8"/>
      <c r="G4198" s="8"/>
      <c r="H4198" s="15">
        <v>6</v>
      </c>
      <c r="I4198" s="13">
        <f t="shared" si="195"/>
        <v>2261</v>
      </c>
      <c r="J4198" s="8">
        <f t="shared" si="196"/>
        <v>1</v>
      </c>
      <c r="K4198" s="6">
        <f t="shared" si="197"/>
        <v>3</v>
      </c>
    </row>
    <row r="4199" spans="3:11" x14ac:dyDescent="0.25">
      <c r="C4199" s="14">
        <v>44247</v>
      </c>
      <c r="D4199" s="8">
        <v>0.70486111111111116</v>
      </c>
      <c r="E4199" s="76" t="s">
        <v>107</v>
      </c>
      <c r="F4199" s="8"/>
      <c r="G4199" s="8"/>
      <c r="H4199" s="15">
        <v>8</v>
      </c>
      <c r="I4199" s="13">
        <f t="shared" si="195"/>
        <v>2262</v>
      </c>
      <c r="J4199" s="8">
        <f t="shared" si="196"/>
        <v>3</v>
      </c>
      <c r="K4199" s="6">
        <f t="shared" si="197"/>
        <v>3</v>
      </c>
    </row>
    <row r="4200" spans="3:11" x14ac:dyDescent="0.25">
      <c r="C4200" s="14">
        <v>44247</v>
      </c>
      <c r="D4200" s="8">
        <v>0.70486111111111116</v>
      </c>
      <c r="E4200" s="76" t="s">
        <v>107</v>
      </c>
      <c r="F4200" s="8"/>
      <c r="G4200" s="8"/>
      <c r="H4200" s="15">
        <v>8</v>
      </c>
      <c r="I4200" s="13">
        <f t="shared" si="195"/>
        <v>2262</v>
      </c>
      <c r="J4200" s="8">
        <f t="shared" si="196"/>
        <v>2</v>
      </c>
      <c r="K4200" s="6">
        <f t="shared" si="197"/>
        <v>3</v>
      </c>
    </row>
    <row r="4201" spans="3:11" x14ac:dyDescent="0.25">
      <c r="C4201" s="14">
        <v>44247</v>
      </c>
      <c r="D4201" s="8">
        <v>0.70486111111111116</v>
      </c>
      <c r="E4201" s="76" t="s">
        <v>107</v>
      </c>
      <c r="F4201" s="8"/>
      <c r="G4201" s="8"/>
      <c r="H4201" s="15">
        <v>8</v>
      </c>
      <c r="I4201" s="13">
        <f t="shared" si="195"/>
        <v>2262</v>
      </c>
      <c r="J4201" s="8">
        <f t="shared" si="196"/>
        <v>1</v>
      </c>
      <c r="K4201" s="6">
        <f t="shared" si="197"/>
        <v>3</v>
      </c>
    </row>
    <row r="4202" spans="3:11" x14ac:dyDescent="0.25">
      <c r="C4202" s="14">
        <v>44247</v>
      </c>
      <c r="D4202" s="8">
        <v>0.73263888888888884</v>
      </c>
      <c r="E4202" s="76" t="s">
        <v>107</v>
      </c>
      <c r="F4202" s="8"/>
      <c r="G4202" s="8"/>
      <c r="H4202" s="15">
        <v>9</v>
      </c>
      <c r="I4202" s="13">
        <f t="shared" si="195"/>
        <v>2263</v>
      </c>
      <c r="J4202" s="8">
        <f t="shared" si="196"/>
        <v>3</v>
      </c>
      <c r="K4202" s="6">
        <f t="shared" si="197"/>
        <v>3</v>
      </c>
    </row>
    <row r="4203" spans="3:11" x14ac:dyDescent="0.25">
      <c r="C4203" s="14">
        <v>44247</v>
      </c>
      <c r="D4203" s="8">
        <v>0.73263888888888884</v>
      </c>
      <c r="E4203" s="76" t="s">
        <v>107</v>
      </c>
      <c r="F4203" s="8"/>
      <c r="G4203" s="8"/>
      <c r="H4203" s="15">
        <v>9</v>
      </c>
      <c r="I4203" s="13">
        <f t="shared" si="195"/>
        <v>2263</v>
      </c>
      <c r="J4203" s="8">
        <f t="shared" si="196"/>
        <v>2</v>
      </c>
      <c r="K4203" s="6">
        <f t="shared" si="197"/>
        <v>3</v>
      </c>
    </row>
    <row r="4204" spans="3:11" x14ac:dyDescent="0.25">
      <c r="C4204" s="14">
        <v>44247</v>
      </c>
      <c r="D4204" s="8">
        <v>0.73263888888888884</v>
      </c>
      <c r="E4204" s="76" t="s">
        <v>107</v>
      </c>
      <c r="F4204" s="8"/>
      <c r="G4204" s="8"/>
      <c r="H4204" s="15">
        <v>9</v>
      </c>
      <c r="I4204" s="13">
        <f t="shared" si="195"/>
        <v>2263</v>
      </c>
      <c r="J4204" s="8">
        <f t="shared" si="196"/>
        <v>1</v>
      </c>
      <c r="K4204" s="6">
        <f t="shared" si="197"/>
        <v>3</v>
      </c>
    </row>
    <row r="4205" spans="3:11" x14ac:dyDescent="0.25">
      <c r="C4205" s="14">
        <v>44254</v>
      </c>
      <c r="D4205" s="8">
        <v>0.53819444444444442</v>
      </c>
      <c r="E4205" s="76" t="s">
        <v>225</v>
      </c>
      <c r="F4205" s="8"/>
      <c r="G4205" s="8"/>
      <c r="H4205" s="15">
        <v>2</v>
      </c>
      <c r="I4205" s="13">
        <f t="shared" si="195"/>
        <v>2264</v>
      </c>
      <c r="J4205" s="8">
        <f t="shared" si="196"/>
        <v>3</v>
      </c>
      <c r="K4205" s="6">
        <f t="shared" si="197"/>
        <v>3</v>
      </c>
    </row>
    <row r="4206" spans="3:11" x14ac:dyDescent="0.25">
      <c r="C4206" s="14">
        <v>44254</v>
      </c>
      <c r="D4206" s="8">
        <v>0.53819444444444442</v>
      </c>
      <c r="E4206" s="76" t="s">
        <v>225</v>
      </c>
      <c r="F4206" s="8"/>
      <c r="G4206" s="8"/>
      <c r="H4206" s="15">
        <v>2</v>
      </c>
      <c r="I4206" s="13">
        <f t="shared" si="195"/>
        <v>2264</v>
      </c>
      <c r="J4206" s="8">
        <f t="shared" si="196"/>
        <v>2</v>
      </c>
      <c r="K4206" s="6">
        <f t="shared" si="197"/>
        <v>3</v>
      </c>
    </row>
    <row r="4207" spans="3:11" x14ac:dyDescent="0.25">
      <c r="C4207" s="14">
        <v>44254</v>
      </c>
      <c r="D4207" s="8">
        <v>0.53819444444444442</v>
      </c>
      <c r="E4207" s="76" t="s">
        <v>225</v>
      </c>
      <c r="F4207" s="8"/>
      <c r="G4207" s="8"/>
      <c r="H4207" s="15">
        <v>2</v>
      </c>
      <c r="I4207" s="13">
        <f t="shared" si="195"/>
        <v>2264</v>
      </c>
      <c r="J4207" s="8">
        <f t="shared" si="196"/>
        <v>1</v>
      </c>
      <c r="K4207" s="6">
        <f t="shared" si="197"/>
        <v>3</v>
      </c>
    </row>
    <row r="4208" spans="3:11" x14ac:dyDescent="0.25">
      <c r="C4208" s="14">
        <v>44254</v>
      </c>
      <c r="D4208" s="8">
        <v>0.5625</v>
      </c>
      <c r="E4208" s="76" t="s">
        <v>225</v>
      </c>
      <c r="F4208" s="8"/>
      <c r="G4208" s="8"/>
      <c r="H4208" s="15">
        <v>3</v>
      </c>
      <c r="I4208" s="13">
        <f t="shared" si="195"/>
        <v>2265</v>
      </c>
      <c r="J4208" s="8">
        <f t="shared" si="196"/>
        <v>3</v>
      </c>
      <c r="K4208" s="6">
        <f t="shared" si="197"/>
        <v>3</v>
      </c>
    </row>
    <row r="4209" spans="3:11" x14ac:dyDescent="0.25">
      <c r="C4209" s="14">
        <v>44254</v>
      </c>
      <c r="D4209" s="8">
        <v>0.5625</v>
      </c>
      <c r="E4209" s="76" t="s">
        <v>225</v>
      </c>
      <c r="F4209" s="8"/>
      <c r="G4209" s="8"/>
      <c r="H4209" s="15">
        <v>3</v>
      </c>
      <c r="I4209" s="13">
        <f t="shared" si="195"/>
        <v>2265</v>
      </c>
      <c r="J4209" s="8">
        <f t="shared" si="196"/>
        <v>2</v>
      </c>
      <c r="K4209" s="6">
        <f t="shared" si="197"/>
        <v>3</v>
      </c>
    </row>
    <row r="4210" spans="3:11" x14ac:dyDescent="0.25">
      <c r="C4210" s="14">
        <v>44254</v>
      </c>
      <c r="D4210" s="8">
        <v>0.5625</v>
      </c>
      <c r="E4210" s="76" t="s">
        <v>225</v>
      </c>
      <c r="F4210" s="8"/>
      <c r="G4210" s="8"/>
      <c r="H4210" s="15">
        <v>3</v>
      </c>
      <c r="I4210" s="13">
        <f t="shared" si="195"/>
        <v>2265</v>
      </c>
      <c r="J4210" s="8">
        <f t="shared" si="196"/>
        <v>1</v>
      </c>
      <c r="K4210" s="6">
        <f t="shared" si="197"/>
        <v>3</v>
      </c>
    </row>
    <row r="4211" spans="3:11" x14ac:dyDescent="0.25">
      <c r="C4211" s="14">
        <v>44254</v>
      </c>
      <c r="D4211" s="8">
        <v>0.58680555555555558</v>
      </c>
      <c r="E4211" s="76" t="s">
        <v>225</v>
      </c>
      <c r="F4211" s="8"/>
      <c r="G4211" s="8"/>
      <c r="H4211" s="15">
        <v>4</v>
      </c>
      <c r="I4211" s="13">
        <f t="shared" si="195"/>
        <v>2266</v>
      </c>
      <c r="J4211" s="8">
        <f t="shared" si="196"/>
        <v>3</v>
      </c>
      <c r="K4211" s="6">
        <f t="shared" si="197"/>
        <v>3</v>
      </c>
    </row>
    <row r="4212" spans="3:11" x14ac:dyDescent="0.25">
      <c r="C4212" s="14">
        <v>44254</v>
      </c>
      <c r="D4212" s="8">
        <v>0.58680555555555558</v>
      </c>
      <c r="E4212" s="76" t="s">
        <v>225</v>
      </c>
      <c r="F4212" s="8"/>
      <c r="G4212" s="8"/>
      <c r="H4212" s="15">
        <v>4</v>
      </c>
      <c r="I4212" s="13">
        <f t="shared" si="195"/>
        <v>2266</v>
      </c>
      <c r="J4212" s="8">
        <f t="shared" si="196"/>
        <v>2</v>
      </c>
      <c r="K4212" s="6">
        <f t="shared" si="197"/>
        <v>3</v>
      </c>
    </row>
    <row r="4213" spans="3:11" x14ac:dyDescent="0.25">
      <c r="C4213" s="14">
        <v>44254</v>
      </c>
      <c r="D4213" s="8">
        <v>0.58680555555555558</v>
      </c>
      <c r="E4213" s="76" t="s">
        <v>225</v>
      </c>
      <c r="F4213" s="8"/>
      <c r="G4213" s="8"/>
      <c r="H4213" s="15">
        <v>4</v>
      </c>
      <c r="I4213" s="13">
        <f t="shared" si="195"/>
        <v>2266</v>
      </c>
      <c r="J4213" s="8">
        <f t="shared" si="196"/>
        <v>1</v>
      </c>
      <c r="K4213" s="6">
        <f t="shared" si="197"/>
        <v>3</v>
      </c>
    </row>
    <row r="4214" spans="3:11" x14ac:dyDescent="0.25">
      <c r="C4214" s="14">
        <v>44254</v>
      </c>
      <c r="D4214" s="8">
        <v>0.61458333333333337</v>
      </c>
      <c r="E4214" s="76" t="s">
        <v>225</v>
      </c>
      <c r="F4214" s="8"/>
      <c r="G4214" s="8"/>
      <c r="H4214" s="15">
        <v>5</v>
      </c>
      <c r="I4214" s="13">
        <f t="shared" si="195"/>
        <v>2267</v>
      </c>
      <c r="J4214" s="8">
        <f t="shared" si="196"/>
        <v>3</v>
      </c>
      <c r="K4214" s="6">
        <f t="shared" si="197"/>
        <v>3</v>
      </c>
    </row>
    <row r="4215" spans="3:11" x14ac:dyDescent="0.25">
      <c r="C4215" s="14">
        <v>44254</v>
      </c>
      <c r="D4215" s="8">
        <v>0.61458333333333337</v>
      </c>
      <c r="E4215" s="76" t="s">
        <v>225</v>
      </c>
      <c r="F4215" s="8"/>
      <c r="G4215" s="8"/>
      <c r="H4215" s="15">
        <v>5</v>
      </c>
      <c r="I4215" s="13">
        <f t="shared" si="195"/>
        <v>2267</v>
      </c>
      <c r="J4215" s="8">
        <f t="shared" si="196"/>
        <v>2</v>
      </c>
      <c r="K4215" s="6">
        <f t="shared" si="197"/>
        <v>3</v>
      </c>
    </row>
    <row r="4216" spans="3:11" x14ac:dyDescent="0.25">
      <c r="C4216" s="14">
        <v>44254</v>
      </c>
      <c r="D4216" s="8">
        <v>0.61458333333333337</v>
      </c>
      <c r="E4216" s="76" t="s">
        <v>225</v>
      </c>
      <c r="F4216" s="8"/>
      <c r="G4216" s="8"/>
      <c r="H4216" s="15">
        <v>5</v>
      </c>
      <c r="I4216" s="13">
        <f t="shared" si="195"/>
        <v>2267</v>
      </c>
      <c r="J4216" s="8">
        <f t="shared" si="196"/>
        <v>1</v>
      </c>
      <c r="K4216" s="6">
        <f t="shared" si="197"/>
        <v>3</v>
      </c>
    </row>
    <row r="4217" spans="3:11" x14ac:dyDescent="0.25">
      <c r="C4217" s="14">
        <v>44254</v>
      </c>
      <c r="D4217" s="8">
        <v>0.64236111111111105</v>
      </c>
      <c r="E4217" s="76" t="s">
        <v>225</v>
      </c>
      <c r="F4217" s="8"/>
      <c r="G4217" s="8"/>
      <c r="H4217" s="15">
        <v>6</v>
      </c>
      <c r="I4217" s="13">
        <f t="shared" si="195"/>
        <v>2268</v>
      </c>
      <c r="J4217" s="8">
        <f t="shared" si="196"/>
        <v>3</v>
      </c>
      <c r="K4217" s="6">
        <f t="shared" si="197"/>
        <v>3</v>
      </c>
    </row>
    <row r="4218" spans="3:11" x14ac:dyDescent="0.25">
      <c r="C4218" s="14">
        <v>44254</v>
      </c>
      <c r="D4218" s="8">
        <v>0.64236111111111105</v>
      </c>
      <c r="E4218" s="76" t="s">
        <v>225</v>
      </c>
      <c r="F4218" s="8"/>
      <c r="G4218" s="8"/>
      <c r="H4218" s="15">
        <v>6</v>
      </c>
      <c r="I4218" s="13">
        <f t="shared" si="195"/>
        <v>2268</v>
      </c>
      <c r="J4218" s="8">
        <f t="shared" si="196"/>
        <v>2</v>
      </c>
      <c r="K4218" s="6">
        <f t="shared" si="197"/>
        <v>3</v>
      </c>
    </row>
    <row r="4219" spans="3:11" x14ac:dyDescent="0.25">
      <c r="C4219" s="14">
        <v>44254</v>
      </c>
      <c r="D4219" s="8">
        <v>0.64236111111111105</v>
      </c>
      <c r="E4219" s="76" t="s">
        <v>225</v>
      </c>
      <c r="F4219" s="8"/>
      <c r="G4219" s="8"/>
      <c r="H4219" s="15">
        <v>6</v>
      </c>
      <c r="I4219" s="13">
        <f t="shared" si="195"/>
        <v>2268</v>
      </c>
      <c r="J4219" s="8">
        <f t="shared" si="196"/>
        <v>1</v>
      </c>
      <c r="K4219" s="6">
        <f t="shared" si="197"/>
        <v>3</v>
      </c>
    </row>
    <row r="4220" spans="3:11" x14ac:dyDescent="0.25">
      <c r="C4220" s="14">
        <v>44254</v>
      </c>
      <c r="D4220" s="8">
        <v>0.72222222222222221</v>
      </c>
      <c r="E4220" s="76" t="s">
        <v>225</v>
      </c>
      <c r="F4220" s="8"/>
      <c r="G4220" s="8"/>
      <c r="H4220" s="15">
        <v>9</v>
      </c>
      <c r="I4220" s="13">
        <f t="shared" si="195"/>
        <v>2269</v>
      </c>
      <c r="J4220" s="8">
        <f t="shared" si="196"/>
        <v>3</v>
      </c>
      <c r="K4220" s="6">
        <f t="shared" si="197"/>
        <v>3</v>
      </c>
    </row>
    <row r="4221" spans="3:11" x14ac:dyDescent="0.25">
      <c r="C4221" s="14">
        <v>44254</v>
      </c>
      <c r="D4221" s="8">
        <v>0.72222222222222221</v>
      </c>
      <c r="E4221" s="76" t="s">
        <v>225</v>
      </c>
      <c r="F4221" s="8"/>
      <c r="G4221" s="8"/>
      <c r="H4221" s="15">
        <v>9</v>
      </c>
      <c r="I4221" s="13">
        <f t="shared" si="195"/>
        <v>2269</v>
      </c>
      <c r="J4221" s="8">
        <f t="shared" si="196"/>
        <v>2</v>
      </c>
      <c r="K4221" s="6">
        <f t="shared" si="197"/>
        <v>3</v>
      </c>
    </row>
    <row r="4222" spans="3:11" x14ac:dyDescent="0.25">
      <c r="C4222" s="14">
        <v>44254</v>
      </c>
      <c r="D4222" s="8">
        <v>0.72222222222222221</v>
      </c>
      <c r="E4222" s="76" t="s">
        <v>225</v>
      </c>
      <c r="F4222" s="8"/>
      <c r="G4222" s="8"/>
      <c r="H4222" s="15">
        <v>9</v>
      </c>
      <c r="I4222" s="13">
        <f t="shared" si="195"/>
        <v>2269</v>
      </c>
      <c r="J4222" s="8">
        <f t="shared" si="196"/>
        <v>1</v>
      </c>
      <c r="K4222" s="6">
        <f t="shared" si="197"/>
        <v>3</v>
      </c>
    </row>
    <row r="4223" spans="3:11" x14ac:dyDescent="0.25">
      <c r="C4223" s="14">
        <v>44261</v>
      </c>
      <c r="D4223" s="8">
        <v>0.5625</v>
      </c>
      <c r="E4223" s="76" t="s">
        <v>225</v>
      </c>
      <c r="F4223" s="8"/>
      <c r="G4223" s="8"/>
      <c r="H4223" s="15">
        <v>3</v>
      </c>
      <c r="I4223" s="13">
        <f t="shared" si="195"/>
        <v>2270</v>
      </c>
      <c r="J4223" s="8">
        <f t="shared" si="196"/>
        <v>3</v>
      </c>
      <c r="K4223" s="6">
        <f t="shared" si="197"/>
        <v>3</v>
      </c>
    </row>
    <row r="4224" spans="3:11" x14ac:dyDescent="0.25">
      <c r="C4224" s="14">
        <v>44261</v>
      </c>
      <c r="D4224" s="8">
        <v>0.5625</v>
      </c>
      <c r="E4224" s="76" t="s">
        <v>225</v>
      </c>
      <c r="F4224" s="8"/>
      <c r="G4224" s="8"/>
      <c r="H4224" s="15">
        <v>3</v>
      </c>
      <c r="I4224" s="13">
        <f t="shared" si="195"/>
        <v>2270</v>
      </c>
      <c r="J4224" s="8">
        <f t="shared" si="196"/>
        <v>2</v>
      </c>
      <c r="K4224" s="6">
        <f t="shared" si="197"/>
        <v>3</v>
      </c>
    </row>
    <row r="4225" spans="3:11" x14ac:dyDescent="0.25">
      <c r="C4225" s="14">
        <v>44261</v>
      </c>
      <c r="D4225" s="8">
        <v>0.5625</v>
      </c>
      <c r="E4225" s="76" t="s">
        <v>225</v>
      </c>
      <c r="F4225" s="8"/>
      <c r="G4225" s="8"/>
      <c r="H4225" s="15">
        <v>3</v>
      </c>
      <c r="I4225" s="13">
        <f t="shared" si="195"/>
        <v>2270</v>
      </c>
      <c r="J4225" s="8">
        <f t="shared" si="196"/>
        <v>1</v>
      </c>
      <c r="K4225" s="6">
        <f t="shared" si="197"/>
        <v>3</v>
      </c>
    </row>
    <row r="4226" spans="3:11" x14ac:dyDescent="0.25">
      <c r="C4226" s="14">
        <v>44261</v>
      </c>
      <c r="D4226" s="8">
        <v>0.64236111111111105</v>
      </c>
      <c r="E4226" s="76" t="s">
        <v>225</v>
      </c>
      <c r="F4226" s="8"/>
      <c r="G4226" s="8"/>
      <c r="H4226" s="15">
        <v>6</v>
      </c>
      <c r="I4226" s="13">
        <f t="shared" si="195"/>
        <v>2271</v>
      </c>
      <c r="J4226" s="8">
        <f t="shared" si="196"/>
        <v>3</v>
      </c>
      <c r="K4226" s="6">
        <f t="shared" si="197"/>
        <v>3</v>
      </c>
    </row>
    <row r="4227" spans="3:11" x14ac:dyDescent="0.25">
      <c r="C4227" s="14">
        <v>44261</v>
      </c>
      <c r="D4227" s="8">
        <v>0.64236111111111105</v>
      </c>
      <c r="E4227" s="76" t="s">
        <v>225</v>
      </c>
      <c r="F4227" s="8"/>
      <c r="G4227" s="8"/>
      <c r="H4227" s="15">
        <v>6</v>
      </c>
      <c r="I4227" s="13">
        <f t="shared" si="195"/>
        <v>2271</v>
      </c>
      <c r="J4227" s="8">
        <f t="shared" si="196"/>
        <v>2</v>
      </c>
      <c r="K4227" s="6">
        <f t="shared" si="197"/>
        <v>3</v>
      </c>
    </row>
    <row r="4228" spans="3:11" x14ac:dyDescent="0.25">
      <c r="C4228" s="14">
        <v>44261</v>
      </c>
      <c r="D4228" s="8">
        <v>0.64236111111111105</v>
      </c>
      <c r="E4228" s="76" t="s">
        <v>225</v>
      </c>
      <c r="F4228" s="8"/>
      <c r="G4228" s="8"/>
      <c r="H4228" s="15">
        <v>6</v>
      </c>
      <c r="I4228" s="13">
        <f t="shared" si="195"/>
        <v>2271</v>
      </c>
      <c r="J4228" s="8">
        <f t="shared" si="196"/>
        <v>1</v>
      </c>
      <c r="K4228" s="6">
        <f t="shared" si="197"/>
        <v>3</v>
      </c>
    </row>
    <row r="4229" spans="3:11" x14ac:dyDescent="0.25">
      <c r="C4229" s="14">
        <v>44261</v>
      </c>
      <c r="D4229" s="8">
        <v>0.67013888888888884</v>
      </c>
      <c r="E4229" s="76" t="s">
        <v>225</v>
      </c>
      <c r="F4229" s="8"/>
      <c r="G4229" s="8"/>
      <c r="H4229" s="15">
        <v>7</v>
      </c>
      <c r="I4229" s="13">
        <f t="shared" si="195"/>
        <v>2272</v>
      </c>
      <c r="J4229" s="8">
        <f t="shared" si="196"/>
        <v>3</v>
      </c>
      <c r="K4229" s="6">
        <f t="shared" si="197"/>
        <v>3</v>
      </c>
    </row>
    <row r="4230" spans="3:11" x14ac:dyDescent="0.25">
      <c r="C4230" s="14">
        <v>44261</v>
      </c>
      <c r="D4230" s="8">
        <v>0.67013888888888884</v>
      </c>
      <c r="E4230" s="76" t="s">
        <v>225</v>
      </c>
      <c r="F4230" s="8"/>
      <c r="G4230" s="8"/>
      <c r="H4230" s="15">
        <v>7</v>
      </c>
      <c r="I4230" s="13">
        <f t="shared" ref="I4230:I4293" si="198">IF(AND(C4230=C4229,H4230=H4229,D4229=D4230),I4229,I4229+1)</f>
        <v>2272</v>
      </c>
      <c r="J4230" s="8">
        <f t="shared" ref="J4230:J4293" si="199">IF(I4230=I4232,3,IF(I4230=I4231,2,1))</f>
        <v>2</v>
      </c>
      <c r="K4230" s="6">
        <f t="shared" ref="K4230:K4293" si="200">IF(J4228=3,3,IF(J4229=3,3,IF(J4229=2,2,J4230)))</f>
        <v>3</v>
      </c>
    </row>
    <row r="4231" spans="3:11" x14ac:dyDescent="0.25">
      <c r="C4231" s="14">
        <v>44261</v>
      </c>
      <c r="D4231" s="8">
        <v>0.67013888888888884</v>
      </c>
      <c r="E4231" s="76" t="s">
        <v>225</v>
      </c>
      <c r="F4231" s="8"/>
      <c r="G4231" s="8"/>
      <c r="H4231" s="15">
        <v>7</v>
      </c>
      <c r="I4231" s="13">
        <f t="shared" si="198"/>
        <v>2272</v>
      </c>
      <c r="J4231" s="8">
        <f t="shared" si="199"/>
        <v>1</v>
      </c>
      <c r="K4231" s="6">
        <f t="shared" si="200"/>
        <v>3</v>
      </c>
    </row>
    <row r="4232" spans="3:11" x14ac:dyDescent="0.25">
      <c r="C4232" s="14">
        <v>44261</v>
      </c>
      <c r="D4232" s="8">
        <v>0.69791666666666663</v>
      </c>
      <c r="E4232" s="76" t="s">
        <v>225</v>
      </c>
      <c r="F4232" s="8"/>
      <c r="G4232" s="8"/>
      <c r="H4232" s="15">
        <v>8</v>
      </c>
      <c r="I4232" s="13">
        <f t="shared" si="198"/>
        <v>2273</v>
      </c>
      <c r="J4232" s="8">
        <f t="shared" si="199"/>
        <v>3</v>
      </c>
      <c r="K4232" s="6">
        <f t="shared" si="200"/>
        <v>3</v>
      </c>
    </row>
    <row r="4233" spans="3:11" x14ac:dyDescent="0.25">
      <c r="C4233" s="14">
        <v>44261</v>
      </c>
      <c r="D4233" s="8">
        <v>0.69791666666666663</v>
      </c>
      <c r="E4233" s="76" t="s">
        <v>225</v>
      </c>
      <c r="F4233" s="8"/>
      <c r="G4233" s="8"/>
      <c r="H4233" s="15">
        <v>8</v>
      </c>
      <c r="I4233" s="13">
        <f t="shared" si="198"/>
        <v>2273</v>
      </c>
      <c r="J4233" s="8">
        <f t="shared" si="199"/>
        <v>2</v>
      </c>
      <c r="K4233" s="6">
        <f t="shared" si="200"/>
        <v>3</v>
      </c>
    </row>
    <row r="4234" spans="3:11" x14ac:dyDescent="0.25">
      <c r="C4234" s="14">
        <v>44261</v>
      </c>
      <c r="D4234" s="8">
        <v>0.69791666666666663</v>
      </c>
      <c r="E4234" s="76" t="s">
        <v>225</v>
      </c>
      <c r="F4234" s="8"/>
      <c r="G4234" s="8"/>
      <c r="H4234" s="15">
        <v>8</v>
      </c>
      <c r="I4234" s="13">
        <f t="shared" si="198"/>
        <v>2273</v>
      </c>
      <c r="J4234" s="8">
        <f t="shared" si="199"/>
        <v>1</v>
      </c>
      <c r="K4234" s="6">
        <f t="shared" si="200"/>
        <v>3</v>
      </c>
    </row>
    <row r="4235" spans="3:11" x14ac:dyDescent="0.25">
      <c r="C4235" s="14">
        <v>44268</v>
      </c>
      <c r="D4235" s="8">
        <v>0.51041666666666663</v>
      </c>
      <c r="E4235" s="76" t="s">
        <v>125</v>
      </c>
      <c r="F4235" s="8"/>
      <c r="G4235" s="8"/>
      <c r="H4235" s="15">
        <v>1</v>
      </c>
      <c r="I4235" s="13">
        <f t="shared" si="198"/>
        <v>2274</v>
      </c>
      <c r="J4235" s="8">
        <f t="shared" si="199"/>
        <v>3</v>
      </c>
      <c r="K4235" s="6">
        <f t="shared" si="200"/>
        <v>3</v>
      </c>
    </row>
    <row r="4236" spans="3:11" x14ac:dyDescent="0.25">
      <c r="C4236" s="14">
        <v>44268</v>
      </c>
      <c r="D4236" s="8">
        <v>0.51041666666666663</v>
      </c>
      <c r="E4236" s="76" t="s">
        <v>125</v>
      </c>
      <c r="F4236" s="8"/>
      <c r="G4236" s="8"/>
      <c r="H4236" s="15">
        <v>1</v>
      </c>
      <c r="I4236" s="13">
        <f t="shared" si="198"/>
        <v>2274</v>
      </c>
      <c r="J4236" s="8">
        <f t="shared" si="199"/>
        <v>2</v>
      </c>
      <c r="K4236" s="6">
        <f t="shared" si="200"/>
        <v>3</v>
      </c>
    </row>
    <row r="4237" spans="3:11" x14ac:dyDescent="0.25">
      <c r="C4237" s="14">
        <v>44268</v>
      </c>
      <c r="D4237" s="8">
        <v>0.51041666666666663</v>
      </c>
      <c r="E4237" s="76" t="s">
        <v>125</v>
      </c>
      <c r="F4237" s="8"/>
      <c r="G4237" s="8"/>
      <c r="H4237" s="15">
        <v>1</v>
      </c>
      <c r="I4237" s="13">
        <f t="shared" si="198"/>
        <v>2274</v>
      </c>
      <c r="J4237" s="8">
        <f t="shared" si="199"/>
        <v>1</v>
      </c>
      <c r="K4237" s="6">
        <f t="shared" si="200"/>
        <v>3</v>
      </c>
    </row>
    <row r="4238" spans="3:11" x14ac:dyDescent="0.25">
      <c r="C4238" s="14">
        <v>44268</v>
      </c>
      <c r="D4238" s="8">
        <v>0.55902777777777779</v>
      </c>
      <c r="E4238" s="76" t="s">
        <v>125</v>
      </c>
      <c r="F4238" s="8"/>
      <c r="G4238" s="8"/>
      <c r="H4238" s="15">
        <v>3</v>
      </c>
      <c r="I4238" s="13">
        <f t="shared" si="198"/>
        <v>2275</v>
      </c>
      <c r="J4238" s="8">
        <f t="shared" si="199"/>
        <v>3</v>
      </c>
      <c r="K4238" s="6">
        <f t="shared" si="200"/>
        <v>3</v>
      </c>
    </row>
    <row r="4239" spans="3:11" x14ac:dyDescent="0.25">
      <c r="C4239" s="14">
        <v>44268</v>
      </c>
      <c r="D4239" s="8">
        <v>0.55902777777777779</v>
      </c>
      <c r="E4239" s="76" t="s">
        <v>125</v>
      </c>
      <c r="F4239" s="8"/>
      <c r="G4239" s="8"/>
      <c r="H4239" s="15">
        <v>3</v>
      </c>
      <c r="I4239" s="13">
        <f t="shared" si="198"/>
        <v>2275</v>
      </c>
      <c r="J4239" s="8">
        <f t="shared" si="199"/>
        <v>2</v>
      </c>
      <c r="K4239" s="6">
        <f t="shared" si="200"/>
        <v>3</v>
      </c>
    </row>
    <row r="4240" spans="3:11" x14ac:dyDescent="0.25">
      <c r="C4240" s="14">
        <v>44268</v>
      </c>
      <c r="D4240" s="8">
        <v>0.55902777777777779</v>
      </c>
      <c r="E4240" s="76" t="s">
        <v>125</v>
      </c>
      <c r="F4240" s="8"/>
      <c r="G4240" s="8"/>
      <c r="H4240" s="15">
        <v>3</v>
      </c>
      <c r="I4240" s="13">
        <f t="shared" si="198"/>
        <v>2275</v>
      </c>
      <c r="J4240" s="8">
        <f t="shared" si="199"/>
        <v>1</v>
      </c>
      <c r="K4240" s="6">
        <f t="shared" si="200"/>
        <v>3</v>
      </c>
    </row>
    <row r="4241" spans="3:11" x14ac:dyDescent="0.25">
      <c r="C4241" s="14">
        <v>44268</v>
      </c>
      <c r="D4241" s="8">
        <v>0.58333333333333337</v>
      </c>
      <c r="E4241" s="76" t="s">
        <v>125</v>
      </c>
      <c r="F4241" s="8"/>
      <c r="G4241" s="8"/>
      <c r="H4241" s="15">
        <v>4</v>
      </c>
      <c r="I4241" s="13">
        <f t="shared" si="198"/>
        <v>2276</v>
      </c>
      <c r="J4241" s="8">
        <f t="shared" si="199"/>
        <v>3</v>
      </c>
      <c r="K4241" s="6">
        <f t="shared" si="200"/>
        <v>3</v>
      </c>
    </row>
    <row r="4242" spans="3:11" x14ac:dyDescent="0.25">
      <c r="C4242" s="14">
        <v>44268</v>
      </c>
      <c r="D4242" s="8">
        <v>0.58333333333333337</v>
      </c>
      <c r="E4242" s="76" t="s">
        <v>125</v>
      </c>
      <c r="F4242" s="8"/>
      <c r="G4242" s="8"/>
      <c r="H4242" s="15">
        <v>4</v>
      </c>
      <c r="I4242" s="13">
        <f t="shared" si="198"/>
        <v>2276</v>
      </c>
      <c r="J4242" s="8">
        <f t="shared" si="199"/>
        <v>2</v>
      </c>
      <c r="K4242" s="6">
        <f t="shared" si="200"/>
        <v>3</v>
      </c>
    </row>
    <row r="4243" spans="3:11" x14ac:dyDescent="0.25">
      <c r="C4243" s="14">
        <v>44268</v>
      </c>
      <c r="D4243" s="8">
        <v>0.58333333333333337</v>
      </c>
      <c r="E4243" s="76" t="s">
        <v>125</v>
      </c>
      <c r="F4243" s="8"/>
      <c r="G4243" s="8"/>
      <c r="H4243" s="15">
        <v>4</v>
      </c>
      <c r="I4243" s="13">
        <f t="shared" si="198"/>
        <v>2276</v>
      </c>
      <c r="J4243" s="8">
        <f t="shared" si="199"/>
        <v>1</v>
      </c>
      <c r="K4243" s="6">
        <f t="shared" si="200"/>
        <v>3</v>
      </c>
    </row>
    <row r="4244" spans="3:11" x14ac:dyDescent="0.25">
      <c r="C4244" s="14">
        <v>44268</v>
      </c>
      <c r="D4244" s="8">
        <v>0.69444444444444453</v>
      </c>
      <c r="E4244" s="76" t="s">
        <v>125</v>
      </c>
      <c r="F4244" s="8"/>
      <c r="G4244" s="8"/>
      <c r="H4244" s="15">
        <v>8</v>
      </c>
      <c r="I4244" s="13">
        <f t="shared" si="198"/>
        <v>2277</v>
      </c>
      <c r="J4244" s="8">
        <f t="shared" si="199"/>
        <v>3</v>
      </c>
      <c r="K4244" s="6">
        <f t="shared" si="200"/>
        <v>3</v>
      </c>
    </row>
    <row r="4245" spans="3:11" x14ac:dyDescent="0.25">
      <c r="C4245" s="14">
        <v>44268</v>
      </c>
      <c r="D4245" s="8">
        <v>0.69444444444444453</v>
      </c>
      <c r="E4245" s="76" t="s">
        <v>125</v>
      </c>
      <c r="F4245" s="8"/>
      <c r="G4245" s="8"/>
      <c r="H4245" s="15">
        <v>8</v>
      </c>
      <c r="I4245" s="13">
        <f t="shared" si="198"/>
        <v>2277</v>
      </c>
      <c r="J4245" s="8">
        <f t="shared" si="199"/>
        <v>2</v>
      </c>
      <c r="K4245" s="6">
        <f t="shared" si="200"/>
        <v>3</v>
      </c>
    </row>
    <row r="4246" spans="3:11" x14ac:dyDescent="0.25">
      <c r="C4246" s="14">
        <v>44268</v>
      </c>
      <c r="D4246" s="8">
        <v>0.69444444444444453</v>
      </c>
      <c r="E4246" s="76" t="s">
        <v>125</v>
      </c>
      <c r="F4246" s="8"/>
      <c r="G4246" s="8"/>
      <c r="H4246" s="15">
        <v>8</v>
      </c>
      <c r="I4246" s="13">
        <f t="shared" si="198"/>
        <v>2277</v>
      </c>
      <c r="J4246" s="8">
        <f t="shared" si="199"/>
        <v>1</v>
      </c>
      <c r="K4246" s="6">
        <f t="shared" si="200"/>
        <v>3</v>
      </c>
    </row>
    <row r="4247" spans="3:11" x14ac:dyDescent="0.25">
      <c r="C4247" s="14">
        <v>44268</v>
      </c>
      <c r="D4247" s="8">
        <v>0.72222222222222221</v>
      </c>
      <c r="E4247" s="76" t="s">
        <v>125</v>
      </c>
      <c r="F4247" s="8"/>
      <c r="G4247" s="8"/>
      <c r="H4247" s="15">
        <v>9</v>
      </c>
      <c r="I4247" s="13">
        <f t="shared" si="198"/>
        <v>2278</v>
      </c>
      <c r="J4247" s="8">
        <f t="shared" si="199"/>
        <v>3</v>
      </c>
      <c r="K4247" s="6">
        <f t="shared" si="200"/>
        <v>3</v>
      </c>
    </row>
    <row r="4248" spans="3:11" x14ac:dyDescent="0.25">
      <c r="C4248" s="14">
        <v>44268</v>
      </c>
      <c r="D4248" s="8">
        <v>0.72222222222222221</v>
      </c>
      <c r="E4248" s="76" t="s">
        <v>125</v>
      </c>
      <c r="F4248" s="8"/>
      <c r="G4248" s="8"/>
      <c r="H4248" s="15">
        <v>9</v>
      </c>
      <c r="I4248" s="13">
        <f t="shared" si="198"/>
        <v>2278</v>
      </c>
      <c r="J4248" s="8">
        <f t="shared" si="199"/>
        <v>2</v>
      </c>
      <c r="K4248" s="6">
        <f t="shared" si="200"/>
        <v>3</v>
      </c>
    </row>
    <row r="4249" spans="3:11" x14ac:dyDescent="0.25">
      <c r="C4249" s="14">
        <v>44268</v>
      </c>
      <c r="D4249" s="8">
        <v>0.72222222222222221</v>
      </c>
      <c r="E4249" s="76" t="s">
        <v>125</v>
      </c>
      <c r="F4249" s="8"/>
      <c r="G4249" s="8"/>
      <c r="H4249" s="15">
        <v>9</v>
      </c>
      <c r="I4249" s="13">
        <f t="shared" si="198"/>
        <v>2278</v>
      </c>
      <c r="J4249" s="8">
        <f t="shared" si="199"/>
        <v>1</v>
      </c>
      <c r="K4249" s="6">
        <f t="shared" si="200"/>
        <v>3</v>
      </c>
    </row>
    <row r="4250" spans="3:11" x14ac:dyDescent="0.25">
      <c r="C4250" s="14">
        <v>44274</v>
      </c>
      <c r="D4250" s="8">
        <v>0.875</v>
      </c>
      <c r="E4250" s="76" t="s">
        <v>3</v>
      </c>
      <c r="F4250" s="8"/>
      <c r="G4250" s="8"/>
      <c r="H4250" s="15">
        <v>6</v>
      </c>
      <c r="I4250" s="13">
        <f t="shared" si="198"/>
        <v>2279</v>
      </c>
      <c r="J4250" s="8">
        <f t="shared" si="199"/>
        <v>3</v>
      </c>
      <c r="K4250" s="6">
        <f t="shared" si="200"/>
        <v>3</v>
      </c>
    </row>
    <row r="4251" spans="3:11" x14ac:dyDescent="0.25">
      <c r="C4251" s="14">
        <v>44274</v>
      </c>
      <c r="D4251" s="8">
        <v>0.875</v>
      </c>
      <c r="E4251" s="76" t="s">
        <v>3</v>
      </c>
      <c r="F4251" s="8"/>
      <c r="G4251" s="8"/>
      <c r="H4251" s="15">
        <v>6</v>
      </c>
      <c r="I4251" s="13">
        <f t="shared" si="198"/>
        <v>2279</v>
      </c>
      <c r="J4251" s="8">
        <f t="shared" si="199"/>
        <v>2</v>
      </c>
      <c r="K4251" s="6">
        <f t="shared" si="200"/>
        <v>3</v>
      </c>
    </row>
    <row r="4252" spans="3:11" x14ac:dyDescent="0.25">
      <c r="C4252" s="14">
        <v>44274</v>
      </c>
      <c r="D4252" s="8">
        <v>0.875</v>
      </c>
      <c r="E4252" s="76" t="s">
        <v>3</v>
      </c>
      <c r="F4252" s="8"/>
      <c r="G4252" s="8"/>
      <c r="H4252" s="15">
        <v>6</v>
      </c>
      <c r="I4252" s="13">
        <f t="shared" si="198"/>
        <v>2279</v>
      </c>
      <c r="J4252" s="8">
        <f t="shared" si="199"/>
        <v>1</v>
      </c>
      <c r="K4252" s="6">
        <f t="shared" si="200"/>
        <v>3</v>
      </c>
    </row>
    <row r="4253" spans="3:11" x14ac:dyDescent="0.25">
      <c r="C4253" s="14">
        <v>44274</v>
      </c>
      <c r="D4253" s="8">
        <v>0.89583333333333337</v>
      </c>
      <c r="E4253" s="76" t="s">
        <v>3</v>
      </c>
      <c r="F4253" s="8"/>
      <c r="G4253" s="8"/>
      <c r="H4253" s="15">
        <v>7</v>
      </c>
      <c r="I4253" s="13">
        <f t="shared" si="198"/>
        <v>2280</v>
      </c>
      <c r="J4253" s="8">
        <f t="shared" si="199"/>
        <v>3</v>
      </c>
      <c r="K4253" s="6">
        <f t="shared" si="200"/>
        <v>3</v>
      </c>
    </row>
    <row r="4254" spans="3:11" x14ac:dyDescent="0.25">
      <c r="C4254" s="14">
        <v>44274</v>
      </c>
      <c r="D4254" s="8">
        <v>0.89583333333333337</v>
      </c>
      <c r="E4254" s="76" t="s">
        <v>3</v>
      </c>
      <c r="F4254" s="8"/>
      <c r="G4254" s="8"/>
      <c r="H4254" s="15">
        <v>7</v>
      </c>
      <c r="I4254" s="13">
        <f t="shared" si="198"/>
        <v>2280</v>
      </c>
      <c r="J4254" s="8">
        <f t="shared" si="199"/>
        <v>2</v>
      </c>
      <c r="K4254" s="6">
        <f t="shared" si="200"/>
        <v>3</v>
      </c>
    </row>
    <row r="4255" spans="3:11" x14ac:dyDescent="0.25">
      <c r="C4255" s="14">
        <v>44274</v>
      </c>
      <c r="D4255" s="8">
        <v>0.89583333333333337</v>
      </c>
      <c r="E4255" s="76" t="s">
        <v>3</v>
      </c>
      <c r="F4255" s="8"/>
      <c r="G4255" s="8"/>
      <c r="H4255" s="15">
        <v>7</v>
      </c>
      <c r="I4255" s="13">
        <f t="shared" si="198"/>
        <v>2280</v>
      </c>
      <c r="J4255" s="8">
        <f t="shared" si="199"/>
        <v>1</v>
      </c>
      <c r="K4255" s="6">
        <f t="shared" si="200"/>
        <v>3</v>
      </c>
    </row>
    <row r="4256" spans="3:11" x14ac:dyDescent="0.25">
      <c r="C4256" s="14">
        <v>44275</v>
      </c>
      <c r="D4256" s="8">
        <v>0.53472222222222221</v>
      </c>
      <c r="E4256" s="76" t="s">
        <v>229</v>
      </c>
      <c r="F4256" s="8"/>
      <c r="G4256" s="8"/>
      <c r="H4256" s="15">
        <v>2</v>
      </c>
      <c r="I4256" s="13">
        <f t="shared" si="198"/>
        <v>2281</v>
      </c>
      <c r="J4256" s="8">
        <f t="shared" si="199"/>
        <v>3</v>
      </c>
      <c r="K4256" s="6">
        <f t="shared" si="200"/>
        <v>3</v>
      </c>
    </row>
    <row r="4257" spans="3:11" x14ac:dyDescent="0.25">
      <c r="C4257" s="14">
        <v>44275</v>
      </c>
      <c r="D4257" s="8">
        <v>0.53472222222222221</v>
      </c>
      <c r="E4257" s="76" t="s">
        <v>229</v>
      </c>
      <c r="F4257" s="8"/>
      <c r="G4257" s="8"/>
      <c r="H4257" s="15">
        <v>2</v>
      </c>
      <c r="I4257" s="13">
        <f t="shared" si="198"/>
        <v>2281</v>
      </c>
      <c r="J4257" s="8">
        <f t="shared" si="199"/>
        <v>2</v>
      </c>
      <c r="K4257" s="6">
        <f t="shared" si="200"/>
        <v>3</v>
      </c>
    </row>
    <row r="4258" spans="3:11" x14ac:dyDescent="0.25">
      <c r="C4258" s="14">
        <v>44275</v>
      </c>
      <c r="D4258" s="8">
        <v>0.53472222222222221</v>
      </c>
      <c r="E4258" s="76" t="s">
        <v>229</v>
      </c>
      <c r="F4258" s="8"/>
      <c r="G4258" s="8"/>
      <c r="H4258" s="15">
        <v>2</v>
      </c>
      <c r="I4258" s="13">
        <f t="shared" si="198"/>
        <v>2281</v>
      </c>
      <c r="J4258" s="8">
        <f t="shared" si="199"/>
        <v>1</v>
      </c>
      <c r="K4258" s="6">
        <f t="shared" si="200"/>
        <v>3</v>
      </c>
    </row>
    <row r="4259" spans="3:11" x14ac:dyDescent="0.25">
      <c r="C4259" s="14">
        <v>44275</v>
      </c>
      <c r="D4259" s="8">
        <v>0.58680555555555558</v>
      </c>
      <c r="E4259" s="76" t="s">
        <v>229</v>
      </c>
      <c r="F4259" s="8"/>
      <c r="G4259" s="8"/>
      <c r="H4259" s="15">
        <v>4</v>
      </c>
      <c r="I4259" s="13">
        <f t="shared" si="198"/>
        <v>2282</v>
      </c>
      <c r="J4259" s="8">
        <f t="shared" si="199"/>
        <v>3</v>
      </c>
      <c r="K4259" s="6">
        <f t="shared" si="200"/>
        <v>3</v>
      </c>
    </row>
    <row r="4260" spans="3:11" x14ac:dyDescent="0.25">
      <c r="C4260" s="14">
        <v>44275</v>
      </c>
      <c r="D4260" s="8">
        <v>0.58680555555555558</v>
      </c>
      <c r="E4260" s="76" t="s">
        <v>229</v>
      </c>
      <c r="F4260" s="8"/>
      <c r="G4260" s="8"/>
      <c r="H4260" s="15">
        <v>4</v>
      </c>
      <c r="I4260" s="13">
        <f t="shared" si="198"/>
        <v>2282</v>
      </c>
      <c r="J4260" s="8">
        <f t="shared" si="199"/>
        <v>2</v>
      </c>
      <c r="K4260" s="6">
        <f t="shared" si="200"/>
        <v>3</v>
      </c>
    </row>
    <row r="4261" spans="3:11" x14ac:dyDescent="0.25">
      <c r="C4261" s="14">
        <v>44275</v>
      </c>
      <c r="D4261" s="8">
        <v>0.58680555555555558</v>
      </c>
      <c r="E4261" s="76" t="s">
        <v>229</v>
      </c>
      <c r="F4261" s="8"/>
      <c r="G4261" s="8"/>
      <c r="H4261" s="15">
        <v>4</v>
      </c>
      <c r="I4261" s="13">
        <f t="shared" si="198"/>
        <v>2282</v>
      </c>
      <c r="J4261" s="8">
        <f t="shared" si="199"/>
        <v>1</v>
      </c>
      <c r="K4261" s="6">
        <f t="shared" si="200"/>
        <v>3</v>
      </c>
    </row>
    <row r="4262" spans="3:11" x14ac:dyDescent="0.25">
      <c r="C4262" s="14">
        <v>44275</v>
      </c>
      <c r="D4262" s="8">
        <v>0.61458333333333337</v>
      </c>
      <c r="E4262" s="76" t="s">
        <v>229</v>
      </c>
      <c r="F4262" s="8"/>
      <c r="G4262" s="8"/>
      <c r="H4262" s="15">
        <v>5</v>
      </c>
      <c r="I4262" s="13">
        <f t="shared" si="198"/>
        <v>2283</v>
      </c>
      <c r="J4262" s="8">
        <f t="shared" si="199"/>
        <v>3</v>
      </c>
      <c r="K4262" s="6">
        <f t="shared" si="200"/>
        <v>3</v>
      </c>
    </row>
    <row r="4263" spans="3:11" x14ac:dyDescent="0.25">
      <c r="C4263" s="14">
        <v>44275</v>
      </c>
      <c r="D4263" s="8">
        <v>0.61458333333333337</v>
      </c>
      <c r="E4263" s="76" t="s">
        <v>229</v>
      </c>
      <c r="F4263" s="8"/>
      <c r="G4263" s="8"/>
      <c r="H4263" s="15">
        <v>5</v>
      </c>
      <c r="I4263" s="13">
        <f t="shared" si="198"/>
        <v>2283</v>
      </c>
      <c r="J4263" s="8">
        <f t="shared" si="199"/>
        <v>2</v>
      </c>
      <c r="K4263" s="6">
        <f t="shared" si="200"/>
        <v>3</v>
      </c>
    </row>
    <row r="4264" spans="3:11" x14ac:dyDescent="0.25">
      <c r="C4264" s="14">
        <v>44275</v>
      </c>
      <c r="D4264" s="8">
        <v>0.61458333333333337</v>
      </c>
      <c r="E4264" s="76" t="s">
        <v>229</v>
      </c>
      <c r="F4264" s="8"/>
      <c r="G4264" s="8"/>
      <c r="H4264" s="15">
        <v>5</v>
      </c>
      <c r="I4264" s="13">
        <f t="shared" si="198"/>
        <v>2283</v>
      </c>
      <c r="J4264" s="8">
        <f t="shared" si="199"/>
        <v>1</v>
      </c>
      <c r="K4264" s="6">
        <f t="shared" si="200"/>
        <v>3</v>
      </c>
    </row>
    <row r="4265" spans="3:11" x14ac:dyDescent="0.25">
      <c r="C4265" s="14">
        <v>44275</v>
      </c>
      <c r="D4265" s="8">
        <v>0.67361111111111116</v>
      </c>
      <c r="E4265" s="76" t="s">
        <v>229</v>
      </c>
      <c r="F4265" s="8"/>
      <c r="G4265" s="8"/>
      <c r="H4265" s="15">
        <v>7</v>
      </c>
      <c r="I4265" s="13">
        <f t="shared" si="198"/>
        <v>2284</v>
      </c>
      <c r="J4265" s="8">
        <f t="shared" si="199"/>
        <v>3</v>
      </c>
      <c r="K4265" s="6">
        <f t="shared" si="200"/>
        <v>3</v>
      </c>
    </row>
    <row r="4266" spans="3:11" x14ac:dyDescent="0.25">
      <c r="C4266" s="14">
        <v>44275</v>
      </c>
      <c r="D4266" s="8">
        <v>0.67361111111111116</v>
      </c>
      <c r="E4266" s="76" t="s">
        <v>229</v>
      </c>
      <c r="F4266" s="8"/>
      <c r="G4266" s="8"/>
      <c r="H4266" s="15">
        <v>7</v>
      </c>
      <c r="I4266" s="13">
        <f t="shared" si="198"/>
        <v>2284</v>
      </c>
      <c r="J4266" s="8">
        <f t="shared" si="199"/>
        <v>2</v>
      </c>
      <c r="K4266" s="6">
        <f t="shared" si="200"/>
        <v>3</v>
      </c>
    </row>
    <row r="4267" spans="3:11" x14ac:dyDescent="0.25">
      <c r="C4267" s="14">
        <v>44275</v>
      </c>
      <c r="D4267" s="8">
        <v>0.67361111111111116</v>
      </c>
      <c r="E4267" s="76" t="s">
        <v>229</v>
      </c>
      <c r="F4267" s="8"/>
      <c r="G4267" s="8"/>
      <c r="H4267" s="15">
        <v>7</v>
      </c>
      <c r="I4267" s="13">
        <f t="shared" si="198"/>
        <v>2284</v>
      </c>
      <c r="J4267" s="8">
        <f t="shared" si="199"/>
        <v>1</v>
      </c>
      <c r="K4267" s="6">
        <f t="shared" si="200"/>
        <v>3</v>
      </c>
    </row>
    <row r="4268" spans="3:11" x14ac:dyDescent="0.25">
      <c r="C4268" s="14">
        <v>44275</v>
      </c>
      <c r="D4268" s="8">
        <v>0.70138888888888884</v>
      </c>
      <c r="E4268" s="76" t="s">
        <v>229</v>
      </c>
      <c r="F4268" s="8"/>
      <c r="G4268" s="8"/>
      <c r="H4268" s="15">
        <v>8</v>
      </c>
      <c r="I4268" s="13">
        <f t="shared" si="198"/>
        <v>2285</v>
      </c>
      <c r="J4268" s="8">
        <f t="shared" si="199"/>
        <v>3</v>
      </c>
      <c r="K4268" s="6">
        <f t="shared" si="200"/>
        <v>3</v>
      </c>
    </row>
    <row r="4269" spans="3:11" x14ac:dyDescent="0.25">
      <c r="C4269" s="14">
        <v>44275</v>
      </c>
      <c r="D4269" s="8">
        <v>0.70138888888888884</v>
      </c>
      <c r="E4269" s="76" t="s">
        <v>229</v>
      </c>
      <c r="F4269" s="8"/>
      <c r="G4269" s="8"/>
      <c r="H4269" s="15">
        <v>8</v>
      </c>
      <c r="I4269" s="13">
        <f t="shared" si="198"/>
        <v>2285</v>
      </c>
      <c r="J4269" s="8">
        <f t="shared" si="199"/>
        <v>2</v>
      </c>
      <c r="K4269" s="6">
        <f t="shared" si="200"/>
        <v>3</v>
      </c>
    </row>
    <row r="4270" spans="3:11" x14ac:dyDescent="0.25">
      <c r="C4270" s="14">
        <v>44275</v>
      </c>
      <c r="D4270" s="8">
        <v>0.70138888888888884</v>
      </c>
      <c r="E4270" s="76" t="s">
        <v>229</v>
      </c>
      <c r="F4270" s="8"/>
      <c r="G4270" s="8"/>
      <c r="H4270" s="15">
        <v>8</v>
      </c>
      <c r="I4270" s="13">
        <f t="shared" si="198"/>
        <v>2285</v>
      </c>
      <c r="J4270" s="8">
        <f t="shared" si="199"/>
        <v>1</v>
      </c>
      <c r="K4270" s="6">
        <f t="shared" si="200"/>
        <v>3</v>
      </c>
    </row>
    <row r="4271" spans="3:11" x14ac:dyDescent="0.25">
      <c r="C4271" s="14">
        <v>44282</v>
      </c>
      <c r="D4271" s="8">
        <v>0.51041666666666663</v>
      </c>
      <c r="E4271" s="76" t="s">
        <v>236</v>
      </c>
      <c r="F4271" s="8"/>
      <c r="G4271" s="8"/>
      <c r="H4271" s="15">
        <v>1</v>
      </c>
      <c r="I4271" s="13">
        <f t="shared" si="198"/>
        <v>2286</v>
      </c>
      <c r="J4271" s="8">
        <f t="shared" si="199"/>
        <v>3</v>
      </c>
      <c r="K4271" s="6">
        <f t="shared" si="200"/>
        <v>3</v>
      </c>
    </row>
    <row r="4272" spans="3:11" x14ac:dyDescent="0.25">
      <c r="C4272" s="14">
        <v>44282</v>
      </c>
      <c r="D4272" s="8">
        <v>0.51041666666666663</v>
      </c>
      <c r="E4272" s="76" t="s">
        <v>236</v>
      </c>
      <c r="F4272" s="8"/>
      <c r="G4272" s="8"/>
      <c r="H4272" s="15">
        <v>1</v>
      </c>
      <c r="I4272" s="13">
        <f t="shared" si="198"/>
        <v>2286</v>
      </c>
      <c r="J4272" s="8">
        <f t="shared" si="199"/>
        <v>2</v>
      </c>
      <c r="K4272" s="6">
        <f t="shared" si="200"/>
        <v>3</v>
      </c>
    </row>
    <row r="4273" spans="3:11" x14ac:dyDescent="0.25">
      <c r="C4273" s="14">
        <v>44282</v>
      </c>
      <c r="D4273" s="8">
        <v>0.51041666666666663</v>
      </c>
      <c r="E4273" s="76" t="s">
        <v>236</v>
      </c>
      <c r="F4273" s="8"/>
      <c r="G4273" s="8"/>
      <c r="H4273" s="15">
        <v>1</v>
      </c>
      <c r="I4273" s="13">
        <f t="shared" si="198"/>
        <v>2286</v>
      </c>
      <c r="J4273" s="8">
        <f t="shared" si="199"/>
        <v>1</v>
      </c>
      <c r="K4273" s="6">
        <f t="shared" si="200"/>
        <v>3</v>
      </c>
    </row>
    <row r="4274" spans="3:11" x14ac:dyDescent="0.25">
      <c r="C4274" s="14">
        <v>44282</v>
      </c>
      <c r="D4274" s="8">
        <v>0.53472222222222221</v>
      </c>
      <c r="E4274" s="76" t="s">
        <v>236</v>
      </c>
      <c r="F4274" s="8"/>
      <c r="G4274" s="8"/>
      <c r="H4274" s="15">
        <v>2</v>
      </c>
      <c r="I4274" s="13">
        <f t="shared" si="198"/>
        <v>2287</v>
      </c>
      <c r="J4274" s="8">
        <f t="shared" si="199"/>
        <v>3</v>
      </c>
      <c r="K4274" s="6">
        <f t="shared" si="200"/>
        <v>3</v>
      </c>
    </row>
    <row r="4275" spans="3:11" x14ac:dyDescent="0.25">
      <c r="C4275" s="14">
        <v>44282</v>
      </c>
      <c r="D4275" s="8">
        <v>0.53472222222222221</v>
      </c>
      <c r="E4275" s="76" t="s">
        <v>236</v>
      </c>
      <c r="F4275" s="8"/>
      <c r="G4275" s="8"/>
      <c r="H4275" s="15">
        <v>2</v>
      </c>
      <c r="I4275" s="13">
        <f t="shared" si="198"/>
        <v>2287</v>
      </c>
      <c r="J4275" s="8">
        <f t="shared" si="199"/>
        <v>2</v>
      </c>
      <c r="K4275" s="6">
        <f t="shared" si="200"/>
        <v>3</v>
      </c>
    </row>
    <row r="4276" spans="3:11" x14ac:dyDescent="0.25">
      <c r="C4276" s="14">
        <v>44282</v>
      </c>
      <c r="D4276" s="8">
        <v>0.53472222222222221</v>
      </c>
      <c r="E4276" s="76" t="s">
        <v>236</v>
      </c>
      <c r="F4276" s="8"/>
      <c r="G4276" s="8"/>
      <c r="H4276" s="15">
        <v>2</v>
      </c>
      <c r="I4276" s="13">
        <f t="shared" si="198"/>
        <v>2287</v>
      </c>
      <c r="J4276" s="8">
        <f t="shared" si="199"/>
        <v>1</v>
      </c>
      <c r="K4276" s="6">
        <f t="shared" si="200"/>
        <v>3</v>
      </c>
    </row>
    <row r="4277" spans="3:11" x14ac:dyDescent="0.25">
      <c r="C4277" s="14">
        <v>44282</v>
      </c>
      <c r="D4277" s="8">
        <v>0.59027777777777779</v>
      </c>
      <c r="E4277" s="76" t="s">
        <v>236</v>
      </c>
      <c r="F4277" s="8"/>
      <c r="G4277" s="8"/>
      <c r="H4277" s="15">
        <v>4</v>
      </c>
      <c r="I4277" s="13">
        <f t="shared" si="198"/>
        <v>2288</v>
      </c>
      <c r="J4277" s="8">
        <f t="shared" si="199"/>
        <v>3</v>
      </c>
      <c r="K4277" s="6">
        <f t="shared" si="200"/>
        <v>3</v>
      </c>
    </row>
    <row r="4278" spans="3:11" x14ac:dyDescent="0.25">
      <c r="C4278" s="14">
        <v>44282</v>
      </c>
      <c r="D4278" s="8">
        <v>0.59027777777777779</v>
      </c>
      <c r="E4278" s="76" t="s">
        <v>236</v>
      </c>
      <c r="F4278" s="8"/>
      <c r="G4278" s="8"/>
      <c r="H4278" s="15">
        <v>4</v>
      </c>
      <c r="I4278" s="13">
        <f t="shared" si="198"/>
        <v>2288</v>
      </c>
      <c r="J4278" s="8">
        <f t="shared" si="199"/>
        <v>2</v>
      </c>
      <c r="K4278" s="6">
        <f t="shared" si="200"/>
        <v>3</v>
      </c>
    </row>
    <row r="4279" spans="3:11" x14ac:dyDescent="0.25">
      <c r="C4279" s="14">
        <v>44282</v>
      </c>
      <c r="D4279" s="8">
        <v>0.59027777777777779</v>
      </c>
      <c r="E4279" s="76" t="s">
        <v>236</v>
      </c>
      <c r="F4279" s="8"/>
      <c r="G4279" s="8"/>
      <c r="H4279" s="15">
        <v>4</v>
      </c>
      <c r="I4279" s="13">
        <f t="shared" si="198"/>
        <v>2288</v>
      </c>
      <c r="J4279" s="8">
        <f t="shared" si="199"/>
        <v>1</v>
      </c>
      <c r="K4279" s="6">
        <f t="shared" si="200"/>
        <v>3</v>
      </c>
    </row>
    <row r="4280" spans="3:11" x14ac:dyDescent="0.25">
      <c r="C4280" s="14">
        <v>44282</v>
      </c>
      <c r="D4280" s="8">
        <v>0.61805555555555558</v>
      </c>
      <c r="E4280" s="76" t="s">
        <v>236</v>
      </c>
      <c r="F4280" s="8"/>
      <c r="G4280" s="8"/>
      <c r="H4280" s="15">
        <v>5</v>
      </c>
      <c r="I4280" s="13">
        <f t="shared" si="198"/>
        <v>2289</v>
      </c>
      <c r="J4280" s="8">
        <f t="shared" si="199"/>
        <v>3</v>
      </c>
      <c r="K4280" s="6">
        <f t="shared" si="200"/>
        <v>3</v>
      </c>
    </row>
    <row r="4281" spans="3:11" x14ac:dyDescent="0.25">
      <c r="C4281" s="14">
        <v>44282</v>
      </c>
      <c r="D4281" s="8">
        <v>0.61805555555555558</v>
      </c>
      <c r="E4281" s="76" t="s">
        <v>236</v>
      </c>
      <c r="F4281" s="8"/>
      <c r="G4281" s="8"/>
      <c r="H4281" s="15">
        <v>5</v>
      </c>
      <c r="I4281" s="13">
        <f t="shared" si="198"/>
        <v>2289</v>
      </c>
      <c r="J4281" s="8">
        <f t="shared" si="199"/>
        <v>2</v>
      </c>
      <c r="K4281" s="6">
        <f t="shared" si="200"/>
        <v>3</v>
      </c>
    </row>
    <row r="4282" spans="3:11" x14ac:dyDescent="0.25">
      <c r="C4282" s="14">
        <v>44282</v>
      </c>
      <c r="D4282" s="8">
        <v>0.61805555555555558</v>
      </c>
      <c r="E4282" s="76" t="s">
        <v>236</v>
      </c>
      <c r="F4282" s="8"/>
      <c r="G4282" s="8"/>
      <c r="H4282" s="15">
        <v>5</v>
      </c>
      <c r="I4282" s="13">
        <f t="shared" si="198"/>
        <v>2289</v>
      </c>
      <c r="J4282" s="8">
        <f t="shared" si="199"/>
        <v>1</v>
      </c>
      <c r="K4282" s="6">
        <f t="shared" si="200"/>
        <v>3</v>
      </c>
    </row>
    <row r="4283" spans="3:11" x14ac:dyDescent="0.25">
      <c r="C4283" s="14">
        <v>44282</v>
      </c>
      <c r="D4283" s="8">
        <v>0.70138888888888884</v>
      </c>
      <c r="E4283" s="76" t="s">
        <v>236</v>
      </c>
      <c r="F4283" s="8"/>
      <c r="G4283" s="8"/>
      <c r="H4283" s="15">
        <v>8</v>
      </c>
      <c r="I4283" s="13">
        <f t="shared" si="198"/>
        <v>2290</v>
      </c>
      <c r="J4283" s="8">
        <f t="shared" si="199"/>
        <v>3</v>
      </c>
      <c r="K4283" s="6">
        <f t="shared" si="200"/>
        <v>3</v>
      </c>
    </row>
    <row r="4284" spans="3:11" x14ac:dyDescent="0.25">
      <c r="C4284" s="14">
        <v>44282</v>
      </c>
      <c r="D4284" s="8">
        <v>0.70138888888888884</v>
      </c>
      <c r="E4284" s="76" t="s">
        <v>236</v>
      </c>
      <c r="F4284" s="8"/>
      <c r="G4284" s="8"/>
      <c r="H4284" s="15">
        <v>8</v>
      </c>
      <c r="I4284" s="13">
        <f t="shared" si="198"/>
        <v>2290</v>
      </c>
      <c r="J4284" s="8">
        <f t="shared" si="199"/>
        <v>2</v>
      </c>
      <c r="K4284" s="6">
        <f t="shared" si="200"/>
        <v>3</v>
      </c>
    </row>
    <row r="4285" spans="3:11" x14ac:dyDescent="0.25">
      <c r="C4285" s="14">
        <v>44282</v>
      </c>
      <c r="D4285" s="8">
        <v>0.70138888888888884</v>
      </c>
      <c r="E4285" s="76" t="s">
        <v>236</v>
      </c>
      <c r="F4285" s="8"/>
      <c r="G4285" s="8"/>
      <c r="H4285" s="15">
        <v>8</v>
      </c>
      <c r="I4285" s="13">
        <f t="shared" si="198"/>
        <v>2290</v>
      </c>
      <c r="J4285" s="8">
        <f t="shared" si="199"/>
        <v>1</v>
      </c>
      <c r="K4285" s="6">
        <f t="shared" si="200"/>
        <v>3</v>
      </c>
    </row>
    <row r="4286" spans="3:11" x14ac:dyDescent="0.25">
      <c r="C4286" s="14">
        <v>44289</v>
      </c>
      <c r="D4286" s="8">
        <v>0.64930555555555558</v>
      </c>
      <c r="E4286" s="76" t="s">
        <v>107</v>
      </c>
      <c r="F4286" s="8"/>
      <c r="G4286" s="8"/>
      <c r="H4286" s="15">
        <v>6</v>
      </c>
      <c r="I4286" s="13">
        <f t="shared" si="198"/>
        <v>2291</v>
      </c>
      <c r="J4286" s="8">
        <f t="shared" si="199"/>
        <v>3</v>
      </c>
      <c r="K4286" s="6">
        <f t="shared" si="200"/>
        <v>3</v>
      </c>
    </row>
    <row r="4287" spans="3:11" x14ac:dyDescent="0.25">
      <c r="C4287" s="14">
        <v>44289</v>
      </c>
      <c r="D4287" s="8">
        <v>0.64930555555555558</v>
      </c>
      <c r="E4287" s="76" t="s">
        <v>107</v>
      </c>
      <c r="F4287" s="8"/>
      <c r="G4287" s="8"/>
      <c r="H4287" s="15">
        <v>6</v>
      </c>
      <c r="I4287" s="13">
        <f t="shared" si="198"/>
        <v>2291</v>
      </c>
      <c r="J4287" s="8">
        <f t="shared" si="199"/>
        <v>2</v>
      </c>
      <c r="K4287" s="6">
        <f t="shared" si="200"/>
        <v>3</v>
      </c>
    </row>
    <row r="4288" spans="3:11" x14ac:dyDescent="0.25">
      <c r="C4288" s="14">
        <v>44289</v>
      </c>
      <c r="D4288" s="8">
        <v>0.64930555555555558</v>
      </c>
      <c r="E4288" s="76" t="s">
        <v>107</v>
      </c>
      <c r="F4288" s="8"/>
      <c r="G4288" s="8"/>
      <c r="H4288" s="15">
        <v>6</v>
      </c>
      <c r="I4288" s="13">
        <f t="shared" si="198"/>
        <v>2291</v>
      </c>
      <c r="J4288" s="8">
        <f t="shared" si="199"/>
        <v>1</v>
      </c>
      <c r="K4288" s="6">
        <f t="shared" si="200"/>
        <v>3</v>
      </c>
    </row>
    <row r="4289" spans="3:11" x14ac:dyDescent="0.25">
      <c r="C4289" s="14">
        <v>44289</v>
      </c>
      <c r="D4289" s="8">
        <v>0.67708333333333337</v>
      </c>
      <c r="E4289" s="76" t="s">
        <v>107</v>
      </c>
      <c r="F4289" s="8"/>
      <c r="G4289" s="8"/>
      <c r="H4289" s="15">
        <v>7</v>
      </c>
      <c r="I4289" s="13">
        <f t="shared" si="198"/>
        <v>2292</v>
      </c>
      <c r="J4289" s="8">
        <f t="shared" si="199"/>
        <v>3</v>
      </c>
      <c r="K4289" s="6">
        <f t="shared" si="200"/>
        <v>3</v>
      </c>
    </row>
    <row r="4290" spans="3:11" x14ac:dyDescent="0.25">
      <c r="C4290" s="14">
        <v>44289</v>
      </c>
      <c r="D4290" s="8">
        <v>0.67708333333333337</v>
      </c>
      <c r="E4290" s="76" t="s">
        <v>107</v>
      </c>
      <c r="F4290" s="8"/>
      <c r="G4290" s="8"/>
      <c r="H4290" s="15">
        <v>7</v>
      </c>
      <c r="I4290" s="13">
        <f t="shared" si="198"/>
        <v>2292</v>
      </c>
      <c r="J4290" s="8">
        <f t="shared" si="199"/>
        <v>2</v>
      </c>
      <c r="K4290" s="6">
        <f t="shared" si="200"/>
        <v>3</v>
      </c>
    </row>
    <row r="4291" spans="3:11" x14ac:dyDescent="0.25">
      <c r="C4291" s="14">
        <v>44289</v>
      </c>
      <c r="D4291" s="8">
        <v>0.67708333333333337</v>
      </c>
      <c r="E4291" s="76" t="s">
        <v>107</v>
      </c>
      <c r="F4291" s="8"/>
      <c r="G4291" s="8"/>
      <c r="H4291" s="15">
        <v>7</v>
      </c>
      <c r="I4291" s="13">
        <f t="shared" si="198"/>
        <v>2292</v>
      </c>
      <c r="J4291" s="8">
        <f t="shared" si="199"/>
        <v>1</v>
      </c>
      <c r="K4291" s="6">
        <f t="shared" si="200"/>
        <v>3</v>
      </c>
    </row>
    <row r="4292" spans="3:11" x14ac:dyDescent="0.25">
      <c r="C4292" s="14">
        <v>44289</v>
      </c>
      <c r="D4292" s="8">
        <v>0.70486111111111116</v>
      </c>
      <c r="E4292" s="76" t="s">
        <v>107</v>
      </c>
      <c r="F4292" s="8"/>
      <c r="G4292" s="8"/>
      <c r="H4292" s="15">
        <v>8</v>
      </c>
      <c r="I4292" s="13">
        <f t="shared" si="198"/>
        <v>2293</v>
      </c>
      <c r="J4292" s="8">
        <f t="shared" si="199"/>
        <v>3</v>
      </c>
      <c r="K4292" s="6">
        <f t="shared" si="200"/>
        <v>3</v>
      </c>
    </row>
    <row r="4293" spans="3:11" x14ac:dyDescent="0.25">
      <c r="C4293" s="14">
        <v>44289</v>
      </c>
      <c r="D4293" s="8">
        <v>0.70486111111111116</v>
      </c>
      <c r="E4293" s="76" t="s">
        <v>107</v>
      </c>
      <c r="F4293" s="8"/>
      <c r="G4293" s="8"/>
      <c r="H4293" s="15">
        <v>8</v>
      </c>
      <c r="I4293" s="13">
        <f t="shared" si="198"/>
        <v>2293</v>
      </c>
      <c r="J4293" s="8">
        <f t="shared" si="199"/>
        <v>2</v>
      </c>
      <c r="K4293" s="6">
        <f t="shared" si="200"/>
        <v>3</v>
      </c>
    </row>
    <row r="4294" spans="3:11" x14ac:dyDescent="0.25">
      <c r="C4294" s="14">
        <v>44289</v>
      </c>
      <c r="D4294" s="8">
        <v>0.70486111111111116</v>
      </c>
      <c r="E4294" s="76" t="s">
        <v>107</v>
      </c>
      <c r="F4294" s="8"/>
      <c r="G4294" s="8"/>
      <c r="H4294" s="15">
        <v>8</v>
      </c>
      <c r="I4294" s="13">
        <f t="shared" ref="I4294:I4357" si="201">IF(AND(C4294=C4293,H4294=H4293,D4293=D4294),I4293,I4293+1)</f>
        <v>2293</v>
      </c>
      <c r="J4294" s="8">
        <f t="shared" ref="J4294:J4357" si="202">IF(I4294=I4296,3,IF(I4294=I4295,2,1))</f>
        <v>1</v>
      </c>
      <c r="K4294" s="6">
        <f t="shared" ref="K4294:K4357" si="203">IF(J4292=3,3,IF(J4293=3,3,IF(J4293=2,2,J4294)))</f>
        <v>3</v>
      </c>
    </row>
    <row r="4295" spans="3:11" x14ac:dyDescent="0.25">
      <c r="C4295" s="14">
        <v>44289</v>
      </c>
      <c r="D4295" s="8">
        <v>0.72916666666666663</v>
      </c>
      <c r="E4295" s="76" t="s">
        <v>107</v>
      </c>
      <c r="F4295" s="8"/>
      <c r="G4295" s="8"/>
      <c r="H4295" s="15">
        <v>9</v>
      </c>
      <c r="I4295" s="13">
        <f t="shared" si="201"/>
        <v>2294</v>
      </c>
      <c r="J4295" s="8">
        <f t="shared" si="202"/>
        <v>3</v>
      </c>
      <c r="K4295" s="6">
        <f t="shared" si="203"/>
        <v>3</v>
      </c>
    </row>
    <row r="4296" spans="3:11" x14ac:dyDescent="0.25">
      <c r="C4296" s="14">
        <v>44289</v>
      </c>
      <c r="D4296" s="8">
        <v>0.72916666666666663</v>
      </c>
      <c r="E4296" s="76" t="s">
        <v>107</v>
      </c>
      <c r="F4296" s="8"/>
      <c r="G4296" s="8"/>
      <c r="H4296" s="15">
        <v>9</v>
      </c>
      <c r="I4296" s="13">
        <f t="shared" si="201"/>
        <v>2294</v>
      </c>
      <c r="J4296" s="8">
        <f t="shared" si="202"/>
        <v>2</v>
      </c>
      <c r="K4296" s="6">
        <f t="shared" si="203"/>
        <v>3</v>
      </c>
    </row>
    <row r="4297" spans="3:11" x14ac:dyDescent="0.25">
      <c r="C4297" s="14">
        <v>44289</v>
      </c>
      <c r="D4297" s="8">
        <v>0.72916666666666663</v>
      </c>
      <c r="E4297" s="76" t="s">
        <v>107</v>
      </c>
      <c r="F4297" s="8"/>
      <c r="G4297" s="8"/>
      <c r="H4297" s="15">
        <v>9</v>
      </c>
      <c r="I4297" s="13">
        <f t="shared" si="201"/>
        <v>2294</v>
      </c>
      <c r="J4297" s="8">
        <f t="shared" si="202"/>
        <v>1</v>
      </c>
      <c r="K4297" s="6">
        <f t="shared" si="203"/>
        <v>3</v>
      </c>
    </row>
    <row r="4298" spans="3:11" x14ac:dyDescent="0.25">
      <c r="C4298" s="14">
        <v>44296</v>
      </c>
      <c r="D4298" s="8">
        <v>0.54166666666666663</v>
      </c>
      <c r="E4298" s="76" t="s">
        <v>107</v>
      </c>
      <c r="F4298" s="8"/>
      <c r="G4298" s="8"/>
      <c r="H4298" s="15">
        <v>2</v>
      </c>
      <c r="I4298" s="13">
        <f t="shared" si="201"/>
        <v>2295</v>
      </c>
      <c r="J4298" s="8">
        <f t="shared" si="202"/>
        <v>1</v>
      </c>
      <c r="K4298" s="6">
        <f t="shared" si="203"/>
        <v>1</v>
      </c>
    </row>
    <row r="4299" spans="3:11" x14ac:dyDescent="0.25">
      <c r="C4299" s="14">
        <v>44296</v>
      </c>
      <c r="D4299" s="8">
        <v>0.59027777777777779</v>
      </c>
      <c r="E4299" s="76" t="s">
        <v>107</v>
      </c>
      <c r="F4299" s="8"/>
      <c r="G4299" s="8"/>
      <c r="H4299" s="15">
        <v>4</v>
      </c>
      <c r="I4299" s="13">
        <f t="shared" si="201"/>
        <v>2296</v>
      </c>
      <c r="J4299" s="8">
        <f t="shared" si="202"/>
        <v>3</v>
      </c>
      <c r="K4299" s="6">
        <f t="shared" si="203"/>
        <v>3</v>
      </c>
    </row>
    <row r="4300" spans="3:11" x14ac:dyDescent="0.25">
      <c r="C4300" s="14">
        <v>44296</v>
      </c>
      <c r="D4300" s="8">
        <v>0.59027777777777779</v>
      </c>
      <c r="E4300" s="76" t="s">
        <v>107</v>
      </c>
      <c r="F4300" s="8"/>
      <c r="G4300" s="8"/>
      <c r="H4300" s="15">
        <v>4</v>
      </c>
      <c r="I4300" s="13">
        <f t="shared" si="201"/>
        <v>2296</v>
      </c>
      <c r="J4300" s="8">
        <f t="shared" si="202"/>
        <v>2</v>
      </c>
      <c r="K4300" s="6">
        <f t="shared" si="203"/>
        <v>3</v>
      </c>
    </row>
    <row r="4301" spans="3:11" x14ac:dyDescent="0.25">
      <c r="C4301" s="14">
        <v>44296</v>
      </c>
      <c r="D4301" s="8">
        <v>0.59027777777777779</v>
      </c>
      <c r="E4301" s="76" t="s">
        <v>107</v>
      </c>
      <c r="F4301" s="8"/>
      <c r="G4301" s="8"/>
      <c r="H4301" s="15">
        <v>4</v>
      </c>
      <c r="I4301" s="13">
        <f t="shared" si="201"/>
        <v>2296</v>
      </c>
      <c r="J4301" s="8">
        <f t="shared" si="202"/>
        <v>1</v>
      </c>
      <c r="K4301" s="6">
        <f t="shared" si="203"/>
        <v>3</v>
      </c>
    </row>
    <row r="4302" spans="3:11" x14ac:dyDescent="0.25">
      <c r="C4302" s="14">
        <v>44296</v>
      </c>
      <c r="D4302" s="8">
        <v>0.67708333333333337</v>
      </c>
      <c r="E4302" s="76" t="s">
        <v>107</v>
      </c>
      <c r="F4302" s="8"/>
      <c r="G4302" s="8"/>
      <c r="H4302" s="15">
        <v>7</v>
      </c>
      <c r="I4302" s="13">
        <f t="shared" si="201"/>
        <v>2297</v>
      </c>
      <c r="J4302" s="8">
        <f t="shared" si="202"/>
        <v>3</v>
      </c>
      <c r="K4302" s="6">
        <f t="shared" si="203"/>
        <v>3</v>
      </c>
    </row>
    <row r="4303" spans="3:11" x14ac:dyDescent="0.25">
      <c r="C4303" s="14">
        <v>44296</v>
      </c>
      <c r="D4303" s="8">
        <v>0.67708333333333337</v>
      </c>
      <c r="E4303" s="76" t="s">
        <v>107</v>
      </c>
      <c r="F4303" s="8"/>
      <c r="G4303" s="8"/>
      <c r="H4303" s="15">
        <v>7</v>
      </c>
      <c r="I4303" s="13">
        <f t="shared" si="201"/>
        <v>2297</v>
      </c>
      <c r="J4303" s="8">
        <f t="shared" si="202"/>
        <v>2</v>
      </c>
      <c r="K4303" s="6">
        <f t="shared" si="203"/>
        <v>3</v>
      </c>
    </row>
    <row r="4304" spans="3:11" x14ac:dyDescent="0.25">
      <c r="C4304" s="14">
        <v>44296</v>
      </c>
      <c r="D4304" s="8">
        <v>0.67708333333333337</v>
      </c>
      <c r="E4304" s="76" t="s">
        <v>107</v>
      </c>
      <c r="F4304" s="8"/>
      <c r="G4304" s="8"/>
      <c r="H4304" s="15">
        <v>7</v>
      </c>
      <c r="I4304" s="13">
        <f t="shared" si="201"/>
        <v>2297</v>
      </c>
      <c r="J4304" s="8">
        <f t="shared" si="202"/>
        <v>1</v>
      </c>
      <c r="K4304" s="6">
        <f t="shared" si="203"/>
        <v>3</v>
      </c>
    </row>
    <row r="4305" spans="3:11" x14ac:dyDescent="0.25">
      <c r="C4305" s="14">
        <v>44296</v>
      </c>
      <c r="D4305" s="8">
        <v>0.70138888888888884</v>
      </c>
      <c r="E4305" s="76" t="s">
        <v>107</v>
      </c>
      <c r="F4305" s="8"/>
      <c r="G4305" s="8"/>
      <c r="H4305" s="15">
        <v>8</v>
      </c>
      <c r="I4305" s="13">
        <f t="shared" si="201"/>
        <v>2298</v>
      </c>
      <c r="J4305" s="8">
        <f t="shared" si="202"/>
        <v>3</v>
      </c>
      <c r="K4305" s="6">
        <f t="shared" si="203"/>
        <v>3</v>
      </c>
    </row>
    <row r="4306" spans="3:11" x14ac:dyDescent="0.25">
      <c r="C4306" s="14">
        <v>44296</v>
      </c>
      <c r="D4306" s="8">
        <v>0.70138888888888884</v>
      </c>
      <c r="E4306" s="76" t="s">
        <v>107</v>
      </c>
      <c r="F4306" s="8"/>
      <c r="G4306" s="8"/>
      <c r="H4306" s="15">
        <v>8</v>
      </c>
      <c r="I4306" s="13">
        <f t="shared" si="201"/>
        <v>2298</v>
      </c>
      <c r="J4306" s="8">
        <f t="shared" si="202"/>
        <v>2</v>
      </c>
      <c r="K4306" s="6">
        <f t="shared" si="203"/>
        <v>3</v>
      </c>
    </row>
    <row r="4307" spans="3:11" x14ac:dyDescent="0.25">
      <c r="C4307" s="14">
        <v>44296</v>
      </c>
      <c r="D4307" s="8">
        <v>0.70138888888888884</v>
      </c>
      <c r="E4307" s="76" t="s">
        <v>107</v>
      </c>
      <c r="F4307" s="8"/>
      <c r="G4307" s="8"/>
      <c r="H4307" s="15">
        <v>8</v>
      </c>
      <c r="I4307" s="13">
        <f t="shared" si="201"/>
        <v>2298</v>
      </c>
      <c r="J4307" s="8">
        <f t="shared" si="202"/>
        <v>1</v>
      </c>
      <c r="K4307" s="6">
        <f t="shared" si="203"/>
        <v>3</v>
      </c>
    </row>
    <row r="4308" spans="3:11" x14ac:dyDescent="0.25">
      <c r="C4308" s="14">
        <v>44296</v>
      </c>
      <c r="D4308" s="8">
        <v>0.72569444444444453</v>
      </c>
      <c r="E4308" s="76" t="s">
        <v>107</v>
      </c>
      <c r="F4308" s="8"/>
      <c r="G4308" s="8"/>
      <c r="H4308" s="15">
        <v>9</v>
      </c>
      <c r="I4308" s="13">
        <f t="shared" si="201"/>
        <v>2299</v>
      </c>
      <c r="J4308" s="8">
        <f t="shared" si="202"/>
        <v>3</v>
      </c>
      <c r="K4308" s="6">
        <f t="shared" si="203"/>
        <v>3</v>
      </c>
    </row>
    <row r="4309" spans="3:11" x14ac:dyDescent="0.25">
      <c r="C4309" s="14">
        <v>44296</v>
      </c>
      <c r="D4309" s="8">
        <v>0.72569444444444453</v>
      </c>
      <c r="E4309" s="76" t="s">
        <v>107</v>
      </c>
      <c r="F4309" s="8"/>
      <c r="G4309" s="8"/>
      <c r="H4309" s="15">
        <v>9</v>
      </c>
      <c r="I4309" s="13">
        <f t="shared" si="201"/>
        <v>2299</v>
      </c>
      <c r="J4309" s="8">
        <f t="shared" si="202"/>
        <v>2</v>
      </c>
      <c r="K4309" s="6">
        <f t="shared" si="203"/>
        <v>3</v>
      </c>
    </row>
    <row r="4310" spans="3:11" x14ac:dyDescent="0.25">
      <c r="C4310" s="14">
        <v>44296</v>
      </c>
      <c r="D4310" s="8">
        <v>0.72569444444444453</v>
      </c>
      <c r="E4310" s="76" t="s">
        <v>107</v>
      </c>
      <c r="F4310" s="8"/>
      <c r="G4310" s="8"/>
      <c r="H4310" s="15">
        <v>9</v>
      </c>
      <c r="I4310" s="13">
        <f t="shared" si="201"/>
        <v>2299</v>
      </c>
      <c r="J4310" s="8">
        <f t="shared" si="202"/>
        <v>1</v>
      </c>
      <c r="K4310" s="6">
        <f t="shared" si="203"/>
        <v>3</v>
      </c>
    </row>
    <row r="4311" spans="3:11" x14ac:dyDescent="0.25">
      <c r="C4311" s="14">
        <v>44303</v>
      </c>
      <c r="D4311" s="8">
        <v>0.51388888888888895</v>
      </c>
      <c r="E4311" s="76" t="s">
        <v>107</v>
      </c>
      <c r="F4311" s="8"/>
      <c r="G4311" s="8"/>
      <c r="H4311" s="15">
        <v>1</v>
      </c>
      <c r="I4311" s="13">
        <f t="shared" si="201"/>
        <v>2300</v>
      </c>
      <c r="J4311" s="8">
        <f t="shared" si="202"/>
        <v>2</v>
      </c>
      <c r="K4311" s="6">
        <f t="shared" si="203"/>
        <v>2</v>
      </c>
    </row>
    <row r="4312" spans="3:11" x14ac:dyDescent="0.25">
      <c r="C4312" s="14">
        <v>44303</v>
      </c>
      <c r="D4312" s="8">
        <v>0.51388888888888895</v>
      </c>
      <c r="E4312" s="76" t="s">
        <v>107</v>
      </c>
      <c r="F4312" s="8"/>
      <c r="G4312" s="8"/>
      <c r="H4312" s="15">
        <v>1</v>
      </c>
      <c r="I4312" s="13">
        <f t="shared" si="201"/>
        <v>2300</v>
      </c>
      <c r="J4312" s="8">
        <f t="shared" si="202"/>
        <v>1</v>
      </c>
      <c r="K4312" s="6">
        <f t="shared" si="203"/>
        <v>2</v>
      </c>
    </row>
    <row r="4313" spans="3:11" x14ac:dyDescent="0.25">
      <c r="C4313" s="14">
        <v>44303</v>
      </c>
      <c r="D4313" s="8">
        <v>0.58680555555555558</v>
      </c>
      <c r="E4313" s="76" t="s">
        <v>107</v>
      </c>
      <c r="F4313" s="8"/>
      <c r="G4313" s="8"/>
      <c r="H4313" s="15">
        <v>4</v>
      </c>
      <c r="I4313" s="13">
        <f t="shared" si="201"/>
        <v>2301</v>
      </c>
      <c r="J4313" s="8">
        <f t="shared" si="202"/>
        <v>2</v>
      </c>
      <c r="K4313" s="6">
        <f t="shared" si="203"/>
        <v>2</v>
      </c>
    </row>
    <row r="4314" spans="3:11" x14ac:dyDescent="0.25">
      <c r="C4314" s="14">
        <v>44303</v>
      </c>
      <c r="D4314" s="8">
        <v>0.58680555555555558</v>
      </c>
      <c r="E4314" s="76" t="s">
        <v>107</v>
      </c>
      <c r="F4314" s="8"/>
      <c r="G4314" s="8"/>
      <c r="H4314" s="15">
        <v>4</v>
      </c>
      <c r="I4314" s="13">
        <f t="shared" si="201"/>
        <v>2301</v>
      </c>
      <c r="J4314" s="8">
        <f t="shared" si="202"/>
        <v>1</v>
      </c>
      <c r="K4314" s="6">
        <f t="shared" si="203"/>
        <v>2</v>
      </c>
    </row>
    <row r="4315" spans="3:11" x14ac:dyDescent="0.25">
      <c r="C4315" s="14">
        <v>44303</v>
      </c>
      <c r="D4315" s="8">
        <v>0.67013888888888884</v>
      </c>
      <c r="E4315" s="76" t="s">
        <v>107</v>
      </c>
      <c r="F4315" s="8"/>
      <c r="G4315" s="8"/>
      <c r="H4315" s="15">
        <v>7</v>
      </c>
      <c r="I4315" s="13">
        <f t="shared" si="201"/>
        <v>2302</v>
      </c>
      <c r="J4315" s="8">
        <f t="shared" si="202"/>
        <v>3</v>
      </c>
      <c r="K4315" s="6">
        <f t="shared" si="203"/>
        <v>3</v>
      </c>
    </row>
    <row r="4316" spans="3:11" x14ac:dyDescent="0.25">
      <c r="C4316" s="14">
        <v>44303</v>
      </c>
      <c r="D4316" s="8">
        <v>0.67013888888888884</v>
      </c>
      <c r="E4316" s="76" t="s">
        <v>107</v>
      </c>
      <c r="F4316" s="8"/>
      <c r="G4316" s="8"/>
      <c r="H4316" s="15">
        <v>7</v>
      </c>
      <c r="I4316" s="13">
        <f t="shared" si="201"/>
        <v>2302</v>
      </c>
      <c r="J4316" s="8">
        <f t="shared" si="202"/>
        <v>2</v>
      </c>
      <c r="K4316" s="6">
        <f t="shared" si="203"/>
        <v>3</v>
      </c>
    </row>
    <row r="4317" spans="3:11" x14ac:dyDescent="0.25">
      <c r="C4317" s="14">
        <v>44303</v>
      </c>
      <c r="D4317" s="8">
        <v>0.67013888888888884</v>
      </c>
      <c r="E4317" s="76" t="s">
        <v>107</v>
      </c>
      <c r="F4317" s="8"/>
      <c r="G4317" s="8"/>
      <c r="H4317" s="15">
        <v>7</v>
      </c>
      <c r="I4317" s="13">
        <f t="shared" si="201"/>
        <v>2302</v>
      </c>
      <c r="J4317" s="8">
        <f t="shared" si="202"/>
        <v>1</v>
      </c>
      <c r="K4317" s="6">
        <f t="shared" si="203"/>
        <v>3</v>
      </c>
    </row>
    <row r="4318" spans="3:11" x14ac:dyDescent="0.25">
      <c r="C4318" s="14">
        <v>44303</v>
      </c>
      <c r="D4318" s="8">
        <v>0.69444444444444453</v>
      </c>
      <c r="E4318" s="76" t="s">
        <v>107</v>
      </c>
      <c r="F4318" s="8"/>
      <c r="G4318" s="8"/>
      <c r="H4318" s="15">
        <v>8</v>
      </c>
      <c r="I4318" s="13">
        <f t="shared" si="201"/>
        <v>2303</v>
      </c>
      <c r="J4318" s="8">
        <f t="shared" si="202"/>
        <v>3</v>
      </c>
      <c r="K4318" s="6">
        <f t="shared" si="203"/>
        <v>3</v>
      </c>
    </row>
    <row r="4319" spans="3:11" x14ac:dyDescent="0.25">
      <c r="C4319" s="14">
        <v>44303</v>
      </c>
      <c r="D4319" s="8">
        <v>0.69444444444444453</v>
      </c>
      <c r="E4319" s="76" t="s">
        <v>107</v>
      </c>
      <c r="F4319" s="8"/>
      <c r="G4319" s="8"/>
      <c r="H4319" s="15">
        <v>8</v>
      </c>
      <c r="I4319" s="13">
        <f t="shared" si="201"/>
        <v>2303</v>
      </c>
      <c r="J4319" s="8">
        <f t="shared" si="202"/>
        <v>2</v>
      </c>
      <c r="K4319" s="6">
        <f t="shared" si="203"/>
        <v>3</v>
      </c>
    </row>
    <row r="4320" spans="3:11" x14ac:dyDescent="0.25">
      <c r="C4320" s="14">
        <v>44303</v>
      </c>
      <c r="D4320" s="8">
        <v>0.69444444444444453</v>
      </c>
      <c r="E4320" s="76" t="s">
        <v>107</v>
      </c>
      <c r="F4320" s="8"/>
      <c r="G4320" s="8"/>
      <c r="H4320" s="15">
        <v>8</v>
      </c>
      <c r="I4320" s="13">
        <f t="shared" si="201"/>
        <v>2303</v>
      </c>
      <c r="J4320" s="8">
        <f t="shared" si="202"/>
        <v>1</v>
      </c>
      <c r="K4320" s="6">
        <f t="shared" si="203"/>
        <v>3</v>
      </c>
    </row>
    <row r="4321" spans="3:11" x14ac:dyDescent="0.25">
      <c r="C4321" s="14">
        <v>44303</v>
      </c>
      <c r="D4321" s="8">
        <v>0.72222222222222221</v>
      </c>
      <c r="E4321" s="76" t="s">
        <v>107</v>
      </c>
      <c r="F4321" s="8"/>
      <c r="G4321" s="8"/>
      <c r="H4321" s="15">
        <v>9</v>
      </c>
      <c r="I4321" s="13">
        <f t="shared" si="201"/>
        <v>2304</v>
      </c>
      <c r="J4321" s="8">
        <f t="shared" si="202"/>
        <v>3</v>
      </c>
      <c r="K4321" s="6">
        <f t="shared" si="203"/>
        <v>3</v>
      </c>
    </row>
    <row r="4322" spans="3:11" x14ac:dyDescent="0.25">
      <c r="C4322" s="14">
        <v>44303</v>
      </c>
      <c r="D4322" s="8">
        <v>0.72222222222222221</v>
      </c>
      <c r="E4322" s="76" t="s">
        <v>107</v>
      </c>
      <c r="F4322" s="8"/>
      <c r="G4322" s="8"/>
      <c r="H4322" s="15">
        <v>9</v>
      </c>
      <c r="I4322" s="13">
        <f t="shared" si="201"/>
        <v>2304</v>
      </c>
      <c r="J4322" s="8">
        <f t="shared" si="202"/>
        <v>2</v>
      </c>
      <c r="K4322" s="6">
        <f t="shared" si="203"/>
        <v>3</v>
      </c>
    </row>
    <row r="4323" spans="3:11" x14ac:dyDescent="0.25">
      <c r="C4323" s="14">
        <v>44303</v>
      </c>
      <c r="D4323" s="8">
        <v>0.72222222222222221</v>
      </c>
      <c r="E4323" s="76" t="s">
        <v>107</v>
      </c>
      <c r="F4323" s="8"/>
      <c r="G4323" s="8"/>
      <c r="H4323" s="15">
        <v>9</v>
      </c>
      <c r="I4323" s="13">
        <f t="shared" si="201"/>
        <v>2304</v>
      </c>
      <c r="J4323" s="8">
        <f t="shared" si="202"/>
        <v>1</v>
      </c>
      <c r="K4323" s="6">
        <f t="shared" si="203"/>
        <v>3</v>
      </c>
    </row>
    <row r="4324" spans="3:11" x14ac:dyDescent="0.25">
      <c r="C4324" s="14">
        <v>44310</v>
      </c>
      <c r="D4324" s="8">
        <v>0.58333333333333337</v>
      </c>
      <c r="E4324" s="76" t="s">
        <v>107</v>
      </c>
      <c r="F4324" s="8"/>
      <c r="G4324" s="8"/>
      <c r="H4324" s="15">
        <v>4</v>
      </c>
      <c r="I4324" s="13">
        <f t="shared" si="201"/>
        <v>2305</v>
      </c>
      <c r="J4324" s="8">
        <f t="shared" si="202"/>
        <v>3</v>
      </c>
      <c r="K4324" s="6">
        <f t="shared" si="203"/>
        <v>3</v>
      </c>
    </row>
    <row r="4325" spans="3:11" x14ac:dyDescent="0.25">
      <c r="C4325" s="14">
        <v>44310</v>
      </c>
      <c r="D4325" s="8">
        <v>0.58333333333333337</v>
      </c>
      <c r="E4325" s="76" t="s">
        <v>107</v>
      </c>
      <c r="F4325" s="8"/>
      <c r="G4325" s="8"/>
      <c r="H4325" s="15">
        <v>4</v>
      </c>
      <c r="I4325" s="13">
        <f t="shared" si="201"/>
        <v>2305</v>
      </c>
      <c r="J4325" s="8">
        <f t="shared" si="202"/>
        <v>2</v>
      </c>
      <c r="K4325" s="6">
        <f t="shared" si="203"/>
        <v>3</v>
      </c>
    </row>
    <row r="4326" spans="3:11" x14ac:dyDescent="0.25">
      <c r="C4326" s="14">
        <v>44310</v>
      </c>
      <c r="D4326" s="8">
        <v>0.58333333333333337</v>
      </c>
      <c r="E4326" s="76" t="s">
        <v>107</v>
      </c>
      <c r="F4326" s="8"/>
      <c r="G4326" s="8"/>
      <c r="H4326" s="15">
        <v>4</v>
      </c>
      <c r="I4326" s="13">
        <f t="shared" si="201"/>
        <v>2305</v>
      </c>
      <c r="J4326" s="8">
        <f t="shared" si="202"/>
        <v>1</v>
      </c>
      <c r="K4326" s="6">
        <f t="shared" si="203"/>
        <v>3</v>
      </c>
    </row>
    <row r="4327" spans="3:11" x14ac:dyDescent="0.25">
      <c r="C4327" s="14">
        <v>44310</v>
      </c>
      <c r="D4327" s="8">
        <v>0.63541666666666663</v>
      </c>
      <c r="E4327" s="76" t="s">
        <v>107</v>
      </c>
      <c r="F4327" s="8"/>
      <c r="G4327" s="8"/>
      <c r="H4327" s="15">
        <v>6</v>
      </c>
      <c r="I4327" s="13">
        <f t="shared" si="201"/>
        <v>2306</v>
      </c>
      <c r="J4327" s="8">
        <f t="shared" si="202"/>
        <v>3</v>
      </c>
      <c r="K4327" s="6">
        <f t="shared" si="203"/>
        <v>3</v>
      </c>
    </row>
    <row r="4328" spans="3:11" x14ac:dyDescent="0.25">
      <c r="C4328" s="14">
        <v>44310</v>
      </c>
      <c r="D4328" s="8">
        <v>0.63541666666666663</v>
      </c>
      <c r="E4328" s="76" t="s">
        <v>107</v>
      </c>
      <c r="F4328" s="8"/>
      <c r="G4328" s="8"/>
      <c r="H4328" s="15">
        <v>6</v>
      </c>
      <c r="I4328" s="13">
        <f t="shared" si="201"/>
        <v>2306</v>
      </c>
      <c r="J4328" s="8">
        <f t="shared" si="202"/>
        <v>2</v>
      </c>
      <c r="K4328" s="6">
        <f t="shared" si="203"/>
        <v>3</v>
      </c>
    </row>
    <row r="4329" spans="3:11" x14ac:dyDescent="0.25">
      <c r="C4329" s="14">
        <v>44310</v>
      </c>
      <c r="D4329" s="8">
        <v>0.63541666666666663</v>
      </c>
      <c r="E4329" s="76" t="s">
        <v>107</v>
      </c>
      <c r="F4329" s="8"/>
      <c r="G4329" s="8"/>
      <c r="H4329" s="15">
        <v>6</v>
      </c>
      <c r="I4329" s="13">
        <f t="shared" si="201"/>
        <v>2306</v>
      </c>
      <c r="J4329" s="8">
        <f t="shared" si="202"/>
        <v>1</v>
      </c>
      <c r="K4329" s="6">
        <f t="shared" si="203"/>
        <v>3</v>
      </c>
    </row>
    <row r="4330" spans="3:11" x14ac:dyDescent="0.25">
      <c r="C4330" s="14">
        <v>44310</v>
      </c>
      <c r="D4330" s="8">
        <v>0.66319444444444442</v>
      </c>
      <c r="E4330" s="76" t="s">
        <v>107</v>
      </c>
      <c r="F4330" s="8"/>
      <c r="G4330" s="8"/>
      <c r="H4330" s="15">
        <v>7</v>
      </c>
      <c r="I4330" s="13">
        <f t="shared" si="201"/>
        <v>2307</v>
      </c>
      <c r="J4330" s="8">
        <f t="shared" si="202"/>
        <v>3</v>
      </c>
      <c r="K4330" s="6">
        <f t="shared" si="203"/>
        <v>3</v>
      </c>
    </row>
    <row r="4331" spans="3:11" x14ac:dyDescent="0.25">
      <c r="C4331" s="14">
        <v>44310</v>
      </c>
      <c r="D4331" s="8">
        <v>0.66319444444444442</v>
      </c>
      <c r="E4331" s="76" t="s">
        <v>107</v>
      </c>
      <c r="F4331" s="8"/>
      <c r="G4331" s="8"/>
      <c r="H4331" s="15">
        <v>7</v>
      </c>
      <c r="I4331" s="13">
        <f t="shared" si="201"/>
        <v>2307</v>
      </c>
      <c r="J4331" s="8">
        <f t="shared" si="202"/>
        <v>2</v>
      </c>
      <c r="K4331" s="6">
        <f t="shared" si="203"/>
        <v>3</v>
      </c>
    </row>
    <row r="4332" spans="3:11" x14ac:dyDescent="0.25">
      <c r="C4332" s="14">
        <v>44310</v>
      </c>
      <c r="D4332" s="8">
        <v>0.66319444444444442</v>
      </c>
      <c r="E4332" s="76" t="s">
        <v>107</v>
      </c>
      <c r="F4332" s="8"/>
      <c r="G4332" s="8"/>
      <c r="H4332" s="15">
        <v>7</v>
      </c>
      <c r="I4332" s="13">
        <f t="shared" si="201"/>
        <v>2307</v>
      </c>
      <c r="J4332" s="8">
        <f t="shared" si="202"/>
        <v>1</v>
      </c>
      <c r="K4332" s="6">
        <f t="shared" si="203"/>
        <v>3</v>
      </c>
    </row>
    <row r="4333" spans="3:11" x14ac:dyDescent="0.25">
      <c r="C4333" s="14">
        <v>44310</v>
      </c>
      <c r="D4333" s="8">
        <v>0.6875</v>
      </c>
      <c r="E4333" s="76" t="s">
        <v>107</v>
      </c>
      <c r="F4333" s="8"/>
      <c r="G4333" s="8"/>
      <c r="H4333" s="15">
        <v>8</v>
      </c>
      <c r="I4333" s="13">
        <f t="shared" si="201"/>
        <v>2308</v>
      </c>
      <c r="J4333" s="8">
        <f t="shared" si="202"/>
        <v>3</v>
      </c>
      <c r="K4333" s="6">
        <f t="shared" si="203"/>
        <v>3</v>
      </c>
    </row>
    <row r="4334" spans="3:11" x14ac:dyDescent="0.25">
      <c r="C4334" s="14">
        <v>44310</v>
      </c>
      <c r="D4334" s="8">
        <v>0.6875</v>
      </c>
      <c r="E4334" s="76" t="s">
        <v>107</v>
      </c>
      <c r="F4334" s="8"/>
      <c r="G4334" s="8"/>
      <c r="H4334" s="15">
        <v>8</v>
      </c>
      <c r="I4334" s="13">
        <f t="shared" si="201"/>
        <v>2308</v>
      </c>
      <c r="J4334" s="8">
        <f t="shared" si="202"/>
        <v>2</v>
      </c>
      <c r="K4334" s="6">
        <f t="shared" si="203"/>
        <v>3</v>
      </c>
    </row>
    <row r="4335" spans="3:11" x14ac:dyDescent="0.25">
      <c r="C4335" s="14">
        <v>44310</v>
      </c>
      <c r="D4335" s="8">
        <v>0.6875</v>
      </c>
      <c r="E4335" s="76" t="s">
        <v>107</v>
      </c>
      <c r="F4335" s="8"/>
      <c r="G4335" s="8"/>
      <c r="H4335" s="15">
        <v>8</v>
      </c>
      <c r="I4335" s="13">
        <f t="shared" si="201"/>
        <v>2308</v>
      </c>
      <c r="J4335" s="8">
        <f t="shared" si="202"/>
        <v>1</v>
      </c>
      <c r="K4335" s="6">
        <f t="shared" si="203"/>
        <v>3</v>
      </c>
    </row>
    <row r="4336" spans="3:11" x14ac:dyDescent="0.25">
      <c r="C4336" s="14">
        <v>44310</v>
      </c>
      <c r="D4336" s="8">
        <v>0.71180555555555547</v>
      </c>
      <c r="E4336" s="76" t="s">
        <v>107</v>
      </c>
      <c r="F4336" s="8"/>
      <c r="G4336" s="8"/>
      <c r="H4336" s="15">
        <v>9</v>
      </c>
      <c r="I4336" s="13">
        <f t="shared" si="201"/>
        <v>2309</v>
      </c>
      <c r="J4336" s="8">
        <f t="shared" si="202"/>
        <v>3</v>
      </c>
      <c r="K4336" s="6">
        <f t="shared" si="203"/>
        <v>3</v>
      </c>
    </row>
    <row r="4337" spans="3:11" x14ac:dyDescent="0.25">
      <c r="C4337" s="14">
        <v>44310</v>
      </c>
      <c r="D4337" s="8">
        <v>0.71180555555555547</v>
      </c>
      <c r="E4337" s="76" t="s">
        <v>107</v>
      </c>
      <c r="F4337" s="8"/>
      <c r="G4337" s="8"/>
      <c r="H4337" s="15">
        <v>9</v>
      </c>
      <c r="I4337" s="13">
        <f t="shared" si="201"/>
        <v>2309</v>
      </c>
      <c r="J4337" s="8">
        <f t="shared" si="202"/>
        <v>2</v>
      </c>
      <c r="K4337" s="6">
        <f t="shared" si="203"/>
        <v>3</v>
      </c>
    </row>
    <row r="4338" spans="3:11" x14ac:dyDescent="0.25">
      <c r="C4338" s="14">
        <v>44310</v>
      </c>
      <c r="D4338" s="8">
        <v>0.71180555555555547</v>
      </c>
      <c r="E4338" s="76" t="s">
        <v>107</v>
      </c>
      <c r="F4338" s="8"/>
      <c r="G4338" s="8"/>
      <c r="H4338" s="15">
        <v>9</v>
      </c>
      <c r="I4338" s="13">
        <f t="shared" si="201"/>
        <v>2309</v>
      </c>
      <c r="J4338" s="8">
        <f t="shared" si="202"/>
        <v>1</v>
      </c>
      <c r="K4338" s="6">
        <f t="shared" si="203"/>
        <v>3</v>
      </c>
    </row>
    <row r="4339" spans="3:11" x14ac:dyDescent="0.25">
      <c r="C4339" s="14">
        <v>44311</v>
      </c>
      <c r="D4339" s="8">
        <v>0.54166666666666663</v>
      </c>
      <c r="E4339" s="76" t="s">
        <v>225</v>
      </c>
      <c r="F4339" s="8"/>
      <c r="G4339" s="8"/>
      <c r="H4339" s="15">
        <v>1</v>
      </c>
      <c r="I4339" s="13">
        <f t="shared" si="201"/>
        <v>2310</v>
      </c>
      <c r="J4339" s="8">
        <f t="shared" si="202"/>
        <v>2</v>
      </c>
      <c r="K4339" s="6">
        <f t="shared" si="203"/>
        <v>2</v>
      </c>
    </row>
    <row r="4340" spans="3:11" x14ac:dyDescent="0.25">
      <c r="C4340" s="14">
        <v>44311</v>
      </c>
      <c r="D4340" s="8">
        <v>0.54166666666666663</v>
      </c>
      <c r="E4340" s="76" t="s">
        <v>225</v>
      </c>
      <c r="F4340" s="8"/>
      <c r="G4340" s="8"/>
      <c r="H4340" s="15">
        <v>1</v>
      </c>
      <c r="I4340" s="13">
        <f t="shared" si="201"/>
        <v>2310</v>
      </c>
      <c r="J4340" s="8">
        <f t="shared" si="202"/>
        <v>1</v>
      </c>
      <c r="K4340" s="6">
        <f t="shared" si="203"/>
        <v>2</v>
      </c>
    </row>
    <row r="4341" spans="3:11" x14ac:dyDescent="0.25">
      <c r="C4341" s="14">
        <v>44311</v>
      </c>
      <c r="D4341" s="8">
        <v>0.56597222222222221</v>
      </c>
      <c r="E4341" s="76" t="s">
        <v>225</v>
      </c>
      <c r="F4341" s="8"/>
      <c r="G4341" s="8"/>
      <c r="H4341" s="15">
        <v>2</v>
      </c>
      <c r="I4341" s="13">
        <f t="shared" si="201"/>
        <v>2311</v>
      </c>
      <c r="J4341" s="8">
        <f t="shared" si="202"/>
        <v>3</v>
      </c>
      <c r="K4341" s="6">
        <f t="shared" si="203"/>
        <v>3</v>
      </c>
    </row>
    <row r="4342" spans="3:11" x14ac:dyDescent="0.25">
      <c r="C4342" s="14">
        <v>44311</v>
      </c>
      <c r="D4342" s="8">
        <v>0.56597222222222221</v>
      </c>
      <c r="E4342" s="76" t="s">
        <v>225</v>
      </c>
      <c r="F4342" s="8"/>
      <c r="G4342" s="8"/>
      <c r="H4342" s="15">
        <v>2</v>
      </c>
      <c r="I4342" s="13">
        <f t="shared" si="201"/>
        <v>2311</v>
      </c>
      <c r="J4342" s="8">
        <f t="shared" si="202"/>
        <v>2</v>
      </c>
      <c r="K4342" s="6">
        <f t="shared" si="203"/>
        <v>3</v>
      </c>
    </row>
    <row r="4343" spans="3:11" x14ac:dyDescent="0.25">
      <c r="C4343" s="14">
        <v>44311</v>
      </c>
      <c r="D4343" s="8">
        <v>0.56597222222222221</v>
      </c>
      <c r="E4343" s="76" t="s">
        <v>225</v>
      </c>
      <c r="F4343" s="8"/>
      <c r="G4343" s="8"/>
      <c r="H4343" s="15">
        <v>2</v>
      </c>
      <c r="I4343" s="13">
        <f t="shared" si="201"/>
        <v>2311</v>
      </c>
      <c r="J4343" s="8">
        <f t="shared" si="202"/>
        <v>1</v>
      </c>
      <c r="K4343" s="6">
        <f t="shared" si="203"/>
        <v>3</v>
      </c>
    </row>
    <row r="4344" spans="3:11" x14ac:dyDescent="0.25">
      <c r="C4344" s="14">
        <v>44311</v>
      </c>
      <c r="D4344" s="8">
        <v>0.59027777777777779</v>
      </c>
      <c r="E4344" s="76" t="s">
        <v>225</v>
      </c>
      <c r="F4344" s="8"/>
      <c r="G4344" s="8"/>
      <c r="H4344" s="15">
        <v>3</v>
      </c>
      <c r="I4344" s="13">
        <f t="shared" si="201"/>
        <v>2312</v>
      </c>
      <c r="J4344" s="8">
        <f t="shared" si="202"/>
        <v>3</v>
      </c>
      <c r="K4344" s="6">
        <f t="shared" si="203"/>
        <v>3</v>
      </c>
    </row>
    <row r="4345" spans="3:11" x14ac:dyDescent="0.25">
      <c r="C4345" s="14">
        <v>44311</v>
      </c>
      <c r="D4345" s="8">
        <v>0.59027777777777779</v>
      </c>
      <c r="E4345" s="76" t="s">
        <v>225</v>
      </c>
      <c r="F4345" s="8"/>
      <c r="G4345" s="8"/>
      <c r="H4345" s="15">
        <v>3</v>
      </c>
      <c r="I4345" s="13">
        <f t="shared" si="201"/>
        <v>2312</v>
      </c>
      <c r="J4345" s="8">
        <f t="shared" si="202"/>
        <v>2</v>
      </c>
      <c r="K4345" s="6">
        <f t="shared" si="203"/>
        <v>3</v>
      </c>
    </row>
    <row r="4346" spans="3:11" x14ac:dyDescent="0.25">
      <c r="C4346" s="14">
        <v>44311</v>
      </c>
      <c r="D4346" s="8">
        <v>0.59027777777777779</v>
      </c>
      <c r="E4346" s="76" t="s">
        <v>225</v>
      </c>
      <c r="F4346" s="8"/>
      <c r="G4346" s="8"/>
      <c r="H4346" s="15">
        <v>3</v>
      </c>
      <c r="I4346" s="13">
        <f t="shared" si="201"/>
        <v>2312</v>
      </c>
      <c r="J4346" s="8">
        <f t="shared" si="202"/>
        <v>1</v>
      </c>
      <c r="K4346" s="6">
        <f t="shared" si="203"/>
        <v>3</v>
      </c>
    </row>
    <row r="4347" spans="3:11" x14ac:dyDescent="0.25">
      <c r="C4347" s="14">
        <v>44311</v>
      </c>
      <c r="D4347" s="8">
        <v>0.6875</v>
      </c>
      <c r="E4347" s="76" t="s">
        <v>225</v>
      </c>
      <c r="F4347" s="8"/>
      <c r="G4347" s="8"/>
      <c r="H4347" s="15">
        <v>7</v>
      </c>
      <c r="I4347" s="13">
        <f t="shared" si="201"/>
        <v>2313</v>
      </c>
      <c r="J4347" s="8">
        <f t="shared" si="202"/>
        <v>3</v>
      </c>
      <c r="K4347" s="6">
        <f t="shared" si="203"/>
        <v>3</v>
      </c>
    </row>
    <row r="4348" spans="3:11" x14ac:dyDescent="0.25">
      <c r="C4348" s="14">
        <v>44311</v>
      </c>
      <c r="D4348" s="8">
        <v>0.6875</v>
      </c>
      <c r="E4348" s="76" t="s">
        <v>225</v>
      </c>
      <c r="F4348" s="8"/>
      <c r="G4348" s="8"/>
      <c r="H4348" s="15">
        <v>7</v>
      </c>
      <c r="I4348" s="13">
        <f t="shared" si="201"/>
        <v>2313</v>
      </c>
      <c r="J4348" s="8">
        <f t="shared" si="202"/>
        <v>2</v>
      </c>
      <c r="K4348" s="6">
        <f t="shared" si="203"/>
        <v>3</v>
      </c>
    </row>
    <row r="4349" spans="3:11" x14ac:dyDescent="0.25">
      <c r="C4349" s="14">
        <v>44311</v>
      </c>
      <c r="D4349" s="8">
        <v>0.6875</v>
      </c>
      <c r="E4349" s="76" t="s">
        <v>225</v>
      </c>
      <c r="F4349" s="8"/>
      <c r="G4349" s="8"/>
      <c r="H4349" s="15">
        <v>7</v>
      </c>
      <c r="I4349" s="13">
        <f t="shared" si="201"/>
        <v>2313</v>
      </c>
      <c r="J4349" s="8">
        <f t="shared" si="202"/>
        <v>1</v>
      </c>
      <c r="K4349" s="6">
        <f t="shared" si="203"/>
        <v>3</v>
      </c>
    </row>
    <row r="4350" spans="3:11" x14ac:dyDescent="0.25">
      <c r="C4350" s="14">
        <v>44317</v>
      </c>
      <c r="D4350" s="8">
        <v>0.54861111111111105</v>
      </c>
      <c r="E4350" s="76" t="s">
        <v>231</v>
      </c>
      <c r="F4350" s="8"/>
      <c r="G4350" s="8"/>
      <c r="H4350" s="15">
        <v>3</v>
      </c>
      <c r="I4350" s="13">
        <f t="shared" si="201"/>
        <v>2314</v>
      </c>
      <c r="J4350" s="8">
        <f t="shared" si="202"/>
        <v>3</v>
      </c>
      <c r="K4350" s="6">
        <f t="shared" si="203"/>
        <v>3</v>
      </c>
    </row>
    <row r="4351" spans="3:11" x14ac:dyDescent="0.25">
      <c r="C4351" s="14">
        <v>44317</v>
      </c>
      <c r="D4351" s="8">
        <v>0.54861111111111105</v>
      </c>
      <c r="E4351" s="76" t="s">
        <v>231</v>
      </c>
      <c r="F4351" s="8"/>
      <c r="G4351" s="8"/>
      <c r="H4351" s="15">
        <v>3</v>
      </c>
      <c r="I4351" s="13">
        <f t="shared" si="201"/>
        <v>2314</v>
      </c>
      <c r="J4351" s="8">
        <f t="shared" si="202"/>
        <v>2</v>
      </c>
      <c r="K4351" s="6">
        <f t="shared" si="203"/>
        <v>3</v>
      </c>
    </row>
    <row r="4352" spans="3:11" x14ac:dyDescent="0.25">
      <c r="C4352" s="14">
        <v>44317</v>
      </c>
      <c r="D4352" s="8">
        <v>0.54861111111111105</v>
      </c>
      <c r="E4352" s="76" t="s">
        <v>231</v>
      </c>
      <c r="F4352" s="8"/>
      <c r="G4352" s="8"/>
      <c r="H4352" s="15">
        <v>3</v>
      </c>
      <c r="I4352" s="13">
        <f t="shared" si="201"/>
        <v>2314</v>
      </c>
      <c r="J4352" s="8">
        <f t="shared" si="202"/>
        <v>1</v>
      </c>
      <c r="K4352" s="6">
        <f t="shared" si="203"/>
        <v>3</v>
      </c>
    </row>
    <row r="4353" spans="3:11" x14ac:dyDescent="0.25">
      <c r="C4353" s="14">
        <v>44317</v>
      </c>
      <c r="D4353" s="8">
        <v>0.57291666666666663</v>
      </c>
      <c r="E4353" s="76" t="s">
        <v>231</v>
      </c>
      <c r="F4353" s="8"/>
      <c r="G4353" s="8"/>
      <c r="H4353" s="15">
        <v>4</v>
      </c>
      <c r="I4353" s="13">
        <f t="shared" si="201"/>
        <v>2315</v>
      </c>
      <c r="J4353" s="8">
        <f t="shared" si="202"/>
        <v>3</v>
      </c>
      <c r="K4353" s="6">
        <f t="shared" si="203"/>
        <v>3</v>
      </c>
    </row>
    <row r="4354" spans="3:11" x14ac:dyDescent="0.25">
      <c r="C4354" s="14">
        <v>44317</v>
      </c>
      <c r="D4354" s="8">
        <v>0.57291666666666663</v>
      </c>
      <c r="E4354" s="76" t="s">
        <v>231</v>
      </c>
      <c r="F4354" s="8"/>
      <c r="G4354" s="8"/>
      <c r="H4354" s="15">
        <v>4</v>
      </c>
      <c r="I4354" s="13">
        <f t="shared" si="201"/>
        <v>2315</v>
      </c>
      <c r="J4354" s="8">
        <f t="shared" si="202"/>
        <v>2</v>
      </c>
      <c r="K4354" s="6">
        <f t="shared" si="203"/>
        <v>3</v>
      </c>
    </row>
    <row r="4355" spans="3:11" x14ac:dyDescent="0.25">
      <c r="C4355" s="14">
        <v>44317</v>
      </c>
      <c r="D4355" s="8">
        <v>0.57291666666666663</v>
      </c>
      <c r="E4355" s="76" t="s">
        <v>231</v>
      </c>
      <c r="F4355" s="8"/>
      <c r="G4355" s="8"/>
      <c r="H4355" s="15">
        <v>4</v>
      </c>
      <c r="I4355" s="13">
        <f t="shared" si="201"/>
        <v>2315</v>
      </c>
      <c r="J4355" s="8">
        <f t="shared" si="202"/>
        <v>1</v>
      </c>
      <c r="K4355" s="6">
        <f t="shared" si="203"/>
        <v>3</v>
      </c>
    </row>
    <row r="4356" spans="3:11" x14ac:dyDescent="0.25">
      <c r="C4356" s="14">
        <v>44317</v>
      </c>
      <c r="D4356" s="8">
        <v>0.59722222222222221</v>
      </c>
      <c r="E4356" s="76" t="s">
        <v>231</v>
      </c>
      <c r="F4356" s="8"/>
      <c r="G4356" s="8"/>
      <c r="H4356" s="15">
        <v>5</v>
      </c>
      <c r="I4356" s="13">
        <f t="shared" si="201"/>
        <v>2316</v>
      </c>
      <c r="J4356" s="8">
        <f t="shared" si="202"/>
        <v>3</v>
      </c>
      <c r="K4356" s="6">
        <f t="shared" si="203"/>
        <v>3</v>
      </c>
    </row>
    <row r="4357" spans="3:11" x14ac:dyDescent="0.25">
      <c r="C4357" s="14">
        <v>44317</v>
      </c>
      <c r="D4357" s="8">
        <v>0.59722222222222221</v>
      </c>
      <c r="E4357" s="76" t="s">
        <v>231</v>
      </c>
      <c r="F4357" s="8"/>
      <c r="G4357" s="8"/>
      <c r="H4357" s="15">
        <v>5</v>
      </c>
      <c r="I4357" s="13">
        <f t="shared" si="201"/>
        <v>2316</v>
      </c>
      <c r="J4357" s="8">
        <f t="shared" si="202"/>
        <v>2</v>
      </c>
      <c r="K4357" s="6">
        <f t="shared" si="203"/>
        <v>3</v>
      </c>
    </row>
    <row r="4358" spans="3:11" x14ac:dyDescent="0.25">
      <c r="C4358" s="14">
        <v>44317</v>
      </c>
      <c r="D4358" s="8">
        <v>0.59722222222222221</v>
      </c>
      <c r="E4358" s="76" t="s">
        <v>231</v>
      </c>
      <c r="F4358" s="8"/>
      <c r="G4358" s="8"/>
      <c r="H4358" s="15">
        <v>5</v>
      </c>
      <c r="I4358" s="13">
        <f t="shared" ref="I4358:I4421" si="204">IF(AND(C4358=C4357,H4358=H4357,D4357=D4358),I4357,I4357+1)</f>
        <v>2316</v>
      </c>
      <c r="J4358" s="8">
        <f t="shared" ref="J4358:J4421" si="205">IF(I4358=I4360,3,IF(I4358=I4359,2,1))</f>
        <v>1</v>
      </c>
      <c r="K4358" s="6">
        <f t="shared" ref="K4358:K4421" si="206">IF(J4356=3,3,IF(J4357=3,3,IF(J4357=2,2,J4358)))</f>
        <v>3</v>
      </c>
    </row>
    <row r="4359" spans="3:11" x14ac:dyDescent="0.25">
      <c r="C4359" s="14">
        <v>44317</v>
      </c>
      <c r="D4359" s="8">
        <v>0.625</v>
      </c>
      <c r="E4359" s="76" t="s">
        <v>231</v>
      </c>
      <c r="F4359" s="8"/>
      <c r="G4359" s="8"/>
      <c r="H4359" s="15">
        <v>6</v>
      </c>
      <c r="I4359" s="13">
        <f t="shared" si="204"/>
        <v>2317</v>
      </c>
      <c r="J4359" s="8">
        <f t="shared" si="205"/>
        <v>3</v>
      </c>
      <c r="K4359" s="6">
        <f t="shared" si="206"/>
        <v>3</v>
      </c>
    </row>
    <row r="4360" spans="3:11" x14ac:dyDescent="0.25">
      <c r="C4360" s="14">
        <v>44317</v>
      </c>
      <c r="D4360" s="8">
        <v>0.625</v>
      </c>
      <c r="E4360" s="76" t="s">
        <v>231</v>
      </c>
      <c r="F4360" s="8"/>
      <c r="G4360" s="8"/>
      <c r="H4360" s="15">
        <v>6</v>
      </c>
      <c r="I4360" s="13">
        <f t="shared" si="204"/>
        <v>2317</v>
      </c>
      <c r="J4360" s="8">
        <f t="shared" si="205"/>
        <v>2</v>
      </c>
      <c r="K4360" s="6">
        <f t="shared" si="206"/>
        <v>3</v>
      </c>
    </row>
    <row r="4361" spans="3:11" x14ac:dyDescent="0.25">
      <c r="C4361" s="14">
        <v>44317</v>
      </c>
      <c r="D4361" s="8">
        <v>0.625</v>
      </c>
      <c r="E4361" s="76" t="s">
        <v>231</v>
      </c>
      <c r="F4361" s="8"/>
      <c r="G4361" s="8"/>
      <c r="H4361" s="15">
        <v>6</v>
      </c>
      <c r="I4361" s="13">
        <f t="shared" si="204"/>
        <v>2317</v>
      </c>
      <c r="J4361" s="8">
        <f t="shared" si="205"/>
        <v>1</v>
      </c>
      <c r="K4361" s="6">
        <f t="shared" si="206"/>
        <v>3</v>
      </c>
    </row>
    <row r="4362" spans="3:11" x14ac:dyDescent="0.25">
      <c r="C4362" s="14">
        <v>44317</v>
      </c>
      <c r="D4362" s="8">
        <v>0.68055555555555547</v>
      </c>
      <c r="E4362" s="76" t="s">
        <v>231</v>
      </c>
      <c r="F4362" s="8"/>
      <c r="G4362" s="8"/>
      <c r="H4362" s="15">
        <v>8</v>
      </c>
      <c r="I4362" s="13">
        <f t="shared" si="204"/>
        <v>2318</v>
      </c>
      <c r="J4362" s="8">
        <f t="shared" si="205"/>
        <v>3</v>
      </c>
      <c r="K4362" s="6">
        <f t="shared" si="206"/>
        <v>3</v>
      </c>
    </row>
    <row r="4363" spans="3:11" x14ac:dyDescent="0.25">
      <c r="C4363" s="14">
        <v>44317</v>
      </c>
      <c r="D4363" s="8">
        <v>0.68055555555555547</v>
      </c>
      <c r="E4363" s="76" t="s">
        <v>231</v>
      </c>
      <c r="F4363" s="8"/>
      <c r="G4363" s="8"/>
      <c r="H4363" s="15">
        <v>8</v>
      </c>
      <c r="I4363" s="13">
        <f t="shared" si="204"/>
        <v>2318</v>
      </c>
      <c r="J4363" s="8">
        <f t="shared" si="205"/>
        <v>2</v>
      </c>
      <c r="K4363" s="6">
        <f t="shared" si="206"/>
        <v>3</v>
      </c>
    </row>
    <row r="4364" spans="3:11" x14ac:dyDescent="0.25">
      <c r="C4364" s="14">
        <v>44317</v>
      </c>
      <c r="D4364" s="8">
        <v>0.68055555555555547</v>
      </c>
      <c r="E4364" s="76" t="s">
        <v>231</v>
      </c>
      <c r="F4364" s="8"/>
      <c r="G4364" s="8"/>
      <c r="H4364" s="15">
        <v>8</v>
      </c>
      <c r="I4364" s="13">
        <f t="shared" si="204"/>
        <v>2318</v>
      </c>
      <c r="J4364" s="8">
        <f t="shared" si="205"/>
        <v>1</v>
      </c>
      <c r="K4364" s="6">
        <f t="shared" si="206"/>
        <v>3</v>
      </c>
    </row>
    <row r="4365" spans="3:11" x14ac:dyDescent="0.25">
      <c r="C4365" s="14">
        <v>44324</v>
      </c>
      <c r="D4365" s="8">
        <v>0.52083333333333337</v>
      </c>
      <c r="E4365" s="76" t="s">
        <v>107</v>
      </c>
      <c r="F4365" s="8"/>
      <c r="G4365" s="8"/>
      <c r="H4365" s="15">
        <v>2</v>
      </c>
      <c r="I4365" s="13">
        <f t="shared" si="204"/>
        <v>2319</v>
      </c>
      <c r="J4365" s="8">
        <f t="shared" si="205"/>
        <v>2</v>
      </c>
      <c r="K4365" s="6">
        <f t="shared" si="206"/>
        <v>2</v>
      </c>
    </row>
    <row r="4366" spans="3:11" x14ac:dyDescent="0.25">
      <c r="C4366" s="14">
        <v>44324</v>
      </c>
      <c r="D4366" s="8">
        <v>0.52083333333333337</v>
      </c>
      <c r="E4366" s="76" t="s">
        <v>107</v>
      </c>
      <c r="F4366" s="8"/>
      <c r="G4366" s="8"/>
      <c r="H4366" s="15">
        <v>2</v>
      </c>
      <c r="I4366" s="13">
        <f t="shared" si="204"/>
        <v>2319</v>
      </c>
      <c r="J4366" s="8">
        <f t="shared" si="205"/>
        <v>1</v>
      </c>
      <c r="K4366" s="6">
        <f t="shared" si="206"/>
        <v>2</v>
      </c>
    </row>
    <row r="4367" spans="3:11" x14ac:dyDescent="0.25">
      <c r="C4367" s="14">
        <v>44324</v>
      </c>
      <c r="D4367" s="8">
        <v>0.54513888888888895</v>
      </c>
      <c r="E4367" s="76" t="s">
        <v>107</v>
      </c>
      <c r="F4367" s="8"/>
      <c r="G4367" s="8"/>
      <c r="H4367" s="15">
        <v>3</v>
      </c>
      <c r="I4367" s="13">
        <f t="shared" si="204"/>
        <v>2320</v>
      </c>
      <c r="J4367" s="8">
        <f t="shared" si="205"/>
        <v>3</v>
      </c>
      <c r="K4367" s="6">
        <f t="shared" si="206"/>
        <v>3</v>
      </c>
    </row>
    <row r="4368" spans="3:11" x14ac:dyDescent="0.25">
      <c r="C4368" s="14">
        <v>44324</v>
      </c>
      <c r="D4368" s="8">
        <v>0.54513888888888895</v>
      </c>
      <c r="E4368" s="76" t="s">
        <v>107</v>
      </c>
      <c r="F4368" s="8"/>
      <c r="G4368" s="8"/>
      <c r="H4368" s="15">
        <v>3</v>
      </c>
      <c r="I4368" s="13">
        <f t="shared" si="204"/>
        <v>2320</v>
      </c>
      <c r="J4368" s="8">
        <f t="shared" si="205"/>
        <v>2</v>
      </c>
      <c r="K4368" s="6">
        <f t="shared" si="206"/>
        <v>3</v>
      </c>
    </row>
    <row r="4369" spans="3:11" x14ac:dyDescent="0.25">
      <c r="C4369" s="14">
        <v>44324</v>
      </c>
      <c r="D4369" s="8">
        <v>0.54513888888888895</v>
      </c>
      <c r="E4369" s="76" t="s">
        <v>107</v>
      </c>
      <c r="F4369" s="8"/>
      <c r="G4369" s="8"/>
      <c r="H4369" s="15">
        <v>3</v>
      </c>
      <c r="I4369" s="13">
        <f t="shared" si="204"/>
        <v>2320</v>
      </c>
      <c r="J4369" s="8">
        <f t="shared" si="205"/>
        <v>1</v>
      </c>
      <c r="K4369" s="6">
        <f t="shared" si="206"/>
        <v>3</v>
      </c>
    </row>
    <row r="4370" spans="3:11" x14ac:dyDescent="0.25">
      <c r="C4370" s="14">
        <v>44324</v>
      </c>
      <c r="D4370" s="8">
        <v>0.59375</v>
      </c>
      <c r="E4370" s="76" t="s">
        <v>107</v>
      </c>
      <c r="F4370" s="8"/>
      <c r="G4370" s="8"/>
      <c r="H4370" s="15">
        <v>5</v>
      </c>
      <c r="I4370" s="13">
        <f t="shared" si="204"/>
        <v>2321</v>
      </c>
      <c r="J4370" s="8">
        <f t="shared" si="205"/>
        <v>3</v>
      </c>
      <c r="K4370" s="6">
        <f t="shared" si="206"/>
        <v>3</v>
      </c>
    </row>
    <row r="4371" spans="3:11" x14ac:dyDescent="0.25">
      <c r="C4371" s="14">
        <v>44324</v>
      </c>
      <c r="D4371" s="8">
        <v>0.59375</v>
      </c>
      <c r="E4371" s="76" t="s">
        <v>107</v>
      </c>
      <c r="F4371" s="8"/>
      <c r="G4371" s="8"/>
      <c r="H4371" s="15">
        <v>5</v>
      </c>
      <c r="I4371" s="13">
        <f t="shared" si="204"/>
        <v>2321</v>
      </c>
      <c r="J4371" s="8">
        <f t="shared" si="205"/>
        <v>2</v>
      </c>
      <c r="K4371" s="6">
        <f t="shared" si="206"/>
        <v>3</v>
      </c>
    </row>
    <row r="4372" spans="3:11" x14ac:dyDescent="0.25">
      <c r="C4372" s="14">
        <v>44324</v>
      </c>
      <c r="D4372" s="8">
        <v>0.59375</v>
      </c>
      <c r="E4372" s="76" t="s">
        <v>107</v>
      </c>
      <c r="F4372" s="8"/>
      <c r="G4372" s="8"/>
      <c r="H4372" s="15">
        <v>5</v>
      </c>
      <c r="I4372" s="13">
        <f t="shared" si="204"/>
        <v>2321</v>
      </c>
      <c r="J4372" s="8">
        <f t="shared" si="205"/>
        <v>1</v>
      </c>
      <c r="K4372" s="6">
        <f t="shared" si="206"/>
        <v>3</v>
      </c>
    </row>
    <row r="4373" spans="3:11" x14ac:dyDescent="0.25">
      <c r="C4373" s="14">
        <v>44324</v>
      </c>
      <c r="D4373" s="8">
        <v>0.62152777777777779</v>
      </c>
      <c r="E4373" s="76" t="s">
        <v>107</v>
      </c>
      <c r="F4373" s="8"/>
      <c r="G4373" s="8"/>
      <c r="H4373" s="15">
        <v>6</v>
      </c>
      <c r="I4373" s="13">
        <f t="shared" si="204"/>
        <v>2322</v>
      </c>
      <c r="J4373" s="8">
        <f t="shared" si="205"/>
        <v>3</v>
      </c>
      <c r="K4373" s="6">
        <f t="shared" si="206"/>
        <v>3</v>
      </c>
    </row>
    <row r="4374" spans="3:11" x14ac:dyDescent="0.25">
      <c r="C4374" s="14">
        <v>44324</v>
      </c>
      <c r="D4374" s="8">
        <v>0.62152777777777779</v>
      </c>
      <c r="E4374" s="76" t="s">
        <v>107</v>
      </c>
      <c r="F4374" s="8"/>
      <c r="G4374" s="8"/>
      <c r="H4374" s="15">
        <v>6</v>
      </c>
      <c r="I4374" s="13">
        <f t="shared" si="204"/>
        <v>2322</v>
      </c>
      <c r="J4374" s="8">
        <f t="shared" si="205"/>
        <v>2</v>
      </c>
      <c r="K4374" s="6">
        <f t="shared" si="206"/>
        <v>3</v>
      </c>
    </row>
    <row r="4375" spans="3:11" x14ac:dyDescent="0.25">
      <c r="C4375" s="14">
        <v>44324</v>
      </c>
      <c r="D4375" s="8">
        <v>0.62152777777777779</v>
      </c>
      <c r="E4375" s="76" t="s">
        <v>107</v>
      </c>
      <c r="F4375" s="8"/>
      <c r="G4375" s="8"/>
      <c r="H4375" s="15">
        <v>6</v>
      </c>
      <c r="I4375" s="13">
        <f t="shared" si="204"/>
        <v>2322</v>
      </c>
      <c r="J4375" s="8">
        <f t="shared" si="205"/>
        <v>1</v>
      </c>
      <c r="K4375" s="6">
        <f t="shared" si="206"/>
        <v>3</v>
      </c>
    </row>
    <row r="4376" spans="3:11" x14ac:dyDescent="0.25">
      <c r="C4376" s="14">
        <v>44331</v>
      </c>
      <c r="D4376" s="8">
        <v>0.53819444444444442</v>
      </c>
      <c r="E4376" s="76" t="s">
        <v>225</v>
      </c>
      <c r="F4376" s="8"/>
      <c r="G4376" s="8"/>
      <c r="H4376" s="15">
        <v>3</v>
      </c>
      <c r="I4376" s="13">
        <f t="shared" si="204"/>
        <v>2323</v>
      </c>
      <c r="J4376" s="8">
        <f t="shared" si="205"/>
        <v>3</v>
      </c>
      <c r="K4376" s="6">
        <f t="shared" si="206"/>
        <v>3</v>
      </c>
    </row>
    <row r="4377" spans="3:11" x14ac:dyDescent="0.25">
      <c r="C4377" s="14">
        <v>44331</v>
      </c>
      <c r="D4377" s="8">
        <v>0.53819444444444442</v>
      </c>
      <c r="E4377" s="76" t="s">
        <v>225</v>
      </c>
      <c r="F4377" s="8"/>
      <c r="G4377" s="8"/>
      <c r="H4377" s="15">
        <v>3</v>
      </c>
      <c r="I4377" s="13">
        <f t="shared" si="204"/>
        <v>2323</v>
      </c>
      <c r="J4377" s="8">
        <f t="shared" si="205"/>
        <v>2</v>
      </c>
      <c r="K4377" s="6">
        <f t="shared" si="206"/>
        <v>3</v>
      </c>
    </row>
    <row r="4378" spans="3:11" x14ac:dyDescent="0.25">
      <c r="C4378" s="14">
        <v>44331</v>
      </c>
      <c r="D4378" s="8">
        <v>0.53819444444444442</v>
      </c>
      <c r="E4378" s="76" t="s">
        <v>225</v>
      </c>
      <c r="F4378" s="8"/>
      <c r="G4378" s="8"/>
      <c r="H4378" s="15">
        <v>3</v>
      </c>
      <c r="I4378" s="13">
        <f t="shared" si="204"/>
        <v>2323</v>
      </c>
      <c r="J4378" s="8">
        <f t="shared" si="205"/>
        <v>1</v>
      </c>
      <c r="K4378" s="6">
        <f t="shared" si="206"/>
        <v>3</v>
      </c>
    </row>
    <row r="4379" spans="3:11" x14ac:dyDescent="0.25">
      <c r="C4379" s="14">
        <v>44331</v>
      </c>
      <c r="D4379" s="8">
        <v>0.5625</v>
      </c>
      <c r="E4379" s="76" t="s">
        <v>225</v>
      </c>
      <c r="F4379" s="8"/>
      <c r="G4379" s="8"/>
      <c r="H4379" s="15">
        <v>4</v>
      </c>
      <c r="I4379" s="13">
        <f t="shared" si="204"/>
        <v>2324</v>
      </c>
      <c r="J4379" s="8">
        <f t="shared" si="205"/>
        <v>3</v>
      </c>
      <c r="K4379" s="6">
        <f t="shared" si="206"/>
        <v>3</v>
      </c>
    </row>
    <row r="4380" spans="3:11" x14ac:dyDescent="0.25">
      <c r="C4380" s="14">
        <v>44331</v>
      </c>
      <c r="D4380" s="8">
        <v>0.5625</v>
      </c>
      <c r="E4380" s="76" t="s">
        <v>225</v>
      </c>
      <c r="F4380" s="8"/>
      <c r="G4380" s="8"/>
      <c r="H4380" s="15">
        <v>4</v>
      </c>
      <c r="I4380" s="13">
        <f t="shared" si="204"/>
        <v>2324</v>
      </c>
      <c r="J4380" s="8">
        <f t="shared" si="205"/>
        <v>2</v>
      </c>
      <c r="K4380" s="6">
        <f t="shared" si="206"/>
        <v>3</v>
      </c>
    </row>
    <row r="4381" spans="3:11" x14ac:dyDescent="0.25">
      <c r="C4381" s="14">
        <v>44331</v>
      </c>
      <c r="D4381" s="8">
        <v>0.5625</v>
      </c>
      <c r="E4381" s="76" t="s">
        <v>225</v>
      </c>
      <c r="F4381" s="8"/>
      <c r="G4381" s="8"/>
      <c r="H4381" s="15">
        <v>4</v>
      </c>
      <c r="I4381" s="13">
        <f t="shared" si="204"/>
        <v>2324</v>
      </c>
      <c r="J4381" s="8">
        <f t="shared" si="205"/>
        <v>1</v>
      </c>
      <c r="K4381" s="6">
        <f t="shared" si="206"/>
        <v>3</v>
      </c>
    </row>
    <row r="4382" spans="3:11" x14ac:dyDescent="0.25">
      <c r="C4382" s="14">
        <v>44331</v>
      </c>
      <c r="D4382" s="8">
        <v>0.59027777777777779</v>
      </c>
      <c r="E4382" s="76" t="s">
        <v>225</v>
      </c>
      <c r="F4382" s="8"/>
      <c r="G4382" s="8"/>
      <c r="H4382" s="15">
        <v>5</v>
      </c>
      <c r="I4382" s="13">
        <f t="shared" si="204"/>
        <v>2325</v>
      </c>
      <c r="J4382" s="8">
        <f t="shared" si="205"/>
        <v>3</v>
      </c>
      <c r="K4382" s="6">
        <f t="shared" si="206"/>
        <v>3</v>
      </c>
    </row>
    <row r="4383" spans="3:11" x14ac:dyDescent="0.25">
      <c r="C4383" s="14">
        <v>44331</v>
      </c>
      <c r="D4383" s="8">
        <v>0.59027777777777779</v>
      </c>
      <c r="E4383" s="76" t="s">
        <v>225</v>
      </c>
      <c r="F4383" s="8"/>
      <c r="G4383" s="8"/>
      <c r="H4383" s="15">
        <v>5</v>
      </c>
      <c r="I4383" s="13">
        <f t="shared" si="204"/>
        <v>2325</v>
      </c>
      <c r="J4383" s="8">
        <f t="shared" si="205"/>
        <v>2</v>
      </c>
      <c r="K4383" s="6">
        <f t="shared" si="206"/>
        <v>3</v>
      </c>
    </row>
    <row r="4384" spans="3:11" x14ac:dyDescent="0.25">
      <c r="C4384" s="14">
        <v>44331</v>
      </c>
      <c r="D4384" s="8">
        <v>0.59027777777777779</v>
      </c>
      <c r="E4384" s="76" t="s">
        <v>225</v>
      </c>
      <c r="F4384" s="8"/>
      <c r="G4384" s="8"/>
      <c r="H4384" s="15">
        <v>5</v>
      </c>
      <c r="I4384" s="13">
        <f t="shared" si="204"/>
        <v>2325</v>
      </c>
      <c r="J4384" s="8">
        <f t="shared" si="205"/>
        <v>1</v>
      </c>
      <c r="K4384" s="6">
        <f t="shared" si="206"/>
        <v>3</v>
      </c>
    </row>
    <row r="4385" spans="3:11" x14ac:dyDescent="0.25">
      <c r="C4385" s="14">
        <v>44331</v>
      </c>
      <c r="D4385" s="8">
        <v>0.61805555555555558</v>
      </c>
      <c r="E4385" s="76" t="s">
        <v>225</v>
      </c>
      <c r="F4385" s="8"/>
      <c r="G4385" s="8"/>
      <c r="H4385" s="15">
        <v>6</v>
      </c>
      <c r="I4385" s="13">
        <f t="shared" si="204"/>
        <v>2326</v>
      </c>
      <c r="J4385" s="8">
        <f t="shared" si="205"/>
        <v>3</v>
      </c>
      <c r="K4385" s="6">
        <f t="shared" si="206"/>
        <v>3</v>
      </c>
    </row>
    <row r="4386" spans="3:11" x14ac:dyDescent="0.25">
      <c r="C4386" s="14">
        <v>44331</v>
      </c>
      <c r="D4386" s="8">
        <v>0.61805555555555558</v>
      </c>
      <c r="E4386" s="76" t="s">
        <v>225</v>
      </c>
      <c r="F4386" s="8"/>
      <c r="G4386" s="8"/>
      <c r="H4386" s="15">
        <v>6</v>
      </c>
      <c r="I4386" s="13">
        <f t="shared" si="204"/>
        <v>2326</v>
      </c>
      <c r="J4386" s="8">
        <f t="shared" si="205"/>
        <v>2</v>
      </c>
      <c r="K4386" s="6">
        <f t="shared" si="206"/>
        <v>3</v>
      </c>
    </row>
    <row r="4387" spans="3:11" x14ac:dyDescent="0.25">
      <c r="C4387" s="14">
        <v>44331</v>
      </c>
      <c r="D4387" s="8">
        <v>0.61805555555555558</v>
      </c>
      <c r="E4387" s="76" t="s">
        <v>225</v>
      </c>
      <c r="F4387" s="8"/>
      <c r="G4387" s="8"/>
      <c r="H4387" s="15">
        <v>6</v>
      </c>
      <c r="I4387" s="13">
        <f t="shared" si="204"/>
        <v>2326</v>
      </c>
      <c r="J4387" s="8">
        <f t="shared" si="205"/>
        <v>1</v>
      </c>
      <c r="K4387" s="6">
        <f t="shared" si="206"/>
        <v>3</v>
      </c>
    </row>
    <row r="4388" spans="3:11" x14ac:dyDescent="0.25">
      <c r="C4388" s="14">
        <v>44331</v>
      </c>
      <c r="D4388" s="8">
        <v>0.67222222222222217</v>
      </c>
      <c r="E4388" s="76" t="s">
        <v>225</v>
      </c>
      <c r="F4388" s="8"/>
      <c r="G4388" s="8"/>
      <c r="H4388" s="15">
        <v>8</v>
      </c>
      <c r="I4388" s="13">
        <f t="shared" si="204"/>
        <v>2327</v>
      </c>
      <c r="J4388" s="8">
        <f t="shared" si="205"/>
        <v>2</v>
      </c>
      <c r="K4388" s="6">
        <f t="shared" si="206"/>
        <v>2</v>
      </c>
    </row>
    <row r="4389" spans="3:11" x14ac:dyDescent="0.25">
      <c r="C4389" s="14">
        <v>44331</v>
      </c>
      <c r="D4389" s="8">
        <v>0.67222222222222217</v>
      </c>
      <c r="E4389" s="76" t="s">
        <v>225</v>
      </c>
      <c r="F4389" s="8"/>
      <c r="G4389" s="8"/>
      <c r="H4389" s="15">
        <v>8</v>
      </c>
      <c r="I4389" s="13">
        <f t="shared" si="204"/>
        <v>2327</v>
      </c>
      <c r="J4389" s="8">
        <f t="shared" si="205"/>
        <v>1</v>
      </c>
      <c r="K4389" s="6">
        <f t="shared" si="206"/>
        <v>2</v>
      </c>
    </row>
    <row r="4390" spans="3:11" x14ac:dyDescent="0.25">
      <c r="C4390" s="14">
        <v>44338</v>
      </c>
      <c r="D4390" s="8">
        <v>0.51388888888888895</v>
      </c>
      <c r="E4390" s="76" t="s">
        <v>225</v>
      </c>
      <c r="F4390" s="8"/>
      <c r="G4390" s="8"/>
      <c r="H4390" s="15">
        <v>2</v>
      </c>
      <c r="I4390" s="13">
        <f t="shared" si="204"/>
        <v>2328</v>
      </c>
      <c r="J4390" s="8">
        <f t="shared" si="205"/>
        <v>3</v>
      </c>
      <c r="K4390" s="6">
        <f t="shared" si="206"/>
        <v>3</v>
      </c>
    </row>
    <row r="4391" spans="3:11" x14ac:dyDescent="0.25">
      <c r="C4391" s="14">
        <v>44338</v>
      </c>
      <c r="D4391" s="8">
        <v>0.51388888888888895</v>
      </c>
      <c r="E4391" s="76" t="s">
        <v>225</v>
      </c>
      <c r="F4391" s="8"/>
      <c r="G4391" s="8"/>
      <c r="H4391" s="15">
        <v>2</v>
      </c>
      <c r="I4391" s="13">
        <f t="shared" si="204"/>
        <v>2328</v>
      </c>
      <c r="J4391" s="8">
        <f t="shared" si="205"/>
        <v>2</v>
      </c>
      <c r="K4391" s="6">
        <f t="shared" si="206"/>
        <v>3</v>
      </c>
    </row>
    <row r="4392" spans="3:11" x14ac:dyDescent="0.25">
      <c r="C4392" s="14">
        <v>44338</v>
      </c>
      <c r="D4392" s="8">
        <v>0.51388888888888895</v>
      </c>
      <c r="E4392" s="76" t="s">
        <v>225</v>
      </c>
      <c r="F4392" s="8"/>
      <c r="G4392" s="8"/>
      <c r="H4392" s="15">
        <v>2</v>
      </c>
      <c r="I4392" s="13">
        <f t="shared" si="204"/>
        <v>2328</v>
      </c>
      <c r="J4392" s="8">
        <f t="shared" si="205"/>
        <v>1</v>
      </c>
      <c r="K4392" s="6">
        <f t="shared" si="206"/>
        <v>3</v>
      </c>
    </row>
    <row r="4393" spans="3:11" x14ac:dyDescent="0.25">
      <c r="C4393" s="14">
        <v>44338</v>
      </c>
      <c r="D4393" s="8">
        <v>0.5625</v>
      </c>
      <c r="E4393" s="76" t="s">
        <v>225</v>
      </c>
      <c r="F4393" s="8"/>
      <c r="G4393" s="8"/>
      <c r="H4393" s="15">
        <v>4</v>
      </c>
      <c r="I4393" s="13">
        <f t="shared" si="204"/>
        <v>2329</v>
      </c>
      <c r="J4393" s="8">
        <f t="shared" si="205"/>
        <v>3</v>
      </c>
      <c r="K4393" s="6">
        <f t="shared" si="206"/>
        <v>3</v>
      </c>
    </row>
    <row r="4394" spans="3:11" x14ac:dyDescent="0.25">
      <c r="C4394" s="14">
        <v>44338</v>
      </c>
      <c r="D4394" s="8">
        <v>0.5625</v>
      </c>
      <c r="E4394" s="76" t="s">
        <v>225</v>
      </c>
      <c r="F4394" s="8"/>
      <c r="G4394" s="8"/>
      <c r="H4394" s="15">
        <v>4</v>
      </c>
      <c r="I4394" s="13">
        <f t="shared" si="204"/>
        <v>2329</v>
      </c>
      <c r="J4394" s="8">
        <f t="shared" si="205"/>
        <v>2</v>
      </c>
      <c r="K4394" s="6">
        <f t="shared" si="206"/>
        <v>3</v>
      </c>
    </row>
    <row r="4395" spans="3:11" x14ac:dyDescent="0.25">
      <c r="C4395" s="14">
        <v>44338</v>
      </c>
      <c r="D4395" s="8">
        <v>0.5625</v>
      </c>
      <c r="E4395" s="76" t="s">
        <v>225</v>
      </c>
      <c r="F4395" s="8"/>
      <c r="G4395" s="8"/>
      <c r="H4395" s="15">
        <v>4</v>
      </c>
      <c r="I4395" s="13">
        <f t="shared" si="204"/>
        <v>2329</v>
      </c>
      <c r="J4395" s="8">
        <f t="shared" si="205"/>
        <v>1</v>
      </c>
      <c r="K4395" s="6">
        <f t="shared" si="206"/>
        <v>3</v>
      </c>
    </row>
    <row r="4396" spans="3:11" x14ac:dyDescent="0.25">
      <c r="C4396" s="14">
        <v>44338</v>
      </c>
      <c r="D4396" s="8">
        <v>0.67361111111111116</v>
      </c>
      <c r="E4396" s="76" t="s">
        <v>225</v>
      </c>
      <c r="F4396" s="8"/>
      <c r="G4396" s="8"/>
      <c r="H4396" s="15">
        <v>8</v>
      </c>
      <c r="I4396" s="13">
        <f t="shared" si="204"/>
        <v>2330</v>
      </c>
      <c r="J4396" s="8">
        <f t="shared" si="205"/>
        <v>3</v>
      </c>
      <c r="K4396" s="6">
        <f t="shared" si="206"/>
        <v>3</v>
      </c>
    </row>
    <row r="4397" spans="3:11" x14ac:dyDescent="0.25">
      <c r="C4397" s="14">
        <v>44338</v>
      </c>
      <c r="D4397" s="8">
        <v>0.67361111111111116</v>
      </c>
      <c r="E4397" s="76" t="s">
        <v>225</v>
      </c>
      <c r="F4397" s="8"/>
      <c r="G4397" s="8"/>
      <c r="H4397" s="15">
        <v>8</v>
      </c>
      <c r="I4397" s="13">
        <f t="shared" si="204"/>
        <v>2330</v>
      </c>
      <c r="J4397" s="8">
        <f t="shared" si="205"/>
        <v>2</v>
      </c>
      <c r="K4397" s="6">
        <f t="shared" si="206"/>
        <v>3</v>
      </c>
    </row>
    <row r="4398" spans="3:11" x14ac:dyDescent="0.25">
      <c r="C4398" s="14">
        <v>44338</v>
      </c>
      <c r="D4398" s="8">
        <v>0.67361111111111116</v>
      </c>
      <c r="E4398" s="76" t="s">
        <v>225</v>
      </c>
      <c r="F4398" s="8"/>
      <c r="G4398" s="8"/>
      <c r="H4398" s="15">
        <v>8</v>
      </c>
      <c r="I4398" s="13">
        <f t="shared" si="204"/>
        <v>2330</v>
      </c>
      <c r="J4398" s="8">
        <f t="shared" si="205"/>
        <v>1</v>
      </c>
      <c r="K4398" s="6">
        <f t="shared" si="206"/>
        <v>3</v>
      </c>
    </row>
    <row r="4399" spans="3:11" x14ac:dyDescent="0.25">
      <c r="C4399" s="14">
        <v>44338</v>
      </c>
      <c r="D4399" s="8">
        <v>0.69444444444444453</v>
      </c>
      <c r="E4399" s="76" t="s">
        <v>225</v>
      </c>
      <c r="F4399" s="8"/>
      <c r="G4399" s="8"/>
      <c r="H4399" s="15">
        <v>9</v>
      </c>
      <c r="I4399" s="13">
        <f t="shared" si="204"/>
        <v>2331</v>
      </c>
      <c r="J4399" s="8">
        <f t="shared" si="205"/>
        <v>3</v>
      </c>
      <c r="K4399" s="6">
        <f t="shared" si="206"/>
        <v>3</v>
      </c>
    </row>
    <row r="4400" spans="3:11" x14ac:dyDescent="0.25">
      <c r="C4400" s="14">
        <v>44338</v>
      </c>
      <c r="D4400" s="8">
        <v>0.69444444444444453</v>
      </c>
      <c r="E4400" s="76" t="s">
        <v>225</v>
      </c>
      <c r="F4400" s="8"/>
      <c r="G4400" s="8"/>
      <c r="H4400" s="15">
        <v>9</v>
      </c>
      <c r="I4400" s="13">
        <f t="shared" si="204"/>
        <v>2331</v>
      </c>
      <c r="J4400" s="8">
        <f t="shared" si="205"/>
        <v>2</v>
      </c>
      <c r="K4400" s="6">
        <f t="shared" si="206"/>
        <v>3</v>
      </c>
    </row>
    <row r="4401" spans="3:11" x14ac:dyDescent="0.25">
      <c r="C4401" s="14">
        <v>44338</v>
      </c>
      <c r="D4401" s="8">
        <v>0.69444444444444453</v>
      </c>
      <c r="E4401" s="76" t="s">
        <v>225</v>
      </c>
      <c r="F4401" s="8"/>
      <c r="G4401" s="8"/>
      <c r="H4401" s="15">
        <v>9</v>
      </c>
      <c r="I4401" s="13">
        <f t="shared" si="204"/>
        <v>2331</v>
      </c>
      <c r="J4401" s="8">
        <f t="shared" si="205"/>
        <v>1</v>
      </c>
      <c r="K4401" s="6">
        <f t="shared" si="206"/>
        <v>3</v>
      </c>
    </row>
    <row r="4402" spans="3:11" x14ac:dyDescent="0.25">
      <c r="C4402" s="14">
        <v>44345</v>
      </c>
      <c r="D4402" s="8">
        <v>0.5625</v>
      </c>
      <c r="E4402" s="76" t="s">
        <v>107</v>
      </c>
      <c r="F4402" s="8"/>
      <c r="G4402" s="8"/>
      <c r="H4402" s="15">
        <v>4</v>
      </c>
      <c r="I4402" s="13">
        <f t="shared" si="204"/>
        <v>2332</v>
      </c>
      <c r="J4402" s="8">
        <f t="shared" si="205"/>
        <v>3</v>
      </c>
      <c r="K4402" s="6">
        <f t="shared" si="206"/>
        <v>3</v>
      </c>
    </row>
    <row r="4403" spans="3:11" x14ac:dyDescent="0.25">
      <c r="C4403" s="14">
        <v>44345</v>
      </c>
      <c r="D4403" s="8">
        <v>0.5625</v>
      </c>
      <c r="E4403" s="76" t="s">
        <v>107</v>
      </c>
      <c r="F4403" s="8"/>
      <c r="G4403" s="8"/>
      <c r="H4403" s="15">
        <v>4</v>
      </c>
      <c r="I4403" s="13">
        <f t="shared" si="204"/>
        <v>2332</v>
      </c>
      <c r="J4403" s="8">
        <f t="shared" si="205"/>
        <v>2</v>
      </c>
      <c r="K4403" s="6">
        <f t="shared" si="206"/>
        <v>3</v>
      </c>
    </row>
    <row r="4404" spans="3:11" x14ac:dyDescent="0.25">
      <c r="C4404" s="14">
        <v>44345</v>
      </c>
      <c r="D4404" s="8">
        <v>0.5625</v>
      </c>
      <c r="E4404" s="76" t="s">
        <v>107</v>
      </c>
      <c r="F4404" s="8"/>
      <c r="G4404" s="8"/>
      <c r="H4404" s="15">
        <v>4</v>
      </c>
      <c r="I4404" s="13">
        <f t="shared" si="204"/>
        <v>2332</v>
      </c>
      <c r="J4404" s="8">
        <f t="shared" si="205"/>
        <v>1</v>
      </c>
      <c r="K4404" s="6">
        <f t="shared" si="206"/>
        <v>3</v>
      </c>
    </row>
    <row r="4405" spans="3:11" x14ac:dyDescent="0.25">
      <c r="C4405" s="14">
        <v>44345</v>
      </c>
      <c r="D4405" s="8">
        <v>0.59027777777777779</v>
      </c>
      <c r="E4405" s="76" t="s">
        <v>107</v>
      </c>
      <c r="F4405" s="8"/>
      <c r="G4405" s="8"/>
      <c r="H4405" s="15">
        <v>5</v>
      </c>
      <c r="I4405" s="13">
        <f t="shared" si="204"/>
        <v>2333</v>
      </c>
      <c r="J4405" s="8">
        <f t="shared" si="205"/>
        <v>3</v>
      </c>
      <c r="K4405" s="6">
        <f t="shared" si="206"/>
        <v>3</v>
      </c>
    </row>
    <row r="4406" spans="3:11" x14ac:dyDescent="0.25">
      <c r="C4406" s="14">
        <v>44345</v>
      </c>
      <c r="D4406" s="8">
        <v>0.59027777777777779</v>
      </c>
      <c r="E4406" s="76" t="s">
        <v>107</v>
      </c>
      <c r="F4406" s="8"/>
      <c r="G4406" s="8"/>
      <c r="H4406" s="15">
        <v>5</v>
      </c>
      <c r="I4406" s="13">
        <f t="shared" si="204"/>
        <v>2333</v>
      </c>
      <c r="J4406" s="8">
        <f t="shared" si="205"/>
        <v>2</v>
      </c>
      <c r="K4406" s="6">
        <f t="shared" si="206"/>
        <v>3</v>
      </c>
    </row>
    <row r="4407" spans="3:11" x14ac:dyDescent="0.25">
      <c r="C4407" s="14">
        <v>44345</v>
      </c>
      <c r="D4407" s="8">
        <v>0.59027777777777779</v>
      </c>
      <c r="E4407" s="76" t="s">
        <v>107</v>
      </c>
      <c r="F4407" s="8"/>
      <c r="G4407" s="8"/>
      <c r="H4407" s="15">
        <v>5</v>
      </c>
      <c r="I4407" s="13">
        <f t="shared" si="204"/>
        <v>2333</v>
      </c>
      <c r="J4407" s="8">
        <f t="shared" si="205"/>
        <v>1</v>
      </c>
      <c r="K4407" s="6">
        <f t="shared" si="206"/>
        <v>3</v>
      </c>
    </row>
    <row r="4408" spans="3:11" x14ac:dyDescent="0.25">
      <c r="C4408" s="14">
        <v>44345</v>
      </c>
      <c r="D4408" s="8">
        <v>0.70138888888888884</v>
      </c>
      <c r="E4408" s="76" t="s">
        <v>107</v>
      </c>
      <c r="F4408" s="8"/>
      <c r="G4408" s="8"/>
      <c r="H4408" s="15">
        <v>6</v>
      </c>
      <c r="I4408" s="13">
        <f t="shared" si="204"/>
        <v>2334</v>
      </c>
      <c r="J4408" s="8">
        <f t="shared" si="205"/>
        <v>3</v>
      </c>
      <c r="K4408" s="6">
        <f t="shared" si="206"/>
        <v>3</v>
      </c>
    </row>
    <row r="4409" spans="3:11" x14ac:dyDescent="0.25">
      <c r="C4409" s="14">
        <v>44345</v>
      </c>
      <c r="D4409" s="8">
        <v>0.70138888888888884</v>
      </c>
      <c r="E4409" s="76" t="s">
        <v>107</v>
      </c>
      <c r="F4409" s="8"/>
      <c r="G4409" s="8"/>
      <c r="H4409" s="15">
        <v>6</v>
      </c>
      <c r="I4409" s="13">
        <f t="shared" si="204"/>
        <v>2334</v>
      </c>
      <c r="J4409" s="8">
        <f t="shared" si="205"/>
        <v>2</v>
      </c>
      <c r="K4409" s="6">
        <f t="shared" si="206"/>
        <v>3</v>
      </c>
    </row>
    <row r="4410" spans="3:11" x14ac:dyDescent="0.25">
      <c r="C4410" s="14">
        <v>44345</v>
      </c>
      <c r="D4410" s="8">
        <v>0.70138888888888884</v>
      </c>
      <c r="E4410" s="76" t="s">
        <v>107</v>
      </c>
      <c r="F4410" s="8"/>
      <c r="G4410" s="8"/>
      <c r="H4410" s="15">
        <v>6</v>
      </c>
      <c r="I4410" s="13">
        <f t="shared" si="204"/>
        <v>2334</v>
      </c>
      <c r="J4410" s="8">
        <f t="shared" si="205"/>
        <v>1</v>
      </c>
      <c r="K4410" s="6">
        <f t="shared" si="206"/>
        <v>3</v>
      </c>
    </row>
    <row r="4411" spans="3:11" x14ac:dyDescent="0.25">
      <c r="C4411" s="14">
        <v>44345</v>
      </c>
      <c r="D4411" s="8">
        <v>0.64583333333333337</v>
      </c>
      <c r="E4411" s="76" t="s">
        <v>107</v>
      </c>
      <c r="F4411" s="8"/>
      <c r="G4411" s="8"/>
      <c r="H4411" s="15">
        <v>7</v>
      </c>
      <c r="I4411" s="13">
        <f t="shared" si="204"/>
        <v>2335</v>
      </c>
      <c r="J4411" s="8">
        <f t="shared" si="205"/>
        <v>3</v>
      </c>
      <c r="K4411" s="6">
        <f t="shared" si="206"/>
        <v>3</v>
      </c>
    </row>
    <row r="4412" spans="3:11" x14ac:dyDescent="0.25">
      <c r="C4412" s="14">
        <v>44345</v>
      </c>
      <c r="D4412" s="8">
        <v>0.64583333333333337</v>
      </c>
      <c r="E4412" s="76" t="s">
        <v>107</v>
      </c>
      <c r="F4412" s="8"/>
      <c r="G4412" s="8"/>
      <c r="H4412" s="15">
        <v>7</v>
      </c>
      <c r="I4412" s="13">
        <f t="shared" si="204"/>
        <v>2335</v>
      </c>
      <c r="J4412" s="8">
        <f t="shared" si="205"/>
        <v>2</v>
      </c>
      <c r="K4412" s="6">
        <f t="shared" si="206"/>
        <v>3</v>
      </c>
    </row>
    <row r="4413" spans="3:11" x14ac:dyDescent="0.25">
      <c r="C4413" s="14">
        <v>44345</v>
      </c>
      <c r="D4413" s="8">
        <v>0.64583333333333337</v>
      </c>
      <c r="E4413" s="76" t="s">
        <v>107</v>
      </c>
      <c r="F4413" s="8"/>
      <c r="G4413" s="8"/>
      <c r="H4413" s="15">
        <v>7</v>
      </c>
      <c r="I4413" s="13">
        <f t="shared" si="204"/>
        <v>2335</v>
      </c>
      <c r="J4413" s="8">
        <f t="shared" si="205"/>
        <v>1</v>
      </c>
      <c r="K4413" s="6">
        <f t="shared" si="206"/>
        <v>3</v>
      </c>
    </row>
    <row r="4414" spans="3:11" x14ac:dyDescent="0.25">
      <c r="C4414" s="14">
        <v>44345</v>
      </c>
      <c r="D4414" s="8">
        <v>0.69444444444444453</v>
      </c>
      <c r="E4414" s="76" t="s">
        <v>107</v>
      </c>
      <c r="F4414" s="8"/>
      <c r="G4414" s="8"/>
      <c r="H4414" s="15">
        <v>9</v>
      </c>
      <c r="I4414" s="13">
        <f t="shared" si="204"/>
        <v>2336</v>
      </c>
      <c r="J4414" s="8">
        <f t="shared" si="205"/>
        <v>2</v>
      </c>
      <c r="K4414" s="6">
        <f t="shared" si="206"/>
        <v>2</v>
      </c>
    </row>
    <row r="4415" spans="3:11" x14ac:dyDescent="0.25">
      <c r="C4415" s="14">
        <v>44345</v>
      </c>
      <c r="D4415" s="8">
        <v>0.69444444444444453</v>
      </c>
      <c r="E4415" s="76" t="s">
        <v>107</v>
      </c>
      <c r="F4415" s="8"/>
      <c r="G4415" s="8"/>
      <c r="H4415" s="15">
        <v>9</v>
      </c>
      <c r="I4415" s="13">
        <f t="shared" si="204"/>
        <v>2336</v>
      </c>
      <c r="J4415" s="8">
        <f t="shared" si="205"/>
        <v>1</v>
      </c>
      <c r="K4415" s="6">
        <f t="shared" si="206"/>
        <v>2</v>
      </c>
    </row>
    <row r="4416" spans="3:11" x14ac:dyDescent="0.25">
      <c r="C4416" s="14">
        <v>44352</v>
      </c>
      <c r="D4416" s="8">
        <v>0.4861111111111111</v>
      </c>
      <c r="E4416" s="76" t="s">
        <v>225</v>
      </c>
      <c r="F4416" s="8"/>
      <c r="G4416" s="8"/>
      <c r="H4416" s="15">
        <v>1</v>
      </c>
      <c r="I4416" s="13">
        <f t="shared" si="204"/>
        <v>2337</v>
      </c>
      <c r="J4416" s="8">
        <f t="shared" si="205"/>
        <v>1</v>
      </c>
      <c r="K4416" s="6">
        <f t="shared" si="206"/>
        <v>1</v>
      </c>
    </row>
    <row r="4417" spans="3:11" x14ac:dyDescent="0.25">
      <c r="C4417" s="14">
        <v>44352</v>
      </c>
      <c r="D4417" s="8">
        <v>0.51041666666666663</v>
      </c>
      <c r="E4417" s="76" t="s">
        <v>225</v>
      </c>
      <c r="F4417" s="8"/>
      <c r="G4417" s="8"/>
      <c r="H4417" s="15">
        <v>2</v>
      </c>
      <c r="I4417" s="13">
        <f t="shared" si="204"/>
        <v>2338</v>
      </c>
      <c r="J4417" s="8">
        <f t="shared" si="205"/>
        <v>3</v>
      </c>
      <c r="K4417" s="6">
        <f t="shared" si="206"/>
        <v>3</v>
      </c>
    </row>
    <row r="4418" spans="3:11" x14ac:dyDescent="0.25">
      <c r="C4418" s="14">
        <v>44352</v>
      </c>
      <c r="D4418" s="8">
        <v>0.51041666666666663</v>
      </c>
      <c r="E4418" s="76" t="s">
        <v>225</v>
      </c>
      <c r="F4418" s="8"/>
      <c r="G4418" s="8"/>
      <c r="H4418" s="15">
        <v>2</v>
      </c>
      <c r="I4418" s="13">
        <f t="shared" si="204"/>
        <v>2338</v>
      </c>
      <c r="J4418" s="8">
        <f t="shared" si="205"/>
        <v>2</v>
      </c>
      <c r="K4418" s="6">
        <f t="shared" si="206"/>
        <v>3</v>
      </c>
    </row>
    <row r="4419" spans="3:11" x14ac:dyDescent="0.25">
      <c r="C4419" s="14">
        <v>44352</v>
      </c>
      <c r="D4419" s="8">
        <v>0.51041666666666663</v>
      </c>
      <c r="E4419" s="76" t="s">
        <v>225</v>
      </c>
      <c r="F4419" s="8"/>
      <c r="G4419" s="8"/>
      <c r="H4419" s="15">
        <v>2</v>
      </c>
      <c r="I4419" s="13">
        <f t="shared" si="204"/>
        <v>2338</v>
      </c>
      <c r="J4419" s="8">
        <f t="shared" si="205"/>
        <v>1</v>
      </c>
      <c r="K4419" s="6">
        <f t="shared" si="206"/>
        <v>3</v>
      </c>
    </row>
    <row r="4420" spans="3:11" x14ac:dyDescent="0.25">
      <c r="C4420" s="14">
        <v>44352</v>
      </c>
      <c r="D4420" s="8">
        <v>0.58680555555555558</v>
      </c>
      <c r="E4420" s="76" t="s">
        <v>225</v>
      </c>
      <c r="F4420" s="8"/>
      <c r="G4420" s="8"/>
      <c r="H4420" s="15">
        <v>5</v>
      </c>
      <c r="I4420" s="13">
        <f t="shared" si="204"/>
        <v>2339</v>
      </c>
      <c r="J4420" s="8">
        <f t="shared" si="205"/>
        <v>3</v>
      </c>
      <c r="K4420" s="6">
        <f t="shared" si="206"/>
        <v>3</v>
      </c>
    </row>
    <row r="4421" spans="3:11" x14ac:dyDescent="0.25">
      <c r="C4421" s="14">
        <v>44352</v>
      </c>
      <c r="D4421" s="8">
        <v>0.58680555555555558</v>
      </c>
      <c r="E4421" s="76" t="s">
        <v>225</v>
      </c>
      <c r="F4421" s="8"/>
      <c r="G4421" s="8"/>
      <c r="H4421" s="15">
        <v>5</v>
      </c>
      <c r="I4421" s="13">
        <f t="shared" si="204"/>
        <v>2339</v>
      </c>
      <c r="J4421" s="8">
        <f t="shared" si="205"/>
        <v>2</v>
      </c>
      <c r="K4421" s="6">
        <f t="shared" si="206"/>
        <v>3</v>
      </c>
    </row>
    <row r="4422" spans="3:11" x14ac:dyDescent="0.25">
      <c r="C4422" s="14">
        <v>44352</v>
      </c>
      <c r="D4422" s="8">
        <v>0.58680555555555558</v>
      </c>
      <c r="E4422" s="76" t="s">
        <v>225</v>
      </c>
      <c r="F4422" s="8"/>
      <c r="G4422" s="8"/>
      <c r="H4422" s="15">
        <v>5</v>
      </c>
      <c r="I4422" s="13">
        <f t="shared" ref="I4422:I4485" si="207">IF(AND(C4422=C4421,H4422=H4421,D4421=D4422),I4421,I4421+1)</f>
        <v>2339</v>
      </c>
      <c r="J4422" s="8">
        <f t="shared" ref="J4422:J4485" si="208">IF(I4422=I4424,3,IF(I4422=I4423,2,1))</f>
        <v>1</v>
      </c>
      <c r="K4422" s="6">
        <f t="shared" ref="K4422:K4485" si="209">IF(J4420=3,3,IF(J4421=3,3,IF(J4421=2,2,J4422)))</f>
        <v>3</v>
      </c>
    </row>
    <row r="4423" spans="3:11" x14ac:dyDescent="0.25">
      <c r="C4423" s="14">
        <v>44352</v>
      </c>
      <c r="D4423" s="8">
        <v>0.69097222222222221</v>
      </c>
      <c r="E4423" s="76" t="s">
        <v>225</v>
      </c>
      <c r="F4423" s="8"/>
      <c r="G4423" s="8"/>
      <c r="H4423" s="15">
        <v>9</v>
      </c>
      <c r="I4423" s="13">
        <f t="shared" si="207"/>
        <v>2340</v>
      </c>
      <c r="J4423" s="8">
        <f t="shared" si="208"/>
        <v>3</v>
      </c>
      <c r="K4423" s="6">
        <f t="shared" si="209"/>
        <v>3</v>
      </c>
    </row>
    <row r="4424" spans="3:11" x14ac:dyDescent="0.25">
      <c r="C4424" s="14">
        <v>44352</v>
      </c>
      <c r="D4424" s="8">
        <v>0.69097222222222221</v>
      </c>
      <c r="E4424" s="76" t="s">
        <v>225</v>
      </c>
      <c r="F4424" s="8"/>
      <c r="G4424" s="8"/>
      <c r="H4424" s="15">
        <v>9</v>
      </c>
      <c r="I4424" s="13">
        <f t="shared" si="207"/>
        <v>2340</v>
      </c>
      <c r="J4424" s="8">
        <f t="shared" si="208"/>
        <v>2</v>
      </c>
      <c r="K4424" s="6">
        <f t="shared" si="209"/>
        <v>3</v>
      </c>
    </row>
    <row r="4425" spans="3:11" x14ac:dyDescent="0.25">
      <c r="C4425" s="14">
        <v>44352</v>
      </c>
      <c r="D4425" s="8">
        <v>0.69097222222222221</v>
      </c>
      <c r="E4425" s="76" t="s">
        <v>225</v>
      </c>
      <c r="F4425" s="8"/>
      <c r="G4425" s="8"/>
      <c r="H4425" s="15">
        <v>9</v>
      </c>
      <c r="I4425" s="13">
        <f t="shared" si="207"/>
        <v>2340</v>
      </c>
      <c r="J4425" s="8">
        <f t="shared" si="208"/>
        <v>1</v>
      </c>
      <c r="K4425" s="6">
        <f t="shared" si="209"/>
        <v>3</v>
      </c>
    </row>
    <row r="4426" spans="3:11" x14ac:dyDescent="0.25">
      <c r="C4426" s="14">
        <v>44359</v>
      </c>
      <c r="D4426" s="8">
        <v>0.55902777777777779</v>
      </c>
      <c r="E4426" s="76" t="s">
        <v>231</v>
      </c>
      <c r="F4426" s="8"/>
      <c r="G4426" s="8"/>
      <c r="H4426" s="15">
        <v>4</v>
      </c>
      <c r="I4426" s="13">
        <f t="shared" si="207"/>
        <v>2341</v>
      </c>
      <c r="J4426" s="8">
        <f t="shared" si="208"/>
        <v>3</v>
      </c>
      <c r="K4426" s="6">
        <f t="shared" si="209"/>
        <v>3</v>
      </c>
    </row>
    <row r="4427" spans="3:11" x14ac:dyDescent="0.25">
      <c r="C4427" s="14">
        <v>44359</v>
      </c>
      <c r="D4427" s="8">
        <v>0.55902777777777779</v>
      </c>
      <c r="E4427" s="76" t="s">
        <v>231</v>
      </c>
      <c r="F4427" s="8"/>
      <c r="G4427" s="8"/>
      <c r="H4427" s="15">
        <v>4</v>
      </c>
      <c r="I4427" s="13">
        <f t="shared" si="207"/>
        <v>2341</v>
      </c>
      <c r="J4427" s="8">
        <f t="shared" si="208"/>
        <v>2</v>
      </c>
      <c r="K4427" s="6">
        <f t="shared" si="209"/>
        <v>3</v>
      </c>
    </row>
    <row r="4428" spans="3:11" x14ac:dyDescent="0.25">
      <c r="C4428" s="14">
        <v>44359</v>
      </c>
      <c r="D4428" s="8">
        <v>0.55902777777777779</v>
      </c>
      <c r="E4428" s="76" t="s">
        <v>231</v>
      </c>
      <c r="F4428" s="8"/>
      <c r="G4428" s="8"/>
      <c r="H4428" s="15">
        <v>4</v>
      </c>
      <c r="I4428" s="13">
        <f t="shared" si="207"/>
        <v>2341</v>
      </c>
      <c r="J4428" s="8">
        <f t="shared" si="208"/>
        <v>1</v>
      </c>
      <c r="K4428" s="6">
        <f t="shared" si="209"/>
        <v>3</v>
      </c>
    </row>
    <row r="4429" spans="3:11" x14ac:dyDescent="0.25">
      <c r="C4429" s="14">
        <v>44359</v>
      </c>
      <c r="D4429" s="8">
        <v>0.58680555555555558</v>
      </c>
      <c r="E4429" s="76" t="s">
        <v>231</v>
      </c>
      <c r="F4429" s="8"/>
      <c r="G4429" s="8"/>
      <c r="H4429" s="15">
        <v>5</v>
      </c>
      <c r="I4429" s="13">
        <f t="shared" si="207"/>
        <v>2342</v>
      </c>
      <c r="J4429" s="8">
        <f t="shared" si="208"/>
        <v>3</v>
      </c>
      <c r="K4429" s="6">
        <f t="shared" si="209"/>
        <v>3</v>
      </c>
    </row>
    <row r="4430" spans="3:11" x14ac:dyDescent="0.25">
      <c r="C4430" s="14">
        <v>44359</v>
      </c>
      <c r="D4430" s="8">
        <v>0.58680555555555558</v>
      </c>
      <c r="E4430" s="76" t="s">
        <v>231</v>
      </c>
      <c r="F4430" s="8"/>
      <c r="G4430" s="8"/>
      <c r="H4430" s="15">
        <v>5</v>
      </c>
      <c r="I4430" s="13">
        <f t="shared" si="207"/>
        <v>2342</v>
      </c>
      <c r="J4430" s="8">
        <f t="shared" si="208"/>
        <v>2</v>
      </c>
      <c r="K4430" s="6">
        <f t="shared" si="209"/>
        <v>3</v>
      </c>
    </row>
    <row r="4431" spans="3:11" x14ac:dyDescent="0.25">
      <c r="C4431" s="14">
        <v>44359</v>
      </c>
      <c r="D4431" s="8">
        <v>0.58680555555555558</v>
      </c>
      <c r="E4431" s="76" t="s">
        <v>231</v>
      </c>
      <c r="F4431" s="8"/>
      <c r="G4431" s="8"/>
      <c r="H4431" s="15">
        <v>5</v>
      </c>
      <c r="I4431" s="13">
        <f t="shared" si="207"/>
        <v>2342</v>
      </c>
      <c r="J4431" s="8">
        <f t="shared" si="208"/>
        <v>1</v>
      </c>
      <c r="K4431" s="6">
        <f t="shared" si="209"/>
        <v>3</v>
      </c>
    </row>
    <row r="4432" spans="3:11" x14ac:dyDescent="0.25">
      <c r="C4432" s="14">
        <v>44359</v>
      </c>
      <c r="D4432" s="8">
        <v>0.67013888888888884</v>
      </c>
      <c r="E4432" s="76" t="s">
        <v>231</v>
      </c>
      <c r="F4432" s="8"/>
      <c r="G4432" s="8"/>
      <c r="H4432" s="15">
        <v>8</v>
      </c>
      <c r="I4432" s="13">
        <f t="shared" si="207"/>
        <v>2343</v>
      </c>
      <c r="J4432" s="8">
        <f t="shared" si="208"/>
        <v>3</v>
      </c>
      <c r="K4432" s="6">
        <f t="shared" si="209"/>
        <v>3</v>
      </c>
    </row>
    <row r="4433" spans="3:11" x14ac:dyDescent="0.25">
      <c r="C4433" s="14">
        <v>44359</v>
      </c>
      <c r="D4433" s="8">
        <v>0.67013888888888884</v>
      </c>
      <c r="E4433" s="76" t="s">
        <v>231</v>
      </c>
      <c r="F4433" s="8"/>
      <c r="G4433" s="8"/>
      <c r="H4433" s="15">
        <v>8</v>
      </c>
      <c r="I4433" s="13">
        <f t="shared" si="207"/>
        <v>2343</v>
      </c>
      <c r="J4433" s="8">
        <f t="shared" si="208"/>
        <v>2</v>
      </c>
      <c r="K4433" s="6">
        <f t="shared" si="209"/>
        <v>3</v>
      </c>
    </row>
    <row r="4434" spans="3:11" x14ac:dyDescent="0.25">
      <c r="C4434" s="14">
        <v>44359</v>
      </c>
      <c r="D4434" s="8">
        <v>0.67013888888888884</v>
      </c>
      <c r="E4434" s="76" t="s">
        <v>231</v>
      </c>
      <c r="F4434" s="8"/>
      <c r="G4434" s="8"/>
      <c r="H4434" s="15">
        <v>8</v>
      </c>
      <c r="I4434" s="13">
        <f t="shared" si="207"/>
        <v>2343</v>
      </c>
      <c r="J4434" s="8">
        <f t="shared" si="208"/>
        <v>1</v>
      </c>
      <c r="K4434" s="6">
        <f t="shared" si="209"/>
        <v>3</v>
      </c>
    </row>
    <row r="4435" spans="3:11" x14ac:dyDescent="0.25">
      <c r="C4435" s="14">
        <v>44359</v>
      </c>
      <c r="D4435" s="8">
        <v>0.69097222222222221</v>
      </c>
      <c r="E4435" s="76" t="s">
        <v>231</v>
      </c>
      <c r="F4435" s="8"/>
      <c r="G4435" s="8"/>
      <c r="H4435" s="15">
        <v>9</v>
      </c>
      <c r="I4435" s="13">
        <f t="shared" si="207"/>
        <v>2344</v>
      </c>
      <c r="J4435" s="8">
        <f t="shared" si="208"/>
        <v>3</v>
      </c>
      <c r="K4435" s="6">
        <f t="shared" si="209"/>
        <v>3</v>
      </c>
    </row>
    <row r="4436" spans="3:11" x14ac:dyDescent="0.25">
      <c r="C4436" s="14">
        <v>44359</v>
      </c>
      <c r="D4436" s="8">
        <v>0.69097222222222221</v>
      </c>
      <c r="E4436" s="76" t="s">
        <v>231</v>
      </c>
      <c r="F4436" s="8"/>
      <c r="G4436" s="8"/>
      <c r="H4436" s="15">
        <v>9</v>
      </c>
      <c r="I4436" s="13">
        <f t="shared" si="207"/>
        <v>2344</v>
      </c>
      <c r="J4436" s="8">
        <f t="shared" si="208"/>
        <v>2</v>
      </c>
      <c r="K4436" s="6">
        <f t="shared" si="209"/>
        <v>3</v>
      </c>
    </row>
    <row r="4437" spans="3:11" x14ac:dyDescent="0.25">
      <c r="C4437" s="14">
        <v>44359</v>
      </c>
      <c r="D4437" s="8">
        <v>0.69097222222222221</v>
      </c>
      <c r="E4437" s="76" t="s">
        <v>231</v>
      </c>
      <c r="F4437" s="8"/>
      <c r="G4437" s="8"/>
      <c r="H4437" s="15">
        <v>9</v>
      </c>
      <c r="I4437" s="13">
        <f t="shared" si="207"/>
        <v>2344</v>
      </c>
      <c r="J4437" s="8">
        <f t="shared" si="208"/>
        <v>1</v>
      </c>
      <c r="K4437" s="6">
        <f t="shared" si="209"/>
        <v>3</v>
      </c>
    </row>
    <row r="4438" spans="3:11" x14ac:dyDescent="0.25">
      <c r="C4438" s="14">
        <v>44366</v>
      </c>
      <c r="D4438" s="8">
        <v>0.51388888888888895</v>
      </c>
      <c r="E4438" s="76" t="s">
        <v>225</v>
      </c>
      <c r="F4438" s="8"/>
      <c r="G4438" s="8"/>
      <c r="H4438" s="15">
        <v>2</v>
      </c>
      <c r="I4438" s="13">
        <f t="shared" si="207"/>
        <v>2345</v>
      </c>
      <c r="J4438" s="8">
        <f t="shared" si="208"/>
        <v>3</v>
      </c>
      <c r="K4438" s="6">
        <f t="shared" si="209"/>
        <v>3</v>
      </c>
    </row>
    <row r="4439" spans="3:11" x14ac:dyDescent="0.25">
      <c r="C4439" s="14">
        <v>44366</v>
      </c>
      <c r="D4439" s="8">
        <v>0.51388888888888895</v>
      </c>
      <c r="E4439" s="76" t="s">
        <v>225</v>
      </c>
      <c r="F4439" s="8"/>
      <c r="G4439" s="8"/>
      <c r="H4439" s="15">
        <v>2</v>
      </c>
      <c r="I4439" s="13">
        <f t="shared" si="207"/>
        <v>2345</v>
      </c>
      <c r="J4439" s="8">
        <f t="shared" si="208"/>
        <v>2</v>
      </c>
      <c r="K4439" s="6">
        <f t="shared" si="209"/>
        <v>3</v>
      </c>
    </row>
    <row r="4440" spans="3:11" x14ac:dyDescent="0.25">
      <c r="C4440" s="14">
        <v>44366</v>
      </c>
      <c r="D4440" s="8">
        <v>0.51388888888888895</v>
      </c>
      <c r="E4440" s="76" t="s">
        <v>225</v>
      </c>
      <c r="F4440" s="8"/>
      <c r="G4440" s="8"/>
      <c r="H4440" s="15">
        <v>2</v>
      </c>
      <c r="I4440" s="13">
        <f t="shared" si="207"/>
        <v>2345</v>
      </c>
      <c r="J4440" s="8">
        <f t="shared" si="208"/>
        <v>1</v>
      </c>
      <c r="K4440" s="6">
        <f t="shared" si="209"/>
        <v>3</v>
      </c>
    </row>
    <row r="4441" spans="3:11" x14ac:dyDescent="0.25">
      <c r="C4441" s="14">
        <v>44366</v>
      </c>
      <c r="D4441" s="8">
        <v>0.5625</v>
      </c>
      <c r="E4441" s="76" t="s">
        <v>225</v>
      </c>
      <c r="F4441" s="8"/>
      <c r="G4441" s="8"/>
      <c r="H4441" s="15">
        <v>4</v>
      </c>
      <c r="I4441" s="13">
        <f t="shared" si="207"/>
        <v>2346</v>
      </c>
      <c r="J4441" s="8">
        <f t="shared" si="208"/>
        <v>3</v>
      </c>
      <c r="K4441" s="6">
        <f t="shared" si="209"/>
        <v>3</v>
      </c>
    </row>
    <row r="4442" spans="3:11" x14ac:dyDescent="0.25">
      <c r="C4442" s="14">
        <v>44366</v>
      </c>
      <c r="D4442" s="8">
        <v>0.5625</v>
      </c>
      <c r="E4442" s="76" t="s">
        <v>225</v>
      </c>
      <c r="F4442" s="8"/>
      <c r="G4442" s="8"/>
      <c r="H4442" s="15">
        <v>4</v>
      </c>
      <c r="I4442" s="13">
        <f t="shared" si="207"/>
        <v>2346</v>
      </c>
      <c r="J4442" s="8">
        <f t="shared" si="208"/>
        <v>2</v>
      </c>
      <c r="K4442" s="6">
        <f t="shared" si="209"/>
        <v>3</v>
      </c>
    </row>
    <row r="4443" spans="3:11" x14ac:dyDescent="0.25">
      <c r="C4443" s="14">
        <v>44366</v>
      </c>
      <c r="D4443" s="8">
        <v>0.5625</v>
      </c>
      <c r="E4443" s="76" t="s">
        <v>225</v>
      </c>
      <c r="F4443" s="8"/>
      <c r="G4443" s="8"/>
      <c r="H4443" s="15">
        <v>4</v>
      </c>
      <c r="I4443" s="13">
        <f t="shared" si="207"/>
        <v>2346</v>
      </c>
      <c r="J4443" s="8">
        <f t="shared" si="208"/>
        <v>1</v>
      </c>
      <c r="K4443" s="6">
        <f t="shared" si="209"/>
        <v>3</v>
      </c>
    </row>
    <row r="4444" spans="3:11" x14ac:dyDescent="0.25">
      <c r="C4444" s="14">
        <v>44366</v>
      </c>
      <c r="D4444" s="8">
        <v>0.58680555555555558</v>
      </c>
      <c r="E4444" s="76" t="s">
        <v>225</v>
      </c>
      <c r="F4444" s="8"/>
      <c r="G4444" s="8"/>
      <c r="H4444" s="15">
        <v>5</v>
      </c>
      <c r="I4444" s="13">
        <f t="shared" si="207"/>
        <v>2347</v>
      </c>
      <c r="J4444" s="8">
        <f t="shared" si="208"/>
        <v>3</v>
      </c>
      <c r="K4444" s="6">
        <f t="shared" si="209"/>
        <v>3</v>
      </c>
    </row>
    <row r="4445" spans="3:11" x14ac:dyDescent="0.25">
      <c r="C4445" s="14">
        <v>44366</v>
      </c>
      <c r="D4445" s="8">
        <v>0.58680555555555558</v>
      </c>
      <c r="E4445" s="76" t="s">
        <v>225</v>
      </c>
      <c r="F4445" s="8"/>
      <c r="G4445" s="8"/>
      <c r="H4445" s="15">
        <v>5</v>
      </c>
      <c r="I4445" s="13">
        <f t="shared" si="207"/>
        <v>2347</v>
      </c>
      <c r="J4445" s="8">
        <f t="shared" si="208"/>
        <v>2</v>
      </c>
      <c r="K4445" s="6">
        <f t="shared" si="209"/>
        <v>3</v>
      </c>
    </row>
    <row r="4446" spans="3:11" x14ac:dyDescent="0.25">
      <c r="C4446" s="14">
        <v>44366</v>
      </c>
      <c r="D4446" s="8">
        <v>0.58680555555555558</v>
      </c>
      <c r="E4446" s="76" t="s">
        <v>225</v>
      </c>
      <c r="F4446" s="8"/>
      <c r="G4446" s="8"/>
      <c r="H4446" s="15">
        <v>5</v>
      </c>
      <c r="I4446" s="13">
        <f t="shared" si="207"/>
        <v>2347</v>
      </c>
      <c r="J4446" s="8">
        <f t="shared" si="208"/>
        <v>1</v>
      </c>
      <c r="K4446" s="6">
        <f t="shared" si="209"/>
        <v>3</v>
      </c>
    </row>
    <row r="4447" spans="3:11" x14ac:dyDescent="0.25">
      <c r="C4447" s="14">
        <v>44366</v>
      </c>
      <c r="D4447" s="8">
        <v>0.66666666666666663</v>
      </c>
      <c r="E4447" s="76" t="s">
        <v>225</v>
      </c>
      <c r="F4447" s="8"/>
      <c r="G4447" s="8"/>
      <c r="H4447" s="15">
        <v>8</v>
      </c>
      <c r="I4447" s="13">
        <f t="shared" si="207"/>
        <v>2348</v>
      </c>
      <c r="J4447" s="8">
        <f t="shared" si="208"/>
        <v>3</v>
      </c>
      <c r="K4447" s="6">
        <f t="shared" si="209"/>
        <v>3</v>
      </c>
    </row>
    <row r="4448" spans="3:11" x14ac:dyDescent="0.25">
      <c r="C4448" s="14">
        <v>44366</v>
      </c>
      <c r="D4448" s="8">
        <v>0.66666666666666663</v>
      </c>
      <c r="E4448" s="76" t="s">
        <v>225</v>
      </c>
      <c r="F4448" s="8"/>
      <c r="G4448" s="8"/>
      <c r="H4448" s="15">
        <v>8</v>
      </c>
      <c r="I4448" s="13">
        <f t="shared" si="207"/>
        <v>2348</v>
      </c>
      <c r="J4448" s="8">
        <f t="shared" si="208"/>
        <v>2</v>
      </c>
      <c r="K4448" s="6">
        <f t="shared" si="209"/>
        <v>3</v>
      </c>
    </row>
    <row r="4449" spans="3:11" x14ac:dyDescent="0.25">
      <c r="C4449" s="14">
        <v>44366</v>
      </c>
      <c r="D4449" s="8">
        <v>0.66666666666666663</v>
      </c>
      <c r="E4449" s="76" t="s">
        <v>225</v>
      </c>
      <c r="F4449" s="8"/>
      <c r="G4449" s="8"/>
      <c r="H4449" s="15">
        <v>8</v>
      </c>
      <c r="I4449" s="13">
        <f t="shared" si="207"/>
        <v>2348</v>
      </c>
      <c r="J4449" s="8">
        <f t="shared" si="208"/>
        <v>1</v>
      </c>
      <c r="K4449" s="6">
        <f t="shared" si="209"/>
        <v>3</v>
      </c>
    </row>
    <row r="4450" spans="3:11" x14ac:dyDescent="0.25">
      <c r="C4450" s="14">
        <v>44366</v>
      </c>
      <c r="D4450" s="8">
        <v>0.68888888888888899</v>
      </c>
      <c r="E4450" s="76" t="s">
        <v>225</v>
      </c>
      <c r="F4450" s="8"/>
      <c r="G4450" s="8"/>
      <c r="H4450" s="15">
        <v>9</v>
      </c>
      <c r="I4450" s="13">
        <f t="shared" si="207"/>
        <v>2349</v>
      </c>
      <c r="J4450" s="8">
        <f t="shared" si="208"/>
        <v>3</v>
      </c>
      <c r="K4450" s="6">
        <f t="shared" si="209"/>
        <v>3</v>
      </c>
    </row>
    <row r="4451" spans="3:11" x14ac:dyDescent="0.25">
      <c r="C4451" s="14">
        <v>44366</v>
      </c>
      <c r="D4451" s="8">
        <v>0.68888888888888899</v>
      </c>
      <c r="E4451" s="76" t="s">
        <v>225</v>
      </c>
      <c r="F4451" s="8"/>
      <c r="G4451" s="8"/>
      <c r="H4451" s="15">
        <v>9</v>
      </c>
      <c r="I4451" s="13">
        <f t="shared" si="207"/>
        <v>2349</v>
      </c>
      <c r="J4451" s="8">
        <f t="shared" si="208"/>
        <v>2</v>
      </c>
      <c r="K4451" s="6">
        <f t="shared" si="209"/>
        <v>3</v>
      </c>
    </row>
    <row r="4452" spans="3:11" x14ac:dyDescent="0.25">
      <c r="C4452" s="14">
        <v>44366</v>
      </c>
      <c r="D4452" s="8">
        <v>0.68888888888888899</v>
      </c>
      <c r="E4452" s="76" t="s">
        <v>225</v>
      </c>
      <c r="F4452" s="8"/>
      <c r="G4452" s="8"/>
      <c r="H4452" s="15">
        <v>9</v>
      </c>
      <c r="I4452" s="13">
        <f t="shared" si="207"/>
        <v>2349</v>
      </c>
      <c r="J4452" s="8">
        <f t="shared" si="208"/>
        <v>1</v>
      </c>
      <c r="K4452" s="6">
        <f t="shared" si="209"/>
        <v>3</v>
      </c>
    </row>
    <row r="4453" spans="3:11" x14ac:dyDescent="0.25">
      <c r="C4453" s="14">
        <v>44373</v>
      </c>
      <c r="D4453" s="8">
        <v>0.61805555555555558</v>
      </c>
      <c r="E4453" s="76" t="s">
        <v>107</v>
      </c>
      <c r="F4453" s="8"/>
      <c r="G4453" s="8"/>
      <c r="H4453" s="15">
        <v>6</v>
      </c>
      <c r="I4453" s="13">
        <f t="shared" si="207"/>
        <v>2350</v>
      </c>
      <c r="J4453" s="8">
        <f t="shared" si="208"/>
        <v>3</v>
      </c>
      <c r="K4453" s="6">
        <f t="shared" si="209"/>
        <v>3</v>
      </c>
    </row>
    <row r="4454" spans="3:11" x14ac:dyDescent="0.25">
      <c r="C4454" s="14">
        <v>44373</v>
      </c>
      <c r="D4454" s="8">
        <v>0.61805555555555558</v>
      </c>
      <c r="E4454" s="76" t="s">
        <v>107</v>
      </c>
      <c r="F4454" s="8"/>
      <c r="G4454" s="8"/>
      <c r="H4454" s="15">
        <v>6</v>
      </c>
      <c r="I4454" s="13">
        <f t="shared" si="207"/>
        <v>2350</v>
      </c>
      <c r="J4454" s="8">
        <f t="shared" si="208"/>
        <v>2</v>
      </c>
      <c r="K4454" s="6">
        <f t="shared" si="209"/>
        <v>3</v>
      </c>
    </row>
    <row r="4455" spans="3:11" x14ac:dyDescent="0.25">
      <c r="C4455" s="14">
        <v>44373</v>
      </c>
      <c r="D4455" s="8">
        <v>0.61805555555555558</v>
      </c>
      <c r="E4455" s="76" t="s">
        <v>107</v>
      </c>
      <c r="F4455" s="8"/>
      <c r="G4455" s="8"/>
      <c r="H4455" s="15">
        <v>6</v>
      </c>
      <c r="I4455" s="13">
        <f t="shared" si="207"/>
        <v>2350</v>
      </c>
      <c r="J4455" s="8">
        <f t="shared" si="208"/>
        <v>1</v>
      </c>
      <c r="K4455" s="6">
        <f t="shared" si="209"/>
        <v>3</v>
      </c>
    </row>
    <row r="4456" spans="3:11" x14ac:dyDescent="0.25">
      <c r="C4456" s="14">
        <v>44373</v>
      </c>
      <c r="D4456" s="8">
        <v>0.64583333333333337</v>
      </c>
      <c r="E4456" s="76" t="s">
        <v>107</v>
      </c>
      <c r="F4456" s="8"/>
      <c r="G4456" s="8"/>
      <c r="H4456" s="15">
        <v>7</v>
      </c>
      <c r="I4456" s="13">
        <f t="shared" si="207"/>
        <v>2351</v>
      </c>
      <c r="J4456" s="8">
        <f t="shared" si="208"/>
        <v>3</v>
      </c>
      <c r="K4456" s="6">
        <f t="shared" si="209"/>
        <v>3</v>
      </c>
    </row>
    <row r="4457" spans="3:11" x14ac:dyDescent="0.25">
      <c r="C4457" s="14">
        <v>44373</v>
      </c>
      <c r="D4457" s="8">
        <v>0.64583333333333337</v>
      </c>
      <c r="E4457" s="76" t="s">
        <v>107</v>
      </c>
      <c r="F4457" s="8"/>
      <c r="G4457" s="8"/>
      <c r="H4457" s="15">
        <v>7</v>
      </c>
      <c r="I4457" s="13">
        <f t="shared" si="207"/>
        <v>2351</v>
      </c>
      <c r="J4457" s="8">
        <f t="shared" si="208"/>
        <v>2</v>
      </c>
      <c r="K4457" s="6">
        <f t="shared" si="209"/>
        <v>3</v>
      </c>
    </row>
    <row r="4458" spans="3:11" x14ac:dyDescent="0.25">
      <c r="C4458" s="14">
        <v>44373</v>
      </c>
      <c r="D4458" s="8">
        <v>0.64583333333333337</v>
      </c>
      <c r="E4458" s="76" t="s">
        <v>107</v>
      </c>
      <c r="F4458" s="8"/>
      <c r="G4458" s="8"/>
      <c r="H4458" s="15">
        <v>7</v>
      </c>
      <c r="I4458" s="13">
        <f t="shared" si="207"/>
        <v>2351</v>
      </c>
      <c r="J4458" s="8">
        <f t="shared" si="208"/>
        <v>1</v>
      </c>
      <c r="K4458" s="6">
        <f t="shared" si="209"/>
        <v>3</v>
      </c>
    </row>
    <row r="4459" spans="3:11" x14ac:dyDescent="0.25">
      <c r="C4459" s="14">
        <v>44373</v>
      </c>
      <c r="D4459" s="8">
        <v>0.67013888888888884</v>
      </c>
      <c r="E4459" s="76" t="s">
        <v>107</v>
      </c>
      <c r="F4459" s="8"/>
      <c r="G4459" s="8"/>
      <c r="H4459" s="15">
        <v>8</v>
      </c>
      <c r="I4459" s="13">
        <f t="shared" si="207"/>
        <v>2352</v>
      </c>
      <c r="J4459" s="8">
        <f t="shared" si="208"/>
        <v>3</v>
      </c>
      <c r="K4459" s="6">
        <f t="shared" si="209"/>
        <v>3</v>
      </c>
    </row>
    <row r="4460" spans="3:11" x14ac:dyDescent="0.25">
      <c r="C4460" s="14">
        <v>44373</v>
      </c>
      <c r="D4460" s="8">
        <v>0.67013888888888884</v>
      </c>
      <c r="E4460" s="76" t="s">
        <v>107</v>
      </c>
      <c r="F4460" s="8"/>
      <c r="G4460" s="8"/>
      <c r="H4460" s="15">
        <v>8</v>
      </c>
      <c r="I4460" s="13">
        <f t="shared" si="207"/>
        <v>2352</v>
      </c>
      <c r="J4460" s="8">
        <f t="shared" si="208"/>
        <v>2</v>
      </c>
      <c r="K4460" s="6">
        <f t="shared" si="209"/>
        <v>3</v>
      </c>
    </row>
    <row r="4461" spans="3:11" x14ac:dyDescent="0.25">
      <c r="C4461" s="14">
        <v>44373</v>
      </c>
      <c r="D4461" s="8">
        <v>0.67013888888888884</v>
      </c>
      <c r="E4461" s="76" t="s">
        <v>107</v>
      </c>
      <c r="F4461" s="8"/>
      <c r="G4461" s="8"/>
      <c r="H4461" s="15">
        <v>8</v>
      </c>
      <c r="I4461" s="13">
        <f t="shared" si="207"/>
        <v>2352</v>
      </c>
      <c r="J4461" s="8">
        <f t="shared" si="208"/>
        <v>1</v>
      </c>
      <c r="K4461" s="6">
        <f t="shared" si="209"/>
        <v>3</v>
      </c>
    </row>
    <row r="4462" spans="3:11" x14ac:dyDescent="0.25">
      <c r="C4462" s="14">
        <v>44373</v>
      </c>
      <c r="D4462" s="8">
        <v>0.69305555555555554</v>
      </c>
      <c r="E4462" s="76" t="s">
        <v>107</v>
      </c>
      <c r="F4462" s="8"/>
      <c r="G4462" s="8"/>
      <c r="H4462" s="15">
        <v>9</v>
      </c>
      <c r="I4462" s="13">
        <f t="shared" si="207"/>
        <v>2353</v>
      </c>
      <c r="J4462" s="8">
        <f t="shared" si="208"/>
        <v>3</v>
      </c>
      <c r="K4462" s="6">
        <f t="shared" si="209"/>
        <v>3</v>
      </c>
    </row>
    <row r="4463" spans="3:11" x14ac:dyDescent="0.25">
      <c r="C4463" s="14">
        <v>44373</v>
      </c>
      <c r="D4463" s="8">
        <v>0.69305555555555554</v>
      </c>
      <c r="E4463" s="76" t="s">
        <v>107</v>
      </c>
      <c r="F4463" s="8"/>
      <c r="G4463" s="8"/>
      <c r="H4463" s="15">
        <v>9</v>
      </c>
      <c r="I4463" s="13">
        <f t="shared" si="207"/>
        <v>2353</v>
      </c>
      <c r="J4463" s="8">
        <f t="shared" si="208"/>
        <v>2</v>
      </c>
      <c r="K4463" s="6">
        <f t="shared" si="209"/>
        <v>3</v>
      </c>
    </row>
    <row r="4464" spans="3:11" x14ac:dyDescent="0.25">
      <c r="C4464" s="14">
        <v>44373</v>
      </c>
      <c r="D4464" s="8">
        <v>0.69305555555555554</v>
      </c>
      <c r="E4464" s="76" t="s">
        <v>107</v>
      </c>
      <c r="F4464" s="8"/>
      <c r="G4464" s="8"/>
      <c r="H4464" s="15">
        <v>9</v>
      </c>
      <c r="I4464" s="13">
        <f t="shared" si="207"/>
        <v>2353</v>
      </c>
      <c r="J4464" s="8">
        <f t="shared" si="208"/>
        <v>1</v>
      </c>
      <c r="K4464" s="6">
        <f t="shared" si="209"/>
        <v>3</v>
      </c>
    </row>
    <row r="4465" spans="3:11" x14ac:dyDescent="0.25">
      <c r="C4465" s="14">
        <v>44380</v>
      </c>
      <c r="D4465" s="8">
        <v>0.54166666666666663</v>
      </c>
      <c r="E4465" s="76" t="s">
        <v>225</v>
      </c>
      <c r="F4465" s="8"/>
      <c r="G4465" s="8"/>
      <c r="H4465" s="15">
        <v>3</v>
      </c>
      <c r="I4465" s="13">
        <f t="shared" si="207"/>
        <v>2354</v>
      </c>
      <c r="J4465" s="8">
        <f t="shared" si="208"/>
        <v>1</v>
      </c>
      <c r="K4465" s="6">
        <f t="shared" si="209"/>
        <v>1</v>
      </c>
    </row>
    <row r="4466" spans="3:11" x14ac:dyDescent="0.25">
      <c r="C4466" s="14">
        <v>44380</v>
      </c>
      <c r="D4466" s="8">
        <v>0.62152777777777779</v>
      </c>
      <c r="E4466" s="76" t="s">
        <v>225</v>
      </c>
      <c r="F4466" s="8"/>
      <c r="G4466" s="8"/>
      <c r="H4466" s="15">
        <v>6</v>
      </c>
      <c r="I4466" s="13">
        <f t="shared" si="207"/>
        <v>2355</v>
      </c>
      <c r="J4466" s="8">
        <f t="shared" si="208"/>
        <v>3</v>
      </c>
      <c r="K4466" s="6">
        <f t="shared" si="209"/>
        <v>3</v>
      </c>
    </row>
    <row r="4467" spans="3:11" x14ac:dyDescent="0.25">
      <c r="C4467" s="14">
        <v>44380</v>
      </c>
      <c r="D4467" s="8">
        <v>0.62152777777777779</v>
      </c>
      <c r="E4467" s="76" t="s">
        <v>225</v>
      </c>
      <c r="F4467" s="8"/>
      <c r="G4467" s="8"/>
      <c r="H4467" s="15">
        <v>6</v>
      </c>
      <c r="I4467" s="13">
        <f t="shared" si="207"/>
        <v>2355</v>
      </c>
      <c r="J4467" s="8">
        <f t="shared" si="208"/>
        <v>2</v>
      </c>
      <c r="K4467" s="6">
        <f t="shared" si="209"/>
        <v>3</v>
      </c>
    </row>
    <row r="4468" spans="3:11" x14ac:dyDescent="0.25">
      <c r="C4468" s="14">
        <v>44380</v>
      </c>
      <c r="D4468" s="8">
        <v>0.62152777777777779</v>
      </c>
      <c r="E4468" s="76" t="s">
        <v>225</v>
      </c>
      <c r="F4468" s="8"/>
      <c r="G4468" s="8"/>
      <c r="H4468" s="15">
        <v>6</v>
      </c>
      <c r="I4468" s="13">
        <f t="shared" si="207"/>
        <v>2355</v>
      </c>
      <c r="J4468" s="8">
        <f t="shared" si="208"/>
        <v>1</v>
      </c>
      <c r="K4468" s="6">
        <f t="shared" si="209"/>
        <v>3</v>
      </c>
    </row>
    <row r="4469" spans="3:11" x14ac:dyDescent="0.25">
      <c r="C4469" s="14">
        <v>44380</v>
      </c>
      <c r="D4469" s="8">
        <v>0.67013888888888884</v>
      </c>
      <c r="E4469" s="76" t="s">
        <v>225</v>
      </c>
      <c r="F4469" s="8"/>
      <c r="G4469" s="8"/>
      <c r="H4469" s="15">
        <v>8</v>
      </c>
      <c r="I4469" s="13">
        <f t="shared" si="207"/>
        <v>2356</v>
      </c>
      <c r="J4469" s="8">
        <f t="shared" si="208"/>
        <v>3</v>
      </c>
      <c r="K4469" s="6">
        <f t="shared" si="209"/>
        <v>3</v>
      </c>
    </row>
    <row r="4470" spans="3:11" x14ac:dyDescent="0.25">
      <c r="C4470" s="14">
        <v>44380</v>
      </c>
      <c r="D4470" s="8">
        <v>0.67013888888888884</v>
      </c>
      <c r="E4470" s="76" t="s">
        <v>225</v>
      </c>
      <c r="F4470" s="8"/>
      <c r="G4470" s="8"/>
      <c r="H4470" s="15">
        <v>8</v>
      </c>
      <c r="I4470" s="13">
        <f t="shared" si="207"/>
        <v>2356</v>
      </c>
      <c r="J4470" s="8">
        <f t="shared" si="208"/>
        <v>2</v>
      </c>
      <c r="K4470" s="6">
        <f t="shared" si="209"/>
        <v>3</v>
      </c>
    </row>
    <row r="4471" spans="3:11" x14ac:dyDescent="0.25">
      <c r="C4471" s="14">
        <v>44380</v>
      </c>
      <c r="D4471" s="8">
        <v>0.67013888888888884</v>
      </c>
      <c r="E4471" s="76" t="s">
        <v>225</v>
      </c>
      <c r="F4471" s="8"/>
      <c r="G4471" s="8"/>
      <c r="H4471" s="15">
        <v>8</v>
      </c>
      <c r="I4471" s="13">
        <f t="shared" si="207"/>
        <v>2356</v>
      </c>
      <c r="J4471" s="8">
        <f t="shared" si="208"/>
        <v>1</v>
      </c>
      <c r="K4471" s="6">
        <f t="shared" si="209"/>
        <v>3</v>
      </c>
    </row>
    <row r="4472" spans="3:11" x14ac:dyDescent="0.25">
      <c r="C4472" s="14">
        <v>44380</v>
      </c>
      <c r="D4472" s="8">
        <v>0.69097222222222221</v>
      </c>
      <c r="E4472" s="76" t="s">
        <v>225</v>
      </c>
      <c r="F4472" s="8"/>
      <c r="G4472" s="8"/>
      <c r="H4472" s="15">
        <v>9</v>
      </c>
      <c r="I4472" s="13">
        <f t="shared" si="207"/>
        <v>2357</v>
      </c>
      <c r="J4472" s="8">
        <f t="shared" si="208"/>
        <v>3</v>
      </c>
      <c r="K4472" s="6">
        <f t="shared" si="209"/>
        <v>3</v>
      </c>
    </row>
    <row r="4473" spans="3:11" x14ac:dyDescent="0.25">
      <c r="C4473" s="14">
        <v>44380</v>
      </c>
      <c r="D4473" s="8">
        <v>0.69097222222222221</v>
      </c>
      <c r="E4473" s="76" t="s">
        <v>225</v>
      </c>
      <c r="F4473" s="8"/>
      <c r="G4473" s="8"/>
      <c r="H4473" s="15">
        <v>9</v>
      </c>
      <c r="I4473" s="13">
        <f t="shared" si="207"/>
        <v>2357</v>
      </c>
      <c r="J4473" s="8">
        <f t="shared" si="208"/>
        <v>2</v>
      </c>
      <c r="K4473" s="6">
        <f t="shared" si="209"/>
        <v>3</v>
      </c>
    </row>
    <row r="4474" spans="3:11" x14ac:dyDescent="0.25">
      <c r="C4474" s="14">
        <v>44380</v>
      </c>
      <c r="D4474" s="8">
        <v>0.69097222222222221</v>
      </c>
      <c r="E4474" s="76" t="s">
        <v>225</v>
      </c>
      <c r="F4474" s="8"/>
      <c r="G4474" s="8"/>
      <c r="H4474" s="15">
        <v>9</v>
      </c>
      <c r="I4474" s="13">
        <f t="shared" si="207"/>
        <v>2357</v>
      </c>
      <c r="J4474" s="8">
        <f t="shared" si="208"/>
        <v>1</v>
      </c>
      <c r="K4474" s="6">
        <f t="shared" si="209"/>
        <v>3</v>
      </c>
    </row>
    <row r="4475" spans="3:11" x14ac:dyDescent="0.25">
      <c r="C4475" s="14">
        <v>44387</v>
      </c>
      <c r="D4475" s="8">
        <v>0.59375</v>
      </c>
      <c r="E4475" s="76" t="s">
        <v>107</v>
      </c>
      <c r="F4475" s="8"/>
      <c r="G4475" s="8"/>
      <c r="H4475" s="15">
        <v>5</v>
      </c>
      <c r="I4475" s="13">
        <f t="shared" si="207"/>
        <v>2358</v>
      </c>
      <c r="J4475" s="8">
        <f t="shared" si="208"/>
        <v>3</v>
      </c>
      <c r="K4475" s="6">
        <f t="shared" si="209"/>
        <v>3</v>
      </c>
    </row>
    <row r="4476" spans="3:11" x14ac:dyDescent="0.25">
      <c r="C4476" s="14">
        <v>44387</v>
      </c>
      <c r="D4476" s="8">
        <v>0.59375</v>
      </c>
      <c r="E4476" s="76" t="s">
        <v>107</v>
      </c>
      <c r="F4476" s="8"/>
      <c r="G4476" s="8"/>
      <c r="H4476" s="15">
        <v>5</v>
      </c>
      <c r="I4476" s="13">
        <f t="shared" si="207"/>
        <v>2358</v>
      </c>
      <c r="J4476" s="8">
        <f t="shared" si="208"/>
        <v>2</v>
      </c>
      <c r="K4476" s="6">
        <f t="shared" si="209"/>
        <v>3</v>
      </c>
    </row>
    <row r="4477" spans="3:11" x14ac:dyDescent="0.25">
      <c r="C4477" s="14">
        <v>44387</v>
      </c>
      <c r="D4477" s="8">
        <v>0.59375</v>
      </c>
      <c r="E4477" s="76" t="s">
        <v>107</v>
      </c>
      <c r="F4477" s="8"/>
      <c r="G4477" s="8"/>
      <c r="H4477" s="15">
        <v>5</v>
      </c>
      <c r="I4477" s="13">
        <f t="shared" si="207"/>
        <v>2358</v>
      </c>
      <c r="J4477" s="8">
        <f t="shared" si="208"/>
        <v>1</v>
      </c>
      <c r="K4477" s="6">
        <f t="shared" si="209"/>
        <v>3</v>
      </c>
    </row>
    <row r="4478" spans="3:11" x14ac:dyDescent="0.25">
      <c r="C4478" s="14">
        <v>44387</v>
      </c>
      <c r="D4478" s="8">
        <v>0.64930555555555558</v>
      </c>
      <c r="E4478" s="76" t="s">
        <v>107</v>
      </c>
      <c r="F4478" s="8"/>
      <c r="G4478" s="8"/>
      <c r="H4478" s="15">
        <v>7</v>
      </c>
      <c r="I4478" s="13">
        <f t="shared" si="207"/>
        <v>2359</v>
      </c>
      <c r="J4478" s="8">
        <f t="shared" si="208"/>
        <v>3</v>
      </c>
      <c r="K4478" s="6">
        <f t="shared" si="209"/>
        <v>3</v>
      </c>
    </row>
    <row r="4479" spans="3:11" x14ac:dyDescent="0.25">
      <c r="C4479" s="14">
        <v>44387</v>
      </c>
      <c r="D4479" s="8">
        <v>0.64930555555555558</v>
      </c>
      <c r="E4479" s="76" t="s">
        <v>107</v>
      </c>
      <c r="F4479" s="8"/>
      <c r="G4479" s="8"/>
      <c r="H4479" s="15">
        <v>7</v>
      </c>
      <c r="I4479" s="13">
        <f t="shared" si="207"/>
        <v>2359</v>
      </c>
      <c r="J4479" s="8">
        <f t="shared" si="208"/>
        <v>2</v>
      </c>
      <c r="K4479" s="6">
        <f t="shared" si="209"/>
        <v>3</v>
      </c>
    </row>
    <row r="4480" spans="3:11" x14ac:dyDescent="0.25">
      <c r="C4480" s="14">
        <v>44387</v>
      </c>
      <c r="D4480" s="8">
        <v>0.64930555555555558</v>
      </c>
      <c r="E4480" s="76" t="s">
        <v>107</v>
      </c>
      <c r="F4480" s="8"/>
      <c r="G4480" s="8"/>
      <c r="H4480" s="15">
        <v>7</v>
      </c>
      <c r="I4480" s="13">
        <f t="shared" si="207"/>
        <v>2359</v>
      </c>
      <c r="J4480" s="8">
        <f t="shared" si="208"/>
        <v>1</v>
      </c>
      <c r="K4480" s="6">
        <f t="shared" si="209"/>
        <v>3</v>
      </c>
    </row>
    <row r="4481" spans="3:11" x14ac:dyDescent="0.25">
      <c r="C4481" s="14">
        <v>44387</v>
      </c>
      <c r="D4481" s="8">
        <v>0.67361111111111116</v>
      </c>
      <c r="E4481" s="76" t="s">
        <v>107</v>
      </c>
      <c r="F4481" s="8"/>
      <c r="G4481" s="8"/>
      <c r="H4481" s="15">
        <v>8</v>
      </c>
      <c r="I4481" s="13">
        <f t="shared" si="207"/>
        <v>2360</v>
      </c>
      <c r="J4481" s="8">
        <f t="shared" si="208"/>
        <v>3</v>
      </c>
      <c r="K4481" s="6">
        <f t="shared" si="209"/>
        <v>3</v>
      </c>
    </row>
    <row r="4482" spans="3:11" x14ac:dyDescent="0.25">
      <c r="C4482" s="14">
        <v>44387</v>
      </c>
      <c r="D4482" s="8">
        <v>0.67361111111111116</v>
      </c>
      <c r="E4482" s="76" t="s">
        <v>107</v>
      </c>
      <c r="F4482" s="8"/>
      <c r="G4482" s="8"/>
      <c r="H4482" s="15">
        <v>8</v>
      </c>
      <c r="I4482" s="13">
        <f t="shared" si="207"/>
        <v>2360</v>
      </c>
      <c r="J4482" s="8">
        <f t="shared" si="208"/>
        <v>2</v>
      </c>
      <c r="K4482" s="6">
        <f t="shared" si="209"/>
        <v>3</v>
      </c>
    </row>
    <row r="4483" spans="3:11" x14ac:dyDescent="0.25">
      <c r="C4483" s="14">
        <v>44387</v>
      </c>
      <c r="D4483" s="8">
        <v>0.67361111111111116</v>
      </c>
      <c r="E4483" s="76" t="s">
        <v>107</v>
      </c>
      <c r="F4483" s="8"/>
      <c r="G4483" s="8"/>
      <c r="H4483" s="15">
        <v>8</v>
      </c>
      <c r="I4483" s="13">
        <f t="shared" si="207"/>
        <v>2360</v>
      </c>
      <c r="J4483" s="8">
        <f t="shared" si="208"/>
        <v>1</v>
      </c>
      <c r="K4483" s="6">
        <f t="shared" si="209"/>
        <v>3</v>
      </c>
    </row>
    <row r="4484" spans="3:11" x14ac:dyDescent="0.25">
      <c r="C4484" s="14">
        <v>44387</v>
      </c>
      <c r="D4484" s="8">
        <v>0.6958333333333333</v>
      </c>
      <c r="E4484" s="76" t="s">
        <v>107</v>
      </c>
      <c r="F4484" s="8"/>
      <c r="G4484" s="8"/>
      <c r="H4484" s="15">
        <v>9</v>
      </c>
      <c r="I4484" s="13">
        <f t="shared" si="207"/>
        <v>2361</v>
      </c>
      <c r="J4484" s="8">
        <f t="shared" si="208"/>
        <v>3</v>
      </c>
      <c r="K4484" s="6">
        <f t="shared" si="209"/>
        <v>3</v>
      </c>
    </row>
    <row r="4485" spans="3:11" x14ac:dyDescent="0.25">
      <c r="C4485" s="14">
        <v>44387</v>
      </c>
      <c r="D4485" s="8">
        <v>0.6958333333333333</v>
      </c>
      <c r="E4485" s="76" t="s">
        <v>107</v>
      </c>
      <c r="F4485" s="8"/>
      <c r="G4485" s="8"/>
      <c r="H4485" s="15">
        <v>9</v>
      </c>
      <c r="I4485" s="13">
        <f t="shared" si="207"/>
        <v>2361</v>
      </c>
      <c r="J4485" s="8">
        <f t="shared" si="208"/>
        <v>2</v>
      </c>
      <c r="K4485" s="6">
        <f t="shared" si="209"/>
        <v>3</v>
      </c>
    </row>
    <row r="4486" spans="3:11" x14ac:dyDescent="0.25">
      <c r="C4486" s="14">
        <v>44387</v>
      </c>
      <c r="D4486" s="8">
        <v>0.6958333333333333</v>
      </c>
      <c r="E4486" s="76" t="s">
        <v>107</v>
      </c>
      <c r="F4486" s="8"/>
      <c r="G4486" s="8"/>
      <c r="H4486" s="15">
        <v>9</v>
      </c>
      <c r="I4486" s="13">
        <f t="shared" ref="I4486:I4549" si="210">IF(AND(C4486=C4485,H4486=H4485,D4485=D4486),I4485,I4485+1)</f>
        <v>2361</v>
      </c>
      <c r="J4486" s="8">
        <f t="shared" ref="J4486:J4549" si="211">IF(I4486=I4488,3,IF(I4486=I4487,2,1))</f>
        <v>1</v>
      </c>
      <c r="K4486" s="6">
        <f t="shared" ref="K4486:K4549" si="212">IF(J4484=3,3,IF(J4485=3,3,IF(J4485=2,2,J4486)))</f>
        <v>3</v>
      </c>
    </row>
    <row r="4487" spans="3:11" x14ac:dyDescent="0.25">
      <c r="C4487" s="14">
        <v>44394</v>
      </c>
      <c r="D4487" s="8">
        <v>0.54513888888888895</v>
      </c>
      <c r="E4487" s="76" t="s">
        <v>225</v>
      </c>
      <c r="F4487" s="8"/>
      <c r="G4487" s="8"/>
      <c r="H4487" s="15">
        <v>3</v>
      </c>
      <c r="I4487" s="13">
        <f t="shared" si="210"/>
        <v>2362</v>
      </c>
      <c r="J4487" s="8">
        <f t="shared" si="211"/>
        <v>3</v>
      </c>
      <c r="K4487" s="6">
        <f t="shared" si="212"/>
        <v>3</v>
      </c>
    </row>
    <row r="4488" spans="3:11" x14ac:dyDescent="0.25">
      <c r="C4488" s="14">
        <v>44394</v>
      </c>
      <c r="D4488" s="8">
        <v>0.54513888888888895</v>
      </c>
      <c r="E4488" s="76" t="s">
        <v>225</v>
      </c>
      <c r="F4488" s="8"/>
      <c r="G4488" s="8"/>
      <c r="H4488" s="15">
        <v>3</v>
      </c>
      <c r="I4488" s="13">
        <f t="shared" si="210"/>
        <v>2362</v>
      </c>
      <c r="J4488" s="8">
        <f t="shared" si="211"/>
        <v>2</v>
      </c>
      <c r="K4488" s="6">
        <f t="shared" si="212"/>
        <v>3</v>
      </c>
    </row>
    <row r="4489" spans="3:11" x14ac:dyDescent="0.25">
      <c r="C4489" s="14">
        <v>44394</v>
      </c>
      <c r="D4489" s="8">
        <v>0.54513888888888895</v>
      </c>
      <c r="E4489" s="76" t="s">
        <v>225</v>
      </c>
      <c r="F4489" s="8"/>
      <c r="G4489" s="8"/>
      <c r="H4489" s="15">
        <v>3</v>
      </c>
      <c r="I4489" s="13">
        <f t="shared" si="210"/>
        <v>2362</v>
      </c>
      <c r="J4489" s="8">
        <f t="shared" si="211"/>
        <v>1</v>
      </c>
      <c r="K4489" s="6">
        <f t="shared" si="212"/>
        <v>3</v>
      </c>
    </row>
    <row r="4490" spans="3:11" x14ac:dyDescent="0.25">
      <c r="C4490" s="14">
        <v>44394</v>
      </c>
      <c r="D4490" s="8">
        <v>0.56944444444444442</v>
      </c>
      <c r="E4490" s="76" t="s">
        <v>225</v>
      </c>
      <c r="F4490" s="8"/>
      <c r="G4490" s="8"/>
      <c r="H4490" s="15">
        <v>4</v>
      </c>
      <c r="I4490" s="13">
        <f t="shared" si="210"/>
        <v>2363</v>
      </c>
      <c r="J4490" s="8">
        <f t="shared" si="211"/>
        <v>3</v>
      </c>
      <c r="K4490" s="6">
        <f t="shared" si="212"/>
        <v>3</v>
      </c>
    </row>
    <row r="4491" spans="3:11" x14ac:dyDescent="0.25">
      <c r="C4491" s="14">
        <v>44394</v>
      </c>
      <c r="D4491" s="8">
        <v>0.56944444444444442</v>
      </c>
      <c r="E4491" s="76" t="s">
        <v>225</v>
      </c>
      <c r="F4491" s="8"/>
      <c r="G4491" s="8"/>
      <c r="H4491" s="15">
        <v>4</v>
      </c>
      <c r="I4491" s="13">
        <f t="shared" si="210"/>
        <v>2363</v>
      </c>
      <c r="J4491" s="8">
        <f t="shared" si="211"/>
        <v>2</v>
      </c>
      <c r="K4491" s="6">
        <f t="shared" si="212"/>
        <v>3</v>
      </c>
    </row>
    <row r="4492" spans="3:11" x14ac:dyDescent="0.25">
      <c r="C4492" s="14">
        <v>44394</v>
      </c>
      <c r="D4492" s="8">
        <v>0.56944444444444442</v>
      </c>
      <c r="E4492" s="76" t="s">
        <v>225</v>
      </c>
      <c r="F4492" s="8"/>
      <c r="G4492" s="8"/>
      <c r="H4492" s="15">
        <v>4</v>
      </c>
      <c r="I4492" s="13">
        <f t="shared" si="210"/>
        <v>2363</v>
      </c>
      <c r="J4492" s="8">
        <f t="shared" si="211"/>
        <v>1</v>
      </c>
      <c r="K4492" s="6">
        <f t="shared" si="212"/>
        <v>3</v>
      </c>
    </row>
    <row r="4493" spans="3:11" x14ac:dyDescent="0.25">
      <c r="C4493" s="14">
        <v>44394</v>
      </c>
      <c r="D4493" s="8">
        <v>0.625</v>
      </c>
      <c r="E4493" s="76" t="s">
        <v>225</v>
      </c>
      <c r="F4493" s="8"/>
      <c r="G4493" s="8"/>
      <c r="H4493" s="15">
        <v>6</v>
      </c>
      <c r="I4493" s="13">
        <f t="shared" si="210"/>
        <v>2364</v>
      </c>
      <c r="J4493" s="8">
        <f t="shared" si="211"/>
        <v>3</v>
      </c>
      <c r="K4493" s="6">
        <f t="shared" si="212"/>
        <v>3</v>
      </c>
    </row>
    <row r="4494" spans="3:11" x14ac:dyDescent="0.25">
      <c r="C4494" s="14">
        <v>44394</v>
      </c>
      <c r="D4494" s="8">
        <v>0.625</v>
      </c>
      <c r="E4494" s="76" t="s">
        <v>225</v>
      </c>
      <c r="F4494" s="8"/>
      <c r="G4494" s="8"/>
      <c r="H4494" s="15">
        <v>6</v>
      </c>
      <c r="I4494" s="13">
        <f t="shared" si="210"/>
        <v>2364</v>
      </c>
      <c r="J4494" s="8">
        <f t="shared" si="211"/>
        <v>2</v>
      </c>
      <c r="K4494" s="6">
        <f t="shared" si="212"/>
        <v>3</v>
      </c>
    </row>
    <row r="4495" spans="3:11" x14ac:dyDescent="0.25">
      <c r="C4495" s="14">
        <v>44394</v>
      </c>
      <c r="D4495" s="8">
        <v>0.625</v>
      </c>
      <c r="E4495" s="76" t="s">
        <v>225</v>
      </c>
      <c r="F4495" s="8"/>
      <c r="G4495" s="8"/>
      <c r="H4495" s="15">
        <v>6</v>
      </c>
      <c r="I4495" s="13">
        <f t="shared" si="210"/>
        <v>2364</v>
      </c>
      <c r="J4495" s="8">
        <f t="shared" si="211"/>
        <v>1</v>
      </c>
      <c r="K4495" s="6">
        <f t="shared" si="212"/>
        <v>3</v>
      </c>
    </row>
    <row r="4496" spans="3:11" x14ac:dyDescent="0.25">
      <c r="C4496" s="14">
        <v>44394</v>
      </c>
      <c r="D4496" s="8">
        <v>0.64930555555555558</v>
      </c>
      <c r="E4496" s="76" t="s">
        <v>225</v>
      </c>
      <c r="F4496" s="8"/>
      <c r="G4496" s="8"/>
      <c r="H4496" s="15">
        <v>7</v>
      </c>
      <c r="I4496" s="13">
        <f t="shared" si="210"/>
        <v>2365</v>
      </c>
      <c r="J4496" s="8">
        <f t="shared" si="211"/>
        <v>3</v>
      </c>
      <c r="K4496" s="6">
        <f t="shared" si="212"/>
        <v>3</v>
      </c>
    </row>
    <row r="4497" spans="3:11" x14ac:dyDescent="0.25">
      <c r="C4497" s="14">
        <v>44394</v>
      </c>
      <c r="D4497" s="8">
        <v>0.64930555555555558</v>
      </c>
      <c r="E4497" s="76" t="s">
        <v>225</v>
      </c>
      <c r="F4497" s="8"/>
      <c r="G4497" s="8"/>
      <c r="H4497" s="15">
        <v>7</v>
      </c>
      <c r="I4497" s="13">
        <f t="shared" si="210"/>
        <v>2365</v>
      </c>
      <c r="J4497" s="8">
        <f t="shared" si="211"/>
        <v>2</v>
      </c>
      <c r="K4497" s="6">
        <f t="shared" si="212"/>
        <v>3</v>
      </c>
    </row>
    <row r="4498" spans="3:11" x14ac:dyDescent="0.25">
      <c r="C4498" s="14">
        <v>44394</v>
      </c>
      <c r="D4498" s="8">
        <v>0.64930555555555558</v>
      </c>
      <c r="E4498" s="76" t="s">
        <v>225</v>
      </c>
      <c r="F4498" s="8"/>
      <c r="G4498" s="8"/>
      <c r="H4498" s="15">
        <v>7</v>
      </c>
      <c r="I4498" s="13">
        <f t="shared" si="210"/>
        <v>2365</v>
      </c>
      <c r="J4498" s="8">
        <f t="shared" si="211"/>
        <v>1</v>
      </c>
      <c r="K4498" s="6">
        <f t="shared" si="212"/>
        <v>3</v>
      </c>
    </row>
    <row r="4499" spans="3:11" x14ac:dyDescent="0.25">
      <c r="C4499" s="14">
        <v>44394</v>
      </c>
      <c r="D4499" s="8">
        <v>0.67708333333333337</v>
      </c>
      <c r="E4499" s="76" t="s">
        <v>225</v>
      </c>
      <c r="F4499" s="8"/>
      <c r="G4499" s="8"/>
      <c r="H4499" s="15">
        <v>8</v>
      </c>
      <c r="I4499" s="13">
        <f t="shared" si="210"/>
        <v>2366</v>
      </c>
      <c r="J4499" s="8">
        <f t="shared" si="211"/>
        <v>3</v>
      </c>
      <c r="K4499" s="6">
        <f t="shared" si="212"/>
        <v>3</v>
      </c>
    </row>
    <row r="4500" spans="3:11" x14ac:dyDescent="0.25">
      <c r="C4500" s="14">
        <v>44394</v>
      </c>
      <c r="D4500" s="8">
        <v>0.67708333333333337</v>
      </c>
      <c r="E4500" s="76" t="s">
        <v>225</v>
      </c>
      <c r="F4500" s="8"/>
      <c r="G4500" s="8"/>
      <c r="H4500" s="15">
        <v>8</v>
      </c>
      <c r="I4500" s="13">
        <f t="shared" si="210"/>
        <v>2366</v>
      </c>
      <c r="J4500" s="8">
        <f t="shared" si="211"/>
        <v>2</v>
      </c>
      <c r="K4500" s="6">
        <f t="shared" si="212"/>
        <v>3</v>
      </c>
    </row>
    <row r="4501" spans="3:11" x14ac:dyDescent="0.25">
      <c r="C4501" s="14">
        <v>44394</v>
      </c>
      <c r="D4501" s="8">
        <v>0.67708333333333337</v>
      </c>
      <c r="E4501" s="76" t="s">
        <v>225</v>
      </c>
      <c r="F4501" s="8"/>
      <c r="G4501" s="8"/>
      <c r="H4501" s="15">
        <v>8</v>
      </c>
      <c r="I4501" s="13">
        <f t="shared" si="210"/>
        <v>2366</v>
      </c>
      <c r="J4501" s="8">
        <f t="shared" si="211"/>
        <v>1</v>
      </c>
      <c r="K4501" s="6">
        <f t="shared" si="212"/>
        <v>3</v>
      </c>
    </row>
    <row r="4502" spans="3:11" x14ac:dyDescent="0.25">
      <c r="C4502" s="14">
        <v>44401</v>
      </c>
      <c r="D4502" s="8">
        <v>0.52777777777777779</v>
      </c>
      <c r="E4502" s="76" t="s">
        <v>107</v>
      </c>
      <c r="F4502" s="8"/>
      <c r="G4502" s="8"/>
      <c r="H4502" s="15">
        <v>2</v>
      </c>
      <c r="I4502" s="13">
        <f t="shared" si="210"/>
        <v>2367</v>
      </c>
      <c r="J4502" s="8">
        <f t="shared" si="211"/>
        <v>3</v>
      </c>
      <c r="K4502" s="6">
        <f t="shared" si="212"/>
        <v>3</v>
      </c>
    </row>
    <row r="4503" spans="3:11" x14ac:dyDescent="0.25">
      <c r="C4503" s="14">
        <v>44401</v>
      </c>
      <c r="D4503" s="8">
        <v>0.52777777777777779</v>
      </c>
      <c r="E4503" s="76" t="s">
        <v>107</v>
      </c>
      <c r="F4503" s="8"/>
      <c r="G4503" s="8"/>
      <c r="H4503" s="15">
        <v>2</v>
      </c>
      <c r="I4503" s="13">
        <f t="shared" si="210"/>
        <v>2367</v>
      </c>
      <c r="J4503" s="8">
        <f t="shared" si="211"/>
        <v>2</v>
      </c>
      <c r="K4503" s="6">
        <f t="shared" si="212"/>
        <v>3</v>
      </c>
    </row>
    <row r="4504" spans="3:11" x14ac:dyDescent="0.25">
      <c r="C4504" s="14">
        <v>44401</v>
      </c>
      <c r="D4504" s="8">
        <v>0.52777777777777779</v>
      </c>
      <c r="E4504" s="76" t="s">
        <v>107</v>
      </c>
      <c r="F4504" s="8"/>
      <c r="G4504" s="8"/>
      <c r="H4504" s="15">
        <v>2</v>
      </c>
      <c r="I4504" s="13">
        <f t="shared" si="210"/>
        <v>2367</v>
      </c>
      <c r="J4504" s="8">
        <f t="shared" si="211"/>
        <v>1</v>
      </c>
      <c r="K4504" s="6">
        <f t="shared" si="212"/>
        <v>3</v>
      </c>
    </row>
    <row r="4505" spans="3:11" x14ac:dyDescent="0.25">
      <c r="C4505" s="14">
        <v>44401</v>
      </c>
      <c r="D4505" s="8">
        <v>0.68055555555555547</v>
      </c>
      <c r="E4505" s="76" t="s">
        <v>107</v>
      </c>
      <c r="F4505" s="8"/>
      <c r="G4505" s="8"/>
      <c r="H4505" s="15">
        <v>8</v>
      </c>
      <c r="I4505" s="13">
        <f t="shared" si="210"/>
        <v>2368</v>
      </c>
      <c r="J4505" s="8">
        <f t="shared" si="211"/>
        <v>3</v>
      </c>
      <c r="K4505" s="6">
        <f t="shared" si="212"/>
        <v>3</v>
      </c>
    </row>
    <row r="4506" spans="3:11" x14ac:dyDescent="0.25">
      <c r="C4506" s="14">
        <v>44401</v>
      </c>
      <c r="D4506" s="8">
        <v>0.68055555555555547</v>
      </c>
      <c r="E4506" s="76" t="s">
        <v>107</v>
      </c>
      <c r="F4506" s="8"/>
      <c r="G4506" s="8"/>
      <c r="H4506" s="15">
        <v>8</v>
      </c>
      <c r="I4506" s="13">
        <f t="shared" si="210"/>
        <v>2368</v>
      </c>
      <c r="J4506" s="8">
        <f t="shared" si="211"/>
        <v>2</v>
      </c>
      <c r="K4506" s="6">
        <f t="shared" si="212"/>
        <v>3</v>
      </c>
    </row>
    <row r="4507" spans="3:11" x14ac:dyDescent="0.25">
      <c r="C4507" s="14">
        <v>44401</v>
      </c>
      <c r="D4507" s="8">
        <v>0.68055555555555547</v>
      </c>
      <c r="E4507" s="76" t="s">
        <v>107</v>
      </c>
      <c r="F4507" s="8"/>
      <c r="G4507" s="8"/>
      <c r="H4507" s="15">
        <v>8</v>
      </c>
      <c r="I4507" s="13">
        <f t="shared" si="210"/>
        <v>2368</v>
      </c>
      <c r="J4507" s="8">
        <f t="shared" si="211"/>
        <v>1</v>
      </c>
      <c r="K4507" s="6">
        <f t="shared" si="212"/>
        <v>3</v>
      </c>
    </row>
    <row r="4508" spans="3:11" x14ac:dyDescent="0.25">
      <c r="C4508" s="14">
        <v>44408</v>
      </c>
      <c r="D4508" s="8">
        <v>0.57986111111111105</v>
      </c>
      <c r="E4508" s="76" t="s">
        <v>125</v>
      </c>
      <c r="F4508" s="8"/>
      <c r="G4508" s="8"/>
      <c r="H4508" s="15">
        <v>3</v>
      </c>
      <c r="I4508" s="13">
        <f t="shared" si="210"/>
        <v>2369</v>
      </c>
      <c r="J4508" s="8">
        <f t="shared" si="211"/>
        <v>3</v>
      </c>
      <c r="K4508" s="6">
        <f t="shared" si="212"/>
        <v>3</v>
      </c>
    </row>
    <row r="4509" spans="3:11" x14ac:dyDescent="0.25">
      <c r="C4509" s="14">
        <v>44408</v>
      </c>
      <c r="D4509" s="8">
        <v>0.57986111111111105</v>
      </c>
      <c r="E4509" s="76" t="s">
        <v>125</v>
      </c>
      <c r="F4509" s="8"/>
      <c r="G4509" s="8"/>
      <c r="H4509" s="15">
        <v>3</v>
      </c>
      <c r="I4509" s="13">
        <f t="shared" si="210"/>
        <v>2369</v>
      </c>
      <c r="J4509" s="8">
        <f t="shared" si="211"/>
        <v>2</v>
      </c>
      <c r="K4509" s="6">
        <f t="shared" si="212"/>
        <v>3</v>
      </c>
    </row>
    <row r="4510" spans="3:11" x14ac:dyDescent="0.25">
      <c r="C4510" s="14">
        <v>44408</v>
      </c>
      <c r="D4510" s="8">
        <v>0.57986111111111105</v>
      </c>
      <c r="E4510" s="76" t="s">
        <v>125</v>
      </c>
      <c r="F4510" s="8"/>
      <c r="G4510" s="8"/>
      <c r="H4510" s="15">
        <v>3</v>
      </c>
      <c r="I4510" s="13">
        <f t="shared" si="210"/>
        <v>2369</v>
      </c>
      <c r="J4510" s="8">
        <f t="shared" si="211"/>
        <v>1</v>
      </c>
      <c r="K4510" s="6">
        <f t="shared" si="212"/>
        <v>3</v>
      </c>
    </row>
    <row r="4511" spans="3:11" x14ac:dyDescent="0.25">
      <c r="C4511" s="14">
        <v>44408</v>
      </c>
      <c r="D4511" s="8">
        <v>0.60416666666666663</v>
      </c>
      <c r="E4511" s="76" t="s">
        <v>125</v>
      </c>
      <c r="F4511" s="8"/>
      <c r="G4511" s="8"/>
      <c r="H4511" s="15">
        <v>4</v>
      </c>
      <c r="I4511" s="13">
        <f t="shared" si="210"/>
        <v>2370</v>
      </c>
      <c r="J4511" s="8">
        <f t="shared" si="211"/>
        <v>2</v>
      </c>
      <c r="K4511" s="6">
        <f t="shared" si="212"/>
        <v>2</v>
      </c>
    </row>
    <row r="4512" spans="3:11" x14ac:dyDescent="0.25">
      <c r="C4512" s="14">
        <v>44408</v>
      </c>
      <c r="D4512" s="8">
        <v>0.60416666666666663</v>
      </c>
      <c r="E4512" s="76" t="s">
        <v>125</v>
      </c>
      <c r="F4512" s="8"/>
      <c r="G4512" s="8"/>
      <c r="H4512" s="15">
        <v>4</v>
      </c>
      <c r="I4512" s="13">
        <f t="shared" si="210"/>
        <v>2370</v>
      </c>
      <c r="J4512" s="8">
        <f t="shared" si="211"/>
        <v>1</v>
      </c>
      <c r="K4512" s="6">
        <f t="shared" si="212"/>
        <v>2</v>
      </c>
    </row>
    <row r="4513" spans="3:11" x14ac:dyDescent="0.25">
      <c r="C4513" s="14">
        <v>44408</v>
      </c>
      <c r="D4513" s="8">
        <v>0.65972222222222221</v>
      </c>
      <c r="E4513" s="76" t="s">
        <v>125</v>
      </c>
      <c r="F4513" s="8"/>
      <c r="G4513" s="8"/>
      <c r="H4513" s="15">
        <v>6</v>
      </c>
      <c r="I4513" s="13">
        <f t="shared" si="210"/>
        <v>2371</v>
      </c>
      <c r="J4513" s="8">
        <f t="shared" si="211"/>
        <v>3</v>
      </c>
      <c r="K4513" s="6">
        <f t="shared" si="212"/>
        <v>3</v>
      </c>
    </row>
    <row r="4514" spans="3:11" x14ac:dyDescent="0.25">
      <c r="C4514" s="14">
        <v>44408</v>
      </c>
      <c r="D4514" s="8">
        <v>0.65972222222222221</v>
      </c>
      <c r="E4514" s="76" t="s">
        <v>125</v>
      </c>
      <c r="F4514" s="8"/>
      <c r="G4514" s="8"/>
      <c r="H4514" s="15">
        <v>6</v>
      </c>
      <c r="I4514" s="13">
        <f t="shared" si="210"/>
        <v>2371</v>
      </c>
      <c r="J4514" s="8">
        <f t="shared" si="211"/>
        <v>2</v>
      </c>
      <c r="K4514" s="6">
        <f t="shared" si="212"/>
        <v>3</v>
      </c>
    </row>
    <row r="4515" spans="3:11" x14ac:dyDescent="0.25">
      <c r="C4515" s="14">
        <v>44408</v>
      </c>
      <c r="D4515" s="8">
        <v>0.65972222222222221</v>
      </c>
      <c r="E4515" s="76" t="s">
        <v>125</v>
      </c>
      <c r="F4515" s="8"/>
      <c r="G4515" s="8"/>
      <c r="H4515" s="15">
        <v>6</v>
      </c>
      <c r="I4515" s="13">
        <f t="shared" si="210"/>
        <v>2371</v>
      </c>
      <c r="J4515" s="8">
        <f t="shared" si="211"/>
        <v>1</v>
      </c>
      <c r="K4515" s="6">
        <f t="shared" si="212"/>
        <v>3</v>
      </c>
    </row>
    <row r="4516" spans="3:11" x14ac:dyDescent="0.25">
      <c r="C4516" s="14">
        <v>44408</v>
      </c>
      <c r="D4516" s="8">
        <v>0.6875</v>
      </c>
      <c r="E4516" s="76" t="s">
        <v>125</v>
      </c>
      <c r="F4516" s="8"/>
      <c r="G4516" s="8"/>
      <c r="H4516" s="15">
        <v>7</v>
      </c>
      <c r="I4516" s="13">
        <f t="shared" si="210"/>
        <v>2372</v>
      </c>
      <c r="J4516" s="8">
        <f t="shared" si="211"/>
        <v>3</v>
      </c>
      <c r="K4516" s="6">
        <f t="shared" si="212"/>
        <v>3</v>
      </c>
    </row>
    <row r="4517" spans="3:11" x14ac:dyDescent="0.25">
      <c r="C4517" s="14">
        <v>44408</v>
      </c>
      <c r="D4517" s="8">
        <v>0.6875</v>
      </c>
      <c r="E4517" s="76" t="s">
        <v>125</v>
      </c>
      <c r="F4517" s="8"/>
      <c r="G4517" s="8"/>
      <c r="H4517" s="15">
        <v>7</v>
      </c>
      <c r="I4517" s="13">
        <f t="shared" si="210"/>
        <v>2372</v>
      </c>
      <c r="J4517" s="8">
        <f t="shared" si="211"/>
        <v>2</v>
      </c>
      <c r="K4517" s="6">
        <f t="shared" si="212"/>
        <v>3</v>
      </c>
    </row>
    <row r="4518" spans="3:11" x14ac:dyDescent="0.25">
      <c r="C4518" s="14">
        <v>44408</v>
      </c>
      <c r="D4518" s="8">
        <v>0.6875</v>
      </c>
      <c r="E4518" s="76" t="s">
        <v>125</v>
      </c>
      <c r="F4518" s="8"/>
      <c r="G4518" s="8"/>
      <c r="H4518" s="15">
        <v>7</v>
      </c>
      <c r="I4518" s="13">
        <f t="shared" si="210"/>
        <v>2372</v>
      </c>
      <c r="J4518" s="8">
        <f t="shared" si="211"/>
        <v>1</v>
      </c>
      <c r="K4518" s="6">
        <f t="shared" si="212"/>
        <v>3</v>
      </c>
    </row>
    <row r="4519" spans="3:11" x14ac:dyDescent="0.25">
      <c r="C4519" s="14">
        <v>44415</v>
      </c>
      <c r="D4519" s="8">
        <v>0.50347222222222221</v>
      </c>
      <c r="E4519" s="76" t="s">
        <v>225</v>
      </c>
      <c r="F4519" s="8"/>
      <c r="G4519" s="8"/>
      <c r="H4519" s="15">
        <v>1</v>
      </c>
      <c r="I4519" s="13">
        <f t="shared" si="210"/>
        <v>2373</v>
      </c>
      <c r="J4519" s="8">
        <f t="shared" si="211"/>
        <v>3</v>
      </c>
      <c r="K4519" s="6">
        <f t="shared" si="212"/>
        <v>3</v>
      </c>
    </row>
    <row r="4520" spans="3:11" x14ac:dyDescent="0.25">
      <c r="C4520" s="14">
        <v>44415</v>
      </c>
      <c r="D4520" s="8">
        <v>0.50347222222222221</v>
      </c>
      <c r="E4520" s="76" t="s">
        <v>225</v>
      </c>
      <c r="F4520" s="8"/>
      <c r="G4520" s="8"/>
      <c r="H4520" s="15">
        <v>1</v>
      </c>
      <c r="I4520" s="13">
        <f t="shared" si="210"/>
        <v>2373</v>
      </c>
      <c r="J4520" s="8">
        <f t="shared" si="211"/>
        <v>2</v>
      </c>
      <c r="K4520" s="6">
        <f t="shared" si="212"/>
        <v>3</v>
      </c>
    </row>
    <row r="4521" spans="3:11" x14ac:dyDescent="0.25">
      <c r="C4521" s="14">
        <v>44415</v>
      </c>
      <c r="D4521" s="8">
        <v>0.50347222222222221</v>
      </c>
      <c r="E4521" s="76" t="s">
        <v>225</v>
      </c>
      <c r="F4521" s="8"/>
      <c r="G4521" s="8"/>
      <c r="H4521" s="15">
        <v>1</v>
      </c>
      <c r="I4521" s="13">
        <f t="shared" si="210"/>
        <v>2373</v>
      </c>
      <c r="J4521" s="8">
        <f t="shared" si="211"/>
        <v>1</v>
      </c>
      <c r="K4521" s="6">
        <f t="shared" si="212"/>
        <v>3</v>
      </c>
    </row>
    <row r="4522" spans="3:11" x14ac:dyDescent="0.25">
      <c r="C4522" s="14">
        <v>44415</v>
      </c>
      <c r="D4522" s="8">
        <v>0.57986111111111105</v>
      </c>
      <c r="E4522" s="76" t="s">
        <v>225</v>
      </c>
      <c r="F4522" s="8"/>
      <c r="G4522" s="8"/>
      <c r="H4522" s="15">
        <v>4</v>
      </c>
      <c r="I4522" s="13">
        <f t="shared" si="210"/>
        <v>2374</v>
      </c>
      <c r="J4522" s="8">
        <f t="shared" si="211"/>
        <v>3</v>
      </c>
      <c r="K4522" s="6">
        <f t="shared" si="212"/>
        <v>3</v>
      </c>
    </row>
    <row r="4523" spans="3:11" x14ac:dyDescent="0.25">
      <c r="C4523" s="14">
        <v>44415</v>
      </c>
      <c r="D4523" s="8">
        <v>0.57986111111111105</v>
      </c>
      <c r="E4523" s="76" t="s">
        <v>225</v>
      </c>
      <c r="F4523" s="8"/>
      <c r="G4523" s="8"/>
      <c r="H4523" s="15">
        <v>4</v>
      </c>
      <c r="I4523" s="13">
        <f t="shared" si="210"/>
        <v>2374</v>
      </c>
      <c r="J4523" s="8">
        <f t="shared" si="211"/>
        <v>2</v>
      </c>
      <c r="K4523" s="6">
        <f t="shared" si="212"/>
        <v>3</v>
      </c>
    </row>
    <row r="4524" spans="3:11" x14ac:dyDescent="0.25">
      <c r="C4524" s="14">
        <v>44415</v>
      </c>
      <c r="D4524" s="8">
        <v>0.57986111111111105</v>
      </c>
      <c r="E4524" s="76" t="s">
        <v>225</v>
      </c>
      <c r="F4524" s="8"/>
      <c r="G4524" s="8"/>
      <c r="H4524" s="15">
        <v>4</v>
      </c>
      <c r="I4524" s="13">
        <f t="shared" si="210"/>
        <v>2374</v>
      </c>
      <c r="J4524" s="8">
        <f t="shared" si="211"/>
        <v>1</v>
      </c>
      <c r="K4524" s="6">
        <f t="shared" si="212"/>
        <v>3</v>
      </c>
    </row>
    <row r="4525" spans="3:11" x14ac:dyDescent="0.25">
      <c r="C4525" s="14">
        <v>44415</v>
      </c>
      <c r="D4525" s="8">
        <v>0.60763888888888895</v>
      </c>
      <c r="E4525" s="76" t="s">
        <v>225</v>
      </c>
      <c r="F4525" s="8"/>
      <c r="G4525" s="8"/>
      <c r="H4525" s="15">
        <v>5</v>
      </c>
      <c r="I4525" s="13">
        <f t="shared" si="210"/>
        <v>2375</v>
      </c>
      <c r="J4525" s="8">
        <f t="shared" si="211"/>
        <v>3</v>
      </c>
      <c r="K4525" s="6">
        <f t="shared" si="212"/>
        <v>3</v>
      </c>
    </row>
    <row r="4526" spans="3:11" x14ac:dyDescent="0.25">
      <c r="C4526" s="14">
        <v>44415</v>
      </c>
      <c r="D4526" s="8">
        <v>0.60763888888888895</v>
      </c>
      <c r="E4526" s="76" t="s">
        <v>225</v>
      </c>
      <c r="F4526" s="8"/>
      <c r="G4526" s="8"/>
      <c r="H4526" s="15">
        <v>5</v>
      </c>
      <c r="I4526" s="13">
        <f t="shared" si="210"/>
        <v>2375</v>
      </c>
      <c r="J4526" s="8">
        <f t="shared" si="211"/>
        <v>2</v>
      </c>
      <c r="K4526" s="6">
        <f t="shared" si="212"/>
        <v>3</v>
      </c>
    </row>
    <row r="4527" spans="3:11" x14ac:dyDescent="0.25">
      <c r="C4527" s="14">
        <v>44415</v>
      </c>
      <c r="D4527" s="8">
        <v>0.60763888888888895</v>
      </c>
      <c r="E4527" s="76" t="s">
        <v>225</v>
      </c>
      <c r="F4527" s="8"/>
      <c r="G4527" s="8"/>
      <c r="H4527" s="15">
        <v>5</v>
      </c>
      <c r="I4527" s="13">
        <f t="shared" si="210"/>
        <v>2375</v>
      </c>
      <c r="J4527" s="8">
        <f t="shared" si="211"/>
        <v>1</v>
      </c>
      <c r="K4527" s="6">
        <f t="shared" si="212"/>
        <v>3</v>
      </c>
    </row>
    <row r="4528" spans="3:11" x14ac:dyDescent="0.25">
      <c r="C4528" s="14">
        <v>44415</v>
      </c>
      <c r="D4528" s="8">
        <v>0.63541666666666663</v>
      </c>
      <c r="E4528" s="76" t="s">
        <v>225</v>
      </c>
      <c r="F4528" s="8"/>
      <c r="G4528" s="8"/>
      <c r="H4528" s="15">
        <v>6</v>
      </c>
      <c r="I4528" s="13">
        <f t="shared" si="210"/>
        <v>2376</v>
      </c>
      <c r="J4528" s="8">
        <f t="shared" si="211"/>
        <v>3</v>
      </c>
      <c r="K4528" s="6">
        <f t="shared" si="212"/>
        <v>3</v>
      </c>
    </row>
    <row r="4529" spans="3:11" x14ac:dyDescent="0.25">
      <c r="C4529" s="14">
        <v>44415</v>
      </c>
      <c r="D4529" s="8">
        <v>0.63541666666666663</v>
      </c>
      <c r="E4529" s="76" t="s">
        <v>225</v>
      </c>
      <c r="F4529" s="8"/>
      <c r="G4529" s="8"/>
      <c r="H4529" s="15">
        <v>6</v>
      </c>
      <c r="I4529" s="13">
        <f t="shared" si="210"/>
        <v>2376</v>
      </c>
      <c r="J4529" s="8">
        <f t="shared" si="211"/>
        <v>2</v>
      </c>
      <c r="K4529" s="6">
        <f t="shared" si="212"/>
        <v>3</v>
      </c>
    </row>
    <row r="4530" spans="3:11" x14ac:dyDescent="0.25">
      <c r="C4530" s="14">
        <v>44415</v>
      </c>
      <c r="D4530" s="8">
        <v>0.63541666666666663</v>
      </c>
      <c r="E4530" s="76" t="s">
        <v>225</v>
      </c>
      <c r="F4530" s="8"/>
      <c r="G4530" s="8"/>
      <c r="H4530" s="15">
        <v>6</v>
      </c>
      <c r="I4530" s="13">
        <f t="shared" si="210"/>
        <v>2376</v>
      </c>
      <c r="J4530" s="8">
        <f t="shared" si="211"/>
        <v>1</v>
      </c>
      <c r="K4530" s="6">
        <f t="shared" si="212"/>
        <v>3</v>
      </c>
    </row>
    <row r="4531" spans="3:11" x14ac:dyDescent="0.25">
      <c r="C4531" s="14">
        <v>44415</v>
      </c>
      <c r="D4531" s="8">
        <v>0.66319444444444442</v>
      </c>
      <c r="E4531" s="76" t="s">
        <v>225</v>
      </c>
      <c r="F4531" s="8"/>
      <c r="G4531" s="8"/>
      <c r="H4531" s="15">
        <v>7</v>
      </c>
      <c r="I4531" s="13">
        <f t="shared" si="210"/>
        <v>2377</v>
      </c>
      <c r="J4531" s="8">
        <f t="shared" si="211"/>
        <v>1</v>
      </c>
      <c r="K4531" s="6">
        <f t="shared" si="212"/>
        <v>1</v>
      </c>
    </row>
    <row r="4532" spans="3:11" x14ac:dyDescent="0.25">
      <c r="C4532" s="14">
        <v>44415</v>
      </c>
      <c r="D4532" s="8">
        <v>0.6875</v>
      </c>
      <c r="E4532" s="76" t="s">
        <v>225</v>
      </c>
      <c r="F4532" s="8"/>
      <c r="G4532" s="8"/>
      <c r="H4532" s="15">
        <v>8</v>
      </c>
      <c r="I4532" s="13">
        <f t="shared" si="210"/>
        <v>2378</v>
      </c>
      <c r="J4532" s="8">
        <f t="shared" si="211"/>
        <v>3</v>
      </c>
      <c r="K4532" s="6">
        <f t="shared" si="212"/>
        <v>3</v>
      </c>
    </row>
    <row r="4533" spans="3:11" x14ac:dyDescent="0.25">
      <c r="C4533" s="14">
        <v>44415</v>
      </c>
      <c r="D4533" s="8">
        <v>0.6875</v>
      </c>
      <c r="E4533" s="76" t="s">
        <v>225</v>
      </c>
      <c r="F4533" s="8"/>
      <c r="G4533" s="8"/>
      <c r="H4533" s="15">
        <v>8</v>
      </c>
      <c r="I4533" s="13">
        <f t="shared" si="210"/>
        <v>2378</v>
      </c>
      <c r="J4533" s="8">
        <f t="shared" si="211"/>
        <v>2</v>
      </c>
      <c r="K4533" s="6">
        <f t="shared" si="212"/>
        <v>3</v>
      </c>
    </row>
    <row r="4534" spans="3:11" x14ac:dyDescent="0.25">
      <c r="C4534" s="14">
        <v>44415</v>
      </c>
      <c r="D4534" s="8">
        <v>0.6875</v>
      </c>
      <c r="E4534" s="76" t="s">
        <v>225</v>
      </c>
      <c r="F4534" s="8"/>
      <c r="G4534" s="8"/>
      <c r="H4534" s="15">
        <v>8</v>
      </c>
      <c r="I4534" s="13">
        <f t="shared" si="210"/>
        <v>2378</v>
      </c>
      <c r="J4534" s="8">
        <f t="shared" si="211"/>
        <v>1</v>
      </c>
      <c r="K4534" s="6">
        <f t="shared" si="212"/>
        <v>3</v>
      </c>
    </row>
    <row r="4535" spans="3:11" x14ac:dyDescent="0.25">
      <c r="C4535" s="14">
        <v>44415</v>
      </c>
      <c r="D4535" s="8">
        <v>0.71180555555555547</v>
      </c>
      <c r="E4535" s="76" t="s">
        <v>225</v>
      </c>
      <c r="F4535" s="8"/>
      <c r="G4535" s="8"/>
      <c r="H4535" s="15">
        <v>9</v>
      </c>
      <c r="I4535" s="13">
        <f t="shared" si="210"/>
        <v>2379</v>
      </c>
      <c r="J4535" s="8">
        <f t="shared" si="211"/>
        <v>3</v>
      </c>
      <c r="K4535" s="6">
        <f t="shared" si="212"/>
        <v>3</v>
      </c>
    </row>
    <row r="4536" spans="3:11" x14ac:dyDescent="0.25">
      <c r="C4536" s="14">
        <v>44415</v>
      </c>
      <c r="D4536" s="8">
        <v>0.71180555555555547</v>
      </c>
      <c r="E4536" s="76" t="s">
        <v>225</v>
      </c>
      <c r="F4536" s="8"/>
      <c r="G4536" s="8"/>
      <c r="H4536" s="15">
        <v>9</v>
      </c>
      <c r="I4536" s="13">
        <f t="shared" si="210"/>
        <v>2379</v>
      </c>
      <c r="J4536" s="8">
        <f t="shared" si="211"/>
        <v>2</v>
      </c>
      <c r="K4536" s="6">
        <f t="shared" si="212"/>
        <v>3</v>
      </c>
    </row>
    <row r="4537" spans="3:11" x14ac:dyDescent="0.25">
      <c r="C4537" s="14">
        <v>44415</v>
      </c>
      <c r="D4537" s="8">
        <v>0.71180555555555547</v>
      </c>
      <c r="E4537" s="76" t="s">
        <v>225</v>
      </c>
      <c r="F4537" s="8"/>
      <c r="G4537" s="8"/>
      <c r="H4537" s="15">
        <v>9</v>
      </c>
      <c r="I4537" s="13">
        <f t="shared" si="210"/>
        <v>2379</v>
      </c>
      <c r="J4537" s="8">
        <f t="shared" si="211"/>
        <v>1</v>
      </c>
      <c r="K4537" s="6">
        <f t="shared" si="212"/>
        <v>3</v>
      </c>
    </row>
    <row r="4538" spans="3:11" x14ac:dyDescent="0.25">
      <c r="C4538" s="14">
        <v>44422</v>
      </c>
      <c r="D4538" s="8">
        <v>0.50347222222222221</v>
      </c>
      <c r="E4538" s="76" t="s">
        <v>107</v>
      </c>
      <c r="F4538" s="8"/>
      <c r="G4538" s="8"/>
      <c r="H4538" s="15">
        <v>1</v>
      </c>
      <c r="I4538" s="13">
        <f t="shared" si="210"/>
        <v>2380</v>
      </c>
      <c r="J4538" s="8">
        <f t="shared" si="211"/>
        <v>3</v>
      </c>
      <c r="K4538" s="6">
        <f t="shared" si="212"/>
        <v>3</v>
      </c>
    </row>
    <row r="4539" spans="3:11" x14ac:dyDescent="0.25">
      <c r="C4539" s="14">
        <v>44422</v>
      </c>
      <c r="D4539" s="8">
        <v>0.50347222222222221</v>
      </c>
      <c r="E4539" s="76" t="s">
        <v>107</v>
      </c>
      <c r="F4539" s="8"/>
      <c r="G4539" s="8"/>
      <c r="H4539" s="15">
        <v>1</v>
      </c>
      <c r="I4539" s="13">
        <f t="shared" si="210"/>
        <v>2380</v>
      </c>
      <c r="J4539" s="8">
        <f t="shared" si="211"/>
        <v>2</v>
      </c>
      <c r="K4539" s="6">
        <f t="shared" si="212"/>
        <v>3</v>
      </c>
    </row>
    <row r="4540" spans="3:11" x14ac:dyDescent="0.25">
      <c r="C4540" s="14">
        <v>44422</v>
      </c>
      <c r="D4540" s="8">
        <v>0.50347222222222221</v>
      </c>
      <c r="E4540" s="76" t="s">
        <v>107</v>
      </c>
      <c r="F4540" s="8"/>
      <c r="G4540" s="8"/>
      <c r="H4540" s="15">
        <v>1</v>
      </c>
      <c r="I4540" s="13">
        <f t="shared" si="210"/>
        <v>2380</v>
      </c>
      <c r="J4540" s="8">
        <f t="shared" si="211"/>
        <v>1</v>
      </c>
      <c r="K4540" s="6">
        <f t="shared" si="212"/>
        <v>3</v>
      </c>
    </row>
    <row r="4541" spans="3:11" x14ac:dyDescent="0.25">
      <c r="C4541" s="14">
        <v>44422</v>
      </c>
      <c r="D4541" s="8">
        <v>0.52777777777777779</v>
      </c>
      <c r="E4541" s="76" t="s">
        <v>107</v>
      </c>
      <c r="F4541" s="8"/>
      <c r="G4541" s="8"/>
      <c r="H4541" s="15">
        <v>2</v>
      </c>
      <c r="I4541" s="13">
        <f t="shared" si="210"/>
        <v>2381</v>
      </c>
      <c r="J4541" s="8">
        <f t="shared" si="211"/>
        <v>3</v>
      </c>
      <c r="K4541" s="6">
        <f t="shared" si="212"/>
        <v>3</v>
      </c>
    </row>
    <row r="4542" spans="3:11" x14ac:dyDescent="0.25">
      <c r="C4542" s="14">
        <v>44422</v>
      </c>
      <c r="D4542" s="8">
        <v>0.52777777777777779</v>
      </c>
      <c r="E4542" s="76" t="s">
        <v>107</v>
      </c>
      <c r="F4542" s="8"/>
      <c r="G4542" s="8"/>
      <c r="H4542" s="15">
        <v>2</v>
      </c>
      <c r="I4542" s="13">
        <f t="shared" si="210"/>
        <v>2381</v>
      </c>
      <c r="J4542" s="8">
        <f t="shared" si="211"/>
        <v>2</v>
      </c>
      <c r="K4542" s="6">
        <f t="shared" si="212"/>
        <v>3</v>
      </c>
    </row>
    <row r="4543" spans="3:11" x14ac:dyDescent="0.25">
      <c r="C4543" s="14">
        <v>44422</v>
      </c>
      <c r="D4543" s="8">
        <v>0.52777777777777779</v>
      </c>
      <c r="E4543" s="76" t="s">
        <v>107</v>
      </c>
      <c r="F4543" s="8"/>
      <c r="G4543" s="8"/>
      <c r="H4543" s="15">
        <v>2</v>
      </c>
      <c r="I4543" s="13">
        <f t="shared" si="210"/>
        <v>2381</v>
      </c>
      <c r="J4543" s="8">
        <f t="shared" si="211"/>
        <v>1</v>
      </c>
      <c r="K4543" s="6">
        <f t="shared" si="212"/>
        <v>3</v>
      </c>
    </row>
    <row r="4544" spans="3:11" x14ac:dyDescent="0.25">
      <c r="C4544" s="14">
        <v>44422</v>
      </c>
      <c r="D4544" s="8">
        <v>0.57986111111111105</v>
      </c>
      <c r="E4544" s="76" t="s">
        <v>107</v>
      </c>
      <c r="F4544" s="8"/>
      <c r="G4544" s="8"/>
      <c r="H4544" s="15">
        <v>4</v>
      </c>
      <c r="I4544" s="13">
        <f t="shared" si="210"/>
        <v>2382</v>
      </c>
      <c r="J4544" s="8">
        <f t="shared" si="211"/>
        <v>3</v>
      </c>
      <c r="K4544" s="6">
        <f t="shared" si="212"/>
        <v>3</v>
      </c>
    </row>
    <row r="4545" spans="3:11" x14ac:dyDescent="0.25">
      <c r="C4545" s="14">
        <v>44422</v>
      </c>
      <c r="D4545" s="8">
        <v>0.57986111111111105</v>
      </c>
      <c r="E4545" s="76" t="s">
        <v>107</v>
      </c>
      <c r="F4545" s="8"/>
      <c r="G4545" s="8"/>
      <c r="H4545" s="15">
        <v>4</v>
      </c>
      <c r="I4545" s="13">
        <f t="shared" si="210"/>
        <v>2382</v>
      </c>
      <c r="J4545" s="8">
        <f t="shared" si="211"/>
        <v>2</v>
      </c>
      <c r="K4545" s="6">
        <f t="shared" si="212"/>
        <v>3</v>
      </c>
    </row>
    <row r="4546" spans="3:11" x14ac:dyDescent="0.25">
      <c r="C4546" s="14">
        <v>44422</v>
      </c>
      <c r="D4546" s="8">
        <v>0.57986111111111105</v>
      </c>
      <c r="E4546" s="76" t="s">
        <v>107</v>
      </c>
      <c r="F4546" s="8"/>
      <c r="G4546" s="8"/>
      <c r="H4546" s="15">
        <v>4</v>
      </c>
      <c r="I4546" s="13">
        <f t="shared" si="210"/>
        <v>2382</v>
      </c>
      <c r="J4546" s="8">
        <f t="shared" si="211"/>
        <v>1</v>
      </c>
      <c r="K4546" s="6">
        <f t="shared" si="212"/>
        <v>3</v>
      </c>
    </row>
    <row r="4547" spans="3:11" x14ac:dyDescent="0.25">
      <c r="C4547" s="14">
        <v>44422</v>
      </c>
      <c r="D4547" s="8">
        <v>0.60763888888888895</v>
      </c>
      <c r="E4547" s="76" t="s">
        <v>107</v>
      </c>
      <c r="F4547" s="8"/>
      <c r="G4547" s="8"/>
      <c r="H4547" s="15">
        <v>5</v>
      </c>
      <c r="I4547" s="13">
        <f t="shared" si="210"/>
        <v>2383</v>
      </c>
      <c r="J4547" s="8">
        <f t="shared" si="211"/>
        <v>3</v>
      </c>
      <c r="K4547" s="6">
        <f t="shared" si="212"/>
        <v>3</v>
      </c>
    </row>
    <row r="4548" spans="3:11" x14ac:dyDescent="0.25">
      <c r="C4548" s="14">
        <v>44422</v>
      </c>
      <c r="D4548" s="8">
        <v>0.60763888888888895</v>
      </c>
      <c r="E4548" s="76" t="s">
        <v>107</v>
      </c>
      <c r="F4548" s="8"/>
      <c r="G4548" s="8"/>
      <c r="H4548" s="15">
        <v>5</v>
      </c>
      <c r="I4548" s="13">
        <f t="shared" si="210"/>
        <v>2383</v>
      </c>
      <c r="J4548" s="8">
        <f t="shared" si="211"/>
        <v>2</v>
      </c>
      <c r="K4548" s="6">
        <f t="shared" si="212"/>
        <v>3</v>
      </c>
    </row>
    <row r="4549" spans="3:11" x14ac:dyDescent="0.25">
      <c r="C4549" s="14">
        <v>44422</v>
      </c>
      <c r="D4549" s="8">
        <v>0.60763888888888895</v>
      </c>
      <c r="E4549" s="76" t="s">
        <v>107</v>
      </c>
      <c r="F4549" s="8"/>
      <c r="G4549" s="8"/>
      <c r="H4549" s="15">
        <v>5</v>
      </c>
      <c r="I4549" s="13">
        <f t="shared" si="210"/>
        <v>2383</v>
      </c>
      <c r="J4549" s="8">
        <f t="shared" si="211"/>
        <v>1</v>
      </c>
      <c r="K4549" s="6">
        <f t="shared" si="212"/>
        <v>3</v>
      </c>
    </row>
    <row r="4550" spans="3:11" x14ac:dyDescent="0.25">
      <c r="C4550" s="14">
        <v>44422</v>
      </c>
      <c r="D4550" s="8">
        <v>0.69097222222222221</v>
      </c>
      <c r="E4550" s="76" t="s">
        <v>107</v>
      </c>
      <c r="F4550" s="8"/>
      <c r="G4550" s="8"/>
      <c r="H4550" s="15">
        <v>8</v>
      </c>
      <c r="I4550" s="13">
        <f t="shared" ref="I4550:I4613" si="213">IF(AND(C4550=C4549,H4550=H4549,D4549=D4550),I4549,I4549+1)</f>
        <v>2384</v>
      </c>
      <c r="J4550" s="8">
        <f t="shared" ref="J4550:J4613" si="214">IF(I4550=I4552,3,IF(I4550=I4551,2,1))</f>
        <v>3</v>
      </c>
      <c r="K4550" s="6">
        <f t="shared" ref="K4550:K4613" si="215">IF(J4548=3,3,IF(J4549=3,3,IF(J4549=2,2,J4550)))</f>
        <v>3</v>
      </c>
    </row>
    <row r="4551" spans="3:11" x14ac:dyDescent="0.25">
      <c r="C4551" s="14">
        <v>44422</v>
      </c>
      <c r="D4551" s="8">
        <v>0.69097222222222221</v>
      </c>
      <c r="E4551" s="76" t="s">
        <v>107</v>
      </c>
      <c r="F4551" s="8"/>
      <c r="G4551" s="8"/>
      <c r="H4551" s="15">
        <v>8</v>
      </c>
      <c r="I4551" s="13">
        <f t="shared" si="213"/>
        <v>2384</v>
      </c>
      <c r="J4551" s="8">
        <f t="shared" si="214"/>
        <v>2</v>
      </c>
      <c r="K4551" s="6">
        <f t="shared" si="215"/>
        <v>3</v>
      </c>
    </row>
    <row r="4552" spans="3:11" x14ac:dyDescent="0.25">
      <c r="C4552" s="14">
        <v>44422</v>
      </c>
      <c r="D4552" s="8">
        <v>0.69097222222222221</v>
      </c>
      <c r="E4552" s="76" t="s">
        <v>107</v>
      </c>
      <c r="F4552" s="8"/>
      <c r="G4552" s="8"/>
      <c r="H4552" s="15">
        <v>8</v>
      </c>
      <c r="I4552" s="13">
        <f t="shared" si="213"/>
        <v>2384</v>
      </c>
      <c r="J4552" s="8">
        <f t="shared" si="214"/>
        <v>1</v>
      </c>
      <c r="K4552" s="6">
        <f t="shared" si="215"/>
        <v>3</v>
      </c>
    </row>
    <row r="4553" spans="3:11" x14ac:dyDescent="0.25">
      <c r="C4553" s="14">
        <v>44422</v>
      </c>
      <c r="D4553" s="8">
        <v>0.71527777777777779</v>
      </c>
      <c r="E4553" s="76" t="s">
        <v>107</v>
      </c>
      <c r="F4553" s="8"/>
      <c r="G4553" s="8"/>
      <c r="H4553" s="15">
        <v>9</v>
      </c>
      <c r="I4553" s="13">
        <f t="shared" si="213"/>
        <v>2385</v>
      </c>
      <c r="J4553" s="8">
        <f t="shared" si="214"/>
        <v>3</v>
      </c>
      <c r="K4553" s="6">
        <f t="shared" si="215"/>
        <v>3</v>
      </c>
    </row>
    <row r="4554" spans="3:11" x14ac:dyDescent="0.25">
      <c r="C4554" s="14">
        <v>44422</v>
      </c>
      <c r="D4554" s="8">
        <v>0.71527777777777779</v>
      </c>
      <c r="E4554" s="76" t="s">
        <v>107</v>
      </c>
      <c r="F4554" s="8"/>
      <c r="G4554" s="8"/>
      <c r="H4554" s="15">
        <v>9</v>
      </c>
      <c r="I4554" s="13">
        <f t="shared" si="213"/>
        <v>2385</v>
      </c>
      <c r="J4554" s="8">
        <f t="shared" si="214"/>
        <v>2</v>
      </c>
      <c r="K4554" s="6">
        <f t="shared" si="215"/>
        <v>3</v>
      </c>
    </row>
    <row r="4555" spans="3:11" x14ac:dyDescent="0.25">
      <c r="C4555" s="14">
        <v>44422</v>
      </c>
      <c r="D4555" s="8">
        <v>0.71527777777777779</v>
      </c>
      <c r="E4555" s="76" t="s">
        <v>107</v>
      </c>
      <c r="F4555" s="8"/>
      <c r="G4555" s="8"/>
      <c r="H4555" s="15">
        <v>9</v>
      </c>
      <c r="I4555" s="13">
        <f t="shared" si="213"/>
        <v>2385</v>
      </c>
      <c r="J4555" s="8">
        <f t="shared" si="214"/>
        <v>1</v>
      </c>
      <c r="K4555" s="6">
        <f t="shared" si="215"/>
        <v>3</v>
      </c>
    </row>
    <row r="4556" spans="3:11" x14ac:dyDescent="0.25">
      <c r="C4556" s="14">
        <v>44429</v>
      </c>
      <c r="D4556" s="8">
        <v>0.55902777777777779</v>
      </c>
      <c r="E4556" s="76" t="s">
        <v>125</v>
      </c>
      <c r="F4556" s="8"/>
      <c r="G4556" s="8"/>
      <c r="H4556" s="15">
        <v>2</v>
      </c>
      <c r="I4556" s="13">
        <f t="shared" si="213"/>
        <v>2386</v>
      </c>
      <c r="J4556" s="8">
        <f t="shared" si="214"/>
        <v>3</v>
      </c>
      <c r="K4556" s="6">
        <f t="shared" si="215"/>
        <v>3</v>
      </c>
    </row>
    <row r="4557" spans="3:11" x14ac:dyDescent="0.25">
      <c r="C4557" s="14">
        <v>44429</v>
      </c>
      <c r="D4557" s="8">
        <v>0.55902777777777779</v>
      </c>
      <c r="E4557" s="76" t="s">
        <v>125</v>
      </c>
      <c r="F4557" s="8"/>
      <c r="G4557" s="8"/>
      <c r="H4557" s="15">
        <v>2</v>
      </c>
      <c r="I4557" s="13">
        <f t="shared" si="213"/>
        <v>2386</v>
      </c>
      <c r="J4557" s="8">
        <f t="shared" si="214"/>
        <v>2</v>
      </c>
      <c r="K4557" s="6">
        <f t="shared" si="215"/>
        <v>3</v>
      </c>
    </row>
    <row r="4558" spans="3:11" x14ac:dyDescent="0.25">
      <c r="C4558" s="14">
        <v>44429</v>
      </c>
      <c r="D4558" s="8">
        <v>0.55902777777777779</v>
      </c>
      <c r="E4558" s="76" t="s">
        <v>125</v>
      </c>
      <c r="F4558" s="8"/>
      <c r="G4558" s="8"/>
      <c r="H4558" s="15">
        <v>2</v>
      </c>
      <c r="I4558" s="13">
        <f t="shared" si="213"/>
        <v>2386</v>
      </c>
      <c r="J4558" s="8">
        <f t="shared" si="214"/>
        <v>1</v>
      </c>
      <c r="K4558" s="6">
        <f t="shared" si="215"/>
        <v>3</v>
      </c>
    </row>
    <row r="4559" spans="3:11" x14ac:dyDescent="0.25">
      <c r="C4559" s="14">
        <v>44429</v>
      </c>
      <c r="D4559" s="8">
        <v>0.58680555555555558</v>
      </c>
      <c r="E4559" s="76" t="s">
        <v>125</v>
      </c>
      <c r="F4559" s="8"/>
      <c r="G4559" s="8"/>
      <c r="H4559" s="15">
        <v>3</v>
      </c>
      <c r="I4559" s="13">
        <f t="shared" si="213"/>
        <v>2387</v>
      </c>
      <c r="J4559" s="8">
        <f t="shared" si="214"/>
        <v>3</v>
      </c>
      <c r="K4559" s="6">
        <f t="shared" si="215"/>
        <v>3</v>
      </c>
    </row>
    <row r="4560" spans="3:11" x14ac:dyDescent="0.25">
      <c r="C4560" s="14">
        <v>44429</v>
      </c>
      <c r="D4560" s="8">
        <v>0.58680555555555558</v>
      </c>
      <c r="E4560" s="76" t="s">
        <v>125</v>
      </c>
      <c r="F4560" s="8"/>
      <c r="G4560" s="8"/>
      <c r="H4560" s="15">
        <v>3</v>
      </c>
      <c r="I4560" s="13">
        <f t="shared" si="213"/>
        <v>2387</v>
      </c>
      <c r="J4560" s="8">
        <f t="shared" si="214"/>
        <v>2</v>
      </c>
      <c r="K4560" s="6">
        <f t="shared" si="215"/>
        <v>3</v>
      </c>
    </row>
    <row r="4561" spans="3:11" x14ac:dyDescent="0.25">
      <c r="C4561" s="14">
        <v>44429</v>
      </c>
      <c r="D4561" s="8">
        <v>0.58680555555555558</v>
      </c>
      <c r="E4561" s="76" t="s">
        <v>125</v>
      </c>
      <c r="F4561" s="8"/>
      <c r="G4561" s="8"/>
      <c r="H4561" s="15">
        <v>3</v>
      </c>
      <c r="I4561" s="13">
        <f t="shared" si="213"/>
        <v>2387</v>
      </c>
      <c r="J4561" s="8">
        <f t="shared" si="214"/>
        <v>1</v>
      </c>
      <c r="K4561" s="6">
        <f t="shared" si="215"/>
        <v>3</v>
      </c>
    </row>
    <row r="4562" spans="3:11" x14ac:dyDescent="0.25">
      <c r="C4562" s="14">
        <v>44429</v>
      </c>
      <c r="D4562" s="8">
        <v>0.64236111111111105</v>
      </c>
      <c r="E4562" s="76" t="s">
        <v>125</v>
      </c>
      <c r="F4562" s="8"/>
      <c r="G4562" s="8"/>
      <c r="H4562" s="15">
        <v>5</v>
      </c>
      <c r="I4562" s="13">
        <f t="shared" si="213"/>
        <v>2388</v>
      </c>
      <c r="J4562" s="8">
        <f t="shared" si="214"/>
        <v>3</v>
      </c>
      <c r="K4562" s="6">
        <f t="shared" si="215"/>
        <v>3</v>
      </c>
    </row>
    <row r="4563" spans="3:11" x14ac:dyDescent="0.25">
      <c r="C4563" s="14">
        <v>44429</v>
      </c>
      <c r="D4563" s="8">
        <v>0.64236111111111105</v>
      </c>
      <c r="E4563" s="76" t="s">
        <v>125</v>
      </c>
      <c r="F4563" s="8"/>
      <c r="G4563" s="8"/>
      <c r="H4563" s="15">
        <v>5</v>
      </c>
      <c r="I4563" s="13">
        <f t="shared" si="213"/>
        <v>2388</v>
      </c>
      <c r="J4563" s="8">
        <f t="shared" si="214"/>
        <v>2</v>
      </c>
      <c r="K4563" s="6">
        <f t="shared" si="215"/>
        <v>3</v>
      </c>
    </row>
    <row r="4564" spans="3:11" x14ac:dyDescent="0.25">
      <c r="C4564" s="14">
        <v>44429</v>
      </c>
      <c r="D4564" s="8">
        <v>0.64236111111111105</v>
      </c>
      <c r="E4564" s="76" t="s">
        <v>125</v>
      </c>
      <c r="F4564" s="8"/>
      <c r="G4564" s="8"/>
      <c r="H4564" s="15">
        <v>5</v>
      </c>
      <c r="I4564" s="13">
        <f t="shared" si="213"/>
        <v>2388</v>
      </c>
      <c r="J4564" s="8">
        <f t="shared" si="214"/>
        <v>1</v>
      </c>
      <c r="K4564" s="6">
        <f t="shared" si="215"/>
        <v>3</v>
      </c>
    </row>
    <row r="4565" spans="3:11" x14ac:dyDescent="0.25">
      <c r="C4565" s="14">
        <v>44429</v>
      </c>
      <c r="D4565" s="8">
        <v>0.69444444444444453</v>
      </c>
      <c r="E4565" s="76" t="s">
        <v>125</v>
      </c>
      <c r="F4565" s="8"/>
      <c r="G4565" s="8"/>
      <c r="H4565" s="15">
        <v>7</v>
      </c>
      <c r="I4565" s="13">
        <f t="shared" si="213"/>
        <v>2389</v>
      </c>
      <c r="J4565" s="8">
        <f t="shared" si="214"/>
        <v>3</v>
      </c>
      <c r="K4565" s="6">
        <f t="shared" si="215"/>
        <v>3</v>
      </c>
    </row>
    <row r="4566" spans="3:11" x14ac:dyDescent="0.25">
      <c r="C4566" s="14">
        <v>44429</v>
      </c>
      <c r="D4566" s="8">
        <v>0.69444444444444453</v>
      </c>
      <c r="E4566" s="76" t="s">
        <v>125</v>
      </c>
      <c r="F4566" s="8"/>
      <c r="G4566" s="8"/>
      <c r="H4566" s="15">
        <v>7</v>
      </c>
      <c r="I4566" s="13">
        <f t="shared" si="213"/>
        <v>2389</v>
      </c>
      <c r="J4566" s="8">
        <f t="shared" si="214"/>
        <v>2</v>
      </c>
      <c r="K4566" s="6">
        <f t="shared" si="215"/>
        <v>3</v>
      </c>
    </row>
    <row r="4567" spans="3:11" x14ac:dyDescent="0.25">
      <c r="C4567" s="14">
        <v>44429</v>
      </c>
      <c r="D4567" s="8">
        <v>0.69444444444444453</v>
      </c>
      <c r="E4567" s="76" t="s">
        <v>125</v>
      </c>
      <c r="F4567" s="8"/>
      <c r="G4567" s="8"/>
      <c r="H4567" s="15">
        <v>7</v>
      </c>
      <c r="I4567" s="13">
        <f t="shared" si="213"/>
        <v>2389</v>
      </c>
      <c r="J4567" s="8">
        <f t="shared" si="214"/>
        <v>1</v>
      </c>
      <c r="K4567" s="6">
        <f t="shared" si="215"/>
        <v>3</v>
      </c>
    </row>
    <row r="4568" spans="3:11" x14ac:dyDescent="0.25">
      <c r="C4568" s="14">
        <v>44429</v>
      </c>
      <c r="D4568" s="8">
        <v>0.71875</v>
      </c>
      <c r="E4568" s="76" t="s">
        <v>125</v>
      </c>
      <c r="F4568" s="8"/>
      <c r="G4568" s="8"/>
      <c r="H4568" s="15">
        <v>8</v>
      </c>
      <c r="I4568" s="13">
        <f t="shared" si="213"/>
        <v>2390</v>
      </c>
      <c r="J4568" s="8">
        <f t="shared" si="214"/>
        <v>3</v>
      </c>
      <c r="K4568" s="6">
        <f t="shared" si="215"/>
        <v>3</v>
      </c>
    </row>
    <row r="4569" spans="3:11" x14ac:dyDescent="0.25">
      <c r="C4569" s="14">
        <v>44429</v>
      </c>
      <c r="D4569" s="8">
        <v>0.71875</v>
      </c>
      <c r="E4569" s="76" t="s">
        <v>125</v>
      </c>
      <c r="F4569" s="8"/>
      <c r="G4569" s="8"/>
      <c r="H4569" s="15">
        <v>8</v>
      </c>
      <c r="I4569" s="13">
        <f t="shared" si="213"/>
        <v>2390</v>
      </c>
      <c r="J4569" s="8">
        <f t="shared" si="214"/>
        <v>2</v>
      </c>
      <c r="K4569" s="6">
        <f t="shared" si="215"/>
        <v>3</v>
      </c>
    </row>
    <row r="4570" spans="3:11" x14ac:dyDescent="0.25">
      <c r="C4570" s="14">
        <v>44429</v>
      </c>
      <c r="D4570" s="8">
        <v>0.71875</v>
      </c>
      <c r="E4570" s="76" t="s">
        <v>125</v>
      </c>
      <c r="F4570" s="8"/>
      <c r="G4570" s="8"/>
      <c r="H4570" s="15">
        <v>8</v>
      </c>
      <c r="I4570" s="13">
        <f t="shared" si="213"/>
        <v>2390</v>
      </c>
      <c r="J4570" s="8">
        <f t="shared" si="214"/>
        <v>1</v>
      </c>
      <c r="K4570" s="6">
        <f t="shared" si="215"/>
        <v>3</v>
      </c>
    </row>
    <row r="4571" spans="3:11" x14ac:dyDescent="0.25">
      <c r="C4571" s="14">
        <v>44429</v>
      </c>
      <c r="D4571" s="8">
        <v>0.73958333333333337</v>
      </c>
      <c r="E4571" s="76" t="s">
        <v>125</v>
      </c>
      <c r="F4571" s="8"/>
      <c r="G4571" s="8"/>
      <c r="H4571" s="15">
        <v>9</v>
      </c>
      <c r="I4571" s="13">
        <f t="shared" si="213"/>
        <v>2391</v>
      </c>
      <c r="J4571" s="8">
        <f t="shared" si="214"/>
        <v>3</v>
      </c>
      <c r="K4571" s="6">
        <f t="shared" si="215"/>
        <v>3</v>
      </c>
    </row>
    <row r="4572" spans="3:11" x14ac:dyDescent="0.25">
      <c r="C4572" s="14">
        <v>44429</v>
      </c>
      <c r="D4572" s="8">
        <v>0.73958333333333337</v>
      </c>
      <c r="E4572" s="76" t="s">
        <v>125</v>
      </c>
      <c r="F4572" s="8"/>
      <c r="G4572" s="8"/>
      <c r="H4572" s="15">
        <v>9</v>
      </c>
      <c r="I4572" s="13">
        <f t="shared" si="213"/>
        <v>2391</v>
      </c>
      <c r="J4572" s="8">
        <f t="shared" si="214"/>
        <v>2</v>
      </c>
      <c r="K4572" s="6">
        <f t="shared" si="215"/>
        <v>3</v>
      </c>
    </row>
    <row r="4573" spans="3:11" x14ac:dyDescent="0.25">
      <c r="C4573" s="14">
        <v>44429</v>
      </c>
      <c r="D4573" s="8">
        <v>0.73958333333333337</v>
      </c>
      <c r="E4573" s="76" t="s">
        <v>125</v>
      </c>
      <c r="F4573" s="8"/>
      <c r="G4573" s="8"/>
      <c r="H4573" s="15">
        <v>9</v>
      </c>
      <c r="I4573" s="13">
        <f t="shared" si="213"/>
        <v>2391</v>
      </c>
      <c r="J4573" s="8">
        <f t="shared" si="214"/>
        <v>1</v>
      </c>
      <c r="K4573" s="6">
        <f t="shared" si="215"/>
        <v>3</v>
      </c>
    </row>
    <row r="4574" spans="3:11" x14ac:dyDescent="0.25">
      <c r="C4574" s="14">
        <v>44436</v>
      </c>
      <c r="D4574" s="8">
        <v>0.51388888888888895</v>
      </c>
      <c r="E4574" s="76" t="s">
        <v>107</v>
      </c>
      <c r="F4574" s="8"/>
      <c r="G4574" s="8"/>
      <c r="H4574" s="15">
        <v>1</v>
      </c>
      <c r="I4574" s="13">
        <f t="shared" si="213"/>
        <v>2392</v>
      </c>
      <c r="J4574" s="8">
        <f t="shared" si="214"/>
        <v>3</v>
      </c>
      <c r="K4574" s="6">
        <f t="shared" si="215"/>
        <v>3</v>
      </c>
    </row>
    <row r="4575" spans="3:11" x14ac:dyDescent="0.25">
      <c r="C4575" s="14">
        <v>44436</v>
      </c>
      <c r="D4575" s="8">
        <v>0.51388888888888895</v>
      </c>
      <c r="E4575" s="76" t="s">
        <v>107</v>
      </c>
      <c r="F4575" s="8"/>
      <c r="G4575" s="8"/>
      <c r="H4575" s="15">
        <v>1</v>
      </c>
      <c r="I4575" s="13">
        <f t="shared" si="213"/>
        <v>2392</v>
      </c>
      <c r="J4575" s="8">
        <f t="shared" si="214"/>
        <v>2</v>
      </c>
      <c r="K4575" s="6">
        <f t="shared" si="215"/>
        <v>3</v>
      </c>
    </row>
    <row r="4576" spans="3:11" x14ac:dyDescent="0.25">
      <c r="C4576" s="14">
        <v>44436</v>
      </c>
      <c r="D4576" s="8">
        <v>0.51388888888888895</v>
      </c>
      <c r="E4576" s="76" t="s">
        <v>107</v>
      </c>
      <c r="F4576" s="8"/>
      <c r="G4576" s="8"/>
      <c r="H4576" s="15">
        <v>1</v>
      </c>
      <c r="I4576" s="13">
        <f t="shared" si="213"/>
        <v>2392</v>
      </c>
      <c r="J4576" s="8">
        <f t="shared" si="214"/>
        <v>1</v>
      </c>
      <c r="K4576" s="6">
        <f t="shared" si="215"/>
        <v>3</v>
      </c>
    </row>
    <row r="4577" spans="3:11" x14ac:dyDescent="0.25">
      <c r="C4577" s="14">
        <v>44436</v>
      </c>
      <c r="D4577" s="8">
        <v>0.5625</v>
      </c>
      <c r="E4577" s="76" t="s">
        <v>107</v>
      </c>
      <c r="F4577" s="8"/>
      <c r="G4577" s="8"/>
      <c r="H4577" s="15">
        <v>3</v>
      </c>
      <c r="I4577" s="13">
        <f t="shared" si="213"/>
        <v>2393</v>
      </c>
      <c r="J4577" s="8">
        <f t="shared" si="214"/>
        <v>3</v>
      </c>
      <c r="K4577" s="6">
        <f t="shared" si="215"/>
        <v>3</v>
      </c>
    </row>
    <row r="4578" spans="3:11" x14ac:dyDescent="0.25">
      <c r="C4578" s="14">
        <v>44436</v>
      </c>
      <c r="D4578" s="8">
        <v>0.5625</v>
      </c>
      <c r="E4578" s="76" t="s">
        <v>107</v>
      </c>
      <c r="F4578" s="8"/>
      <c r="G4578" s="8"/>
      <c r="H4578" s="15">
        <v>3</v>
      </c>
      <c r="I4578" s="13">
        <f t="shared" si="213"/>
        <v>2393</v>
      </c>
      <c r="J4578" s="8">
        <f t="shared" si="214"/>
        <v>2</v>
      </c>
      <c r="K4578" s="6">
        <f t="shared" si="215"/>
        <v>3</v>
      </c>
    </row>
    <row r="4579" spans="3:11" x14ac:dyDescent="0.25">
      <c r="C4579" s="14">
        <v>44436</v>
      </c>
      <c r="D4579" s="8">
        <v>0.5625</v>
      </c>
      <c r="E4579" s="76" t="s">
        <v>107</v>
      </c>
      <c r="F4579" s="8"/>
      <c r="G4579" s="8"/>
      <c r="H4579" s="15">
        <v>3</v>
      </c>
      <c r="I4579" s="13">
        <f t="shared" si="213"/>
        <v>2393</v>
      </c>
      <c r="J4579" s="8">
        <f t="shared" si="214"/>
        <v>1</v>
      </c>
      <c r="K4579" s="6">
        <f t="shared" si="215"/>
        <v>3</v>
      </c>
    </row>
    <row r="4580" spans="3:11" x14ac:dyDescent="0.25">
      <c r="C4580" s="14">
        <v>44436</v>
      </c>
      <c r="D4580" s="8">
        <v>0.61805555555555558</v>
      </c>
      <c r="E4580" s="76" t="s">
        <v>107</v>
      </c>
      <c r="F4580" s="8"/>
      <c r="G4580" s="8"/>
      <c r="H4580" s="15">
        <v>5</v>
      </c>
      <c r="I4580" s="13">
        <f t="shared" si="213"/>
        <v>2394</v>
      </c>
      <c r="J4580" s="8">
        <f t="shared" si="214"/>
        <v>3</v>
      </c>
      <c r="K4580" s="6">
        <f t="shared" si="215"/>
        <v>3</v>
      </c>
    </row>
    <row r="4581" spans="3:11" x14ac:dyDescent="0.25">
      <c r="C4581" s="14">
        <v>44436</v>
      </c>
      <c r="D4581" s="8">
        <v>0.61805555555555558</v>
      </c>
      <c r="E4581" s="76" t="s">
        <v>107</v>
      </c>
      <c r="F4581" s="8"/>
      <c r="G4581" s="8"/>
      <c r="H4581" s="15">
        <v>5</v>
      </c>
      <c r="I4581" s="13">
        <f t="shared" si="213"/>
        <v>2394</v>
      </c>
      <c r="J4581" s="8">
        <f t="shared" si="214"/>
        <v>2</v>
      </c>
      <c r="K4581" s="6">
        <f t="shared" si="215"/>
        <v>3</v>
      </c>
    </row>
    <row r="4582" spans="3:11" x14ac:dyDescent="0.25">
      <c r="C4582" s="14">
        <v>44436</v>
      </c>
      <c r="D4582" s="8">
        <v>0.61805555555555558</v>
      </c>
      <c r="E4582" s="76" t="s">
        <v>107</v>
      </c>
      <c r="F4582" s="8"/>
      <c r="G4582" s="8"/>
      <c r="H4582" s="15">
        <v>5</v>
      </c>
      <c r="I4582" s="13">
        <f t="shared" si="213"/>
        <v>2394</v>
      </c>
      <c r="J4582" s="8">
        <f t="shared" si="214"/>
        <v>1</v>
      </c>
      <c r="K4582" s="6">
        <f t="shared" si="215"/>
        <v>3</v>
      </c>
    </row>
    <row r="4583" spans="3:11" x14ac:dyDescent="0.25">
      <c r="C4583" s="14">
        <v>44436</v>
      </c>
      <c r="D4583" s="8">
        <v>0.64583333333333337</v>
      </c>
      <c r="E4583" s="76" t="s">
        <v>107</v>
      </c>
      <c r="F4583" s="8"/>
      <c r="G4583" s="8"/>
      <c r="H4583" s="15">
        <v>6</v>
      </c>
      <c r="I4583" s="13">
        <f t="shared" si="213"/>
        <v>2395</v>
      </c>
      <c r="J4583" s="8">
        <f t="shared" si="214"/>
        <v>3</v>
      </c>
      <c r="K4583" s="6">
        <f t="shared" si="215"/>
        <v>3</v>
      </c>
    </row>
    <row r="4584" spans="3:11" x14ac:dyDescent="0.25">
      <c r="C4584" s="14">
        <v>44436</v>
      </c>
      <c r="D4584" s="8">
        <v>0.64583333333333337</v>
      </c>
      <c r="E4584" s="76" t="s">
        <v>107</v>
      </c>
      <c r="F4584" s="8"/>
      <c r="G4584" s="8"/>
      <c r="H4584" s="15">
        <v>6</v>
      </c>
      <c r="I4584" s="13">
        <f t="shared" si="213"/>
        <v>2395</v>
      </c>
      <c r="J4584" s="8">
        <f t="shared" si="214"/>
        <v>2</v>
      </c>
      <c r="K4584" s="6">
        <f t="shared" si="215"/>
        <v>3</v>
      </c>
    </row>
    <row r="4585" spans="3:11" x14ac:dyDescent="0.25">
      <c r="C4585" s="14">
        <v>44436</v>
      </c>
      <c r="D4585" s="8">
        <v>0.64583333333333337</v>
      </c>
      <c r="E4585" s="76" t="s">
        <v>107</v>
      </c>
      <c r="F4585" s="8"/>
      <c r="G4585" s="8"/>
      <c r="H4585" s="15">
        <v>6</v>
      </c>
      <c r="I4585" s="13">
        <f t="shared" si="213"/>
        <v>2395</v>
      </c>
      <c r="J4585" s="8">
        <f t="shared" si="214"/>
        <v>1</v>
      </c>
      <c r="K4585" s="6">
        <f t="shared" si="215"/>
        <v>3</v>
      </c>
    </row>
    <row r="4586" spans="3:11" x14ac:dyDescent="0.25">
      <c r="C4586" s="14">
        <v>44436</v>
      </c>
      <c r="D4586" s="8">
        <v>0.67361111111111116</v>
      </c>
      <c r="E4586" s="76" t="s">
        <v>107</v>
      </c>
      <c r="F4586" s="8"/>
      <c r="G4586" s="8"/>
      <c r="H4586" s="15">
        <v>7</v>
      </c>
      <c r="I4586" s="13">
        <f t="shared" si="213"/>
        <v>2396</v>
      </c>
      <c r="J4586" s="8">
        <f t="shared" si="214"/>
        <v>3</v>
      </c>
      <c r="K4586" s="6">
        <f t="shared" si="215"/>
        <v>3</v>
      </c>
    </row>
    <row r="4587" spans="3:11" x14ac:dyDescent="0.25">
      <c r="C4587" s="14">
        <v>44436</v>
      </c>
      <c r="D4587" s="8">
        <v>0.67361111111111116</v>
      </c>
      <c r="E4587" s="76" t="s">
        <v>107</v>
      </c>
      <c r="F4587" s="8"/>
      <c r="G4587" s="8"/>
      <c r="H4587" s="15">
        <v>7</v>
      </c>
      <c r="I4587" s="13">
        <f t="shared" si="213"/>
        <v>2396</v>
      </c>
      <c r="J4587" s="8">
        <f t="shared" si="214"/>
        <v>2</v>
      </c>
      <c r="K4587" s="6">
        <f t="shared" si="215"/>
        <v>3</v>
      </c>
    </row>
    <row r="4588" spans="3:11" x14ac:dyDescent="0.25">
      <c r="C4588" s="14">
        <v>44436</v>
      </c>
      <c r="D4588" s="8">
        <v>0.67361111111111116</v>
      </c>
      <c r="E4588" s="76" t="s">
        <v>107</v>
      </c>
      <c r="F4588" s="8"/>
      <c r="G4588" s="8"/>
      <c r="H4588" s="15">
        <v>7</v>
      </c>
      <c r="I4588" s="13">
        <f t="shared" si="213"/>
        <v>2396</v>
      </c>
      <c r="J4588" s="8">
        <f t="shared" si="214"/>
        <v>1</v>
      </c>
      <c r="K4588" s="6">
        <f t="shared" si="215"/>
        <v>3</v>
      </c>
    </row>
    <row r="4589" spans="3:11" x14ac:dyDescent="0.25">
      <c r="C4589" s="14">
        <v>44436</v>
      </c>
      <c r="D4589" s="8">
        <v>0.69791666666666663</v>
      </c>
      <c r="E4589" s="76" t="s">
        <v>107</v>
      </c>
      <c r="F4589" s="8"/>
      <c r="G4589" s="8"/>
      <c r="H4589" s="15">
        <v>8</v>
      </c>
      <c r="I4589" s="13">
        <f t="shared" si="213"/>
        <v>2397</v>
      </c>
      <c r="J4589" s="8">
        <f t="shared" si="214"/>
        <v>3</v>
      </c>
      <c r="K4589" s="6">
        <f t="shared" si="215"/>
        <v>3</v>
      </c>
    </row>
    <row r="4590" spans="3:11" x14ac:dyDescent="0.25">
      <c r="C4590" s="14">
        <v>44436</v>
      </c>
      <c r="D4590" s="8">
        <v>0.69791666666666663</v>
      </c>
      <c r="E4590" s="76" t="s">
        <v>107</v>
      </c>
      <c r="F4590" s="8"/>
      <c r="G4590" s="8"/>
      <c r="H4590" s="15">
        <v>8</v>
      </c>
      <c r="I4590" s="13">
        <f t="shared" si="213"/>
        <v>2397</v>
      </c>
      <c r="J4590" s="8">
        <f t="shared" si="214"/>
        <v>2</v>
      </c>
      <c r="K4590" s="6">
        <f t="shared" si="215"/>
        <v>3</v>
      </c>
    </row>
    <row r="4591" spans="3:11" x14ac:dyDescent="0.25">
      <c r="C4591" s="14">
        <v>44436</v>
      </c>
      <c r="D4591" s="8">
        <v>0.69791666666666663</v>
      </c>
      <c r="E4591" s="76" t="s">
        <v>107</v>
      </c>
      <c r="F4591" s="8"/>
      <c r="G4591" s="8"/>
      <c r="H4591" s="15">
        <v>8</v>
      </c>
      <c r="I4591" s="13">
        <f t="shared" si="213"/>
        <v>2397</v>
      </c>
      <c r="J4591" s="8">
        <f t="shared" si="214"/>
        <v>1</v>
      </c>
      <c r="K4591" s="6">
        <f t="shared" si="215"/>
        <v>3</v>
      </c>
    </row>
    <row r="4592" spans="3:11" x14ac:dyDescent="0.25">
      <c r="C4592" s="14">
        <v>44436</v>
      </c>
      <c r="D4592" s="8">
        <v>0.72222222222222221</v>
      </c>
      <c r="E4592" s="76" t="s">
        <v>107</v>
      </c>
      <c r="F4592" s="8"/>
      <c r="G4592" s="8"/>
      <c r="H4592" s="15">
        <v>9</v>
      </c>
      <c r="I4592" s="13">
        <f t="shared" si="213"/>
        <v>2398</v>
      </c>
      <c r="J4592" s="8">
        <f t="shared" si="214"/>
        <v>3</v>
      </c>
      <c r="K4592" s="6">
        <f t="shared" si="215"/>
        <v>3</v>
      </c>
    </row>
    <row r="4593" spans="3:11" x14ac:dyDescent="0.25">
      <c r="C4593" s="14">
        <v>44436</v>
      </c>
      <c r="D4593" s="8">
        <v>0.72222222222222221</v>
      </c>
      <c r="E4593" s="76" t="s">
        <v>107</v>
      </c>
      <c r="F4593" s="8"/>
      <c r="G4593" s="8"/>
      <c r="H4593" s="15">
        <v>9</v>
      </c>
      <c r="I4593" s="13">
        <f t="shared" si="213"/>
        <v>2398</v>
      </c>
      <c r="J4593" s="8">
        <f t="shared" si="214"/>
        <v>2</v>
      </c>
      <c r="K4593" s="6">
        <f t="shared" si="215"/>
        <v>3</v>
      </c>
    </row>
    <row r="4594" spans="3:11" x14ac:dyDescent="0.25">
      <c r="C4594" s="14">
        <v>44436</v>
      </c>
      <c r="D4594" s="8">
        <v>0.72222222222222221</v>
      </c>
      <c r="E4594" s="76" t="s">
        <v>107</v>
      </c>
      <c r="F4594" s="8"/>
      <c r="G4594" s="8"/>
      <c r="H4594" s="15">
        <v>9</v>
      </c>
      <c r="I4594" s="13">
        <f t="shared" si="213"/>
        <v>2398</v>
      </c>
      <c r="J4594" s="8">
        <f t="shared" si="214"/>
        <v>1</v>
      </c>
      <c r="K4594" s="6">
        <f t="shared" si="215"/>
        <v>3</v>
      </c>
    </row>
    <row r="4595" spans="3:11" x14ac:dyDescent="0.25">
      <c r="C4595" s="14">
        <v>44443</v>
      </c>
      <c r="D4595" s="8">
        <v>0.60763888888888895</v>
      </c>
      <c r="E4595" s="76" t="s">
        <v>125</v>
      </c>
      <c r="F4595" s="8"/>
      <c r="G4595" s="8"/>
      <c r="H4595" s="15">
        <v>4</v>
      </c>
      <c r="I4595" s="13">
        <f t="shared" si="213"/>
        <v>2399</v>
      </c>
      <c r="J4595" s="8">
        <f t="shared" si="214"/>
        <v>3</v>
      </c>
      <c r="K4595" s="6">
        <f t="shared" si="215"/>
        <v>3</v>
      </c>
    </row>
    <row r="4596" spans="3:11" x14ac:dyDescent="0.25">
      <c r="C4596" s="14">
        <v>44443</v>
      </c>
      <c r="D4596" s="8">
        <v>0.60763888888888895</v>
      </c>
      <c r="E4596" s="76" t="s">
        <v>125</v>
      </c>
      <c r="F4596" s="8"/>
      <c r="G4596" s="8"/>
      <c r="H4596" s="15">
        <v>4</v>
      </c>
      <c r="I4596" s="13">
        <f t="shared" si="213"/>
        <v>2399</v>
      </c>
      <c r="J4596" s="8">
        <f t="shared" si="214"/>
        <v>2</v>
      </c>
      <c r="K4596" s="6">
        <f t="shared" si="215"/>
        <v>3</v>
      </c>
    </row>
    <row r="4597" spans="3:11" x14ac:dyDescent="0.25">
      <c r="C4597" s="14">
        <v>44443</v>
      </c>
      <c r="D4597" s="8">
        <v>0.60763888888888895</v>
      </c>
      <c r="E4597" s="76" t="s">
        <v>125</v>
      </c>
      <c r="F4597" s="8"/>
      <c r="G4597" s="8"/>
      <c r="H4597" s="15">
        <v>4</v>
      </c>
      <c r="I4597" s="13">
        <f t="shared" si="213"/>
        <v>2399</v>
      </c>
      <c r="J4597" s="8">
        <f t="shared" si="214"/>
        <v>1</v>
      </c>
      <c r="K4597" s="6">
        <f t="shared" si="215"/>
        <v>3</v>
      </c>
    </row>
    <row r="4598" spans="3:11" x14ac:dyDescent="0.25">
      <c r="C4598" s="14">
        <v>44443</v>
      </c>
      <c r="D4598" s="8">
        <v>0.61805555555555558</v>
      </c>
      <c r="E4598" s="76" t="s">
        <v>125</v>
      </c>
      <c r="F4598" s="8"/>
      <c r="G4598" s="8"/>
      <c r="H4598" s="15">
        <v>5</v>
      </c>
      <c r="I4598" s="13">
        <f t="shared" si="213"/>
        <v>2400</v>
      </c>
      <c r="J4598" s="8">
        <f t="shared" si="214"/>
        <v>3</v>
      </c>
      <c r="K4598" s="6">
        <f t="shared" si="215"/>
        <v>3</v>
      </c>
    </row>
    <row r="4599" spans="3:11" x14ac:dyDescent="0.25">
      <c r="C4599" s="14">
        <v>44443</v>
      </c>
      <c r="D4599" s="8">
        <v>0.61805555555555558</v>
      </c>
      <c r="E4599" s="76" t="s">
        <v>125</v>
      </c>
      <c r="F4599" s="8"/>
      <c r="G4599" s="8"/>
      <c r="H4599" s="15">
        <v>5</v>
      </c>
      <c r="I4599" s="13">
        <f t="shared" si="213"/>
        <v>2400</v>
      </c>
      <c r="J4599" s="8">
        <f t="shared" si="214"/>
        <v>2</v>
      </c>
      <c r="K4599" s="6">
        <f t="shared" si="215"/>
        <v>3</v>
      </c>
    </row>
    <row r="4600" spans="3:11" x14ac:dyDescent="0.25">
      <c r="C4600" s="14">
        <v>44443</v>
      </c>
      <c r="D4600" s="8">
        <v>0.61805555555555558</v>
      </c>
      <c r="E4600" s="76" t="s">
        <v>125</v>
      </c>
      <c r="F4600" s="8"/>
      <c r="G4600" s="8"/>
      <c r="H4600" s="15">
        <v>5</v>
      </c>
      <c r="I4600" s="13">
        <f t="shared" si="213"/>
        <v>2400</v>
      </c>
      <c r="J4600" s="8">
        <f t="shared" si="214"/>
        <v>1</v>
      </c>
      <c r="K4600" s="6">
        <f t="shared" si="215"/>
        <v>3</v>
      </c>
    </row>
    <row r="4601" spans="3:11" x14ac:dyDescent="0.25">
      <c r="C4601" s="14">
        <v>44443</v>
      </c>
      <c r="D4601" s="8">
        <v>0.67361111111111116</v>
      </c>
      <c r="E4601" s="76" t="s">
        <v>125</v>
      </c>
      <c r="F4601" s="8"/>
      <c r="G4601" s="8"/>
      <c r="H4601" s="15">
        <v>7</v>
      </c>
      <c r="I4601" s="13">
        <f t="shared" si="213"/>
        <v>2401</v>
      </c>
      <c r="J4601" s="8">
        <f t="shared" si="214"/>
        <v>3</v>
      </c>
      <c r="K4601" s="6">
        <f t="shared" si="215"/>
        <v>3</v>
      </c>
    </row>
    <row r="4602" spans="3:11" x14ac:dyDescent="0.25">
      <c r="C4602" s="14">
        <v>44443</v>
      </c>
      <c r="D4602" s="8">
        <v>0.67361111111111116</v>
      </c>
      <c r="E4602" s="76" t="s">
        <v>125</v>
      </c>
      <c r="F4602" s="8"/>
      <c r="G4602" s="8"/>
      <c r="H4602" s="15">
        <v>7</v>
      </c>
      <c r="I4602" s="13">
        <f t="shared" si="213"/>
        <v>2401</v>
      </c>
      <c r="J4602" s="8">
        <f t="shared" si="214"/>
        <v>2</v>
      </c>
      <c r="K4602" s="6">
        <f t="shared" si="215"/>
        <v>3</v>
      </c>
    </row>
    <row r="4603" spans="3:11" x14ac:dyDescent="0.25">
      <c r="C4603" s="14">
        <v>44443</v>
      </c>
      <c r="D4603" s="8">
        <v>0.67361111111111116</v>
      </c>
      <c r="E4603" s="76" t="s">
        <v>125</v>
      </c>
      <c r="F4603" s="8"/>
      <c r="G4603" s="8"/>
      <c r="H4603" s="15">
        <v>7</v>
      </c>
      <c r="I4603" s="13">
        <f t="shared" si="213"/>
        <v>2401</v>
      </c>
      <c r="J4603" s="8">
        <f t="shared" si="214"/>
        <v>1</v>
      </c>
      <c r="K4603" s="6">
        <f t="shared" si="215"/>
        <v>3</v>
      </c>
    </row>
    <row r="4604" spans="3:11" x14ac:dyDescent="0.25">
      <c r="C4604" s="14">
        <v>44443</v>
      </c>
      <c r="D4604" s="8">
        <v>0.70138888888888884</v>
      </c>
      <c r="E4604" s="76" t="s">
        <v>125</v>
      </c>
      <c r="F4604" s="8"/>
      <c r="G4604" s="8"/>
      <c r="H4604" s="15">
        <v>8</v>
      </c>
      <c r="I4604" s="13">
        <f t="shared" si="213"/>
        <v>2402</v>
      </c>
      <c r="J4604" s="8">
        <f t="shared" si="214"/>
        <v>3</v>
      </c>
      <c r="K4604" s="6">
        <f t="shared" si="215"/>
        <v>3</v>
      </c>
    </row>
    <row r="4605" spans="3:11" x14ac:dyDescent="0.25">
      <c r="C4605" s="14">
        <v>44443</v>
      </c>
      <c r="D4605" s="8">
        <v>0.70138888888888884</v>
      </c>
      <c r="E4605" s="76" t="s">
        <v>125</v>
      </c>
      <c r="F4605" s="8"/>
      <c r="G4605" s="8"/>
      <c r="H4605" s="15">
        <v>8</v>
      </c>
      <c r="I4605" s="13">
        <f t="shared" si="213"/>
        <v>2402</v>
      </c>
      <c r="J4605" s="8">
        <f t="shared" si="214"/>
        <v>2</v>
      </c>
      <c r="K4605" s="6">
        <f t="shared" si="215"/>
        <v>3</v>
      </c>
    </row>
    <row r="4606" spans="3:11" x14ac:dyDescent="0.25">
      <c r="C4606" s="14">
        <v>44443</v>
      </c>
      <c r="D4606" s="8">
        <v>0.70138888888888884</v>
      </c>
      <c r="E4606" s="76" t="s">
        <v>125</v>
      </c>
      <c r="F4606" s="8"/>
      <c r="G4606" s="8"/>
      <c r="H4606" s="15">
        <v>8</v>
      </c>
      <c r="I4606" s="13">
        <f t="shared" si="213"/>
        <v>2402</v>
      </c>
      <c r="J4606" s="8">
        <f t="shared" si="214"/>
        <v>1</v>
      </c>
      <c r="K4606" s="6">
        <f t="shared" si="215"/>
        <v>3</v>
      </c>
    </row>
    <row r="4607" spans="3:11" x14ac:dyDescent="0.25">
      <c r="C4607" s="14">
        <v>44443</v>
      </c>
      <c r="D4607" s="8">
        <v>0.72569444444444453</v>
      </c>
      <c r="E4607" s="76" t="s">
        <v>125</v>
      </c>
      <c r="F4607" s="8"/>
      <c r="G4607" s="8"/>
      <c r="H4607" s="15">
        <v>9</v>
      </c>
      <c r="I4607" s="13">
        <f t="shared" si="213"/>
        <v>2403</v>
      </c>
      <c r="J4607" s="8">
        <f t="shared" si="214"/>
        <v>3</v>
      </c>
      <c r="K4607" s="6">
        <f t="shared" si="215"/>
        <v>3</v>
      </c>
    </row>
    <row r="4608" spans="3:11" x14ac:dyDescent="0.25">
      <c r="C4608" s="14">
        <v>44443</v>
      </c>
      <c r="D4608" s="8">
        <v>0.72569444444444453</v>
      </c>
      <c r="E4608" s="76" t="s">
        <v>125</v>
      </c>
      <c r="F4608" s="8"/>
      <c r="G4608" s="8"/>
      <c r="H4608" s="15">
        <v>9</v>
      </c>
      <c r="I4608" s="13">
        <f t="shared" si="213"/>
        <v>2403</v>
      </c>
      <c r="J4608" s="8">
        <f t="shared" si="214"/>
        <v>2</v>
      </c>
      <c r="K4608" s="6">
        <f t="shared" si="215"/>
        <v>3</v>
      </c>
    </row>
    <row r="4609" spans="3:11" x14ac:dyDescent="0.25">
      <c r="C4609" s="14">
        <v>44443</v>
      </c>
      <c r="D4609" s="8">
        <v>0.72569444444444453</v>
      </c>
      <c r="E4609" s="76" t="s">
        <v>125</v>
      </c>
      <c r="F4609" s="8"/>
      <c r="G4609" s="8"/>
      <c r="H4609" s="15">
        <v>9</v>
      </c>
      <c r="I4609" s="13">
        <f t="shared" si="213"/>
        <v>2403</v>
      </c>
      <c r="J4609" s="8">
        <f t="shared" si="214"/>
        <v>1</v>
      </c>
      <c r="K4609" s="6">
        <f t="shared" si="215"/>
        <v>3</v>
      </c>
    </row>
    <row r="4610" spans="3:11" x14ac:dyDescent="0.25">
      <c r="C4610" s="14">
        <v>44450</v>
      </c>
      <c r="D4610" s="8">
        <v>0.52083333333333337</v>
      </c>
      <c r="E4610" s="76" t="s">
        <v>225</v>
      </c>
      <c r="F4610" s="8"/>
      <c r="G4610" s="8"/>
      <c r="H4610" s="15">
        <v>1</v>
      </c>
      <c r="I4610" s="13">
        <f t="shared" si="213"/>
        <v>2404</v>
      </c>
      <c r="J4610" s="8">
        <f t="shared" si="214"/>
        <v>3</v>
      </c>
      <c r="K4610" s="6">
        <f t="shared" si="215"/>
        <v>3</v>
      </c>
    </row>
    <row r="4611" spans="3:11" x14ac:dyDescent="0.25">
      <c r="C4611" s="14">
        <v>44450</v>
      </c>
      <c r="D4611" s="8">
        <v>0.52083333333333337</v>
      </c>
      <c r="E4611" s="76" t="s">
        <v>225</v>
      </c>
      <c r="F4611" s="8"/>
      <c r="G4611" s="8"/>
      <c r="H4611" s="15">
        <v>1</v>
      </c>
      <c r="I4611" s="13">
        <f t="shared" si="213"/>
        <v>2404</v>
      </c>
      <c r="J4611" s="8">
        <f t="shared" si="214"/>
        <v>2</v>
      </c>
      <c r="K4611" s="6">
        <f t="shared" si="215"/>
        <v>3</v>
      </c>
    </row>
    <row r="4612" spans="3:11" x14ac:dyDescent="0.25">
      <c r="C4612" s="14">
        <v>44450</v>
      </c>
      <c r="D4612" s="8">
        <v>0.52083333333333337</v>
      </c>
      <c r="E4612" s="76" t="s">
        <v>225</v>
      </c>
      <c r="F4612" s="8"/>
      <c r="G4612" s="8"/>
      <c r="H4612" s="15">
        <v>1</v>
      </c>
      <c r="I4612" s="13">
        <f t="shared" si="213"/>
        <v>2404</v>
      </c>
      <c r="J4612" s="8">
        <f t="shared" si="214"/>
        <v>1</v>
      </c>
      <c r="K4612" s="6">
        <f t="shared" si="215"/>
        <v>3</v>
      </c>
    </row>
    <row r="4613" spans="3:11" x14ac:dyDescent="0.25">
      <c r="C4613" s="14">
        <v>44450</v>
      </c>
      <c r="D4613" s="8">
        <v>0.62152777777777779</v>
      </c>
      <c r="E4613" s="76" t="s">
        <v>225</v>
      </c>
      <c r="F4613" s="8"/>
      <c r="G4613" s="8"/>
      <c r="H4613" s="15">
        <v>5</v>
      </c>
      <c r="I4613" s="13">
        <f t="shared" si="213"/>
        <v>2405</v>
      </c>
      <c r="J4613" s="8">
        <f t="shared" si="214"/>
        <v>2</v>
      </c>
      <c r="K4613" s="6">
        <f t="shared" si="215"/>
        <v>2</v>
      </c>
    </row>
    <row r="4614" spans="3:11" x14ac:dyDescent="0.25">
      <c r="C4614" s="14">
        <v>44450</v>
      </c>
      <c r="D4614" s="8">
        <v>0.62152777777777779</v>
      </c>
      <c r="E4614" s="76" t="s">
        <v>225</v>
      </c>
      <c r="F4614" s="8"/>
      <c r="G4614" s="8"/>
      <c r="H4614" s="15">
        <v>5</v>
      </c>
      <c r="I4614" s="13">
        <f t="shared" ref="I4614:I4677" si="216">IF(AND(C4614=C4613,H4614=H4613,D4613=D4614),I4613,I4613+1)</f>
        <v>2405</v>
      </c>
      <c r="J4614" s="8">
        <f t="shared" ref="J4614:J4677" si="217">IF(I4614=I4616,3,IF(I4614=I4615,2,1))</f>
        <v>1</v>
      </c>
      <c r="K4614" s="6">
        <f t="shared" ref="K4614:K4677" si="218">IF(J4612=3,3,IF(J4613=3,3,IF(J4613=2,2,J4614)))</f>
        <v>2</v>
      </c>
    </row>
    <row r="4615" spans="3:11" x14ac:dyDescent="0.25">
      <c r="C4615" s="14">
        <v>44450</v>
      </c>
      <c r="D4615" s="8">
        <v>0.64930555555555558</v>
      </c>
      <c r="E4615" s="76" t="s">
        <v>225</v>
      </c>
      <c r="F4615" s="8"/>
      <c r="G4615" s="8"/>
      <c r="H4615" s="15">
        <v>6</v>
      </c>
      <c r="I4615" s="13">
        <f t="shared" si="216"/>
        <v>2406</v>
      </c>
      <c r="J4615" s="8">
        <f t="shared" si="217"/>
        <v>3</v>
      </c>
      <c r="K4615" s="6">
        <f t="shared" si="218"/>
        <v>3</v>
      </c>
    </row>
    <row r="4616" spans="3:11" x14ac:dyDescent="0.25">
      <c r="C4616" s="14">
        <v>44450</v>
      </c>
      <c r="D4616" s="8">
        <v>0.64930555555555558</v>
      </c>
      <c r="E4616" s="76" t="s">
        <v>225</v>
      </c>
      <c r="F4616" s="8"/>
      <c r="G4616" s="8"/>
      <c r="H4616" s="15">
        <v>6</v>
      </c>
      <c r="I4616" s="13">
        <f t="shared" si="216"/>
        <v>2406</v>
      </c>
      <c r="J4616" s="8">
        <f t="shared" si="217"/>
        <v>2</v>
      </c>
      <c r="K4616" s="6">
        <f t="shared" si="218"/>
        <v>3</v>
      </c>
    </row>
    <row r="4617" spans="3:11" x14ac:dyDescent="0.25">
      <c r="C4617" s="14">
        <v>44450</v>
      </c>
      <c r="D4617" s="8">
        <v>0.64930555555555558</v>
      </c>
      <c r="E4617" s="76" t="s">
        <v>225</v>
      </c>
      <c r="F4617" s="8"/>
      <c r="G4617" s="8"/>
      <c r="H4617" s="15">
        <v>6</v>
      </c>
      <c r="I4617" s="13">
        <f t="shared" si="216"/>
        <v>2406</v>
      </c>
      <c r="J4617" s="8">
        <f t="shared" si="217"/>
        <v>1</v>
      </c>
      <c r="K4617" s="6">
        <f t="shared" si="218"/>
        <v>3</v>
      </c>
    </row>
    <row r="4618" spans="3:11" x14ac:dyDescent="0.25">
      <c r="C4618" s="14">
        <v>44450</v>
      </c>
      <c r="D4618" s="8">
        <v>0.67708333333333337</v>
      </c>
      <c r="E4618" s="76" t="s">
        <v>225</v>
      </c>
      <c r="F4618" s="8"/>
      <c r="G4618" s="8"/>
      <c r="H4618" s="15">
        <v>7</v>
      </c>
      <c r="I4618" s="13">
        <f t="shared" si="216"/>
        <v>2407</v>
      </c>
      <c r="J4618" s="8">
        <f t="shared" si="217"/>
        <v>3</v>
      </c>
      <c r="K4618" s="6">
        <f t="shared" si="218"/>
        <v>3</v>
      </c>
    </row>
    <row r="4619" spans="3:11" x14ac:dyDescent="0.25">
      <c r="C4619" s="14">
        <v>44450</v>
      </c>
      <c r="D4619" s="8">
        <v>0.67708333333333337</v>
      </c>
      <c r="E4619" s="76" t="s">
        <v>225</v>
      </c>
      <c r="F4619" s="8"/>
      <c r="G4619" s="8"/>
      <c r="H4619" s="15">
        <v>7</v>
      </c>
      <c r="I4619" s="13">
        <f t="shared" si="216"/>
        <v>2407</v>
      </c>
      <c r="J4619" s="8">
        <f t="shared" si="217"/>
        <v>2</v>
      </c>
      <c r="K4619" s="6">
        <f t="shared" si="218"/>
        <v>3</v>
      </c>
    </row>
    <row r="4620" spans="3:11" x14ac:dyDescent="0.25">
      <c r="C4620" s="14">
        <v>44450</v>
      </c>
      <c r="D4620" s="8">
        <v>0.67708333333333337</v>
      </c>
      <c r="E4620" s="76" t="s">
        <v>225</v>
      </c>
      <c r="F4620" s="8"/>
      <c r="G4620" s="8"/>
      <c r="H4620" s="15">
        <v>7</v>
      </c>
      <c r="I4620" s="13">
        <f t="shared" si="216"/>
        <v>2407</v>
      </c>
      <c r="J4620" s="8">
        <f t="shared" si="217"/>
        <v>1</v>
      </c>
      <c r="K4620" s="6">
        <f t="shared" si="218"/>
        <v>3</v>
      </c>
    </row>
    <row r="4621" spans="3:11" x14ac:dyDescent="0.25">
      <c r="C4621" s="14">
        <v>44450</v>
      </c>
      <c r="D4621" s="8">
        <v>0.70138888888888884</v>
      </c>
      <c r="E4621" s="76" t="s">
        <v>225</v>
      </c>
      <c r="F4621" s="8"/>
      <c r="G4621" s="8"/>
      <c r="H4621" s="15">
        <v>8</v>
      </c>
      <c r="I4621" s="13">
        <f t="shared" si="216"/>
        <v>2408</v>
      </c>
      <c r="J4621" s="8">
        <f t="shared" si="217"/>
        <v>3</v>
      </c>
      <c r="K4621" s="6">
        <f t="shared" si="218"/>
        <v>3</v>
      </c>
    </row>
    <row r="4622" spans="3:11" x14ac:dyDescent="0.25">
      <c r="C4622" s="14">
        <v>44450</v>
      </c>
      <c r="D4622" s="8">
        <v>0.70138888888888884</v>
      </c>
      <c r="E4622" s="76" t="s">
        <v>225</v>
      </c>
      <c r="F4622" s="8"/>
      <c r="G4622" s="8"/>
      <c r="H4622" s="15">
        <v>8</v>
      </c>
      <c r="I4622" s="13">
        <f t="shared" si="216"/>
        <v>2408</v>
      </c>
      <c r="J4622" s="8">
        <f t="shared" si="217"/>
        <v>2</v>
      </c>
      <c r="K4622" s="6">
        <f t="shared" si="218"/>
        <v>3</v>
      </c>
    </row>
    <row r="4623" spans="3:11" x14ac:dyDescent="0.25">
      <c r="C4623" s="14">
        <v>44450</v>
      </c>
      <c r="D4623" s="8">
        <v>0.70138888888888884</v>
      </c>
      <c r="E4623" s="76" t="s">
        <v>225</v>
      </c>
      <c r="F4623" s="8"/>
      <c r="G4623" s="8"/>
      <c r="H4623" s="15">
        <v>8</v>
      </c>
      <c r="I4623" s="13">
        <f t="shared" si="216"/>
        <v>2408</v>
      </c>
      <c r="J4623" s="8">
        <f t="shared" si="217"/>
        <v>1</v>
      </c>
      <c r="K4623" s="6">
        <f t="shared" si="218"/>
        <v>3</v>
      </c>
    </row>
    <row r="4624" spans="3:11" x14ac:dyDescent="0.25">
      <c r="C4624" s="14">
        <v>44450</v>
      </c>
      <c r="D4624" s="8">
        <v>0.72569444444444453</v>
      </c>
      <c r="E4624" s="76" t="s">
        <v>225</v>
      </c>
      <c r="F4624" s="8"/>
      <c r="G4624" s="8"/>
      <c r="H4624" s="15">
        <v>9</v>
      </c>
      <c r="I4624" s="13">
        <f t="shared" si="216"/>
        <v>2409</v>
      </c>
      <c r="J4624" s="8">
        <f t="shared" si="217"/>
        <v>3</v>
      </c>
      <c r="K4624" s="6">
        <f t="shared" si="218"/>
        <v>3</v>
      </c>
    </row>
    <row r="4625" spans="3:11" x14ac:dyDescent="0.25">
      <c r="C4625" s="14">
        <v>44450</v>
      </c>
      <c r="D4625" s="8">
        <v>0.72569444444444453</v>
      </c>
      <c r="E4625" s="76" t="s">
        <v>225</v>
      </c>
      <c r="F4625" s="8"/>
      <c r="G4625" s="8"/>
      <c r="H4625" s="15">
        <v>9</v>
      </c>
      <c r="I4625" s="13">
        <f t="shared" si="216"/>
        <v>2409</v>
      </c>
      <c r="J4625" s="8">
        <f t="shared" si="217"/>
        <v>2</v>
      </c>
      <c r="K4625" s="6">
        <f t="shared" si="218"/>
        <v>3</v>
      </c>
    </row>
    <row r="4626" spans="3:11" x14ac:dyDescent="0.25">
      <c r="C4626" s="14">
        <v>44450</v>
      </c>
      <c r="D4626" s="8">
        <v>0.72569444444444453</v>
      </c>
      <c r="E4626" s="76" t="s">
        <v>225</v>
      </c>
      <c r="F4626" s="8"/>
      <c r="G4626" s="8"/>
      <c r="H4626" s="15">
        <v>9</v>
      </c>
      <c r="I4626" s="13">
        <f t="shared" si="216"/>
        <v>2409</v>
      </c>
      <c r="J4626" s="8">
        <f t="shared" si="217"/>
        <v>1</v>
      </c>
      <c r="K4626" s="6">
        <f t="shared" si="218"/>
        <v>3</v>
      </c>
    </row>
    <row r="4627" spans="3:11" x14ac:dyDescent="0.25">
      <c r="C4627" s="14">
        <v>44457</v>
      </c>
      <c r="D4627" s="8">
        <v>0.54513888888888895</v>
      </c>
      <c r="E4627" s="76" t="s">
        <v>107</v>
      </c>
      <c r="F4627" s="8"/>
      <c r="G4627" s="8"/>
      <c r="H4627" s="15">
        <v>2</v>
      </c>
      <c r="I4627" s="13">
        <f t="shared" si="216"/>
        <v>2410</v>
      </c>
      <c r="J4627" s="8">
        <f t="shared" si="217"/>
        <v>3</v>
      </c>
      <c r="K4627" s="6">
        <f t="shared" si="218"/>
        <v>3</v>
      </c>
    </row>
    <row r="4628" spans="3:11" x14ac:dyDescent="0.25">
      <c r="C4628" s="14">
        <v>44457</v>
      </c>
      <c r="D4628" s="8">
        <v>0.54513888888888895</v>
      </c>
      <c r="E4628" s="76" t="s">
        <v>107</v>
      </c>
      <c r="F4628" s="8"/>
      <c r="G4628" s="8"/>
      <c r="H4628" s="15">
        <v>2</v>
      </c>
      <c r="I4628" s="13">
        <f t="shared" si="216"/>
        <v>2410</v>
      </c>
      <c r="J4628" s="8">
        <f t="shared" si="217"/>
        <v>2</v>
      </c>
      <c r="K4628" s="6">
        <f t="shared" si="218"/>
        <v>3</v>
      </c>
    </row>
    <row r="4629" spans="3:11" x14ac:dyDescent="0.25">
      <c r="C4629" s="14">
        <v>44457</v>
      </c>
      <c r="D4629" s="8">
        <v>0.54513888888888895</v>
      </c>
      <c r="E4629" s="76" t="s">
        <v>107</v>
      </c>
      <c r="F4629" s="8"/>
      <c r="G4629" s="8"/>
      <c r="H4629" s="15">
        <v>2</v>
      </c>
      <c r="I4629" s="13">
        <f t="shared" si="216"/>
        <v>2410</v>
      </c>
      <c r="J4629" s="8">
        <f t="shared" si="217"/>
        <v>1</v>
      </c>
      <c r="K4629" s="6">
        <f t="shared" si="218"/>
        <v>3</v>
      </c>
    </row>
    <row r="4630" spans="3:11" x14ac:dyDescent="0.25">
      <c r="C4630" s="14">
        <v>44457</v>
      </c>
      <c r="D4630" s="8">
        <v>0.64930555555555558</v>
      </c>
      <c r="E4630" s="76" t="s">
        <v>107</v>
      </c>
      <c r="F4630" s="8"/>
      <c r="G4630" s="8"/>
      <c r="H4630" s="15">
        <v>6</v>
      </c>
      <c r="I4630" s="13">
        <f t="shared" si="216"/>
        <v>2411</v>
      </c>
      <c r="J4630" s="8">
        <f t="shared" si="217"/>
        <v>3</v>
      </c>
      <c r="K4630" s="6">
        <f t="shared" si="218"/>
        <v>3</v>
      </c>
    </row>
    <row r="4631" spans="3:11" x14ac:dyDescent="0.25">
      <c r="C4631" s="14">
        <v>44457</v>
      </c>
      <c r="D4631" s="8">
        <v>0.64930555555555558</v>
      </c>
      <c r="E4631" s="76" t="s">
        <v>107</v>
      </c>
      <c r="F4631" s="8"/>
      <c r="G4631" s="8"/>
      <c r="H4631" s="15">
        <v>6</v>
      </c>
      <c r="I4631" s="13">
        <f t="shared" si="216"/>
        <v>2411</v>
      </c>
      <c r="J4631" s="8">
        <f t="shared" si="217"/>
        <v>2</v>
      </c>
      <c r="K4631" s="6">
        <f t="shared" si="218"/>
        <v>3</v>
      </c>
    </row>
    <row r="4632" spans="3:11" x14ac:dyDescent="0.25">
      <c r="C4632" s="14">
        <v>44457</v>
      </c>
      <c r="D4632" s="8">
        <v>0.64930555555555558</v>
      </c>
      <c r="E4632" s="76" t="s">
        <v>107</v>
      </c>
      <c r="F4632" s="8"/>
      <c r="G4632" s="8"/>
      <c r="H4632" s="15">
        <v>6</v>
      </c>
      <c r="I4632" s="13">
        <f t="shared" si="216"/>
        <v>2411</v>
      </c>
      <c r="J4632" s="8">
        <f t="shared" si="217"/>
        <v>1</v>
      </c>
      <c r="K4632" s="6">
        <f t="shared" si="218"/>
        <v>3</v>
      </c>
    </row>
    <row r="4633" spans="3:11" x14ac:dyDescent="0.25">
      <c r="C4633" s="14">
        <v>44457</v>
      </c>
      <c r="D4633" s="8">
        <v>0.67708333333333337</v>
      </c>
      <c r="E4633" s="76" t="s">
        <v>107</v>
      </c>
      <c r="F4633" s="8"/>
      <c r="G4633" s="8"/>
      <c r="H4633" s="15">
        <v>7</v>
      </c>
      <c r="I4633" s="13">
        <f t="shared" si="216"/>
        <v>2412</v>
      </c>
      <c r="J4633" s="8">
        <f t="shared" si="217"/>
        <v>3</v>
      </c>
      <c r="K4633" s="6">
        <f t="shared" si="218"/>
        <v>3</v>
      </c>
    </row>
    <row r="4634" spans="3:11" x14ac:dyDescent="0.25">
      <c r="C4634" s="14">
        <v>44457</v>
      </c>
      <c r="D4634" s="8">
        <v>0.67708333333333337</v>
      </c>
      <c r="E4634" s="76" t="s">
        <v>107</v>
      </c>
      <c r="F4634" s="8"/>
      <c r="G4634" s="8"/>
      <c r="H4634" s="15">
        <v>7</v>
      </c>
      <c r="I4634" s="13">
        <f t="shared" si="216"/>
        <v>2412</v>
      </c>
      <c r="J4634" s="8">
        <f t="shared" si="217"/>
        <v>2</v>
      </c>
      <c r="K4634" s="6">
        <f t="shared" si="218"/>
        <v>3</v>
      </c>
    </row>
    <row r="4635" spans="3:11" x14ac:dyDescent="0.25">
      <c r="C4635" s="14">
        <v>44457</v>
      </c>
      <c r="D4635" s="8">
        <v>0.67708333333333337</v>
      </c>
      <c r="E4635" s="76" t="s">
        <v>107</v>
      </c>
      <c r="F4635" s="8"/>
      <c r="G4635" s="8"/>
      <c r="H4635" s="15">
        <v>7</v>
      </c>
      <c r="I4635" s="13">
        <f t="shared" si="216"/>
        <v>2412</v>
      </c>
      <c r="J4635" s="8">
        <f t="shared" si="217"/>
        <v>1</v>
      </c>
      <c r="K4635" s="6">
        <f t="shared" si="218"/>
        <v>3</v>
      </c>
    </row>
    <row r="4636" spans="3:11" x14ac:dyDescent="0.25">
      <c r="C4636" s="14">
        <v>44457</v>
      </c>
      <c r="D4636" s="8">
        <v>0.70138888888888884</v>
      </c>
      <c r="E4636" s="76" t="s">
        <v>107</v>
      </c>
      <c r="F4636" s="8"/>
      <c r="G4636" s="8"/>
      <c r="H4636" s="15">
        <v>8</v>
      </c>
      <c r="I4636" s="13">
        <f t="shared" si="216"/>
        <v>2413</v>
      </c>
      <c r="J4636" s="8">
        <f t="shared" si="217"/>
        <v>3</v>
      </c>
      <c r="K4636" s="6">
        <f t="shared" si="218"/>
        <v>3</v>
      </c>
    </row>
    <row r="4637" spans="3:11" x14ac:dyDescent="0.25">
      <c r="C4637" s="14">
        <v>44457</v>
      </c>
      <c r="D4637" s="8">
        <v>0.70138888888888884</v>
      </c>
      <c r="E4637" s="76" t="s">
        <v>107</v>
      </c>
      <c r="F4637" s="8"/>
      <c r="G4637" s="8"/>
      <c r="H4637" s="15">
        <v>8</v>
      </c>
      <c r="I4637" s="13">
        <f t="shared" si="216"/>
        <v>2413</v>
      </c>
      <c r="J4637" s="8">
        <f t="shared" si="217"/>
        <v>2</v>
      </c>
      <c r="K4637" s="6">
        <f t="shared" si="218"/>
        <v>3</v>
      </c>
    </row>
    <row r="4638" spans="3:11" x14ac:dyDescent="0.25">
      <c r="C4638" s="14">
        <v>44457</v>
      </c>
      <c r="D4638" s="8">
        <v>0.70138888888888884</v>
      </c>
      <c r="E4638" s="76" t="s">
        <v>107</v>
      </c>
      <c r="F4638" s="8"/>
      <c r="G4638" s="8"/>
      <c r="H4638" s="15">
        <v>8</v>
      </c>
      <c r="I4638" s="13">
        <f t="shared" si="216"/>
        <v>2413</v>
      </c>
      <c r="J4638" s="8">
        <f t="shared" si="217"/>
        <v>1</v>
      </c>
      <c r="K4638" s="6">
        <f t="shared" si="218"/>
        <v>3</v>
      </c>
    </row>
    <row r="4639" spans="3:11" x14ac:dyDescent="0.25">
      <c r="C4639" s="14">
        <v>44457</v>
      </c>
      <c r="D4639" s="8">
        <v>0.72569444444444453</v>
      </c>
      <c r="E4639" s="76" t="s">
        <v>107</v>
      </c>
      <c r="F4639" s="8"/>
      <c r="G4639" s="8"/>
      <c r="H4639" s="15">
        <v>9</v>
      </c>
      <c r="I4639" s="13">
        <f t="shared" si="216"/>
        <v>2414</v>
      </c>
      <c r="J4639" s="8">
        <f t="shared" si="217"/>
        <v>3</v>
      </c>
      <c r="K4639" s="6">
        <f t="shared" si="218"/>
        <v>3</v>
      </c>
    </row>
    <row r="4640" spans="3:11" x14ac:dyDescent="0.25">
      <c r="C4640" s="14">
        <v>44457</v>
      </c>
      <c r="D4640" s="8">
        <v>0.72569444444444453</v>
      </c>
      <c r="E4640" s="76" t="s">
        <v>107</v>
      </c>
      <c r="F4640" s="8"/>
      <c r="G4640" s="8"/>
      <c r="H4640" s="15">
        <v>9</v>
      </c>
      <c r="I4640" s="13">
        <f t="shared" si="216"/>
        <v>2414</v>
      </c>
      <c r="J4640" s="8">
        <f t="shared" si="217"/>
        <v>2</v>
      </c>
      <c r="K4640" s="6">
        <f t="shared" si="218"/>
        <v>3</v>
      </c>
    </row>
    <row r="4641" spans="3:11" x14ac:dyDescent="0.25">
      <c r="C4641" s="14">
        <v>44457</v>
      </c>
      <c r="D4641" s="8">
        <v>0.72569444444444453</v>
      </c>
      <c r="E4641" s="76" t="s">
        <v>107</v>
      </c>
      <c r="F4641" s="8"/>
      <c r="G4641" s="8"/>
      <c r="H4641" s="15">
        <v>9</v>
      </c>
      <c r="I4641" s="13">
        <f t="shared" si="216"/>
        <v>2414</v>
      </c>
      <c r="J4641" s="8">
        <f t="shared" si="217"/>
        <v>1</v>
      </c>
      <c r="K4641" s="6">
        <f t="shared" si="218"/>
        <v>3</v>
      </c>
    </row>
    <row r="4642" spans="3:11" x14ac:dyDescent="0.25">
      <c r="C4642" s="14">
        <v>44463</v>
      </c>
      <c r="D4642" s="8">
        <v>0.73958333333333337</v>
      </c>
      <c r="E4642" s="76" t="s">
        <v>3</v>
      </c>
      <c r="F4642" s="8"/>
      <c r="G4642" s="8"/>
      <c r="H4642" s="15">
        <v>2</v>
      </c>
      <c r="I4642" s="13">
        <f t="shared" si="216"/>
        <v>2415</v>
      </c>
      <c r="J4642" s="8">
        <f t="shared" si="217"/>
        <v>3</v>
      </c>
      <c r="K4642" s="6">
        <f t="shared" si="218"/>
        <v>3</v>
      </c>
    </row>
    <row r="4643" spans="3:11" x14ac:dyDescent="0.25">
      <c r="C4643" s="14">
        <v>44463</v>
      </c>
      <c r="D4643" s="8">
        <v>0.73958333333333337</v>
      </c>
      <c r="E4643" s="76" t="s">
        <v>3</v>
      </c>
      <c r="F4643" s="8"/>
      <c r="G4643" s="8"/>
      <c r="H4643" s="15">
        <v>2</v>
      </c>
      <c r="I4643" s="13">
        <f t="shared" si="216"/>
        <v>2415</v>
      </c>
      <c r="J4643" s="8">
        <f t="shared" si="217"/>
        <v>2</v>
      </c>
      <c r="K4643" s="6">
        <f t="shared" si="218"/>
        <v>3</v>
      </c>
    </row>
    <row r="4644" spans="3:11" x14ac:dyDescent="0.25">
      <c r="C4644" s="14">
        <v>44463</v>
      </c>
      <c r="D4644" s="8">
        <v>0.73958333333333337</v>
      </c>
      <c r="E4644" s="76" t="s">
        <v>3</v>
      </c>
      <c r="F4644" s="8"/>
      <c r="G4644" s="8"/>
      <c r="H4644" s="15">
        <v>2</v>
      </c>
      <c r="I4644" s="13">
        <f t="shared" si="216"/>
        <v>2415</v>
      </c>
      <c r="J4644" s="8">
        <f t="shared" si="217"/>
        <v>1</v>
      </c>
      <c r="K4644" s="6">
        <f t="shared" si="218"/>
        <v>3</v>
      </c>
    </row>
    <row r="4645" spans="3:11" x14ac:dyDescent="0.25">
      <c r="C4645" s="14">
        <v>44463</v>
      </c>
      <c r="D4645" s="8">
        <v>0.80208333333333337</v>
      </c>
      <c r="E4645" s="76" t="s">
        <v>3</v>
      </c>
      <c r="F4645" s="8"/>
      <c r="G4645" s="8"/>
      <c r="H4645" s="15">
        <v>5</v>
      </c>
      <c r="I4645" s="13">
        <f t="shared" si="216"/>
        <v>2416</v>
      </c>
      <c r="J4645" s="8">
        <f t="shared" si="217"/>
        <v>3</v>
      </c>
      <c r="K4645" s="6">
        <f t="shared" si="218"/>
        <v>3</v>
      </c>
    </row>
    <row r="4646" spans="3:11" x14ac:dyDescent="0.25">
      <c r="C4646" s="14">
        <v>44463</v>
      </c>
      <c r="D4646" s="8">
        <v>0.80208333333333337</v>
      </c>
      <c r="E4646" s="76" t="s">
        <v>3</v>
      </c>
      <c r="F4646" s="8"/>
      <c r="G4646" s="8"/>
      <c r="H4646" s="15">
        <v>5</v>
      </c>
      <c r="I4646" s="13">
        <f t="shared" si="216"/>
        <v>2416</v>
      </c>
      <c r="J4646" s="8">
        <f t="shared" si="217"/>
        <v>2</v>
      </c>
      <c r="K4646" s="6">
        <f t="shared" si="218"/>
        <v>3</v>
      </c>
    </row>
    <row r="4647" spans="3:11" x14ac:dyDescent="0.25">
      <c r="C4647" s="14">
        <v>44463</v>
      </c>
      <c r="D4647" s="8">
        <v>0.80208333333333337</v>
      </c>
      <c r="E4647" s="76" t="s">
        <v>3</v>
      </c>
      <c r="F4647" s="8"/>
      <c r="G4647" s="8"/>
      <c r="H4647" s="15">
        <v>5</v>
      </c>
      <c r="I4647" s="13">
        <f t="shared" si="216"/>
        <v>2416</v>
      </c>
      <c r="J4647" s="8">
        <f t="shared" si="217"/>
        <v>1</v>
      </c>
      <c r="K4647" s="6">
        <f t="shared" si="218"/>
        <v>3</v>
      </c>
    </row>
    <row r="4648" spans="3:11" x14ac:dyDescent="0.25">
      <c r="C4648" s="14">
        <v>44463</v>
      </c>
      <c r="D4648" s="8">
        <v>0.82291666666666663</v>
      </c>
      <c r="E4648" s="76" t="s">
        <v>3</v>
      </c>
      <c r="F4648" s="8"/>
      <c r="G4648" s="8"/>
      <c r="H4648" s="15">
        <v>6</v>
      </c>
      <c r="I4648" s="13">
        <f t="shared" si="216"/>
        <v>2417</v>
      </c>
      <c r="J4648" s="8">
        <f t="shared" si="217"/>
        <v>3</v>
      </c>
      <c r="K4648" s="6">
        <f t="shared" si="218"/>
        <v>3</v>
      </c>
    </row>
    <row r="4649" spans="3:11" x14ac:dyDescent="0.25">
      <c r="C4649" s="14">
        <v>44463</v>
      </c>
      <c r="D4649" s="8">
        <v>0.82291666666666663</v>
      </c>
      <c r="E4649" s="76" t="s">
        <v>3</v>
      </c>
      <c r="F4649" s="8"/>
      <c r="G4649" s="8"/>
      <c r="H4649" s="15">
        <v>6</v>
      </c>
      <c r="I4649" s="13">
        <f t="shared" si="216"/>
        <v>2417</v>
      </c>
      <c r="J4649" s="8">
        <f t="shared" si="217"/>
        <v>2</v>
      </c>
      <c r="K4649" s="6">
        <f t="shared" si="218"/>
        <v>3</v>
      </c>
    </row>
    <row r="4650" spans="3:11" x14ac:dyDescent="0.25">
      <c r="C4650" s="14">
        <v>44463</v>
      </c>
      <c r="D4650" s="8">
        <v>0.82291666666666663</v>
      </c>
      <c r="E4650" s="76" t="s">
        <v>3</v>
      </c>
      <c r="F4650" s="8"/>
      <c r="G4650" s="8"/>
      <c r="H4650" s="15">
        <v>6</v>
      </c>
      <c r="I4650" s="13">
        <f t="shared" si="216"/>
        <v>2417</v>
      </c>
      <c r="J4650" s="8">
        <f t="shared" si="217"/>
        <v>1</v>
      </c>
      <c r="K4650" s="6">
        <f t="shared" si="218"/>
        <v>3</v>
      </c>
    </row>
    <row r="4651" spans="3:11" x14ac:dyDescent="0.25">
      <c r="C4651" s="14">
        <v>44463</v>
      </c>
      <c r="D4651" s="8">
        <v>0.84375</v>
      </c>
      <c r="E4651" s="76" t="s">
        <v>3</v>
      </c>
      <c r="F4651" s="8"/>
      <c r="G4651" s="8"/>
      <c r="H4651" s="15">
        <v>7</v>
      </c>
      <c r="I4651" s="13">
        <f t="shared" si="216"/>
        <v>2418</v>
      </c>
      <c r="J4651" s="8">
        <f t="shared" si="217"/>
        <v>3</v>
      </c>
      <c r="K4651" s="6">
        <f t="shared" si="218"/>
        <v>3</v>
      </c>
    </row>
    <row r="4652" spans="3:11" x14ac:dyDescent="0.25">
      <c r="C4652" s="14">
        <v>44463</v>
      </c>
      <c r="D4652" s="8">
        <v>0.84375</v>
      </c>
      <c r="E4652" s="76" t="s">
        <v>3</v>
      </c>
      <c r="F4652" s="8"/>
      <c r="G4652" s="8"/>
      <c r="H4652" s="15">
        <v>7</v>
      </c>
      <c r="I4652" s="13">
        <f t="shared" si="216"/>
        <v>2418</v>
      </c>
      <c r="J4652" s="8">
        <f t="shared" si="217"/>
        <v>2</v>
      </c>
      <c r="K4652" s="6">
        <f t="shared" si="218"/>
        <v>3</v>
      </c>
    </row>
    <row r="4653" spans="3:11" x14ac:dyDescent="0.25">
      <c r="C4653" s="14">
        <v>44463</v>
      </c>
      <c r="D4653" s="8">
        <v>0.84375</v>
      </c>
      <c r="E4653" s="76" t="s">
        <v>3</v>
      </c>
      <c r="F4653" s="8"/>
      <c r="G4653" s="8"/>
      <c r="H4653" s="15">
        <v>7</v>
      </c>
      <c r="I4653" s="13">
        <f t="shared" si="216"/>
        <v>2418</v>
      </c>
      <c r="J4653" s="8">
        <f t="shared" si="217"/>
        <v>1</v>
      </c>
      <c r="K4653" s="6">
        <f t="shared" si="218"/>
        <v>3</v>
      </c>
    </row>
    <row r="4654" spans="3:11" x14ac:dyDescent="0.25">
      <c r="C4654" s="14">
        <v>44463</v>
      </c>
      <c r="D4654" s="8">
        <v>0.85069444444444453</v>
      </c>
      <c r="E4654" s="76" t="s">
        <v>3</v>
      </c>
      <c r="F4654" s="8"/>
      <c r="G4654" s="8"/>
      <c r="H4654" s="15">
        <v>8</v>
      </c>
      <c r="I4654" s="13">
        <f t="shared" si="216"/>
        <v>2419</v>
      </c>
      <c r="J4654" s="8">
        <f t="shared" si="217"/>
        <v>3</v>
      </c>
      <c r="K4654" s="6">
        <f t="shared" si="218"/>
        <v>3</v>
      </c>
    </row>
    <row r="4655" spans="3:11" x14ac:dyDescent="0.25">
      <c r="C4655" s="14">
        <v>44463</v>
      </c>
      <c r="D4655" s="8">
        <v>0.85069444444444453</v>
      </c>
      <c r="E4655" s="76" t="s">
        <v>3</v>
      </c>
      <c r="F4655" s="8"/>
      <c r="G4655" s="8"/>
      <c r="H4655" s="15">
        <v>8</v>
      </c>
      <c r="I4655" s="13">
        <f t="shared" si="216"/>
        <v>2419</v>
      </c>
      <c r="J4655" s="8">
        <f t="shared" si="217"/>
        <v>2</v>
      </c>
      <c r="K4655" s="6">
        <f t="shared" si="218"/>
        <v>3</v>
      </c>
    </row>
    <row r="4656" spans="3:11" x14ac:dyDescent="0.25">
      <c r="C4656" s="14">
        <v>44463</v>
      </c>
      <c r="D4656" s="8">
        <v>0.85069444444444453</v>
      </c>
      <c r="E4656" s="76" t="s">
        <v>3</v>
      </c>
      <c r="F4656" s="8"/>
      <c r="G4656" s="8"/>
      <c r="H4656" s="15">
        <v>8</v>
      </c>
      <c r="I4656" s="13">
        <f t="shared" si="216"/>
        <v>2419</v>
      </c>
      <c r="J4656" s="8">
        <f t="shared" si="217"/>
        <v>1</v>
      </c>
      <c r="K4656" s="6">
        <f t="shared" si="218"/>
        <v>3</v>
      </c>
    </row>
    <row r="4657" spans="3:11" x14ac:dyDescent="0.25">
      <c r="C4657" s="14">
        <v>44464</v>
      </c>
      <c r="D4657" s="8">
        <v>0.50694444444444442</v>
      </c>
      <c r="E4657" s="76" t="s">
        <v>231</v>
      </c>
      <c r="F4657" s="8"/>
      <c r="G4657" s="8"/>
      <c r="H4657" s="15">
        <v>1</v>
      </c>
      <c r="I4657" s="13">
        <f t="shared" si="216"/>
        <v>2420</v>
      </c>
      <c r="J4657" s="8">
        <f t="shared" si="217"/>
        <v>3</v>
      </c>
      <c r="K4657" s="6">
        <f t="shared" si="218"/>
        <v>3</v>
      </c>
    </row>
    <row r="4658" spans="3:11" x14ac:dyDescent="0.25">
      <c r="C4658" s="14">
        <v>44464</v>
      </c>
      <c r="D4658" s="8">
        <v>0.50694444444444442</v>
      </c>
      <c r="E4658" s="76" t="s">
        <v>231</v>
      </c>
      <c r="F4658" s="8"/>
      <c r="G4658" s="8"/>
      <c r="H4658" s="15">
        <v>1</v>
      </c>
      <c r="I4658" s="13">
        <f t="shared" si="216"/>
        <v>2420</v>
      </c>
      <c r="J4658" s="8">
        <f t="shared" si="217"/>
        <v>2</v>
      </c>
      <c r="K4658" s="6">
        <f t="shared" si="218"/>
        <v>3</v>
      </c>
    </row>
    <row r="4659" spans="3:11" x14ac:dyDescent="0.25">
      <c r="C4659" s="14">
        <v>44464</v>
      </c>
      <c r="D4659" s="8">
        <v>0.50694444444444442</v>
      </c>
      <c r="E4659" s="76" t="s">
        <v>231</v>
      </c>
      <c r="F4659" s="8"/>
      <c r="G4659" s="8"/>
      <c r="H4659" s="15">
        <v>1</v>
      </c>
      <c r="I4659" s="13">
        <f t="shared" si="216"/>
        <v>2420</v>
      </c>
      <c r="J4659" s="8">
        <f t="shared" si="217"/>
        <v>1</v>
      </c>
      <c r="K4659" s="6">
        <f t="shared" si="218"/>
        <v>3</v>
      </c>
    </row>
    <row r="4660" spans="3:11" x14ac:dyDescent="0.25">
      <c r="C4660" s="14">
        <v>44464</v>
      </c>
      <c r="D4660" s="8">
        <v>0.60416666666666663</v>
      </c>
      <c r="E4660" s="76" t="s">
        <v>231</v>
      </c>
      <c r="F4660" s="8"/>
      <c r="G4660" s="8"/>
      <c r="H4660" s="15">
        <v>5</v>
      </c>
      <c r="I4660" s="13">
        <f t="shared" si="216"/>
        <v>2421</v>
      </c>
      <c r="J4660" s="8">
        <f t="shared" si="217"/>
        <v>3</v>
      </c>
      <c r="K4660" s="6">
        <f t="shared" si="218"/>
        <v>3</v>
      </c>
    </row>
    <row r="4661" spans="3:11" x14ac:dyDescent="0.25">
      <c r="C4661" s="14">
        <v>44464</v>
      </c>
      <c r="D4661" s="8">
        <v>0.60416666666666663</v>
      </c>
      <c r="E4661" s="76" t="s">
        <v>231</v>
      </c>
      <c r="F4661" s="8"/>
      <c r="G4661" s="8"/>
      <c r="H4661" s="15">
        <v>5</v>
      </c>
      <c r="I4661" s="13">
        <f t="shared" si="216"/>
        <v>2421</v>
      </c>
      <c r="J4661" s="8">
        <f t="shared" si="217"/>
        <v>2</v>
      </c>
      <c r="K4661" s="6">
        <f t="shared" si="218"/>
        <v>3</v>
      </c>
    </row>
    <row r="4662" spans="3:11" x14ac:dyDescent="0.25">
      <c r="C4662" s="14">
        <v>44464</v>
      </c>
      <c r="D4662" s="8">
        <v>0.60416666666666663</v>
      </c>
      <c r="E4662" s="76" t="s">
        <v>231</v>
      </c>
      <c r="F4662" s="8"/>
      <c r="G4662" s="8"/>
      <c r="H4662" s="15">
        <v>5</v>
      </c>
      <c r="I4662" s="13">
        <f t="shared" si="216"/>
        <v>2421</v>
      </c>
      <c r="J4662" s="8">
        <f t="shared" si="217"/>
        <v>1</v>
      </c>
      <c r="K4662" s="6">
        <f t="shared" si="218"/>
        <v>3</v>
      </c>
    </row>
    <row r="4663" spans="3:11" x14ac:dyDescent="0.25">
      <c r="C4663" s="14">
        <v>44464</v>
      </c>
      <c r="D4663" s="8">
        <v>0.62847222222222221</v>
      </c>
      <c r="E4663" s="76" t="s">
        <v>231</v>
      </c>
      <c r="F4663" s="8"/>
      <c r="G4663" s="8"/>
      <c r="H4663" s="15">
        <v>6</v>
      </c>
      <c r="I4663" s="13">
        <f t="shared" si="216"/>
        <v>2422</v>
      </c>
      <c r="J4663" s="8">
        <f t="shared" si="217"/>
        <v>3</v>
      </c>
      <c r="K4663" s="6">
        <f t="shared" si="218"/>
        <v>3</v>
      </c>
    </row>
    <row r="4664" spans="3:11" x14ac:dyDescent="0.25">
      <c r="C4664" s="14">
        <v>44464</v>
      </c>
      <c r="D4664" s="8">
        <v>0.62847222222222221</v>
      </c>
      <c r="E4664" s="76" t="s">
        <v>231</v>
      </c>
      <c r="F4664" s="8"/>
      <c r="G4664" s="8"/>
      <c r="H4664" s="15">
        <v>6</v>
      </c>
      <c r="I4664" s="13">
        <f t="shared" si="216"/>
        <v>2422</v>
      </c>
      <c r="J4664" s="8">
        <f t="shared" si="217"/>
        <v>2</v>
      </c>
      <c r="K4664" s="6">
        <f t="shared" si="218"/>
        <v>3</v>
      </c>
    </row>
    <row r="4665" spans="3:11" x14ac:dyDescent="0.25">
      <c r="C4665" s="14">
        <v>44464</v>
      </c>
      <c r="D4665" s="8">
        <v>0.62847222222222221</v>
      </c>
      <c r="E4665" s="76" t="s">
        <v>231</v>
      </c>
      <c r="F4665" s="8"/>
      <c r="G4665" s="8"/>
      <c r="H4665" s="15">
        <v>6</v>
      </c>
      <c r="I4665" s="13">
        <f t="shared" si="216"/>
        <v>2422</v>
      </c>
      <c r="J4665" s="8">
        <f t="shared" si="217"/>
        <v>1</v>
      </c>
      <c r="K4665" s="6">
        <f t="shared" si="218"/>
        <v>3</v>
      </c>
    </row>
    <row r="4666" spans="3:11" x14ac:dyDescent="0.25">
      <c r="C4666" s="14">
        <v>44464</v>
      </c>
      <c r="D4666" s="8">
        <v>0.68402777777777779</v>
      </c>
      <c r="E4666" s="76" t="s">
        <v>231</v>
      </c>
      <c r="F4666" s="8"/>
      <c r="G4666" s="8"/>
      <c r="H4666" s="15">
        <v>8</v>
      </c>
      <c r="I4666" s="13">
        <f t="shared" si="216"/>
        <v>2423</v>
      </c>
      <c r="J4666" s="8">
        <f t="shared" si="217"/>
        <v>3</v>
      </c>
      <c r="K4666" s="6">
        <f t="shared" si="218"/>
        <v>3</v>
      </c>
    </row>
    <row r="4667" spans="3:11" x14ac:dyDescent="0.25">
      <c r="C4667" s="14">
        <v>44464</v>
      </c>
      <c r="D4667" s="8">
        <v>0.68402777777777779</v>
      </c>
      <c r="E4667" s="76" t="s">
        <v>231</v>
      </c>
      <c r="F4667" s="8"/>
      <c r="G4667" s="8"/>
      <c r="H4667" s="15">
        <v>8</v>
      </c>
      <c r="I4667" s="13">
        <f t="shared" si="216"/>
        <v>2423</v>
      </c>
      <c r="J4667" s="8">
        <f t="shared" si="217"/>
        <v>2</v>
      </c>
      <c r="K4667" s="6">
        <f t="shared" si="218"/>
        <v>3</v>
      </c>
    </row>
    <row r="4668" spans="3:11" x14ac:dyDescent="0.25">
      <c r="C4668" s="14">
        <v>44464</v>
      </c>
      <c r="D4668" s="8">
        <v>0.68402777777777779</v>
      </c>
      <c r="E4668" s="76" t="s">
        <v>231</v>
      </c>
      <c r="F4668" s="8"/>
      <c r="G4668" s="8"/>
      <c r="H4668" s="15">
        <v>8</v>
      </c>
      <c r="I4668" s="13">
        <f t="shared" si="216"/>
        <v>2423</v>
      </c>
      <c r="J4668" s="8">
        <f t="shared" si="217"/>
        <v>1</v>
      </c>
      <c r="K4668" s="6">
        <f t="shared" si="218"/>
        <v>3</v>
      </c>
    </row>
    <row r="4669" spans="3:11" x14ac:dyDescent="0.25">
      <c r="C4669" s="14">
        <v>44464</v>
      </c>
      <c r="D4669" s="8">
        <v>0.71180555555555547</v>
      </c>
      <c r="E4669" s="76" t="s">
        <v>231</v>
      </c>
      <c r="F4669" s="8"/>
      <c r="G4669" s="8"/>
      <c r="H4669" s="15">
        <v>9</v>
      </c>
      <c r="I4669" s="13">
        <f t="shared" si="216"/>
        <v>2424</v>
      </c>
      <c r="J4669" s="8">
        <f t="shared" si="217"/>
        <v>3</v>
      </c>
      <c r="K4669" s="6">
        <f t="shared" si="218"/>
        <v>3</v>
      </c>
    </row>
    <row r="4670" spans="3:11" x14ac:dyDescent="0.25">
      <c r="C4670" s="14">
        <v>44464</v>
      </c>
      <c r="D4670" s="8">
        <v>0.71180555555555547</v>
      </c>
      <c r="E4670" s="76" t="s">
        <v>231</v>
      </c>
      <c r="F4670" s="8"/>
      <c r="G4670" s="8"/>
      <c r="H4670" s="15">
        <v>9</v>
      </c>
      <c r="I4670" s="13">
        <f t="shared" si="216"/>
        <v>2424</v>
      </c>
      <c r="J4670" s="8">
        <f t="shared" si="217"/>
        <v>2</v>
      </c>
      <c r="K4670" s="6">
        <f t="shared" si="218"/>
        <v>3</v>
      </c>
    </row>
    <row r="4671" spans="3:11" x14ac:dyDescent="0.25">
      <c r="C4671" s="14">
        <v>44464</v>
      </c>
      <c r="D4671" s="8">
        <v>0.71180555555555547</v>
      </c>
      <c r="E4671" s="76" t="s">
        <v>231</v>
      </c>
      <c r="F4671" s="8"/>
      <c r="G4671" s="8"/>
      <c r="H4671" s="15">
        <v>9</v>
      </c>
      <c r="I4671" s="13">
        <f t="shared" si="216"/>
        <v>2424</v>
      </c>
      <c r="J4671" s="8">
        <f t="shared" si="217"/>
        <v>1</v>
      </c>
      <c r="K4671" s="6">
        <f t="shared" si="218"/>
        <v>3</v>
      </c>
    </row>
    <row r="4672" spans="3:11" x14ac:dyDescent="0.25">
      <c r="C4672" s="14">
        <v>44471</v>
      </c>
      <c r="D4672" s="8">
        <v>0.57638888888888895</v>
      </c>
      <c r="E4672" s="76" t="s">
        <v>225</v>
      </c>
      <c r="F4672" s="8"/>
      <c r="G4672" s="8"/>
      <c r="H4672" s="15">
        <v>4</v>
      </c>
      <c r="I4672" s="13">
        <f t="shared" si="216"/>
        <v>2425</v>
      </c>
      <c r="J4672" s="8">
        <f t="shared" si="217"/>
        <v>3</v>
      </c>
      <c r="K4672" s="6">
        <f t="shared" si="218"/>
        <v>3</v>
      </c>
    </row>
    <row r="4673" spans="3:11" x14ac:dyDescent="0.25">
      <c r="C4673" s="14">
        <v>44471</v>
      </c>
      <c r="D4673" s="8">
        <v>0.57638888888888895</v>
      </c>
      <c r="E4673" s="76" t="s">
        <v>225</v>
      </c>
      <c r="F4673" s="8"/>
      <c r="G4673" s="8"/>
      <c r="H4673" s="15">
        <v>4</v>
      </c>
      <c r="I4673" s="13">
        <f t="shared" si="216"/>
        <v>2425</v>
      </c>
      <c r="J4673" s="8">
        <f t="shared" si="217"/>
        <v>2</v>
      </c>
      <c r="K4673" s="6">
        <f t="shared" si="218"/>
        <v>3</v>
      </c>
    </row>
    <row r="4674" spans="3:11" x14ac:dyDescent="0.25">
      <c r="C4674" s="14">
        <v>44471</v>
      </c>
      <c r="D4674" s="8">
        <v>0.57638888888888895</v>
      </c>
      <c r="E4674" s="76" t="s">
        <v>225</v>
      </c>
      <c r="F4674" s="8"/>
      <c r="G4674" s="8"/>
      <c r="H4674" s="15">
        <v>4</v>
      </c>
      <c r="I4674" s="13">
        <f t="shared" si="216"/>
        <v>2425</v>
      </c>
      <c r="J4674" s="8">
        <f t="shared" si="217"/>
        <v>1</v>
      </c>
      <c r="K4674" s="6">
        <f t="shared" si="218"/>
        <v>3</v>
      </c>
    </row>
    <row r="4675" spans="3:11" x14ac:dyDescent="0.25">
      <c r="C4675" s="14">
        <v>44471</v>
      </c>
      <c r="D4675" s="8">
        <v>0.62847222222222221</v>
      </c>
      <c r="E4675" s="76" t="s">
        <v>225</v>
      </c>
      <c r="F4675" s="8"/>
      <c r="G4675" s="8"/>
      <c r="H4675" s="15">
        <v>6</v>
      </c>
      <c r="I4675" s="13">
        <f t="shared" si="216"/>
        <v>2426</v>
      </c>
      <c r="J4675" s="8">
        <f t="shared" si="217"/>
        <v>3</v>
      </c>
      <c r="K4675" s="6">
        <f t="shared" si="218"/>
        <v>3</v>
      </c>
    </row>
    <row r="4676" spans="3:11" x14ac:dyDescent="0.25">
      <c r="C4676" s="14">
        <v>44471</v>
      </c>
      <c r="D4676" s="8">
        <v>0.62847222222222221</v>
      </c>
      <c r="E4676" s="76" t="s">
        <v>225</v>
      </c>
      <c r="F4676" s="8"/>
      <c r="G4676" s="8"/>
      <c r="H4676" s="15">
        <v>6</v>
      </c>
      <c r="I4676" s="13">
        <f t="shared" si="216"/>
        <v>2426</v>
      </c>
      <c r="J4676" s="8">
        <f t="shared" si="217"/>
        <v>2</v>
      </c>
      <c r="K4676" s="6">
        <f t="shared" si="218"/>
        <v>3</v>
      </c>
    </row>
    <row r="4677" spans="3:11" x14ac:dyDescent="0.25">
      <c r="C4677" s="14">
        <v>44471</v>
      </c>
      <c r="D4677" s="8">
        <v>0.62847222222222221</v>
      </c>
      <c r="E4677" s="76" t="s">
        <v>225</v>
      </c>
      <c r="F4677" s="8"/>
      <c r="G4677" s="8"/>
      <c r="H4677" s="15">
        <v>6</v>
      </c>
      <c r="I4677" s="13">
        <f t="shared" si="216"/>
        <v>2426</v>
      </c>
      <c r="J4677" s="8">
        <f t="shared" si="217"/>
        <v>1</v>
      </c>
      <c r="K4677" s="6">
        <f t="shared" si="218"/>
        <v>3</v>
      </c>
    </row>
    <row r="4678" spans="3:11" x14ac:dyDescent="0.25">
      <c r="C4678" s="14">
        <v>44471</v>
      </c>
      <c r="D4678" s="8">
        <v>0.65625</v>
      </c>
      <c r="E4678" s="76" t="s">
        <v>225</v>
      </c>
      <c r="F4678" s="8"/>
      <c r="G4678" s="8"/>
      <c r="H4678" s="15">
        <v>7</v>
      </c>
      <c r="I4678" s="13">
        <f t="shared" ref="I4678:I4741" si="219">IF(AND(C4678=C4677,H4678=H4677,D4677=D4678),I4677,I4677+1)</f>
        <v>2427</v>
      </c>
      <c r="J4678" s="8">
        <f t="shared" ref="J4678:J4741" si="220">IF(I4678=I4680,3,IF(I4678=I4679,2,1))</f>
        <v>3</v>
      </c>
      <c r="K4678" s="6">
        <f t="shared" ref="K4678:K4741" si="221">IF(J4676=3,3,IF(J4677=3,3,IF(J4677=2,2,J4678)))</f>
        <v>3</v>
      </c>
    </row>
    <row r="4679" spans="3:11" x14ac:dyDescent="0.25">
      <c r="C4679" s="14">
        <v>44471</v>
      </c>
      <c r="D4679" s="8">
        <v>0.65625</v>
      </c>
      <c r="E4679" s="76" t="s">
        <v>225</v>
      </c>
      <c r="F4679" s="8"/>
      <c r="G4679" s="8"/>
      <c r="H4679" s="15">
        <v>7</v>
      </c>
      <c r="I4679" s="13">
        <f t="shared" si="219"/>
        <v>2427</v>
      </c>
      <c r="J4679" s="8">
        <f t="shared" si="220"/>
        <v>2</v>
      </c>
      <c r="K4679" s="6">
        <f t="shared" si="221"/>
        <v>3</v>
      </c>
    </row>
    <row r="4680" spans="3:11" x14ac:dyDescent="0.25">
      <c r="C4680" s="14">
        <v>44471</v>
      </c>
      <c r="D4680" s="8">
        <v>0.65625</v>
      </c>
      <c r="E4680" s="76" t="s">
        <v>225</v>
      </c>
      <c r="F4680" s="8"/>
      <c r="G4680" s="8"/>
      <c r="H4680" s="15">
        <v>7</v>
      </c>
      <c r="I4680" s="13">
        <f t="shared" si="219"/>
        <v>2427</v>
      </c>
      <c r="J4680" s="8">
        <f t="shared" si="220"/>
        <v>1</v>
      </c>
      <c r="K4680" s="6">
        <f t="shared" si="221"/>
        <v>3</v>
      </c>
    </row>
    <row r="4681" spans="3:11" x14ac:dyDescent="0.25">
      <c r="C4681" s="14">
        <v>44471</v>
      </c>
      <c r="D4681" s="8">
        <v>0.68402777777777779</v>
      </c>
      <c r="E4681" s="76" t="s">
        <v>225</v>
      </c>
      <c r="F4681" s="8"/>
      <c r="G4681" s="8"/>
      <c r="H4681" s="15">
        <v>8</v>
      </c>
      <c r="I4681" s="13">
        <f t="shared" si="219"/>
        <v>2428</v>
      </c>
      <c r="J4681" s="8">
        <f t="shared" si="220"/>
        <v>3</v>
      </c>
      <c r="K4681" s="6">
        <f t="shared" si="221"/>
        <v>3</v>
      </c>
    </row>
    <row r="4682" spans="3:11" x14ac:dyDescent="0.25">
      <c r="C4682" s="14">
        <v>44471</v>
      </c>
      <c r="D4682" s="8">
        <v>0.68402777777777779</v>
      </c>
      <c r="E4682" s="76" t="s">
        <v>225</v>
      </c>
      <c r="F4682" s="8"/>
      <c r="G4682" s="8"/>
      <c r="H4682" s="15">
        <v>8</v>
      </c>
      <c r="I4682" s="13">
        <f t="shared" si="219"/>
        <v>2428</v>
      </c>
      <c r="J4682" s="8">
        <f t="shared" si="220"/>
        <v>2</v>
      </c>
      <c r="K4682" s="6">
        <f t="shared" si="221"/>
        <v>3</v>
      </c>
    </row>
    <row r="4683" spans="3:11" x14ac:dyDescent="0.25">
      <c r="C4683" s="14">
        <v>44471</v>
      </c>
      <c r="D4683" s="8">
        <v>0.68402777777777779</v>
      </c>
      <c r="E4683" s="76" t="s">
        <v>225</v>
      </c>
      <c r="F4683" s="8"/>
      <c r="G4683" s="8"/>
      <c r="H4683" s="15">
        <v>8</v>
      </c>
      <c r="I4683" s="13">
        <f t="shared" si="219"/>
        <v>2428</v>
      </c>
      <c r="J4683" s="8">
        <f t="shared" si="220"/>
        <v>1</v>
      </c>
      <c r="K4683" s="6">
        <f t="shared" si="221"/>
        <v>3</v>
      </c>
    </row>
    <row r="4684" spans="3:11" x14ac:dyDescent="0.25">
      <c r="C4684" s="14">
        <v>44471</v>
      </c>
      <c r="D4684" s="8">
        <v>0.71180555555555547</v>
      </c>
      <c r="E4684" s="76" t="s">
        <v>225</v>
      </c>
      <c r="F4684" s="8"/>
      <c r="G4684" s="8"/>
      <c r="H4684" s="15">
        <v>9</v>
      </c>
      <c r="I4684" s="13">
        <f t="shared" si="219"/>
        <v>2429</v>
      </c>
      <c r="J4684" s="8">
        <f t="shared" si="220"/>
        <v>3</v>
      </c>
      <c r="K4684" s="6">
        <f t="shared" si="221"/>
        <v>3</v>
      </c>
    </row>
    <row r="4685" spans="3:11" x14ac:dyDescent="0.25">
      <c r="C4685" s="14">
        <v>44471</v>
      </c>
      <c r="D4685" s="8">
        <v>0.71180555555555547</v>
      </c>
      <c r="E4685" s="76" t="s">
        <v>225</v>
      </c>
      <c r="F4685" s="8"/>
      <c r="G4685" s="8"/>
      <c r="H4685" s="15">
        <v>9</v>
      </c>
      <c r="I4685" s="13">
        <f t="shared" si="219"/>
        <v>2429</v>
      </c>
      <c r="J4685" s="8">
        <f t="shared" si="220"/>
        <v>2</v>
      </c>
      <c r="K4685" s="6">
        <f t="shared" si="221"/>
        <v>3</v>
      </c>
    </row>
    <row r="4686" spans="3:11" x14ac:dyDescent="0.25">
      <c r="C4686" s="14">
        <v>44471</v>
      </c>
      <c r="D4686" s="8">
        <v>0.71180555555555547</v>
      </c>
      <c r="E4686" s="76" t="s">
        <v>225</v>
      </c>
      <c r="F4686" s="8"/>
      <c r="G4686" s="8"/>
      <c r="H4686" s="15">
        <v>9</v>
      </c>
      <c r="I4686" s="13">
        <f t="shared" si="219"/>
        <v>2429</v>
      </c>
      <c r="J4686" s="8">
        <f t="shared" si="220"/>
        <v>1</v>
      </c>
      <c r="K4686" s="6">
        <f t="shared" si="221"/>
        <v>3</v>
      </c>
    </row>
    <row r="4687" spans="3:11" x14ac:dyDescent="0.25">
      <c r="C4687" s="14">
        <v>44478</v>
      </c>
      <c r="D4687" s="8">
        <v>0.53472222222222221</v>
      </c>
      <c r="E4687" s="76" t="s">
        <v>107</v>
      </c>
      <c r="F4687" s="8"/>
      <c r="G4687" s="8"/>
      <c r="H4687" s="15">
        <v>2</v>
      </c>
      <c r="I4687" s="13">
        <f t="shared" si="219"/>
        <v>2430</v>
      </c>
      <c r="J4687" s="8">
        <f t="shared" si="220"/>
        <v>3</v>
      </c>
      <c r="K4687" s="6">
        <f t="shared" si="221"/>
        <v>3</v>
      </c>
    </row>
    <row r="4688" spans="3:11" x14ac:dyDescent="0.25">
      <c r="C4688" s="14">
        <v>44478</v>
      </c>
      <c r="D4688" s="8">
        <v>0.53472222222222221</v>
      </c>
      <c r="E4688" s="76" t="s">
        <v>107</v>
      </c>
      <c r="F4688" s="8"/>
      <c r="G4688" s="8"/>
      <c r="H4688" s="15">
        <v>2</v>
      </c>
      <c r="I4688" s="13">
        <f t="shared" si="219"/>
        <v>2430</v>
      </c>
      <c r="J4688" s="8">
        <f t="shared" si="220"/>
        <v>2</v>
      </c>
      <c r="K4688" s="6">
        <f t="shared" si="221"/>
        <v>3</v>
      </c>
    </row>
    <row r="4689" spans="3:11" x14ac:dyDescent="0.25">
      <c r="C4689" s="14">
        <v>44478</v>
      </c>
      <c r="D4689" s="8">
        <v>0.53472222222222221</v>
      </c>
      <c r="E4689" s="76" t="s">
        <v>107</v>
      </c>
      <c r="F4689" s="8"/>
      <c r="G4689" s="8"/>
      <c r="H4689" s="15">
        <v>2</v>
      </c>
      <c r="I4689" s="13">
        <f t="shared" si="219"/>
        <v>2430</v>
      </c>
      <c r="J4689" s="8">
        <f t="shared" si="220"/>
        <v>1</v>
      </c>
      <c r="K4689" s="6">
        <f t="shared" si="221"/>
        <v>3</v>
      </c>
    </row>
    <row r="4690" spans="3:11" x14ac:dyDescent="0.25">
      <c r="C4690" s="14">
        <v>44478</v>
      </c>
      <c r="D4690" s="8">
        <v>0.55902777777777779</v>
      </c>
      <c r="E4690" s="76" t="s">
        <v>107</v>
      </c>
      <c r="F4690" s="8"/>
      <c r="G4690" s="8"/>
      <c r="H4690" s="15">
        <v>3</v>
      </c>
      <c r="I4690" s="13">
        <f t="shared" si="219"/>
        <v>2431</v>
      </c>
      <c r="J4690" s="8">
        <f t="shared" si="220"/>
        <v>3</v>
      </c>
      <c r="K4690" s="6">
        <f t="shared" si="221"/>
        <v>3</v>
      </c>
    </row>
    <row r="4691" spans="3:11" x14ac:dyDescent="0.25">
      <c r="C4691" s="14">
        <v>44478</v>
      </c>
      <c r="D4691" s="8">
        <v>0.55902777777777779</v>
      </c>
      <c r="E4691" s="76" t="s">
        <v>107</v>
      </c>
      <c r="F4691" s="8"/>
      <c r="G4691" s="8"/>
      <c r="H4691" s="15">
        <v>3</v>
      </c>
      <c r="I4691" s="13">
        <f t="shared" si="219"/>
        <v>2431</v>
      </c>
      <c r="J4691" s="8">
        <f t="shared" si="220"/>
        <v>2</v>
      </c>
      <c r="K4691" s="6">
        <f t="shared" si="221"/>
        <v>3</v>
      </c>
    </row>
    <row r="4692" spans="3:11" x14ac:dyDescent="0.25">
      <c r="C4692" s="14">
        <v>44478</v>
      </c>
      <c r="D4692" s="8">
        <v>0.55902777777777779</v>
      </c>
      <c r="E4692" s="76" t="s">
        <v>107</v>
      </c>
      <c r="F4692" s="8"/>
      <c r="G4692" s="8"/>
      <c r="H4692" s="15">
        <v>3</v>
      </c>
      <c r="I4692" s="13">
        <f t="shared" si="219"/>
        <v>2431</v>
      </c>
      <c r="J4692" s="8">
        <f t="shared" si="220"/>
        <v>1</v>
      </c>
      <c r="K4692" s="6">
        <f t="shared" si="221"/>
        <v>3</v>
      </c>
    </row>
    <row r="4693" spans="3:11" x14ac:dyDescent="0.25">
      <c r="C4693" s="14">
        <v>44478</v>
      </c>
      <c r="D4693" s="8">
        <v>0.60763888888888895</v>
      </c>
      <c r="E4693" s="76" t="s">
        <v>107</v>
      </c>
      <c r="F4693" s="8"/>
      <c r="G4693" s="8"/>
      <c r="H4693" s="15">
        <v>5</v>
      </c>
      <c r="I4693" s="13">
        <f t="shared" si="219"/>
        <v>2432</v>
      </c>
      <c r="J4693" s="8">
        <f t="shared" si="220"/>
        <v>3</v>
      </c>
      <c r="K4693" s="6">
        <f t="shared" si="221"/>
        <v>3</v>
      </c>
    </row>
    <row r="4694" spans="3:11" x14ac:dyDescent="0.25">
      <c r="C4694" s="14">
        <v>44478</v>
      </c>
      <c r="D4694" s="8">
        <v>0.60763888888888895</v>
      </c>
      <c r="E4694" s="76" t="s">
        <v>107</v>
      </c>
      <c r="F4694" s="8"/>
      <c r="G4694" s="8"/>
      <c r="H4694" s="15">
        <v>5</v>
      </c>
      <c r="I4694" s="13">
        <f t="shared" si="219"/>
        <v>2432</v>
      </c>
      <c r="J4694" s="8">
        <f t="shared" si="220"/>
        <v>2</v>
      </c>
      <c r="K4694" s="6">
        <f t="shared" si="221"/>
        <v>3</v>
      </c>
    </row>
    <row r="4695" spans="3:11" x14ac:dyDescent="0.25">
      <c r="C4695" s="14">
        <v>44478</v>
      </c>
      <c r="D4695" s="8">
        <v>0.60763888888888895</v>
      </c>
      <c r="E4695" s="76" t="s">
        <v>107</v>
      </c>
      <c r="F4695" s="8"/>
      <c r="G4695" s="8"/>
      <c r="H4695" s="15">
        <v>5</v>
      </c>
      <c r="I4695" s="13">
        <f t="shared" si="219"/>
        <v>2432</v>
      </c>
      <c r="J4695" s="8">
        <f t="shared" si="220"/>
        <v>1</v>
      </c>
      <c r="K4695" s="6">
        <f t="shared" si="221"/>
        <v>3</v>
      </c>
    </row>
    <row r="4696" spans="3:11" x14ac:dyDescent="0.25">
      <c r="C4696" s="14">
        <v>44478</v>
      </c>
      <c r="D4696" s="8">
        <v>0.65972222222222221</v>
      </c>
      <c r="E4696" s="76" t="s">
        <v>107</v>
      </c>
      <c r="F4696" s="8"/>
      <c r="G4696" s="8"/>
      <c r="H4696" s="15">
        <v>7</v>
      </c>
      <c r="I4696" s="13">
        <f t="shared" si="219"/>
        <v>2433</v>
      </c>
      <c r="J4696" s="8">
        <f t="shared" si="220"/>
        <v>3</v>
      </c>
      <c r="K4696" s="6">
        <f t="shared" si="221"/>
        <v>3</v>
      </c>
    </row>
    <row r="4697" spans="3:11" x14ac:dyDescent="0.25">
      <c r="C4697" s="14">
        <v>44478</v>
      </c>
      <c r="D4697" s="8">
        <v>0.65972222222222221</v>
      </c>
      <c r="E4697" s="76" t="s">
        <v>107</v>
      </c>
      <c r="F4697" s="8"/>
      <c r="G4697" s="8"/>
      <c r="H4697" s="15">
        <v>7</v>
      </c>
      <c r="I4697" s="13">
        <f t="shared" si="219"/>
        <v>2433</v>
      </c>
      <c r="J4697" s="8">
        <f t="shared" si="220"/>
        <v>2</v>
      </c>
      <c r="K4697" s="6">
        <f t="shared" si="221"/>
        <v>3</v>
      </c>
    </row>
    <row r="4698" spans="3:11" x14ac:dyDescent="0.25">
      <c r="C4698" s="14">
        <v>44478</v>
      </c>
      <c r="D4698" s="8">
        <v>0.65972222222222221</v>
      </c>
      <c r="E4698" s="76" t="s">
        <v>107</v>
      </c>
      <c r="F4698" s="8"/>
      <c r="G4698" s="8"/>
      <c r="H4698" s="15">
        <v>7</v>
      </c>
      <c r="I4698" s="13">
        <f t="shared" si="219"/>
        <v>2433</v>
      </c>
      <c r="J4698" s="8">
        <f t="shared" si="220"/>
        <v>1</v>
      </c>
      <c r="K4698" s="6">
        <f t="shared" si="221"/>
        <v>3</v>
      </c>
    </row>
    <row r="4699" spans="3:11" x14ac:dyDescent="0.25">
      <c r="C4699" s="14">
        <v>44478</v>
      </c>
      <c r="D4699" s="8">
        <v>0.71527777777777779</v>
      </c>
      <c r="E4699" s="76" t="s">
        <v>107</v>
      </c>
      <c r="F4699" s="8"/>
      <c r="G4699" s="8"/>
      <c r="H4699" s="15">
        <v>9</v>
      </c>
      <c r="I4699" s="13">
        <f t="shared" si="219"/>
        <v>2434</v>
      </c>
      <c r="J4699" s="8">
        <f t="shared" si="220"/>
        <v>3</v>
      </c>
      <c r="K4699" s="6">
        <f t="shared" si="221"/>
        <v>3</v>
      </c>
    </row>
    <row r="4700" spans="3:11" x14ac:dyDescent="0.25">
      <c r="C4700" s="14">
        <v>44478</v>
      </c>
      <c r="D4700" s="8">
        <v>0.71527777777777779</v>
      </c>
      <c r="E4700" s="76" t="s">
        <v>107</v>
      </c>
      <c r="F4700" s="8"/>
      <c r="G4700" s="8"/>
      <c r="H4700" s="15">
        <v>9</v>
      </c>
      <c r="I4700" s="13">
        <f t="shared" si="219"/>
        <v>2434</v>
      </c>
      <c r="J4700" s="8">
        <f t="shared" si="220"/>
        <v>2</v>
      </c>
      <c r="K4700" s="6">
        <f t="shared" si="221"/>
        <v>3</v>
      </c>
    </row>
    <row r="4701" spans="3:11" x14ac:dyDescent="0.25">
      <c r="C4701" s="14">
        <v>44478</v>
      </c>
      <c r="D4701" s="8">
        <v>0.71527777777777779</v>
      </c>
      <c r="E4701" s="76" t="s">
        <v>107</v>
      </c>
      <c r="F4701" s="8"/>
      <c r="G4701" s="8"/>
      <c r="H4701" s="15">
        <v>9</v>
      </c>
      <c r="I4701" s="13">
        <f t="shared" si="219"/>
        <v>2434</v>
      </c>
      <c r="J4701" s="8">
        <f t="shared" si="220"/>
        <v>1</v>
      </c>
      <c r="K4701" s="6">
        <f t="shared" si="221"/>
        <v>3</v>
      </c>
    </row>
    <row r="4702" spans="3:11" x14ac:dyDescent="0.25">
      <c r="C4702" s="14">
        <v>44478</v>
      </c>
      <c r="D4702" s="8">
        <v>0.73958333333333337</v>
      </c>
      <c r="E4702" s="76" t="s">
        <v>107</v>
      </c>
      <c r="F4702" s="8"/>
      <c r="G4702" s="8"/>
      <c r="H4702" s="15">
        <v>10</v>
      </c>
      <c r="I4702" s="13">
        <f t="shared" si="219"/>
        <v>2435</v>
      </c>
      <c r="J4702" s="8">
        <f t="shared" si="220"/>
        <v>3</v>
      </c>
      <c r="K4702" s="6">
        <f t="shared" si="221"/>
        <v>3</v>
      </c>
    </row>
    <row r="4703" spans="3:11" x14ac:dyDescent="0.25">
      <c r="C4703" s="14">
        <v>44478</v>
      </c>
      <c r="D4703" s="8">
        <v>0.73958333333333337</v>
      </c>
      <c r="E4703" s="76" t="s">
        <v>107</v>
      </c>
      <c r="F4703" s="8"/>
      <c r="G4703" s="8"/>
      <c r="H4703" s="15">
        <v>10</v>
      </c>
      <c r="I4703" s="13">
        <f t="shared" si="219"/>
        <v>2435</v>
      </c>
      <c r="J4703" s="8">
        <f t="shared" si="220"/>
        <v>2</v>
      </c>
      <c r="K4703" s="6">
        <f t="shared" si="221"/>
        <v>3</v>
      </c>
    </row>
    <row r="4704" spans="3:11" x14ac:dyDescent="0.25">
      <c r="C4704" s="14">
        <v>44478</v>
      </c>
      <c r="D4704" s="8">
        <v>0.73958333333333337</v>
      </c>
      <c r="E4704" s="76" t="s">
        <v>107</v>
      </c>
      <c r="F4704" s="8"/>
      <c r="G4704" s="8"/>
      <c r="H4704" s="15">
        <v>10</v>
      </c>
      <c r="I4704" s="13">
        <f t="shared" si="219"/>
        <v>2435</v>
      </c>
      <c r="J4704" s="8">
        <f t="shared" si="220"/>
        <v>1</v>
      </c>
      <c r="K4704" s="6">
        <f t="shared" si="221"/>
        <v>3</v>
      </c>
    </row>
    <row r="4705" spans="3:11" x14ac:dyDescent="0.25">
      <c r="C4705" s="14">
        <v>44482</v>
      </c>
      <c r="D4705" s="8">
        <v>0.58333333333333337</v>
      </c>
      <c r="E4705" s="76" t="s">
        <v>107</v>
      </c>
      <c r="F4705" s="8"/>
      <c r="G4705" s="8"/>
      <c r="H4705" s="15">
        <v>2</v>
      </c>
      <c r="I4705" s="13">
        <f t="shared" si="219"/>
        <v>2436</v>
      </c>
      <c r="J4705" s="8">
        <f t="shared" si="220"/>
        <v>3</v>
      </c>
      <c r="K4705" s="6">
        <f t="shared" si="221"/>
        <v>3</v>
      </c>
    </row>
    <row r="4706" spans="3:11" x14ac:dyDescent="0.25">
      <c r="C4706" s="14">
        <v>44482</v>
      </c>
      <c r="D4706" s="8">
        <v>0.58333333333333337</v>
      </c>
      <c r="E4706" s="76" t="s">
        <v>107</v>
      </c>
      <c r="F4706" s="8"/>
      <c r="G4706" s="8"/>
      <c r="H4706" s="15">
        <v>2</v>
      </c>
      <c r="I4706" s="13">
        <f t="shared" si="219"/>
        <v>2436</v>
      </c>
      <c r="J4706" s="8">
        <f t="shared" si="220"/>
        <v>2</v>
      </c>
      <c r="K4706" s="6">
        <f t="shared" si="221"/>
        <v>3</v>
      </c>
    </row>
    <row r="4707" spans="3:11" x14ac:dyDescent="0.25">
      <c r="C4707" s="14">
        <v>44482</v>
      </c>
      <c r="D4707" s="8">
        <v>0.58333333333333337</v>
      </c>
      <c r="E4707" s="76" t="s">
        <v>107</v>
      </c>
      <c r="F4707" s="8"/>
      <c r="G4707" s="8"/>
      <c r="H4707" s="15">
        <v>2</v>
      </c>
      <c r="I4707" s="13">
        <f t="shared" si="219"/>
        <v>2436</v>
      </c>
      <c r="J4707" s="8">
        <f t="shared" si="220"/>
        <v>1</v>
      </c>
      <c r="K4707" s="6">
        <f t="shared" si="221"/>
        <v>3</v>
      </c>
    </row>
    <row r="4708" spans="3:11" x14ac:dyDescent="0.25">
      <c r="C4708" s="14">
        <v>44482</v>
      </c>
      <c r="D4708" s="8">
        <v>0.73958333333333337</v>
      </c>
      <c r="E4708" s="76" t="s">
        <v>107</v>
      </c>
      <c r="F4708" s="8"/>
      <c r="G4708" s="8"/>
      <c r="H4708" s="15">
        <v>8</v>
      </c>
      <c r="I4708" s="13">
        <f t="shared" si="219"/>
        <v>2437</v>
      </c>
      <c r="J4708" s="8">
        <f t="shared" si="220"/>
        <v>3</v>
      </c>
      <c r="K4708" s="6">
        <f t="shared" si="221"/>
        <v>3</v>
      </c>
    </row>
    <row r="4709" spans="3:11" x14ac:dyDescent="0.25">
      <c r="C4709" s="14">
        <v>44482</v>
      </c>
      <c r="D4709" s="8">
        <v>0.73958333333333337</v>
      </c>
      <c r="E4709" s="76" t="s">
        <v>107</v>
      </c>
      <c r="F4709" s="8"/>
      <c r="G4709" s="8"/>
      <c r="H4709" s="15">
        <v>8</v>
      </c>
      <c r="I4709" s="13">
        <f t="shared" si="219"/>
        <v>2437</v>
      </c>
      <c r="J4709" s="8">
        <f t="shared" si="220"/>
        <v>2</v>
      </c>
      <c r="K4709" s="6">
        <f t="shared" si="221"/>
        <v>3</v>
      </c>
    </row>
    <row r="4710" spans="3:11" x14ac:dyDescent="0.25">
      <c r="C4710" s="14">
        <v>44482</v>
      </c>
      <c r="D4710" s="8">
        <v>0.73958333333333337</v>
      </c>
      <c r="E4710" s="76" t="s">
        <v>107</v>
      </c>
      <c r="F4710" s="8"/>
      <c r="G4710" s="8"/>
      <c r="H4710" s="15">
        <v>8</v>
      </c>
      <c r="I4710" s="13">
        <f t="shared" si="219"/>
        <v>2437</v>
      </c>
      <c r="J4710" s="8">
        <f t="shared" si="220"/>
        <v>1</v>
      </c>
      <c r="K4710" s="6">
        <f t="shared" si="221"/>
        <v>3</v>
      </c>
    </row>
    <row r="4711" spans="3:11" x14ac:dyDescent="0.25">
      <c r="C4711" s="14">
        <v>44485</v>
      </c>
      <c r="D4711" s="8">
        <v>0.51041666666666663</v>
      </c>
      <c r="E4711" s="76" t="s">
        <v>107</v>
      </c>
      <c r="F4711" s="8"/>
      <c r="G4711" s="8"/>
      <c r="H4711" s="15">
        <v>1</v>
      </c>
      <c r="I4711" s="13">
        <f t="shared" si="219"/>
        <v>2438</v>
      </c>
      <c r="J4711" s="8">
        <f t="shared" si="220"/>
        <v>3</v>
      </c>
      <c r="K4711" s="6">
        <f t="shared" si="221"/>
        <v>3</v>
      </c>
    </row>
    <row r="4712" spans="3:11" x14ac:dyDescent="0.25">
      <c r="C4712" s="14">
        <v>44485</v>
      </c>
      <c r="D4712" s="8">
        <v>0.51041666666666663</v>
      </c>
      <c r="E4712" s="76" t="s">
        <v>107</v>
      </c>
      <c r="F4712" s="8"/>
      <c r="G4712" s="8"/>
      <c r="H4712" s="15">
        <v>1</v>
      </c>
      <c r="I4712" s="13">
        <f t="shared" si="219"/>
        <v>2438</v>
      </c>
      <c r="J4712" s="8">
        <f t="shared" si="220"/>
        <v>2</v>
      </c>
      <c r="K4712" s="6">
        <f t="shared" si="221"/>
        <v>3</v>
      </c>
    </row>
    <row r="4713" spans="3:11" x14ac:dyDescent="0.25">
      <c r="C4713" s="14">
        <v>44485</v>
      </c>
      <c r="D4713" s="8">
        <v>0.51041666666666663</v>
      </c>
      <c r="E4713" s="76" t="s">
        <v>107</v>
      </c>
      <c r="F4713" s="8"/>
      <c r="G4713" s="8"/>
      <c r="H4713" s="15">
        <v>1</v>
      </c>
      <c r="I4713" s="13">
        <f t="shared" si="219"/>
        <v>2438</v>
      </c>
      <c r="J4713" s="8">
        <f t="shared" si="220"/>
        <v>1</v>
      </c>
      <c r="K4713" s="6">
        <f t="shared" si="221"/>
        <v>3</v>
      </c>
    </row>
    <row r="4714" spans="3:11" x14ac:dyDescent="0.25">
      <c r="C4714" s="14">
        <v>44485</v>
      </c>
      <c r="D4714" s="8">
        <v>0.63194444444444442</v>
      </c>
      <c r="E4714" s="76" t="s">
        <v>107</v>
      </c>
      <c r="F4714" s="8"/>
      <c r="G4714" s="8"/>
      <c r="H4714" s="15">
        <v>6</v>
      </c>
      <c r="I4714" s="13">
        <f t="shared" si="219"/>
        <v>2439</v>
      </c>
      <c r="J4714" s="8">
        <f t="shared" si="220"/>
        <v>3</v>
      </c>
      <c r="K4714" s="6">
        <f t="shared" si="221"/>
        <v>3</v>
      </c>
    </row>
    <row r="4715" spans="3:11" x14ac:dyDescent="0.25">
      <c r="C4715" s="14">
        <v>44485</v>
      </c>
      <c r="D4715" s="8">
        <v>0.63194444444444442</v>
      </c>
      <c r="E4715" s="76" t="s">
        <v>107</v>
      </c>
      <c r="F4715" s="8"/>
      <c r="G4715" s="8"/>
      <c r="H4715" s="15">
        <v>6</v>
      </c>
      <c r="I4715" s="13">
        <f t="shared" si="219"/>
        <v>2439</v>
      </c>
      <c r="J4715" s="8">
        <f t="shared" si="220"/>
        <v>2</v>
      </c>
      <c r="K4715" s="6">
        <f t="shared" si="221"/>
        <v>3</v>
      </c>
    </row>
    <row r="4716" spans="3:11" x14ac:dyDescent="0.25">
      <c r="C4716" s="14">
        <v>44485</v>
      </c>
      <c r="D4716" s="8">
        <v>0.63194444444444442</v>
      </c>
      <c r="E4716" s="76" t="s">
        <v>107</v>
      </c>
      <c r="F4716" s="8"/>
      <c r="G4716" s="8"/>
      <c r="H4716" s="15">
        <v>6</v>
      </c>
      <c r="I4716" s="13">
        <f t="shared" si="219"/>
        <v>2439</v>
      </c>
      <c r="J4716" s="8">
        <f t="shared" si="220"/>
        <v>1</v>
      </c>
      <c r="K4716" s="6">
        <f t="shared" si="221"/>
        <v>3</v>
      </c>
    </row>
    <row r="4717" spans="3:11" x14ac:dyDescent="0.25">
      <c r="C4717" s="14">
        <v>44485</v>
      </c>
      <c r="D4717" s="8">
        <v>0.65625</v>
      </c>
      <c r="E4717" s="76" t="s">
        <v>107</v>
      </c>
      <c r="F4717" s="8"/>
      <c r="G4717" s="8"/>
      <c r="H4717" s="15">
        <v>7</v>
      </c>
      <c r="I4717" s="13">
        <f t="shared" si="219"/>
        <v>2440</v>
      </c>
      <c r="J4717" s="8">
        <f t="shared" si="220"/>
        <v>2</v>
      </c>
      <c r="K4717" s="6">
        <f t="shared" si="221"/>
        <v>2</v>
      </c>
    </row>
    <row r="4718" spans="3:11" x14ac:dyDescent="0.25">
      <c r="C4718" s="14">
        <v>44485</v>
      </c>
      <c r="D4718" s="8">
        <v>0.65625</v>
      </c>
      <c r="E4718" s="76" t="s">
        <v>107</v>
      </c>
      <c r="F4718" s="8"/>
      <c r="G4718" s="8"/>
      <c r="H4718" s="15">
        <v>7</v>
      </c>
      <c r="I4718" s="13">
        <f t="shared" si="219"/>
        <v>2440</v>
      </c>
      <c r="J4718" s="8">
        <f t="shared" si="220"/>
        <v>1</v>
      </c>
      <c r="K4718" s="6">
        <f t="shared" si="221"/>
        <v>2</v>
      </c>
    </row>
    <row r="4719" spans="3:11" x14ac:dyDescent="0.25">
      <c r="C4719" s="14">
        <v>44485</v>
      </c>
      <c r="D4719" s="8">
        <v>0.6875</v>
      </c>
      <c r="E4719" s="76" t="s">
        <v>107</v>
      </c>
      <c r="F4719" s="8"/>
      <c r="G4719" s="8"/>
      <c r="H4719" s="15">
        <v>8</v>
      </c>
      <c r="I4719" s="13">
        <f t="shared" si="219"/>
        <v>2441</v>
      </c>
      <c r="J4719" s="8">
        <f t="shared" si="220"/>
        <v>3</v>
      </c>
      <c r="K4719" s="6">
        <f t="shared" si="221"/>
        <v>3</v>
      </c>
    </row>
    <row r="4720" spans="3:11" x14ac:dyDescent="0.25">
      <c r="C4720" s="14">
        <v>44485</v>
      </c>
      <c r="D4720" s="8">
        <v>0.6875</v>
      </c>
      <c r="E4720" s="76" t="s">
        <v>107</v>
      </c>
      <c r="F4720" s="8"/>
      <c r="G4720" s="8"/>
      <c r="H4720" s="15">
        <v>8</v>
      </c>
      <c r="I4720" s="13">
        <f t="shared" si="219"/>
        <v>2441</v>
      </c>
      <c r="J4720" s="8">
        <f t="shared" si="220"/>
        <v>2</v>
      </c>
      <c r="K4720" s="6">
        <f t="shared" si="221"/>
        <v>3</v>
      </c>
    </row>
    <row r="4721" spans="3:11" x14ac:dyDescent="0.25">
      <c r="C4721" s="14">
        <v>44485</v>
      </c>
      <c r="D4721" s="8">
        <v>0.6875</v>
      </c>
      <c r="E4721" s="76" t="s">
        <v>107</v>
      </c>
      <c r="F4721" s="8"/>
      <c r="G4721" s="8"/>
      <c r="H4721" s="15">
        <v>8</v>
      </c>
      <c r="I4721" s="13">
        <f t="shared" si="219"/>
        <v>2441</v>
      </c>
      <c r="J4721" s="8">
        <f t="shared" si="220"/>
        <v>1</v>
      </c>
      <c r="K4721" s="6">
        <f t="shared" si="221"/>
        <v>3</v>
      </c>
    </row>
    <row r="4722" spans="3:11" x14ac:dyDescent="0.25">
      <c r="C4722" s="14">
        <v>44485</v>
      </c>
      <c r="D4722" s="8">
        <v>0.71875</v>
      </c>
      <c r="E4722" s="76" t="s">
        <v>107</v>
      </c>
      <c r="F4722" s="8"/>
      <c r="G4722" s="8"/>
      <c r="H4722" s="15">
        <v>9</v>
      </c>
      <c r="I4722" s="13">
        <f t="shared" si="219"/>
        <v>2442</v>
      </c>
      <c r="J4722" s="8">
        <f t="shared" si="220"/>
        <v>3</v>
      </c>
      <c r="K4722" s="6">
        <f t="shared" si="221"/>
        <v>3</v>
      </c>
    </row>
    <row r="4723" spans="3:11" x14ac:dyDescent="0.25">
      <c r="C4723" s="14">
        <v>44485</v>
      </c>
      <c r="D4723" s="8">
        <v>0.71875</v>
      </c>
      <c r="E4723" s="76" t="s">
        <v>107</v>
      </c>
      <c r="F4723" s="8"/>
      <c r="G4723" s="8"/>
      <c r="H4723" s="15">
        <v>9</v>
      </c>
      <c r="I4723" s="13">
        <f t="shared" si="219"/>
        <v>2442</v>
      </c>
      <c r="J4723" s="8">
        <f t="shared" si="220"/>
        <v>2</v>
      </c>
      <c r="K4723" s="6">
        <f t="shared" si="221"/>
        <v>3</v>
      </c>
    </row>
    <row r="4724" spans="3:11" x14ac:dyDescent="0.25">
      <c r="C4724" s="14">
        <v>44485</v>
      </c>
      <c r="D4724" s="8">
        <v>0.71875</v>
      </c>
      <c r="E4724" s="76" t="s">
        <v>107</v>
      </c>
      <c r="F4724" s="8"/>
      <c r="G4724" s="8"/>
      <c r="H4724" s="15">
        <v>9</v>
      </c>
      <c r="I4724" s="13">
        <f t="shared" si="219"/>
        <v>2442</v>
      </c>
      <c r="J4724" s="8">
        <f t="shared" si="220"/>
        <v>1</v>
      </c>
      <c r="K4724" s="6">
        <f t="shared" si="221"/>
        <v>3</v>
      </c>
    </row>
    <row r="4725" spans="3:11" x14ac:dyDescent="0.25">
      <c r="C4725" s="14">
        <v>44485</v>
      </c>
      <c r="D4725" s="8">
        <v>0.74305555555555547</v>
      </c>
      <c r="E4725" s="76" t="s">
        <v>107</v>
      </c>
      <c r="F4725" s="8"/>
      <c r="G4725" s="8"/>
      <c r="H4725" s="15">
        <v>10</v>
      </c>
      <c r="I4725" s="13">
        <f t="shared" si="219"/>
        <v>2443</v>
      </c>
      <c r="J4725" s="8">
        <f t="shared" si="220"/>
        <v>3</v>
      </c>
      <c r="K4725" s="6">
        <f t="shared" si="221"/>
        <v>3</v>
      </c>
    </row>
    <row r="4726" spans="3:11" x14ac:dyDescent="0.25">
      <c r="C4726" s="14">
        <v>44485</v>
      </c>
      <c r="D4726" s="8">
        <v>0.74305555555555547</v>
      </c>
      <c r="E4726" s="76" t="s">
        <v>107</v>
      </c>
      <c r="F4726" s="8"/>
      <c r="G4726" s="8"/>
      <c r="H4726" s="15">
        <v>10</v>
      </c>
      <c r="I4726" s="13">
        <f t="shared" si="219"/>
        <v>2443</v>
      </c>
      <c r="J4726" s="8">
        <f t="shared" si="220"/>
        <v>2</v>
      </c>
      <c r="K4726" s="6">
        <f t="shared" si="221"/>
        <v>3</v>
      </c>
    </row>
    <row r="4727" spans="3:11" x14ac:dyDescent="0.25">
      <c r="C4727" s="14">
        <v>44485</v>
      </c>
      <c r="D4727" s="8">
        <v>0.74305555555555547</v>
      </c>
      <c r="E4727" s="76" t="s">
        <v>107</v>
      </c>
      <c r="F4727" s="8"/>
      <c r="G4727" s="8"/>
      <c r="H4727" s="15">
        <v>10</v>
      </c>
      <c r="I4727" s="13">
        <f t="shared" si="219"/>
        <v>2443</v>
      </c>
      <c r="J4727" s="8">
        <f t="shared" si="220"/>
        <v>1</v>
      </c>
      <c r="K4727" s="6">
        <f t="shared" si="221"/>
        <v>3</v>
      </c>
    </row>
    <row r="4728" spans="3:11" x14ac:dyDescent="0.25">
      <c r="C4728" s="14">
        <v>44491</v>
      </c>
      <c r="D4728" s="8">
        <v>0.73958333333333337</v>
      </c>
      <c r="E4728" s="76" t="s">
        <v>3</v>
      </c>
      <c r="F4728" s="8"/>
      <c r="G4728" s="8"/>
      <c r="H4728" s="15">
        <v>2</v>
      </c>
      <c r="I4728" s="13">
        <f t="shared" si="219"/>
        <v>2444</v>
      </c>
      <c r="J4728" s="8">
        <f t="shared" si="220"/>
        <v>3</v>
      </c>
      <c r="K4728" s="6">
        <f t="shared" si="221"/>
        <v>3</v>
      </c>
    </row>
    <row r="4729" spans="3:11" x14ac:dyDescent="0.25">
      <c r="C4729" s="14">
        <v>44491</v>
      </c>
      <c r="D4729" s="8">
        <v>0.73958333333333337</v>
      </c>
      <c r="E4729" s="76" t="s">
        <v>3</v>
      </c>
      <c r="F4729" s="8"/>
      <c r="G4729" s="8"/>
      <c r="H4729" s="15">
        <v>2</v>
      </c>
      <c r="I4729" s="13">
        <f t="shared" si="219"/>
        <v>2444</v>
      </c>
      <c r="J4729" s="8">
        <f t="shared" si="220"/>
        <v>2</v>
      </c>
      <c r="K4729" s="6">
        <f t="shared" si="221"/>
        <v>3</v>
      </c>
    </row>
    <row r="4730" spans="3:11" x14ac:dyDescent="0.25">
      <c r="C4730" s="14">
        <v>44491</v>
      </c>
      <c r="D4730" s="8">
        <v>0.73958333333333337</v>
      </c>
      <c r="E4730" s="76" t="s">
        <v>3</v>
      </c>
      <c r="F4730" s="8"/>
      <c r="G4730" s="8"/>
      <c r="H4730" s="15">
        <v>2</v>
      </c>
      <c r="I4730" s="13">
        <f t="shared" si="219"/>
        <v>2444</v>
      </c>
      <c r="J4730" s="8">
        <f t="shared" si="220"/>
        <v>1</v>
      </c>
      <c r="K4730" s="6">
        <f t="shared" si="221"/>
        <v>3</v>
      </c>
    </row>
    <row r="4731" spans="3:11" x14ac:dyDescent="0.25">
      <c r="C4731" s="14">
        <v>44491</v>
      </c>
      <c r="D4731" s="8">
        <v>0.76041666666666663</v>
      </c>
      <c r="E4731" s="76" t="s">
        <v>3</v>
      </c>
      <c r="F4731" s="8"/>
      <c r="G4731" s="8"/>
      <c r="H4731" s="15">
        <v>3</v>
      </c>
      <c r="I4731" s="13">
        <f t="shared" si="219"/>
        <v>2445</v>
      </c>
      <c r="J4731" s="8">
        <f t="shared" si="220"/>
        <v>3</v>
      </c>
      <c r="K4731" s="6">
        <f t="shared" si="221"/>
        <v>3</v>
      </c>
    </row>
    <row r="4732" spans="3:11" x14ac:dyDescent="0.25">
      <c r="C4732" s="14">
        <v>44491</v>
      </c>
      <c r="D4732" s="8">
        <v>0.76041666666666663</v>
      </c>
      <c r="E4732" s="76" t="s">
        <v>3</v>
      </c>
      <c r="F4732" s="8"/>
      <c r="G4732" s="8"/>
      <c r="H4732" s="15">
        <v>3</v>
      </c>
      <c r="I4732" s="13">
        <f t="shared" si="219"/>
        <v>2445</v>
      </c>
      <c r="J4732" s="8">
        <f t="shared" si="220"/>
        <v>2</v>
      </c>
      <c r="K4732" s="6">
        <f t="shared" si="221"/>
        <v>3</v>
      </c>
    </row>
    <row r="4733" spans="3:11" x14ac:dyDescent="0.25">
      <c r="C4733" s="14">
        <v>44491</v>
      </c>
      <c r="D4733" s="8">
        <v>0.76041666666666663</v>
      </c>
      <c r="E4733" s="76" t="s">
        <v>3</v>
      </c>
      <c r="F4733" s="8"/>
      <c r="G4733" s="8"/>
      <c r="H4733" s="15">
        <v>3</v>
      </c>
      <c r="I4733" s="13">
        <f t="shared" si="219"/>
        <v>2445</v>
      </c>
      <c r="J4733" s="8">
        <f t="shared" si="220"/>
        <v>1</v>
      </c>
      <c r="K4733" s="6">
        <f t="shared" si="221"/>
        <v>3</v>
      </c>
    </row>
    <row r="4734" spans="3:11" x14ac:dyDescent="0.25">
      <c r="C4734" s="14">
        <v>44491</v>
      </c>
      <c r="D4734" s="8">
        <v>0.78125</v>
      </c>
      <c r="E4734" s="76" t="s">
        <v>3</v>
      </c>
      <c r="F4734" s="8"/>
      <c r="G4734" s="8"/>
      <c r="H4734" s="15">
        <v>4</v>
      </c>
      <c r="I4734" s="13">
        <f t="shared" si="219"/>
        <v>2446</v>
      </c>
      <c r="J4734" s="8">
        <f t="shared" si="220"/>
        <v>3</v>
      </c>
      <c r="K4734" s="6">
        <f t="shared" si="221"/>
        <v>3</v>
      </c>
    </row>
    <row r="4735" spans="3:11" x14ac:dyDescent="0.25">
      <c r="C4735" s="14">
        <v>44491</v>
      </c>
      <c r="D4735" s="8">
        <v>0.78125</v>
      </c>
      <c r="E4735" s="76" t="s">
        <v>3</v>
      </c>
      <c r="F4735" s="8"/>
      <c r="G4735" s="8"/>
      <c r="H4735" s="15">
        <v>4</v>
      </c>
      <c r="I4735" s="13">
        <f t="shared" si="219"/>
        <v>2446</v>
      </c>
      <c r="J4735" s="8">
        <f t="shared" si="220"/>
        <v>2</v>
      </c>
      <c r="K4735" s="6">
        <f t="shared" si="221"/>
        <v>3</v>
      </c>
    </row>
    <row r="4736" spans="3:11" x14ac:dyDescent="0.25">
      <c r="C4736" s="14">
        <v>44491</v>
      </c>
      <c r="D4736" s="8">
        <v>0.78125</v>
      </c>
      <c r="E4736" s="76" t="s">
        <v>3</v>
      </c>
      <c r="F4736" s="8"/>
      <c r="G4736" s="8"/>
      <c r="H4736" s="15">
        <v>4</v>
      </c>
      <c r="I4736" s="13">
        <f t="shared" si="219"/>
        <v>2446</v>
      </c>
      <c r="J4736" s="8">
        <f t="shared" si="220"/>
        <v>1</v>
      </c>
      <c r="K4736" s="6">
        <f t="shared" si="221"/>
        <v>3</v>
      </c>
    </row>
    <row r="4737" spans="3:11" x14ac:dyDescent="0.25">
      <c r="C4737" s="14">
        <v>44491</v>
      </c>
      <c r="D4737" s="8">
        <v>0.80208333333333337</v>
      </c>
      <c r="E4737" s="76" t="s">
        <v>3</v>
      </c>
      <c r="F4737" s="8"/>
      <c r="G4737" s="8"/>
      <c r="H4737" s="15">
        <v>5</v>
      </c>
      <c r="I4737" s="13">
        <f t="shared" si="219"/>
        <v>2447</v>
      </c>
      <c r="J4737" s="8">
        <f t="shared" si="220"/>
        <v>3</v>
      </c>
      <c r="K4737" s="6">
        <f t="shared" si="221"/>
        <v>3</v>
      </c>
    </row>
    <row r="4738" spans="3:11" x14ac:dyDescent="0.25">
      <c r="C4738" s="14">
        <v>44491</v>
      </c>
      <c r="D4738" s="8">
        <v>0.80208333333333337</v>
      </c>
      <c r="E4738" s="76" t="s">
        <v>3</v>
      </c>
      <c r="F4738" s="8"/>
      <c r="G4738" s="8"/>
      <c r="H4738" s="15">
        <v>5</v>
      </c>
      <c r="I4738" s="13">
        <f t="shared" si="219"/>
        <v>2447</v>
      </c>
      <c r="J4738" s="8">
        <f t="shared" si="220"/>
        <v>2</v>
      </c>
      <c r="K4738" s="6">
        <f t="shared" si="221"/>
        <v>3</v>
      </c>
    </row>
    <row r="4739" spans="3:11" x14ac:dyDescent="0.25">
      <c r="C4739" s="14">
        <v>44491</v>
      </c>
      <c r="D4739" s="8">
        <v>0.80208333333333337</v>
      </c>
      <c r="E4739" s="76" t="s">
        <v>3</v>
      </c>
      <c r="F4739" s="8"/>
      <c r="G4739" s="8"/>
      <c r="H4739" s="15">
        <v>5</v>
      </c>
      <c r="I4739" s="13">
        <f t="shared" si="219"/>
        <v>2447</v>
      </c>
      <c r="J4739" s="8">
        <f t="shared" si="220"/>
        <v>1</v>
      </c>
      <c r="K4739" s="6">
        <f t="shared" si="221"/>
        <v>3</v>
      </c>
    </row>
    <row r="4740" spans="3:11" x14ac:dyDescent="0.25">
      <c r="C4740" s="14">
        <v>44491</v>
      </c>
      <c r="D4740" s="8">
        <v>0.82291666666666663</v>
      </c>
      <c r="E4740" s="76" t="s">
        <v>3</v>
      </c>
      <c r="F4740" s="8"/>
      <c r="G4740" s="8"/>
      <c r="H4740" s="15">
        <v>6</v>
      </c>
      <c r="I4740" s="13">
        <f t="shared" si="219"/>
        <v>2448</v>
      </c>
      <c r="J4740" s="8">
        <f t="shared" si="220"/>
        <v>3</v>
      </c>
      <c r="K4740" s="6">
        <f t="shared" si="221"/>
        <v>3</v>
      </c>
    </row>
    <row r="4741" spans="3:11" x14ac:dyDescent="0.25">
      <c r="C4741" s="14">
        <v>44491</v>
      </c>
      <c r="D4741" s="8">
        <v>0.82291666666666663</v>
      </c>
      <c r="E4741" s="76" t="s">
        <v>3</v>
      </c>
      <c r="F4741" s="8"/>
      <c r="G4741" s="8"/>
      <c r="H4741" s="15">
        <v>6</v>
      </c>
      <c r="I4741" s="13">
        <f t="shared" si="219"/>
        <v>2448</v>
      </c>
      <c r="J4741" s="8">
        <f t="shared" si="220"/>
        <v>2</v>
      </c>
      <c r="K4741" s="6">
        <f t="shared" si="221"/>
        <v>3</v>
      </c>
    </row>
    <row r="4742" spans="3:11" x14ac:dyDescent="0.25">
      <c r="C4742" s="14">
        <v>44491</v>
      </c>
      <c r="D4742" s="8">
        <v>0.82291666666666663</v>
      </c>
      <c r="E4742" s="76" t="s">
        <v>3</v>
      </c>
      <c r="F4742" s="8"/>
      <c r="G4742" s="8"/>
      <c r="H4742" s="15">
        <v>6</v>
      </c>
      <c r="I4742" s="13">
        <f t="shared" ref="I4742:I4805" si="222">IF(AND(C4742=C4741,H4742=H4741,D4741=D4742),I4741,I4741+1)</f>
        <v>2448</v>
      </c>
      <c r="J4742" s="8">
        <f t="shared" ref="J4742:J4805" si="223">IF(I4742=I4744,3,IF(I4742=I4743,2,1))</f>
        <v>1</v>
      </c>
      <c r="K4742" s="6">
        <f t="shared" ref="K4742:K4805" si="224">IF(J4740=3,3,IF(J4741=3,3,IF(J4741=2,2,J4742)))</f>
        <v>3</v>
      </c>
    </row>
    <row r="4743" spans="3:11" x14ac:dyDescent="0.25">
      <c r="C4743" s="14">
        <v>44491</v>
      </c>
      <c r="D4743" s="8">
        <v>0.84375</v>
      </c>
      <c r="E4743" s="76" t="s">
        <v>3</v>
      </c>
      <c r="F4743" s="8"/>
      <c r="G4743" s="8"/>
      <c r="H4743" s="15">
        <v>7</v>
      </c>
      <c r="I4743" s="13">
        <f t="shared" si="222"/>
        <v>2449</v>
      </c>
      <c r="J4743" s="8">
        <f t="shared" si="223"/>
        <v>3</v>
      </c>
      <c r="K4743" s="6">
        <f t="shared" si="224"/>
        <v>3</v>
      </c>
    </row>
    <row r="4744" spans="3:11" x14ac:dyDescent="0.25">
      <c r="C4744" s="14">
        <v>44491</v>
      </c>
      <c r="D4744" s="8">
        <v>0.84375</v>
      </c>
      <c r="E4744" s="76" t="s">
        <v>3</v>
      </c>
      <c r="F4744" s="8"/>
      <c r="G4744" s="8"/>
      <c r="H4744" s="15">
        <v>7</v>
      </c>
      <c r="I4744" s="13">
        <f t="shared" si="222"/>
        <v>2449</v>
      </c>
      <c r="J4744" s="8">
        <f t="shared" si="223"/>
        <v>2</v>
      </c>
      <c r="K4744" s="6">
        <f t="shared" si="224"/>
        <v>3</v>
      </c>
    </row>
    <row r="4745" spans="3:11" x14ac:dyDescent="0.25">
      <c r="C4745" s="14">
        <v>44491</v>
      </c>
      <c r="D4745" s="8">
        <v>0.84375</v>
      </c>
      <c r="E4745" s="76" t="s">
        <v>3</v>
      </c>
      <c r="F4745" s="8"/>
      <c r="G4745" s="8"/>
      <c r="H4745" s="15">
        <v>7</v>
      </c>
      <c r="I4745" s="13">
        <f t="shared" si="222"/>
        <v>2449</v>
      </c>
      <c r="J4745" s="8">
        <f t="shared" si="223"/>
        <v>1</v>
      </c>
      <c r="K4745" s="6">
        <f t="shared" si="224"/>
        <v>3</v>
      </c>
    </row>
    <row r="4746" spans="3:11" x14ac:dyDescent="0.25">
      <c r="C4746" s="14">
        <v>44491</v>
      </c>
      <c r="D4746" s="8">
        <v>0.86458333333333337</v>
      </c>
      <c r="E4746" s="76" t="s">
        <v>3</v>
      </c>
      <c r="F4746" s="8"/>
      <c r="G4746" s="8"/>
      <c r="H4746" s="15">
        <v>8</v>
      </c>
      <c r="I4746" s="13">
        <f t="shared" si="222"/>
        <v>2450</v>
      </c>
      <c r="J4746" s="8">
        <f t="shared" si="223"/>
        <v>3</v>
      </c>
      <c r="K4746" s="6">
        <f t="shared" si="224"/>
        <v>3</v>
      </c>
    </row>
    <row r="4747" spans="3:11" x14ac:dyDescent="0.25">
      <c r="C4747" s="14">
        <v>44491</v>
      </c>
      <c r="D4747" s="8">
        <v>0.86458333333333337</v>
      </c>
      <c r="E4747" s="76" t="s">
        <v>3</v>
      </c>
      <c r="F4747" s="8"/>
      <c r="G4747" s="8"/>
      <c r="H4747" s="15">
        <v>8</v>
      </c>
      <c r="I4747" s="13">
        <f t="shared" si="222"/>
        <v>2450</v>
      </c>
      <c r="J4747" s="8">
        <f t="shared" si="223"/>
        <v>2</v>
      </c>
      <c r="K4747" s="6">
        <f t="shared" si="224"/>
        <v>3</v>
      </c>
    </row>
    <row r="4748" spans="3:11" x14ac:dyDescent="0.25">
      <c r="C4748" s="14">
        <v>44491</v>
      </c>
      <c r="D4748" s="8">
        <v>0.86458333333333337</v>
      </c>
      <c r="E4748" s="76" t="s">
        <v>3</v>
      </c>
      <c r="F4748" s="8"/>
      <c r="G4748" s="8"/>
      <c r="H4748" s="15">
        <v>8</v>
      </c>
      <c r="I4748" s="13">
        <f t="shared" si="222"/>
        <v>2450</v>
      </c>
      <c r="J4748" s="8">
        <f t="shared" si="223"/>
        <v>1</v>
      </c>
      <c r="K4748" s="6">
        <f t="shared" si="224"/>
        <v>3</v>
      </c>
    </row>
    <row r="4749" spans="3:11" x14ac:dyDescent="0.25">
      <c r="C4749" s="14">
        <v>44492</v>
      </c>
      <c r="D4749" s="8">
        <v>0.53472222222222221</v>
      </c>
      <c r="E4749" s="76" t="s">
        <v>125</v>
      </c>
      <c r="F4749" s="8"/>
      <c r="G4749" s="8"/>
      <c r="H4749" s="15">
        <v>2</v>
      </c>
      <c r="I4749" s="13">
        <f t="shared" si="222"/>
        <v>2451</v>
      </c>
      <c r="J4749" s="8">
        <f t="shared" si="223"/>
        <v>3</v>
      </c>
      <c r="K4749" s="6">
        <f t="shared" si="224"/>
        <v>3</v>
      </c>
    </row>
    <row r="4750" spans="3:11" x14ac:dyDescent="0.25">
      <c r="C4750" s="14">
        <v>44492</v>
      </c>
      <c r="D4750" s="8">
        <v>0.53472222222222221</v>
      </c>
      <c r="E4750" s="76" t="s">
        <v>125</v>
      </c>
      <c r="F4750" s="8"/>
      <c r="G4750" s="8"/>
      <c r="H4750" s="15">
        <v>2</v>
      </c>
      <c r="I4750" s="13">
        <f t="shared" si="222"/>
        <v>2451</v>
      </c>
      <c r="J4750" s="8">
        <f t="shared" si="223"/>
        <v>2</v>
      </c>
      <c r="K4750" s="6">
        <f t="shared" si="224"/>
        <v>3</v>
      </c>
    </row>
    <row r="4751" spans="3:11" x14ac:dyDescent="0.25">
      <c r="C4751" s="14">
        <v>44492</v>
      </c>
      <c r="D4751" s="8">
        <v>0.53472222222222221</v>
      </c>
      <c r="E4751" s="76" t="s">
        <v>125</v>
      </c>
      <c r="F4751" s="8"/>
      <c r="G4751" s="8"/>
      <c r="H4751" s="15">
        <v>2</v>
      </c>
      <c r="I4751" s="13">
        <f t="shared" si="222"/>
        <v>2451</v>
      </c>
      <c r="J4751" s="8">
        <f t="shared" si="223"/>
        <v>1</v>
      </c>
      <c r="K4751" s="6">
        <f t="shared" si="224"/>
        <v>3</v>
      </c>
    </row>
    <row r="4752" spans="3:11" x14ac:dyDescent="0.25">
      <c r="C4752" s="14">
        <v>44492</v>
      </c>
      <c r="D4752" s="8">
        <v>0.63194444444444442</v>
      </c>
      <c r="E4752" s="76" t="s">
        <v>125</v>
      </c>
      <c r="F4752" s="8"/>
      <c r="G4752" s="8"/>
      <c r="H4752" s="15">
        <v>6</v>
      </c>
      <c r="I4752" s="13">
        <f t="shared" si="222"/>
        <v>2452</v>
      </c>
      <c r="J4752" s="8">
        <f t="shared" si="223"/>
        <v>2</v>
      </c>
      <c r="K4752" s="6">
        <f t="shared" si="224"/>
        <v>2</v>
      </c>
    </row>
    <row r="4753" spans="3:11" x14ac:dyDescent="0.25">
      <c r="C4753" s="14">
        <v>44492</v>
      </c>
      <c r="D4753" s="8">
        <v>0.63194444444444442</v>
      </c>
      <c r="E4753" s="76" t="s">
        <v>125</v>
      </c>
      <c r="F4753" s="8"/>
      <c r="G4753" s="8"/>
      <c r="H4753" s="15">
        <v>6</v>
      </c>
      <c r="I4753" s="13">
        <f t="shared" si="222"/>
        <v>2452</v>
      </c>
      <c r="J4753" s="8">
        <f t="shared" si="223"/>
        <v>1</v>
      </c>
      <c r="K4753" s="6">
        <f t="shared" si="224"/>
        <v>2</v>
      </c>
    </row>
    <row r="4754" spans="3:11" x14ac:dyDescent="0.25">
      <c r="C4754" s="14">
        <v>44492</v>
      </c>
      <c r="D4754" s="8">
        <v>0.68402777777777779</v>
      </c>
      <c r="E4754" s="76" t="s">
        <v>125</v>
      </c>
      <c r="F4754" s="8"/>
      <c r="G4754" s="8"/>
      <c r="H4754" s="15">
        <v>8</v>
      </c>
      <c r="I4754" s="13">
        <f t="shared" si="222"/>
        <v>2453</v>
      </c>
      <c r="J4754" s="8">
        <f t="shared" si="223"/>
        <v>3</v>
      </c>
      <c r="K4754" s="6">
        <f t="shared" si="224"/>
        <v>3</v>
      </c>
    </row>
    <row r="4755" spans="3:11" x14ac:dyDescent="0.25">
      <c r="C4755" s="14">
        <v>44492</v>
      </c>
      <c r="D4755" s="8">
        <v>0.68402777777777779</v>
      </c>
      <c r="E4755" s="76" t="s">
        <v>125</v>
      </c>
      <c r="F4755" s="8"/>
      <c r="G4755" s="8"/>
      <c r="H4755" s="15">
        <v>8</v>
      </c>
      <c r="I4755" s="13">
        <f t="shared" si="222"/>
        <v>2453</v>
      </c>
      <c r="J4755" s="8">
        <f t="shared" si="223"/>
        <v>2</v>
      </c>
      <c r="K4755" s="6">
        <f t="shared" si="224"/>
        <v>3</v>
      </c>
    </row>
    <row r="4756" spans="3:11" x14ac:dyDescent="0.25">
      <c r="C4756" s="14">
        <v>44492</v>
      </c>
      <c r="D4756" s="8">
        <v>0.68402777777777779</v>
      </c>
      <c r="E4756" s="76" t="s">
        <v>125</v>
      </c>
      <c r="F4756" s="8"/>
      <c r="G4756" s="8"/>
      <c r="H4756" s="15">
        <v>8</v>
      </c>
      <c r="I4756" s="13">
        <f t="shared" si="222"/>
        <v>2453</v>
      </c>
      <c r="J4756" s="8">
        <f t="shared" si="223"/>
        <v>1</v>
      </c>
      <c r="K4756" s="6">
        <f t="shared" si="224"/>
        <v>3</v>
      </c>
    </row>
    <row r="4757" spans="3:11" x14ac:dyDescent="0.25">
      <c r="C4757" s="14">
        <v>44492</v>
      </c>
      <c r="D4757" s="8">
        <v>0.71527777777777779</v>
      </c>
      <c r="E4757" s="76" t="s">
        <v>125</v>
      </c>
      <c r="F4757" s="8"/>
      <c r="G4757" s="8"/>
      <c r="H4757" s="15">
        <v>9</v>
      </c>
      <c r="I4757" s="13">
        <f t="shared" si="222"/>
        <v>2454</v>
      </c>
      <c r="J4757" s="8">
        <f t="shared" si="223"/>
        <v>3</v>
      </c>
      <c r="K4757" s="6">
        <f t="shared" si="224"/>
        <v>3</v>
      </c>
    </row>
    <row r="4758" spans="3:11" x14ac:dyDescent="0.25">
      <c r="C4758" s="14">
        <v>44492</v>
      </c>
      <c r="D4758" s="8">
        <v>0.71527777777777779</v>
      </c>
      <c r="E4758" s="76" t="s">
        <v>125</v>
      </c>
      <c r="F4758" s="8"/>
      <c r="G4758" s="8"/>
      <c r="H4758" s="15">
        <v>9</v>
      </c>
      <c r="I4758" s="13">
        <f t="shared" si="222"/>
        <v>2454</v>
      </c>
      <c r="J4758" s="8">
        <f t="shared" si="223"/>
        <v>2</v>
      </c>
      <c r="K4758" s="6">
        <f t="shared" si="224"/>
        <v>3</v>
      </c>
    </row>
    <row r="4759" spans="3:11" x14ac:dyDescent="0.25">
      <c r="C4759" s="14">
        <v>44492</v>
      </c>
      <c r="D4759" s="8">
        <v>0.71527777777777779</v>
      </c>
      <c r="E4759" s="76" t="s">
        <v>125</v>
      </c>
      <c r="F4759" s="8"/>
      <c r="G4759" s="8"/>
      <c r="H4759" s="15">
        <v>9</v>
      </c>
      <c r="I4759" s="13">
        <f t="shared" si="222"/>
        <v>2454</v>
      </c>
      <c r="J4759" s="8">
        <f t="shared" si="223"/>
        <v>1</v>
      </c>
      <c r="K4759" s="6">
        <f t="shared" si="224"/>
        <v>3</v>
      </c>
    </row>
    <row r="4760" spans="3:11" x14ac:dyDescent="0.25">
      <c r="C4760" s="14">
        <v>44492</v>
      </c>
      <c r="D4760" s="8">
        <v>0.74305555555555547</v>
      </c>
      <c r="E4760" s="76" t="s">
        <v>125</v>
      </c>
      <c r="F4760" s="8"/>
      <c r="G4760" s="8"/>
      <c r="H4760" s="15">
        <v>10</v>
      </c>
      <c r="I4760" s="13">
        <f t="shared" si="222"/>
        <v>2455</v>
      </c>
      <c r="J4760" s="8">
        <f t="shared" si="223"/>
        <v>3</v>
      </c>
      <c r="K4760" s="6">
        <f t="shared" si="224"/>
        <v>3</v>
      </c>
    </row>
    <row r="4761" spans="3:11" x14ac:dyDescent="0.25">
      <c r="C4761" s="14">
        <v>44492</v>
      </c>
      <c r="D4761" s="8">
        <v>0.74305555555555547</v>
      </c>
      <c r="E4761" s="76" t="s">
        <v>125</v>
      </c>
      <c r="F4761" s="8"/>
      <c r="G4761" s="8"/>
      <c r="H4761" s="15">
        <v>10</v>
      </c>
      <c r="I4761" s="13">
        <f t="shared" si="222"/>
        <v>2455</v>
      </c>
      <c r="J4761" s="8">
        <f t="shared" si="223"/>
        <v>2</v>
      </c>
      <c r="K4761" s="6">
        <f t="shared" si="224"/>
        <v>3</v>
      </c>
    </row>
    <row r="4762" spans="3:11" x14ac:dyDescent="0.25">
      <c r="C4762" s="14">
        <v>44492</v>
      </c>
      <c r="D4762" s="8">
        <v>0.74305555555555547</v>
      </c>
      <c r="E4762" s="76" t="s">
        <v>125</v>
      </c>
      <c r="F4762" s="8"/>
      <c r="G4762" s="8"/>
      <c r="H4762" s="15">
        <v>10</v>
      </c>
      <c r="I4762" s="13">
        <f t="shared" si="222"/>
        <v>2455</v>
      </c>
      <c r="J4762" s="8">
        <f t="shared" si="223"/>
        <v>1</v>
      </c>
      <c r="K4762" s="6">
        <f t="shared" si="224"/>
        <v>3</v>
      </c>
    </row>
    <row r="4763" spans="3:11" x14ac:dyDescent="0.25">
      <c r="C4763" s="14">
        <v>44499</v>
      </c>
      <c r="D4763" s="8">
        <v>0.54166666666666663</v>
      </c>
      <c r="E4763" s="76" t="s">
        <v>237</v>
      </c>
      <c r="F4763" s="8"/>
      <c r="G4763" s="8"/>
      <c r="H4763" s="15">
        <v>2</v>
      </c>
      <c r="I4763" s="13">
        <f t="shared" si="222"/>
        <v>2456</v>
      </c>
      <c r="J4763" s="8">
        <f t="shared" si="223"/>
        <v>3</v>
      </c>
      <c r="K4763" s="6">
        <f t="shared" si="224"/>
        <v>3</v>
      </c>
    </row>
    <row r="4764" spans="3:11" x14ac:dyDescent="0.25">
      <c r="C4764" s="14">
        <v>44499</v>
      </c>
      <c r="D4764" s="8">
        <v>0.54166666666666663</v>
      </c>
      <c r="E4764" s="76" t="s">
        <v>237</v>
      </c>
      <c r="F4764" s="8"/>
      <c r="G4764" s="8"/>
      <c r="H4764" s="15">
        <v>2</v>
      </c>
      <c r="I4764" s="13">
        <f t="shared" si="222"/>
        <v>2456</v>
      </c>
      <c r="J4764" s="8">
        <f t="shared" si="223"/>
        <v>2</v>
      </c>
      <c r="K4764" s="6">
        <f t="shared" si="224"/>
        <v>3</v>
      </c>
    </row>
    <row r="4765" spans="3:11" x14ac:dyDescent="0.25">
      <c r="C4765" s="14">
        <v>44499</v>
      </c>
      <c r="D4765" s="8">
        <v>0.54166666666666663</v>
      </c>
      <c r="E4765" s="76" t="s">
        <v>237</v>
      </c>
      <c r="F4765" s="8"/>
      <c r="G4765" s="8"/>
      <c r="H4765" s="15">
        <v>2</v>
      </c>
      <c r="I4765" s="13">
        <f t="shared" si="222"/>
        <v>2456</v>
      </c>
      <c r="J4765" s="8">
        <f t="shared" si="223"/>
        <v>1</v>
      </c>
      <c r="K4765" s="6">
        <f t="shared" si="224"/>
        <v>3</v>
      </c>
    </row>
    <row r="4766" spans="3:11" x14ac:dyDescent="0.25">
      <c r="C4766" s="14">
        <v>44499</v>
      </c>
      <c r="D4766" s="8">
        <v>0.54166666666666663</v>
      </c>
      <c r="E4766" s="76" t="s">
        <v>237</v>
      </c>
      <c r="F4766" s="8"/>
      <c r="G4766" s="8"/>
      <c r="H4766" s="15">
        <v>4</v>
      </c>
      <c r="I4766" s="13">
        <f t="shared" si="222"/>
        <v>2457</v>
      </c>
      <c r="J4766" s="8">
        <f t="shared" si="223"/>
        <v>3</v>
      </c>
      <c r="K4766" s="6">
        <f t="shared" si="224"/>
        <v>3</v>
      </c>
    </row>
    <row r="4767" spans="3:11" x14ac:dyDescent="0.25">
      <c r="C4767" s="14">
        <v>44499</v>
      </c>
      <c r="D4767" s="8">
        <v>0.54166666666666663</v>
      </c>
      <c r="E4767" s="76" t="s">
        <v>237</v>
      </c>
      <c r="F4767" s="8"/>
      <c r="G4767" s="8"/>
      <c r="H4767" s="15">
        <v>4</v>
      </c>
      <c r="I4767" s="13">
        <f t="shared" si="222"/>
        <v>2457</v>
      </c>
      <c r="J4767" s="8">
        <f t="shared" si="223"/>
        <v>2</v>
      </c>
      <c r="K4767" s="6">
        <f t="shared" si="224"/>
        <v>3</v>
      </c>
    </row>
    <row r="4768" spans="3:11" x14ac:dyDescent="0.25">
      <c r="C4768" s="14">
        <v>44499</v>
      </c>
      <c r="D4768" s="8">
        <v>0.54166666666666663</v>
      </c>
      <c r="E4768" s="76" t="s">
        <v>237</v>
      </c>
      <c r="F4768" s="8"/>
      <c r="G4768" s="8"/>
      <c r="H4768" s="15">
        <v>4</v>
      </c>
      <c r="I4768" s="13">
        <f t="shared" si="222"/>
        <v>2457</v>
      </c>
      <c r="J4768" s="8">
        <f t="shared" si="223"/>
        <v>1</v>
      </c>
      <c r="K4768" s="6">
        <f t="shared" si="224"/>
        <v>3</v>
      </c>
    </row>
    <row r="4769" spans="3:11" x14ac:dyDescent="0.25">
      <c r="C4769" s="14">
        <v>44499</v>
      </c>
      <c r="D4769" s="8">
        <v>0.54166666666666663</v>
      </c>
      <c r="E4769" s="76" t="s">
        <v>237</v>
      </c>
      <c r="F4769" s="8"/>
      <c r="G4769" s="8"/>
      <c r="H4769" s="15">
        <v>5</v>
      </c>
      <c r="I4769" s="13">
        <f t="shared" si="222"/>
        <v>2458</v>
      </c>
      <c r="J4769" s="8">
        <f t="shared" si="223"/>
        <v>3</v>
      </c>
      <c r="K4769" s="6">
        <f t="shared" si="224"/>
        <v>3</v>
      </c>
    </row>
    <row r="4770" spans="3:11" x14ac:dyDescent="0.25">
      <c r="C4770" s="14">
        <v>44499</v>
      </c>
      <c r="D4770" s="8">
        <v>0.54166666666666663</v>
      </c>
      <c r="E4770" s="76" t="s">
        <v>237</v>
      </c>
      <c r="F4770" s="8"/>
      <c r="G4770" s="8"/>
      <c r="H4770" s="15">
        <v>5</v>
      </c>
      <c r="I4770" s="13">
        <f t="shared" si="222"/>
        <v>2458</v>
      </c>
      <c r="J4770" s="8">
        <f t="shared" si="223"/>
        <v>2</v>
      </c>
      <c r="K4770" s="6">
        <f t="shared" si="224"/>
        <v>3</v>
      </c>
    </row>
    <row r="4771" spans="3:11" x14ac:dyDescent="0.25">
      <c r="C4771" s="14">
        <v>44499</v>
      </c>
      <c r="D4771" s="8">
        <v>0.54166666666666663</v>
      </c>
      <c r="E4771" s="76" t="s">
        <v>237</v>
      </c>
      <c r="F4771" s="8"/>
      <c r="G4771" s="8"/>
      <c r="H4771" s="15">
        <v>5</v>
      </c>
      <c r="I4771" s="13">
        <f t="shared" si="222"/>
        <v>2458</v>
      </c>
      <c r="J4771" s="8">
        <f t="shared" si="223"/>
        <v>1</v>
      </c>
      <c r="K4771" s="6">
        <f t="shared" si="224"/>
        <v>3</v>
      </c>
    </row>
    <row r="4772" spans="3:11" x14ac:dyDescent="0.25">
      <c r="C4772" s="14">
        <v>44499</v>
      </c>
      <c r="D4772" s="8">
        <v>0.54166666666666663</v>
      </c>
      <c r="E4772" s="76" t="s">
        <v>237</v>
      </c>
      <c r="F4772" s="8"/>
      <c r="G4772" s="8"/>
      <c r="H4772" s="15">
        <v>8</v>
      </c>
      <c r="I4772" s="13">
        <f t="shared" si="222"/>
        <v>2459</v>
      </c>
      <c r="J4772" s="8">
        <f t="shared" si="223"/>
        <v>3</v>
      </c>
      <c r="K4772" s="6">
        <f t="shared" si="224"/>
        <v>3</v>
      </c>
    </row>
    <row r="4773" spans="3:11" x14ac:dyDescent="0.25">
      <c r="C4773" s="14">
        <v>44499</v>
      </c>
      <c r="D4773" s="8">
        <v>0.54166666666666663</v>
      </c>
      <c r="E4773" s="76" t="s">
        <v>237</v>
      </c>
      <c r="F4773" s="8"/>
      <c r="G4773" s="8"/>
      <c r="H4773" s="15">
        <v>8</v>
      </c>
      <c r="I4773" s="13">
        <f t="shared" si="222"/>
        <v>2459</v>
      </c>
      <c r="J4773" s="8">
        <f t="shared" si="223"/>
        <v>2</v>
      </c>
      <c r="K4773" s="6">
        <f t="shared" si="224"/>
        <v>3</v>
      </c>
    </row>
    <row r="4774" spans="3:11" x14ac:dyDescent="0.25">
      <c r="C4774" s="14">
        <v>44499</v>
      </c>
      <c r="D4774" s="8">
        <v>0.54166666666666663</v>
      </c>
      <c r="E4774" s="76" t="s">
        <v>237</v>
      </c>
      <c r="F4774" s="8"/>
      <c r="G4774" s="8"/>
      <c r="H4774" s="15">
        <v>8</v>
      </c>
      <c r="I4774" s="13">
        <f t="shared" si="222"/>
        <v>2459</v>
      </c>
      <c r="J4774" s="8">
        <f t="shared" si="223"/>
        <v>1</v>
      </c>
      <c r="K4774" s="6">
        <f t="shared" si="224"/>
        <v>3</v>
      </c>
    </row>
    <row r="4775" spans="3:11" x14ac:dyDescent="0.25">
      <c r="C4775" s="14">
        <v>44499</v>
      </c>
      <c r="D4775" s="8">
        <v>0.54166666666666663</v>
      </c>
      <c r="E4775" s="76" t="s">
        <v>237</v>
      </c>
      <c r="F4775" s="8"/>
      <c r="G4775" s="8"/>
      <c r="H4775" s="15">
        <v>9</v>
      </c>
      <c r="I4775" s="13">
        <f t="shared" si="222"/>
        <v>2460</v>
      </c>
      <c r="J4775" s="8">
        <f t="shared" si="223"/>
        <v>3</v>
      </c>
      <c r="K4775" s="6">
        <f t="shared" si="224"/>
        <v>3</v>
      </c>
    </row>
    <row r="4776" spans="3:11" x14ac:dyDescent="0.25">
      <c r="C4776" s="14">
        <v>44499</v>
      </c>
      <c r="D4776" s="8">
        <v>0.54166666666666663</v>
      </c>
      <c r="E4776" s="76" t="s">
        <v>237</v>
      </c>
      <c r="F4776" s="8"/>
      <c r="G4776" s="8"/>
      <c r="H4776" s="15">
        <v>9</v>
      </c>
      <c r="I4776" s="13">
        <f t="shared" si="222"/>
        <v>2460</v>
      </c>
      <c r="J4776" s="8">
        <f t="shared" si="223"/>
        <v>2</v>
      </c>
      <c r="K4776" s="6">
        <f t="shared" si="224"/>
        <v>3</v>
      </c>
    </row>
    <row r="4777" spans="3:11" x14ac:dyDescent="0.25">
      <c r="C4777" s="14">
        <v>44499</v>
      </c>
      <c r="D4777" s="8">
        <v>0.54166666666666663</v>
      </c>
      <c r="E4777" s="76" t="s">
        <v>237</v>
      </c>
      <c r="F4777" s="8"/>
      <c r="G4777" s="8"/>
      <c r="H4777" s="15">
        <v>9</v>
      </c>
      <c r="I4777" s="13">
        <f t="shared" si="222"/>
        <v>2460</v>
      </c>
      <c r="J4777" s="8">
        <f t="shared" si="223"/>
        <v>1</v>
      </c>
      <c r="K4777" s="6">
        <f t="shared" si="224"/>
        <v>3</v>
      </c>
    </row>
    <row r="4778" spans="3:11" x14ac:dyDescent="0.25">
      <c r="C4778" s="14">
        <v>44502</v>
      </c>
      <c r="D4778" s="8">
        <v>0.47222222222222227</v>
      </c>
      <c r="E4778" s="76" t="s">
        <v>237</v>
      </c>
      <c r="F4778" s="8"/>
      <c r="G4778" s="8"/>
      <c r="H4778" s="15">
        <v>2</v>
      </c>
      <c r="I4778" s="13">
        <f t="shared" si="222"/>
        <v>2461</v>
      </c>
      <c r="J4778" s="8">
        <f t="shared" si="223"/>
        <v>3</v>
      </c>
      <c r="K4778" s="6">
        <f t="shared" si="224"/>
        <v>3</v>
      </c>
    </row>
    <row r="4779" spans="3:11" x14ac:dyDescent="0.25">
      <c r="C4779" s="14">
        <v>44502</v>
      </c>
      <c r="D4779" s="8">
        <v>0.47222222222222227</v>
      </c>
      <c r="E4779" s="76" t="s">
        <v>237</v>
      </c>
      <c r="F4779" s="8"/>
      <c r="G4779" s="8"/>
      <c r="H4779" s="15">
        <v>2</v>
      </c>
      <c r="I4779" s="13">
        <f t="shared" si="222"/>
        <v>2461</v>
      </c>
      <c r="J4779" s="8">
        <f t="shared" si="223"/>
        <v>2</v>
      </c>
      <c r="K4779" s="6">
        <f t="shared" si="224"/>
        <v>3</v>
      </c>
    </row>
    <row r="4780" spans="3:11" x14ac:dyDescent="0.25">
      <c r="C4780" s="14">
        <v>44502</v>
      </c>
      <c r="D4780" s="8">
        <v>0.47222222222222227</v>
      </c>
      <c r="E4780" s="76" t="s">
        <v>237</v>
      </c>
      <c r="F4780" s="8"/>
      <c r="G4780" s="8"/>
      <c r="H4780" s="15">
        <v>2</v>
      </c>
      <c r="I4780" s="13">
        <f t="shared" si="222"/>
        <v>2461</v>
      </c>
      <c r="J4780" s="8">
        <f t="shared" si="223"/>
        <v>1</v>
      </c>
      <c r="K4780" s="6">
        <f t="shared" si="224"/>
        <v>3</v>
      </c>
    </row>
    <row r="4781" spans="3:11" x14ac:dyDescent="0.25">
      <c r="C4781" s="14">
        <v>44502</v>
      </c>
      <c r="D4781" s="8">
        <v>0.5</v>
      </c>
      <c r="E4781" s="76" t="s">
        <v>237</v>
      </c>
      <c r="F4781" s="8"/>
      <c r="G4781" s="8"/>
      <c r="H4781" s="15">
        <v>3</v>
      </c>
      <c r="I4781" s="13">
        <f t="shared" si="222"/>
        <v>2462</v>
      </c>
      <c r="J4781" s="8">
        <f t="shared" si="223"/>
        <v>3</v>
      </c>
      <c r="K4781" s="6">
        <f t="shared" si="224"/>
        <v>3</v>
      </c>
    </row>
    <row r="4782" spans="3:11" x14ac:dyDescent="0.25">
      <c r="C4782" s="14">
        <v>44502</v>
      </c>
      <c r="D4782" s="8">
        <v>0.5</v>
      </c>
      <c r="E4782" s="76" t="s">
        <v>237</v>
      </c>
      <c r="F4782" s="8"/>
      <c r="G4782" s="8"/>
      <c r="H4782" s="15">
        <v>3</v>
      </c>
      <c r="I4782" s="13">
        <f t="shared" si="222"/>
        <v>2462</v>
      </c>
      <c r="J4782" s="8">
        <f t="shared" si="223"/>
        <v>2</v>
      </c>
      <c r="K4782" s="6">
        <f t="shared" si="224"/>
        <v>3</v>
      </c>
    </row>
    <row r="4783" spans="3:11" x14ac:dyDescent="0.25">
      <c r="C4783" s="14">
        <v>44502</v>
      </c>
      <c r="D4783" s="8">
        <v>0.5</v>
      </c>
      <c r="E4783" s="76" t="s">
        <v>237</v>
      </c>
      <c r="F4783" s="8"/>
      <c r="G4783" s="8"/>
      <c r="H4783" s="15">
        <v>3</v>
      </c>
      <c r="I4783" s="13">
        <f t="shared" si="222"/>
        <v>2462</v>
      </c>
      <c r="J4783" s="8">
        <f t="shared" si="223"/>
        <v>1</v>
      </c>
      <c r="K4783" s="6">
        <f t="shared" si="224"/>
        <v>3</v>
      </c>
    </row>
    <row r="4784" spans="3:11" x14ac:dyDescent="0.25">
      <c r="C4784" s="14">
        <v>44502</v>
      </c>
      <c r="D4784" s="8">
        <v>0.52777777777777779</v>
      </c>
      <c r="E4784" s="76" t="s">
        <v>237</v>
      </c>
      <c r="F4784" s="8"/>
      <c r="G4784" s="8"/>
      <c r="H4784" s="15">
        <v>4</v>
      </c>
      <c r="I4784" s="13">
        <f t="shared" si="222"/>
        <v>2463</v>
      </c>
      <c r="J4784" s="8">
        <f t="shared" si="223"/>
        <v>3</v>
      </c>
      <c r="K4784" s="6">
        <f t="shared" si="224"/>
        <v>3</v>
      </c>
    </row>
    <row r="4785" spans="3:11" x14ac:dyDescent="0.25">
      <c r="C4785" s="14">
        <v>44502</v>
      </c>
      <c r="D4785" s="8">
        <v>0.52777777777777779</v>
      </c>
      <c r="E4785" s="76" t="s">
        <v>237</v>
      </c>
      <c r="F4785" s="8"/>
      <c r="G4785" s="8"/>
      <c r="H4785" s="15">
        <v>4</v>
      </c>
      <c r="I4785" s="13">
        <f t="shared" si="222"/>
        <v>2463</v>
      </c>
      <c r="J4785" s="8">
        <f t="shared" si="223"/>
        <v>2</v>
      </c>
      <c r="K4785" s="6">
        <f t="shared" si="224"/>
        <v>3</v>
      </c>
    </row>
    <row r="4786" spans="3:11" x14ac:dyDescent="0.25">
      <c r="C4786" s="14">
        <v>44502</v>
      </c>
      <c r="D4786" s="8">
        <v>0.52777777777777779</v>
      </c>
      <c r="E4786" s="76" t="s">
        <v>237</v>
      </c>
      <c r="F4786" s="8"/>
      <c r="G4786" s="8"/>
      <c r="H4786" s="15">
        <v>4</v>
      </c>
      <c r="I4786" s="13">
        <f t="shared" si="222"/>
        <v>2463</v>
      </c>
      <c r="J4786" s="8">
        <f t="shared" si="223"/>
        <v>1</v>
      </c>
      <c r="K4786" s="6">
        <f t="shared" si="224"/>
        <v>3</v>
      </c>
    </row>
    <row r="4787" spans="3:11" x14ac:dyDescent="0.25">
      <c r="C4787" s="14">
        <v>44502</v>
      </c>
      <c r="D4787" s="8">
        <v>0.55555555555555558</v>
      </c>
      <c r="E4787" s="76" t="s">
        <v>237</v>
      </c>
      <c r="F4787" s="8"/>
      <c r="G4787" s="8"/>
      <c r="H4787" s="15">
        <v>5</v>
      </c>
      <c r="I4787" s="13">
        <f t="shared" si="222"/>
        <v>2464</v>
      </c>
      <c r="J4787" s="8">
        <f t="shared" si="223"/>
        <v>3</v>
      </c>
      <c r="K4787" s="6">
        <f t="shared" si="224"/>
        <v>3</v>
      </c>
    </row>
    <row r="4788" spans="3:11" x14ac:dyDescent="0.25">
      <c r="C4788" s="14">
        <v>44502</v>
      </c>
      <c r="D4788" s="8">
        <v>0.55555555555555558</v>
      </c>
      <c r="E4788" s="76" t="s">
        <v>237</v>
      </c>
      <c r="F4788" s="8"/>
      <c r="G4788" s="8"/>
      <c r="H4788" s="15">
        <v>5</v>
      </c>
      <c r="I4788" s="13">
        <f t="shared" si="222"/>
        <v>2464</v>
      </c>
      <c r="J4788" s="8">
        <f t="shared" si="223"/>
        <v>2</v>
      </c>
      <c r="K4788" s="6">
        <f t="shared" si="224"/>
        <v>3</v>
      </c>
    </row>
    <row r="4789" spans="3:11" x14ac:dyDescent="0.25">
      <c r="C4789" s="14">
        <v>44502</v>
      </c>
      <c r="D4789" s="8">
        <v>0.55555555555555558</v>
      </c>
      <c r="E4789" s="76" t="s">
        <v>237</v>
      </c>
      <c r="F4789" s="8"/>
      <c r="G4789" s="8"/>
      <c r="H4789" s="15">
        <v>5</v>
      </c>
      <c r="I4789" s="13">
        <f t="shared" si="222"/>
        <v>2464</v>
      </c>
      <c r="J4789" s="8">
        <f t="shared" si="223"/>
        <v>1</v>
      </c>
      <c r="K4789" s="6">
        <f t="shared" si="224"/>
        <v>3</v>
      </c>
    </row>
    <row r="4790" spans="3:11" x14ac:dyDescent="0.25">
      <c r="C4790" s="14">
        <v>44502</v>
      </c>
      <c r="D4790" s="8">
        <v>0.625</v>
      </c>
      <c r="E4790" s="76" t="s">
        <v>237</v>
      </c>
      <c r="F4790" s="8"/>
      <c r="G4790" s="8"/>
      <c r="H4790" s="15">
        <v>6</v>
      </c>
      <c r="I4790" s="13">
        <f t="shared" si="222"/>
        <v>2465</v>
      </c>
      <c r="J4790" s="8">
        <f t="shared" si="223"/>
        <v>3</v>
      </c>
      <c r="K4790" s="6">
        <f t="shared" si="224"/>
        <v>3</v>
      </c>
    </row>
    <row r="4791" spans="3:11" x14ac:dyDescent="0.25">
      <c r="C4791" s="14">
        <v>44502</v>
      </c>
      <c r="D4791" s="8">
        <v>0.625</v>
      </c>
      <c r="E4791" s="76" t="s">
        <v>237</v>
      </c>
      <c r="F4791" s="8"/>
      <c r="G4791" s="8"/>
      <c r="H4791" s="15">
        <v>6</v>
      </c>
      <c r="I4791" s="13">
        <f t="shared" si="222"/>
        <v>2465</v>
      </c>
      <c r="J4791" s="8">
        <f t="shared" si="223"/>
        <v>2</v>
      </c>
      <c r="K4791" s="6">
        <f t="shared" si="224"/>
        <v>3</v>
      </c>
    </row>
    <row r="4792" spans="3:11" x14ac:dyDescent="0.25">
      <c r="C4792" s="14">
        <v>44502</v>
      </c>
      <c r="D4792" s="8">
        <v>0.625</v>
      </c>
      <c r="E4792" s="76" t="s">
        <v>237</v>
      </c>
      <c r="F4792" s="8"/>
      <c r="G4792" s="8"/>
      <c r="H4792" s="15">
        <v>6</v>
      </c>
      <c r="I4792" s="13">
        <f t="shared" si="222"/>
        <v>2465</v>
      </c>
      <c r="J4792" s="8">
        <f t="shared" si="223"/>
        <v>1</v>
      </c>
      <c r="K4792" s="6">
        <f t="shared" si="224"/>
        <v>3</v>
      </c>
    </row>
    <row r="4793" spans="3:11" x14ac:dyDescent="0.25">
      <c r="C4793" s="14">
        <v>44502</v>
      </c>
      <c r="D4793" s="8">
        <v>0.66666666666666663</v>
      </c>
      <c r="E4793" s="76" t="s">
        <v>237</v>
      </c>
      <c r="F4793" s="8"/>
      <c r="G4793" s="8"/>
      <c r="H4793" s="15">
        <v>8</v>
      </c>
      <c r="I4793" s="13">
        <f t="shared" si="222"/>
        <v>2466</v>
      </c>
      <c r="J4793" s="8">
        <f t="shared" si="223"/>
        <v>3</v>
      </c>
      <c r="K4793" s="6">
        <f t="shared" si="224"/>
        <v>3</v>
      </c>
    </row>
    <row r="4794" spans="3:11" x14ac:dyDescent="0.25">
      <c r="C4794" s="14">
        <v>44502</v>
      </c>
      <c r="D4794" s="8">
        <v>0.66666666666666663</v>
      </c>
      <c r="E4794" s="76" t="s">
        <v>237</v>
      </c>
      <c r="F4794" s="8"/>
      <c r="G4794" s="8"/>
      <c r="H4794" s="15">
        <v>8</v>
      </c>
      <c r="I4794" s="13">
        <f t="shared" si="222"/>
        <v>2466</v>
      </c>
      <c r="J4794" s="8">
        <f t="shared" si="223"/>
        <v>2</v>
      </c>
      <c r="K4794" s="6">
        <f t="shared" si="224"/>
        <v>3</v>
      </c>
    </row>
    <row r="4795" spans="3:11" x14ac:dyDescent="0.25">
      <c r="C4795" s="14">
        <v>44502</v>
      </c>
      <c r="D4795" s="8">
        <v>0.66666666666666663</v>
      </c>
      <c r="E4795" s="76" t="s">
        <v>237</v>
      </c>
      <c r="F4795" s="8"/>
      <c r="G4795" s="8"/>
      <c r="H4795" s="15">
        <v>8</v>
      </c>
      <c r="I4795" s="13">
        <f t="shared" si="222"/>
        <v>2466</v>
      </c>
      <c r="J4795" s="8">
        <f t="shared" si="223"/>
        <v>1</v>
      </c>
      <c r="K4795" s="6">
        <f t="shared" si="224"/>
        <v>3</v>
      </c>
    </row>
    <row r="4796" spans="3:11" x14ac:dyDescent="0.25">
      <c r="C4796" s="14">
        <v>44502</v>
      </c>
      <c r="D4796" s="8">
        <v>0.71875</v>
      </c>
      <c r="E4796" s="76" t="s">
        <v>237</v>
      </c>
      <c r="F4796" s="8"/>
      <c r="G4796" s="8"/>
      <c r="H4796" s="15">
        <v>10</v>
      </c>
      <c r="I4796" s="13">
        <f t="shared" si="222"/>
        <v>2467</v>
      </c>
      <c r="J4796" s="8">
        <f t="shared" si="223"/>
        <v>3</v>
      </c>
      <c r="K4796" s="6">
        <f t="shared" si="224"/>
        <v>3</v>
      </c>
    </row>
    <row r="4797" spans="3:11" x14ac:dyDescent="0.25">
      <c r="C4797" s="14">
        <v>44502</v>
      </c>
      <c r="D4797" s="8">
        <v>0.71875</v>
      </c>
      <c r="E4797" s="76" t="s">
        <v>237</v>
      </c>
      <c r="F4797" s="8"/>
      <c r="G4797" s="8"/>
      <c r="H4797" s="15">
        <v>10</v>
      </c>
      <c r="I4797" s="13">
        <f t="shared" si="222"/>
        <v>2467</v>
      </c>
      <c r="J4797" s="8">
        <f t="shared" si="223"/>
        <v>2</v>
      </c>
      <c r="K4797" s="6">
        <f t="shared" si="224"/>
        <v>3</v>
      </c>
    </row>
    <row r="4798" spans="3:11" x14ac:dyDescent="0.25">
      <c r="C4798" s="14">
        <v>44502</v>
      </c>
      <c r="D4798" s="8">
        <v>0.71875</v>
      </c>
      <c r="E4798" s="76" t="s">
        <v>237</v>
      </c>
      <c r="F4798" s="8"/>
      <c r="G4798" s="8"/>
      <c r="H4798" s="15">
        <v>10</v>
      </c>
      <c r="I4798" s="13">
        <f t="shared" si="222"/>
        <v>2467</v>
      </c>
      <c r="J4798" s="8">
        <f t="shared" si="223"/>
        <v>1</v>
      </c>
      <c r="K4798" s="6">
        <f t="shared" si="224"/>
        <v>3</v>
      </c>
    </row>
    <row r="4799" spans="3:11" x14ac:dyDescent="0.25">
      <c r="C4799" s="14">
        <v>44504</v>
      </c>
      <c r="D4799" s="8">
        <v>0.55208333333333337</v>
      </c>
      <c r="E4799" s="76" t="s">
        <v>237</v>
      </c>
      <c r="F4799" s="8"/>
      <c r="G4799" s="8"/>
      <c r="H4799" s="15">
        <v>2</v>
      </c>
      <c r="I4799" s="13">
        <f t="shared" si="222"/>
        <v>2468</v>
      </c>
      <c r="J4799" s="8">
        <f t="shared" si="223"/>
        <v>3</v>
      </c>
      <c r="K4799" s="6">
        <f t="shared" si="224"/>
        <v>3</v>
      </c>
    </row>
    <row r="4800" spans="3:11" x14ac:dyDescent="0.25">
      <c r="C4800" s="14">
        <v>44504</v>
      </c>
      <c r="D4800" s="8">
        <v>0.55208333333333337</v>
      </c>
      <c r="E4800" s="76" t="s">
        <v>237</v>
      </c>
      <c r="F4800" s="8"/>
      <c r="G4800" s="8"/>
      <c r="H4800" s="15">
        <v>2</v>
      </c>
      <c r="I4800" s="13">
        <f t="shared" si="222"/>
        <v>2468</v>
      </c>
      <c r="J4800" s="8">
        <f t="shared" si="223"/>
        <v>2</v>
      </c>
      <c r="K4800" s="6">
        <f t="shared" si="224"/>
        <v>3</v>
      </c>
    </row>
    <row r="4801" spans="3:11" x14ac:dyDescent="0.25">
      <c r="C4801" s="14">
        <v>44504</v>
      </c>
      <c r="D4801" s="8">
        <v>0.55208333333333337</v>
      </c>
      <c r="E4801" s="76" t="s">
        <v>237</v>
      </c>
      <c r="F4801" s="8"/>
      <c r="G4801" s="8"/>
      <c r="H4801" s="15">
        <v>2</v>
      </c>
      <c r="I4801" s="13">
        <f t="shared" si="222"/>
        <v>2468</v>
      </c>
      <c r="J4801" s="8">
        <f t="shared" si="223"/>
        <v>1</v>
      </c>
      <c r="K4801" s="6">
        <f t="shared" si="224"/>
        <v>3</v>
      </c>
    </row>
    <row r="4802" spans="3:11" x14ac:dyDescent="0.25">
      <c r="C4802" s="14">
        <v>44504</v>
      </c>
      <c r="D4802" s="8">
        <v>0.60763888888888895</v>
      </c>
      <c r="E4802" s="76" t="s">
        <v>237</v>
      </c>
      <c r="F4802" s="8"/>
      <c r="G4802" s="8"/>
      <c r="H4802" s="15">
        <v>4</v>
      </c>
      <c r="I4802" s="13">
        <f t="shared" si="222"/>
        <v>2469</v>
      </c>
      <c r="J4802" s="8">
        <f t="shared" si="223"/>
        <v>3</v>
      </c>
      <c r="K4802" s="6">
        <f t="shared" si="224"/>
        <v>3</v>
      </c>
    </row>
    <row r="4803" spans="3:11" x14ac:dyDescent="0.25">
      <c r="C4803" s="14">
        <v>44504</v>
      </c>
      <c r="D4803" s="8">
        <v>0.60763888888888895</v>
      </c>
      <c r="E4803" s="76" t="s">
        <v>237</v>
      </c>
      <c r="F4803" s="8"/>
      <c r="G4803" s="8"/>
      <c r="H4803" s="15">
        <v>4</v>
      </c>
      <c r="I4803" s="13">
        <f t="shared" si="222"/>
        <v>2469</v>
      </c>
      <c r="J4803" s="8">
        <f t="shared" si="223"/>
        <v>2</v>
      </c>
      <c r="K4803" s="6">
        <f t="shared" si="224"/>
        <v>3</v>
      </c>
    </row>
    <row r="4804" spans="3:11" x14ac:dyDescent="0.25">
      <c r="C4804" s="14">
        <v>44504</v>
      </c>
      <c r="D4804" s="8">
        <v>0.60763888888888895</v>
      </c>
      <c r="E4804" s="76" t="s">
        <v>237</v>
      </c>
      <c r="F4804" s="8"/>
      <c r="G4804" s="8"/>
      <c r="H4804" s="15">
        <v>4</v>
      </c>
      <c r="I4804" s="13">
        <f t="shared" si="222"/>
        <v>2469</v>
      </c>
      <c r="J4804" s="8">
        <f t="shared" si="223"/>
        <v>1</v>
      </c>
      <c r="K4804" s="6">
        <f t="shared" si="224"/>
        <v>3</v>
      </c>
    </row>
    <row r="4805" spans="3:11" x14ac:dyDescent="0.25">
      <c r="C4805" s="14">
        <v>44504</v>
      </c>
      <c r="D4805" s="8">
        <v>0.65972222222222221</v>
      </c>
      <c r="E4805" s="76" t="s">
        <v>237</v>
      </c>
      <c r="F4805" s="8"/>
      <c r="G4805" s="8"/>
      <c r="H4805" s="15">
        <v>6</v>
      </c>
      <c r="I4805" s="13">
        <f t="shared" si="222"/>
        <v>2470</v>
      </c>
      <c r="J4805" s="8">
        <f t="shared" si="223"/>
        <v>3</v>
      </c>
      <c r="K4805" s="6">
        <f t="shared" si="224"/>
        <v>3</v>
      </c>
    </row>
    <row r="4806" spans="3:11" x14ac:dyDescent="0.25">
      <c r="C4806" s="14">
        <v>44504</v>
      </c>
      <c r="D4806" s="8">
        <v>0.65972222222222221</v>
      </c>
      <c r="E4806" s="76" t="s">
        <v>237</v>
      </c>
      <c r="F4806" s="8"/>
      <c r="G4806" s="8"/>
      <c r="H4806" s="15">
        <v>6</v>
      </c>
      <c r="I4806" s="13">
        <f t="shared" ref="I4806:I4869" si="225">IF(AND(C4806=C4805,H4806=H4805,D4805=D4806),I4805,I4805+1)</f>
        <v>2470</v>
      </c>
      <c r="J4806" s="8">
        <f t="shared" ref="J4806:J4869" si="226">IF(I4806=I4808,3,IF(I4806=I4807,2,1))</f>
        <v>2</v>
      </c>
      <c r="K4806" s="6">
        <f t="shared" ref="K4806:K4869" si="227">IF(J4804=3,3,IF(J4805=3,3,IF(J4805=2,2,J4806)))</f>
        <v>3</v>
      </c>
    </row>
    <row r="4807" spans="3:11" x14ac:dyDescent="0.25">
      <c r="C4807" s="14">
        <v>44504</v>
      </c>
      <c r="D4807" s="8">
        <v>0.65972222222222221</v>
      </c>
      <c r="E4807" s="76" t="s">
        <v>237</v>
      </c>
      <c r="F4807" s="8"/>
      <c r="G4807" s="8"/>
      <c r="H4807" s="15">
        <v>6</v>
      </c>
      <c r="I4807" s="13">
        <f t="shared" si="225"/>
        <v>2470</v>
      </c>
      <c r="J4807" s="8">
        <f t="shared" si="226"/>
        <v>1</v>
      </c>
      <c r="K4807" s="6">
        <f t="shared" si="227"/>
        <v>3</v>
      </c>
    </row>
    <row r="4808" spans="3:11" x14ac:dyDescent="0.25">
      <c r="C4808" s="14">
        <v>44504</v>
      </c>
      <c r="D4808" s="8">
        <v>0.66666666666666663</v>
      </c>
      <c r="E4808" s="76" t="s">
        <v>237</v>
      </c>
      <c r="F4808" s="8"/>
      <c r="G4808" s="8"/>
      <c r="H4808" s="15">
        <v>7</v>
      </c>
      <c r="I4808" s="13">
        <f t="shared" si="225"/>
        <v>2471</v>
      </c>
      <c r="J4808" s="8">
        <f t="shared" si="226"/>
        <v>3</v>
      </c>
      <c r="K4808" s="6">
        <f t="shared" si="227"/>
        <v>3</v>
      </c>
    </row>
    <row r="4809" spans="3:11" x14ac:dyDescent="0.25">
      <c r="C4809" s="14">
        <v>44504</v>
      </c>
      <c r="D4809" s="8">
        <v>0.66666666666666663</v>
      </c>
      <c r="E4809" s="76" t="s">
        <v>237</v>
      </c>
      <c r="F4809" s="8"/>
      <c r="G4809" s="8"/>
      <c r="H4809" s="15">
        <v>7</v>
      </c>
      <c r="I4809" s="13">
        <f t="shared" si="225"/>
        <v>2471</v>
      </c>
      <c r="J4809" s="8">
        <f t="shared" si="226"/>
        <v>2</v>
      </c>
      <c r="K4809" s="6">
        <f t="shared" si="227"/>
        <v>3</v>
      </c>
    </row>
    <row r="4810" spans="3:11" x14ac:dyDescent="0.25">
      <c r="C4810" s="14">
        <v>44504</v>
      </c>
      <c r="D4810" s="8">
        <v>0.66666666666666663</v>
      </c>
      <c r="E4810" s="76" t="s">
        <v>237</v>
      </c>
      <c r="F4810" s="8"/>
      <c r="G4810" s="8"/>
      <c r="H4810" s="15">
        <v>7</v>
      </c>
      <c r="I4810" s="13">
        <f t="shared" si="225"/>
        <v>2471</v>
      </c>
      <c r="J4810" s="8">
        <f t="shared" si="226"/>
        <v>1</v>
      </c>
      <c r="K4810" s="6">
        <f t="shared" si="227"/>
        <v>3</v>
      </c>
    </row>
    <row r="4811" spans="3:11" x14ac:dyDescent="0.25">
      <c r="C4811" s="14">
        <v>44506</v>
      </c>
      <c r="D4811" s="8">
        <v>0.52777777777777779</v>
      </c>
      <c r="E4811" s="76" t="s">
        <v>237</v>
      </c>
      <c r="F4811" s="8"/>
      <c r="G4811" s="8"/>
      <c r="H4811" s="15">
        <v>1</v>
      </c>
      <c r="I4811" s="13">
        <f t="shared" si="225"/>
        <v>2472</v>
      </c>
      <c r="J4811" s="8">
        <f t="shared" si="226"/>
        <v>3</v>
      </c>
      <c r="K4811" s="6">
        <f t="shared" si="227"/>
        <v>3</v>
      </c>
    </row>
    <row r="4812" spans="3:11" x14ac:dyDescent="0.25">
      <c r="C4812" s="14">
        <v>44506</v>
      </c>
      <c r="D4812" s="8">
        <v>0.52777777777777779</v>
      </c>
      <c r="E4812" s="76" t="s">
        <v>237</v>
      </c>
      <c r="F4812" s="8"/>
      <c r="G4812" s="8"/>
      <c r="H4812" s="15">
        <v>1</v>
      </c>
      <c r="I4812" s="13">
        <f t="shared" si="225"/>
        <v>2472</v>
      </c>
      <c r="J4812" s="8">
        <f t="shared" si="226"/>
        <v>2</v>
      </c>
      <c r="K4812" s="6">
        <f t="shared" si="227"/>
        <v>3</v>
      </c>
    </row>
    <row r="4813" spans="3:11" x14ac:dyDescent="0.25">
      <c r="C4813" s="14">
        <v>44506</v>
      </c>
      <c r="D4813" s="8">
        <v>0.52777777777777779</v>
      </c>
      <c r="E4813" s="76" t="s">
        <v>237</v>
      </c>
      <c r="F4813" s="8"/>
      <c r="G4813" s="8"/>
      <c r="H4813" s="15">
        <v>1</v>
      </c>
      <c r="I4813" s="13">
        <f t="shared" si="225"/>
        <v>2472</v>
      </c>
      <c r="J4813" s="8">
        <f t="shared" si="226"/>
        <v>1</v>
      </c>
      <c r="K4813" s="6">
        <f t="shared" si="227"/>
        <v>3</v>
      </c>
    </row>
    <row r="4814" spans="3:11" x14ac:dyDescent="0.25">
      <c r="C4814" s="14">
        <v>44506</v>
      </c>
      <c r="D4814" s="8">
        <v>0.55208333333333337</v>
      </c>
      <c r="E4814" s="76" t="s">
        <v>237</v>
      </c>
      <c r="F4814" s="8"/>
      <c r="G4814" s="8"/>
      <c r="H4814" s="15">
        <v>2</v>
      </c>
      <c r="I4814" s="13">
        <f t="shared" si="225"/>
        <v>2473</v>
      </c>
      <c r="J4814" s="8">
        <f t="shared" si="226"/>
        <v>3</v>
      </c>
      <c r="K4814" s="6">
        <f t="shared" si="227"/>
        <v>3</v>
      </c>
    </row>
    <row r="4815" spans="3:11" x14ac:dyDescent="0.25">
      <c r="C4815" s="14">
        <v>44506</v>
      </c>
      <c r="D4815" s="8">
        <v>0.55208333333333337</v>
      </c>
      <c r="E4815" s="76" t="s">
        <v>237</v>
      </c>
      <c r="F4815" s="8"/>
      <c r="G4815" s="8"/>
      <c r="H4815" s="15">
        <v>2</v>
      </c>
      <c r="I4815" s="13">
        <f t="shared" si="225"/>
        <v>2473</v>
      </c>
      <c r="J4815" s="8">
        <f t="shared" si="226"/>
        <v>2</v>
      </c>
      <c r="K4815" s="6">
        <f t="shared" si="227"/>
        <v>3</v>
      </c>
    </row>
    <row r="4816" spans="3:11" x14ac:dyDescent="0.25">
      <c r="C4816" s="14">
        <v>44506</v>
      </c>
      <c r="D4816" s="8">
        <v>0.55208333333333337</v>
      </c>
      <c r="E4816" s="76" t="s">
        <v>237</v>
      </c>
      <c r="F4816" s="8"/>
      <c r="G4816" s="8"/>
      <c r="H4816" s="15">
        <v>2</v>
      </c>
      <c r="I4816" s="13">
        <f t="shared" si="225"/>
        <v>2473</v>
      </c>
      <c r="J4816" s="8">
        <f t="shared" si="226"/>
        <v>1</v>
      </c>
      <c r="K4816" s="6">
        <f t="shared" si="227"/>
        <v>3</v>
      </c>
    </row>
    <row r="4817" spans="3:11" x14ac:dyDescent="0.25">
      <c r="C4817" s="14">
        <v>44506</v>
      </c>
      <c r="D4817" s="8">
        <v>0.63541666666666663</v>
      </c>
      <c r="E4817" s="76" t="s">
        <v>237</v>
      </c>
      <c r="F4817" s="8"/>
      <c r="G4817" s="8"/>
      <c r="H4817" s="15">
        <v>5</v>
      </c>
      <c r="I4817" s="13">
        <f t="shared" si="225"/>
        <v>2474</v>
      </c>
      <c r="J4817" s="8">
        <f t="shared" si="226"/>
        <v>3</v>
      </c>
      <c r="K4817" s="6">
        <f t="shared" si="227"/>
        <v>3</v>
      </c>
    </row>
    <row r="4818" spans="3:11" x14ac:dyDescent="0.25">
      <c r="C4818" s="14">
        <v>44506</v>
      </c>
      <c r="D4818" s="8">
        <v>0.63541666666666663</v>
      </c>
      <c r="E4818" s="76" t="s">
        <v>237</v>
      </c>
      <c r="F4818" s="8"/>
      <c r="G4818" s="8"/>
      <c r="H4818" s="15">
        <v>5</v>
      </c>
      <c r="I4818" s="13">
        <f t="shared" si="225"/>
        <v>2474</v>
      </c>
      <c r="J4818" s="8">
        <f t="shared" si="226"/>
        <v>2</v>
      </c>
      <c r="K4818" s="6">
        <f t="shared" si="227"/>
        <v>3</v>
      </c>
    </row>
    <row r="4819" spans="3:11" x14ac:dyDescent="0.25">
      <c r="C4819" s="14">
        <v>44506</v>
      </c>
      <c r="D4819" s="8">
        <v>0.63541666666666663</v>
      </c>
      <c r="E4819" s="76" t="s">
        <v>237</v>
      </c>
      <c r="F4819" s="8"/>
      <c r="G4819" s="8"/>
      <c r="H4819" s="15">
        <v>5</v>
      </c>
      <c r="I4819" s="13">
        <f t="shared" si="225"/>
        <v>2474</v>
      </c>
      <c r="J4819" s="8">
        <f t="shared" si="226"/>
        <v>1</v>
      </c>
      <c r="K4819" s="6">
        <f t="shared" si="227"/>
        <v>3</v>
      </c>
    </row>
    <row r="4820" spans="3:11" x14ac:dyDescent="0.25">
      <c r="C4820" s="14">
        <v>44506</v>
      </c>
      <c r="D4820" s="8">
        <v>0.6875</v>
      </c>
      <c r="E4820" s="76" t="s">
        <v>237</v>
      </c>
      <c r="F4820" s="8"/>
      <c r="G4820" s="8"/>
      <c r="H4820" s="15">
        <v>7</v>
      </c>
      <c r="I4820" s="13">
        <f t="shared" si="225"/>
        <v>2475</v>
      </c>
      <c r="J4820" s="8">
        <f t="shared" si="226"/>
        <v>3</v>
      </c>
      <c r="K4820" s="6">
        <f t="shared" si="227"/>
        <v>3</v>
      </c>
    </row>
    <row r="4821" spans="3:11" x14ac:dyDescent="0.25">
      <c r="C4821" s="14">
        <v>44506</v>
      </c>
      <c r="D4821" s="8">
        <v>0.6875</v>
      </c>
      <c r="E4821" s="76" t="s">
        <v>237</v>
      </c>
      <c r="F4821" s="8"/>
      <c r="G4821" s="8"/>
      <c r="H4821" s="15">
        <v>7</v>
      </c>
      <c r="I4821" s="13">
        <f t="shared" si="225"/>
        <v>2475</v>
      </c>
      <c r="J4821" s="8">
        <f t="shared" si="226"/>
        <v>2</v>
      </c>
      <c r="K4821" s="6">
        <f t="shared" si="227"/>
        <v>3</v>
      </c>
    </row>
    <row r="4822" spans="3:11" x14ac:dyDescent="0.25">
      <c r="C4822" s="14">
        <v>44506</v>
      </c>
      <c r="D4822" s="8">
        <v>0.6875</v>
      </c>
      <c r="E4822" s="76" t="s">
        <v>237</v>
      </c>
      <c r="F4822" s="8"/>
      <c r="G4822" s="8"/>
      <c r="H4822" s="15">
        <v>7</v>
      </c>
      <c r="I4822" s="13">
        <f t="shared" si="225"/>
        <v>2475</v>
      </c>
      <c r="J4822" s="8">
        <f t="shared" si="226"/>
        <v>1</v>
      </c>
      <c r="K4822" s="6">
        <f t="shared" si="227"/>
        <v>3</v>
      </c>
    </row>
    <row r="4823" spans="3:11" x14ac:dyDescent="0.25">
      <c r="C4823" s="14">
        <v>44506</v>
      </c>
      <c r="D4823" s="8">
        <v>0.71527777777777779</v>
      </c>
      <c r="E4823" s="76" t="s">
        <v>237</v>
      </c>
      <c r="F4823" s="8"/>
      <c r="G4823" s="8"/>
      <c r="H4823" s="15">
        <v>8</v>
      </c>
      <c r="I4823" s="13">
        <f t="shared" si="225"/>
        <v>2476</v>
      </c>
      <c r="J4823" s="8">
        <f t="shared" si="226"/>
        <v>3</v>
      </c>
      <c r="K4823" s="6">
        <f t="shared" si="227"/>
        <v>3</v>
      </c>
    </row>
    <row r="4824" spans="3:11" x14ac:dyDescent="0.25">
      <c r="C4824" s="14">
        <v>44506</v>
      </c>
      <c r="D4824" s="8">
        <v>0.71527777777777779</v>
      </c>
      <c r="E4824" s="76" t="s">
        <v>237</v>
      </c>
      <c r="F4824" s="8"/>
      <c r="G4824" s="8"/>
      <c r="H4824" s="15">
        <v>8</v>
      </c>
      <c r="I4824" s="13">
        <f t="shared" si="225"/>
        <v>2476</v>
      </c>
      <c r="J4824" s="8">
        <f t="shared" si="226"/>
        <v>2</v>
      </c>
      <c r="K4824" s="6">
        <f t="shared" si="227"/>
        <v>3</v>
      </c>
    </row>
    <row r="4825" spans="3:11" x14ac:dyDescent="0.25">
      <c r="C4825" s="14">
        <v>44506</v>
      </c>
      <c r="D4825" s="8">
        <v>0.71527777777777779</v>
      </c>
      <c r="E4825" s="76" t="s">
        <v>237</v>
      </c>
      <c r="F4825" s="8"/>
      <c r="G4825" s="8"/>
      <c r="H4825" s="15">
        <v>8</v>
      </c>
      <c r="I4825" s="13">
        <f t="shared" si="225"/>
        <v>2476</v>
      </c>
      <c r="J4825" s="8">
        <f t="shared" si="226"/>
        <v>1</v>
      </c>
      <c r="K4825" s="6">
        <f t="shared" si="227"/>
        <v>3</v>
      </c>
    </row>
    <row r="4826" spans="3:11" x14ac:dyDescent="0.25">
      <c r="C4826" s="14">
        <v>44506</v>
      </c>
      <c r="D4826" s="8">
        <v>0.74305555555555547</v>
      </c>
      <c r="E4826" s="76" t="s">
        <v>237</v>
      </c>
      <c r="F4826" s="8"/>
      <c r="G4826" s="8"/>
      <c r="H4826" s="15">
        <v>9</v>
      </c>
      <c r="I4826" s="13">
        <f t="shared" si="225"/>
        <v>2477</v>
      </c>
      <c r="J4826" s="8">
        <f t="shared" si="226"/>
        <v>3</v>
      </c>
      <c r="K4826" s="6">
        <f t="shared" si="227"/>
        <v>3</v>
      </c>
    </row>
    <row r="4827" spans="3:11" x14ac:dyDescent="0.25">
      <c r="C4827" s="14">
        <v>44506</v>
      </c>
      <c r="D4827" s="8">
        <v>0.74305555555555547</v>
      </c>
      <c r="E4827" s="76" t="s">
        <v>237</v>
      </c>
      <c r="F4827" s="8"/>
      <c r="G4827" s="8"/>
      <c r="H4827" s="15">
        <v>9</v>
      </c>
      <c r="I4827" s="13">
        <f t="shared" si="225"/>
        <v>2477</v>
      </c>
      <c r="J4827" s="8">
        <f t="shared" si="226"/>
        <v>2</v>
      </c>
      <c r="K4827" s="6">
        <f t="shared" si="227"/>
        <v>3</v>
      </c>
    </row>
    <row r="4828" spans="3:11" x14ac:dyDescent="0.25">
      <c r="C4828" s="14">
        <v>44506</v>
      </c>
      <c r="D4828" s="8">
        <v>0.74305555555555547</v>
      </c>
      <c r="E4828" s="76" t="s">
        <v>237</v>
      </c>
      <c r="F4828" s="8"/>
      <c r="G4828" s="8"/>
      <c r="H4828" s="15">
        <v>9</v>
      </c>
      <c r="I4828" s="13">
        <f t="shared" si="225"/>
        <v>2477</v>
      </c>
      <c r="J4828" s="8">
        <f t="shared" si="226"/>
        <v>1</v>
      </c>
      <c r="K4828" s="6">
        <f t="shared" si="227"/>
        <v>3</v>
      </c>
    </row>
    <row r="4829" spans="3:11" x14ac:dyDescent="0.25">
      <c r="C4829" s="14">
        <v>44513</v>
      </c>
      <c r="D4829" s="8">
        <v>0.625</v>
      </c>
      <c r="E4829" s="76" t="s">
        <v>228</v>
      </c>
      <c r="F4829" s="8"/>
      <c r="G4829" s="8"/>
      <c r="H4829" s="15">
        <v>5</v>
      </c>
      <c r="I4829" s="13">
        <f t="shared" si="225"/>
        <v>2478</v>
      </c>
      <c r="J4829" s="8">
        <f t="shared" si="226"/>
        <v>3</v>
      </c>
      <c r="K4829" s="6">
        <f t="shared" si="227"/>
        <v>3</v>
      </c>
    </row>
    <row r="4830" spans="3:11" x14ac:dyDescent="0.25">
      <c r="C4830" s="14">
        <v>44513</v>
      </c>
      <c r="D4830" s="8">
        <v>0.625</v>
      </c>
      <c r="E4830" s="76" t="s">
        <v>228</v>
      </c>
      <c r="F4830" s="8"/>
      <c r="G4830" s="8"/>
      <c r="H4830" s="15">
        <v>5</v>
      </c>
      <c r="I4830" s="13">
        <f t="shared" si="225"/>
        <v>2478</v>
      </c>
      <c r="J4830" s="8">
        <f t="shared" si="226"/>
        <v>2</v>
      </c>
      <c r="K4830" s="6">
        <f t="shared" si="227"/>
        <v>3</v>
      </c>
    </row>
    <row r="4831" spans="3:11" x14ac:dyDescent="0.25">
      <c r="C4831" s="14">
        <v>44513</v>
      </c>
      <c r="D4831" s="8">
        <v>0.625</v>
      </c>
      <c r="E4831" s="76" t="s">
        <v>228</v>
      </c>
      <c r="F4831" s="8"/>
      <c r="G4831" s="8"/>
      <c r="H4831" s="15">
        <v>5</v>
      </c>
      <c r="I4831" s="13">
        <f t="shared" si="225"/>
        <v>2478</v>
      </c>
      <c r="J4831" s="8">
        <f t="shared" si="226"/>
        <v>1</v>
      </c>
      <c r="K4831" s="6">
        <f t="shared" si="227"/>
        <v>3</v>
      </c>
    </row>
    <row r="4832" spans="3:11" x14ac:dyDescent="0.25">
      <c r="C4832" s="14">
        <v>44513</v>
      </c>
      <c r="D4832" s="8">
        <v>0.65277777777777779</v>
      </c>
      <c r="E4832" s="76" t="s">
        <v>228</v>
      </c>
      <c r="F4832" s="8"/>
      <c r="G4832" s="8"/>
      <c r="H4832" s="15">
        <v>6</v>
      </c>
      <c r="I4832" s="13">
        <f t="shared" si="225"/>
        <v>2479</v>
      </c>
      <c r="J4832" s="8">
        <f t="shared" si="226"/>
        <v>3</v>
      </c>
      <c r="K4832" s="6">
        <f t="shared" si="227"/>
        <v>3</v>
      </c>
    </row>
    <row r="4833" spans="3:11" x14ac:dyDescent="0.25">
      <c r="C4833" s="14">
        <v>44513</v>
      </c>
      <c r="D4833" s="8">
        <v>0.65277777777777779</v>
      </c>
      <c r="E4833" s="76" t="s">
        <v>228</v>
      </c>
      <c r="F4833" s="8"/>
      <c r="G4833" s="8"/>
      <c r="H4833" s="15">
        <v>6</v>
      </c>
      <c r="I4833" s="13">
        <f t="shared" si="225"/>
        <v>2479</v>
      </c>
      <c r="J4833" s="8">
        <f t="shared" si="226"/>
        <v>2</v>
      </c>
      <c r="K4833" s="6">
        <f t="shared" si="227"/>
        <v>3</v>
      </c>
    </row>
    <row r="4834" spans="3:11" x14ac:dyDescent="0.25">
      <c r="C4834" s="14">
        <v>44513</v>
      </c>
      <c r="D4834" s="8">
        <v>0.65277777777777779</v>
      </c>
      <c r="E4834" s="76" t="s">
        <v>228</v>
      </c>
      <c r="F4834" s="8"/>
      <c r="G4834" s="8"/>
      <c r="H4834" s="15">
        <v>6</v>
      </c>
      <c r="I4834" s="13">
        <f t="shared" si="225"/>
        <v>2479</v>
      </c>
      <c r="J4834" s="8">
        <f t="shared" si="226"/>
        <v>1</v>
      </c>
      <c r="K4834" s="6">
        <f t="shared" si="227"/>
        <v>3</v>
      </c>
    </row>
    <row r="4835" spans="3:11" x14ac:dyDescent="0.25">
      <c r="C4835" s="14">
        <v>44513</v>
      </c>
      <c r="D4835" s="8">
        <v>0.68055555555555547</v>
      </c>
      <c r="E4835" s="76" t="s">
        <v>228</v>
      </c>
      <c r="F4835" s="8"/>
      <c r="G4835" s="8"/>
      <c r="H4835" s="15">
        <v>7</v>
      </c>
      <c r="I4835" s="13">
        <f t="shared" si="225"/>
        <v>2480</v>
      </c>
      <c r="J4835" s="8">
        <f t="shared" si="226"/>
        <v>3</v>
      </c>
      <c r="K4835" s="6">
        <f t="shared" si="227"/>
        <v>3</v>
      </c>
    </row>
    <row r="4836" spans="3:11" x14ac:dyDescent="0.25">
      <c r="C4836" s="14">
        <v>44513</v>
      </c>
      <c r="D4836" s="8">
        <v>0.68055555555555547</v>
      </c>
      <c r="E4836" s="76" t="s">
        <v>228</v>
      </c>
      <c r="F4836" s="8"/>
      <c r="G4836" s="8"/>
      <c r="H4836" s="15">
        <v>7</v>
      </c>
      <c r="I4836" s="13">
        <f t="shared" si="225"/>
        <v>2480</v>
      </c>
      <c r="J4836" s="8">
        <f t="shared" si="226"/>
        <v>2</v>
      </c>
      <c r="K4836" s="6">
        <f t="shared" si="227"/>
        <v>3</v>
      </c>
    </row>
    <row r="4837" spans="3:11" x14ac:dyDescent="0.25">
      <c r="C4837" s="14">
        <v>44513</v>
      </c>
      <c r="D4837" s="8">
        <v>0.68055555555555547</v>
      </c>
      <c r="E4837" s="76" t="s">
        <v>228</v>
      </c>
      <c r="F4837" s="8"/>
      <c r="G4837" s="8"/>
      <c r="H4837" s="15">
        <v>7</v>
      </c>
      <c r="I4837" s="13">
        <f t="shared" si="225"/>
        <v>2480</v>
      </c>
      <c r="J4837" s="8">
        <f t="shared" si="226"/>
        <v>1</v>
      </c>
      <c r="K4837" s="6">
        <f t="shared" si="227"/>
        <v>3</v>
      </c>
    </row>
    <row r="4838" spans="3:11" x14ac:dyDescent="0.25">
      <c r="C4838" s="14">
        <v>44513</v>
      </c>
      <c r="D4838" s="8">
        <v>0.70833333333333337</v>
      </c>
      <c r="E4838" s="76" t="s">
        <v>228</v>
      </c>
      <c r="F4838" s="8"/>
      <c r="G4838" s="8"/>
      <c r="H4838" s="15">
        <v>8</v>
      </c>
      <c r="I4838" s="13">
        <f t="shared" si="225"/>
        <v>2481</v>
      </c>
      <c r="J4838" s="8">
        <f t="shared" si="226"/>
        <v>3</v>
      </c>
      <c r="K4838" s="6">
        <f t="shared" si="227"/>
        <v>3</v>
      </c>
    </row>
    <row r="4839" spans="3:11" x14ac:dyDescent="0.25">
      <c r="C4839" s="14">
        <v>44513</v>
      </c>
      <c r="D4839" s="8">
        <v>0.70833333333333337</v>
      </c>
      <c r="E4839" s="76" t="s">
        <v>228</v>
      </c>
      <c r="F4839" s="8"/>
      <c r="G4839" s="8"/>
      <c r="H4839" s="15">
        <v>8</v>
      </c>
      <c r="I4839" s="13">
        <f t="shared" si="225"/>
        <v>2481</v>
      </c>
      <c r="J4839" s="8">
        <f t="shared" si="226"/>
        <v>2</v>
      </c>
      <c r="K4839" s="6">
        <f t="shared" si="227"/>
        <v>3</v>
      </c>
    </row>
    <row r="4840" spans="3:11" x14ac:dyDescent="0.25">
      <c r="C4840" s="14">
        <v>44513</v>
      </c>
      <c r="D4840" s="8">
        <v>0.70833333333333337</v>
      </c>
      <c r="E4840" s="76" t="s">
        <v>228</v>
      </c>
      <c r="F4840" s="8"/>
      <c r="G4840" s="8"/>
      <c r="H4840" s="15">
        <v>8</v>
      </c>
      <c r="I4840" s="13">
        <f t="shared" si="225"/>
        <v>2481</v>
      </c>
      <c r="J4840" s="8">
        <f t="shared" si="226"/>
        <v>1</v>
      </c>
      <c r="K4840" s="6">
        <f t="shared" si="227"/>
        <v>3</v>
      </c>
    </row>
    <row r="4841" spans="3:11" x14ac:dyDescent="0.25">
      <c r="C4841" s="14">
        <v>44520</v>
      </c>
      <c r="D4841" s="8">
        <v>0.50694444444444442</v>
      </c>
      <c r="E4841" s="76" t="s">
        <v>226</v>
      </c>
      <c r="F4841" s="8"/>
      <c r="G4841" s="8"/>
      <c r="H4841" s="15">
        <v>1</v>
      </c>
      <c r="I4841" s="13">
        <f t="shared" si="225"/>
        <v>2482</v>
      </c>
      <c r="J4841" s="8">
        <f t="shared" si="226"/>
        <v>3</v>
      </c>
      <c r="K4841" s="6">
        <f t="shared" si="227"/>
        <v>3</v>
      </c>
    </row>
    <row r="4842" spans="3:11" x14ac:dyDescent="0.25">
      <c r="C4842" s="14">
        <v>44520</v>
      </c>
      <c r="D4842" s="8">
        <v>0.50694444444444442</v>
      </c>
      <c r="E4842" s="76" t="s">
        <v>226</v>
      </c>
      <c r="F4842" s="8"/>
      <c r="G4842" s="8"/>
      <c r="H4842" s="15">
        <v>1</v>
      </c>
      <c r="I4842" s="13">
        <f t="shared" si="225"/>
        <v>2482</v>
      </c>
      <c r="J4842" s="8">
        <f t="shared" si="226"/>
        <v>2</v>
      </c>
      <c r="K4842" s="6">
        <f t="shared" si="227"/>
        <v>3</v>
      </c>
    </row>
    <row r="4843" spans="3:11" x14ac:dyDescent="0.25">
      <c r="C4843" s="14">
        <v>44520</v>
      </c>
      <c r="D4843" s="8">
        <v>0.50694444444444442</v>
      </c>
      <c r="E4843" s="76" t="s">
        <v>226</v>
      </c>
      <c r="F4843" s="8"/>
      <c r="G4843" s="8"/>
      <c r="H4843" s="15">
        <v>1</v>
      </c>
      <c r="I4843" s="13">
        <f t="shared" si="225"/>
        <v>2482</v>
      </c>
      <c r="J4843" s="8">
        <f t="shared" si="226"/>
        <v>1</v>
      </c>
      <c r="K4843" s="6">
        <f t="shared" si="227"/>
        <v>3</v>
      </c>
    </row>
    <row r="4844" spans="3:11" x14ac:dyDescent="0.25">
      <c r="C4844" s="14">
        <v>44520</v>
      </c>
      <c r="D4844" s="8">
        <v>0.57291666666666663</v>
      </c>
      <c r="E4844" s="76" t="s">
        <v>226</v>
      </c>
      <c r="F4844" s="8"/>
      <c r="G4844" s="8"/>
      <c r="H4844" s="15">
        <v>4</v>
      </c>
      <c r="I4844" s="13">
        <f t="shared" si="225"/>
        <v>2483</v>
      </c>
      <c r="J4844" s="8">
        <f t="shared" si="226"/>
        <v>3</v>
      </c>
      <c r="K4844" s="6">
        <f t="shared" si="227"/>
        <v>3</v>
      </c>
    </row>
    <row r="4845" spans="3:11" x14ac:dyDescent="0.25">
      <c r="C4845" s="14">
        <v>44520</v>
      </c>
      <c r="D4845" s="8">
        <v>0.57291666666666663</v>
      </c>
      <c r="E4845" s="76" t="s">
        <v>226</v>
      </c>
      <c r="F4845" s="8"/>
      <c r="G4845" s="8"/>
      <c r="H4845" s="15">
        <v>4</v>
      </c>
      <c r="I4845" s="13">
        <f t="shared" si="225"/>
        <v>2483</v>
      </c>
      <c r="J4845" s="8">
        <f t="shared" si="226"/>
        <v>2</v>
      </c>
      <c r="K4845" s="6">
        <f t="shared" si="227"/>
        <v>3</v>
      </c>
    </row>
    <row r="4846" spans="3:11" x14ac:dyDescent="0.25">
      <c r="C4846" s="14">
        <v>44520</v>
      </c>
      <c r="D4846" s="8">
        <v>0.57291666666666663</v>
      </c>
      <c r="E4846" s="76" t="s">
        <v>226</v>
      </c>
      <c r="F4846" s="8"/>
      <c r="G4846" s="8"/>
      <c r="H4846" s="15">
        <v>4</v>
      </c>
      <c r="I4846" s="13">
        <f t="shared" si="225"/>
        <v>2483</v>
      </c>
      <c r="J4846" s="8">
        <f t="shared" si="226"/>
        <v>1</v>
      </c>
      <c r="K4846" s="6">
        <f t="shared" si="227"/>
        <v>3</v>
      </c>
    </row>
    <row r="4847" spans="3:11" x14ac:dyDescent="0.25">
      <c r="C4847" s="14">
        <v>44520</v>
      </c>
      <c r="D4847" s="8">
        <v>0.59722222222222221</v>
      </c>
      <c r="E4847" s="76" t="s">
        <v>226</v>
      </c>
      <c r="F4847" s="8"/>
      <c r="G4847" s="8"/>
      <c r="H4847" s="15">
        <v>5</v>
      </c>
      <c r="I4847" s="13">
        <f t="shared" si="225"/>
        <v>2484</v>
      </c>
      <c r="J4847" s="8">
        <f t="shared" si="226"/>
        <v>3</v>
      </c>
      <c r="K4847" s="6">
        <f t="shared" si="227"/>
        <v>3</v>
      </c>
    </row>
    <row r="4848" spans="3:11" x14ac:dyDescent="0.25">
      <c r="C4848" s="14">
        <v>44520</v>
      </c>
      <c r="D4848" s="8">
        <v>0.59722222222222221</v>
      </c>
      <c r="E4848" s="76" t="s">
        <v>226</v>
      </c>
      <c r="F4848" s="8"/>
      <c r="G4848" s="8"/>
      <c r="H4848" s="15">
        <v>5</v>
      </c>
      <c r="I4848" s="13">
        <f t="shared" si="225"/>
        <v>2484</v>
      </c>
      <c r="J4848" s="8">
        <f t="shared" si="226"/>
        <v>2</v>
      </c>
      <c r="K4848" s="6">
        <f t="shared" si="227"/>
        <v>3</v>
      </c>
    </row>
    <row r="4849" spans="3:11" x14ac:dyDescent="0.25">
      <c r="C4849" s="14">
        <v>44520</v>
      </c>
      <c r="D4849" s="8">
        <v>0.59722222222222221</v>
      </c>
      <c r="E4849" s="76" t="s">
        <v>226</v>
      </c>
      <c r="F4849" s="8"/>
      <c r="G4849" s="8"/>
      <c r="H4849" s="15">
        <v>5</v>
      </c>
      <c r="I4849" s="13">
        <f t="shared" si="225"/>
        <v>2484</v>
      </c>
      <c r="J4849" s="8">
        <f t="shared" si="226"/>
        <v>1</v>
      </c>
      <c r="K4849" s="6">
        <f t="shared" si="227"/>
        <v>3</v>
      </c>
    </row>
    <row r="4850" spans="3:11" x14ac:dyDescent="0.25">
      <c r="C4850" s="14">
        <v>44520</v>
      </c>
      <c r="D4850" s="8">
        <v>0.65277777777777779</v>
      </c>
      <c r="E4850" s="76" t="s">
        <v>226</v>
      </c>
      <c r="F4850" s="8"/>
      <c r="G4850" s="8"/>
      <c r="H4850" s="15">
        <v>7</v>
      </c>
      <c r="I4850" s="13">
        <f t="shared" si="225"/>
        <v>2485</v>
      </c>
      <c r="J4850" s="8">
        <f t="shared" si="226"/>
        <v>3</v>
      </c>
      <c r="K4850" s="6">
        <f t="shared" si="227"/>
        <v>3</v>
      </c>
    </row>
    <row r="4851" spans="3:11" x14ac:dyDescent="0.25">
      <c r="C4851" s="14">
        <v>44520</v>
      </c>
      <c r="D4851" s="8">
        <v>0.65277777777777779</v>
      </c>
      <c r="E4851" s="76" t="s">
        <v>226</v>
      </c>
      <c r="F4851" s="8"/>
      <c r="G4851" s="8"/>
      <c r="H4851" s="15">
        <v>7</v>
      </c>
      <c r="I4851" s="13">
        <f t="shared" si="225"/>
        <v>2485</v>
      </c>
      <c r="J4851" s="8">
        <f t="shared" si="226"/>
        <v>2</v>
      </c>
      <c r="K4851" s="6">
        <f t="shared" si="227"/>
        <v>3</v>
      </c>
    </row>
    <row r="4852" spans="3:11" x14ac:dyDescent="0.25">
      <c r="C4852" s="14">
        <v>44520</v>
      </c>
      <c r="D4852" s="8">
        <v>0.65277777777777779</v>
      </c>
      <c r="E4852" s="76" t="s">
        <v>226</v>
      </c>
      <c r="F4852" s="8"/>
      <c r="G4852" s="8"/>
      <c r="H4852" s="15">
        <v>7</v>
      </c>
      <c r="I4852" s="13">
        <f t="shared" si="225"/>
        <v>2485</v>
      </c>
      <c r="J4852" s="8">
        <f t="shared" si="226"/>
        <v>1</v>
      </c>
      <c r="K4852" s="6">
        <f t="shared" si="227"/>
        <v>3</v>
      </c>
    </row>
    <row r="4853" spans="3:11" x14ac:dyDescent="0.25">
      <c r="C4853" s="14">
        <v>44520</v>
      </c>
      <c r="D4853" s="8">
        <v>0.68055555555555547</v>
      </c>
      <c r="E4853" s="76" t="s">
        <v>226</v>
      </c>
      <c r="F4853" s="8"/>
      <c r="G4853" s="8"/>
      <c r="H4853" s="15">
        <v>8</v>
      </c>
      <c r="I4853" s="13">
        <f t="shared" si="225"/>
        <v>2486</v>
      </c>
      <c r="J4853" s="8">
        <f t="shared" si="226"/>
        <v>3</v>
      </c>
      <c r="K4853" s="6">
        <f t="shared" si="227"/>
        <v>3</v>
      </c>
    </row>
    <row r="4854" spans="3:11" x14ac:dyDescent="0.25">
      <c r="C4854" s="14">
        <v>44520</v>
      </c>
      <c r="D4854" s="8">
        <v>0.68055555555555547</v>
      </c>
      <c r="E4854" s="76" t="s">
        <v>226</v>
      </c>
      <c r="F4854" s="8"/>
      <c r="G4854" s="8"/>
      <c r="H4854" s="15">
        <v>8</v>
      </c>
      <c r="I4854" s="13">
        <f t="shared" si="225"/>
        <v>2486</v>
      </c>
      <c r="J4854" s="8">
        <f t="shared" si="226"/>
        <v>2</v>
      </c>
      <c r="K4854" s="6">
        <f t="shared" si="227"/>
        <v>3</v>
      </c>
    </row>
    <row r="4855" spans="3:11" x14ac:dyDescent="0.25">
      <c r="C4855" s="14">
        <v>44520</v>
      </c>
      <c r="D4855" s="8">
        <v>0.68055555555555547</v>
      </c>
      <c r="E4855" s="76" t="s">
        <v>226</v>
      </c>
      <c r="F4855" s="8"/>
      <c r="G4855" s="8"/>
      <c r="H4855" s="15">
        <v>8</v>
      </c>
      <c r="I4855" s="13">
        <f t="shared" si="225"/>
        <v>2486</v>
      </c>
      <c r="J4855" s="8">
        <f t="shared" si="226"/>
        <v>1</v>
      </c>
      <c r="K4855" s="6">
        <f t="shared" si="227"/>
        <v>3</v>
      </c>
    </row>
    <row r="4856" spans="3:11" x14ac:dyDescent="0.25">
      <c r="C4856" s="14">
        <v>44520</v>
      </c>
      <c r="D4856" s="8">
        <v>0.70833333333333337</v>
      </c>
      <c r="E4856" s="76" t="s">
        <v>226</v>
      </c>
      <c r="F4856" s="8"/>
      <c r="G4856" s="8"/>
      <c r="H4856" s="15">
        <v>9</v>
      </c>
      <c r="I4856" s="13">
        <f t="shared" si="225"/>
        <v>2487</v>
      </c>
      <c r="J4856" s="8">
        <f t="shared" si="226"/>
        <v>3</v>
      </c>
      <c r="K4856" s="6">
        <f t="shared" si="227"/>
        <v>3</v>
      </c>
    </row>
    <row r="4857" spans="3:11" x14ac:dyDescent="0.25">
      <c r="C4857" s="14">
        <v>44520</v>
      </c>
      <c r="D4857" s="8">
        <v>0.70833333333333337</v>
      </c>
      <c r="E4857" s="76" t="s">
        <v>226</v>
      </c>
      <c r="F4857" s="8"/>
      <c r="G4857" s="8"/>
      <c r="H4857" s="15">
        <v>9</v>
      </c>
      <c r="I4857" s="13">
        <f t="shared" si="225"/>
        <v>2487</v>
      </c>
      <c r="J4857" s="8">
        <f t="shared" si="226"/>
        <v>2</v>
      </c>
      <c r="K4857" s="6">
        <f t="shared" si="227"/>
        <v>3</v>
      </c>
    </row>
    <row r="4858" spans="3:11" x14ac:dyDescent="0.25">
      <c r="C4858" s="14">
        <v>44520</v>
      </c>
      <c r="D4858" s="8">
        <v>0.70833333333333337</v>
      </c>
      <c r="E4858" s="76" t="s">
        <v>226</v>
      </c>
      <c r="F4858" s="8"/>
      <c r="G4858" s="8"/>
      <c r="H4858" s="15">
        <v>9</v>
      </c>
      <c r="I4858" s="13">
        <f t="shared" si="225"/>
        <v>2487</v>
      </c>
      <c r="J4858" s="8">
        <f t="shared" si="226"/>
        <v>1</v>
      </c>
      <c r="K4858" s="6">
        <f t="shared" si="227"/>
        <v>3</v>
      </c>
    </row>
    <row r="4859" spans="3:11" x14ac:dyDescent="0.25">
      <c r="C4859" s="14">
        <v>44520</v>
      </c>
      <c r="D4859" s="8">
        <v>0.73611111111111116</v>
      </c>
      <c r="E4859" s="76" t="s">
        <v>226</v>
      </c>
      <c r="F4859" s="8"/>
      <c r="G4859" s="8"/>
      <c r="H4859" s="15">
        <v>10</v>
      </c>
      <c r="I4859" s="13">
        <f t="shared" si="225"/>
        <v>2488</v>
      </c>
      <c r="J4859" s="8">
        <f t="shared" si="226"/>
        <v>3</v>
      </c>
      <c r="K4859" s="6">
        <f t="shared" si="227"/>
        <v>3</v>
      </c>
    </row>
    <row r="4860" spans="3:11" x14ac:dyDescent="0.25">
      <c r="C4860" s="14">
        <v>44520</v>
      </c>
      <c r="D4860" s="8">
        <v>0.73611111111111116</v>
      </c>
      <c r="E4860" s="76" t="s">
        <v>226</v>
      </c>
      <c r="F4860" s="8"/>
      <c r="G4860" s="8"/>
      <c r="H4860" s="15">
        <v>10</v>
      </c>
      <c r="I4860" s="13">
        <f t="shared" si="225"/>
        <v>2488</v>
      </c>
      <c r="J4860" s="8">
        <f t="shared" si="226"/>
        <v>2</v>
      </c>
      <c r="K4860" s="6">
        <f t="shared" si="227"/>
        <v>3</v>
      </c>
    </row>
    <row r="4861" spans="3:11" x14ac:dyDescent="0.25">
      <c r="C4861" s="14">
        <v>44520</v>
      </c>
      <c r="D4861" s="8">
        <v>0.73611111111111116</v>
      </c>
      <c r="E4861" s="76" t="s">
        <v>226</v>
      </c>
      <c r="F4861" s="8"/>
      <c r="G4861" s="8"/>
      <c r="H4861" s="15">
        <v>10</v>
      </c>
      <c r="I4861" s="13">
        <f t="shared" si="225"/>
        <v>2488</v>
      </c>
      <c r="J4861" s="8">
        <f t="shared" si="226"/>
        <v>1</v>
      </c>
      <c r="K4861" s="6">
        <f t="shared" si="227"/>
        <v>3</v>
      </c>
    </row>
    <row r="4862" spans="3:11" x14ac:dyDescent="0.25">
      <c r="C4862" s="14">
        <v>44527</v>
      </c>
      <c r="D4862" s="8">
        <v>0.54861111111111105</v>
      </c>
      <c r="E4862" s="76" t="s">
        <v>107</v>
      </c>
      <c r="F4862" s="8"/>
      <c r="G4862" s="8"/>
      <c r="H4862" s="15">
        <v>2</v>
      </c>
      <c r="I4862" s="13">
        <f t="shared" si="225"/>
        <v>2489</v>
      </c>
      <c r="J4862" s="8">
        <f t="shared" si="226"/>
        <v>2</v>
      </c>
      <c r="K4862" s="6">
        <f t="shared" si="227"/>
        <v>2</v>
      </c>
    </row>
    <row r="4863" spans="3:11" x14ac:dyDescent="0.25">
      <c r="C4863" s="14">
        <v>44527</v>
      </c>
      <c r="D4863" s="8">
        <v>0.54861111111111105</v>
      </c>
      <c r="E4863" s="76" t="s">
        <v>107</v>
      </c>
      <c r="F4863" s="8"/>
      <c r="G4863" s="8"/>
      <c r="H4863" s="15">
        <v>2</v>
      </c>
      <c r="I4863" s="13">
        <f t="shared" si="225"/>
        <v>2489</v>
      </c>
      <c r="J4863" s="8">
        <f t="shared" si="226"/>
        <v>1</v>
      </c>
      <c r="K4863" s="6">
        <f t="shared" si="227"/>
        <v>2</v>
      </c>
    </row>
    <row r="4864" spans="3:11" x14ac:dyDescent="0.25">
      <c r="C4864" s="14">
        <v>44527</v>
      </c>
      <c r="D4864" s="8">
        <v>0.59722222222222221</v>
      </c>
      <c r="E4864" s="76" t="s">
        <v>107</v>
      </c>
      <c r="F4864" s="8"/>
      <c r="G4864" s="8"/>
      <c r="H4864" s="15">
        <v>4</v>
      </c>
      <c r="I4864" s="13">
        <f t="shared" si="225"/>
        <v>2490</v>
      </c>
      <c r="J4864" s="8">
        <f t="shared" si="226"/>
        <v>3</v>
      </c>
      <c r="K4864" s="6">
        <f t="shared" si="227"/>
        <v>3</v>
      </c>
    </row>
    <row r="4865" spans="3:11" x14ac:dyDescent="0.25">
      <c r="C4865" s="14">
        <v>44527</v>
      </c>
      <c r="D4865" s="8">
        <v>0.59722222222222221</v>
      </c>
      <c r="E4865" s="76" t="s">
        <v>107</v>
      </c>
      <c r="F4865" s="8"/>
      <c r="G4865" s="8"/>
      <c r="H4865" s="15">
        <v>4</v>
      </c>
      <c r="I4865" s="13">
        <f t="shared" si="225"/>
        <v>2490</v>
      </c>
      <c r="J4865" s="8">
        <f t="shared" si="226"/>
        <v>2</v>
      </c>
      <c r="K4865" s="6">
        <f t="shared" si="227"/>
        <v>3</v>
      </c>
    </row>
    <row r="4866" spans="3:11" x14ac:dyDescent="0.25">
      <c r="C4866" s="14">
        <v>44527</v>
      </c>
      <c r="D4866" s="8">
        <v>0.59722222222222221</v>
      </c>
      <c r="E4866" s="76" t="s">
        <v>107</v>
      </c>
      <c r="F4866" s="8"/>
      <c r="G4866" s="8"/>
      <c r="H4866" s="15">
        <v>4</v>
      </c>
      <c r="I4866" s="13">
        <f t="shared" si="225"/>
        <v>2490</v>
      </c>
      <c r="J4866" s="8">
        <f t="shared" si="226"/>
        <v>1</v>
      </c>
      <c r="K4866" s="6">
        <f t="shared" si="227"/>
        <v>3</v>
      </c>
    </row>
    <row r="4867" spans="3:11" x14ac:dyDescent="0.25">
      <c r="C4867" s="14">
        <v>44527</v>
      </c>
      <c r="D4867" s="8">
        <v>0.625</v>
      </c>
      <c r="E4867" s="76" t="s">
        <v>107</v>
      </c>
      <c r="F4867" s="8"/>
      <c r="G4867" s="8"/>
      <c r="H4867" s="15">
        <v>5</v>
      </c>
      <c r="I4867" s="13">
        <f t="shared" si="225"/>
        <v>2491</v>
      </c>
      <c r="J4867" s="8">
        <f t="shared" si="226"/>
        <v>3</v>
      </c>
      <c r="K4867" s="6">
        <f t="shared" si="227"/>
        <v>3</v>
      </c>
    </row>
    <row r="4868" spans="3:11" x14ac:dyDescent="0.25">
      <c r="C4868" s="14">
        <v>44527</v>
      </c>
      <c r="D4868" s="8">
        <v>0.625</v>
      </c>
      <c r="E4868" s="76" t="s">
        <v>107</v>
      </c>
      <c r="F4868" s="8"/>
      <c r="G4868" s="8"/>
      <c r="H4868" s="15">
        <v>5</v>
      </c>
      <c r="I4868" s="13">
        <f t="shared" si="225"/>
        <v>2491</v>
      </c>
      <c r="J4868" s="8">
        <f t="shared" si="226"/>
        <v>2</v>
      </c>
      <c r="K4868" s="6">
        <f t="shared" si="227"/>
        <v>3</v>
      </c>
    </row>
    <row r="4869" spans="3:11" x14ac:dyDescent="0.25">
      <c r="C4869" s="14">
        <v>44527</v>
      </c>
      <c r="D4869" s="8">
        <v>0.625</v>
      </c>
      <c r="E4869" s="76" t="s">
        <v>107</v>
      </c>
      <c r="F4869" s="8"/>
      <c r="G4869" s="8"/>
      <c r="H4869" s="15">
        <v>5</v>
      </c>
      <c r="I4869" s="13">
        <f t="shared" si="225"/>
        <v>2491</v>
      </c>
      <c r="J4869" s="8">
        <f t="shared" si="226"/>
        <v>1</v>
      </c>
      <c r="K4869" s="6">
        <f t="shared" si="227"/>
        <v>3</v>
      </c>
    </row>
    <row r="4870" spans="3:11" x14ac:dyDescent="0.25">
      <c r="C4870" s="14">
        <v>44527</v>
      </c>
      <c r="D4870" s="8">
        <v>0.70833333333333337</v>
      </c>
      <c r="E4870" s="76" t="s">
        <v>107</v>
      </c>
      <c r="F4870" s="8"/>
      <c r="G4870" s="8"/>
      <c r="H4870" s="15">
        <v>8</v>
      </c>
      <c r="I4870" s="13">
        <f t="shared" ref="I4870:I4933" si="228">IF(AND(C4870=C4869,H4870=H4869,D4869=D4870),I4869,I4869+1)</f>
        <v>2492</v>
      </c>
      <c r="J4870" s="8">
        <f t="shared" ref="J4870:J4933" si="229">IF(I4870=I4872,3,IF(I4870=I4871,2,1))</f>
        <v>3</v>
      </c>
      <c r="K4870" s="6">
        <f t="shared" ref="K4870:K4933" si="230">IF(J4868=3,3,IF(J4869=3,3,IF(J4869=2,2,J4870)))</f>
        <v>3</v>
      </c>
    </row>
    <row r="4871" spans="3:11" x14ac:dyDescent="0.25">
      <c r="C4871" s="14">
        <v>44527</v>
      </c>
      <c r="D4871" s="8">
        <v>0.70833333333333337</v>
      </c>
      <c r="E4871" s="76" t="s">
        <v>107</v>
      </c>
      <c r="F4871" s="8"/>
      <c r="G4871" s="8"/>
      <c r="H4871" s="15">
        <v>8</v>
      </c>
      <c r="I4871" s="13">
        <f t="shared" si="228"/>
        <v>2492</v>
      </c>
      <c r="J4871" s="8">
        <f t="shared" si="229"/>
        <v>2</v>
      </c>
      <c r="K4871" s="6">
        <f t="shared" si="230"/>
        <v>3</v>
      </c>
    </row>
    <row r="4872" spans="3:11" x14ac:dyDescent="0.25">
      <c r="C4872" s="14">
        <v>44527</v>
      </c>
      <c r="D4872" s="8">
        <v>0.70833333333333337</v>
      </c>
      <c r="E4872" s="76" t="s">
        <v>107</v>
      </c>
      <c r="F4872" s="8"/>
      <c r="G4872" s="8"/>
      <c r="H4872" s="15">
        <v>8</v>
      </c>
      <c r="I4872" s="13">
        <f t="shared" si="228"/>
        <v>2492</v>
      </c>
      <c r="J4872" s="8">
        <f t="shared" si="229"/>
        <v>1</v>
      </c>
      <c r="K4872" s="6">
        <f t="shared" si="230"/>
        <v>3</v>
      </c>
    </row>
    <row r="4873" spans="3:11" x14ac:dyDescent="0.25">
      <c r="C4873" s="14">
        <v>44527</v>
      </c>
      <c r="D4873" s="8">
        <v>0.73611111111111116</v>
      </c>
      <c r="E4873" s="76" t="s">
        <v>107</v>
      </c>
      <c r="F4873" s="8"/>
      <c r="G4873" s="8"/>
      <c r="H4873" s="15">
        <v>9</v>
      </c>
      <c r="I4873" s="13">
        <f t="shared" si="228"/>
        <v>2493</v>
      </c>
      <c r="J4873" s="8">
        <f t="shared" si="229"/>
        <v>3</v>
      </c>
      <c r="K4873" s="6">
        <f t="shared" si="230"/>
        <v>3</v>
      </c>
    </row>
    <row r="4874" spans="3:11" x14ac:dyDescent="0.25">
      <c r="C4874" s="14">
        <v>44527</v>
      </c>
      <c r="D4874" s="8">
        <v>0.73611111111111116</v>
      </c>
      <c r="E4874" s="76" t="s">
        <v>107</v>
      </c>
      <c r="F4874" s="8"/>
      <c r="G4874" s="8"/>
      <c r="H4874" s="15">
        <v>9</v>
      </c>
      <c r="I4874" s="13">
        <f t="shared" si="228"/>
        <v>2493</v>
      </c>
      <c r="J4874" s="8">
        <f t="shared" si="229"/>
        <v>2</v>
      </c>
      <c r="K4874" s="6">
        <f t="shared" si="230"/>
        <v>3</v>
      </c>
    </row>
    <row r="4875" spans="3:11" x14ac:dyDescent="0.25">
      <c r="C4875" s="14">
        <v>44527</v>
      </c>
      <c r="D4875" s="8">
        <v>0.73611111111111116</v>
      </c>
      <c r="E4875" s="76" t="s">
        <v>107</v>
      </c>
      <c r="F4875" s="8"/>
      <c r="G4875" s="8"/>
      <c r="H4875" s="15">
        <v>9</v>
      </c>
      <c r="I4875" s="13">
        <f t="shared" si="228"/>
        <v>2493</v>
      </c>
      <c r="J4875" s="8">
        <f t="shared" si="229"/>
        <v>1</v>
      </c>
      <c r="K4875" s="6">
        <f t="shared" si="230"/>
        <v>3</v>
      </c>
    </row>
    <row r="4876" spans="3:11" x14ac:dyDescent="0.25">
      <c r="C4876" s="14">
        <v>44534</v>
      </c>
      <c r="D4876" s="8">
        <v>0.54861111111111105</v>
      </c>
      <c r="E4876" s="76" t="s">
        <v>230</v>
      </c>
      <c r="F4876" s="8"/>
      <c r="G4876" s="8"/>
      <c r="H4876" s="15">
        <v>2</v>
      </c>
      <c r="I4876" s="13">
        <f t="shared" si="228"/>
        <v>2494</v>
      </c>
      <c r="J4876" s="8">
        <f t="shared" si="229"/>
        <v>3</v>
      </c>
      <c r="K4876" s="6">
        <f t="shared" si="230"/>
        <v>3</v>
      </c>
    </row>
    <row r="4877" spans="3:11" x14ac:dyDescent="0.25">
      <c r="C4877" s="14">
        <v>44534</v>
      </c>
      <c r="D4877" s="8">
        <v>0.54861111111111105</v>
      </c>
      <c r="E4877" s="76" t="s">
        <v>230</v>
      </c>
      <c r="F4877" s="8"/>
      <c r="G4877" s="8"/>
      <c r="H4877" s="15">
        <v>2</v>
      </c>
      <c r="I4877" s="13">
        <f t="shared" si="228"/>
        <v>2494</v>
      </c>
      <c r="J4877" s="8">
        <f t="shared" si="229"/>
        <v>2</v>
      </c>
      <c r="K4877" s="6">
        <f t="shared" si="230"/>
        <v>3</v>
      </c>
    </row>
    <row r="4878" spans="3:11" x14ac:dyDescent="0.25">
      <c r="C4878" s="14">
        <v>44534</v>
      </c>
      <c r="D4878" s="8">
        <v>0.54861111111111105</v>
      </c>
      <c r="E4878" s="76" t="s">
        <v>230</v>
      </c>
      <c r="F4878" s="8"/>
      <c r="G4878" s="8"/>
      <c r="H4878" s="15">
        <v>2</v>
      </c>
      <c r="I4878" s="13">
        <f t="shared" si="228"/>
        <v>2494</v>
      </c>
      <c r="J4878" s="8">
        <f t="shared" si="229"/>
        <v>1</v>
      </c>
      <c r="K4878" s="6">
        <f t="shared" si="230"/>
        <v>3</v>
      </c>
    </row>
    <row r="4879" spans="3:11" x14ac:dyDescent="0.25">
      <c r="C4879" s="14">
        <v>44534</v>
      </c>
      <c r="D4879" s="8">
        <v>0.57291666666666663</v>
      </c>
      <c r="E4879" s="76" t="s">
        <v>230</v>
      </c>
      <c r="F4879" s="8"/>
      <c r="G4879" s="8"/>
      <c r="H4879" s="15">
        <v>3</v>
      </c>
      <c r="I4879" s="13">
        <f t="shared" si="228"/>
        <v>2495</v>
      </c>
      <c r="J4879" s="8">
        <f t="shared" si="229"/>
        <v>3</v>
      </c>
      <c r="K4879" s="6">
        <f t="shared" si="230"/>
        <v>3</v>
      </c>
    </row>
    <row r="4880" spans="3:11" x14ac:dyDescent="0.25">
      <c r="C4880" s="14">
        <v>44534</v>
      </c>
      <c r="D4880" s="8">
        <v>0.57291666666666663</v>
      </c>
      <c r="E4880" s="76" t="s">
        <v>230</v>
      </c>
      <c r="F4880" s="8"/>
      <c r="G4880" s="8"/>
      <c r="H4880" s="15">
        <v>3</v>
      </c>
      <c r="I4880" s="13">
        <f t="shared" si="228"/>
        <v>2495</v>
      </c>
      <c r="J4880" s="8">
        <f t="shared" si="229"/>
        <v>2</v>
      </c>
      <c r="K4880" s="6">
        <f t="shared" si="230"/>
        <v>3</v>
      </c>
    </row>
    <row r="4881" spans="3:11" x14ac:dyDescent="0.25">
      <c r="C4881" s="14">
        <v>44534</v>
      </c>
      <c r="D4881" s="8">
        <v>0.57291666666666663</v>
      </c>
      <c r="E4881" s="76" t="s">
        <v>230</v>
      </c>
      <c r="F4881" s="8"/>
      <c r="G4881" s="8"/>
      <c r="H4881" s="15">
        <v>3</v>
      </c>
      <c r="I4881" s="13">
        <f t="shared" si="228"/>
        <v>2495</v>
      </c>
      <c r="J4881" s="8">
        <f t="shared" si="229"/>
        <v>1</v>
      </c>
      <c r="K4881" s="6">
        <f t="shared" si="230"/>
        <v>3</v>
      </c>
    </row>
    <row r="4882" spans="3:11" x14ac:dyDescent="0.25">
      <c r="C4882" s="14">
        <v>44534</v>
      </c>
      <c r="D4882" s="8">
        <v>0.625</v>
      </c>
      <c r="E4882" s="76" t="s">
        <v>230</v>
      </c>
      <c r="F4882" s="8"/>
      <c r="G4882" s="8"/>
      <c r="H4882" s="15">
        <v>5</v>
      </c>
      <c r="I4882" s="13">
        <f t="shared" si="228"/>
        <v>2496</v>
      </c>
      <c r="J4882" s="8">
        <f t="shared" si="229"/>
        <v>2</v>
      </c>
      <c r="K4882" s="6">
        <f t="shared" si="230"/>
        <v>2</v>
      </c>
    </row>
    <row r="4883" spans="3:11" x14ac:dyDescent="0.25">
      <c r="C4883" s="14">
        <v>44534</v>
      </c>
      <c r="D4883" s="8">
        <v>0.625</v>
      </c>
      <c r="E4883" s="76" t="s">
        <v>230</v>
      </c>
      <c r="F4883" s="8"/>
      <c r="G4883" s="8"/>
      <c r="H4883" s="15">
        <v>5</v>
      </c>
      <c r="I4883" s="13">
        <f t="shared" si="228"/>
        <v>2496</v>
      </c>
      <c r="J4883" s="8">
        <f t="shared" si="229"/>
        <v>1</v>
      </c>
      <c r="K4883" s="6">
        <f t="shared" si="230"/>
        <v>2</v>
      </c>
    </row>
    <row r="4884" spans="3:11" x14ac:dyDescent="0.25">
      <c r="C4884" s="14">
        <v>44534</v>
      </c>
      <c r="D4884" s="8">
        <v>0.65277777777777779</v>
      </c>
      <c r="E4884" s="76" t="s">
        <v>230</v>
      </c>
      <c r="F4884" s="8"/>
      <c r="G4884" s="8"/>
      <c r="H4884" s="15">
        <v>6</v>
      </c>
      <c r="I4884" s="13">
        <f t="shared" si="228"/>
        <v>2497</v>
      </c>
      <c r="J4884" s="8">
        <f t="shared" si="229"/>
        <v>3</v>
      </c>
      <c r="K4884" s="6">
        <f t="shared" si="230"/>
        <v>3</v>
      </c>
    </row>
    <row r="4885" spans="3:11" x14ac:dyDescent="0.25">
      <c r="C4885" s="14">
        <v>44534</v>
      </c>
      <c r="D4885" s="8">
        <v>0.65277777777777779</v>
      </c>
      <c r="E4885" s="76" t="s">
        <v>230</v>
      </c>
      <c r="F4885" s="8"/>
      <c r="G4885" s="8"/>
      <c r="H4885" s="15">
        <v>6</v>
      </c>
      <c r="I4885" s="13">
        <f t="shared" si="228"/>
        <v>2497</v>
      </c>
      <c r="J4885" s="8">
        <f t="shared" si="229"/>
        <v>2</v>
      </c>
      <c r="K4885" s="6">
        <f t="shared" si="230"/>
        <v>3</v>
      </c>
    </row>
    <row r="4886" spans="3:11" x14ac:dyDescent="0.25">
      <c r="C4886" s="14">
        <v>44534</v>
      </c>
      <c r="D4886" s="8">
        <v>0.65277777777777779</v>
      </c>
      <c r="E4886" s="76" t="s">
        <v>230</v>
      </c>
      <c r="F4886" s="8"/>
      <c r="G4886" s="8"/>
      <c r="H4886" s="15">
        <v>6</v>
      </c>
      <c r="I4886" s="13">
        <f t="shared" si="228"/>
        <v>2497</v>
      </c>
      <c r="J4886" s="8">
        <f t="shared" si="229"/>
        <v>1</v>
      </c>
      <c r="K4886" s="6">
        <f t="shared" si="230"/>
        <v>3</v>
      </c>
    </row>
    <row r="4887" spans="3:11" x14ac:dyDescent="0.25">
      <c r="C4887" s="14">
        <v>44534</v>
      </c>
      <c r="D4887" s="8">
        <v>0.68055555555555547</v>
      </c>
      <c r="E4887" s="76" t="s">
        <v>230</v>
      </c>
      <c r="F4887" s="8"/>
      <c r="G4887" s="8"/>
      <c r="H4887" s="15">
        <v>7</v>
      </c>
      <c r="I4887" s="13">
        <f t="shared" si="228"/>
        <v>2498</v>
      </c>
      <c r="J4887" s="8">
        <f t="shared" si="229"/>
        <v>3</v>
      </c>
      <c r="K4887" s="6">
        <f t="shared" si="230"/>
        <v>3</v>
      </c>
    </row>
    <row r="4888" spans="3:11" x14ac:dyDescent="0.25">
      <c r="C4888" s="14">
        <v>44534</v>
      </c>
      <c r="D4888" s="8">
        <v>0.68055555555555547</v>
      </c>
      <c r="E4888" s="76" t="s">
        <v>230</v>
      </c>
      <c r="F4888" s="8"/>
      <c r="G4888" s="8"/>
      <c r="H4888" s="15">
        <v>7</v>
      </c>
      <c r="I4888" s="13">
        <f t="shared" si="228"/>
        <v>2498</v>
      </c>
      <c r="J4888" s="8">
        <f t="shared" si="229"/>
        <v>2</v>
      </c>
      <c r="K4888" s="6">
        <f t="shared" si="230"/>
        <v>3</v>
      </c>
    </row>
    <row r="4889" spans="3:11" x14ac:dyDescent="0.25">
      <c r="C4889" s="14">
        <v>44534</v>
      </c>
      <c r="D4889" s="8">
        <v>0.68055555555555547</v>
      </c>
      <c r="E4889" s="76" t="s">
        <v>230</v>
      </c>
      <c r="F4889" s="8"/>
      <c r="G4889" s="8"/>
      <c r="H4889" s="15">
        <v>7</v>
      </c>
      <c r="I4889" s="13">
        <f t="shared" si="228"/>
        <v>2498</v>
      </c>
      <c r="J4889" s="8">
        <f t="shared" si="229"/>
        <v>1</v>
      </c>
      <c r="K4889" s="6">
        <f t="shared" si="230"/>
        <v>3</v>
      </c>
    </row>
    <row r="4890" spans="3:11" x14ac:dyDescent="0.25">
      <c r="C4890" s="14">
        <v>44534</v>
      </c>
      <c r="D4890" s="8">
        <v>0.70833333333333337</v>
      </c>
      <c r="E4890" s="76" t="s">
        <v>230</v>
      </c>
      <c r="F4890" s="8"/>
      <c r="G4890" s="8"/>
      <c r="H4890" s="15">
        <v>8</v>
      </c>
      <c r="I4890" s="13">
        <f t="shared" si="228"/>
        <v>2499</v>
      </c>
      <c r="J4890" s="8">
        <f t="shared" si="229"/>
        <v>3</v>
      </c>
      <c r="K4890" s="6">
        <f t="shared" si="230"/>
        <v>3</v>
      </c>
    </row>
    <row r="4891" spans="3:11" x14ac:dyDescent="0.25">
      <c r="C4891" s="14">
        <v>44534</v>
      </c>
      <c r="D4891" s="8">
        <v>0.70833333333333337</v>
      </c>
      <c r="E4891" s="76" t="s">
        <v>230</v>
      </c>
      <c r="F4891" s="8"/>
      <c r="G4891" s="8"/>
      <c r="H4891" s="15">
        <v>8</v>
      </c>
      <c r="I4891" s="13">
        <f t="shared" si="228"/>
        <v>2499</v>
      </c>
      <c r="J4891" s="8">
        <f t="shared" si="229"/>
        <v>2</v>
      </c>
      <c r="K4891" s="6">
        <f t="shared" si="230"/>
        <v>3</v>
      </c>
    </row>
    <row r="4892" spans="3:11" x14ac:dyDescent="0.25">
      <c r="C4892" s="14">
        <v>44534</v>
      </c>
      <c r="D4892" s="8">
        <v>0.70833333333333337</v>
      </c>
      <c r="E4892" s="76" t="s">
        <v>230</v>
      </c>
      <c r="F4892" s="8"/>
      <c r="G4892" s="8"/>
      <c r="H4892" s="15">
        <v>8</v>
      </c>
      <c r="I4892" s="13">
        <f t="shared" si="228"/>
        <v>2499</v>
      </c>
      <c r="J4892" s="8">
        <f t="shared" si="229"/>
        <v>1</v>
      </c>
      <c r="K4892" s="6">
        <f t="shared" si="230"/>
        <v>3</v>
      </c>
    </row>
    <row r="4893" spans="3:11" x14ac:dyDescent="0.25">
      <c r="C4893" s="14">
        <v>44534</v>
      </c>
      <c r="D4893" s="8">
        <v>0.73611111111111116</v>
      </c>
      <c r="E4893" s="76" t="s">
        <v>230</v>
      </c>
      <c r="F4893" s="8"/>
      <c r="G4893" s="8"/>
      <c r="H4893" s="15">
        <v>9</v>
      </c>
      <c r="I4893" s="13">
        <f t="shared" si="228"/>
        <v>2500</v>
      </c>
      <c r="J4893" s="8">
        <f t="shared" si="229"/>
        <v>3</v>
      </c>
      <c r="K4893" s="6">
        <f t="shared" si="230"/>
        <v>3</v>
      </c>
    </row>
    <row r="4894" spans="3:11" x14ac:dyDescent="0.25">
      <c r="C4894" s="14">
        <v>44534</v>
      </c>
      <c r="D4894" s="8">
        <v>0.73611111111111116</v>
      </c>
      <c r="E4894" s="76" t="s">
        <v>230</v>
      </c>
      <c r="F4894" s="8"/>
      <c r="G4894" s="8"/>
      <c r="H4894" s="15">
        <v>9</v>
      </c>
      <c r="I4894" s="13">
        <f t="shared" si="228"/>
        <v>2500</v>
      </c>
      <c r="J4894" s="8">
        <f t="shared" si="229"/>
        <v>2</v>
      </c>
      <c r="K4894" s="6">
        <f t="shared" si="230"/>
        <v>3</v>
      </c>
    </row>
    <row r="4895" spans="3:11" x14ac:dyDescent="0.25">
      <c r="C4895" s="14">
        <v>44534</v>
      </c>
      <c r="D4895" s="8">
        <v>0.73611111111111116</v>
      </c>
      <c r="E4895" s="76" t="s">
        <v>230</v>
      </c>
      <c r="F4895" s="8"/>
      <c r="G4895" s="8"/>
      <c r="H4895" s="15">
        <v>9</v>
      </c>
      <c r="I4895" s="13">
        <f t="shared" si="228"/>
        <v>2500</v>
      </c>
      <c r="J4895" s="8">
        <f t="shared" si="229"/>
        <v>1</v>
      </c>
      <c r="K4895" s="6">
        <f t="shared" si="230"/>
        <v>3</v>
      </c>
    </row>
    <row r="4896" spans="3:11" x14ac:dyDescent="0.25">
      <c r="C4896" s="14">
        <v>44541</v>
      </c>
      <c r="D4896" s="8">
        <v>0.57291666666666663</v>
      </c>
      <c r="E4896" s="76" t="s">
        <v>225</v>
      </c>
      <c r="F4896" s="8"/>
      <c r="G4896" s="8"/>
      <c r="H4896" s="15">
        <v>3</v>
      </c>
      <c r="I4896" s="13">
        <f t="shared" si="228"/>
        <v>2501</v>
      </c>
      <c r="J4896" s="8">
        <f t="shared" si="229"/>
        <v>3</v>
      </c>
      <c r="K4896" s="6">
        <f t="shared" si="230"/>
        <v>3</v>
      </c>
    </row>
    <row r="4897" spans="3:11" x14ac:dyDescent="0.25">
      <c r="C4897" s="14">
        <v>44541</v>
      </c>
      <c r="D4897" s="8">
        <v>0.57291666666666663</v>
      </c>
      <c r="E4897" s="76" t="s">
        <v>225</v>
      </c>
      <c r="F4897" s="8"/>
      <c r="G4897" s="8"/>
      <c r="H4897" s="15">
        <v>3</v>
      </c>
      <c r="I4897" s="13">
        <f t="shared" si="228"/>
        <v>2501</v>
      </c>
      <c r="J4897" s="8">
        <f t="shared" si="229"/>
        <v>2</v>
      </c>
      <c r="K4897" s="6">
        <f t="shared" si="230"/>
        <v>3</v>
      </c>
    </row>
    <row r="4898" spans="3:11" x14ac:dyDescent="0.25">
      <c r="C4898" s="14">
        <v>44541</v>
      </c>
      <c r="D4898" s="8">
        <v>0.57291666666666663</v>
      </c>
      <c r="E4898" s="76" t="s">
        <v>225</v>
      </c>
      <c r="F4898" s="8"/>
      <c r="G4898" s="8"/>
      <c r="H4898" s="15">
        <v>3</v>
      </c>
      <c r="I4898" s="13">
        <f t="shared" si="228"/>
        <v>2501</v>
      </c>
      <c r="J4898" s="8">
        <f t="shared" si="229"/>
        <v>1</v>
      </c>
      <c r="K4898" s="6">
        <f t="shared" si="230"/>
        <v>3</v>
      </c>
    </row>
    <row r="4899" spans="3:11" x14ac:dyDescent="0.25">
      <c r="C4899" s="14">
        <v>44541</v>
      </c>
      <c r="D4899" s="8">
        <v>0.61111111111111105</v>
      </c>
      <c r="E4899" s="76" t="s">
        <v>225</v>
      </c>
      <c r="F4899" s="8"/>
      <c r="G4899" s="8"/>
      <c r="H4899" s="15">
        <v>4</v>
      </c>
      <c r="I4899" s="13">
        <f t="shared" si="228"/>
        <v>2502</v>
      </c>
      <c r="J4899" s="8">
        <f t="shared" si="229"/>
        <v>2</v>
      </c>
      <c r="K4899" s="6">
        <f t="shared" si="230"/>
        <v>2</v>
      </c>
    </row>
    <row r="4900" spans="3:11" x14ac:dyDescent="0.25">
      <c r="C4900" s="14">
        <v>44541</v>
      </c>
      <c r="D4900" s="8">
        <v>0.61111111111111105</v>
      </c>
      <c r="E4900" s="76" t="s">
        <v>225</v>
      </c>
      <c r="F4900" s="8"/>
      <c r="G4900" s="8"/>
      <c r="H4900" s="15">
        <v>4</v>
      </c>
      <c r="I4900" s="13">
        <f t="shared" si="228"/>
        <v>2502</v>
      </c>
      <c r="J4900" s="8">
        <f t="shared" si="229"/>
        <v>1</v>
      </c>
      <c r="K4900" s="6">
        <f t="shared" si="230"/>
        <v>2</v>
      </c>
    </row>
    <row r="4901" spans="3:11" x14ac:dyDescent="0.25">
      <c r="C4901" s="14">
        <v>44541</v>
      </c>
      <c r="D4901" s="8">
        <v>0.65277777777777779</v>
      </c>
      <c r="E4901" s="76" t="s">
        <v>225</v>
      </c>
      <c r="F4901" s="8"/>
      <c r="G4901" s="8"/>
      <c r="H4901" s="15">
        <v>6</v>
      </c>
      <c r="I4901" s="13">
        <f t="shared" si="228"/>
        <v>2503</v>
      </c>
      <c r="J4901" s="8">
        <f t="shared" si="229"/>
        <v>3</v>
      </c>
      <c r="K4901" s="6">
        <f t="shared" si="230"/>
        <v>3</v>
      </c>
    </row>
    <row r="4902" spans="3:11" x14ac:dyDescent="0.25">
      <c r="C4902" s="14">
        <v>44541</v>
      </c>
      <c r="D4902" s="8">
        <v>0.65277777777777779</v>
      </c>
      <c r="E4902" s="76" t="s">
        <v>225</v>
      </c>
      <c r="F4902" s="8"/>
      <c r="G4902" s="8"/>
      <c r="H4902" s="15">
        <v>6</v>
      </c>
      <c r="I4902" s="13">
        <f t="shared" si="228"/>
        <v>2503</v>
      </c>
      <c r="J4902" s="8">
        <f t="shared" si="229"/>
        <v>2</v>
      </c>
      <c r="K4902" s="6">
        <f t="shared" si="230"/>
        <v>3</v>
      </c>
    </row>
    <row r="4903" spans="3:11" x14ac:dyDescent="0.25">
      <c r="C4903" s="14">
        <v>44541</v>
      </c>
      <c r="D4903" s="8">
        <v>0.65277777777777779</v>
      </c>
      <c r="E4903" s="76" t="s">
        <v>225</v>
      </c>
      <c r="F4903" s="8"/>
      <c r="G4903" s="8"/>
      <c r="H4903" s="15">
        <v>6</v>
      </c>
      <c r="I4903" s="13">
        <f t="shared" si="228"/>
        <v>2503</v>
      </c>
      <c r="J4903" s="8">
        <f t="shared" si="229"/>
        <v>1</v>
      </c>
      <c r="K4903" s="6">
        <f t="shared" si="230"/>
        <v>3</v>
      </c>
    </row>
    <row r="4904" spans="3:11" x14ac:dyDescent="0.25">
      <c r="C4904" s="14">
        <v>44541</v>
      </c>
      <c r="D4904" s="8">
        <v>0.68055555555555547</v>
      </c>
      <c r="E4904" s="76" t="s">
        <v>225</v>
      </c>
      <c r="F4904" s="8"/>
      <c r="G4904" s="8"/>
      <c r="H4904" s="15">
        <v>7</v>
      </c>
      <c r="I4904" s="13">
        <f t="shared" si="228"/>
        <v>2504</v>
      </c>
      <c r="J4904" s="8">
        <f t="shared" si="229"/>
        <v>3</v>
      </c>
      <c r="K4904" s="6">
        <f t="shared" si="230"/>
        <v>3</v>
      </c>
    </row>
    <row r="4905" spans="3:11" x14ac:dyDescent="0.25">
      <c r="C4905" s="14">
        <v>44541</v>
      </c>
      <c r="D4905" s="8">
        <v>0.68055555555555547</v>
      </c>
      <c r="E4905" s="76" t="s">
        <v>225</v>
      </c>
      <c r="F4905" s="8"/>
      <c r="G4905" s="8"/>
      <c r="H4905" s="15">
        <v>7</v>
      </c>
      <c r="I4905" s="13">
        <f t="shared" si="228"/>
        <v>2504</v>
      </c>
      <c r="J4905" s="8">
        <f t="shared" si="229"/>
        <v>2</v>
      </c>
      <c r="K4905" s="6">
        <f t="shared" si="230"/>
        <v>3</v>
      </c>
    </row>
    <row r="4906" spans="3:11" x14ac:dyDescent="0.25">
      <c r="C4906" s="14">
        <v>44541</v>
      </c>
      <c r="D4906" s="8">
        <v>0.68055555555555547</v>
      </c>
      <c r="E4906" s="76" t="s">
        <v>225</v>
      </c>
      <c r="F4906" s="8"/>
      <c r="G4906" s="8"/>
      <c r="H4906" s="15">
        <v>7</v>
      </c>
      <c r="I4906" s="13">
        <f t="shared" si="228"/>
        <v>2504</v>
      </c>
      <c r="J4906" s="8">
        <f t="shared" si="229"/>
        <v>1</v>
      </c>
      <c r="K4906" s="6">
        <f t="shared" si="230"/>
        <v>3</v>
      </c>
    </row>
    <row r="4907" spans="3:11" x14ac:dyDescent="0.25">
      <c r="C4907" s="14">
        <v>44541</v>
      </c>
      <c r="D4907" s="8">
        <v>0.70833333333333337</v>
      </c>
      <c r="E4907" s="76" t="s">
        <v>225</v>
      </c>
      <c r="F4907" s="8"/>
      <c r="G4907" s="8"/>
      <c r="H4907" s="15">
        <v>8</v>
      </c>
      <c r="I4907" s="13">
        <f t="shared" si="228"/>
        <v>2505</v>
      </c>
      <c r="J4907" s="8">
        <f t="shared" si="229"/>
        <v>3</v>
      </c>
      <c r="K4907" s="6">
        <f t="shared" si="230"/>
        <v>3</v>
      </c>
    </row>
    <row r="4908" spans="3:11" x14ac:dyDescent="0.25">
      <c r="C4908" s="14">
        <v>44541</v>
      </c>
      <c r="D4908" s="8">
        <v>0.70833333333333337</v>
      </c>
      <c r="E4908" s="76" t="s">
        <v>225</v>
      </c>
      <c r="F4908" s="8"/>
      <c r="G4908" s="8"/>
      <c r="H4908" s="15">
        <v>8</v>
      </c>
      <c r="I4908" s="13">
        <f t="shared" si="228"/>
        <v>2505</v>
      </c>
      <c r="J4908" s="8">
        <f t="shared" si="229"/>
        <v>2</v>
      </c>
      <c r="K4908" s="6">
        <f t="shared" si="230"/>
        <v>3</v>
      </c>
    </row>
    <row r="4909" spans="3:11" x14ac:dyDescent="0.25">
      <c r="C4909" s="14">
        <v>44541</v>
      </c>
      <c r="D4909" s="8">
        <v>0.70833333333333337</v>
      </c>
      <c r="E4909" s="76" t="s">
        <v>225</v>
      </c>
      <c r="F4909" s="8"/>
      <c r="G4909" s="8"/>
      <c r="H4909" s="15">
        <v>8</v>
      </c>
      <c r="I4909" s="13">
        <f t="shared" si="228"/>
        <v>2505</v>
      </c>
      <c r="J4909" s="8">
        <f t="shared" si="229"/>
        <v>1</v>
      </c>
      <c r="K4909" s="6">
        <f t="shared" si="230"/>
        <v>3</v>
      </c>
    </row>
    <row r="4910" spans="3:11" x14ac:dyDescent="0.25">
      <c r="C4910" s="14">
        <v>44548</v>
      </c>
      <c r="D4910" s="8">
        <v>0.57986111111111105</v>
      </c>
      <c r="E4910" s="76" t="s">
        <v>225</v>
      </c>
      <c r="F4910" s="8"/>
      <c r="G4910" s="8"/>
      <c r="H4910" s="15">
        <v>3</v>
      </c>
      <c r="I4910" s="13">
        <f t="shared" si="228"/>
        <v>2506</v>
      </c>
      <c r="J4910" s="8">
        <f t="shared" si="229"/>
        <v>3</v>
      </c>
      <c r="K4910" s="6">
        <f t="shared" si="230"/>
        <v>3</v>
      </c>
    </row>
    <row r="4911" spans="3:11" x14ac:dyDescent="0.25">
      <c r="C4911" s="14">
        <v>44548</v>
      </c>
      <c r="D4911" s="8">
        <v>0.57986111111111105</v>
      </c>
      <c r="E4911" s="76" t="s">
        <v>225</v>
      </c>
      <c r="F4911" s="8"/>
      <c r="G4911" s="8"/>
      <c r="H4911" s="15">
        <v>3</v>
      </c>
      <c r="I4911" s="13">
        <f t="shared" si="228"/>
        <v>2506</v>
      </c>
      <c r="J4911" s="8">
        <f t="shared" si="229"/>
        <v>2</v>
      </c>
      <c r="K4911" s="6">
        <f t="shared" si="230"/>
        <v>3</v>
      </c>
    </row>
    <row r="4912" spans="3:11" x14ac:dyDescent="0.25">
      <c r="C4912" s="14">
        <v>44548</v>
      </c>
      <c r="D4912" s="8">
        <v>0.57986111111111105</v>
      </c>
      <c r="E4912" s="76" t="s">
        <v>225</v>
      </c>
      <c r="F4912" s="8"/>
      <c r="G4912" s="8"/>
      <c r="H4912" s="15">
        <v>3</v>
      </c>
      <c r="I4912" s="13">
        <f t="shared" si="228"/>
        <v>2506</v>
      </c>
      <c r="J4912" s="8">
        <f t="shared" si="229"/>
        <v>1</v>
      </c>
      <c r="K4912" s="6">
        <f t="shared" si="230"/>
        <v>3</v>
      </c>
    </row>
    <row r="4913" spans="3:11" x14ac:dyDescent="0.25">
      <c r="C4913" s="14">
        <v>44548</v>
      </c>
      <c r="D4913" s="8">
        <v>0.65277777777777779</v>
      </c>
      <c r="E4913" s="76" t="s">
        <v>225</v>
      </c>
      <c r="F4913" s="8"/>
      <c r="G4913" s="8"/>
      <c r="H4913" s="15">
        <v>6</v>
      </c>
      <c r="I4913" s="13">
        <f t="shared" si="228"/>
        <v>2507</v>
      </c>
      <c r="J4913" s="8">
        <f t="shared" si="229"/>
        <v>3</v>
      </c>
      <c r="K4913" s="6">
        <f t="shared" si="230"/>
        <v>3</v>
      </c>
    </row>
    <row r="4914" spans="3:11" x14ac:dyDescent="0.25">
      <c r="C4914" s="14">
        <v>44548</v>
      </c>
      <c r="D4914" s="8">
        <v>0.65277777777777779</v>
      </c>
      <c r="E4914" s="76" t="s">
        <v>225</v>
      </c>
      <c r="F4914" s="8"/>
      <c r="G4914" s="8"/>
      <c r="H4914" s="15">
        <v>6</v>
      </c>
      <c r="I4914" s="13">
        <f t="shared" si="228"/>
        <v>2507</v>
      </c>
      <c r="J4914" s="8">
        <f t="shared" si="229"/>
        <v>2</v>
      </c>
      <c r="K4914" s="6">
        <f t="shared" si="230"/>
        <v>3</v>
      </c>
    </row>
    <row r="4915" spans="3:11" x14ac:dyDescent="0.25">
      <c r="C4915" s="14">
        <v>44548</v>
      </c>
      <c r="D4915" s="8">
        <v>0.65277777777777779</v>
      </c>
      <c r="E4915" s="76" t="s">
        <v>225</v>
      </c>
      <c r="F4915" s="8"/>
      <c r="G4915" s="8"/>
      <c r="H4915" s="15">
        <v>6</v>
      </c>
      <c r="I4915" s="13">
        <f t="shared" si="228"/>
        <v>2507</v>
      </c>
      <c r="J4915" s="8">
        <f t="shared" si="229"/>
        <v>1</v>
      </c>
      <c r="K4915" s="6">
        <f t="shared" si="230"/>
        <v>3</v>
      </c>
    </row>
    <row r="4916" spans="3:11" x14ac:dyDescent="0.25">
      <c r="C4916" s="14">
        <v>44548</v>
      </c>
      <c r="D4916" s="8">
        <v>0.68055555555555547</v>
      </c>
      <c r="E4916" s="76" t="s">
        <v>225</v>
      </c>
      <c r="F4916" s="8"/>
      <c r="G4916" s="8"/>
      <c r="H4916" s="15">
        <v>7</v>
      </c>
      <c r="I4916" s="13">
        <f t="shared" si="228"/>
        <v>2508</v>
      </c>
      <c r="J4916" s="8">
        <f t="shared" si="229"/>
        <v>3</v>
      </c>
      <c r="K4916" s="6">
        <f t="shared" si="230"/>
        <v>3</v>
      </c>
    </row>
    <row r="4917" spans="3:11" x14ac:dyDescent="0.25">
      <c r="C4917" s="14">
        <v>44548</v>
      </c>
      <c r="D4917" s="8">
        <v>0.68055555555555547</v>
      </c>
      <c r="E4917" s="76" t="s">
        <v>225</v>
      </c>
      <c r="F4917" s="8"/>
      <c r="G4917" s="8"/>
      <c r="H4917" s="15">
        <v>7</v>
      </c>
      <c r="I4917" s="13">
        <f t="shared" si="228"/>
        <v>2508</v>
      </c>
      <c r="J4917" s="8">
        <f t="shared" si="229"/>
        <v>2</v>
      </c>
      <c r="K4917" s="6">
        <f t="shared" si="230"/>
        <v>3</v>
      </c>
    </row>
    <row r="4918" spans="3:11" x14ac:dyDescent="0.25">
      <c r="C4918" s="14">
        <v>44548</v>
      </c>
      <c r="D4918" s="8">
        <v>0.68055555555555547</v>
      </c>
      <c r="E4918" s="76" t="s">
        <v>225</v>
      </c>
      <c r="F4918" s="8"/>
      <c r="G4918" s="8"/>
      <c r="H4918" s="15">
        <v>7</v>
      </c>
      <c r="I4918" s="13">
        <f t="shared" si="228"/>
        <v>2508</v>
      </c>
      <c r="J4918" s="8">
        <f t="shared" si="229"/>
        <v>1</v>
      </c>
      <c r="K4918" s="6">
        <f t="shared" si="230"/>
        <v>3</v>
      </c>
    </row>
    <row r="4919" spans="3:11" x14ac:dyDescent="0.25">
      <c r="C4919" s="14">
        <v>44548</v>
      </c>
      <c r="D4919" s="8">
        <v>0.70833333333333337</v>
      </c>
      <c r="E4919" s="76" t="s">
        <v>225</v>
      </c>
      <c r="F4919" s="8"/>
      <c r="G4919" s="8"/>
      <c r="H4919" s="15">
        <v>8</v>
      </c>
      <c r="I4919" s="13">
        <f t="shared" si="228"/>
        <v>2509</v>
      </c>
      <c r="J4919" s="8">
        <f t="shared" si="229"/>
        <v>3</v>
      </c>
      <c r="K4919" s="6">
        <f t="shared" si="230"/>
        <v>3</v>
      </c>
    </row>
    <row r="4920" spans="3:11" x14ac:dyDescent="0.25">
      <c r="C4920" s="14">
        <v>44548</v>
      </c>
      <c r="D4920" s="8">
        <v>0.70833333333333337</v>
      </c>
      <c r="E4920" s="76" t="s">
        <v>225</v>
      </c>
      <c r="F4920" s="8"/>
      <c r="G4920" s="8"/>
      <c r="H4920" s="15">
        <v>8</v>
      </c>
      <c r="I4920" s="13">
        <f t="shared" si="228"/>
        <v>2509</v>
      </c>
      <c r="J4920" s="8">
        <f t="shared" si="229"/>
        <v>2</v>
      </c>
      <c r="K4920" s="6">
        <f t="shared" si="230"/>
        <v>3</v>
      </c>
    </row>
    <row r="4921" spans="3:11" x14ac:dyDescent="0.25">
      <c r="C4921" s="14">
        <v>44548</v>
      </c>
      <c r="D4921" s="8">
        <v>0.70833333333333337</v>
      </c>
      <c r="E4921" s="76" t="s">
        <v>225</v>
      </c>
      <c r="F4921" s="8"/>
      <c r="G4921" s="8"/>
      <c r="H4921" s="15">
        <v>8</v>
      </c>
      <c r="I4921" s="13">
        <f t="shared" si="228"/>
        <v>2509</v>
      </c>
      <c r="J4921" s="8">
        <f t="shared" si="229"/>
        <v>1</v>
      </c>
      <c r="K4921" s="6">
        <f t="shared" si="230"/>
        <v>3</v>
      </c>
    </row>
    <row r="4922" spans="3:11" x14ac:dyDescent="0.25">
      <c r="C4922" s="14">
        <v>44548</v>
      </c>
      <c r="D4922" s="8">
        <v>0.73611111111111116</v>
      </c>
      <c r="E4922" s="76" t="s">
        <v>225</v>
      </c>
      <c r="F4922" s="8"/>
      <c r="G4922" s="8"/>
      <c r="H4922" s="15">
        <v>9</v>
      </c>
      <c r="I4922" s="13">
        <f t="shared" si="228"/>
        <v>2510</v>
      </c>
      <c r="J4922" s="8">
        <f t="shared" si="229"/>
        <v>3</v>
      </c>
      <c r="K4922" s="6">
        <f t="shared" si="230"/>
        <v>3</v>
      </c>
    </row>
    <row r="4923" spans="3:11" x14ac:dyDescent="0.25">
      <c r="C4923" s="14">
        <v>44548</v>
      </c>
      <c r="D4923" s="8">
        <v>0.73611111111111116</v>
      </c>
      <c r="E4923" s="76" t="s">
        <v>225</v>
      </c>
      <c r="F4923" s="8"/>
      <c r="G4923" s="8"/>
      <c r="H4923" s="15">
        <v>9</v>
      </c>
      <c r="I4923" s="13">
        <f t="shared" si="228"/>
        <v>2510</v>
      </c>
      <c r="J4923" s="8">
        <f t="shared" si="229"/>
        <v>2</v>
      </c>
      <c r="K4923" s="6">
        <f t="shared" si="230"/>
        <v>3</v>
      </c>
    </row>
    <row r="4924" spans="3:11" x14ac:dyDescent="0.25">
      <c r="C4924" s="14">
        <v>44548</v>
      </c>
      <c r="D4924" s="8">
        <v>0.73611111111111116</v>
      </c>
      <c r="E4924" s="76" t="s">
        <v>225</v>
      </c>
      <c r="F4924" s="8"/>
      <c r="G4924" s="8"/>
      <c r="H4924" s="15">
        <v>9</v>
      </c>
      <c r="I4924" s="13">
        <f t="shared" si="228"/>
        <v>2510</v>
      </c>
      <c r="J4924" s="8">
        <f t="shared" si="229"/>
        <v>1</v>
      </c>
      <c r="K4924" s="6">
        <f t="shared" si="230"/>
        <v>3</v>
      </c>
    </row>
    <row r="4925" spans="3:11" x14ac:dyDescent="0.25">
      <c r="C4925" s="14">
        <v>44556</v>
      </c>
      <c r="D4925" s="8">
        <v>0.65972222222222221</v>
      </c>
      <c r="E4925" s="76" t="s">
        <v>107</v>
      </c>
      <c r="F4925" s="8"/>
      <c r="G4925" s="8"/>
      <c r="H4925" s="15">
        <v>6</v>
      </c>
      <c r="I4925" s="13">
        <f t="shared" si="228"/>
        <v>2511</v>
      </c>
      <c r="J4925" s="8">
        <f t="shared" si="229"/>
        <v>3</v>
      </c>
      <c r="K4925" s="6">
        <f t="shared" si="230"/>
        <v>3</v>
      </c>
    </row>
    <row r="4926" spans="3:11" x14ac:dyDescent="0.25">
      <c r="C4926" s="14">
        <v>44556</v>
      </c>
      <c r="D4926" s="8">
        <v>0.65972222222222221</v>
      </c>
      <c r="E4926" s="76" t="s">
        <v>107</v>
      </c>
      <c r="F4926" s="8"/>
      <c r="G4926" s="8"/>
      <c r="H4926" s="15">
        <v>6</v>
      </c>
      <c r="I4926" s="13">
        <f t="shared" si="228"/>
        <v>2511</v>
      </c>
      <c r="J4926" s="8">
        <f t="shared" si="229"/>
        <v>2</v>
      </c>
      <c r="K4926" s="6">
        <f t="shared" si="230"/>
        <v>3</v>
      </c>
    </row>
    <row r="4927" spans="3:11" x14ac:dyDescent="0.25">
      <c r="C4927" s="14">
        <v>44556</v>
      </c>
      <c r="D4927" s="8">
        <v>0.65972222222222221</v>
      </c>
      <c r="E4927" s="76" t="s">
        <v>107</v>
      </c>
      <c r="F4927" s="8"/>
      <c r="G4927" s="8"/>
      <c r="H4927" s="15">
        <v>6</v>
      </c>
      <c r="I4927" s="13">
        <f t="shared" si="228"/>
        <v>2511</v>
      </c>
      <c r="J4927" s="8">
        <f t="shared" si="229"/>
        <v>1</v>
      </c>
      <c r="K4927" s="6">
        <f t="shared" si="230"/>
        <v>3</v>
      </c>
    </row>
    <row r="4928" spans="3:11" x14ac:dyDescent="0.25">
      <c r="C4928" s="14">
        <v>44556</v>
      </c>
      <c r="D4928" s="8">
        <v>0.6875</v>
      </c>
      <c r="E4928" s="76" t="s">
        <v>107</v>
      </c>
      <c r="F4928" s="8"/>
      <c r="G4928" s="8"/>
      <c r="H4928" s="15">
        <v>7</v>
      </c>
      <c r="I4928" s="13">
        <f t="shared" si="228"/>
        <v>2512</v>
      </c>
      <c r="J4928" s="8">
        <f t="shared" si="229"/>
        <v>3</v>
      </c>
      <c r="K4928" s="6">
        <f t="shared" si="230"/>
        <v>3</v>
      </c>
    </row>
    <row r="4929" spans="3:11" x14ac:dyDescent="0.25">
      <c r="C4929" s="14">
        <v>44556</v>
      </c>
      <c r="D4929" s="8">
        <v>0.6875</v>
      </c>
      <c r="E4929" s="76" t="s">
        <v>107</v>
      </c>
      <c r="F4929" s="8"/>
      <c r="G4929" s="8"/>
      <c r="H4929" s="15">
        <v>7</v>
      </c>
      <c r="I4929" s="13">
        <f t="shared" si="228"/>
        <v>2512</v>
      </c>
      <c r="J4929" s="8">
        <f t="shared" si="229"/>
        <v>2</v>
      </c>
      <c r="K4929" s="6">
        <f t="shared" si="230"/>
        <v>3</v>
      </c>
    </row>
    <row r="4930" spans="3:11" x14ac:dyDescent="0.25">
      <c r="C4930" s="14">
        <v>44556</v>
      </c>
      <c r="D4930" s="8">
        <v>0.6875</v>
      </c>
      <c r="E4930" s="76" t="s">
        <v>107</v>
      </c>
      <c r="F4930" s="8"/>
      <c r="G4930" s="8"/>
      <c r="H4930" s="15">
        <v>7</v>
      </c>
      <c r="I4930" s="13">
        <f t="shared" si="228"/>
        <v>2512</v>
      </c>
      <c r="J4930" s="8">
        <f t="shared" si="229"/>
        <v>1</v>
      </c>
      <c r="K4930" s="6">
        <f t="shared" si="230"/>
        <v>3</v>
      </c>
    </row>
    <row r="4931" spans="3:11" x14ac:dyDescent="0.25">
      <c r="C4931" s="14">
        <v>44556</v>
      </c>
      <c r="D4931" s="8">
        <v>0.71527777777777779</v>
      </c>
      <c r="E4931" s="76" t="s">
        <v>107</v>
      </c>
      <c r="F4931" s="8"/>
      <c r="G4931" s="8"/>
      <c r="H4931" s="15">
        <v>8</v>
      </c>
      <c r="I4931" s="13">
        <f t="shared" si="228"/>
        <v>2513</v>
      </c>
      <c r="J4931" s="8">
        <f t="shared" si="229"/>
        <v>3</v>
      </c>
      <c r="K4931" s="6">
        <f t="shared" si="230"/>
        <v>3</v>
      </c>
    </row>
    <row r="4932" spans="3:11" x14ac:dyDescent="0.25">
      <c r="C4932" s="14">
        <v>44556</v>
      </c>
      <c r="D4932" s="8">
        <v>0.71527777777777779</v>
      </c>
      <c r="E4932" s="76" t="s">
        <v>107</v>
      </c>
      <c r="F4932" s="8"/>
      <c r="G4932" s="8"/>
      <c r="H4932" s="15">
        <v>8</v>
      </c>
      <c r="I4932" s="13">
        <f t="shared" si="228"/>
        <v>2513</v>
      </c>
      <c r="J4932" s="8">
        <f t="shared" si="229"/>
        <v>2</v>
      </c>
      <c r="K4932" s="6">
        <f t="shared" si="230"/>
        <v>3</v>
      </c>
    </row>
    <row r="4933" spans="3:11" x14ac:dyDescent="0.25">
      <c r="C4933" s="14">
        <v>44556</v>
      </c>
      <c r="D4933" s="8">
        <v>0.71527777777777779</v>
      </c>
      <c r="E4933" s="76" t="s">
        <v>107</v>
      </c>
      <c r="F4933" s="8"/>
      <c r="G4933" s="8"/>
      <c r="H4933" s="15">
        <v>8</v>
      </c>
      <c r="I4933" s="13">
        <f t="shared" si="228"/>
        <v>2513</v>
      </c>
      <c r="J4933" s="8">
        <f t="shared" si="229"/>
        <v>1</v>
      </c>
      <c r="K4933" s="6">
        <f t="shared" si="230"/>
        <v>3</v>
      </c>
    </row>
    <row r="4934" spans="3:11" x14ac:dyDescent="0.25">
      <c r="C4934" s="14">
        <v>44556</v>
      </c>
      <c r="D4934" s="8">
        <v>0.74305555555555547</v>
      </c>
      <c r="E4934" s="76" t="s">
        <v>107</v>
      </c>
      <c r="F4934" s="8"/>
      <c r="G4934" s="8"/>
      <c r="H4934" s="15">
        <v>9</v>
      </c>
      <c r="I4934" s="13">
        <f t="shared" ref="I4934:I4997" si="231">IF(AND(C4934=C4933,H4934=H4933,D4933=D4934),I4933,I4933+1)</f>
        <v>2514</v>
      </c>
      <c r="J4934" s="8">
        <f t="shared" ref="J4934:J4997" si="232">IF(I4934=I4936,3,IF(I4934=I4935,2,1))</f>
        <v>3</v>
      </c>
      <c r="K4934" s="6">
        <f t="shared" ref="K4934:K4997" si="233">IF(J4932=3,3,IF(J4933=3,3,IF(J4933=2,2,J4934)))</f>
        <v>3</v>
      </c>
    </row>
    <row r="4935" spans="3:11" x14ac:dyDescent="0.25">
      <c r="C4935" s="14">
        <v>44556</v>
      </c>
      <c r="D4935" s="8">
        <v>0.74305555555555547</v>
      </c>
      <c r="E4935" s="76" t="s">
        <v>107</v>
      </c>
      <c r="F4935" s="8"/>
      <c r="G4935" s="8"/>
      <c r="H4935" s="15">
        <v>9</v>
      </c>
      <c r="I4935" s="13">
        <f t="shared" si="231"/>
        <v>2514</v>
      </c>
      <c r="J4935" s="8">
        <f t="shared" si="232"/>
        <v>2</v>
      </c>
      <c r="K4935" s="6">
        <f t="shared" si="233"/>
        <v>3</v>
      </c>
    </row>
    <row r="4936" spans="3:11" x14ac:dyDescent="0.25">
      <c r="C4936" s="14">
        <v>44556</v>
      </c>
      <c r="D4936" s="8">
        <v>0.74305555555555547</v>
      </c>
      <c r="E4936" s="76" t="s">
        <v>107</v>
      </c>
      <c r="F4936" s="8"/>
      <c r="G4936" s="8"/>
      <c r="H4936" s="15">
        <v>9</v>
      </c>
      <c r="I4936" s="13">
        <f t="shared" si="231"/>
        <v>2514</v>
      </c>
      <c r="J4936" s="8">
        <f t="shared" si="232"/>
        <v>1</v>
      </c>
      <c r="K4936" s="6">
        <f t="shared" si="233"/>
        <v>3</v>
      </c>
    </row>
    <row r="4937" spans="3:11" x14ac:dyDescent="0.25">
      <c r="C4937" s="14">
        <v>44562</v>
      </c>
      <c r="D4937" s="8">
        <v>0.625</v>
      </c>
      <c r="E4937" s="76" t="s">
        <v>225</v>
      </c>
      <c r="F4937" s="8"/>
      <c r="G4937" s="8"/>
      <c r="H4937" s="15">
        <v>5</v>
      </c>
      <c r="I4937" s="13">
        <f t="shared" si="231"/>
        <v>2515</v>
      </c>
      <c r="J4937" s="8">
        <f t="shared" si="232"/>
        <v>3</v>
      </c>
      <c r="K4937" s="6">
        <f t="shared" si="233"/>
        <v>3</v>
      </c>
    </row>
    <row r="4938" spans="3:11" x14ac:dyDescent="0.25">
      <c r="C4938" s="14">
        <v>44562</v>
      </c>
      <c r="D4938" s="8">
        <v>0.625</v>
      </c>
      <c r="E4938" s="76" t="s">
        <v>225</v>
      </c>
      <c r="F4938" s="8"/>
      <c r="G4938" s="8"/>
      <c r="H4938" s="15">
        <v>5</v>
      </c>
      <c r="I4938" s="13">
        <f t="shared" si="231"/>
        <v>2515</v>
      </c>
      <c r="J4938" s="8">
        <f t="shared" si="232"/>
        <v>2</v>
      </c>
      <c r="K4938" s="6">
        <f t="shared" si="233"/>
        <v>3</v>
      </c>
    </row>
    <row r="4939" spans="3:11" x14ac:dyDescent="0.25">
      <c r="C4939" s="14">
        <v>44562</v>
      </c>
      <c r="D4939" s="8">
        <v>0.625</v>
      </c>
      <c r="E4939" s="76" t="s">
        <v>225</v>
      </c>
      <c r="F4939" s="8"/>
      <c r="G4939" s="8"/>
      <c r="H4939" s="15">
        <v>5</v>
      </c>
      <c r="I4939" s="13">
        <f t="shared" si="231"/>
        <v>2515</v>
      </c>
      <c r="J4939" s="8">
        <f t="shared" si="232"/>
        <v>1</v>
      </c>
      <c r="K4939" s="6">
        <f t="shared" si="233"/>
        <v>3</v>
      </c>
    </row>
    <row r="4940" spans="3:11" x14ac:dyDescent="0.25">
      <c r="C4940" s="14">
        <v>44562</v>
      </c>
      <c r="D4940" s="8">
        <v>0.68055555555555547</v>
      </c>
      <c r="E4940" s="76" t="s">
        <v>225</v>
      </c>
      <c r="F4940" s="8"/>
      <c r="G4940" s="8"/>
      <c r="H4940" s="15">
        <v>7</v>
      </c>
      <c r="I4940" s="13">
        <f t="shared" si="231"/>
        <v>2516</v>
      </c>
      <c r="J4940" s="8">
        <f t="shared" si="232"/>
        <v>3</v>
      </c>
      <c r="K4940" s="6">
        <f t="shared" si="233"/>
        <v>3</v>
      </c>
    </row>
    <row r="4941" spans="3:11" x14ac:dyDescent="0.25">
      <c r="C4941" s="14">
        <v>44562</v>
      </c>
      <c r="D4941" s="8">
        <v>0.68055555555555547</v>
      </c>
      <c r="E4941" s="76" t="s">
        <v>225</v>
      </c>
      <c r="F4941" s="8"/>
      <c r="G4941" s="8"/>
      <c r="H4941" s="15">
        <v>7</v>
      </c>
      <c r="I4941" s="13">
        <f t="shared" si="231"/>
        <v>2516</v>
      </c>
      <c r="J4941" s="8">
        <f t="shared" si="232"/>
        <v>2</v>
      </c>
      <c r="K4941" s="6">
        <f t="shared" si="233"/>
        <v>3</v>
      </c>
    </row>
    <row r="4942" spans="3:11" x14ac:dyDescent="0.25">
      <c r="C4942" s="14">
        <v>44562</v>
      </c>
      <c r="D4942" s="8">
        <v>0.68055555555555547</v>
      </c>
      <c r="E4942" s="76" t="s">
        <v>225</v>
      </c>
      <c r="F4942" s="8"/>
      <c r="G4942" s="8"/>
      <c r="H4942" s="15">
        <v>7</v>
      </c>
      <c r="I4942" s="13">
        <f t="shared" si="231"/>
        <v>2516</v>
      </c>
      <c r="J4942" s="8">
        <f t="shared" si="232"/>
        <v>1</v>
      </c>
      <c r="K4942" s="6">
        <f t="shared" si="233"/>
        <v>3</v>
      </c>
    </row>
    <row r="4943" spans="3:11" x14ac:dyDescent="0.25">
      <c r="C4943" s="14">
        <v>44562</v>
      </c>
      <c r="D4943" s="8">
        <v>0.70833333333333337</v>
      </c>
      <c r="E4943" s="76" t="s">
        <v>225</v>
      </c>
      <c r="F4943" s="8"/>
      <c r="G4943" s="8"/>
      <c r="H4943" s="15">
        <v>8</v>
      </c>
      <c r="I4943" s="13">
        <f t="shared" si="231"/>
        <v>2517</v>
      </c>
      <c r="J4943" s="8">
        <f t="shared" si="232"/>
        <v>3</v>
      </c>
      <c r="K4943" s="6">
        <f t="shared" si="233"/>
        <v>3</v>
      </c>
    </row>
    <row r="4944" spans="3:11" x14ac:dyDescent="0.25">
      <c r="C4944" s="14">
        <v>44562</v>
      </c>
      <c r="D4944" s="8">
        <v>0.70833333333333337</v>
      </c>
      <c r="E4944" s="76" t="s">
        <v>225</v>
      </c>
      <c r="F4944" s="8"/>
      <c r="G4944" s="8"/>
      <c r="H4944" s="15">
        <v>8</v>
      </c>
      <c r="I4944" s="13">
        <f t="shared" si="231"/>
        <v>2517</v>
      </c>
      <c r="J4944" s="8">
        <f t="shared" si="232"/>
        <v>2</v>
      </c>
      <c r="K4944" s="6">
        <f t="shared" si="233"/>
        <v>3</v>
      </c>
    </row>
    <row r="4945" spans="3:11" x14ac:dyDescent="0.25">
      <c r="C4945" s="14">
        <v>44562</v>
      </c>
      <c r="D4945" s="8">
        <v>0.70833333333333337</v>
      </c>
      <c r="E4945" s="76" t="s">
        <v>225</v>
      </c>
      <c r="F4945" s="8"/>
      <c r="G4945" s="8"/>
      <c r="H4945" s="15">
        <v>8</v>
      </c>
      <c r="I4945" s="13">
        <f t="shared" si="231"/>
        <v>2517</v>
      </c>
      <c r="J4945" s="8">
        <f t="shared" si="232"/>
        <v>1</v>
      </c>
      <c r="K4945" s="6">
        <f t="shared" si="233"/>
        <v>3</v>
      </c>
    </row>
    <row r="4946" spans="3:11" x14ac:dyDescent="0.25">
      <c r="C4946" s="14">
        <v>44562</v>
      </c>
      <c r="D4946" s="8">
        <v>0.73611111111111116</v>
      </c>
      <c r="E4946" s="76" t="s">
        <v>225</v>
      </c>
      <c r="F4946" s="8"/>
      <c r="G4946" s="8"/>
      <c r="H4946" s="15">
        <v>9</v>
      </c>
      <c r="I4946" s="13">
        <f t="shared" si="231"/>
        <v>2518</v>
      </c>
      <c r="J4946" s="8">
        <f t="shared" si="232"/>
        <v>3</v>
      </c>
      <c r="K4946" s="6">
        <f t="shared" si="233"/>
        <v>3</v>
      </c>
    </row>
    <row r="4947" spans="3:11" x14ac:dyDescent="0.25">
      <c r="C4947" s="14">
        <v>44562</v>
      </c>
      <c r="D4947" s="8">
        <v>0.73611111111111116</v>
      </c>
      <c r="E4947" s="76" t="s">
        <v>225</v>
      </c>
      <c r="F4947" s="8"/>
      <c r="G4947" s="8"/>
      <c r="H4947" s="15">
        <v>9</v>
      </c>
      <c r="I4947" s="13">
        <f t="shared" si="231"/>
        <v>2518</v>
      </c>
      <c r="J4947" s="8">
        <f t="shared" si="232"/>
        <v>2</v>
      </c>
      <c r="K4947" s="6">
        <f t="shared" si="233"/>
        <v>3</v>
      </c>
    </row>
    <row r="4948" spans="3:11" x14ac:dyDescent="0.25">
      <c r="C4948" s="14">
        <v>44562</v>
      </c>
      <c r="D4948" s="8">
        <v>0.73611111111111116</v>
      </c>
      <c r="E4948" s="76" t="s">
        <v>225</v>
      </c>
      <c r="F4948" s="8"/>
      <c r="G4948" s="8"/>
      <c r="H4948" s="15">
        <v>9</v>
      </c>
      <c r="I4948" s="13">
        <f t="shared" si="231"/>
        <v>2518</v>
      </c>
      <c r="J4948" s="8">
        <f t="shared" si="232"/>
        <v>1</v>
      </c>
      <c r="K4948" s="6">
        <f t="shared" si="233"/>
        <v>3</v>
      </c>
    </row>
    <row r="4949" spans="3:11" x14ac:dyDescent="0.25">
      <c r="C4949" s="14">
        <v>44569</v>
      </c>
      <c r="D4949" s="8">
        <v>0.65625</v>
      </c>
      <c r="E4949" s="76" t="s">
        <v>107</v>
      </c>
      <c r="F4949" s="8"/>
      <c r="G4949" s="8"/>
      <c r="H4949" s="15">
        <v>6</v>
      </c>
      <c r="I4949" s="13">
        <f t="shared" si="231"/>
        <v>2519</v>
      </c>
      <c r="J4949" s="8">
        <f t="shared" si="232"/>
        <v>3</v>
      </c>
      <c r="K4949" s="6">
        <f t="shared" si="233"/>
        <v>3</v>
      </c>
    </row>
    <row r="4950" spans="3:11" x14ac:dyDescent="0.25">
      <c r="C4950" s="14">
        <v>44569</v>
      </c>
      <c r="D4950" s="8">
        <v>0.65625</v>
      </c>
      <c r="E4950" s="76" t="s">
        <v>107</v>
      </c>
      <c r="F4950" s="8"/>
      <c r="G4950" s="8"/>
      <c r="H4950" s="15">
        <v>6</v>
      </c>
      <c r="I4950" s="13">
        <f t="shared" si="231"/>
        <v>2519</v>
      </c>
      <c r="J4950" s="8">
        <f t="shared" si="232"/>
        <v>2</v>
      </c>
      <c r="K4950" s="6">
        <f t="shared" si="233"/>
        <v>3</v>
      </c>
    </row>
    <row r="4951" spans="3:11" x14ac:dyDescent="0.25">
      <c r="C4951" s="14">
        <v>44569</v>
      </c>
      <c r="D4951" s="8">
        <v>0.65625</v>
      </c>
      <c r="E4951" s="76" t="s">
        <v>107</v>
      </c>
      <c r="F4951" s="8"/>
      <c r="G4951" s="8"/>
      <c r="H4951" s="15">
        <v>6</v>
      </c>
      <c r="I4951" s="13">
        <f t="shared" si="231"/>
        <v>2519</v>
      </c>
      <c r="J4951" s="8">
        <f t="shared" si="232"/>
        <v>1</v>
      </c>
      <c r="K4951" s="6">
        <f t="shared" si="233"/>
        <v>3</v>
      </c>
    </row>
    <row r="4952" spans="3:11" x14ac:dyDescent="0.25">
      <c r="C4952" s="14">
        <v>44569</v>
      </c>
      <c r="D4952" s="8">
        <v>0.68402777777777779</v>
      </c>
      <c r="E4952" s="76" t="s">
        <v>107</v>
      </c>
      <c r="F4952" s="8"/>
      <c r="G4952" s="8"/>
      <c r="H4952" s="15">
        <v>7</v>
      </c>
      <c r="I4952" s="13">
        <f t="shared" si="231"/>
        <v>2520</v>
      </c>
      <c r="J4952" s="8">
        <f t="shared" si="232"/>
        <v>3</v>
      </c>
      <c r="K4952" s="6">
        <f t="shared" si="233"/>
        <v>3</v>
      </c>
    </row>
    <row r="4953" spans="3:11" x14ac:dyDescent="0.25">
      <c r="C4953" s="14">
        <v>44569</v>
      </c>
      <c r="D4953" s="8">
        <v>0.68402777777777779</v>
      </c>
      <c r="E4953" s="76" t="s">
        <v>107</v>
      </c>
      <c r="F4953" s="8"/>
      <c r="G4953" s="8"/>
      <c r="H4953" s="15">
        <v>7</v>
      </c>
      <c r="I4953" s="13">
        <f t="shared" si="231"/>
        <v>2520</v>
      </c>
      <c r="J4953" s="8">
        <f t="shared" si="232"/>
        <v>2</v>
      </c>
      <c r="K4953" s="6">
        <f t="shared" si="233"/>
        <v>3</v>
      </c>
    </row>
    <row r="4954" spans="3:11" x14ac:dyDescent="0.25">
      <c r="C4954" s="14">
        <v>44569</v>
      </c>
      <c r="D4954" s="8">
        <v>0.68402777777777779</v>
      </c>
      <c r="E4954" s="76" t="s">
        <v>107</v>
      </c>
      <c r="F4954" s="8"/>
      <c r="G4954" s="8"/>
      <c r="H4954" s="15">
        <v>7</v>
      </c>
      <c r="I4954" s="13">
        <f t="shared" si="231"/>
        <v>2520</v>
      </c>
      <c r="J4954" s="8">
        <f t="shared" si="232"/>
        <v>1</v>
      </c>
      <c r="K4954" s="6">
        <f t="shared" si="233"/>
        <v>3</v>
      </c>
    </row>
    <row r="4955" spans="3:11" x14ac:dyDescent="0.25">
      <c r="C4955" s="14">
        <v>44569</v>
      </c>
      <c r="D4955" s="8">
        <v>0.71180555555555547</v>
      </c>
      <c r="E4955" s="76" t="s">
        <v>107</v>
      </c>
      <c r="F4955" s="8"/>
      <c r="G4955" s="8"/>
      <c r="H4955" s="15">
        <v>8</v>
      </c>
      <c r="I4955" s="13">
        <f t="shared" si="231"/>
        <v>2521</v>
      </c>
      <c r="J4955" s="8">
        <f t="shared" si="232"/>
        <v>3</v>
      </c>
      <c r="K4955" s="6">
        <f t="shared" si="233"/>
        <v>3</v>
      </c>
    </row>
    <row r="4956" spans="3:11" x14ac:dyDescent="0.25">
      <c r="C4956" s="14">
        <v>44569</v>
      </c>
      <c r="D4956" s="8">
        <v>0.71180555555555547</v>
      </c>
      <c r="E4956" s="76" t="s">
        <v>107</v>
      </c>
      <c r="F4956" s="8"/>
      <c r="G4956" s="8"/>
      <c r="H4956" s="15">
        <v>8</v>
      </c>
      <c r="I4956" s="13">
        <f t="shared" si="231"/>
        <v>2521</v>
      </c>
      <c r="J4956" s="8">
        <f t="shared" si="232"/>
        <v>2</v>
      </c>
      <c r="K4956" s="6">
        <f t="shared" si="233"/>
        <v>3</v>
      </c>
    </row>
    <row r="4957" spans="3:11" x14ac:dyDescent="0.25">
      <c r="C4957" s="14">
        <v>44569</v>
      </c>
      <c r="D4957" s="8">
        <v>0.71180555555555547</v>
      </c>
      <c r="E4957" s="76" t="s">
        <v>107</v>
      </c>
      <c r="F4957" s="8"/>
      <c r="G4957" s="8"/>
      <c r="H4957" s="15">
        <v>8</v>
      </c>
      <c r="I4957" s="13">
        <f t="shared" si="231"/>
        <v>2521</v>
      </c>
      <c r="J4957" s="8">
        <f t="shared" si="232"/>
        <v>1</v>
      </c>
      <c r="K4957" s="6">
        <f t="shared" si="233"/>
        <v>3</v>
      </c>
    </row>
    <row r="4958" spans="3:11" x14ac:dyDescent="0.25">
      <c r="C4958" s="14">
        <v>44576</v>
      </c>
      <c r="D4958" s="8">
        <v>0.57152777777777775</v>
      </c>
      <c r="E4958" s="76" t="s">
        <v>225</v>
      </c>
      <c r="F4958" s="8"/>
      <c r="G4958" s="8"/>
      <c r="H4958" s="15">
        <v>3</v>
      </c>
      <c r="I4958" s="13">
        <f t="shared" si="231"/>
        <v>2522</v>
      </c>
      <c r="J4958" s="8">
        <f t="shared" si="232"/>
        <v>3</v>
      </c>
      <c r="K4958" s="6">
        <f t="shared" si="233"/>
        <v>3</v>
      </c>
    </row>
    <row r="4959" spans="3:11" x14ac:dyDescent="0.25">
      <c r="C4959" s="14">
        <v>44576</v>
      </c>
      <c r="D4959" s="8">
        <v>0.57152777777777775</v>
      </c>
      <c r="E4959" s="76" t="s">
        <v>225</v>
      </c>
      <c r="F4959" s="8"/>
      <c r="G4959" s="8"/>
      <c r="H4959" s="15">
        <v>3</v>
      </c>
      <c r="I4959" s="13">
        <f t="shared" si="231"/>
        <v>2522</v>
      </c>
      <c r="J4959" s="8">
        <f t="shared" si="232"/>
        <v>2</v>
      </c>
      <c r="K4959" s="6">
        <f t="shared" si="233"/>
        <v>3</v>
      </c>
    </row>
    <row r="4960" spans="3:11" x14ac:dyDescent="0.25">
      <c r="C4960" s="14">
        <v>44576</v>
      </c>
      <c r="D4960" s="8">
        <v>0.57152777777777775</v>
      </c>
      <c r="E4960" s="76" t="s">
        <v>225</v>
      </c>
      <c r="F4960" s="8"/>
      <c r="G4960" s="8"/>
      <c r="H4960" s="15">
        <v>3</v>
      </c>
      <c r="I4960" s="13">
        <f t="shared" si="231"/>
        <v>2522</v>
      </c>
      <c r="J4960" s="8">
        <f t="shared" si="232"/>
        <v>1</v>
      </c>
      <c r="K4960" s="6">
        <f t="shared" si="233"/>
        <v>3</v>
      </c>
    </row>
    <row r="4961" spans="3:11" x14ac:dyDescent="0.25">
      <c r="C4961" s="14">
        <v>44576</v>
      </c>
      <c r="D4961" s="8">
        <v>0.62013888888888891</v>
      </c>
      <c r="E4961" s="76" t="s">
        <v>225</v>
      </c>
      <c r="F4961" s="8"/>
      <c r="G4961" s="8"/>
      <c r="H4961" s="15">
        <v>5</v>
      </c>
      <c r="I4961" s="13">
        <f t="shared" si="231"/>
        <v>2523</v>
      </c>
      <c r="J4961" s="8">
        <f t="shared" si="232"/>
        <v>3</v>
      </c>
      <c r="K4961" s="6">
        <f t="shared" si="233"/>
        <v>3</v>
      </c>
    </row>
    <row r="4962" spans="3:11" x14ac:dyDescent="0.25">
      <c r="C4962" s="14">
        <v>44576</v>
      </c>
      <c r="D4962" s="8">
        <v>0.62013888888888891</v>
      </c>
      <c r="E4962" s="76" t="s">
        <v>225</v>
      </c>
      <c r="F4962" s="8"/>
      <c r="G4962" s="8"/>
      <c r="H4962" s="15">
        <v>5</v>
      </c>
      <c r="I4962" s="13">
        <f t="shared" si="231"/>
        <v>2523</v>
      </c>
      <c r="J4962" s="8">
        <f t="shared" si="232"/>
        <v>2</v>
      </c>
      <c r="K4962" s="6">
        <f t="shared" si="233"/>
        <v>3</v>
      </c>
    </row>
    <row r="4963" spans="3:11" x14ac:dyDescent="0.25">
      <c r="C4963" s="14">
        <v>44576</v>
      </c>
      <c r="D4963" s="8">
        <v>0.62013888888888891</v>
      </c>
      <c r="E4963" s="76" t="s">
        <v>225</v>
      </c>
      <c r="F4963" s="8"/>
      <c r="G4963" s="8"/>
      <c r="H4963" s="15">
        <v>5</v>
      </c>
      <c r="I4963" s="13">
        <f t="shared" si="231"/>
        <v>2523</v>
      </c>
      <c r="J4963" s="8">
        <f t="shared" si="232"/>
        <v>1</v>
      </c>
      <c r="K4963" s="6">
        <f t="shared" si="233"/>
        <v>3</v>
      </c>
    </row>
    <row r="4964" spans="3:11" x14ac:dyDescent="0.25">
      <c r="C4964" s="14">
        <v>44576</v>
      </c>
      <c r="D4964" s="8">
        <v>0.67222222222222217</v>
      </c>
      <c r="E4964" s="76" t="s">
        <v>225</v>
      </c>
      <c r="F4964" s="8"/>
      <c r="G4964" s="8"/>
      <c r="H4964" s="15">
        <v>7</v>
      </c>
      <c r="I4964" s="13">
        <f t="shared" si="231"/>
        <v>2524</v>
      </c>
      <c r="J4964" s="8">
        <f t="shared" si="232"/>
        <v>3</v>
      </c>
      <c r="K4964" s="6">
        <f t="shared" si="233"/>
        <v>3</v>
      </c>
    </row>
    <row r="4965" spans="3:11" x14ac:dyDescent="0.25">
      <c r="C4965" s="14">
        <v>44576</v>
      </c>
      <c r="D4965" s="8">
        <v>0.67222222222222217</v>
      </c>
      <c r="E4965" s="76" t="s">
        <v>225</v>
      </c>
      <c r="F4965" s="8"/>
      <c r="G4965" s="8"/>
      <c r="H4965" s="15">
        <v>7</v>
      </c>
      <c r="I4965" s="13">
        <f t="shared" si="231"/>
        <v>2524</v>
      </c>
      <c r="J4965" s="8">
        <f t="shared" si="232"/>
        <v>2</v>
      </c>
      <c r="K4965" s="6">
        <f t="shared" si="233"/>
        <v>3</v>
      </c>
    </row>
    <row r="4966" spans="3:11" x14ac:dyDescent="0.25">
      <c r="C4966" s="14">
        <v>44576</v>
      </c>
      <c r="D4966" s="8">
        <v>0.67222222222222217</v>
      </c>
      <c r="E4966" s="76" t="s">
        <v>225</v>
      </c>
      <c r="F4966" s="8"/>
      <c r="G4966" s="8"/>
      <c r="H4966" s="15">
        <v>7</v>
      </c>
      <c r="I4966" s="13">
        <f t="shared" si="231"/>
        <v>2524</v>
      </c>
      <c r="J4966" s="8">
        <f t="shared" si="232"/>
        <v>1</v>
      </c>
      <c r="K4966" s="6">
        <f t="shared" si="233"/>
        <v>3</v>
      </c>
    </row>
    <row r="4967" spans="3:11" x14ac:dyDescent="0.25">
      <c r="C4967" s="14">
        <v>44576</v>
      </c>
      <c r="D4967" s="8">
        <v>0.73263888888888884</v>
      </c>
      <c r="E4967" s="76" t="s">
        <v>225</v>
      </c>
      <c r="F4967" s="8"/>
      <c r="G4967" s="8"/>
      <c r="H4967" s="15">
        <v>9</v>
      </c>
      <c r="I4967" s="13">
        <f t="shared" si="231"/>
        <v>2525</v>
      </c>
      <c r="J4967" s="8">
        <f t="shared" si="232"/>
        <v>3</v>
      </c>
      <c r="K4967" s="6">
        <f t="shared" si="233"/>
        <v>3</v>
      </c>
    </row>
    <row r="4968" spans="3:11" x14ac:dyDescent="0.25">
      <c r="C4968" s="14">
        <v>44576</v>
      </c>
      <c r="D4968" s="8">
        <v>0.73263888888888884</v>
      </c>
      <c r="E4968" s="76" t="s">
        <v>225</v>
      </c>
      <c r="F4968" s="8"/>
      <c r="G4968" s="8"/>
      <c r="H4968" s="15">
        <v>9</v>
      </c>
      <c r="I4968" s="13">
        <f t="shared" si="231"/>
        <v>2525</v>
      </c>
      <c r="J4968" s="8">
        <f t="shared" si="232"/>
        <v>2</v>
      </c>
      <c r="K4968" s="6">
        <f t="shared" si="233"/>
        <v>3</v>
      </c>
    </row>
    <row r="4969" spans="3:11" x14ac:dyDescent="0.25">
      <c r="C4969" s="14">
        <v>44576</v>
      </c>
      <c r="D4969" s="8">
        <v>0.73263888888888884</v>
      </c>
      <c r="E4969" s="76" t="s">
        <v>225</v>
      </c>
      <c r="F4969" s="8"/>
      <c r="G4969" s="8"/>
      <c r="H4969" s="15">
        <v>9</v>
      </c>
      <c r="I4969" s="13">
        <f t="shared" si="231"/>
        <v>2525</v>
      </c>
      <c r="J4969" s="8">
        <f t="shared" si="232"/>
        <v>1</v>
      </c>
      <c r="K4969" s="6">
        <f t="shared" si="233"/>
        <v>3</v>
      </c>
    </row>
    <row r="4970" spans="3:11" x14ac:dyDescent="0.25">
      <c r="C4970" s="14">
        <v>44583</v>
      </c>
      <c r="D4970" s="8">
        <v>0.57638888888888895</v>
      </c>
      <c r="E4970" s="76" t="s">
        <v>125</v>
      </c>
      <c r="F4970" s="8"/>
      <c r="G4970" s="8"/>
      <c r="H4970" s="15">
        <v>3</v>
      </c>
      <c r="I4970" s="13">
        <f t="shared" si="231"/>
        <v>2526</v>
      </c>
      <c r="J4970" s="8">
        <f t="shared" si="232"/>
        <v>2</v>
      </c>
      <c r="K4970" s="6">
        <f t="shared" si="233"/>
        <v>2</v>
      </c>
    </row>
    <row r="4971" spans="3:11" x14ac:dyDescent="0.25">
      <c r="C4971" s="14">
        <v>44583</v>
      </c>
      <c r="D4971" s="8">
        <v>0.57638888888888895</v>
      </c>
      <c r="E4971" s="76" t="s">
        <v>125</v>
      </c>
      <c r="F4971" s="8"/>
      <c r="G4971" s="8"/>
      <c r="H4971" s="15">
        <v>3</v>
      </c>
      <c r="I4971" s="13">
        <f t="shared" si="231"/>
        <v>2526</v>
      </c>
      <c r="J4971" s="8">
        <f t="shared" si="232"/>
        <v>1</v>
      </c>
      <c r="K4971" s="6">
        <f t="shared" si="233"/>
        <v>2</v>
      </c>
    </row>
    <row r="4972" spans="3:11" x14ac:dyDescent="0.25">
      <c r="C4972" s="14">
        <v>44583</v>
      </c>
      <c r="D4972" s="8">
        <v>0.625</v>
      </c>
      <c r="E4972" s="76" t="s">
        <v>125</v>
      </c>
      <c r="F4972" s="8"/>
      <c r="G4972" s="8"/>
      <c r="H4972" s="15">
        <v>5</v>
      </c>
      <c r="I4972" s="13">
        <f t="shared" si="231"/>
        <v>2527</v>
      </c>
      <c r="J4972" s="8">
        <f t="shared" si="232"/>
        <v>3</v>
      </c>
      <c r="K4972" s="6">
        <f t="shared" si="233"/>
        <v>3</v>
      </c>
    </row>
    <row r="4973" spans="3:11" x14ac:dyDescent="0.25">
      <c r="C4973" s="14">
        <v>44583</v>
      </c>
      <c r="D4973" s="8">
        <v>0.625</v>
      </c>
      <c r="E4973" s="76" t="s">
        <v>125</v>
      </c>
      <c r="F4973" s="8"/>
      <c r="G4973" s="8"/>
      <c r="H4973" s="15">
        <v>5</v>
      </c>
      <c r="I4973" s="13">
        <f t="shared" si="231"/>
        <v>2527</v>
      </c>
      <c r="J4973" s="8">
        <f t="shared" si="232"/>
        <v>2</v>
      </c>
      <c r="K4973" s="6">
        <f t="shared" si="233"/>
        <v>3</v>
      </c>
    </row>
    <row r="4974" spans="3:11" x14ac:dyDescent="0.25">
      <c r="C4974" s="14">
        <v>44583</v>
      </c>
      <c r="D4974" s="8">
        <v>0.625</v>
      </c>
      <c r="E4974" s="76" t="s">
        <v>125</v>
      </c>
      <c r="F4974" s="8"/>
      <c r="G4974" s="8"/>
      <c r="H4974" s="15">
        <v>5</v>
      </c>
      <c r="I4974" s="13">
        <f t="shared" si="231"/>
        <v>2527</v>
      </c>
      <c r="J4974" s="8">
        <f t="shared" si="232"/>
        <v>1</v>
      </c>
      <c r="K4974" s="6">
        <f t="shared" si="233"/>
        <v>3</v>
      </c>
    </row>
    <row r="4975" spans="3:11" x14ac:dyDescent="0.25">
      <c r="C4975" s="14">
        <v>44583</v>
      </c>
      <c r="D4975" s="8">
        <v>0.68055555555555547</v>
      </c>
      <c r="E4975" s="76" t="s">
        <v>125</v>
      </c>
      <c r="F4975" s="8"/>
      <c r="G4975" s="8"/>
      <c r="H4975" s="15">
        <v>7</v>
      </c>
      <c r="I4975" s="13">
        <f t="shared" si="231"/>
        <v>2528</v>
      </c>
      <c r="J4975" s="8">
        <f t="shared" si="232"/>
        <v>3</v>
      </c>
      <c r="K4975" s="6">
        <f t="shared" si="233"/>
        <v>3</v>
      </c>
    </row>
    <row r="4976" spans="3:11" x14ac:dyDescent="0.25">
      <c r="C4976" s="14">
        <v>44583</v>
      </c>
      <c r="D4976" s="8">
        <v>0.68055555555555547</v>
      </c>
      <c r="E4976" s="76" t="s">
        <v>125</v>
      </c>
      <c r="F4976" s="8"/>
      <c r="G4976" s="8"/>
      <c r="H4976" s="15">
        <v>7</v>
      </c>
      <c r="I4976" s="13">
        <f t="shared" si="231"/>
        <v>2528</v>
      </c>
      <c r="J4976" s="8">
        <f t="shared" si="232"/>
        <v>2</v>
      </c>
      <c r="K4976" s="6">
        <f t="shared" si="233"/>
        <v>3</v>
      </c>
    </row>
    <row r="4977" spans="3:11" x14ac:dyDescent="0.25">
      <c r="C4977" s="14">
        <v>44583</v>
      </c>
      <c r="D4977" s="8">
        <v>0.68055555555555547</v>
      </c>
      <c r="E4977" s="76" t="s">
        <v>125</v>
      </c>
      <c r="F4977" s="8"/>
      <c r="G4977" s="8"/>
      <c r="H4977" s="15">
        <v>7</v>
      </c>
      <c r="I4977" s="13">
        <f t="shared" si="231"/>
        <v>2528</v>
      </c>
      <c r="J4977" s="8">
        <f t="shared" si="232"/>
        <v>1</v>
      </c>
      <c r="K4977" s="6">
        <f t="shared" si="233"/>
        <v>3</v>
      </c>
    </row>
    <row r="4978" spans="3:11" x14ac:dyDescent="0.25">
      <c r="C4978" s="14">
        <v>44583</v>
      </c>
      <c r="D4978" s="8">
        <v>0.70833333333333337</v>
      </c>
      <c r="E4978" s="76" t="s">
        <v>125</v>
      </c>
      <c r="F4978" s="8"/>
      <c r="G4978" s="8"/>
      <c r="H4978" s="15">
        <v>8</v>
      </c>
      <c r="I4978" s="13">
        <f t="shared" si="231"/>
        <v>2529</v>
      </c>
      <c r="J4978" s="8">
        <f t="shared" si="232"/>
        <v>3</v>
      </c>
      <c r="K4978" s="6">
        <f t="shared" si="233"/>
        <v>3</v>
      </c>
    </row>
    <row r="4979" spans="3:11" x14ac:dyDescent="0.25">
      <c r="C4979" s="14">
        <v>44583</v>
      </c>
      <c r="D4979" s="8">
        <v>0.70833333333333337</v>
      </c>
      <c r="E4979" s="76" t="s">
        <v>125</v>
      </c>
      <c r="F4979" s="8"/>
      <c r="G4979" s="8"/>
      <c r="H4979" s="15">
        <v>8</v>
      </c>
      <c r="I4979" s="13">
        <f t="shared" si="231"/>
        <v>2529</v>
      </c>
      <c r="J4979" s="8">
        <f t="shared" si="232"/>
        <v>2</v>
      </c>
      <c r="K4979" s="6">
        <f t="shared" si="233"/>
        <v>3</v>
      </c>
    </row>
    <row r="4980" spans="3:11" x14ac:dyDescent="0.25">
      <c r="C4980" s="14">
        <v>44583</v>
      </c>
      <c r="D4980" s="8">
        <v>0.70833333333333337</v>
      </c>
      <c r="E4980" s="76" t="s">
        <v>125</v>
      </c>
      <c r="F4980" s="8"/>
      <c r="G4980" s="8"/>
      <c r="H4980" s="15">
        <v>8</v>
      </c>
      <c r="I4980" s="13">
        <f t="shared" si="231"/>
        <v>2529</v>
      </c>
      <c r="J4980" s="8">
        <f t="shared" si="232"/>
        <v>1</v>
      </c>
      <c r="K4980" s="6">
        <f t="shared" si="233"/>
        <v>3</v>
      </c>
    </row>
    <row r="4981" spans="3:11" x14ac:dyDescent="0.25">
      <c r="C4981" s="14">
        <v>44587</v>
      </c>
      <c r="D4981" s="8">
        <v>0.65277777777777779</v>
      </c>
      <c r="E4981" s="76" t="s">
        <v>107</v>
      </c>
      <c r="F4981" s="8"/>
      <c r="G4981" s="8"/>
      <c r="H4981" s="15">
        <v>5</v>
      </c>
      <c r="I4981" s="13">
        <f t="shared" si="231"/>
        <v>2530</v>
      </c>
      <c r="J4981" s="8">
        <f t="shared" si="232"/>
        <v>3</v>
      </c>
      <c r="K4981" s="6">
        <f t="shared" si="233"/>
        <v>3</v>
      </c>
    </row>
    <row r="4982" spans="3:11" x14ac:dyDescent="0.25">
      <c r="C4982" s="14">
        <v>44587</v>
      </c>
      <c r="D4982" s="8">
        <v>0.65277777777777779</v>
      </c>
      <c r="E4982" s="76" t="s">
        <v>107</v>
      </c>
      <c r="F4982" s="8"/>
      <c r="G4982" s="8"/>
      <c r="H4982" s="15">
        <v>5</v>
      </c>
      <c r="I4982" s="13">
        <f t="shared" si="231"/>
        <v>2530</v>
      </c>
      <c r="J4982" s="8">
        <f t="shared" si="232"/>
        <v>2</v>
      </c>
      <c r="K4982" s="6">
        <f t="shared" si="233"/>
        <v>3</v>
      </c>
    </row>
    <row r="4983" spans="3:11" x14ac:dyDescent="0.25">
      <c r="C4983" s="14">
        <v>44587</v>
      </c>
      <c r="D4983" s="8">
        <v>0.65277777777777779</v>
      </c>
      <c r="E4983" s="76" t="s">
        <v>107</v>
      </c>
      <c r="F4983" s="8"/>
      <c r="G4983" s="8"/>
      <c r="H4983" s="15">
        <v>5</v>
      </c>
      <c r="I4983" s="13">
        <f t="shared" si="231"/>
        <v>2530</v>
      </c>
      <c r="J4983" s="8">
        <f t="shared" si="232"/>
        <v>1</v>
      </c>
      <c r="K4983" s="6">
        <f t="shared" si="233"/>
        <v>3</v>
      </c>
    </row>
    <row r="4984" spans="3:11" x14ac:dyDescent="0.25">
      <c r="C4984" s="14">
        <v>44587</v>
      </c>
      <c r="D4984" s="8">
        <v>0.68055555555555547</v>
      </c>
      <c r="E4984" s="76" t="s">
        <v>107</v>
      </c>
      <c r="F4984" s="8"/>
      <c r="G4984" s="8"/>
      <c r="H4984" s="15">
        <v>6</v>
      </c>
      <c r="I4984" s="13">
        <f t="shared" si="231"/>
        <v>2531</v>
      </c>
      <c r="J4984" s="8">
        <f t="shared" si="232"/>
        <v>3</v>
      </c>
      <c r="K4984" s="6">
        <f t="shared" si="233"/>
        <v>3</v>
      </c>
    </row>
    <row r="4985" spans="3:11" x14ac:dyDescent="0.25">
      <c r="C4985" s="14">
        <v>44587</v>
      </c>
      <c r="D4985" s="8">
        <v>0.68055555555555547</v>
      </c>
      <c r="E4985" s="76" t="s">
        <v>107</v>
      </c>
      <c r="F4985" s="8"/>
      <c r="G4985" s="8"/>
      <c r="H4985" s="15">
        <v>6</v>
      </c>
      <c r="I4985" s="13">
        <f t="shared" si="231"/>
        <v>2531</v>
      </c>
      <c r="J4985" s="8">
        <f t="shared" si="232"/>
        <v>2</v>
      </c>
      <c r="K4985" s="6">
        <f t="shared" si="233"/>
        <v>3</v>
      </c>
    </row>
    <row r="4986" spans="3:11" x14ac:dyDescent="0.25">
      <c r="C4986" s="14">
        <v>44587</v>
      </c>
      <c r="D4986" s="8">
        <v>0.68055555555555547</v>
      </c>
      <c r="E4986" s="76" t="s">
        <v>107</v>
      </c>
      <c r="F4986" s="8"/>
      <c r="G4986" s="8"/>
      <c r="H4986" s="15">
        <v>6</v>
      </c>
      <c r="I4986" s="13">
        <f t="shared" si="231"/>
        <v>2531</v>
      </c>
      <c r="J4986" s="8">
        <f t="shared" si="232"/>
        <v>1</v>
      </c>
      <c r="K4986" s="6">
        <f t="shared" si="233"/>
        <v>3</v>
      </c>
    </row>
    <row r="4987" spans="3:11" x14ac:dyDescent="0.25">
      <c r="C4987" s="14">
        <v>44590</v>
      </c>
      <c r="D4987" s="8">
        <v>0.52777777777777779</v>
      </c>
      <c r="E4987" s="76" t="s">
        <v>125</v>
      </c>
      <c r="F4987" s="8"/>
      <c r="G4987" s="8"/>
      <c r="H4987" s="15">
        <v>2</v>
      </c>
      <c r="I4987" s="13">
        <f t="shared" si="231"/>
        <v>2532</v>
      </c>
      <c r="J4987" s="8">
        <f t="shared" si="232"/>
        <v>3</v>
      </c>
      <c r="K4987" s="6">
        <f t="shared" si="233"/>
        <v>3</v>
      </c>
    </row>
    <row r="4988" spans="3:11" x14ac:dyDescent="0.25">
      <c r="C4988" s="14">
        <v>44590</v>
      </c>
      <c r="D4988" s="8">
        <v>0.52777777777777779</v>
      </c>
      <c r="E4988" s="76" t="s">
        <v>125</v>
      </c>
      <c r="F4988" s="8"/>
      <c r="G4988" s="8"/>
      <c r="H4988" s="15">
        <v>2</v>
      </c>
      <c r="I4988" s="13">
        <f t="shared" si="231"/>
        <v>2532</v>
      </c>
      <c r="J4988" s="8">
        <f t="shared" si="232"/>
        <v>2</v>
      </c>
      <c r="K4988" s="6">
        <f t="shared" si="233"/>
        <v>3</v>
      </c>
    </row>
    <row r="4989" spans="3:11" x14ac:dyDescent="0.25">
      <c r="C4989" s="14">
        <v>44590</v>
      </c>
      <c r="D4989" s="8">
        <v>0.52777777777777779</v>
      </c>
      <c r="E4989" s="76" t="s">
        <v>125</v>
      </c>
      <c r="F4989" s="8"/>
      <c r="G4989" s="8"/>
      <c r="H4989" s="15">
        <v>2</v>
      </c>
      <c r="I4989" s="13">
        <f t="shared" si="231"/>
        <v>2532</v>
      </c>
      <c r="J4989" s="8">
        <f t="shared" si="232"/>
        <v>1</v>
      </c>
      <c r="K4989" s="6">
        <f t="shared" si="233"/>
        <v>3</v>
      </c>
    </row>
    <row r="4990" spans="3:11" x14ac:dyDescent="0.25">
      <c r="C4990" s="14">
        <v>44590</v>
      </c>
      <c r="D4990" s="8">
        <v>0.57638888888888895</v>
      </c>
      <c r="E4990" s="76" t="s">
        <v>125</v>
      </c>
      <c r="F4990" s="8"/>
      <c r="G4990" s="8"/>
      <c r="H4990" s="15">
        <v>3</v>
      </c>
      <c r="I4990" s="13">
        <f t="shared" si="231"/>
        <v>2533</v>
      </c>
      <c r="J4990" s="8">
        <f t="shared" si="232"/>
        <v>3</v>
      </c>
      <c r="K4990" s="6">
        <f t="shared" si="233"/>
        <v>3</v>
      </c>
    </row>
    <row r="4991" spans="3:11" x14ac:dyDescent="0.25">
      <c r="C4991" s="14">
        <v>44590</v>
      </c>
      <c r="D4991" s="8">
        <v>0.57638888888888895</v>
      </c>
      <c r="E4991" s="76" t="s">
        <v>125</v>
      </c>
      <c r="F4991" s="8"/>
      <c r="G4991" s="8"/>
      <c r="H4991" s="15">
        <v>3</v>
      </c>
      <c r="I4991" s="13">
        <f t="shared" si="231"/>
        <v>2533</v>
      </c>
      <c r="J4991" s="8">
        <f t="shared" si="232"/>
        <v>2</v>
      </c>
      <c r="K4991" s="6">
        <f t="shared" si="233"/>
        <v>3</v>
      </c>
    </row>
    <row r="4992" spans="3:11" x14ac:dyDescent="0.25">
      <c r="C4992" s="14">
        <v>44590</v>
      </c>
      <c r="D4992" s="8">
        <v>0.57638888888888895</v>
      </c>
      <c r="E4992" s="76" t="s">
        <v>125</v>
      </c>
      <c r="F4992" s="8"/>
      <c r="G4992" s="8"/>
      <c r="H4992" s="15">
        <v>3</v>
      </c>
      <c r="I4992" s="13">
        <f t="shared" si="231"/>
        <v>2533</v>
      </c>
      <c r="J4992" s="8">
        <f t="shared" si="232"/>
        <v>1</v>
      </c>
      <c r="K4992" s="6">
        <f t="shared" si="233"/>
        <v>3</v>
      </c>
    </row>
    <row r="4993" spans="3:11" x14ac:dyDescent="0.25">
      <c r="C4993" s="14">
        <v>44590</v>
      </c>
      <c r="D4993" s="8">
        <v>0.68055555555555547</v>
      </c>
      <c r="E4993" s="76" t="s">
        <v>125</v>
      </c>
      <c r="F4993" s="8"/>
      <c r="G4993" s="8"/>
      <c r="H4993" s="15">
        <v>7</v>
      </c>
      <c r="I4993" s="13">
        <f t="shared" si="231"/>
        <v>2534</v>
      </c>
      <c r="J4993" s="8">
        <f t="shared" si="232"/>
        <v>3</v>
      </c>
      <c r="K4993" s="6">
        <f t="shared" si="233"/>
        <v>3</v>
      </c>
    </row>
    <row r="4994" spans="3:11" x14ac:dyDescent="0.25">
      <c r="C4994" s="14">
        <v>44590</v>
      </c>
      <c r="D4994" s="8">
        <v>0.68055555555555547</v>
      </c>
      <c r="E4994" s="76" t="s">
        <v>125</v>
      </c>
      <c r="F4994" s="8"/>
      <c r="G4994" s="8"/>
      <c r="H4994" s="15">
        <v>7</v>
      </c>
      <c r="I4994" s="13">
        <f t="shared" si="231"/>
        <v>2534</v>
      </c>
      <c r="J4994" s="8">
        <f t="shared" si="232"/>
        <v>2</v>
      </c>
      <c r="K4994" s="6">
        <f t="shared" si="233"/>
        <v>3</v>
      </c>
    </row>
    <row r="4995" spans="3:11" x14ac:dyDescent="0.25">
      <c r="C4995" s="14">
        <v>44590</v>
      </c>
      <c r="D4995" s="8">
        <v>0.68055555555555547</v>
      </c>
      <c r="E4995" s="76" t="s">
        <v>125</v>
      </c>
      <c r="F4995" s="8"/>
      <c r="G4995" s="8"/>
      <c r="H4995" s="15">
        <v>7</v>
      </c>
      <c r="I4995" s="13">
        <f t="shared" si="231"/>
        <v>2534</v>
      </c>
      <c r="J4995" s="8">
        <f t="shared" si="232"/>
        <v>1</v>
      </c>
      <c r="K4995" s="6">
        <f t="shared" si="233"/>
        <v>3</v>
      </c>
    </row>
    <row r="4996" spans="3:11" x14ac:dyDescent="0.25">
      <c r="C4996" s="14">
        <v>44597</v>
      </c>
      <c r="D4996" s="8">
        <v>0.57638888888888895</v>
      </c>
      <c r="E4996" s="76" t="s">
        <v>107</v>
      </c>
      <c r="F4996" s="8"/>
      <c r="G4996" s="8"/>
      <c r="H4996" s="15">
        <v>3</v>
      </c>
      <c r="I4996" s="13">
        <f t="shared" si="231"/>
        <v>2535</v>
      </c>
      <c r="J4996" s="8">
        <f t="shared" si="232"/>
        <v>3</v>
      </c>
      <c r="K4996" s="6">
        <f t="shared" si="233"/>
        <v>3</v>
      </c>
    </row>
    <row r="4997" spans="3:11" x14ac:dyDescent="0.25">
      <c r="C4997" s="14">
        <v>44597</v>
      </c>
      <c r="D4997" s="8">
        <v>0.57638888888888895</v>
      </c>
      <c r="E4997" s="76" t="s">
        <v>107</v>
      </c>
      <c r="F4997" s="8"/>
      <c r="G4997" s="8"/>
      <c r="H4997" s="15">
        <v>3</v>
      </c>
      <c r="I4997" s="13">
        <f t="shared" si="231"/>
        <v>2535</v>
      </c>
      <c r="J4997" s="8">
        <f t="shared" si="232"/>
        <v>2</v>
      </c>
      <c r="K4997" s="6">
        <f t="shared" si="233"/>
        <v>3</v>
      </c>
    </row>
    <row r="4998" spans="3:11" x14ac:dyDescent="0.25">
      <c r="C4998" s="14">
        <v>44597</v>
      </c>
      <c r="D4998" s="8">
        <v>0.57638888888888895</v>
      </c>
      <c r="E4998" s="76" t="s">
        <v>107</v>
      </c>
      <c r="F4998" s="8"/>
      <c r="G4998" s="8"/>
      <c r="H4998" s="15">
        <v>3</v>
      </c>
      <c r="I4998" s="13">
        <f t="shared" ref="I4998:I5061" si="234">IF(AND(C4998=C4997,H4998=H4997,D4997=D4998),I4997,I4997+1)</f>
        <v>2535</v>
      </c>
      <c r="J4998" s="8">
        <f t="shared" ref="J4998:J5061" si="235">IF(I4998=I5000,3,IF(I4998=I4999,2,1))</f>
        <v>1</v>
      </c>
      <c r="K4998" s="6">
        <f t="shared" ref="K4998:K5061" si="236">IF(J4996=3,3,IF(J4997=3,3,IF(J4997=2,2,J4998)))</f>
        <v>3</v>
      </c>
    </row>
    <row r="4999" spans="3:11" x14ac:dyDescent="0.25">
      <c r="C4999" s="14">
        <v>44597</v>
      </c>
      <c r="D4999" s="8">
        <v>0.65625</v>
      </c>
      <c r="E4999" s="76" t="s">
        <v>107</v>
      </c>
      <c r="F4999" s="8"/>
      <c r="G4999" s="8"/>
      <c r="H4999" s="15">
        <v>6</v>
      </c>
      <c r="I4999" s="13">
        <f t="shared" si="234"/>
        <v>2536</v>
      </c>
      <c r="J4999" s="8">
        <f t="shared" si="235"/>
        <v>3</v>
      </c>
      <c r="K4999" s="6">
        <f t="shared" si="236"/>
        <v>3</v>
      </c>
    </row>
    <row r="5000" spans="3:11" x14ac:dyDescent="0.25">
      <c r="C5000" s="14">
        <v>44597</v>
      </c>
      <c r="D5000" s="8">
        <v>0.65625</v>
      </c>
      <c r="E5000" s="76" t="s">
        <v>107</v>
      </c>
      <c r="F5000" s="8"/>
      <c r="G5000" s="8"/>
      <c r="H5000" s="15">
        <v>6</v>
      </c>
      <c r="I5000" s="13">
        <f t="shared" si="234"/>
        <v>2536</v>
      </c>
      <c r="J5000" s="8">
        <f t="shared" si="235"/>
        <v>2</v>
      </c>
      <c r="K5000" s="6">
        <f t="shared" si="236"/>
        <v>3</v>
      </c>
    </row>
    <row r="5001" spans="3:11" x14ac:dyDescent="0.25">
      <c r="C5001" s="14">
        <v>44597</v>
      </c>
      <c r="D5001" s="8">
        <v>0.65625</v>
      </c>
      <c r="E5001" s="76" t="s">
        <v>107</v>
      </c>
      <c r="F5001" s="8"/>
      <c r="G5001" s="8"/>
      <c r="H5001" s="15">
        <v>6</v>
      </c>
      <c r="I5001" s="13">
        <f t="shared" si="234"/>
        <v>2536</v>
      </c>
      <c r="J5001" s="8">
        <f t="shared" si="235"/>
        <v>1</v>
      </c>
      <c r="K5001" s="6">
        <f t="shared" si="236"/>
        <v>3</v>
      </c>
    </row>
    <row r="5002" spans="3:11" x14ac:dyDescent="0.25">
      <c r="C5002" s="14">
        <v>44597</v>
      </c>
      <c r="D5002" s="8">
        <v>0.68402777777777779</v>
      </c>
      <c r="E5002" s="76" t="s">
        <v>107</v>
      </c>
      <c r="F5002" s="8"/>
      <c r="G5002" s="8"/>
      <c r="H5002" s="15">
        <v>7</v>
      </c>
      <c r="I5002" s="13">
        <f t="shared" si="234"/>
        <v>2537</v>
      </c>
      <c r="J5002" s="8">
        <f t="shared" si="235"/>
        <v>3</v>
      </c>
      <c r="K5002" s="6">
        <f t="shared" si="236"/>
        <v>3</v>
      </c>
    </row>
    <row r="5003" spans="3:11" x14ac:dyDescent="0.25">
      <c r="C5003" s="14">
        <v>44597</v>
      </c>
      <c r="D5003" s="8">
        <v>0.68402777777777779</v>
      </c>
      <c r="E5003" s="76" t="s">
        <v>107</v>
      </c>
      <c r="F5003" s="8"/>
      <c r="G5003" s="8"/>
      <c r="H5003" s="15">
        <v>7</v>
      </c>
      <c r="I5003" s="13">
        <f t="shared" si="234"/>
        <v>2537</v>
      </c>
      <c r="J5003" s="8">
        <f t="shared" si="235"/>
        <v>2</v>
      </c>
      <c r="K5003" s="6">
        <f t="shared" si="236"/>
        <v>3</v>
      </c>
    </row>
    <row r="5004" spans="3:11" x14ac:dyDescent="0.25">
      <c r="C5004" s="14">
        <v>44597</v>
      </c>
      <c r="D5004" s="8">
        <v>0.68402777777777779</v>
      </c>
      <c r="E5004" s="76" t="s">
        <v>107</v>
      </c>
      <c r="F5004" s="8"/>
      <c r="G5004" s="8"/>
      <c r="H5004" s="15">
        <v>7</v>
      </c>
      <c r="I5004" s="13">
        <f t="shared" si="234"/>
        <v>2537</v>
      </c>
      <c r="J5004" s="8">
        <f t="shared" si="235"/>
        <v>1</v>
      </c>
      <c r="K5004" s="6">
        <f t="shared" si="236"/>
        <v>3</v>
      </c>
    </row>
    <row r="5005" spans="3:11" x14ac:dyDescent="0.25">
      <c r="C5005" s="14">
        <v>44597</v>
      </c>
      <c r="D5005" s="8">
        <v>0.73611111111111116</v>
      </c>
      <c r="E5005" s="76" t="s">
        <v>107</v>
      </c>
      <c r="F5005" s="8"/>
      <c r="G5005" s="8"/>
      <c r="H5005" s="15">
        <v>9</v>
      </c>
      <c r="I5005" s="13">
        <f t="shared" si="234"/>
        <v>2538</v>
      </c>
      <c r="J5005" s="8">
        <f t="shared" si="235"/>
        <v>3</v>
      </c>
      <c r="K5005" s="6">
        <f t="shared" si="236"/>
        <v>3</v>
      </c>
    </row>
    <row r="5006" spans="3:11" x14ac:dyDescent="0.25">
      <c r="C5006" s="14">
        <v>44597</v>
      </c>
      <c r="D5006" s="8">
        <v>0.73611111111111116</v>
      </c>
      <c r="E5006" s="76" t="s">
        <v>107</v>
      </c>
      <c r="F5006" s="8"/>
      <c r="G5006" s="8"/>
      <c r="H5006" s="15">
        <v>9</v>
      </c>
      <c r="I5006" s="13">
        <f t="shared" si="234"/>
        <v>2538</v>
      </c>
      <c r="J5006" s="8">
        <f t="shared" si="235"/>
        <v>2</v>
      </c>
      <c r="K5006" s="6">
        <f t="shared" si="236"/>
        <v>3</v>
      </c>
    </row>
    <row r="5007" spans="3:11" x14ac:dyDescent="0.25">
      <c r="C5007" s="14">
        <v>44597</v>
      </c>
      <c r="D5007" s="8">
        <v>0.73611111111111116</v>
      </c>
      <c r="E5007" s="76" t="s">
        <v>107</v>
      </c>
      <c r="F5007" s="8"/>
      <c r="G5007" s="8"/>
      <c r="H5007" s="15">
        <v>9</v>
      </c>
      <c r="I5007" s="13">
        <f t="shared" si="234"/>
        <v>2538</v>
      </c>
      <c r="J5007" s="8">
        <f t="shared" si="235"/>
        <v>1</v>
      </c>
      <c r="K5007" s="6">
        <f t="shared" si="236"/>
        <v>3</v>
      </c>
    </row>
    <row r="5008" spans="3:11" x14ac:dyDescent="0.25">
      <c r="C5008" s="14">
        <v>44604</v>
      </c>
      <c r="D5008" s="8">
        <v>0.52777777777777779</v>
      </c>
      <c r="E5008" s="76" t="s">
        <v>107</v>
      </c>
      <c r="F5008" s="8"/>
      <c r="G5008" s="8"/>
      <c r="H5008" s="15">
        <v>1</v>
      </c>
      <c r="I5008" s="13">
        <f t="shared" si="234"/>
        <v>2539</v>
      </c>
      <c r="J5008" s="8">
        <f t="shared" si="235"/>
        <v>3</v>
      </c>
      <c r="K5008" s="6">
        <f t="shared" si="236"/>
        <v>3</v>
      </c>
    </row>
    <row r="5009" spans="3:11" x14ac:dyDescent="0.25">
      <c r="C5009" s="14">
        <v>44604</v>
      </c>
      <c r="D5009" s="8">
        <v>0.52777777777777779</v>
      </c>
      <c r="E5009" s="76" t="s">
        <v>107</v>
      </c>
      <c r="F5009" s="8"/>
      <c r="G5009" s="8"/>
      <c r="H5009" s="15">
        <v>1</v>
      </c>
      <c r="I5009" s="13">
        <f t="shared" si="234"/>
        <v>2539</v>
      </c>
      <c r="J5009" s="8">
        <f t="shared" si="235"/>
        <v>2</v>
      </c>
      <c r="K5009" s="6">
        <f t="shared" si="236"/>
        <v>3</v>
      </c>
    </row>
    <row r="5010" spans="3:11" x14ac:dyDescent="0.25">
      <c r="C5010" s="14">
        <v>44604</v>
      </c>
      <c r="D5010" s="8">
        <v>0.52777777777777779</v>
      </c>
      <c r="E5010" s="76" t="s">
        <v>107</v>
      </c>
      <c r="F5010" s="8"/>
      <c r="G5010" s="8"/>
      <c r="H5010" s="15">
        <v>1</v>
      </c>
      <c r="I5010" s="13">
        <f t="shared" si="234"/>
        <v>2539</v>
      </c>
      <c r="J5010" s="8">
        <f t="shared" si="235"/>
        <v>1</v>
      </c>
      <c r="K5010" s="6">
        <f t="shared" si="236"/>
        <v>3</v>
      </c>
    </row>
    <row r="5011" spans="3:11" x14ac:dyDescent="0.25">
      <c r="C5011" s="14">
        <v>44604</v>
      </c>
      <c r="D5011" s="8">
        <v>0.65625</v>
      </c>
      <c r="E5011" s="76" t="s">
        <v>107</v>
      </c>
      <c r="F5011" s="8"/>
      <c r="G5011" s="8"/>
      <c r="H5011" s="15">
        <v>6</v>
      </c>
      <c r="I5011" s="13">
        <f t="shared" si="234"/>
        <v>2540</v>
      </c>
      <c r="J5011" s="8">
        <f t="shared" si="235"/>
        <v>3</v>
      </c>
      <c r="K5011" s="6">
        <f t="shared" si="236"/>
        <v>3</v>
      </c>
    </row>
    <row r="5012" spans="3:11" x14ac:dyDescent="0.25">
      <c r="C5012" s="14">
        <v>44604</v>
      </c>
      <c r="D5012" s="8">
        <v>0.65625</v>
      </c>
      <c r="E5012" s="76" t="s">
        <v>107</v>
      </c>
      <c r="F5012" s="8"/>
      <c r="G5012" s="8"/>
      <c r="H5012" s="15">
        <v>6</v>
      </c>
      <c r="I5012" s="13">
        <f t="shared" si="234"/>
        <v>2540</v>
      </c>
      <c r="J5012" s="8">
        <f t="shared" si="235"/>
        <v>2</v>
      </c>
      <c r="K5012" s="6">
        <f t="shared" si="236"/>
        <v>3</v>
      </c>
    </row>
    <row r="5013" spans="3:11" x14ac:dyDescent="0.25">
      <c r="C5013" s="14">
        <v>44604</v>
      </c>
      <c r="D5013" s="8">
        <v>0.65625</v>
      </c>
      <c r="E5013" s="76" t="s">
        <v>107</v>
      </c>
      <c r="F5013" s="8"/>
      <c r="G5013" s="8"/>
      <c r="H5013" s="15">
        <v>6</v>
      </c>
      <c r="I5013" s="13">
        <f t="shared" si="234"/>
        <v>2540</v>
      </c>
      <c r="J5013" s="8">
        <f t="shared" si="235"/>
        <v>1</v>
      </c>
      <c r="K5013" s="6">
        <f t="shared" si="236"/>
        <v>3</v>
      </c>
    </row>
    <row r="5014" spans="3:11" x14ac:dyDescent="0.25">
      <c r="C5014" s="14">
        <v>44604</v>
      </c>
      <c r="D5014" s="8">
        <v>0.68402777777777779</v>
      </c>
      <c r="E5014" s="76" t="s">
        <v>107</v>
      </c>
      <c r="F5014" s="8"/>
      <c r="G5014" s="8"/>
      <c r="H5014" s="15">
        <v>7</v>
      </c>
      <c r="I5014" s="13">
        <f t="shared" si="234"/>
        <v>2541</v>
      </c>
      <c r="J5014" s="8">
        <f t="shared" si="235"/>
        <v>3</v>
      </c>
      <c r="K5014" s="6">
        <f t="shared" si="236"/>
        <v>3</v>
      </c>
    </row>
    <row r="5015" spans="3:11" x14ac:dyDescent="0.25">
      <c r="C5015" s="14">
        <v>44604</v>
      </c>
      <c r="D5015" s="8">
        <v>0.68402777777777779</v>
      </c>
      <c r="E5015" s="76" t="s">
        <v>107</v>
      </c>
      <c r="F5015" s="8"/>
      <c r="G5015" s="8"/>
      <c r="H5015" s="15">
        <v>7</v>
      </c>
      <c r="I5015" s="13">
        <f t="shared" si="234"/>
        <v>2541</v>
      </c>
      <c r="J5015" s="8">
        <f t="shared" si="235"/>
        <v>2</v>
      </c>
      <c r="K5015" s="6">
        <f t="shared" si="236"/>
        <v>3</v>
      </c>
    </row>
    <row r="5016" spans="3:11" x14ac:dyDescent="0.25">
      <c r="C5016" s="14">
        <v>44604</v>
      </c>
      <c r="D5016" s="8">
        <v>0.68402777777777779</v>
      </c>
      <c r="E5016" s="76" t="s">
        <v>107</v>
      </c>
      <c r="F5016" s="8"/>
      <c r="G5016" s="8"/>
      <c r="H5016" s="15">
        <v>7</v>
      </c>
      <c r="I5016" s="13">
        <f t="shared" si="234"/>
        <v>2541</v>
      </c>
      <c r="J5016" s="8">
        <f t="shared" si="235"/>
        <v>1</v>
      </c>
      <c r="K5016" s="6">
        <f t="shared" si="236"/>
        <v>3</v>
      </c>
    </row>
    <row r="5017" spans="3:11" x14ac:dyDescent="0.25">
      <c r="C5017" s="14">
        <v>44604</v>
      </c>
      <c r="D5017" s="8">
        <v>0.71180555555555547</v>
      </c>
      <c r="E5017" s="76" t="s">
        <v>107</v>
      </c>
      <c r="F5017" s="8"/>
      <c r="G5017" s="8"/>
      <c r="H5017" s="15">
        <v>8</v>
      </c>
      <c r="I5017" s="13">
        <f t="shared" si="234"/>
        <v>2542</v>
      </c>
      <c r="J5017" s="8">
        <f t="shared" si="235"/>
        <v>3</v>
      </c>
      <c r="K5017" s="6">
        <f t="shared" si="236"/>
        <v>3</v>
      </c>
    </row>
    <row r="5018" spans="3:11" x14ac:dyDescent="0.25">
      <c r="C5018" s="14">
        <v>44604</v>
      </c>
      <c r="D5018" s="8">
        <v>0.71180555555555547</v>
      </c>
      <c r="E5018" s="76" t="s">
        <v>107</v>
      </c>
      <c r="F5018" s="8"/>
      <c r="G5018" s="8"/>
      <c r="H5018" s="15">
        <v>8</v>
      </c>
      <c r="I5018" s="13">
        <f t="shared" si="234"/>
        <v>2542</v>
      </c>
      <c r="J5018" s="8">
        <f t="shared" si="235"/>
        <v>2</v>
      </c>
      <c r="K5018" s="6">
        <f t="shared" si="236"/>
        <v>3</v>
      </c>
    </row>
    <row r="5019" spans="3:11" x14ac:dyDescent="0.25">
      <c r="C5019" s="14">
        <v>44604</v>
      </c>
      <c r="D5019" s="8">
        <v>0.71180555555555547</v>
      </c>
      <c r="E5019" s="76" t="s">
        <v>107</v>
      </c>
      <c r="F5019" s="8"/>
      <c r="G5019" s="8"/>
      <c r="H5019" s="15">
        <v>8</v>
      </c>
      <c r="I5019" s="13">
        <f t="shared" si="234"/>
        <v>2542</v>
      </c>
      <c r="J5019" s="8">
        <f t="shared" si="235"/>
        <v>1</v>
      </c>
      <c r="K5019" s="6">
        <f t="shared" si="236"/>
        <v>3</v>
      </c>
    </row>
    <row r="5020" spans="3:11" x14ac:dyDescent="0.25">
      <c r="C5020" s="14">
        <v>44604</v>
      </c>
      <c r="D5020" s="8">
        <v>0.73611111111111116</v>
      </c>
      <c r="E5020" s="76" t="s">
        <v>107</v>
      </c>
      <c r="F5020" s="8"/>
      <c r="G5020" s="8"/>
      <c r="H5020" s="15">
        <v>9</v>
      </c>
      <c r="I5020" s="13">
        <f t="shared" si="234"/>
        <v>2543</v>
      </c>
      <c r="J5020" s="8">
        <f t="shared" si="235"/>
        <v>2</v>
      </c>
      <c r="K5020" s="6">
        <f t="shared" si="236"/>
        <v>2</v>
      </c>
    </row>
    <row r="5021" spans="3:11" x14ac:dyDescent="0.25">
      <c r="C5021" s="14">
        <v>44604</v>
      </c>
      <c r="D5021" s="8">
        <v>0.73611111111111116</v>
      </c>
      <c r="E5021" s="76" t="s">
        <v>107</v>
      </c>
      <c r="F5021" s="8"/>
      <c r="G5021" s="8"/>
      <c r="H5021" s="15">
        <v>9</v>
      </c>
      <c r="I5021" s="13">
        <f t="shared" si="234"/>
        <v>2543</v>
      </c>
      <c r="J5021" s="8">
        <f t="shared" si="235"/>
        <v>1</v>
      </c>
      <c r="K5021" s="6">
        <f t="shared" si="236"/>
        <v>2</v>
      </c>
    </row>
    <row r="5022" spans="3:11" x14ac:dyDescent="0.25">
      <c r="C5022" s="14">
        <v>44611</v>
      </c>
      <c r="D5022" s="8">
        <v>0.52777777777777779</v>
      </c>
      <c r="E5022" s="76" t="s">
        <v>225</v>
      </c>
      <c r="F5022" s="8"/>
      <c r="G5022" s="8"/>
      <c r="H5022" s="15">
        <v>1</v>
      </c>
      <c r="I5022" s="13">
        <f t="shared" si="234"/>
        <v>2544</v>
      </c>
      <c r="J5022" s="8">
        <f t="shared" si="235"/>
        <v>3</v>
      </c>
      <c r="K5022" s="6">
        <f t="shared" si="236"/>
        <v>3</v>
      </c>
    </row>
    <row r="5023" spans="3:11" x14ac:dyDescent="0.25">
      <c r="C5023" s="14">
        <v>44611</v>
      </c>
      <c r="D5023" s="8">
        <v>0.52777777777777779</v>
      </c>
      <c r="E5023" s="76" t="s">
        <v>225</v>
      </c>
      <c r="F5023" s="8"/>
      <c r="G5023" s="8"/>
      <c r="H5023" s="15">
        <v>1</v>
      </c>
      <c r="I5023" s="13">
        <f t="shared" si="234"/>
        <v>2544</v>
      </c>
      <c r="J5023" s="8">
        <f t="shared" si="235"/>
        <v>2</v>
      </c>
      <c r="K5023" s="6">
        <f t="shared" si="236"/>
        <v>3</v>
      </c>
    </row>
    <row r="5024" spans="3:11" x14ac:dyDescent="0.25">
      <c r="C5024" s="14">
        <v>44611</v>
      </c>
      <c r="D5024" s="8">
        <v>0.52777777777777779</v>
      </c>
      <c r="E5024" s="76" t="s">
        <v>225</v>
      </c>
      <c r="F5024" s="8"/>
      <c r="G5024" s="8"/>
      <c r="H5024" s="15">
        <v>1</v>
      </c>
      <c r="I5024" s="13">
        <f t="shared" si="234"/>
        <v>2544</v>
      </c>
      <c r="J5024" s="8">
        <f t="shared" si="235"/>
        <v>1</v>
      </c>
      <c r="K5024" s="6">
        <f t="shared" si="236"/>
        <v>3</v>
      </c>
    </row>
    <row r="5025" spans="3:11" x14ac:dyDescent="0.25">
      <c r="C5025" s="14">
        <v>44611</v>
      </c>
      <c r="D5025" s="8">
        <v>0.55208333333333337</v>
      </c>
      <c r="E5025" s="76" t="s">
        <v>225</v>
      </c>
      <c r="F5025" s="8"/>
      <c r="G5025" s="8"/>
      <c r="H5025" s="15">
        <v>2</v>
      </c>
      <c r="I5025" s="13">
        <f t="shared" si="234"/>
        <v>2545</v>
      </c>
      <c r="J5025" s="8">
        <f t="shared" si="235"/>
        <v>2</v>
      </c>
      <c r="K5025" s="6">
        <f t="shared" si="236"/>
        <v>2</v>
      </c>
    </row>
    <row r="5026" spans="3:11" x14ac:dyDescent="0.25">
      <c r="C5026" s="14">
        <v>44611</v>
      </c>
      <c r="D5026" s="8">
        <v>0.55208333333333337</v>
      </c>
      <c r="E5026" s="76" t="s">
        <v>225</v>
      </c>
      <c r="F5026" s="8"/>
      <c r="G5026" s="8"/>
      <c r="H5026" s="15">
        <v>2</v>
      </c>
      <c r="I5026" s="13">
        <f t="shared" si="234"/>
        <v>2545</v>
      </c>
      <c r="J5026" s="8">
        <f t="shared" si="235"/>
        <v>1</v>
      </c>
      <c r="K5026" s="6">
        <f t="shared" si="236"/>
        <v>2</v>
      </c>
    </row>
    <row r="5027" spans="3:11" x14ac:dyDescent="0.25">
      <c r="C5027" s="14">
        <v>44611</v>
      </c>
      <c r="D5027" s="8">
        <v>0.57638888888888895</v>
      </c>
      <c r="E5027" s="76" t="s">
        <v>225</v>
      </c>
      <c r="F5027" s="8"/>
      <c r="G5027" s="8"/>
      <c r="H5027" s="15">
        <v>3</v>
      </c>
      <c r="I5027" s="13">
        <f t="shared" si="234"/>
        <v>2546</v>
      </c>
      <c r="J5027" s="8">
        <f t="shared" si="235"/>
        <v>3</v>
      </c>
      <c r="K5027" s="6">
        <f t="shared" si="236"/>
        <v>3</v>
      </c>
    </row>
    <row r="5028" spans="3:11" x14ac:dyDescent="0.25">
      <c r="C5028" s="14">
        <v>44611</v>
      </c>
      <c r="D5028" s="8">
        <v>0.57638888888888895</v>
      </c>
      <c r="E5028" s="76" t="s">
        <v>225</v>
      </c>
      <c r="F5028" s="8"/>
      <c r="G5028" s="8"/>
      <c r="H5028" s="15">
        <v>3</v>
      </c>
      <c r="I5028" s="13">
        <f t="shared" si="234"/>
        <v>2546</v>
      </c>
      <c r="J5028" s="8">
        <f t="shared" si="235"/>
        <v>2</v>
      </c>
      <c r="K5028" s="6">
        <f t="shared" si="236"/>
        <v>3</v>
      </c>
    </row>
    <row r="5029" spans="3:11" x14ac:dyDescent="0.25">
      <c r="C5029" s="14">
        <v>44611</v>
      </c>
      <c r="D5029" s="8">
        <v>0.57638888888888895</v>
      </c>
      <c r="E5029" s="76" t="s">
        <v>225</v>
      </c>
      <c r="F5029" s="8"/>
      <c r="G5029" s="8"/>
      <c r="H5029" s="15">
        <v>3</v>
      </c>
      <c r="I5029" s="13">
        <f t="shared" si="234"/>
        <v>2546</v>
      </c>
      <c r="J5029" s="8">
        <f t="shared" si="235"/>
        <v>1</v>
      </c>
      <c r="K5029" s="6">
        <f t="shared" si="236"/>
        <v>3</v>
      </c>
    </row>
    <row r="5030" spans="3:11" x14ac:dyDescent="0.25">
      <c r="C5030" s="14">
        <v>44611</v>
      </c>
      <c r="D5030" s="8">
        <v>0.68402777777777779</v>
      </c>
      <c r="E5030" s="76" t="s">
        <v>225</v>
      </c>
      <c r="F5030" s="8"/>
      <c r="G5030" s="8"/>
      <c r="H5030" s="15">
        <v>7</v>
      </c>
      <c r="I5030" s="13">
        <f t="shared" si="234"/>
        <v>2547</v>
      </c>
      <c r="J5030" s="8">
        <f t="shared" si="235"/>
        <v>3</v>
      </c>
      <c r="K5030" s="6">
        <f t="shared" si="236"/>
        <v>3</v>
      </c>
    </row>
    <row r="5031" spans="3:11" x14ac:dyDescent="0.25">
      <c r="C5031" s="14">
        <v>44611</v>
      </c>
      <c r="D5031" s="8">
        <v>0.68402777777777779</v>
      </c>
      <c r="E5031" s="76" t="s">
        <v>225</v>
      </c>
      <c r="F5031" s="8"/>
      <c r="G5031" s="8"/>
      <c r="H5031" s="15">
        <v>7</v>
      </c>
      <c r="I5031" s="13">
        <f t="shared" si="234"/>
        <v>2547</v>
      </c>
      <c r="J5031" s="8">
        <f t="shared" si="235"/>
        <v>2</v>
      </c>
      <c r="K5031" s="6">
        <f t="shared" si="236"/>
        <v>3</v>
      </c>
    </row>
    <row r="5032" spans="3:11" x14ac:dyDescent="0.25">
      <c r="C5032" s="14">
        <v>44611</v>
      </c>
      <c r="D5032" s="8">
        <v>0.68402777777777779</v>
      </c>
      <c r="E5032" s="76" t="s">
        <v>225</v>
      </c>
      <c r="F5032" s="8"/>
      <c r="G5032" s="8"/>
      <c r="H5032" s="15">
        <v>7</v>
      </c>
      <c r="I5032" s="13">
        <f t="shared" si="234"/>
        <v>2547</v>
      </c>
      <c r="J5032" s="8">
        <f t="shared" si="235"/>
        <v>1</v>
      </c>
      <c r="K5032" s="6">
        <f t="shared" si="236"/>
        <v>3</v>
      </c>
    </row>
    <row r="5033" spans="3:11" x14ac:dyDescent="0.25">
      <c r="C5033" s="14">
        <v>44611</v>
      </c>
      <c r="D5033" s="8">
        <v>0.71180555555555547</v>
      </c>
      <c r="E5033" s="76" t="s">
        <v>225</v>
      </c>
      <c r="F5033" s="8"/>
      <c r="G5033" s="8"/>
      <c r="H5033" s="15">
        <v>8</v>
      </c>
      <c r="I5033" s="13">
        <f t="shared" si="234"/>
        <v>2548</v>
      </c>
      <c r="J5033" s="8">
        <f t="shared" si="235"/>
        <v>3</v>
      </c>
      <c r="K5033" s="6">
        <f t="shared" si="236"/>
        <v>3</v>
      </c>
    </row>
    <row r="5034" spans="3:11" x14ac:dyDescent="0.25">
      <c r="C5034" s="14">
        <v>44611</v>
      </c>
      <c r="D5034" s="8">
        <v>0.71180555555555547</v>
      </c>
      <c r="E5034" s="76" t="s">
        <v>225</v>
      </c>
      <c r="F5034" s="8"/>
      <c r="G5034" s="8"/>
      <c r="H5034" s="15">
        <v>8</v>
      </c>
      <c r="I5034" s="13">
        <f t="shared" si="234"/>
        <v>2548</v>
      </c>
      <c r="J5034" s="8">
        <f t="shared" si="235"/>
        <v>2</v>
      </c>
      <c r="K5034" s="6">
        <f t="shared" si="236"/>
        <v>3</v>
      </c>
    </row>
    <row r="5035" spans="3:11" x14ac:dyDescent="0.25">
      <c r="C5035" s="14">
        <v>44611</v>
      </c>
      <c r="D5035" s="8">
        <v>0.71180555555555547</v>
      </c>
      <c r="E5035" s="76" t="s">
        <v>225</v>
      </c>
      <c r="F5035" s="8"/>
      <c r="G5035" s="8"/>
      <c r="H5035" s="15">
        <v>8</v>
      </c>
      <c r="I5035" s="13">
        <f t="shared" si="234"/>
        <v>2548</v>
      </c>
      <c r="J5035" s="8">
        <f t="shared" si="235"/>
        <v>1</v>
      </c>
      <c r="K5035" s="6">
        <f t="shared" si="236"/>
        <v>3</v>
      </c>
    </row>
    <row r="5036" spans="3:11" x14ac:dyDescent="0.25">
      <c r="C5036" s="14">
        <v>44611</v>
      </c>
      <c r="D5036" s="8">
        <v>0.73611111111111116</v>
      </c>
      <c r="E5036" s="76" t="s">
        <v>225</v>
      </c>
      <c r="F5036" s="8"/>
      <c r="G5036" s="8"/>
      <c r="H5036" s="15">
        <v>9</v>
      </c>
      <c r="I5036" s="13">
        <f t="shared" si="234"/>
        <v>2549</v>
      </c>
      <c r="J5036" s="8">
        <f t="shared" si="235"/>
        <v>3</v>
      </c>
      <c r="K5036" s="6">
        <f t="shared" si="236"/>
        <v>3</v>
      </c>
    </row>
    <row r="5037" spans="3:11" x14ac:dyDescent="0.25">
      <c r="C5037" s="14">
        <v>44611</v>
      </c>
      <c r="D5037" s="8">
        <v>0.73611111111111116</v>
      </c>
      <c r="E5037" s="76" t="s">
        <v>225</v>
      </c>
      <c r="F5037" s="8"/>
      <c r="G5037" s="8"/>
      <c r="H5037" s="15">
        <v>9</v>
      </c>
      <c r="I5037" s="13">
        <f t="shared" si="234"/>
        <v>2549</v>
      </c>
      <c r="J5037" s="8">
        <f t="shared" si="235"/>
        <v>2</v>
      </c>
      <c r="K5037" s="6">
        <f t="shared" si="236"/>
        <v>3</v>
      </c>
    </row>
    <row r="5038" spans="3:11" x14ac:dyDescent="0.25">
      <c r="C5038" s="14">
        <v>44611</v>
      </c>
      <c r="D5038" s="8">
        <v>0.73611111111111116</v>
      </c>
      <c r="E5038" s="76" t="s">
        <v>225</v>
      </c>
      <c r="F5038" s="8"/>
      <c r="G5038" s="8"/>
      <c r="H5038" s="15">
        <v>9</v>
      </c>
      <c r="I5038" s="13">
        <f t="shared" si="234"/>
        <v>2549</v>
      </c>
      <c r="J5038" s="8">
        <f t="shared" si="235"/>
        <v>1</v>
      </c>
      <c r="K5038" s="6">
        <f t="shared" si="236"/>
        <v>3</v>
      </c>
    </row>
    <row r="5039" spans="3:11" x14ac:dyDescent="0.25">
      <c r="C5039" s="14">
        <v>44618</v>
      </c>
      <c r="D5039" s="8">
        <v>0.55208333333333337</v>
      </c>
      <c r="E5039" s="76" t="s">
        <v>107</v>
      </c>
      <c r="F5039" s="8"/>
      <c r="G5039" s="8"/>
      <c r="H5039" s="15">
        <v>2</v>
      </c>
      <c r="I5039" s="13">
        <f t="shared" si="234"/>
        <v>2550</v>
      </c>
      <c r="J5039" s="8">
        <f t="shared" si="235"/>
        <v>3</v>
      </c>
      <c r="K5039" s="6">
        <f t="shared" si="236"/>
        <v>3</v>
      </c>
    </row>
    <row r="5040" spans="3:11" x14ac:dyDescent="0.25">
      <c r="C5040" s="14">
        <v>44618</v>
      </c>
      <c r="D5040" s="8">
        <v>0.55208333333333337</v>
      </c>
      <c r="E5040" s="76" t="s">
        <v>107</v>
      </c>
      <c r="F5040" s="8"/>
      <c r="G5040" s="8"/>
      <c r="H5040" s="15">
        <v>2</v>
      </c>
      <c r="I5040" s="13">
        <f t="shared" si="234"/>
        <v>2550</v>
      </c>
      <c r="J5040" s="8">
        <f t="shared" si="235"/>
        <v>2</v>
      </c>
      <c r="K5040" s="6">
        <f t="shared" si="236"/>
        <v>3</v>
      </c>
    </row>
    <row r="5041" spans="3:11" x14ac:dyDescent="0.25">
      <c r="C5041" s="14">
        <v>44618</v>
      </c>
      <c r="D5041" s="8">
        <v>0.55208333333333337</v>
      </c>
      <c r="E5041" s="76" t="s">
        <v>107</v>
      </c>
      <c r="F5041" s="8"/>
      <c r="G5041" s="8"/>
      <c r="H5041" s="15">
        <v>2</v>
      </c>
      <c r="I5041" s="13">
        <f t="shared" si="234"/>
        <v>2550</v>
      </c>
      <c r="J5041" s="8">
        <f t="shared" si="235"/>
        <v>1</v>
      </c>
      <c r="K5041" s="6">
        <f t="shared" si="236"/>
        <v>3</v>
      </c>
    </row>
    <row r="5042" spans="3:11" x14ac:dyDescent="0.25">
      <c r="C5042" s="14">
        <v>44618</v>
      </c>
      <c r="D5042" s="8">
        <v>0.62847222222222221</v>
      </c>
      <c r="E5042" s="76" t="s">
        <v>107</v>
      </c>
      <c r="F5042" s="8"/>
      <c r="G5042" s="8"/>
      <c r="H5042" s="15">
        <v>5</v>
      </c>
      <c r="I5042" s="13">
        <f t="shared" si="234"/>
        <v>2551</v>
      </c>
      <c r="J5042" s="8">
        <f t="shared" si="235"/>
        <v>2</v>
      </c>
      <c r="K5042" s="6">
        <f t="shared" si="236"/>
        <v>2</v>
      </c>
    </row>
    <row r="5043" spans="3:11" x14ac:dyDescent="0.25">
      <c r="C5043" s="14">
        <v>44618</v>
      </c>
      <c r="D5043" s="8">
        <v>0.62847222222222221</v>
      </c>
      <c r="E5043" s="76" t="s">
        <v>107</v>
      </c>
      <c r="F5043" s="8"/>
      <c r="G5043" s="8"/>
      <c r="H5043" s="15">
        <v>5</v>
      </c>
      <c r="I5043" s="13">
        <f t="shared" si="234"/>
        <v>2551</v>
      </c>
      <c r="J5043" s="8">
        <f t="shared" si="235"/>
        <v>1</v>
      </c>
      <c r="K5043" s="6">
        <f t="shared" si="236"/>
        <v>2</v>
      </c>
    </row>
    <row r="5044" spans="3:11" x14ac:dyDescent="0.25">
      <c r="C5044" s="14">
        <v>44618</v>
      </c>
      <c r="D5044" s="8">
        <v>0.65625</v>
      </c>
      <c r="E5044" s="76" t="s">
        <v>107</v>
      </c>
      <c r="F5044" s="8"/>
      <c r="G5044" s="8"/>
      <c r="H5044" s="15">
        <v>6</v>
      </c>
      <c r="I5044" s="13">
        <f t="shared" si="234"/>
        <v>2552</v>
      </c>
      <c r="J5044" s="8">
        <f t="shared" si="235"/>
        <v>3</v>
      </c>
      <c r="K5044" s="6">
        <f t="shared" si="236"/>
        <v>3</v>
      </c>
    </row>
    <row r="5045" spans="3:11" x14ac:dyDescent="0.25">
      <c r="C5045" s="14">
        <v>44618</v>
      </c>
      <c r="D5045" s="8">
        <v>0.65625</v>
      </c>
      <c r="E5045" s="76" t="s">
        <v>107</v>
      </c>
      <c r="F5045" s="8"/>
      <c r="G5045" s="8"/>
      <c r="H5045" s="15">
        <v>6</v>
      </c>
      <c r="I5045" s="13">
        <f t="shared" si="234"/>
        <v>2552</v>
      </c>
      <c r="J5045" s="8">
        <f t="shared" si="235"/>
        <v>2</v>
      </c>
      <c r="K5045" s="6">
        <f t="shared" si="236"/>
        <v>3</v>
      </c>
    </row>
    <row r="5046" spans="3:11" x14ac:dyDescent="0.25">
      <c r="C5046" s="14">
        <v>44618</v>
      </c>
      <c r="D5046" s="8">
        <v>0.65625</v>
      </c>
      <c r="E5046" s="76" t="s">
        <v>107</v>
      </c>
      <c r="F5046" s="8"/>
      <c r="G5046" s="8"/>
      <c r="H5046" s="15">
        <v>6</v>
      </c>
      <c r="I5046" s="13">
        <f t="shared" si="234"/>
        <v>2552</v>
      </c>
      <c r="J5046" s="8">
        <f t="shared" si="235"/>
        <v>1</v>
      </c>
      <c r="K5046" s="6">
        <f t="shared" si="236"/>
        <v>3</v>
      </c>
    </row>
    <row r="5047" spans="3:11" x14ac:dyDescent="0.25">
      <c r="C5047" s="14">
        <v>44618</v>
      </c>
      <c r="D5047" s="8">
        <v>0.71180555555555547</v>
      </c>
      <c r="E5047" s="76" t="s">
        <v>107</v>
      </c>
      <c r="F5047" s="8"/>
      <c r="G5047" s="8"/>
      <c r="H5047" s="15">
        <v>8</v>
      </c>
      <c r="I5047" s="13">
        <f t="shared" si="234"/>
        <v>2553</v>
      </c>
      <c r="J5047" s="8">
        <f t="shared" si="235"/>
        <v>3</v>
      </c>
      <c r="K5047" s="6">
        <f t="shared" si="236"/>
        <v>3</v>
      </c>
    </row>
    <row r="5048" spans="3:11" x14ac:dyDescent="0.25">
      <c r="C5048" s="14">
        <v>44618</v>
      </c>
      <c r="D5048" s="8">
        <v>0.71180555555555547</v>
      </c>
      <c r="E5048" s="76" t="s">
        <v>107</v>
      </c>
      <c r="F5048" s="8"/>
      <c r="G5048" s="8"/>
      <c r="H5048" s="15">
        <v>8</v>
      </c>
      <c r="I5048" s="13">
        <f t="shared" si="234"/>
        <v>2553</v>
      </c>
      <c r="J5048" s="8">
        <f t="shared" si="235"/>
        <v>2</v>
      </c>
      <c r="K5048" s="6">
        <f t="shared" si="236"/>
        <v>3</v>
      </c>
    </row>
    <row r="5049" spans="3:11" x14ac:dyDescent="0.25">
      <c r="C5049" s="14">
        <v>44618</v>
      </c>
      <c r="D5049" s="8">
        <v>0.71180555555555547</v>
      </c>
      <c r="E5049" s="76" t="s">
        <v>107</v>
      </c>
      <c r="F5049" s="8"/>
      <c r="G5049" s="8"/>
      <c r="H5049" s="15">
        <v>8</v>
      </c>
      <c r="I5049" s="13">
        <f t="shared" si="234"/>
        <v>2553</v>
      </c>
      <c r="J5049" s="8">
        <f t="shared" si="235"/>
        <v>1</v>
      </c>
      <c r="K5049" s="6">
        <f t="shared" si="236"/>
        <v>3</v>
      </c>
    </row>
    <row r="5050" spans="3:11" x14ac:dyDescent="0.25">
      <c r="C5050" s="14">
        <v>44618</v>
      </c>
      <c r="D5050" s="8">
        <v>0.73611111111111116</v>
      </c>
      <c r="E5050" s="76" t="s">
        <v>107</v>
      </c>
      <c r="F5050" s="8"/>
      <c r="G5050" s="8"/>
      <c r="H5050" s="15">
        <v>9</v>
      </c>
      <c r="I5050" s="13">
        <f t="shared" si="234"/>
        <v>2554</v>
      </c>
      <c r="J5050" s="8">
        <f t="shared" si="235"/>
        <v>3</v>
      </c>
      <c r="K5050" s="6">
        <f t="shared" si="236"/>
        <v>3</v>
      </c>
    </row>
    <row r="5051" spans="3:11" x14ac:dyDescent="0.25">
      <c r="C5051" s="14">
        <v>44618</v>
      </c>
      <c r="D5051" s="8">
        <v>0.73611111111111116</v>
      </c>
      <c r="E5051" s="76" t="s">
        <v>107</v>
      </c>
      <c r="F5051" s="8"/>
      <c r="G5051" s="8"/>
      <c r="H5051" s="15">
        <v>9</v>
      </c>
      <c r="I5051" s="13">
        <f t="shared" si="234"/>
        <v>2554</v>
      </c>
      <c r="J5051" s="8">
        <f t="shared" si="235"/>
        <v>2</v>
      </c>
      <c r="K5051" s="6">
        <f t="shared" si="236"/>
        <v>3</v>
      </c>
    </row>
    <row r="5052" spans="3:11" x14ac:dyDescent="0.25">
      <c r="C5052" s="14">
        <v>44618</v>
      </c>
      <c r="D5052" s="8">
        <v>0.73611111111111116</v>
      </c>
      <c r="E5052" s="76" t="s">
        <v>107</v>
      </c>
      <c r="F5052" s="8"/>
      <c r="G5052" s="8"/>
      <c r="H5052" s="15">
        <v>9</v>
      </c>
      <c r="I5052" s="13">
        <f t="shared" si="234"/>
        <v>2554</v>
      </c>
      <c r="J5052" s="8">
        <f t="shared" si="235"/>
        <v>1</v>
      </c>
      <c r="K5052" s="6">
        <f t="shared" si="236"/>
        <v>3</v>
      </c>
    </row>
    <row r="5053" spans="3:11" x14ac:dyDescent="0.25">
      <c r="C5053" s="14">
        <v>44625</v>
      </c>
      <c r="D5053" s="8">
        <v>0.54861111111111105</v>
      </c>
      <c r="E5053" s="76" t="s">
        <v>225</v>
      </c>
      <c r="F5053" s="8"/>
      <c r="G5053" s="8"/>
      <c r="H5053" s="15">
        <v>2</v>
      </c>
      <c r="I5053" s="13">
        <f t="shared" si="234"/>
        <v>2555</v>
      </c>
      <c r="J5053" s="8">
        <f t="shared" si="235"/>
        <v>1</v>
      </c>
      <c r="K5053" s="6">
        <f t="shared" si="236"/>
        <v>1</v>
      </c>
    </row>
    <row r="5054" spans="3:11" x14ac:dyDescent="0.25">
      <c r="C5054" s="14">
        <v>44625</v>
      </c>
      <c r="D5054" s="8">
        <v>0.57291666666666663</v>
      </c>
      <c r="E5054" s="76" t="s">
        <v>225</v>
      </c>
      <c r="F5054" s="8"/>
      <c r="G5054" s="8"/>
      <c r="H5054" s="15">
        <v>3</v>
      </c>
      <c r="I5054" s="13">
        <f t="shared" si="234"/>
        <v>2556</v>
      </c>
      <c r="J5054" s="8">
        <f t="shared" si="235"/>
        <v>3</v>
      </c>
      <c r="K5054" s="6">
        <f t="shared" si="236"/>
        <v>3</v>
      </c>
    </row>
    <row r="5055" spans="3:11" x14ac:dyDescent="0.25">
      <c r="C5055" s="14">
        <v>44625</v>
      </c>
      <c r="D5055" s="8">
        <v>0.57291666666666663</v>
      </c>
      <c r="E5055" s="76" t="s">
        <v>225</v>
      </c>
      <c r="F5055" s="8"/>
      <c r="G5055" s="8"/>
      <c r="H5055" s="15">
        <v>3</v>
      </c>
      <c r="I5055" s="13">
        <f t="shared" si="234"/>
        <v>2556</v>
      </c>
      <c r="J5055" s="8">
        <f t="shared" si="235"/>
        <v>2</v>
      </c>
      <c r="K5055" s="6">
        <f t="shared" si="236"/>
        <v>3</v>
      </c>
    </row>
    <row r="5056" spans="3:11" x14ac:dyDescent="0.25">
      <c r="C5056" s="14">
        <v>44625</v>
      </c>
      <c r="D5056" s="8">
        <v>0.57291666666666663</v>
      </c>
      <c r="E5056" s="76" t="s">
        <v>225</v>
      </c>
      <c r="F5056" s="8"/>
      <c r="G5056" s="8"/>
      <c r="H5056" s="15">
        <v>3</v>
      </c>
      <c r="I5056" s="13">
        <f t="shared" si="234"/>
        <v>2556</v>
      </c>
      <c r="J5056" s="8">
        <f t="shared" si="235"/>
        <v>1</v>
      </c>
      <c r="K5056" s="6">
        <f t="shared" si="236"/>
        <v>3</v>
      </c>
    </row>
    <row r="5057" spans="3:11" x14ac:dyDescent="0.25">
      <c r="C5057" s="14">
        <v>44625</v>
      </c>
      <c r="D5057" s="8">
        <v>0.59722222222222221</v>
      </c>
      <c r="E5057" s="76" t="s">
        <v>225</v>
      </c>
      <c r="F5057" s="8"/>
      <c r="G5057" s="8"/>
      <c r="H5057" s="15">
        <v>4</v>
      </c>
      <c r="I5057" s="13">
        <f t="shared" si="234"/>
        <v>2557</v>
      </c>
      <c r="J5057" s="8">
        <f t="shared" si="235"/>
        <v>3</v>
      </c>
      <c r="K5057" s="6">
        <f t="shared" si="236"/>
        <v>3</v>
      </c>
    </row>
    <row r="5058" spans="3:11" x14ac:dyDescent="0.25">
      <c r="C5058" s="14">
        <v>44625</v>
      </c>
      <c r="D5058" s="8">
        <v>0.59722222222222221</v>
      </c>
      <c r="E5058" s="76" t="s">
        <v>225</v>
      </c>
      <c r="F5058" s="8"/>
      <c r="G5058" s="8"/>
      <c r="H5058" s="15">
        <v>4</v>
      </c>
      <c r="I5058" s="13">
        <f t="shared" si="234"/>
        <v>2557</v>
      </c>
      <c r="J5058" s="8">
        <f t="shared" si="235"/>
        <v>2</v>
      </c>
      <c r="K5058" s="6">
        <f t="shared" si="236"/>
        <v>3</v>
      </c>
    </row>
    <row r="5059" spans="3:11" x14ac:dyDescent="0.25">
      <c r="C5059" s="14">
        <v>44625</v>
      </c>
      <c r="D5059" s="8">
        <v>0.59722222222222221</v>
      </c>
      <c r="E5059" s="76" t="s">
        <v>225</v>
      </c>
      <c r="F5059" s="8"/>
      <c r="G5059" s="8"/>
      <c r="H5059" s="15">
        <v>4</v>
      </c>
      <c r="I5059" s="13">
        <f t="shared" si="234"/>
        <v>2557</v>
      </c>
      <c r="J5059" s="8">
        <f t="shared" si="235"/>
        <v>1</v>
      </c>
      <c r="K5059" s="6">
        <f t="shared" si="236"/>
        <v>3</v>
      </c>
    </row>
    <row r="5060" spans="3:11" x14ac:dyDescent="0.25">
      <c r="C5060" s="14">
        <v>44625</v>
      </c>
      <c r="D5060" s="8">
        <v>0.65277777777777779</v>
      </c>
      <c r="E5060" s="76" t="s">
        <v>225</v>
      </c>
      <c r="F5060" s="8"/>
      <c r="G5060" s="8"/>
      <c r="H5060" s="15">
        <v>6</v>
      </c>
      <c r="I5060" s="13">
        <f t="shared" si="234"/>
        <v>2558</v>
      </c>
      <c r="J5060" s="8">
        <f t="shared" si="235"/>
        <v>3</v>
      </c>
      <c r="K5060" s="6">
        <f t="shared" si="236"/>
        <v>3</v>
      </c>
    </row>
    <row r="5061" spans="3:11" x14ac:dyDescent="0.25">
      <c r="C5061" s="14">
        <v>44625</v>
      </c>
      <c r="D5061" s="8">
        <v>0.65277777777777779</v>
      </c>
      <c r="E5061" s="76" t="s">
        <v>225</v>
      </c>
      <c r="F5061" s="8"/>
      <c r="G5061" s="8"/>
      <c r="H5061" s="15">
        <v>6</v>
      </c>
      <c r="I5061" s="13">
        <f t="shared" si="234"/>
        <v>2558</v>
      </c>
      <c r="J5061" s="8">
        <f t="shared" si="235"/>
        <v>2</v>
      </c>
      <c r="K5061" s="6">
        <f t="shared" si="236"/>
        <v>3</v>
      </c>
    </row>
    <row r="5062" spans="3:11" x14ac:dyDescent="0.25">
      <c r="C5062" s="14">
        <v>44625</v>
      </c>
      <c r="D5062" s="8">
        <v>0.65277777777777779</v>
      </c>
      <c r="E5062" s="76" t="s">
        <v>225</v>
      </c>
      <c r="F5062" s="8"/>
      <c r="G5062" s="8"/>
      <c r="H5062" s="15">
        <v>6</v>
      </c>
      <c r="I5062" s="13">
        <f t="shared" ref="I5062:I5125" si="237">IF(AND(C5062=C5061,H5062=H5061,D5061=D5062),I5061,I5061+1)</f>
        <v>2558</v>
      </c>
      <c r="J5062" s="8">
        <f t="shared" ref="J5062:J5125" si="238">IF(I5062=I5064,3,IF(I5062=I5063,2,1))</f>
        <v>1</v>
      </c>
      <c r="K5062" s="6">
        <f t="shared" ref="K5062:K5125" si="239">IF(J5060=3,3,IF(J5061=3,3,IF(J5061=2,2,J5062)))</f>
        <v>3</v>
      </c>
    </row>
    <row r="5063" spans="3:11" x14ac:dyDescent="0.25">
      <c r="C5063" s="14">
        <v>44625</v>
      </c>
      <c r="D5063" s="8">
        <v>0.70833333333333337</v>
      </c>
      <c r="E5063" s="76" t="s">
        <v>225</v>
      </c>
      <c r="F5063" s="8"/>
      <c r="G5063" s="8"/>
      <c r="H5063" s="15">
        <v>8</v>
      </c>
      <c r="I5063" s="13">
        <f t="shared" si="237"/>
        <v>2559</v>
      </c>
      <c r="J5063" s="8">
        <f t="shared" si="238"/>
        <v>3</v>
      </c>
      <c r="K5063" s="6">
        <f t="shared" si="239"/>
        <v>3</v>
      </c>
    </row>
    <row r="5064" spans="3:11" x14ac:dyDescent="0.25">
      <c r="C5064" s="14">
        <v>44625</v>
      </c>
      <c r="D5064" s="8">
        <v>0.70833333333333337</v>
      </c>
      <c r="E5064" s="76" t="s">
        <v>225</v>
      </c>
      <c r="F5064" s="8"/>
      <c r="G5064" s="8"/>
      <c r="H5064" s="15">
        <v>8</v>
      </c>
      <c r="I5064" s="13">
        <f t="shared" si="237"/>
        <v>2559</v>
      </c>
      <c r="J5064" s="8">
        <f t="shared" si="238"/>
        <v>2</v>
      </c>
      <c r="K5064" s="6">
        <f t="shared" si="239"/>
        <v>3</v>
      </c>
    </row>
    <row r="5065" spans="3:11" x14ac:dyDescent="0.25">
      <c r="C5065" s="14">
        <v>44625</v>
      </c>
      <c r="D5065" s="8">
        <v>0.70833333333333337</v>
      </c>
      <c r="E5065" s="76" t="s">
        <v>225</v>
      </c>
      <c r="F5065" s="8"/>
      <c r="G5065" s="8"/>
      <c r="H5065" s="15">
        <v>8</v>
      </c>
      <c r="I5065" s="13">
        <f t="shared" si="237"/>
        <v>2559</v>
      </c>
      <c r="J5065" s="8">
        <f t="shared" si="238"/>
        <v>1</v>
      </c>
      <c r="K5065" s="6">
        <f t="shared" si="239"/>
        <v>3</v>
      </c>
    </row>
    <row r="5066" spans="3:11" x14ac:dyDescent="0.25">
      <c r="C5066" s="14">
        <v>44625</v>
      </c>
      <c r="D5066" s="8">
        <v>0.73958333333333337</v>
      </c>
      <c r="E5066" s="76" t="s">
        <v>225</v>
      </c>
      <c r="F5066" s="8"/>
      <c r="G5066" s="8"/>
      <c r="H5066" s="15">
        <v>9</v>
      </c>
      <c r="I5066" s="13">
        <f t="shared" si="237"/>
        <v>2560</v>
      </c>
      <c r="J5066" s="8">
        <f t="shared" si="238"/>
        <v>3</v>
      </c>
      <c r="K5066" s="6">
        <f t="shared" si="239"/>
        <v>3</v>
      </c>
    </row>
    <row r="5067" spans="3:11" x14ac:dyDescent="0.25">
      <c r="C5067" s="14">
        <v>44625</v>
      </c>
      <c r="D5067" s="8">
        <v>0.73958333333333337</v>
      </c>
      <c r="E5067" s="76" t="s">
        <v>225</v>
      </c>
      <c r="F5067" s="8"/>
      <c r="G5067" s="8"/>
      <c r="H5067" s="15">
        <v>9</v>
      </c>
      <c r="I5067" s="13">
        <f t="shared" si="237"/>
        <v>2560</v>
      </c>
      <c r="J5067" s="8">
        <f t="shared" si="238"/>
        <v>2</v>
      </c>
      <c r="K5067" s="6">
        <f t="shared" si="239"/>
        <v>3</v>
      </c>
    </row>
    <row r="5068" spans="3:11" x14ac:dyDescent="0.25">
      <c r="C5068" s="14">
        <v>44625</v>
      </c>
      <c r="D5068" s="8">
        <v>0.73958333333333337</v>
      </c>
      <c r="E5068" s="76" t="s">
        <v>225</v>
      </c>
      <c r="F5068" s="8"/>
      <c r="G5068" s="8"/>
      <c r="H5068" s="15">
        <v>9</v>
      </c>
      <c r="I5068" s="13">
        <f t="shared" si="237"/>
        <v>2560</v>
      </c>
      <c r="J5068" s="8">
        <f t="shared" si="238"/>
        <v>1</v>
      </c>
      <c r="K5068" s="6">
        <f t="shared" si="239"/>
        <v>3</v>
      </c>
    </row>
    <row r="5069" spans="3:11" x14ac:dyDescent="0.25">
      <c r="C5069" s="14">
        <v>44632</v>
      </c>
      <c r="D5069" s="8">
        <v>0.54861111111111105</v>
      </c>
      <c r="E5069" s="76" t="s">
        <v>225</v>
      </c>
      <c r="F5069" s="8"/>
      <c r="G5069" s="8"/>
      <c r="H5069" s="15">
        <v>2</v>
      </c>
      <c r="I5069" s="13">
        <f t="shared" si="237"/>
        <v>2561</v>
      </c>
      <c r="J5069" s="8">
        <f t="shared" si="238"/>
        <v>2</v>
      </c>
      <c r="K5069" s="6">
        <f t="shared" si="239"/>
        <v>2</v>
      </c>
    </row>
    <row r="5070" spans="3:11" x14ac:dyDescent="0.25">
      <c r="C5070" s="14">
        <v>44632</v>
      </c>
      <c r="D5070" s="8">
        <v>0.54861111111111105</v>
      </c>
      <c r="E5070" s="76" t="s">
        <v>225</v>
      </c>
      <c r="F5070" s="8"/>
      <c r="G5070" s="8"/>
      <c r="H5070" s="15">
        <v>2</v>
      </c>
      <c r="I5070" s="13">
        <f t="shared" si="237"/>
        <v>2561</v>
      </c>
      <c r="J5070" s="8">
        <f t="shared" si="238"/>
        <v>1</v>
      </c>
      <c r="K5070" s="6">
        <f t="shared" si="239"/>
        <v>2</v>
      </c>
    </row>
    <row r="5071" spans="3:11" x14ac:dyDescent="0.25">
      <c r="C5071" s="14">
        <v>44632</v>
      </c>
      <c r="D5071" s="8">
        <v>0.65277777777777779</v>
      </c>
      <c r="E5071" s="76" t="s">
        <v>225</v>
      </c>
      <c r="F5071" s="8"/>
      <c r="G5071" s="8"/>
      <c r="H5071" s="15">
        <v>6</v>
      </c>
      <c r="I5071" s="13">
        <f t="shared" si="237"/>
        <v>2562</v>
      </c>
      <c r="J5071" s="8">
        <f t="shared" si="238"/>
        <v>3</v>
      </c>
      <c r="K5071" s="6">
        <f t="shared" si="239"/>
        <v>3</v>
      </c>
    </row>
    <row r="5072" spans="3:11" x14ac:dyDescent="0.25">
      <c r="C5072" s="14">
        <v>44632</v>
      </c>
      <c r="D5072" s="8">
        <v>0.65277777777777779</v>
      </c>
      <c r="E5072" s="76" t="s">
        <v>225</v>
      </c>
      <c r="F5072" s="8"/>
      <c r="G5072" s="8"/>
      <c r="H5072" s="15">
        <v>6</v>
      </c>
      <c r="I5072" s="13">
        <f t="shared" si="237"/>
        <v>2562</v>
      </c>
      <c r="J5072" s="8">
        <f t="shared" si="238"/>
        <v>2</v>
      </c>
      <c r="K5072" s="6">
        <f t="shared" si="239"/>
        <v>3</v>
      </c>
    </row>
    <row r="5073" spans="3:11" x14ac:dyDescent="0.25">
      <c r="C5073" s="14">
        <v>44632</v>
      </c>
      <c r="D5073" s="8">
        <v>0.65277777777777779</v>
      </c>
      <c r="E5073" s="76" t="s">
        <v>225</v>
      </c>
      <c r="F5073" s="8"/>
      <c r="G5073" s="8"/>
      <c r="H5073" s="15">
        <v>6</v>
      </c>
      <c r="I5073" s="13">
        <f t="shared" si="237"/>
        <v>2562</v>
      </c>
      <c r="J5073" s="8">
        <f t="shared" si="238"/>
        <v>1</v>
      </c>
      <c r="K5073" s="6">
        <f t="shared" si="239"/>
        <v>3</v>
      </c>
    </row>
    <row r="5074" spans="3:11" x14ac:dyDescent="0.25">
      <c r="C5074" s="14">
        <v>44632</v>
      </c>
      <c r="D5074" s="8">
        <v>0.68055555555555547</v>
      </c>
      <c r="E5074" s="76" t="s">
        <v>225</v>
      </c>
      <c r="F5074" s="8"/>
      <c r="G5074" s="8"/>
      <c r="H5074" s="15">
        <v>7</v>
      </c>
      <c r="I5074" s="13">
        <f t="shared" si="237"/>
        <v>2563</v>
      </c>
      <c r="J5074" s="8">
        <f t="shared" si="238"/>
        <v>3</v>
      </c>
      <c r="K5074" s="6">
        <f t="shared" si="239"/>
        <v>3</v>
      </c>
    </row>
    <row r="5075" spans="3:11" x14ac:dyDescent="0.25">
      <c r="C5075" s="14">
        <v>44632</v>
      </c>
      <c r="D5075" s="8">
        <v>0.68055555555555547</v>
      </c>
      <c r="E5075" s="76" t="s">
        <v>225</v>
      </c>
      <c r="F5075" s="8"/>
      <c r="G5075" s="8"/>
      <c r="H5075" s="15">
        <v>7</v>
      </c>
      <c r="I5075" s="13">
        <f t="shared" si="237"/>
        <v>2563</v>
      </c>
      <c r="J5075" s="8">
        <f t="shared" si="238"/>
        <v>2</v>
      </c>
      <c r="K5075" s="6">
        <f t="shared" si="239"/>
        <v>3</v>
      </c>
    </row>
    <row r="5076" spans="3:11" x14ac:dyDescent="0.25">
      <c r="C5076" s="14">
        <v>44632</v>
      </c>
      <c r="D5076" s="8">
        <v>0.68055555555555547</v>
      </c>
      <c r="E5076" s="76" t="s">
        <v>225</v>
      </c>
      <c r="F5076" s="8"/>
      <c r="G5076" s="8"/>
      <c r="H5076" s="15">
        <v>7</v>
      </c>
      <c r="I5076" s="13">
        <f t="shared" si="237"/>
        <v>2563</v>
      </c>
      <c r="J5076" s="8">
        <f t="shared" si="238"/>
        <v>1</v>
      </c>
      <c r="K5076" s="6">
        <f t="shared" si="239"/>
        <v>3</v>
      </c>
    </row>
    <row r="5077" spans="3:11" x14ac:dyDescent="0.25">
      <c r="C5077" s="14">
        <v>44632</v>
      </c>
      <c r="D5077" s="8">
        <v>0.70833333333333337</v>
      </c>
      <c r="E5077" s="76" t="s">
        <v>225</v>
      </c>
      <c r="F5077" s="8"/>
      <c r="G5077" s="8"/>
      <c r="H5077" s="15">
        <v>8</v>
      </c>
      <c r="I5077" s="13">
        <f t="shared" si="237"/>
        <v>2564</v>
      </c>
      <c r="J5077" s="8">
        <f t="shared" si="238"/>
        <v>3</v>
      </c>
      <c r="K5077" s="6">
        <f t="shared" si="239"/>
        <v>3</v>
      </c>
    </row>
    <row r="5078" spans="3:11" x14ac:dyDescent="0.25">
      <c r="C5078" s="14">
        <v>44632</v>
      </c>
      <c r="D5078" s="8">
        <v>0.70833333333333337</v>
      </c>
      <c r="E5078" s="76" t="s">
        <v>225</v>
      </c>
      <c r="F5078" s="8"/>
      <c r="G5078" s="8"/>
      <c r="H5078" s="15">
        <v>8</v>
      </c>
      <c r="I5078" s="13">
        <f t="shared" si="237"/>
        <v>2564</v>
      </c>
      <c r="J5078" s="8">
        <f t="shared" si="238"/>
        <v>2</v>
      </c>
      <c r="K5078" s="6">
        <f t="shared" si="239"/>
        <v>3</v>
      </c>
    </row>
    <row r="5079" spans="3:11" x14ac:dyDescent="0.25">
      <c r="C5079" s="14">
        <v>44632</v>
      </c>
      <c r="D5079" s="8">
        <v>0.70833333333333337</v>
      </c>
      <c r="E5079" s="76" t="s">
        <v>225</v>
      </c>
      <c r="F5079" s="8"/>
      <c r="G5079" s="8"/>
      <c r="H5079" s="15">
        <v>8</v>
      </c>
      <c r="I5079" s="13">
        <f t="shared" si="237"/>
        <v>2564</v>
      </c>
      <c r="J5079" s="8">
        <f t="shared" si="238"/>
        <v>1</v>
      </c>
      <c r="K5079" s="6">
        <f t="shared" si="239"/>
        <v>3</v>
      </c>
    </row>
    <row r="5080" spans="3:11" x14ac:dyDescent="0.25">
      <c r="C5080" s="14">
        <v>44639</v>
      </c>
      <c r="D5080" s="8">
        <v>0.51736111111111105</v>
      </c>
      <c r="E5080" s="76" t="s">
        <v>225</v>
      </c>
      <c r="F5080" s="8"/>
      <c r="G5080" s="8"/>
      <c r="H5080" s="15">
        <v>1</v>
      </c>
      <c r="I5080" s="13">
        <f t="shared" si="237"/>
        <v>2565</v>
      </c>
      <c r="J5080" s="8">
        <f t="shared" si="238"/>
        <v>2</v>
      </c>
      <c r="K5080" s="6">
        <f t="shared" si="239"/>
        <v>2</v>
      </c>
    </row>
    <row r="5081" spans="3:11" x14ac:dyDescent="0.25">
      <c r="C5081" s="14">
        <v>44639</v>
      </c>
      <c r="D5081" s="8">
        <v>0.51736111111111105</v>
      </c>
      <c r="E5081" s="76" t="s">
        <v>225</v>
      </c>
      <c r="F5081" s="8"/>
      <c r="G5081" s="8"/>
      <c r="H5081" s="15">
        <v>1</v>
      </c>
      <c r="I5081" s="13">
        <f t="shared" si="237"/>
        <v>2565</v>
      </c>
      <c r="J5081" s="8">
        <f t="shared" si="238"/>
        <v>1</v>
      </c>
      <c r="K5081" s="6">
        <f t="shared" si="239"/>
        <v>2</v>
      </c>
    </row>
    <row r="5082" spans="3:11" x14ac:dyDescent="0.25">
      <c r="C5082" s="14">
        <v>44639</v>
      </c>
      <c r="D5082" s="8">
        <v>0.54513888888888895</v>
      </c>
      <c r="E5082" s="76" t="s">
        <v>225</v>
      </c>
      <c r="F5082" s="8"/>
      <c r="G5082" s="8"/>
      <c r="H5082" s="15">
        <v>2</v>
      </c>
      <c r="I5082" s="13">
        <f t="shared" si="237"/>
        <v>2566</v>
      </c>
      <c r="J5082" s="8">
        <f t="shared" si="238"/>
        <v>3</v>
      </c>
      <c r="K5082" s="6">
        <f t="shared" si="239"/>
        <v>3</v>
      </c>
    </row>
    <row r="5083" spans="3:11" x14ac:dyDescent="0.25">
      <c r="C5083" s="14">
        <v>44639</v>
      </c>
      <c r="D5083" s="8">
        <v>0.54513888888888895</v>
      </c>
      <c r="E5083" s="76" t="s">
        <v>225</v>
      </c>
      <c r="F5083" s="8"/>
      <c r="G5083" s="8"/>
      <c r="H5083" s="15">
        <v>2</v>
      </c>
      <c r="I5083" s="13">
        <f t="shared" si="237"/>
        <v>2566</v>
      </c>
      <c r="J5083" s="8">
        <f t="shared" si="238"/>
        <v>2</v>
      </c>
      <c r="K5083" s="6">
        <f t="shared" si="239"/>
        <v>3</v>
      </c>
    </row>
    <row r="5084" spans="3:11" x14ac:dyDescent="0.25">
      <c r="C5084" s="14">
        <v>44639</v>
      </c>
      <c r="D5084" s="8">
        <v>0.54513888888888895</v>
      </c>
      <c r="E5084" s="76" t="s">
        <v>225</v>
      </c>
      <c r="F5084" s="8"/>
      <c r="G5084" s="8"/>
      <c r="H5084" s="15">
        <v>2</v>
      </c>
      <c r="I5084" s="13">
        <f t="shared" si="237"/>
        <v>2566</v>
      </c>
      <c r="J5084" s="8">
        <f t="shared" si="238"/>
        <v>1</v>
      </c>
      <c r="K5084" s="6">
        <f t="shared" si="239"/>
        <v>3</v>
      </c>
    </row>
    <row r="5085" spans="3:11" x14ac:dyDescent="0.25">
      <c r="C5085" s="14">
        <v>44639</v>
      </c>
      <c r="D5085" s="8">
        <v>0.65277777777777779</v>
      </c>
      <c r="E5085" s="76" t="s">
        <v>225</v>
      </c>
      <c r="F5085" s="8"/>
      <c r="G5085" s="8"/>
      <c r="H5085" s="15">
        <v>6</v>
      </c>
      <c r="I5085" s="13">
        <f t="shared" si="237"/>
        <v>2567</v>
      </c>
      <c r="J5085" s="8">
        <f t="shared" si="238"/>
        <v>3</v>
      </c>
      <c r="K5085" s="6">
        <f t="shared" si="239"/>
        <v>3</v>
      </c>
    </row>
    <row r="5086" spans="3:11" x14ac:dyDescent="0.25">
      <c r="C5086" s="14">
        <v>44639</v>
      </c>
      <c r="D5086" s="8">
        <v>0.65277777777777779</v>
      </c>
      <c r="E5086" s="76" t="s">
        <v>225</v>
      </c>
      <c r="F5086" s="8"/>
      <c r="G5086" s="8"/>
      <c r="H5086" s="15">
        <v>6</v>
      </c>
      <c r="I5086" s="13">
        <f t="shared" si="237"/>
        <v>2567</v>
      </c>
      <c r="J5086" s="8">
        <f t="shared" si="238"/>
        <v>2</v>
      </c>
      <c r="K5086" s="6">
        <f t="shared" si="239"/>
        <v>3</v>
      </c>
    </row>
    <row r="5087" spans="3:11" x14ac:dyDescent="0.25">
      <c r="C5087" s="14">
        <v>44639</v>
      </c>
      <c r="D5087" s="8">
        <v>0.65277777777777779</v>
      </c>
      <c r="E5087" s="76" t="s">
        <v>225</v>
      </c>
      <c r="F5087" s="8"/>
      <c r="G5087" s="8"/>
      <c r="H5087" s="15">
        <v>6</v>
      </c>
      <c r="I5087" s="13">
        <f t="shared" si="237"/>
        <v>2567</v>
      </c>
      <c r="J5087" s="8">
        <f t="shared" si="238"/>
        <v>1</v>
      </c>
      <c r="K5087" s="6">
        <f t="shared" si="239"/>
        <v>3</v>
      </c>
    </row>
    <row r="5088" spans="3:11" x14ac:dyDescent="0.25">
      <c r="C5088" s="14">
        <v>44639</v>
      </c>
      <c r="D5088" s="8">
        <v>0.68055555555555547</v>
      </c>
      <c r="E5088" s="76" t="s">
        <v>225</v>
      </c>
      <c r="F5088" s="8"/>
      <c r="G5088" s="8"/>
      <c r="H5088" s="15">
        <v>7</v>
      </c>
      <c r="I5088" s="13">
        <f t="shared" si="237"/>
        <v>2568</v>
      </c>
      <c r="J5088" s="8">
        <f t="shared" si="238"/>
        <v>3</v>
      </c>
      <c r="K5088" s="6">
        <f t="shared" si="239"/>
        <v>3</v>
      </c>
    </row>
    <row r="5089" spans="3:11" x14ac:dyDescent="0.25">
      <c r="C5089" s="14">
        <v>44639</v>
      </c>
      <c r="D5089" s="8">
        <v>0.68055555555555547</v>
      </c>
      <c r="E5089" s="76" t="s">
        <v>225</v>
      </c>
      <c r="F5089" s="8"/>
      <c r="G5089" s="8"/>
      <c r="H5089" s="15">
        <v>7</v>
      </c>
      <c r="I5089" s="13">
        <f t="shared" si="237"/>
        <v>2568</v>
      </c>
      <c r="J5089" s="8">
        <f t="shared" si="238"/>
        <v>2</v>
      </c>
      <c r="K5089" s="6">
        <f t="shared" si="239"/>
        <v>3</v>
      </c>
    </row>
    <row r="5090" spans="3:11" x14ac:dyDescent="0.25">
      <c r="C5090" s="14">
        <v>44639</v>
      </c>
      <c r="D5090" s="8">
        <v>0.68055555555555547</v>
      </c>
      <c r="E5090" s="76" t="s">
        <v>225</v>
      </c>
      <c r="F5090" s="8"/>
      <c r="G5090" s="8"/>
      <c r="H5090" s="15">
        <v>7</v>
      </c>
      <c r="I5090" s="13">
        <f t="shared" si="237"/>
        <v>2568</v>
      </c>
      <c r="J5090" s="8">
        <f t="shared" si="238"/>
        <v>1</v>
      </c>
      <c r="K5090" s="6">
        <f t="shared" si="239"/>
        <v>3</v>
      </c>
    </row>
    <row r="5091" spans="3:11" x14ac:dyDescent="0.25">
      <c r="C5091" s="14">
        <v>44639</v>
      </c>
      <c r="D5091" s="8">
        <v>0.70833333333333337</v>
      </c>
      <c r="E5091" s="76" t="s">
        <v>225</v>
      </c>
      <c r="F5091" s="8"/>
      <c r="G5091" s="8"/>
      <c r="H5091" s="15">
        <v>8</v>
      </c>
      <c r="I5091" s="13">
        <f t="shared" si="237"/>
        <v>2569</v>
      </c>
      <c r="J5091" s="8">
        <f t="shared" si="238"/>
        <v>3</v>
      </c>
      <c r="K5091" s="6">
        <f t="shared" si="239"/>
        <v>3</v>
      </c>
    </row>
    <row r="5092" spans="3:11" x14ac:dyDescent="0.25">
      <c r="C5092" s="14">
        <v>44639</v>
      </c>
      <c r="D5092" s="8">
        <v>0.70833333333333337</v>
      </c>
      <c r="E5092" s="76" t="s">
        <v>225</v>
      </c>
      <c r="F5092" s="8"/>
      <c r="G5092" s="8"/>
      <c r="H5092" s="15">
        <v>8</v>
      </c>
      <c r="I5092" s="13">
        <f t="shared" si="237"/>
        <v>2569</v>
      </c>
      <c r="J5092" s="8">
        <f t="shared" si="238"/>
        <v>2</v>
      </c>
      <c r="K5092" s="6">
        <f t="shared" si="239"/>
        <v>3</v>
      </c>
    </row>
    <row r="5093" spans="3:11" x14ac:dyDescent="0.25">
      <c r="C5093" s="14">
        <v>44639</v>
      </c>
      <c r="D5093" s="8">
        <v>0.70833333333333337</v>
      </c>
      <c r="E5093" s="76" t="s">
        <v>225</v>
      </c>
      <c r="F5093" s="8"/>
      <c r="G5093" s="8"/>
      <c r="H5093" s="15">
        <v>8</v>
      </c>
      <c r="I5093" s="13">
        <f t="shared" si="237"/>
        <v>2569</v>
      </c>
      <c r="J5093" s="8">
        <f t="shared" si="238"/>
        <v>1</v>
      </c>
      <c r="K5093" s="6">
        <f t="shared" si="239"/>
        <v>3</v>
      </c>
    </row>
    <row r="5094" spans="3:11" x14ac:dyDescent="0.25">
      <c r="C5094" s="14">
        <v>44639</v>
      </c>
      <c r="D5094" s="8">
        <v>0.73611111111111116</v>
      </c>
      <c r="E5094" s="76" t="s">
        <v>225</v>
      </c>
      <c r="F5094" s="8"/>
      <c r="G5094" s="8"/>
      <c r="H5094" s="15">
        <v>9</v>
      </c>
      <c r="I5094" s="13">
        <f t="shared" si="237"/>
        <v>2570</v>
      </c>
      <c r="J5094" s="8">
        <f t="shared" si="238"/>
        <v>3</v>
      </c>
      <c r="K5094" s="6">
        <f t="shared" si="239"/>
        <v>3</v>
      </c>
    </row>
    <row r="5095" spans="3:11" x14ac:dyDescent="0.25">
      <c r="C5095" s="14">
        <v>44639</v>
      </c>
      <c r="D5095" s="8">
        <v>0.73611111111111116</v>
      </c>
      <c r="E5095" s="76" t="s">
        <v>225</v>
      </c>
      <c r="F5095" s="8"/>
      <c r="G5095" s="8"/>
      <c r="H5095" s="15">
        <v>9</v>
      </c>
      <c r="I5095" s="13">
        <f t="shared" si="237"/>
        <v>2570</v>
      </c>
      <c r="J5095" s="8">
        <f t="shared" si="238"/>
        <v>2</v>
      </c>
      <c r="K5095" s="6">
        <f t="shared" si="239"/>
        <v>3</v>
      </c>
    </row>
    <row r="5096" spans="3:11" x14ac:dyDescent="0.25">
      <c r="C5096" s="14">
        <v>44639</v>
      </c>
      <c r="D5096" s="8">
        <v>0.73611111111111116</v>
      </c>
      <c r="E5096" s="76" t="s">
        <v>225</v>
      </c>
      <c r="F5096" s="8"/>
      <c r="G5096" s="8"/>
      <c r="H5096" s="15">
        <v>9</v>
      </c>
      <c r="I5096" s="13">
        <f t="shared" si="237"/>
        <v>2570</v>
      </c>
      <c r="J5096" s="8">
        <f t="shared" si="238"/>
        <v>1</v>
      </c>
      <c r="K5096" s="6">
        <f t="shared" si="239"/>
        <v>3</v>
      </c>
    </row>
    <row r="5097" spans="3:11" x14ac:dyDescent="0.25">
      <c r="C5097" s="14">
        <v>44645</v>
      </c>
      <c r="D5097" s="8">
        <v>0.82291666666666663</v>
      </c>
      <c r="E5097" s="76" t="s">
        <v>3</v>
      </c>
      <c r="F5097" s="8"/>
      <c r="G5097" s="8"/>
      <c r="H5097" s="15">
        <v>4</v>
      </c>
      <c r="I5097" s="13">
        <f t="shared" si="237"/>
        <v>2571</v>
      </c>
      <c r="J5097" s="8">
        <f t="shared" si="238"/>
        <v>3</v>
      </c>
      <c r="K5097" s="6">
        <f t="shared" si="239"/>
        <v>3</v>
      </c>
    </row>
    <row r="5098" spans="3:11" x14ac:dyDescent="0.25">
      <c r="C5098" s="14">
        <v>44645</v>
      </c>
      <c r="D5098" s="8">
        <v>0.82291666666666663</v>
      </c>
      <c r="E5098" s="76" t="s">
        <v>3</v>
      </c>
      <c r="F5098" s="8"/>
      <c r="G5098" s="8"/>
      <c r="H5098" s="15">
        <v>4</v>
      </c>
      <c r="I5098" s="13">
        <f t="shared" si="237"/>
        <v>2571</v>
      </c>
      <c r="J5098" s="8">
        <f t="shared" si="238"/>
        <v>2</v>
      </c>
      <c r="K5098" s="6">
        <f t="shared" si="239"/>
        <v>3</v>
      </c>
    </row>
    <row r="5099" spans="3:11" x14ac:dyDescent="0.25">
      <c r="C5099" s="14">
        <v>44645</v>
      </c>
      <c r="D5099" s="8">
        <v>0.82291666666666663</v>
      </c>
      <c r="E5099" s="76" t="s">
        <v>3</v>
      </c>
      <c r="F5099" s="8"/>
      <c r="G5099" s="8"/>
      <c r="H5099" s="15">
        <v>4</v>
      </c>
      <c r="I5099" s="13">
        <f t="shared" si="237"/>
        <v>2571</v>
      </c>
      <c r="J5099" s="8">
        <f t="shared" si="238"/>
        <v>1</v>
      </c>
      <c r="K5099" s="6">
        <f t="shared" si="239"/>
        <v>3</v>
      </c>
    </row>
    <row r="5100" spans="3:11" x14ac:dyDescent="0.25">
      <c r="C5100" s="14">
        <v>44645</v>
      </c>
      <c r="D5100" s="8">
        <v>0.84375</v>
      </c>
      <c r="E5100" s="76" t="s">
        <v>3</v>
      </c>
      <c r="F5100" s="8"/>
      <c r="G5100" s="8"/>
      <c r="H5100" s="15">
        <v>5</v>
      </c>
      <c r="I5100" s="13">
        <f t="shared" si="237"/>
        <v>2572</v>
      </c>
      <c r="J5100" s="8">
        <f t="shared" si="238"/>
        <v>3</v>
      </c>
      <c r="K5100" s="6">
        <f t="shared" si="239"/>
        <v>3</v>
      </c>
    </row>
    <row r="5101" spans="3:11" x14ac:dyDescent="0.25">
      <c r="C5101" s="14">
        <v>44645</v>
      </c>
      <c r="D5101" s="8">
        <v>0.84375</v>
      </c>
      <c r="E5101" s="76" t="s">
        <v>3</v>
      </c>
      <c r="F5101" s="8"/>
      <c r="G5101" s="8"/>
      <c r="H5101" s="15">
        <v>5</v>
      </c>
      <c r="I5101" s="13">
        <f t="shared" si="237"/>
        <v>2572</v>
      </c>
      <c r="J5101" s="8">
        <f t="shared" si="238"/>
        <v>2</v>
      </c>
      <c r="K5101" s="6">
        <f t="shared" si="239"/>
        <v>3</v>
      </c>
    </row>
    <row r="5102" spans="3:11" x14ac:dyDescent="0.25">
      <c r="C5102" s="14">
        <v>44645</v>
      </c>
      <c r="D5102" s="8">
        <v>0.84375</v>
      </c>
      <c r="E5102" s="76" t="s">
        <v>3</v>
      </c>
      <c r="F5102" s="8"/>
      <c r="G5102" s="8"/>
      <c r="H5102" s="15">
        <v>5</v>
      </c>
      <c r="I5102" s="13">
        <f t="shared" si="237"/>
        <v>2572</v>
      </c>
      <c r="J5102" s="8">
        <f t="shared" si="238"/>
        <v>1</v>
      </c>
      <c r="K5102" s="6">
        <f t="shared" si="239"/>
        <v>3</v>
      </c>
    </row>
    <row r="5103" spans="3:11" x14ac:dyDescent="0.25">
      <c r="C5103" s="14">
        <v>44645</v>
      </c>
      <c r="D5103" s="8">
        <v>0.88541666666666663</v>
      </c>
      <c r="E5103" s="76" t="s">
        <v>3</v>
      </c>
      <c r="F5103" s="8"/>
      <c r="G5103" s="8"/>
      <c r="H5103" s="15">
        <v>7</v>
      </c>
      <c r="I5103" s="13">
        <f t="shared" si="237"/>
        <v>2573</v>
      </c>
      <c r="J5103" s="8">
        <f t="shared" si="238"/>
        <v>3</v>
      </c>
      <c r="K5103" s="6">
        <f t="shared" si="239"/>
        <v>3</v>
      </c>
    </row>
    <row r="5104" spans="3:11" x14ac:dyDescent="0.25">
      <c r="C5104" s="14">
        <v>44645</v>
      </c>
      <c r="D5104" s="8">
        <v>0.88541666666666663</v>
      </c>
      <c r="E5104" s="76" t="s">
        <v>3</v>
      </c>
      <c r="F5104" s="8"/>
      <c r="G5104" s="8"/>
      <c r="H5104" s="15">
        <v>7</v>
      </c>
      <c r="I5104" s="13">
        <f t="shared" si="237"/>
        <v>2573</v>
      </c>
      <c r="J5104" s="8">
        <f t="shared" si="238"/>
        <v>2</v>
      </c>
      <c r="K5104" s="6">
        <f t="shared" si="239"/>
        <v>3</v>
      </c>
    </row>
    <row r="5105" spans="3:11" x14ac:dyDescent="0.25">
      <c r="C5105" s="14">
        <v>44645</v>
      </c>
      <c r="D5105" s="8">
        <v>0.88541666666666663</v>
      </c>
      <c r="E5105" s="76" t="s">
        <v>3</v>
      </c>
      <c r="F5105" s="8"/>
      <c r="G5105" s="8"/>
      <c r="H5105" s="15">
        <v>7</v>
      </c>
      <c r="I5105" s="13">
        <f t="shared" si="237"/>
        <v>2573</v>
      </c>
      <c r="J5105" s="8">
        <f t="shared" si="238"/>
        <v>1</v>
      </c>
      <c r="K5105" s="6">
        <f t="shared" si="239"/>
        <v>3</v>
      </c>
    </row>
    <row r="5106" spans="3:11" x14ac:dyDescent="0.25">
      <c r="C5106" s="14">
        <v>44646</v>
      </c>
      <c r="D5106" s="8">
        <v>0.70486111111111116</v>
      </c>
      <c r="E5106" s="76" t="s">
        <v>229</v>
      </c>
      <c r="F5106" s="8"/>
      <c r="G5106" s="8"/>
      <c r="H5106" s="15">
        <v>5</v>
      </c>
      <c r="I5106" s="13">
        <f t="shared" si="237"/>
        <v>2574</v>
      </c>
      <c r="J5106" s="8">
        <f t="shared" si="238"/>
        <v>3</v>
      </c>
      <c r="K5106" s="6">
        <f t="shared" si="239"/>
        <v>3</v>
      </c>
    </row>
    <row r="5107" spans="3:11" x14ac:dyDescent="0.25">
      <c r="C5107" s="14">
        <v>44646</v>
      </c>
      <c r="D5107" s="8">
        <v>0.70486111111111116</v>
      </c>
      <c r="E5107" s="76" t="s">
        <v>229</v>
      </c>
      <c r="F5107" s="8"/>
      <c r="G5107" s="8"/>
      <c r="H5107" s="15">
        <v>5</v>
      </c>
      <c r="I5107" s="13">
        <f t="shared" si="237"/>
        <v>2574</v>
      </c>
      <c r="J5107" s="8">
        <f t="shared" si="238"/>
        <v>2</v>
      </c>
      <c r="K5107" s="6">
        <f t="shared" si="239"/>
        <v>3</v>
      </c>
    </row>
    <row r="5108" spans="3:11" x14ac:dyDescent="0.25">
      <c r="C5108" s="14">
        <v>44646</v>
      </c>
      <c r="D5108" s="8">
        <v>0.70486111111111116</v>
      </c>
      <c r="E5108" s="76" t="s">
        <v>229</v>
      </c>
      <c r="F5108" s="8"/>
      <c r="G5108" s="8"/>
      <c r="H5108" s="15">
        <v>5</v>
      </c>
      <c r="I5108" s="13">
        <f t="shared" si="237"/>
        <v>2574</v>
      </c>
      <c r="J5108" s="8">
        <f t="shared" si="238"/>
        <v>1</v>
      </c>
      <c r="K5108" s="6">
        <f t="shared" si="239"/>
        <v>3</v>
      </c>
    </row>
    <row r="5109" spans="3:11" x14ac:dyDescent="0.25">
      <c r="C5109" s="14">
        <v>44646</v>
      </c>
      <c r="D5109" s="8">
        <v>0.64930555555555558</v>
      </c>
      <c r="E5109" s="76" t="s">
        <v>229</v>
      </c>
      <c r="F5109" s="8"/>
      <c r="G5109" s="8"/>
      <c r="H5109" s="15">
        <v>6</v>
      </c>
      <c r="I5109" s="13">
        <f t="shared" si="237"/>
        <v>2575</v>
      </c>
      <c r="J5109" s="8">
        <f t="shared" si="238"/>
        <v>3</v>
      </c>
      <c r="K5109" s="6">
        <f t="shared" si="239"/>
        <v>3</v>
      </c>
    </row>
    <row r="5110" spans="3:11" x14ac:dyDescent="0.25">
      <c r="C5110" s="14">
        <v>44646</v>
      </c>
      <c r="D5110" s="8">
        <v>0.64930555555555558</v>
      </c>
      <c r="E5110" s="76" t="s">
        <v>229</v>
      </c>
      <c r="F5110" s="8"/>
      <c r="G5110" s="8"/>
      <c r="H5110" s="15">
        <v>6</v>
      </c>
      <c r="I5110" s="13">
        <f t="shared" si="237"/>
        <v>2575</v>
      </c>
      <c r="J5110" s="8">
        <f t="shared" si="238"/>
        <v>2</v>
      </c>
      <c r="K5110" s="6">
        <f t="shared" si="239"/>
        <v>3</v>
      </c>
    </row>
    <row r="5111" spans="3:11" x14ac:dyDescent="0.25">
      <c r="C5111" s="14">
        <v>44646</v>
      </c>
      <c r="D5111" s="8">
        <v>0.64930555555555558</v>
      </c>
      <c r="E5111" s="76" t="s">
        <v>229</v>
      </c>
      <c r="F5111" s="8"/>
      <c r="G5111" s="8"/>
      <c r="H5111" s="15">
        <v>6</v>
      </c>
      <c r="I5111" s="13">
        <f t="shared" si="237"/>
        <v>2575</v>
      </c>
      <c r="J5111" s="8">
        <f t="shared" si="238"/>
        <v>1</v>
      </c>
      <c r="K5111" s="6">
        <f t="shared" si="239"/>
        <v>3</v>
      </c>
    </row>
    <row r="5112" spans="3:11" x14ac:dyDescent="0.25">
      <c r="C5112" s="14">
        <v>44646</v>
      </c>
      <c r="D5112" s="8">
        <v>0.67708333333333337</v>
      </c>
      <c r="E5112" s="76" t="s">
        <v>229</v>
      </c>
      <c r="F5112" s="8"/>
      <c r="G5112" s="8"/>
      <c r="H5112" s="15">
        <v>7</v>
      </c>
      <c r="I5112" s="13">
        <f t="shared" si="237"/>
        <v>2576</v>
      </c>
      <c r="J5112" s="8">
        <f t="shared" si="238"/>
        <v>3</v>
      </c>
      <c r="K5112" s="6">
        <f t="shared" si="239"/>
        <v>3</v>
      </c>
    </row>
    <row r="5113" spans="3:11" x14ac:dyDescent="0.25">
      <c r="C5113" s="14">
        <v>44646</v>
      </c>
      <c r="D5113" s="8">
        <v>0.67708333333333337</v>
      </c>
      <c r="E5113" s="76" t="s">
        <v>229</v>
      </c>
      <c r="F5113" s="8"/>
      <c r="G5113" s="8"/>
      <c r="H5113" s="15">
        <v>7</v>
      </c>
      <c r="I5113" s="13">
        <f t="shared" si="237"/>
        <v>2576</v>
      </c>
      <c r="J5113" s="8">
        <f t="shared" si="238"/>
        <v>2</v>
      </c>
      <c r="K5113" s="6">
        <f t="shared" si="239"/>
        <v>3</v>
      </c>
    </row>
    <row r="5114" spans="3:11" x14ac:dyDescent="0.25">
      <c r="C5114" s="14">
        <v>44646</v>
      </c>
      <c r="D5114" s="8">
        <v>0.67708333333333337</v>
      </c>
      <c r="E5114" s="76" t="s">
        <v>229</v>
      </c>
      <c r="F5114" s="8"/>
      <c r="G5114" s="8"/>
      <c r="H5114" s="15">
        <v>7</v>
      </c>
      <c r="I5114" s="13">
        <f t="shared" si="237"/>
        <v>2576</v>
      </c>
      <c r="J5114" s="8">
        <f t="shared" si="238"/>
        <v>1</v>
      </c>
      <c r="K5114" s="6">
        <f t="shared" si="239"/>
        <v>3</v>
      </c>
    </row>
    <row r="5115" spans="3:11" x14ac:dyDescent="0.25">
      <c r="C5115" s="14">
        <v>44653</v>
      </c>
      <c r="D5115" s="8">
        <v>0.51736111111111105</v>
      </c>
      <c r="E5115" s="76" t="s">
        <v>236</v>
      </c>
      <c r="F5115" s="8"/>
      <c r="G5115" s="8"/>
      <c r="H5115" s="15">
        <v>1</v>
      </c>
      <c r="I5115" s="13">
        <f t="shared" si="237"/>
        <v>2577</v>
      </c>
      <c r="J5115" s="8">
        <f t="shared" si="238"/>
        <v>3</v>
      </c>
      <c r="K5115" s="6">
        <f t="shared" si="239"/>
        <v>3</v>
      </c>
    </row>
    <row r="5116" spans="3:11" x14ac:dyDescent="0.25">
      <c r="C5116" s="14">
        <v>44653</v>
      </c>
      <c r="D5116" s="8">
        <v>0.51736111111111105</v>
      </c>
      <c r="E5116" s="76" t="s">
        <v>236</v>
      </c>
      <c r="F5116" s="8"/>
      <c r="G5116" s="8"/>
      <c r="H5116" s="15">
        <v>1</v>
      </c>
      <c r="I5116" s="13">
        <f t="shared" si="237"/>
        <v>2577</v>
      </c>
      <c r="J5116" s="8">
        <f t="shared" si="238"/>
        <v>2</v>
      </c>
      <c r="K5116" s="6">
        <f t="shared" si="239"/>
        <v>3</v>
      </c>
    </row>
    <row r="5117" spans="3:11" x14ac:dyDescent="0.25">
      <c r="C5117" s="14">
        <v>44653</v>
      </c>
      <c r="D5117" s="8">
        <v>0.51736111111111105</v>
      </c>
      <c r="E5117" s="76" t="s">
        <v>236</v>
      </c>
      <c r="F5117" s="8"/>
      <c r="G5117" s="8"/>
      <c r="H5117" s="15">
        <v>1</v>
      </c>
      <c r="I5117" s="13">
        <f t="shared" si="237"/>
        <v>2577</v>
      </c>
      <c r="J5117" s="8">
        <f t="shared" si="238"/>
        <v>1</v>
      </c>
      <c r="K5117" s="6">
        <f t="shared" si="239"/>
        <v>3</v>
      </c>
    </row>
    <row r="5118" spans="3:11" x14ac:dyDescent="0.25">
      <c r="C5118" s="14">
        <v>44653</v>
      </c>
      <c r="D5118" s="8">
        <v>0.59375</v>
      </c>
      <c r="E5118" s="76" t="s">
        <v>236</v>
      </c>
      <c r="F5118" s="8"/>
      <c r="G5118" s="8"/>
      <c r="H5118" s="15">
        <v>4</v>
      </c>
      <c r="I5118" s="13">
        <f t="shared" si="237"/>
        <v>2578</v>
      </c>
      <c r="J5118" s="8">
        <f t="shared" si="238"/>
        <v>3</v>
      </c>
      <c r="K5118" s="6">
        <f t="shared" si="239"/>
        <v>3</v>
      </c>
    </row>
    <row r="5119" spans="3:11" x14ac:dyDescent="0.25">
      <c r="C5119" s="14">
        <v>44653</v>
      </c>
      <c r="D5119" s="8">
        <v>0.59375</v>
      </c>
      <c r="E5119" s="76" t="s">
        <v>236</v>
      </c>
      <c r="F5119" s="8"/>
      <c r="G5119" s="8"/>
      <c r="H5119" s="15">
        <v>4</v>
      </c>
      <c r="I5119" s="13">
        <f t="shared" si="237"/>
        <v>2578</v>
      </c>
      <c r="J5119" s="8">
        <f t="shared" si="238"/>
        <v>2</v>
      </c>
      <c r="K5119" s="6">
        <f t="shared" si="239"/>
        <v>3</v>
      </c>
    </row>
    <row r="5120" spans="3:11" x14ac:dyDescent="0.25">
      <c r="C5120" s="14">
        <v>44653</v>
      </c>
      <c r="D5120" s="8">
        <v>0.59375</v>
      </c>
      <c r="E5120" s="76" t="s">
        <v>236</v>
      </c>
      <c r="F5120" s="8"/>
      <c r="G5120" s="8"/>
      <c r="H5120" s="15">
        <v>4</v>
      </c>
      <c r="I5120" s="13">
        <f t="shared" si="237"/>
        <v>2578</v>
      </c>
      <c r="J5120" s="8">
        <f t="shared" si="238"/>
        <v>1</v>
      </c>
      <c r="K5120" s="6">
        <f t="shared" si="239"/>
        <v>3</v>
      </c>
    </row>
    <row r="5121" spans="3:11" x14ac:dyDescent="0.25">
      <c r="C5121" s="14">
        <v>44653</v>
      </c>
      <c r="D5121" s="8">
        <v>0.62152777777777779</v>
      </c>
      <c r="E5121" s="76" t="s">
        <v>236</v>
      </c>
      <c r="F5121" s="8"/>
      <c r="G5121" s="8"/>
      <c r="H5121" s="15">
        <v>5</v>
      </c>
      <c r="I5121" s="13">
        <f t="shared" si="237"/>
        <v>2579</v>
      </c>
      <c r="J5121" s="8">
        <f t="shared" si="238"/>
        <v>3</v>
      </c>
      <c r="K5121" s="6">
        <f t="shared" si="239"/>
        <v>3</v>
      </c>
    </row>
    <row r="5122" spans="3:11" x14ac:dyDescent="0.25">
      <c r="C5122" s="14">
        <v>44653</v>
      </c>
      <c r="D5122" s="8">
        <v>0.62152777777777779</v>
      </c>
      <c r="E5122" s="76" t="s">
        <v>236</v>
      </c>
      <c r="F5122" s="8"/>
      <c r="G5122" s="8"/>
      <c r="H5122" s="15">
        <v>5</v>
      </c>
      <c r="I5122" s="13">
        <f t="shared" si="237"/>
        <v>2579</v>
      </c>
      <c r="J5122" s="8">
        <f t="shared" si="238"/>
        <v>2</v>
      </c>
      <c r="K5122" s="6">
        <f t="shared" si="239"/>
        <v>3</v>
      </c>
    </row>
    <row r="5123" spans="3:11" x14ac:dyDescent="0.25">
      <c r="C5123" s="14">
        <v>44653</v>
      </c>
      <c r="D5123" s="8">
        <v>0.62152777777777779</v>
      </c>
      <c r="E5123" s="76" t="s">
        <v>236</v>
      </c>
      <c r="F5123" s="8"/>
      <c r="G5123" s="8"/>
      <c r="H5123" s="15">
        <v>5</v>
      </c>
      <c r="I5123" s="13">
        <f t="shared" si="237"/>
        <v>2579</v>
      </c>
      <c r="J5123" s="8">
        <f t="shared" si="238"/>
        <v>1</v>
      </c>
      <c r="K5123" s="6">
        <f t="shared" si="239"/>
        <v>3</v>
      </c>
    </row>
    <row r="5124" spans="3:11" x14ac:dyDescent="0.25">
      <c r="C5124" s="14">
        <v>44653</v>
      </c>
      <c r="D5124" s="8">
        <v>0.70138888888888884</v>
      </c>
      <c r="E5124" s="76" t="s">
        <v>236</v>
      </c>
      <c r="F5124" s="8"/>
      <c r="G5124" s="8"/>
      <c r="H5124" s="15">
        <v>8</v>
      </c>
      <c r="I5124" s="13">
        <f t="shared" si="237"/>
        <v>2580</v>
      </c>
      <c r="J5124" s="8">
        <f t="shared" si="238"/>
        <v>3</v>
      </c>
      <c r="K5124" s="6">
        <f t="shared" si="239"/>
        <v>3</v>
      </c>
    </row>
    <row r="5125" spans="3:11" x14ac:dyDescent="0.25">
      <c r="C5125" s="14">
        <v>44653</v>
      </c>
      <c r="D5125" s="8">
        <v>0.70138888888888884</v>
      </c>
      <c r="E5125" s="76" t="s">
        <v>236</v>
      </c>
      <c r="F5125" s="8"/>
      <c r="G5125" s="8"/>
      <c r="H5125" s="15">
        <v>8</v>
      </c>
      <c r="I5125" s="13">
        <f t="shared" si="237"/>
        <v>2580</v>
      </c>
      <c r="J5125" s="8">
        <f t="shared" si="238"/>
        <v>2</v>
      </c>
      <c r="K5125" s="6">
        <f t="shared" si="239"/>
        <v>3</v>
      </c>
    </row>
    <row r="5126" spans="3:11" x14ac:dyDescent="0.25">
      <c r="C5126" s="14">
        <v>44653</v>
      </c>
      <c r="D5126" s="8">
        <v>0.70138888888888884</v>
      </c>
      <c r="E5126" s="76" t="s">
        <v>236</v>
      </c>
      <c r="F5126" s="8"/>
      <c r="G5126" s="8"/>
      <c r="H5126" s="15">
        <v>8</v>
      </c>
      <c r="I5126" s="13">
        <f t="shared" ref="I5126:I5189" si="240">IF(AND(C5126=C5125,H5126=H5125,D5125=D5126),I5125,I5125+1)</f>
        <v>2580</v>
      </c>
      <c r="J5126" s="8">
        <f t="shared" ref="J5126:J5189" si="241">IF(I5126=I5128,3,IF(I5126=I5127,2,1))</f>
        <v>1</v>
      </c>
      <c r="K5126" s="6">
        <f t="shared" ref="K5126:K5189" si="242">IF(J5124=3,3,IF(J5125=3,3,IF(J5125=2,2,J5126)))</f>
        <v>3</v>
      </c>
    </row>
    <row r="5127" spans="3:11" x14ac:dyDescent="0.25">
      <c r="C5127" s="14">
        <v>44653</v>
      </c>
      <c r="D5127" s="8">
        <v>0.72916666666666663</v>
      </c>
      <c r="E5127" s="76" t="s">
        <v>236</v>
      </c>
      <c r="F5127" s="8"/>
      <c r="G5127" s="8"/>
      <c r="H5127" s="15">
        <v>9</v>
      </c>
      <c r="I5127" s="13">
        <f t="shared" si="240"/>
        <v>2581</v>
      </c>
      <c r="J5127" s="8">
        <f t="shared" si="241"/>
        <v>3</v>
      </c>
      <c r="K5127" s="6">
        <f t="shared" si="242"/>
        <v>3</v>
      </c>
    </row>
    <row r="5128" spans="3:11" x14ac:dyDescent="0.25">
      <c r="C5128" s="14">
        <v>44653</v>
      </c>
      <c r="D5128" s="8">
        <v>0.72916666666666663</v>
      </c>
      <c r="E5128" s="76" t="s">
        <v>236</v>
      </c>
      <c r="F5128" s="8"/>
      <c r="G5128" s="8"/>
      <c r="H5128" s="15">
        <v>9</v>
      </c>
      <c r="I5128" s="13">
        <f t="shared" si="240"/>
        <v>2581</v>
      </c>
      <c r="J5128" s="8">
        <f t="shared" si="241"/>
        <v>2</v>
      </c>
      <c r="K5128" s="6">
        <f t="shared" si="242"/>
        <v>3</v>
      </c>
    </row>
    <row r="5129" spans="3:11" x14ac:dyDescent="0.25">
      <c r="C5129" s="14">
        <v>44653</v>
      </c>
      <c r="D5129" s="8">
        <v>0.72916666666666663</v>
      </c>
      <c r="E5129" s="76" t="s">
        <v>236</v>
      </c>
      <c r="F5129" s="8"/>
      <c r="G5129" s="8"/>
      <c r="H5129" s="15">
        <v>9</v>
      </c>
      <c r="I5129" s="13">
        <f t="shared" si="240"/>
        <v>2581</v>
      </c>
      <c r="J5129" s="8">
        <f t="shared" si="241"/>
        <v>1</v>
      </c>
      <c r="K5129" s="6">
        <f t="shared" si="242"/>
        <v>3</v>
      </c>
    </row>
    <row r="5130" spans="3:11" x14ac:dyDescent="0.25">
      <c r="C5130" s="14">
        <v>44660</v>
      </c>
      <c r="D5130" s="8">
        <v>0.54513888888888895</v>
      </c>
      <c r="E5130" s="76" t="s">
        <v>107</v>
      </c>
      <c r="F5130" s="8"/>
      <c r="G5130" s="8"/>
      <c r="H5130" s="15">
        <v>2</v>
      </c>
      <c r="I5130" s="13">
        <f t="shared" si="240"/>
        <v>2582</v>
      </c>
      <c r="J5130" s="8">
        <f t="shared" si="241"/>
        <v>2</v>
      </c>
      <c r="K5130" s="6">
        <f t="shared" si="242"/>
        <v>2</v>
      </c>
    </row>
    <row r="5131" spans="3:11" x14ac:dyDescent="0.25">
      <c r="C5131" s="14">
        <v>44660</v>
      </c>
      <c r="D5131" s="8">
        <v>0.54513888888888895</v>
      </c>
      <c r="E5131" s="76" t="s">
        <v>107</v>
      </c>
      <c r="F5131" s="8"/>
      <c r="G5131" s="8"/>
      <c r="H5131" s="15">
        <v>2</v>
      </c>
      <c r="I5131" s="13">
        <f t="shared" si="240"/>
        <v>2582</v>
      </c>
      <c r="J5131" s="8">
        <f t="shared" si="241"/>
        <v>1</v>
      </c>
      <c r="K5131" s="6">
        <f t="shared" si="242"/>
        <v>2</v>
      </c>
    </row>
    <row r="5132" spans="3:11" x14ac:dyDescent="0.25">
      <c r="C5132" s="14">
        <v>44660</v>
      </c>
      <c r="D5132" s="8">
        <v>0.56944444444444442</v>
      </c>
      <c r="E5132" s="76" t="s">
        <v>107</v>
      </c>
      <c r="F5132" s="8"/>
      <c r="G5132" s="8"/>
      <c r="H5132" s="15">
        <v>3</v>
      </c>
      <c r="I5132" s="13">
        <f t="shared" si="240"/>
        <v>2583</v>
      </c>
      <c r="J5132" s="8">
        <f t="shared" si="241"/>
        <v>2</v>
      </c>
      <c r="K5132" s="6">
        <f t="shared" si="242"/>
        <v>2</v>
      </c>
    </row>
    <row r="5133" spans="3:11" x14ac:dyDescent="0.25">
      <c r="C5133" s="14">
        <v>44660</v>
      </c>
      <c r="D5133" s="8">
        <v>0.56944444444444442</v>
      </c>
      <c r="E5133" s="76" t="s">
        <v>107</v>
      </c>
      <c r="F5133" s="8"/>
      <c r="G5133" s="8"/>
      <c r="H5133" s="15">
        <v>3</v>
      </c>
      <c r="I5133" s="13">
        <f t="shared" si="240"/>
        <v>2583</v>
      </c>
      <c r="J5133" s="8">
        <f t="shared" si="241"/>
        <v>1</v>
      </c>
      <c r="K5133" s="6">
        <f t="shared" si="242"/>
        <v>2</v>
      </c>
    </row>
    <row r="5134" spans="3:11" x14ac:dyDescent="0.25">
      <c r="C5134" s="14">
        <v>44660</v>
      </c>
      <c r="D5134" s="8">
        <v>0.70138888888888884</v>
      </c>
      <c r="E5134" s="76" t="s">
        <v>107</v>
      </c>
      <c r="F5134" s="8"/>
      <c r="G5134" s="8"/>
      <c r="H5134" s="15">
        <v>8</v>
      </c>
      <c r="I5134" s="13">
        <f t="shared" si="240"/>
        <v>2584</v>
      </c>
      <c r="J5134" s="8">
        <f t="shared" si="241"/>
        <v>3</v>
      </c>
      <c r="K5134" s="6">
        <f t="shared" si="242"/>
        <v>3</v>
      </c>
    </row>
    <row r="5135" spans="3:11" x14ac:dyDescent="0.25">
      <c r="C5135" s="14">
        <v>44660</v>
      </c>
      <c r="D5135" s="8">
        <v>0.70138888888888884</v>
      </c>
      <c r="E5135" s="76" t="s">
        <v>107</v>
      </c>
      <c r="F5135" s="8"/>
      <c r="G5135" s="8"/>
      <c r="H5135" s="15">
        <v>8</v>
      </c>
      <c r="I5135" s="13">
        <f t="shared" si="240"/>
        <v>2584</v>
      </c>
      <c r="J5135" s="8">
        <f t="shared" si="241"/>
        <v>2</v>
      </c>
      <c r="K5135" s="6">
        <f t="shared" si="242"/>
        <v>3</v>
      </c>
    </row>
    <row r="5136" spans="3:11" x14ac:dyDescent="0.25">
      <c r="C5136" s="14">
        <v>44660</v>
      </c>
      <c r="D5136" s="8">
        <v>0.70138888888888884</v>
      </c>
      <c r="E5136" s="76" t="s">
        <v>107</v>
      </c>
      <c r="F5136" s="8"/>
      <c r="G5136" s="8"/>
      <c r="H5136" s="15">
        <v>8</v>
      </c>
      <c r="I5136" s="13">
        <f t="shared" si="240"/>
        <v>2584</v>
      </c>
      <c r="J5136" s="8">
        <f t="shared" si="241"/>
        <v>1</v>
      </c>
      <c r="K5136" s="6">
        <f t="shared" si="242"/>
        <v>3</v>
      </c>
    </row>
    <row r="5137" spans="3:11" x14ac:dyDescent="0.25">
      <c r="C5137" s="14">
        <v>44660</v>
      </c>
      <c r="D5137" s="8">
        <v>0.72569444444444453</v>
      </c>
      <c r="E5137" s="76" t="s">
        <v>107</v>
      </c>
      <c r="F5137" s="8"/>
      <c r="G5137" s="8"/>
      <c r="H5137" s="15">
        <v>9</v>
      </c>
      <c r="I5137" s="13">
        <f t="shared" si="240"/>
        <v>2585</v>
      </c>
      <c r="J5137" s="8">
        <f t="shared" si="241"/>
        <v>3</v>
      </c>
      <c r="K5137" s="6">
        <f t="shared" si="242"/>
        <v>3</v>
      </c>
    </row>
    <row r="5138" spans="3:11" x14ac:dyDescent="0.25">
      <c r="C5138" s="14">
        <v>44660</v>
      </c>
      <c r="D5138" s="8">
        <v>0.72569444444444453</v>
      </c>
      <c r="E5138" s="76" t="s">
        <v>107</v>
      </c>
      <c r="F5138" s="8"/>
      <c r="G5138" s="8"/>
      <c r="H5138" s="15">
        <v>9</v>
      </c>
      <c r="I5138" s="13">
        <f t="shared" si="240"/>
        <v>2585</v>
      </c>
      <c r="J5138" s="8">
        <f t="shared" si="241"/>
        <v>2</v>
      </c>
      <c r="K5138" s="6">
        <f t="shared" si="242"/>
        <v>3</v>
      </c>
    </row>
    <row r="5139" spans="3:11" x14ac:dyDescent="0.25">
      <c r="C5139" s="14">
        <v>44660</v>
      </c>
      <c r="D5139" s="8">
        <v>0.72569444444444453</v>
      </c>
      <c r="E5139" s="76" t="s">
        <v>107</v>
      </c>
      <c r="F5139" s="8"/>
      <c r="G5139" s="8"/>
      <c r="H5139" s="15">
        <v>9</v>
      </c>
      <c r="I5139" s="13">
        <f t="shared" si="240"/>
        <v>2585</v>
      </c>
      <c r="J5139" s="8">
        <f t="shared" si="241"/>
        <v>1</v>
      </c>
      <c r="K5139" s="6">
        <f t="shared" si="242"/>
        <v>3</v>
      </c>
    </row>
    <row r="5140" spans="3:11" x14ac:dyDescent="0.25">
      <c r="C5140" s="14">
        <v>44667</v>
      </c>
      <c r="D5140" s="8">
        <v>0.5625</v>
      </c>
      <c r="E5140" s="76" t="s">
        <v>107</v>
      </c>
      <c r="F5140" s="8"/>
      <c r="G5140" s="8"/>
      <c r="H5140" s="15">
        <v>1</v>
      </c>
      <c r="I5140" s="13">
        <f t="shared" si="240"/>
        <v>2586</v>
      </c>
      <c r="J5140" s="8">
        <f t="shared" si="241"/>
        <v>3</v>
      </c>
      <c r="K5140" s="6">
        <f t="shared" si="242"/>
        <v>3</v>
      </c>
    </row>
    <row r="5141" spans="3:11" x14ac:dyDescent="0.25">
      <c r="C5141" s="14">
        <v>44667</v>
      </c>
      <c r="D5141" s="8">
        <v>0.5625</v>
      </c>
      <c r="E5141" s="76" t="s">
        <v>107</v>
      </c>
      <c r="F5141" s="8"/>
      <c r="G5141" s="8"/>
      <c r="H5141" s="15">
        <v>1</v>
      </c>
      <c r="I5141" s="13">
        <f t="shared" si="240"/>
        <v>2586</v>
      </c>
      <c r="J5141" s="8">
        <f t="shared" si="241"/>
        <v>2</v>
      </c>
      <c r="K5141" s="6">
        <f t="shared" si="242"/>
        <v>3</v>
      </c>
    </row>
    <row r="5142" spans="3:11" x14ac:dyDescent="0.25">
      <c r="C5142" s="14">
        <v>44667</v>
      </c>
      <c r="D5142" s="8">
        <v>0.5625</v>
      </c>
      <c r="E5142" s="76" t="s">
        <v>107</v>
      </c>
      <c r="F5142" s="8"/>
      <c r="G5142" s="8"/>
      <c r="H5142" s="15">
        <v>1</v>
      </c>
      <c r="I5142" s="13">
        <f t="shared" si="240"/>
        <v>2586</v>
      </c>
      <c r="J5142" s="8">
        <f t="shared" si="241"/>
        <v>1</v>
      </c>
      <c r="K5142" s="6">
        <f t="shared" si="242"/>
        <v>3</v>
      </c>
    </row>
    <row r="5143" spans="3:11" x14ac:dyDescent="0.25">
      <c r="C5143" s="14">
        <v>44667</v>
      </c>
      <c r="D5143" s="8">
        <v>0.64583333333333337</v>
      </c>
      <c r="E5143" s="76" t="s">
        <v>107</v>
      </c>
      <c r="F5143" s="8"/>
      <c r="G5143" s="8"/>
      <c r="H5143" s="15">
        <v>6</v>
      </c>
      <c r="I5143" s="13">
        <f t="shared" si="240"/>
        <v>2587</v>
      </c>
      <c r="J5143" s="8">
        <f t="shared" si="241"/>
        <v>3</v>
      </c>
      <c r="K5143" s="6">
        <f t="shared" si="242"/>
        <v>3</v>
      </c>
    </row>
    <row r="5144" spans="3:11" x14ac:dyDescent="0.25">
      <c r="C5144" s="14">
        <v>44667</v>
      </c>
      <c r="D5144" s="8">
        <v>0.64583333333333337</v>
      </c>
      <c r="E5144" s="76" t="s">
        <v>107</v>
      </c>
      <c r="F5144" s="8"/>
      <c r="G5144" s="8"/>
      <c r="H5144" s="15">
        <v>6</v>
      </c>
      <c r="I5144" s="13">
        <f t="shared" si="240"/>
        <v>2587</v>
      </c>
      <c r="J5144" s="8">
        <f t="shared" si="241"/>
        <v>2</v>
      </c>
      <c r="K5144" s="6">
        <f t="shared" si="242"/>
        <v>3</v>
      </c>
    </row>
    <row r="5145" spans="3:11" x14ac:dyDescent="0.25">
      <c r="C5145" s="14">
        <v>44667</v>
      </c>
      <c r="D5145" s="8">
        <v>0.64583333333333337</v>
      </c>
      <c r="E5145" s="76" t="s">
        <v>107</v>
      </c>
      <c r="F5145" s="8"/>
      <c r="G5145" s="8"/>
      <c r="H5145" s="15">
        <v>6</v>
      </c>
      <c r="I5145" s="13">
        <f t="shared" si="240"/>
        <v>2587</v>
      </c>
      <c r="J5145" s="8">
        <f t="shared" si="241"/>
        <v>1</v>
      </c>
      <c r="K5145" s="6">
        <f t="shared" si="242"/>
        <v>3</v>
      </c>
    </row>
    <row r="5146" spans="3:11" x14ac:dyDescent="0.25">
      <c r="C5146" s="14">
        <v>44667</v>
      </c>
      <c r="D5146" s="8">
        <v>0.67361111111111116</v>
      </c>
      <c r="E5146" s="76" t="s">
        <v>107</v>
      </c>
      <c r="F5146" s="8"/>
      <c r="G5146" s="8"/>
      <c r="H5146" s="15">
        <v>7</v>
      </c>
      <c r="I5146" s="13">
        <f t="shared" si="240"/>
        <v>2588</v>
      </c>
      <c r="J5146" s="8">
        <f t="shared" si="241"/>
        <v>3</v>
      </c>
      <c r="K5146" s="6">
        <f t="shared" si="242"/>
        <v>3</v>
      </c>
    </row>
    <row r="5147" spans="3:11" x14ac:dyDescent="0.25">
      <c r="C5147" s="14">
        <v>44667</v>
      </c>
      <c r="D5147" s="8">
        <v>0.67361111111111116</v>
      </c>
      <c r="E5147" s="76" t="s">
        <v>107</v>
      </c>
      <c r="F5147" s="8"/>
      <c r="G5147" s="8"/>
      <c r="H5147" s="15">
        <v>7</v>
      </c>
      <c r="I5147" s="13">
        <f t="shared" si="240"/>
        <v>2588</v>
      </c>
      <c r="J5147" s="8">
        <f t="shared" si="241"/>
        <v>2</v>
      </c>
      <c r="K5147" s="6">
        <f t="shared" si="242"/>
        <v>3</v>
      </c>
    </row>
    <row r="5148" spans="3:11" x14ac:dyDescent="0.25">
      <c r="C5148" s="14">
        <v>44667</v>
      </c>
      <c r="D5148" s="8">
        <v>0.67361111111111116</v>
      </c>
      <c r="E5148" s="76" t="s">
        <v>107</v>
      </c>
      <c r="F5148" s="8"/>
      <c r="G5148" s="8"/>
      <c r="H5148" s="15">
        <v>7</v>
      </c>
      <c r="I5148" s="13">
        <f t="shared" si="240"/>
        <v>2588</v>
      </c>
      <c r="J5148" s="8">
        <f t="shared" si="241"/>
        <v>1</v>
      </c>
      <c r="K5148" s="6">
        <f t="shared" si="242"/>
        <v>3</v>
      </c>
    </row>
    <row r="5149" spans="3:11" x14ac:dyDescent="0.25">
      <c r="C5149" s="14">
        <v>44667</v>
      </c>
      <c r="D5149" s="8">
        <v>0.69791666666666663</v>
      </c>
      <c r="E5149" s="76" t="s">
        <v>107</v>
      </c>
      <c r="F5149" s="8"/>
      <c r="G5149" s="8"/>
      <c r="H5149" s="15">
        <v>8</v>
      </c>
      <c r="I5149" s="13">
        <f t="shared" si="240"/>
        <v>2589</v>
      </c>
      <c r="J5149" s="8">
        <f t="shared" si="241"/>
        <v>3</v>
      </c>
      <c r="K5149" s="6">
        <f t="shared" si="242"/>
        <v>3</v>
      </c>
    </row>
    <row r="5150" spans="3:11" x14ac:dyDescent="0.25">
      <c r="C5150" s="14">
        <v>44667</v>
      </c>
      <c r="D5150" s="8">
        <v>0.69791666666666663</v>
      </c>
      <c r="E5150" s="76" t="s">
        <v>107</v>
      </c>
      <c r="F5150" s="8"/>
      <c r="G5150" s="8"/>
      <c r="H5150" s="15">
        <v>8</v>
      </c>
      <c r="I5150" s="13">
        <f t="shared" si="240"/>
        <v>2589</v>
      </c>
      <c r="J5150" s="8">
        <f t="shared" si="241"/>
        <v>2</v>
      </c>
      <c r="K5150" s="6">
        <f t="shared" si="242"/>
        <v>3</v>
      </c>
    </row>
    <row r="5151" spans="3:11" x14ac:dyDescent="0.25">
      <c r="C5151" s="14">
        <v>44667</v>
      </c>
      <c r="D5151" s="8">
        <v>0.69791666666666663</v>
      </c>
      <c r="E5151" s="76" t="s">
        <v>107</v>
      </c>
      <c r="F5151" s="8"/>
      <c r="G5151" s="8"/>
      <c r="H5151" s="15">
        <v>8</v>
      </c>
      <c r="I5151" s="13">
        <f t="shared" si="240"/>
        <v>2589</v>
      </c>
      <c r="J5151" s="8">
        <f t="shared" si="241"/>
        <v>1</v>
      </c>
      <c r="K5151" s="6">
        <f t="shared" si="242"/>
        <v>3</v>
      </c>
    </row>
    <row r="5152" spans="3:11" x14ac:dyDescent="0.25">
      <c r="C5152" s="14">
        <v>44674</v>
      </c>
      <c r="D5152" s="8">
        <v>0.53125</v>
      </c>
      <c r="E5152" s="76" t="s">
        <v>107</v>
      </c>
      <c r="F5152" s="8"/>
      <c r="G5152" s="8"/>
      <c r="H5152" s="15">
        <v>2</v>
      </c>
      <c r="I5152" s="13">
        <f t="shared" si="240"/>
        <v>2590</v>
      </c>
      <c r="J5152" s="8">
        <f t="shared" si="241"/>
        <v>2</v>
      </c>
      <c r="K5152" s="6">
        <f t="shared" si="242"/>
        <v>2</v>
      </c>
    </row>
    <row r="5153" spans="3:11" x14ac:dyDescent="0.25">
      <c r="C5153" s="14">
        <v>44674</v>
      </c>
      <c r="D5153" s="8">
        <v>0.53125</v>
      </c>
      <c r="E5153" s="76" t="s">
        <v>107</v>
      </c>
      <c r="F5153" s="8"/>
      <c r="G5153" s="8"/>
      <c r="H5153" s="15">
        <v>2</v>
      </c>
      <c r="I5153" s="13">
        <f t="shared" si="240"/>
        <v>2590</v>
      </c>
      <c r="J5153" s="8">
        <f t="shared" si="241"/>
        <v>1</v>
      </c>
      <c r="K5153" s="6">
        <f t="shared" si="242"/>
        <v>2</v>
      </c>
    </row>
    <row r="5154" spans="3:11" x14ac:dyDescent="0.25">
      <c r="C5154" s="14">
        <v>44674</v>
      </c>
      <c r="D5154" s="8">
        <v>0.58333333333333337</v>
      </c>
      <c r="E5154" s="76" t="s">
        <v>107</v>
      </c>
      <c r="F5154" s="8"/>
      <c r="G5154" s="8"/>
      <c r="H5154" s="15">
        <v>4</v>
      </c>
      <c r="I5154" s="13">
        <f t="shared" si="240"/>
        <v>2591</v>
      </c>
      <c r="J5154" s="8">
        <f t="shared" si="241"/>
        <v>3</v>
      </c>
      <c r="K5154" s="6">
        <f t="shared" si="242"/>
        <v>3</v>
      </c>
    </row>
    <row r="5155" spans="3:11" x14ac:dyDescent="0.25">
      <c r="C5155" s="14">
        <v>44674</v>
      </c>
      <c r="D5155" s="8">
        <v>0.58333333333333337</v>
      </c>
      <c r="E5155" s="76" t="s">
        <v>107</v>
      </c>
      <c r="F5155" s="8"/>
      <c r="G5155" s="8"/>
      <c r="H5155" s="15">
        <v>4</v>
      </c>
      <c r="I5155" s="13">
        <f t="shared" si="240"/>
        <v>2591</v>
      </c>
      <c r="J5155" s="8">
        <f t="shared" si="241"/>
        <v>2</v>
      </c>
      <c r="K5155" s="6">
        <f t="shared" si="242"/>
        <v>3</v>
      </c>
    </row>
    <row r="5156" spans="3:11" x14ac:dyDescent="0.25">
      <c r="C5156" s="14">
        <v>44674</v>
      </c>
      <c r="D5156" s="8">
        <v>0.58333333333333337</v>
      </c>
      <c r="E5156" s="76" t="s">
        <v>107</v>
      </c>
      <c r="F5156" s="8"/>
      <c r="G5156" s="8"/>
      <c r="H5156" s="15">
        <v>4</v>
      </c>
      <c r="I5156" s="13">
        <f t="shared" si="240"/>
        <v>2591</v>
      </c>
      <c r="J5156" s="8">
        <f t="shared" si="241"/>
        <v>1</v>
      </c>
      <c r="K5156" s="6">
        <f t="shared" si="242"/>
        <v>3</v>
      </c>
    </row>
    <row r="5157" spans="3:11" x14ac:dyDescent="0.25">
      <c r="C5157" s="14">
        <v>44674</v>
      </c>
      <c r="D5157" s="8">
        <v>0.66319444444444442</v>
      </c>
      <c r="E5157" s="76" t="s">
        <v>107</v>
      </c>
      <c r="F5157" s="8"/>
      <c r="G5157" s="8"/>
      <c r="H5157" s="15">
        <v>7</v>
      </c>
      <c r="I5157" s="13">
        <f t="shared" si="240"/>
        <v>2592</v>
      </c>
      <c r="J5157" s="8">
        <f t="shared" si="241"/>
        <v>2</v>
      </c>
      <c r="K5157" s="6">
        <f t="shared" si="242"/>
        <v>2</v>
      </c>
    </row>
    <row r="5158" spans="3:11" x14ac:dyDescent="0.25">
      <c r="C5158" s="14">
        <v>44674</v>
      </c>
      <c r="D5158" s="8">
        <v>0.66319444444444442</v>
      </c>
      <c r="E5158" s="76" t="s">
        <v>107</v>
      </c>
      <c r="F5158" s="8"/>
      <c r="G5158" s="8"/>
      <c r="H5158" s="15">
        <v>7</v>
      </c>
      <c r="I5158" s="13">
        <f t="shared" si="240"/>
        <v>2592</v>
      </c>
      <c r="J5158" s="8">
        <f t="shared" si="241"/>
        <v>1</v>
      </c>
      <c r="K5158" s="6">
        <f t="shared" si="242"/>
        <v>2</v>
      </c>
    </row>
    <row r="5159" spans="3:11" x14ac:dyDescent="0.25">
      <c r="C5159" s="14">
        <v>44674</v>
      </c>
      <c r="D5159" s="8">
        <v>0.69097222222222221</v>
      </c>
      <c r="E5159" s="76" t="s">
        <v>107</v>
      </c>
      <c r="F5159" s="8"/>
      <c r="G5159" s="8"/>
      <c r="H5159" s="15">
        <v>8</v>
      </c>
      <c r="I5159" s="13">
        <f t="shared" si="240"/>
        <v>2593</v>
      </c>
      <c r="J5159" s="8">
        <f t="shared" si="241"/>
        <v>3</v>
      </c>
      <c r="K5159" s="6">
        <f t="shared" si="242"/>
        <v>3</v>
      </c>
    </row>
    <row r="5160" spans="3:11" x14ac:dyDescent="0.25">
      <c r="C5160" s="14">
        <v>44674</v>
      </c>
      <c r="D5160" s="8">
        <v>0.69097222222222221</v>
      </c>
      <c r="E5160" s="76" t="s">
        <v>107</v>
      </c>
      <c r="F5160" s="8"/>
      <c r="G5160" s="8"/>
      <c r="H5160" s="15">
        <v>8</v>
      </c>
      <c r="I5160" s="13">
        <f t="shared" si="240"/>
        <v>2593</v>
      </c>
      <c r="J5160" s="8">
        <f t="shared" si="241"/>
        <v>2</v>
      </c>
      <c r="K5160" s="6">
        <f t="shared" si="242"/>
        <v>3</v>
      </c>
    </row>
    <row r="5161" spans="3:11" x14ac:dyDescent="0.25">
      <c r="C5161" s="14">
        <v>44674</v>
      </c>
      <c r="D5161" s="8">
        <v>0.69097222222222221</v>
      </c>
      <c r="E5161" s="76" t="s">
        <v>107</v>
      </c>
      <c r="F5161" s="8"/>
      <c r="G5161" s="8"/>
      <c r="H5161" s="15">
        <v>8</v>
      </c>
      <c r="I5161" s="13">
        <f t="shared" si="240"/>
        <v>2593</v>
      </c>
      <c r="J5161" s="8">
        <f t="shared" si="241"/>
        <v>1</v>
      </c>
      <c r="K5161" s="6">
        <f t="shared" si="242"/>
        <v>3</v>
      </c>
    </row>
    <row r="5162" spans="3:11" x14ac:dyDescent="0.25">
      <c r="C5162" s="14">
        <v>44674</v>
      </c>
      <c r="D5162" s="8">
        <v>0.71527777777777779</v>
      </c>
      <c r="E5162" s="76" t="s">
        <v>107</v>
      </c>
      <c r="F5162" s="8"/>
      <c r="G5162" s="8"/>
      <c r="H5162" s="15">
        <v>9</v>
      </c>
      <c r="I5162" s="13">
        <f t="shared" si="240"/>
        <v>2594</v>
      </c>
      <c r="J5162" s="8">
        <f t="shared" si="241"/>
        <v>3</v>
      </c>
      <c r="K5162" s="6">
        <f t="shared" si="242"/>
        <v>3</v>
      </c>
    </row>
    <row r="5163" spans="3:11" x14ac:dyDescent="0.25">
      <c r="C5163" s="14">
        <v>44674</v>
      </c>
      <c r="D5163" s="8">
        <v>0.71527777777777779</v>
      </c>
      <c r="E5163" s="76" t="s">
        <v>107</v>
      </c>
      <c r="F5163" s="8"/>
      <c r="G5163" s="8"/>
      <c r="H5163" s="15">
        <v>9</v>
      </c>
      <c r="I5163" s="13">
        <f t="shared" si="240"/>
        <v>2594</v>
      </c>
      <c r="J5163" s="8">
        <f t="shared" si="241"/>
        <v>2</v>
      </c>
      <c r="K5163" s="6">
        <f t="shared" si="242"/>
        <v>3</v>
      </c>
    </row>
    <row r="5164" spans="3:11" x14ac:dyDescent="0.25">
      <c r="C5164" s="14">
        <v>44674</v>
      </c>
      <c r="D5164" s="8">
        <v>0.71527777777777779</v>
      </c>
      <c r="E5164" s="76" t="s">
        <v>107</v>
      </c>
      <c r="F5164" s="8"/>
      <c r="G5164" s="8"/>
      <c r="H5164" s="15">
        <v>9</v>
      </c>
      <c r="I5164" s="13">
        <f t="shared" si="240"/>
        <v>2594</v>
      </c>
      <c r="J5164" s="8">
        <f t="shared" si="241"/>
        <v>1</v>
      </c>
      <c r="K5164" s="6">
        <f t="shared" si="242"/>
        <v>3</v>
      </c>
    </row>
    <row r="5165" spans="3:11" x14ac:dyDescent="0.25">
      <c r="C5165" s="14">
        <v>44676</v>
      </c>
      <c r="D5165" s="8">
        <v>0.54166666666666663</v>
      </c>
      <c r="E5165" s="76" t="s">
        <v>225</v>
      </c>
      <c r="F5165" s="8"/>
      <c r="G5165" s="8"/>
      <c r="H5165" s="15">
        <v>1</v>
      </c>
      <c r="I5165" s="13">
        <f t="shared" si="240"/>
        <v>2595</v>
      </c>
      <c r="J5165" s="8">
        <f t="shared" si="241"/>
        <v>2</v>
      </c>
      <c r="K5165" s="6">
        <f t="shared" si="242"/>
        <v>2</v>
      </c>
    </row>
    <row r="5166" spans="3:11" x14ac:dyDescent="0.25">
      <c r="C5166" s="14">
        <v>44676</v>
      </c>
      <c r="D5166" s="8">
        <v>0.54166666666666663</v>
      </c>
      <c r="E5166" s="76" t="s">
        <v>225</v>
      </c>
      <c r="F5166" s="8"/>
      <c r="G5166" s="8"/>
      <c r="H5166" s="15">
        <v>1</v>
      </c>
      <c r="I5166" s="13">
        <f t="shared" si="240"/>
        <v>2595</v>
      </c>
      <c r="J5166" s="8">
        <f t="shared" si="241"/>
        <v>1</v>
      </c>
      <c r="K5166" s="6">
        <f t="shared" si="242"/>
        <v>2</v>
      </c>
    </row>
    <row r="5167" spans="3:11" x14ac:dyDescent="0.25">
      <c r="C5167" s="14">
        <v>44676</v>
      </c>
      <c r="D5167" s="8">
        <v>0.56597222222222221</v>
      </c>
      <c r="E5167" s="76" t="s">
        <v>225</v>
      </c>
      <c r="F5167" s="8"/>
      <c r="G5167" s="8"/>
      <c r="H5167" s="15">
        <v>2</v>
      </c>
      <c r="I5167" s="13">
        <f t="shared" si="240"/>
        <v>2596</v>
      </c>
      <c r="J5167" s="8">
        <f t="shared" si="241"/>
        <v>3</v>
      </c>
      <c r="K5167" s="6">
        <f t="shared" si="242"/>
        <v>3</v>
      </c>
    </row>
    <row r="5168" spans="3:11" x14ac:dyDescent="0.25">
      <c r="C5168" s="14">
        <v>44676</v>
      </c>
      <c r="D5168" s="8">
        <v>0.56597222222222221</v>
      </c>
      <c r="E5168" s="76" t="s">
        <v>225</v>
      </c>
      <c r="F5168" s="8"/>
      <c r="G5168" s="8"/>
      <c r="H5168" s="15">
        <v>2</v>
      </c>
      <c r="I5168" s="13">
        <f t="shared" si="240"/>
        <v>2596</v>
      </c>
      <c r="J5168" s="8">
        <f t="shared" si="241"/>
        <v>2</v>
      </c>
      <c r="K5168" s="6">
        <f t="shared" si="242"/>
        <v>3</v>
      </c>
    </row>
    <row r="5169" spans="3:11" x14ac:dyDescent="0.25">
      <c r="C5169" s="14">
        <v>44676</v>
      </c>
      <c r="D5169" s="8">
        <v>0.56597222222222221</v>
      </c>
      <c r="E5169" s="76" t="s">
        <v>225</v>
      </c>
      <c r="F5169" s="8"/>
      <c r="G5169" s="8"/>
      <c r="H5169" s="15">
        <v>2</v>
      </c>
      <c r="I5169" s="13">
        <f t="shared" si="240"/>
        <v>2596</v>
      </c>
      <c r="J5169" s="8">
        <f t="shared" si="241"/>
        <v>1</v>
      </c>
      <c r="K5169" s="6">
        <f t="shared" si="242"/>
        <v>3</v>
      </c>
    </row>
    <row r="5170" spans="3:11" x14ac:dyDescent="0.25">
      <c r="C5170" s="14">
        <v>44676</v>
      </c>
      <c r="D5170" s="8">
        <v>0.63888888888888895</v>
      </c>
      <c r="E5170" s="76" t="s">
        <v>225</v>
      </c>
      <c r="F5170" s="8"/>
      <c r="G5170" s="8"/>
      <c r="H5170" s="15">
        <v>5</v>
      </c>
      <c r="I5170" s="13">
        <f t="shared" si="240"/>
        <v>2597</v>
      </c>
      <c r="J5170" s="8">
        <f t="shared" si="241"/>
        <v>2</v>
      </c>
      <c r="K5170" s="6">
        <f t="shared" si="242"/>
        <v>2</v>
      </c>
    </row>
    <row r="5171" spans="3:11" x14ac:dyDescent="0.25">
      <c r="C5171" s="14">
        <v>44676</v>
      </c>
      <c r="D5171" s="8">
        <v>0.63888888888888895</v>
      </c>
      <c r="E5171" s="76" t="s">
        <v>225</v>
      </c>
      <c r="F5171" s="8"/>
      <c r="G5171" s="8"/>
      <c r="H5171" s="15">
        <v>5</v>
      </c>
      <c r="I5171" s="13">
        <f t="shared" si="240"/>
        <v>2597</v>
      </c>
      <c r="J5171" s="8">
        <f t="shared" si="241"/>
        <v>1</v>
      </c>
      <c r="K5171" s="6">
        <f t="shared" si="242"/>
        <v>2</v>
      </c>
    </row>
    <row r="5172" spans="3:11" x14ac:dyDescent="0.25">
      <c r="C5172" s="14">
        <v>44676</v>
      </c>
      <c r="D5172" s="8">
        <v>0.71180555555555547</v>
      </c>
      <c r="E5172" s="76" t="s">
        <v>225</v>
      </c>
      <c r="F5172" s="8"/>
      <c r="G5172" s="8"/>
      <c r="H5172" s="15">
        <v>8</v>
      </c>
      <c r="I5172" s="13">
        <f t="shared" si="240"/>
        <v>2598</v>
      </c>
      <c r="J5172" s="8">
        <f t="shared" si="241"/>
        <v>3</v>
      </c>
      <c r="K5172" s="6">
        <f t="shared" si="242"/>
        <v>3</v>
      </c>
    </row>
    <row r="5173" spans="3:11" x14ac:dyDescent="0.25">
      <c r="C5173" s="14">
        <v>44676</v>
      </c>
      <c r="D5173" s="8">
        <v>0.71180555555555547</v>
      </c>
      <c r="E5173" s="76" t="s">
        <v>225</v>
      </c>
      <c r="F5173" s="8"/>
      <c r="G5173" s="8"/>
      <c r="H5173" s="15">
        <v>8</v>
      </c>
      <c r="I5173" s="13">
        <f t="shared" si="240"/>
        <v>2598</v>
      </c>
      <c r="J5173" s="8">
        <f t="shared" si="241"/>
        <v>2</v>
      </c>
      <c r="K5173" s="6">
        <f t="shared" si="242"/>
        <v>3</v>
      </c>
    </row>
    <row r="5174" spans="3:11" x14ac:dyDescent="0.25">
      <c r="C5174" s="14">
        <v>44676</v>
      </c>
      <c r="D5174" s="8">
        <v>0.71180555555555547</v>
      </c>
      <c r="E5174" s="76" t="s">
        <v>225</v>
      </c>
      <c r="F5174" s="8"/>
      <c r="G5174" s="8"/>
      <c r="H5174" s="15">
        <v>8</v>
      </c>
      <c r="I5174" s="13">
        <f t="shared" si="240"/>
        <v>2598</v>
      </c>
      <c r="J5174" s="8">
        <f t="shared" si="241"/>
        <v>1</v>
      </c>
      <c r="K5174" s="6">
        <f t="shared" si="242"/>
        <v>3</v>
      </c>
    </row>
    <row r="5175" spans="3:11" x14ac:dyDescent="0.25">
      <c r="C5175" s="14">
        <v>44681</v>
      </c>
      <c r="D5175" s="8">
        <v>0.53125</v>
      </c>
      <c r="E5175" s="76" t="s">
        <v>231</v>
      </c>
      <c r="F5175" s="8"/>
      <c r="G5175" s="8"/>
      <c r="H5175" s="15">
        <v>2</v>
      </c>
      <c r="I5175" s="13">
        <f t="shared" si="240"/>
        <v>2599</v>
      </c>
      <c r="J5175" s="8">
        <f t="shared" si="241"/>
        <v>3</v>
      </c>
      <c r="K5175" s="6">
        <f t="shared" si="242"/>
        <v>3</v>
      </c>
    </row>
    <row r="5176" spans="3:11" x14ac:dyDescent="0.25">
      <c r="C5176" s="14">
        <v>44681</v>
      </c>
      <c r="D5176" s="8">
        <v>0.53125</v>
      </c>
      <c r="E5176" s="76" t="s">
        <v>231</v>
      </c>
      <c r="F5176" s="8"/>
      <c r="G5176" s="8"/>
      <c r="H5176" s="15">
        <v>2</v>
      </c>
      <c r="I5176" s="13">
        <f t="shared" si="240"/>
        <v>2599</v>
      </c>
      <c r="J5176" s="8">
        <f t="shared" si="241"/>
        <v>2</v>
      </c>
      <c r="K5176" s="6">
        <f t="shared" si="242"/>
        <v>3</v>
      </c>
    </row>
    <row r="5177" spans="3:11" x14ac:dyDescent="0.25">
      <c r="C5177" s="14">
        <v>44681</v>
      </c>
      <c r="D5177" s="8">
        <v>0.53125</v>
      </c>
      <c r="E5177" s="76" t="s">
        <v>231</v>
      </c>
      <c r="F5177" s="8"/>
      <c r="G5177" s="8"/>
      <c r="H5177" s="15">
        <v>2</v>
      </c>
      <c r="I5177" s="13">
        <f t="shared" si="240"/>
        <v>2599</v>
      </c>
      <c r="J5177" s="8">
        <f t="shared" si="241"/>
        <v>1</v>
      </c>
      <c r="K5177" s="6">
        <f t="shared" si="242"/>
        <v>3</v>
      </c>
    </row>
    <row r="5178" spans="3:11" x14ac:dyDescent="0.25">
      <c r="C5178" s="14">
        <v>44681</v>
      </c>
      <c r="D5178" s="8">
        <v>0.57986111111111105</v>
      </c>
      <c r="E5178" s="76" t="s">
        <v>231</v>
      </c>
      <c r="F5178" s="8"/>
      <c r="G5178" s="8"/>
      <c r="H5178" s="15">
        <v>4</v>
      </c>
      <c r="I5178" s="13">
        <f t="shared" si="240"/>
        <v>2600</v>
      </c>
      <c r="J5178" s="8">
        <f t="shared" si="241"/>
        <v>3</v>
      </c>
      <c r="K5178" s="6">
        <f t="shared" si="242"/>
        <v>3</v>
      </c>
    </row>
    <row r="5179" spans="3:11" x14ac:dyDescent="0.25">
      <c r="C5179" s="14">
        <v>44681</v>
      </c>
      <c r="D5179" s="8">
        <v>0.57986111111111105</v>
      </c>
      <c r="E5179" s="76" t="s">
        <v>231</v>
      </c>
      <c r="F5179" s="8"/>
      <c r="G5179" s="8"/>
      <c r="H5179" s="15">
        <v>4</v>
      </c>
      <c r="I5179" s="13">
        <f t="shared" si="240"/>
        <v>2600</v>
      </c>
      <c r="J5179" s="8">
        <f t="shared" si="241"/>
        <v>2</v>
      </c>
      <c r="K5179" s="6">
        <f t="shared" si="242"/>
        <v>3</v>
      </c>
    </row>
    <row r="5180" spans="3:11" x14ac:dyDescent="0.25">
      <c r="C5180" s="14">
        <v>44681</v>
      </c>
      <c r="D5180" s="8">
        <v>0.57986111111111105</v>
      </c>
      <c r="E5180" s="76" t="s">
        <v>231</v>
      </c>
      <c r="F5180" s="8"/>
      <c r="G5180" s="8"/>
      <c r="H5180" s="15">
        <v>4</v>
      </c>
      <c r="I5180" s="13">
        <f t="shared" si="240"/>
        <v>2600</v>
      </c>
      <c r="J5180" s="8">
        <f t="shared" si="241"/>
        <v>1</v>
      </c>
      <c r="K5180" s="6">
        <f t="shared" si="242"/>
        <v>3</v>
      </c>
    </row>
    <row r="5181" spans="3:11" x14ac:dyDescent="0.25">
      <c r="C5181" s="14">
        <v>44681</v>
      </c>
      <c r="D5181" s="8">
        <v>0.63194444444444442</v>
      </c>
      <c r="E5181" s="76" t="s">
        <v>231</v>
      </c>
      <c r="F5181" s="8"/>
      <c r="G5181" s="8"/>
      <c r="H5181" s="15">
        <v>6</v>
      </c>
      <c r="I5181" s="13">
        <f t="shared" si="240"/>
        <v>2601</v>
      </c>
      <c r="J5181" s="8">
        <f t="shared" si="241"/>
        <v>3</v>
      </c>
      <c r="K5181" s="6">
        <f t="shared" si="242"/>
        <v>3</v>
      </c>
    </row>
    <row r="5182" spans="3:11" x14ac:dyDescent="0.25">
      <c r="C5182" s="14">
        <v>44681</v>
      </c>
      <c r="D5182" s="8">
        <v>0.63194444444444442</v>
      </c>
      <c r="E5182" s="76" t="s">
        <v>231</v>
      </c>
      <c r="F5182" s="8"/>
      <c r="G5182" s="8"/>
      <c r="H5182" s="15">
        <v>6</v>
      </c>
      <c r="I5182" s="13">
        <f t="shared" si="240"/>
        <v>2601</v>
      </c>
      <c r="J5182" s="8">
        <f t="shared" si="241"/>
        <v>2</v>
      </c>
      <c r="K5182" s="6">
        <f t="shared" si="242"/>
        <v>3</v>
      </c>
    </row>
    <row r="5183" spans="3:11" x14ac:dyDescent="0.25">
      <c r="C5183" s="14">
        <v>44681</v>
      </c>
      <c r="D5183" s="8">
        <v>0.63194444444444442</v>
      </c>
      <c r="E5183" s="76" t="s">
        <v>231</v>
      </c>
      <c r="F5183" s="8"/>
      <c r="G5183" s="8"/>
      <c r="H5183" s="15">
        <v>6</v>
      </c>
      <c r="I5183" s="13">
        <f t="shared" si="240"/>
        <v>2601</v>
      </c>
      <c r="J5183" s="8">
        <f t="shared" si="241"/>
        <v>1</v>
      </c>
      <c r="K5183" s="6">
        <f t="shared" si="242"/>
        <v>3</v>
      </c>
    </row>
    <row r="5184" spans="3:11" x14ac:dyDescent="0.25">
      <c r="C5184" s="14">
        <v>44681</v>
      </c>
      <c r="D5184" s="8">
        <v>0.68402777777777779</v>
      </c>
      <c r="E5184" s="76" t="s">
        <v>231</v>
      </c>
      <c r="F5184" s="8"/>
      <c r="G5184" s="8"/>
      <c r="H5184" s="15">
        <v>8</v>
      </c>
      <c r="I5184" s="13">
        <f t="shared" si="240"/>
        <v>2602</v>
      </c>
      <c r="J5184" s="8">
        <f t="shared" si="241"/>
        <v>3</v>
      </c>
      <c r="K5184" s="6">
        <f t="shared" si="242"/>
        <v>3</v>
      </c>
    </row>
    <row r="5185" spans="3:11" x14ac:dyDescent="0.25">
      <c r="C5185" s="14">
        <v>44681</v>
      </c>
      <c r="D5185" s="8">
        <v>0.68402777777777779</v>
      </c>
      <c r="E5185" s="76" t="s">
        <v>231</v>
      </c>
      <c r="F5185" s="8"/>
      <c r="G5185" s="8"/>
      <c r="H5185" s="15">
        <v>8</v>
      </c>
      <c r="I5185" s="13">
        <f t="shared" si="240"/>
        <v>2602</v>
      </c>
      <c r="J5185" s="8">
        <f t="shared" si="241"/>
        <v>2</v>
      </c>
      <c r="K5185" s="6">
        <f t="shared" si="242"/>
        <v>3</v>
      </c>
    </row>
    <row r="5186" spans="3:11" x14ac:dyDescent="0.25">
      <c r="C5186" s="14">
        <v>44681</v>
      </c>
      <c r="D5186" s="8">
        <v>0.68402777777777779</v>
      </c>
      <c r="E5186" s="76" t="s">
        <v>231</v>
      </c>
      <c r="F5186" s="8"/>
      <c r="G5186" s="8"/>
      <c r="H5186" s="15">
        <v>8</v>
      </c>
      <c r="I5186" s="13">
        <f t="shared" si="240"/>
        <v>2602</v>
      </c>
      <c r="J5186" s="8">
        <f t="shared" si="241"/>
        <v>1</v>
      </c>
      <c r="K5186" s="6">
        <f t="shared" si="242"/>
        <v>3</v>
      </c>
    </row>
    <row r="5187" spans="3:11" x14ac:dyDescent="0.25">
      <c r="C5187" s="14">
        <v>44681</v>
      </c>
      <c r="D5187" s="8">
        <v>0.70486111111111116</v>
      </c>
      <c r="E5187" s="76" t="s">
        <v>231</v>
      </c>
      <c r="F5187" s="8"/>
      <c r="G5187" s="8"/>
      <c r="H5187" s="15">
        <v>9</v>
      </c>
      <c r="I5187" s="13">
        <f t="shared" si="240"/>
        <v>2603</v>
      </c>
      <c r="J5187" s="8">
        <f t="shared" si="241"/>
        <v>3</v>
      </c>
      <c r="K5187" s="6">
        <f t="shared" si="242"/>
        <v>3</v>
      </c>
    </row>
    <row r="5188" spans="3:11" x14ac:dyDescent="0.25">
      <c r="C5188" s="14">
        <v>44681</v>
      </c>
      <c r="D5188" s="8">
        <v>0.70486111111111116</v>
      </c>
      <c r="E5188" s="76" t="s">
        <v>231</v>
      </c>
      <c r="F5188" s="8"/>
      <c r="G5188" s="8"/>
      <c r="H5188" s="15">
        <v>9</v>
      </c>
      <c r="I5188" s="13">
        <f t="shared" si="240"/>
        <v>2603</v>
      </c>
      <c r="J5188" s="8">
        <f t="shared" si="241"/>
        <v>2</v>
      </c>
      <c r="K5188" s="6">
        <f t="shared" si="242"/>
        <v>3</v>
      </c>
    </row>
    <row r="5189" spans="3:11" x14ac:dyDescent="0.25">
      <c r="C5189" s="14">
        <v>44681</v>
      </c>
      <c r="D5189" s="8">
        <v>0.70486111111111116</v>
      </c>
      <c r="E5189" s="76" t="s">
        <v>231</v>
      </c>
      <c r="F5189" s="8"/>
      <c r="G5189" s="8"/>
      <c r="H5189" s="15">
        <v>9</v>
      </c>
      <c r="I5189" s="13">
        <f t="shared" si="240"/>
        <v>2603</v>
      </c>
      <c r="J5189" s="8">
        <f t="shared" si="241"/>
        <v>1</v>
      </c>
      <c r="K5189" s="6">
        <f t="shared" si="242"/>
        <v>3</v>
      </c>
    </row>
    <row r="5190" spans="3:11" x14ac:dyDescent="0.25">
      <c r="C5190" s="14">
        <v>44688</v>
      </c>
      <c r="D5190" s="8">
        <v>0.52777777777777779</v>
      </c>
      <c r="E5190" s="76" t="s">
        <v>107</v>
      </c>
      <c r="F5190" s="8"/>
      <c r="G5190" s="8"/>
      <c r="H5190" s="15">
        <v>2</v>
      </c>
      <c r="I5190" s="13">
        <f t="shared" ref="I5190:I5253" si="243">IF(AND(C5190=C5189,H5190=H5189,D5189=D5190),I5189,I5189+1)</f>
        <v>2604</v>
      </c>
      <c r="J5190" s="8">
        <f t="shared" ref="J5190:J5253" si="244">IF(I5190=I5192,3,IF(I5190=I5191,2,1))</f>
        <v>3</v>
      </c>
      <c r="K5190" s="6">
        <f t="shared" ref="K5190:K5253" si="245">IF(J5188=3,3,IF(J5189=3,3,IF(J5189=2,2,J5190)))</f>
        <v>3</v>
      </c>
    </row>
    <row r="5191" spans="3:11" x14ac:dyDescent="0.25">
      <c r="C5191" s="14">
        <v>44688</v>
      </c>
      <c r="D5191" s="8">
        <v>0.52777777777777779</v>
      </c>
      <c r="E5191" s="76" t="s">
        <v>107</v>
      </c>
      <c r="F5191" s="8"/>
      <c r="G5191" s="8"/>
      <c r="H5191" s="15">
        <v>2</v>
      </c>
      <c r="I5191" s="13">
        <f t="shared" si="243"/>
        <v>2604</v>
      </c>
      <c r="J5191" s="8">
        <f t="shared" si="244"/>
        <v>2</v>
      </c>
      <c r="K5191" s="6">
        <f t="shared" si="245"/>
        <v>3</v>
      </c>
    </row>
    <row r="5192" spans="3:11" x14ac:dyDescent="0.25">
      <c r="C5192" s="14">
        <v>44688</v>
      </c>
      <c r="D5192" s="8">
        <v>0.52777777777777779</v>
      </c>
      <c r="E5192" s="76" t="s">
        <v>107</v>
      </c>
      <c r="F5192" s="8"/>
      <c r="G5192" s="8"/>
      <c r="H5192" s="15">
        <v>2</v>
      </c>
      <c r="I5192" s="13">
        <f t="shared" si="243"/>
        <v>2604</v>
      </c>
      <c r="J5192" s="8">
        <f t="shared" si="244"/>
        <v>1</v>
      </c>
      <c r="K5192" s="6">
        <f t="shared" si="245"/>
        <v>3</v>
      </c>
    </row>
    <row r="5193" spans="3:11" x14ac:dyDescent="0.25">
      <c r="C5193" s="14">
        <v>44688</v>
      </c>
      <c r="D5193" s="8">
        <v>0.55208333333333337</v>
      </c>
      <c r="E5193" s="76" t="s">
        <v>107</v>
      </c>
      <c r="F5193" s="8"/>
      <c r="G5193" s="8"/>
      <c r="H5193" s="15">
        <v>3</v>
      </c>
      <c r="I5193" s="13">
        <f t="shared" si="243"/>
        <v>2605</v>
      </c>
      <c r="J5193" s="8">
        <f t="shared" si="244"/>
        <v>3</v>
      </c>
      <c r="K5193" s="6">
        <f t="shared" si="245"/>
        <v>3</v>
      </c>
    </row>
    <row r="5194" spans="3:11" x14ac:dyDescent="0.25">
      <c r="C5194" s="14">
        <v>44688</v>
      </c>
      <c r="D5194" s="8">
        <v>0.55208333333333337</v>
      </c>
      <c r="E5194" s="76" t="s">
        <v>107</v>
      </c>
      <c r="F5194" s="8"/>
      <c r="G5194" s="8"/>
      <c r="H5194" s="15">
        <v>3</v>
      </c>
      <c r="I5194" s="13">
        <f t="shared" si="243"/>
        <v>2605</v>
      </c>
      <c r="J5194" s="8">
        <f t="shared" si="244"/>
        <v>2</v>
      </c>
      <c r="K5194" s="6">
        <f t="shared" si="245"/>
        <v>3</v>
      </c>
    </row>
    <row r="5195" spans="3:11" x14ac:dyDescent="0.25">
      <c r="C5195" s="14">
        <v>44688</v>
      </c>
      <c r="D5195" s="8">
        <v>0.55208333333333337</v>
      </c>
      <c r="E5195" s="76" t="s">
        <v>107</v>
      </c>
      <c r="F5195" s="8"/>
      <c r="G5195" s="8"/>
      <c r="H5195" s="15">
        <v>3</v>
      </c>
      <c r="I5195" s="13">
        <f t="shared" si="243"/>
        <v>2605</v>
      </c>
      <c r="J5195" s="8">
        <f t="shared" si="244"/>
        <v>1</v>
      </c>
      <c r="K5195" s="6">
        <f t="shared" si="245"/>
        <v>3</v>
      </c>
    </row>
    <row r="5196" spans="3:11" x14ac:dyDescent="0.25">
      <c r="C5196" s="14">
        <v>44688</v>
      </c>
      <c r="D5196" s="8">
        <v>0.60069444444444442</v>
      </c>
      <c r="E5196" s="76" t="s">
        <v>107</v>
      </c>
      <c r="F5196" s="8"/>
      <c r="G5196" s="8"/>
      <c r="H5196" s="15">
        <v>5</v>
      </c>
      <c r="I5196" s="13">
        <f t="shared" si="243"/>
        <v>2606</v>
      </c>
      <c r="J5196" s="8">
        <f t="shared" si="244"/>
        <v>3</v>
      </c>
      <c r="K5196" s="6">
        <f t="shared" si="245"/>
        <v>3</v>
      </c>
    </row>
    <row r="5197" spans="3:11" x14ac:dyDescent="0.25">
      <c r="C5197" s="14">
        <v>44688</v>
      </c>
      <c r="D5197" s="8">
        <v>0.60069444444444442</v>
      </c>
      <c r="E5197" s="76" t="s">
        <v>107</v>
      </c>
      <c r="F5197" s="8"/>
      <c r="G5197" s="8"/>
      <c r="H5197" s="15">
        <v>5</v>
      </c>
      <c r="I5197" s="13">
        <f t="shared" si="243"/>
        <v>2606</v>
      </c>
      <c r="J5197" s="8">
        <f t="shared" si="244"/>
        <v>2</v>
      </c>
      <c r="K5197" s="6">
        <f t="shared" si="245"/>
        <v>3</v>
      </c>
    </row>
    <row r="5198" spans="3:11" x14ac:dyDescent="0.25">
      <c r="C5198" s="14">
        <v>44688</v>
      </c>
      <c r="D5198" s="8">
        <v>0.60069444444444442</v>
      </c>
      <c r="E5198" s="76" t="s">
        <v>107</v>
      </c>
      <c r="F5198" s="8"/>
      <c r="G5198" s="8"/>
      <c r="H5198" s="15">
        <v>5</v>
      </c>
      <c r="I5198" s="13">
        <f t="shared" si="243"/>
        <v>2606</v>
      </c>
      <c r="J5198" s="8">
        <f t="shared" si="244"/>
        <v>1</v>
      </c>
      <c r="K5198" s="6">
        <f t="shared" si="245"/>
        <v>3</v>
      </c>
    </row>
    <row r="5199" spans="3:11" x14ac:dyDescent="0.25">
      <c r="C5199" s="14">
        <v>44688</v>
      </c>
      <c r="D5199" s="8">
        <v>0.65277777777777779</v>
      </c>
      <c r="E5199" s="76" t="s">
        <v>107</v>
      </c>
      <c r="F5199" s="8"/>
      <c r="G5199" s="8"/>
      <c r="H5199" s="15">
        <v>7</v>
      </c>
      <c r="I5199" s="13">
        <f t="shared" si="243"/>
        <v>2607</v>
      </c>
      <c r="J5199" s="8">
        <f t="shared" si="244"/>
        <v>3</v>
      </c>
      <c r="K5199" s="6">
        <f t="shared" si="245"/>
        <v>3</v>
      </c>
    </row>
    <row r="5200" spans="3:11" x14ac:dyDescent="0.25">
      <c r="C5200" s="14">
        <v>44688</v>
      </c>
      <c r="D5200" s="8">
        <v>0.65277777777777779</v>
      </c>
      <c r="E5200" s="76" t="s">
        <v>107</v>
      </c>
      <c r="F5200" s="8"/>
      <c r="G5200" s="8"/>
      <c r="H5200" s="15">
        <v>7</v>
      </c>
      <c r="I5200" s="13">
        <f t="shared" si="243"/>
        <v>2607</v>
      </c>
      <c r="J5200" s="8">
        <f t="shared" si="244"/>
        <v>2</v>
      </c>
      <c r="K5200" s="6">
        <f t="shared" si="245"/>
        <v>3</v>
      </c>
    </row>
    <row r="5201" spans="3:11" x14ac:dyDescent="0.25">
      <c r="C5201" s="14">
        <v>44688</v>
      </c>
      <c r="D5201" s="8">
        <v>0.65277777777777779</v>
      </c>
      <c r="E5201" s="76" t="s">
        <v>107</v>
      </c>
      <c r="F5201" s="8"/>
      <c r="G5201" s="8"/>
      <c r="H5201" s="15">
        <v>7</v>
      </c>
      <c r="I5201" s="13">
        <f t="shared" si="243"/>
        <v>2607</v>
      </c>
      <c r="J5201" s="8">
        <f t="shared" si="244"/>
        <v>1</v>
      </c>
      <c r="K5201" s="6">
        <f t="shared" si="245"/>
        <v>3</v>
      </c>
    </row>
    <row r="5202" spans="3:11" x14ac:dyDescent="0.25">
      <c r="C5202" s="14">
        <v>44688</v>
      </c>
      <c r="D5202" s="8">
        <v>0.70347222222222217</v>
      </c>
      <c r="E5202" s="76" t="s">
        <v>107</v>
      </c>
      <c r="F5202" s="8"/>
      <c r="G5202" s="8"/>
      <c r="H5202" s="15">
        <v>9</v>
      </c>
      <c r="I5202" s="13">
        <f t="shared" si="243"/>
        <v>2608</v>
      </c>
      <c r="J5202" s="8">
        <f t="shared" si="244"/>
        <v>3</v>
      </c>
      <c r="K5202" s="6">
        <f t="shared" si="245"/>
        <v>3</v>
      </c>
    </row>
    <row r="5203" spans="3:11" x14ac:dyDescent="0.25">
      <c r="C5203" s="14">
        <v>44688</v>
      </c>
      <c r="D5203" s="8">
        <v>0.70347222222222217</v>
      </c>
      <c r="E5203" s="76" t="s">
        <v>107</v>
      </c>
      <c r="F5203" s="8"/>
      <c r="G5203" s="8"/>
      <c r="H5203" s="15">
        <v>9</v>
      </c>
      <c r="I5203" s="13">
        <f t="shared" si="243"/>
        <v>2608</v>
      </c>
      <c r="J5203" s="8">
        <f t="shared" si="244"/>
        <v>2</v>
      </c>
      <c r="K5203" s="6">
        <f t="shared" si="245"/>
        <v>3</v>
      </c>
    </row>
    <row r="5204" spans="3:11" x14ac:dyDescent="0.25">
      <c r="C5204" s="14">
        <v>44688</v>
      </c>
      <c r="D5204" s="8">
        <v>0.70347222222222217</v>
      </c>
      <c r="E5204" s="76" t="s">
        <v>107</v>
      </c>
      <c r="F5204" s="8"/>
      <c r="G5204" s="8"/>
      <c r="H5204" s="15">
        <v>9</v>
      </c>
      <c r="I5204" s="13">
        <f t="shared" si="243"/>
        <v>2608</v>
      </c>
      <c r="J5204" s="8">
        <f t="shared" si="244"/>
        <v>1</v>
      </c>
      <c r="K5204" s="6">
        <f t="shared" si="245"/>
        <v>3</v>
      </c>
    </row>
    <row r="5205" spans="3:11" x14ac:dyDescent="0.25">
      <c r="C5205" s="14">
        <v>44695</v>
      </c>
      <c r="D5205" s="8">
        <v>0.56944444444444442</v>
      </c>
      <c r="E5205" s="76" t="s">
        <v>225</v>
      </c>
      <c r="F5205" s="8"/>
      <c r="G5205" s="8"/>
      <c r="H5205" s="15">
        <v>4</v>
      </c>
      <c r="I5205" s="13">
        <f t="shared" si="243"/>
        <v>2609</v>
      </c>
      <c r="J5205" s="8">
        <f t="shared" si="244"/>
        <v>3</v>
      </c>
      <c r="K5205" s="6">
        <f t="shared" si="245"/>
        <v>3</v>
      </c>
    </row>
    <row r="5206" spans="3:11" x14ac:dyDescent="0.25">
      <c r="C5206" s="14">
        <v>44695</v>
      </c>
      <c r="D5206" s="8">
        <v>0.56944444444444442</v>
      </c>
      <c r="E5206" s="76" t="s">
        <v>225</v>
      </c>
      <c r="F5206" s="8"/>
      <c r="G5206" s="8"/>
      <c r="H5206" s="15">
        <v>4</v>
      </c>
      <c r="I5206" s="13">
        <f t="shared" si="243"/>
        <v>2609</v>
      </c>
      <c r="J5206" s="8">
        <f t="shared" si="244"/>
        <v>2</v>
      </c>
      <c r="K5206" s="6">
        <f t="shared" si="245"/>
        <v>3</v>
      </c>
    </row>
    <row r="5207" spans="3:11" x14ac:dyDescent="0.25">
      <c r="C5207" s="14">
        <v>44695</v>
      </c>
      <c r="D5207" s="8">
        <v>0.56944444444444442</v>
      </c>
      <c r="E5207" s="76" t="s">
        <v>225</v>
      </c>
      <c r="F5207" s="8"/>
      <c r="G5207" s="8"/>
      <c r="H5207" s="15">
        <v>4</v>
      </c>
      <c r="I5207" s="13">
        <f t="shared" si="243"/>
        <v>2609</v>
      </c>
      <c r="J5207" s="8">
        <f t="shared" si="244"/>
        <v>1</v>
      </c>
      <c r="K5207" s="6">
        <f t="shared" si="245"/>
        <v>3</v>
      </c>
    </row>
    <row r="5208" spans="3:11" x14ac:dyDescent="0.25">
      <c r="C5208" s="14">
        <v>44695</v>
      </c>
      <c r="D5208" s="8">
        <v>0.64583333333333337</v>
      </c>
      <c r="E5208" s="76" t="s">
        <v>225</v>
      </c>
      <c r="F5208" s="8"/>
      <c r="G5208" s="8"/>
      <c r="H5208" s="15">
        <v>7</v>
      </c>
      <c r="I5208" s="13">
        <f t="shared" si="243"/>
        <v>2610</v>
      </c>
      <c r="J5208" s="8">
        <f t="shared" si="244"/>
        <v>3</v>
      </c>
      <c r="K5208" s="6">
        <f t="shared" si="245"/>
        <v>3</v>
      </c>
    </row>
    <row r="5209" spans="3:11" x14ac:dyDescent="0.25">
      <c r="C5209" s="14">
        <v>44695</v>
      </c>
      <c r="D5209" s="8">
        <v>0.64583333333333337</v>
      </c>
      <c r="E5209" s="76" t="s">
        <v>225</v>
      </c>
      <c r="F5209" s="8"/>
      <c r="G5209" s="8"/>
      <c r="H5209" s="15">
        <v>7</v>
      </c>
      <c r="I5209" s="13">
        <f t="shared" si="243"/>
        <v>2610</v>
      </c>
      <c r="J5209" s="8">
        <f t="shared" si="244"/>
        <v>2</v>
      </c>
      <c r="K5209" s="6">
        <f t="shared" si="245"/>
        <v>3</v>
      </c>
    </row>
    <row r="5210" spans="3:11" x14ac:dyDescent="0.25">
      <c r="C5210" s="14">
        <v>44695</v>
      </c>
      <c r="D5210" s="8">
        <v>0.64583333333333337</v>
      </c>
      <c r="E5210" s="76" t="s">
        <v>225</v>
      </c>
      <c r="F5210" s="8"/>
      <c r="G5210" s="8"/>
      <c r="H5210" s="15">
        <v>7</v>
      </c>
      <c r="I5210" s="13">
        <f t="shared" si="243"/>
        <v>2610</v>
      </c>
      <c r="J5210" s="8">
        <f t="shared" si="244"/>
        <v>1</v>
      </c>
      <c r="K5210" s="6">
        <f t="shared" si="245"/>
        <v>3</v>
      </c>
    </row>
    <row r="5211" spans="3:11" x14ac:dyDescent="0.25">
      <c r="C5211" s="14">
        <v>44695</v>
      </c>
      <c r="D5211" s="8">
        <v>0.67361111111111116</v>
      </c>
      <c r="E5211" s="76" t="s">
        <v>225</v>
      </c>
      <c r="F5211" s="8"/>
      <c r="G5211" s="8"/>
      <c r="H5211" s="15">
        <v>8</v>
      </c>
      <c r="I5211" s="13">
        <f t="shared" si="243"/>
        <v>2611</v>
      </c>
      <c r="J5211" s="8">
        <f t="shared" si="244"/>
        <v>3</v>
      </c>
      <c r="K5211" s="6">
        <f t="shared" si="245"/>
        <v>3</v>
      </c>
    </row>
    <row r="5212" spans="3:11" x14ac:dyDescent="0.25">
      <c r="C5212" s="14">
        <v>44695</v>
      </c>
      <c r="D5212" s="8">
        <v>0.67361111111111116</v>
      </c>
      <c r="E5212" s="76" t="s">
        <v>225</v>
      </c>
      <c r="F5212" s="8"/>
      <c r="G5212" s="8"/>
      <c r="H5212" s="15">
        <v>8</v>
      </c>
      <c r="I5212" s="13">
        <f t="shared" si="243"/>
        <v>2611</v>
      </c>
      <c r="J5212" s="8">
        <f t="shared" si="244"/>
        <v>2</v>
      </c>
      <c r="K5212" s="6">
        <f t="shared" si="245"/>
        <v>3</v>
      </c>
    </row>
    <row r="5213" spans="3:11" x14ac:dyDescent="0.25">
      <c r="C5213" s="14">
        <v>44695</v>
      </c>
      <c r="D5213" s="8">
        <v>0.67361111111111116</v>
      </c>
      <c r="E5213" s="76" t="s">
        <v>225</v>
      </c>
      <c r="F5213" s="8"/>
      <c r="G5213" s="8"/>
      <c r="H5213" s="15">
        <v>8</v>
      </c>
      <c r="I5213" s="13">
        <f t="shared" si="243"/>
        <v>2611</v>
      </c>
      <c r="J5213" s="8">
        <f t="shared" si="244"/>
        <v>1</v>
      </c>
      <c r="K5213" s="6">
        <f t="shared" si="245"/>
        <v>3</v>
      </c>
    </row>
    <row r="5214" spans="3:11" x14ac:dyDescent="0.25">
      <c r="C5214" s="14">
        <v>44695</v>
      </c>
      <c r="D5214" s="8">
        <v>0.69791666666666663</v>
      </c>
      <c r="E5214" s="76" t="s">
        <v>225</v>
      </c>
      <c r="F5214" s="8"/>
      <c r="G5214" s="8"/>
      <c r="H5214" s="15">
        <v>9</v>
      </c>
      <c r="I5214" s="13">
        <f t="shared" si="243"/>
        <v>2612</v>
      </c>
      <c r="J5214" s="8">
        <f t="shared" si="244"/>
        <v>3</v>
      </c>
      <c r="K5214" s="6">
        <f t="shared" si="245"/>
        <v>3</v>
      </c>
    </row>
    <row r="5215" spans="3:11" x14ac:dyDescent="0.25">
      <c r="C5215" s="14">
        <v>44695</v>
      </c>
      <c r="D5215" s="8">
        <v>0.69791666666666663</v>
      </c>
      <c r="E5215" s="76" t="s">
        <v>225</v>
      </c>
      <c r="F5215" s="8"/>
      <c r="G5215" s="8"/>
      <c r="H5215" s="15">
        <v>9</v>
      </c>
      <c r="I5215" s="13">
        <f t="shared" si="243"/>
        <v>2612</v>
      </c>
      <c r="J5215" s="8">
        <f t="shared" si="244"/>
        <v>2</v>
      </c>
      <c r="K5215" s="6">
        <f t="shared" si="245"/>
        <v>3</v>
      </c>
    </row>
    <row r="5216" spans="3:11" x14ac:dyDescent="0.25">
      <c r="C5216" s="14">
        <v>44695</v>
      </c>
      <c r="D5216" s="8">
        <v>0.69791666666666663</v>
      </c>
      <c r="E5216" s="76" t="s">
        <v>225</v>
      </c>
      <c r="F5216" s="8"/>
      <c r="G5216" s="8"/>
      <c r="H5216" s="15">
        <v>9</v>
      </c>
      <c r="I5216" s="13">
        <f t="shared" si="243"/>
        <v>2612</v>
      </c>
      <c r="J5216" s="8">
        <f t="shared" si="244"/>
        <v>1</v>
      </c>
      <c r="K5216" s="6">
        <f t="shared" si="245"/>
        <v>3</v>
      </c>
    </row>
    <row r="5217" spans="3:11" x14ac:dyDescent="0.25">
      <c r="C5217" s="14">
        <v>44702</v>
      </c>
      <c r="D5217" s="8">
        <v>0.49305555555555558</v>
      </c>
      <c r="E5217" s="76" t="s">
        <v>225</v>
      </c>
      <c r="F5217" s="8"/>
      <c r="G5217" s="8"/>
      <c r="H5217" s="15">
        <v>1</v>
      </c>
      <c r="I5217" s="13">
        <f t="shared" si="243"/>
        <v>2613</v>
      </c>
      <c r="J5217" s="8">
        <f t="shared" si="244"/>
        <v>3</v>
      </c>
      <c r="K5217" s="6">
        <f t="shared" si="245"/>
        <v>3</v>
      </c>
    </row>
    <row r="5218" spans="3:11" x14ac:dyDescent="0.25">
      <c r="C5218" s="14">
        <v>44702</v>
      </c>
      <c r="D5218" s="8">
        <v>0.49305555555555558</v>
      </c>
      <c r="E5218" s="76" t="s">
        <v>225</v>
      </c>
      <c r="F5218" s="8"/>
      <c r="G5218" s="8"/>
      <c r="H5218" s="15">
        <v>1</v>
      </c>
      <c r="I5218" s="13">
        <f t="shared" si="243"/>
        <v>2613</v>
      </c>
      <c r="J5218" s="8">
        <f t="shared" si="244"/>
        <v>2</v>
      </c>
      <c r="K5218" s="6">
        <f t="shared" si="245"/>
        <v>3</v>
      </c>
    </row>
    <row r="5219" spans="3:11" x14ac:dyDescent="0.25">
      <c r="C5219" s="14">
        <v>44702</v>
      </c>
      <c r="D5219" s="8">
        <v>0.49305555555555558</v>
      </c>
      <c r="E5219" s="76" t="s">
        <v>225</v>
      </c>
      <c r="F5219" s="8"/>
      <c r="G5219" s="8"/>
      <c r="H5219" s="15">
        <v>1</v>
      </c>
      <c r="I5219" s="13">
        <f t="shared" si="243"/>
        <v>2613</v>
      </c>
      <c r="J5219" s="8">
        <f t="shared" si="244"/>
        <v>1</v>
      </c>
      <c r="K5219" s="6">
        <f t="shared" si="245"/>
        <v>3</v>
      </c>
    </row>
    <row r="5220" spans="3:11" x14ac:dyDescent="0.25">
      <c r="C5220" s="14">
        <v>44702</v>
      </c>
      <c r="D5220" s="8">
        <v>0.61458333333333337</v>
      </c>
      <c r="E5220" s="76" t="s">
        <v>225</v>
      </c>
      <c r="F5220" s="8"/>
      <c r="G5220" s="8"/>
      <c r="H5220" s="15">
        <v>6</v>
      </c>
      <c r="I5220" s="13">
        <f t="shared" si="243"/>
        <v>2614</v>
      </c>
      <c r="J5220" s="8">
        <f t="shared" si="244"/>
        <v>3</v>
      </c>
      <c r="K5220" s="6">
        <f t="shared" si="245"/>
        <v>3</v>
      </c>
    </row>
    <row r="5221" spans="3:11" x14ac:dyDescent="0.25">
      <c r="C5221" s="14">
        <v>44702</v>
      </c>
      <c r="D5221" s="8">
        <v>0.61458333333333337</v>
      </c>
      <c r="E5221" s="76" t="s">
        <v>225</v>
      </c>
      <c r="F5221" s="8"/>
      <c r="G5221" s="8"/>
      <c r="H5221" s="15">
        <v>6</v>
      </c>
      <c r="I5221" s="13">
        <f t="shared" si="243"/>
        <v>2614</v>
      </c>
      <c r="J5221" s="8">
        <f t="shared" si="244"/>
        <v>2</v>
      </c>
      <c r="K5221" s="6">
        <f t="shared" si="245"/>
        <v>3</v>
      </c>
    </row>
    <row r="5222" spans="3:11" x14ac:dyDescent="0.25">
      <c r="C5222" s="14">
        <v>44702</v>
      </c>
      <c r="D5222" s="8">
        <v>0.61458333333333337</v>
      </c>
      <c r="E5222" s="76" t="s">
        <v>225</v>
      </c>
      <c r="F5222" s="8"/>
      <c r="G5222" s="8"/>
      <c r="H5222" s="15">
        <v>6</v>
      </c>
      <c r="I5222" s="13">
        <f t="shared" si="243"/>
        <v>2614</v>
      </c>
      <c r="J5222" s="8">
        <f t="shared" si="244"/>
        <v>1</v>
      </c>
      <c r="K5222" s="6">
        <f t="shared" si="245"/>
        <v>3</v>
      </c>
    </row>
    <row r="5223" spans="3:11" x14ac:dyDescent="0.25">
      <c r="C5223" s="14">
        <v>44702</v>
      </c>
      <c r="D5223" s="8">
        <v>0.64236111111111105</v>
      </c>
      <c r="E5223" s="76" t="s">
        <v>225</v>
      </c>
      <c r="F5223" s="8"/>
      <c r="G5223" s="8"/>
      <c r="H5223" s="15">
        <v>7</v>
      </c>
      <c r="I5223" s="13">
        <f t="shared" si="243"/>
        <v>2615</v>
      </c>
      <c r="J5223" s="8">
        <f t="shared" si="244"/>
        <v>3</v>
      </c>
      <c r="K5223" s="6">
        <f t="shared" si="245"/>
        <v>3</v>
      </c>
    </row>
    <row r="5224" spans="3:11" x14ac:dyDescent="0.25">
      <c r="C5224" s="14">
        <v>44702</v>
      </c>
      <c r="D5224" s="8">
        <v>0.64236111111111105</v>
      </c>
      <c r="E5224" s="76" t="s">
        <v>225</v>
      </c>
      <c r="F5224" s="8"/>
      <c r="G5224" s="8"/>
      <c r="H5224" s="15">
        <v>7</v>
      </c>
      <c r="I5224" s="13">
        <f t="shared" si="243"/>
        <v>2615</v>
      </c>
      <c r="J5224" s="8">
        <f t="shared" si="244"/>
        <v>2</v>
      </c>
      <c r="K5224" s="6">
        <f t="shared" si="245"/>
        <v>3</v>
      </c>
    </row>
    <row r="5225" spans="3:11" x14ac:dyDescent="0.25">
      <c r="C5225" s="14">
        <v>44702</v>
      </c>
      <c r="D5225" s="8">
        <v>0.64236111111111105</v>
      </c>
      <c r="E5225" s="76" t="s">
        <v>225</v>
      </c>
      <c r="F5225" s="8"/>
      <c r="G5225" s="8"/>
      <c r="H5225" s="15">
        <v>7</v>
      </c>
      <c r="I5225" s="13">
        <f t="shared" si="243"/>
        <v>2615</v>
      </c>
      <c r="J5225" s="8">
        <f t="shared" si="244"/>
        <v>1</v>
      </c>
      <c r="K5225" s="6">
        <f t="shared" si="245"/>
        <v>3</v>
      </c>
    </row>
    <row r="5226" spans="3:11" x14ac:dyDescent="0.25">
      <c r="C5226" s="14">
        <v>44702</v>
      </c>
      <c r="D5226" s="8">
        <v>0.67013888888888884</v>
      </c>
      <c r="E5226" s="76" t="s">
        <v>225</v>
      </c>
      <c r="F5226" s="8"/>
      <c r="G5226" s="8"/>
      <c r="H5226" s="15">
        <v>8</v>
      </c>
      <c r="I5226" s="13">
        <f t="shared" si="243"/>
        <v>2616</v>
      </c>
      <c r="J5226" s="8">
        <f t="shared" si="244"/>
        <v>3</v>
      </c>
      <c r="K5226" s="6">
        <f t="shared" si="245"/>
        <v>3</v>
      </c>
    </row>
    <row r="5227" spans="3:11" x14ac:dyDescent="0.25">
      <c r="C5227" s="14">
        <v>44702</v>
      </c>
      <c r="D5227" s="8">
        <v>0.67013888888888884</v>
      </c>
      <c r="E5227" s="76" t="s">
        <v>225</v>
      </c>
      <c r="F5227" s="8"/>
      <c r="G5227" s="8"/>
      <c r="H5227" s="15">
        <v>8</v>
      </c>
      <c r="I5227" s="13">
        <f t="shared" si="243"/>
        <v>2616</v>
      </c>
      <c r="J5227" s="8">
        <f t="shared" si="244"/>
        <v>2</v>
      </c>
      <c r="K5227" s="6">
        <f t="shared" si="245"/>
        <v>3</v>
      </c>
    </row>
    <row r="5228" spans="3:11" x14ac:dyDescent="0.25">
      <c r="C5228" s="14">
        <v>44702</v>
      </c>
      <c r="D5228" s="8">
        <v>0.67013888888888884</v>
      </c>
      <c r="E5228" s="76" t="s">
        <v>225</v>
      </c>
      <c r="F5228" s="8"/>
      <c r="G5228" s="8"/>
      <c r="H5228" s="15">
        <v>8</v>
      </c>
      <c r="I5228" s="13">
        <f t="shared" si="243"/>
        <v>2616</v>
      </c>
      <c r="J5228" s="8">
        <f t="shared" si="244"/>
        <v>1</v>
      </c>
      <c r="K5228" s="6">
        <f t="shared" si="245"/>
        <v>3</v>
      </c>
    </row>
    <row r="5229" spans="3:11" x14ac:dyDescent="0.25">
      <c r="C5229" s="14">
        <v>44709</v>
      </c>
      <c r="D5229" s="8">
        <v>0.49305555555555558</v>
      </c>
      <c r="E5229" s="76" t="s">
        <v>107</v>
      </c>
      <c r="F5229" s="8"/>
      <c r="G5229" s="8"/>
      <c r="H5229" s="15">
        <v>1</v>
      </c>
      <c r="I5229" s="13">
        <f t="shared" si="243"/>
        <v>2617</v>
      </c>
      <c r="J5229" s="8">
        <f t="shared" si="244"/>
        <v>2</v>
      </c>
      <c r="K5229" s="6">
        <f t="shared" si="245"/>
        <v>2</v>
      </c>
    </row>
    <row r="5230" spans="3:11" x14ac:dyDescent="0.25">
      <c r="C5230" s="14">
        <v>44709</v>
      </c>
      <c r="D5230" s="8">
        <v>0.49305555555555558</v>
      </c>
      <c r="E5230" s="76" t="s">
        <v>107</v>
      </c>
      <c r="F5230" s="8"/>
      <c r="G5230" s="8"/>
      <c r="H5230" s="15">
        <v>1</v>
      </c>
      <c r="I5230" s="13">
        <f t="shared" si="243"/>
        <v>2617</v>
      </c>
      <c r="J5230" s="8">
        <f t="shared" si="244"/>
        <v>1</v>
      </c>
      <c r="K5230" s="6">
        <f t="shared" si="245"/>
        <v>2</v>
      </c>
    </row>
    <row r="5231" spans="3:11" x14ac:dyDescent="0.25">
      <c r="C5231" s="14">
        <v>44709</v>
      </c>
      <c r="D5231" s="8">
        <v>0.59027777777777779</v>
      </c>
      <c r="E5231" s="76" t="s">
        <v>107</v>
      </c>
      <c r="F5231" s="8"/>
      <c r="G5231" s="8"/>
      <c r="H5231" s="15">
        <v>5</v>
      </c>
      <c r="I5231" s="13">
        <f t="shared" si="243"/>
        <v>2618</v>
      </c>
      <c r="J5231" s="8">
        <f t="shared" si="244"/>
        <v>3</v>
      </c>
      <c r="K5231" s="6">
        <f t="shared" si="245"/>
        <v>3</v>
      </c>
    </row>
    <row r="5232" spans="3:11" x14ac:dyDescent="0.25">
      <c r="C5232" s="14">
        <v>44709</v>
      </c>
      <c r="D5232" s="8">
        <v>0.59027777777777779</v>
      </c>
      <c r="E5232" s="76" t="s">
        <v>107</v>
      </c>
      <c r="F5232" s="8"/>
      <c r="G5232" s="8"/>
      <c r="H5232" s="15">
        <v>5</v>
      </c>
      <c r="I5232" s="13">
        <f t="shared" si="243"/>
        <v>2618</v>
      </c>
      <c r="J5232" s="8">
        <f t="shared" si="244"/>
        <v>2</v>
      </c>
      <c r="K5232" s="6">
        <f t="shared" si="245"/>
        <v>3</v>
      </c>
    </row>
    <row r="5233" spans="3:11" x14ac:dyDescent="0.25">
      <c r="C5233" s="14">
        <v>44709</v>
      </c>
      <c r="D5233" s="8">
        <v>0.59027777777777779</v>
      </c>
      <c r="E5233" s="76" t="s">
        <v>107</v>
      </c>
      <c r="F5233" s="8"/>
      <c r="G5233" s="8"/>
      <c r="H5233" s="15">
        <v>5</v>
      </c>
      <c r="I5233" s="13">
        <f t="shared" si="243"/>
        <v>2618</v>
      </c>
      <c r="J5233" s="8">
        <f t="shared" si="244"/>
        <v>1</v>
      </c>
      <c r="K5233" s="6">
        <f t="shared" si="245"/>
        <v>3</v>
      </c>
    </row>
    <row r="5234" spans="3:11" x14ac:dyDescent="0.25">
      <c r="C5234" s="14">
        <v>44709</v>
      </c>
      <c r="D5234" s="8">
        <v>0.64236111111111105</v>
      </c>
      <c r="E5234" s="76" t="s">
        <v>107</v>
      </c>
      <c r="F5234" s="8"/>
      <c r="G5234" s="8"/>
      <c r="H5234" s="15">
        <v>7</v>
      </c>
      <c r="I5234" s="13">
        <f t="shared" si="243"/>
        <v>2619</v>
      </c>
      <c r="J5234" s="8">
        <f t="shared" si="244"/>
        <v>3</v>
      </c>
      <c r="K5234" s="6">
        <f t="shared" si="245"/>
        <v>3</v>
      </c>
    </row>
    <row r="5235" spans="3:11" x14ac:dyDescent="0.25">
      <c r="C5235" s="14">
        <v>44709</v>
      </c>
      <c r="D5235" s="8">
        <v>0.64236111111111105</v>
      </c>
      <c r="E5235" s="76" t="s">
        <v>107</v>
      </c>
      <c r="F5235" s="8"/>
      <c r="G5235" s="8"/>
      <c r="H5235" s="15">
        <v>7</v>
      </c>
      <c r="I5235" s="13">
        <f t="shared" si="243"/>
        <v>2619</v>
      </c>
      <c r="J5235" s="8">
        <f t="shared" si="244"/>
        <v>2</v>
      </c>
      <c r="K5235" s="6">
        <f t="shared" si="245"/>
        <v>3</v>
      </c>
    </row>
    <row r="5236" spans="3:11" x14ac:dyDescent="0.25">
      <c r="C5236" s="14">
        <v>44709</v>
      </c>
      <c r="D5236" s="8">
        <v>0.64236111111111105</v>
      </c>
      <c r="E5236" s="76" t="s">
        <v>107</v>
      </c>
      <c r="F5236" s="8"/>
      <c r="G5236" s="8"/>
      <c r="H5236" s="15">
        <v>7</v>
      </c>
      <c r="I5236" s="13">
        <f t="shared" si="243"/>
        <v>2619</v>
      </c>
      <c r="J5236" s="8">
        <f t="shared" si="244"/>
        <v>1</v>
      </c>
      <c r="K5236" s="6">
        <f t="shared" si="245"/>
        <v>3</v>
      </c>
    </row>
    <row r="5237" spans="3:11" x14ac:dyDescent="0.25">
      <c r="C5237" s="14">
        <v>44709</v>
      </c>
      <c r="D5237" s="8">
        <v>0.67013888888888884</v>
      </c>
      <c r="E5237" s="76" t="s">
        <v>107</v>
      </c>
      <c r="F5237" s="8"/>
      <c r="G5237" s="8"/>
      <c r="H5237" s="15">
        <v>8</v>
      </c>
      <c r="I5237" s="13">
        <f t="shared" si="243"/>
        <v>2620</v>
      </c>
      <c r="J5237" s="8">
        <f t="shared" si="244"/>
        <v>3</v>
      </c>
      <c r="K5237" s="6">
        <f t="shared" si="245"/>
        <v>3</v>
      </c>
    </row>
    <row r="5238" spans="3:11" x14ac:dyDescent="0.25">
      <c r="C5238" s="14">
        <v>44709</v>
      </c>
      <c r="D5238" s="8">
        <v>0.67013888888888884</v>
      </c>
      <c r="E5238" s="76" t="s">
        <v>107</v>
      </c>
      <c r="F5238" s="8"/>
      <c r="G5238" s="8"/>
      <c r="H5238" s="15">
        <v>8</v>
      </c>
      <c r="I5238" s="13">
        <f t="shared" si="243"/>
        <v>2620</v>
      </c>
      <c r="J5238" s="8">
        <f t="shared" si="244"/>
        <v>2</v>
      </c>
      <c r="K5238" s="6">
        <f t="shared" si="245"/>
        <v>3</v>
      </c>
    </row>
    <row r="5239" spans="3:11" x14ac:dyDescent="0.25">
      <c r="C5239" s="14">
        <v>44709</v>
      </c>
      <c r="D5239" s="8">
        <v>0.67013888888888884</v>
      </c>
      <c r="E5239" s="76" t="s">
        <v>107</v>
      </c>
      <c r="F5239" s="8"/>
      <c r="G5239" s="8"/>
      <c r="H5239" s="15">
        <v>8</v>
      </c>
      <c r="I5239" s="13">
        <f t="shared" si="243"/>
        <v>2620</v>
      </c>
      <c r="J5239" s="8">
        <f t="shared" si="244"/>
        <v>1</v>
      </c>
      <c r="K5239" s="6">
        <f t="shared" si="245"/>
        <v>3</v>
      </c>
    </row>
    <row r="5240" spans="3:11" x14ac:dyDescent="0.25">
      <c r="C5240" s="14">
        <v>44709</v>
      </c>
      <c r="D5240" s="8">
        <v>0.69444444444444453</v>
      </c>
      <c r="E5240" s="76" t="s">
        <v>107</v>
      </c>
      <c r="F5240" s="8"/>
      <c r="G5240" s="8"/>
      <c r="H5240" s="15">
        <v>9</v>
      </c>
      <c r="I5240" s="13">
        <f t="shared" si="243"/>
        <v>2621</v>
      </c>
      <c r="J5240" s="8">
        <f t="shared" si="244"/>
        <v>3</v>
      </c>
      <c r="K5240" s="6">
        <f t="shared" si="245"/>
        <v>3</v>
      </c>
    </row>
    <row r="5241" spans="3:11" x14ac:dyDescent="0.25">
      <c r="C5241" s="14">
        <v>44709</v>
      </c>
      <c r="D5241" s="8">
        <v>0.69444444444444453</v>
      </c>
      <c r="E5241" s="76" t="s">
        <v>107</v>
      </c>
      <c r="F5241" s="8"/>
      <c r="G5241" s="8"/>
      <c r="H5241" s="15">
        <v>9</v>
      </c>
      <c r="I5241" s="13">
        <f t="shared" si="243"/>
        <v>2621</v>
      </c>
      <c r="J5241" s="8">
        <f t="shared" si="244"/>
        <v>2</v>
      </c>
      <c r="K5241" s="6">
        <f t="shared" si="245"/>
        <v>3</v>
      </c>
    </row>
    <row r="5242" spans="3:11" x14ac:dyDescent="0.25">
      <c r="C5242" s="14">
        <v>44709</v>
      </c>
      <c r="D5242" s="8">
        <v>0.69444444444444453</v>
      </c>
      <c r="E5242" s="76" t="s">
        <v>107</v>
      </c>
      <c r="F5242" s="8"/>
      <c r="G5242" s="8"/>
      <c r="H5242" s="15">
        <v>9</v>
      </c>
      <c r="I5242" s="13">
        <f t="shared" si="243"/>
        <v>2621</v>
      </c>
      <c r="J5242" s="8">
        <f t="shared" si="244"/>
        <v>1</v>
      </c>
      <c r="K5242" s="6">
        <f t="shared" si="245"/>
        <v>3</v>
      </c>
    </row>
    <row r="5243" spans="3:11" x14ac:dyDescent="0.25">
      <c r="C5243" s="14">
        <v>44716</v>
      </c>
      <c r="D5243" s="8">
        <v>0.49305555555555558</v>
      </c>
      <c r="E5243" s="76" t="s">
        <v>225</v>
      </c>
      <c r="F5243" s="8"/>
      <c r="G5243" s="8"/>
      <c r="H5243" s="15">
        <v>1</v>
      </c>
      <c r="I5243" s="13">
        <f t="shared" si="243"/>
        <v>2622</v>
      </c>
      <c r="J5243" s="8">
        <f t="shared" si="244"/>
        <v>3</v>
      </c>
      <c r="K5243" s="6">
        <f t="shared" si="245"/>
        <v>3</v>
      </c>
    </row>
    <row r="5244" spans="3:11" x14ac:dyDescent="0.25">
      <c r="C5244" s="14">
        <v>44716</v>
      </c>
      <c r="D5244" s="8">
        <v>0.49305555555555558</v>
      </c>
      <c r="E5244" s="76" t="s">
        <v>225</v>
      </c>
      <c r="F5244" s="8"/>
      <c r="G5244" s="8"/>
      <c r="H5244" s="15">
        <v>1</v>
      </c>
      <c r="I5244" s="13">
        <f t="shared" si="243"/>
        <v>2622</v>
      </c>
      <c r="J5244" s="8">
        <f t="shared" si="244"/>
        <v>2</v>
      </c>
      <c r="K5244" s="6">
        <f t="shared" si="245"/>
        <v>3</v>
      </c>
    </row>
    <row r="5245" spans="3:11" x14ac:dyDescent="0.25">
      <c r="C5245" s="14">
        <v>44716</v>
      </c>
      <c r="D5245" s="8">
        <v>0.49305555555555558</v>
      </c>
      <c r="E5245" s="76" t="s">
        <v>225</v>
      </c>
      <c r="F5245" s="8"/>
      <c r="G5245" s="8"/>
      <c r="H5245" s="15">
        <v>1</v>
      </c>
      <c r="I5245" s="13">
        <f t="shared" si="243"/>
        <v>2622</v>
      </c>
      <c r="J5245" s="8">
        <f t="shared" si="244"/>
        <v>1</v>
      </c>
      <c r="K5245" s="6">
        <f t="shared" si="245"/>
        <v>3</v>
      </c>
    </row>
    <row r="5246" spans="3:11" x14ac:dyDescent="0.25">
      <c r="C5246" s="14">
        <v>44716</v>
      </c>
      <c r="D5246" s="8">
        <v>0.54166666666666663</v>
      </c>
      <c r="E5246" s="76" t="s">
        <v>225</v>
      </c>
      <c r="F5246" s="8"/>
      <c r="G5246" s="8"/>
      <c r="H5246" s="15">
        <v>3</v>
      </c>
      <c r="I5246" s="13">
        <f t="shared" si="243"/>
        <v>2623</v>
      </c>
      <c r="J5246" s="8">
        <f t="shared" si="244"/>
        <v>3</v>
      </c>
      <c r="K5246" s="6">
        <f t="shared" si="245"/>
        <v>3</v>
      </c>
    </row>
    <row r="5247" spans="3:11" x14ac:dyDescent="0.25">
      <c r="C5247" s="14">
        <v>44716</v>
      </c>
      <c r="D5247" s="8">
        <v>0.54166666666666663</v>
      </c>
      <c r="E5247" s="76" t="s">
        <v>225</v>
      </c>
      <c r="F5247" s="8"/>
      <c r="G5247" s="8"/>
      <c r="H5247" s="15">
        <v>3</v>
      </c>
      <c r="I5247" s="13">
        <f t="shared" si="243"/>
        <v>2623</v>
      </c>
      <c r="J5247" s="8">
        <f t="shared" si="244"/>
        <v>2</v>
      </c>
      <c r="K5247" s="6">
        <f t="shared" si="245"/>
        <v>3</v>
      </c>
    </row>
    <row r="5248" spans="3:11" x14ac:dyDescent="0.25">
      <c r="C5248" s="14">
        <v>44716</v>
      </c>
      <c r="D5248" s="8">
        <v>0.54166666666666663</v>
      </c>
      <c r="E5248" s="76" t="s">
        <v>225</v>
      </c>
      <c r="F5248" s="8"/>
      <c r="G5248" s="8"/>
      <c r="H5248" s="15">
        <v>3</v>
      </c>
      <c r="I5248" s="13">
        <f t="shared" si="243"/>
        <v>2623</v>
      </c>
      <c r="J5248" s="8">
        <f t="shared" si="244"/>
        <v>1</v>
      </c>
      <c r="K5248" s="6">
        <f t="shared" si="245"/>
        <v>3</v>
      </c>
    </row>
    <row r="5249" spans="3:11" x14ac:dyDescent="0.25">
      <c r="C5249" s="14">
        <v>44716</v>
      </c>
      <c r="D5249" s="8">
        <v>0.61458333333333337</v>
      </c>
      <c r="E5249" s="76" t="s">
        <v>225</v>
      </c>
      <c r="F5249" s="8"/>
      <c r="G5249" s="8"/>
      <c r="H5249" s="15">
        <v>6</v>
      </c>
      <c r="I5249" s="13">
        <f t="shared" si="243"/>
        <v>2624</v>
      </c>
      <c r="J5249" s="8">
        <f t="shared" si="244"/>
        <v>3</v>
      </c>
      <c r="K5249" s="6">
        <f t="shared" si="245"/>
        <v>3</v>
      </c>
    </row>
    <row r="5250" spans="3:11" x14ac:dyDescent="0.25">
      <c r="C5250" s="14">
        <v>44716</v>
      </c>
      <c r="D5250" s="8">
        <v>0.61458333333333337</v>
      </c>
      <c r="E5250" s="76" t="s">
        <v>225</v>
      </c>
      <c r="F5250" s="8"/>
      <c r="G5250" s="8"/>
      <c r="H5250" s="15">
        <v>6</v>
      </c>
      <c r="I5250" s="13">
        <f t="shared" si="243"/>
        <v>2624</v>
      </c>
      <c r="J5250" s="8">
        <f t="shared" si="244"/>
        <v>2</v>
      </c>
      <c r="K5250" s="6">
        <f t="shared" si="245"/>
        <v>3</v>
      </c>
    </row>
    <row r="5251" spans="3:11" x14ac:dyDescent="0.25">
      <c r="C5251" s="14">
        <v>44716</v>
      </c>
      <c r="D5251" s="8">
        <v>0.61458333333333337</v>
      </c>
      <c r="E5251" s="76" t="s">
        <v>225</v>
      </c>
      <c r="F5251" s="8"/>
      <c r="G5251" s="8"/>
      <c r="H5251" s="15">
        <v>6</v>
      </c>
      <c r="I5251" s="13">
        <f t="shared" si="243"/>
        <v>2624</v>
      </c>
      <c r="J5251" s="8">
        <f t="shared" si="244"/>
        <v>1</v>
      </c>
      <c r="K5251" s="6">
        <f t="shared" si="245"/>
        <v>3</v>
      </c>
    </row>
    <row r="5252" spans="3:11" x14ac:dyDescent="0.25">
      <c r="C5252" s="14">
        <v>44716</v>
      </c>
      <c r="D5252" s="8">
        <v>0.66666666666666663</v>
      </c>
      <c r="E5252" s="76" t="s">
        <v>225</v>
      </c>
      <c r="F5252" s="8"/>
      <c r="G5252" s="8"/>
      <c r="H5252" s="15">
        <v>8</v>
      </c>
      <c r="I5252" s="13">
        <f t="shared" si="243"/>
        <v>2625</v>
      </c>
      <c r="J5252" s="8">
        <f t="shared" si="244"/>
        <v>3</v>
      </c>
      <c r="K5252" s="6">
        <f t="shared" si="245"/>
        <v>3</v>
      </c>
    </row>
    <row r="5253" spans="3:11" x14ac:dyDescent="0.25">
      <c r="C5253" s="14">
        <v>44716</v>
      </c>
      <c r="D5253" s="8">
        <v>0.66666666666666663</v>
      </c>
      <c r="E5253" s="76" t="s">
        <v>225</v>
      </c>
      <c r="F5253" s="8"/>
      <c r="G5253" s="8"/>
      <c r="H5253" s="15">
        <v>8</v>
      </c>
      <c r="I5253" s="13">
        <f t="shared" si="243"/>
        <v>2625</v>
      </c>
      <c r="J5253" s="8">
        <f t="shared" si="244"/>
        <v>2</v>
      </c>
      <c r="K5253" s="6">
        <f t="shared" si="245"/>
        <v>3</v>
      </c>
    </row>
    <row r="5254" spans="3:11" x14ac:dyDescent="0.25">
      <c r="C5254" s="14">
        <v>44716</v>
      </c>
      <c r="D5254" s="8">
        <v>0.66666666666666663</v>
      </c>
      <c r="E5254" s="76" t="s">
        <v>225</v>
      </c>
      <c r="F5254" s="8"/>
      <c r="G5254" s="8"/>
      <c r="H5254" s="15">
        <v>8</v>
      </c>
      <c r="I5254" s="13">
        <f t="shared" ref="I5254:I5317" si="246">IF(AND(C5254=C5253,H5254=H5253,D5253=D5254),I5253,I5253+1)</f>
        <v>2625</v>
      </c>
      <c r="J5254" s="8">
        <f t="shared" ref="J5254:J5317" si="247">IF(I5254=I5256,3,IF(I5254=I5255,2,1))</f>
        <v>1</v>
      </c>
      <c r="K5254" s="6">
        <f t="shared" ref="K5254:K5317" si="248">IF(J5252=3,3,IF(J5253=3,3,IF(J5253=2,2,J5254)))</f>
        <v>3</v>
      </c>
    </row>
    <row r="5255" spans="3:11" x14ac:dyDescent="0.25">
      <c r="C5255" s="14">
        <v>44723</v>
      </c>
      <c r="D5255" s="8">
        <v>0.51736111111111105</v>
      </c>
      <c r="E5255" s="76" t="s">
        <v>231</v>
      </c>
      <c r="F5255" s="8"/>
      <c r="G5255" s="8"/>
      <c r="H5255" s="15">
        <v>2</v>
      </c>
      <c r="I5255" s="13">
        <f t="shared" si="246"/>
        <v>2626</v>
      </c>
      <c r="J5255" s="8">
        <f t="shared" si="247"/>
        <v>3</v>
      </c>
      <c r="K5255" s="6">
        <f t="shared" si="248"/>
        <v>3</v>
      </c>
    </row>
    <row r="5256" spans="3:11" x14ac:dyDescent="0.25">
      <c r="C5256" s="14">
        <v>44723</v>
      </c>
      <c r="D5256" s="8">
        <v>0.51736111111111105</v>
      </c>
      <c r="E5256" s="76" t="s">
        <v>231</v>
      </c>
      <c r="F5256" s="8"/>
      <c r="G5256" s="8"/>
      <c r="H5256" s="15">
        <v>2</v>
      </c>
      <c r="I5256" s="13">
        <f t="shared" si="246"/>
        <v>2626</v>
      </c>
      <c r="J5256" s="8">
        <f t="shared" si="247"/>
        <v>2</v>
      </c>
      <c r="K5256" s="6">
        <f t="shared" si="248"/>
        <v>3</v>
      </c>
    </row>
    <row r="5257" spans="3:11" x14ac:dyDescent="0.25">
      <c r="C5257" s="14">
        <v>44723</v>
      </c>
      <c r="D5257" s="8">
        <v>0.51736111111111105</v>
      </c>
      <c r="E5257" s="76" t="s">
        <v>231</v>
      </c>
      <c r="F5257" s="8"/>
      <c r="G5257" s="8"/>
      <c r="H5257" s="15">
        <v>2</v>
      </c>
      <c r="I5257" s="13">
        <f t="shared" si="246"/>
        <v>2626</v>
      </c>
      <c r="J5257" s="8">
        <f t="shared" si="247"/>
        <v>1</v>
      </c>
      <c r="K5257" s="6">
        <f t="shared" si="248"/>
        <v>3</v>
      </c>
    </row>
    <row r="5258" spans="3:11" x14ac:dyDescent="0.25">
      <c r="C5258" s="14">
        <v>44723</v>
      </c>
      <c r="D5258" s="8">
        <v>0.61458333333333337</v>
      </c>
      <c r="E5258" s="76" t="s">
        <v>231</v>
      </c>
      <c r="F5258" s="8"/>
      <c r="G5258" s="8"/>
      <c r="H5258" s="15">
        <v>6</v>
      </c>
      <c r="I5258" s="13">
        <f t="shared" si="246"/>
        <v>2627</v>
      </c>
      <c r="J5258" s="8">
        <f t="shared" si="247"/>
        <v>3</v>
      </c>
      <c r="K5258" s="6">
        <f t="shared" si="248"/>
        <v>3</v>
      </c>
    </row>
    <row r="5259" spans="3:11" x14ac:dyDescent="0.25">
      <c r="C5259" s="14">
        <v>44723</v>
      </c>
      <c r="D5259" s="8">
        <v>0.61458333333333337</v>
      </c>
      <c r="E5259" s="76" t="s">
        <v>231</v>
      </c>
      <c r="F5259" s="8"/>
      <c r="G5259" s="8"/>
      <c r="H5259" s="15">
        <v>6</v>
      </c>
      <c r="I5259" s="13">
        <f t="shared" si="246"/>
        <v>2627</v>
      </c>
      <c r="J5259" s="8">
        <f t="shared" si="247"/>
        <v>2</v>
      </c>
      <c r="K5259" s="6">
        <f t="shared" si="248"/>
        <v>3</v>
      </c>
    </row>
    <row r="5260" spans="3:11" x14ac:dyDescent="0.25">
      <c r="C5260" s="14">
        <v>44723</v>
      </c>
      <c r="D5260" s="8">
        <v>0.61458333333333337</v>
      </c>
      <c r="E5260" s="76" t="s">
        <v>231</v>
      </c>
      <c r="F5260" s="8"/>
      <c r="G5260" s="8"/>
      <c r="H5260" s="15">
        <v>6</v>
      </c>
      <c r="I5260" s="13">
        <f t="shared" si="246"/>
        <v>2627</v>
      </c>
      <c r="J5260" s="8">
        <f t="shared" si="247"/>
        <v>1</v>
      </c>
      <c r="K5260" s="6">
        <f t="shared" si="248"/>
        <v>3</v>
      </c>
    </row>
    <row r="5261" spans="3:11" x14ac:dyDescent="0.25">
      <c r="C5261" s="14">
        <v>44723</v>
      </c>
      <c r="D5261" s="8">
        <v>0.63888888888888895</v>
      </c>
      <c r="E5261" s="76" t="s">
        <v>231</v>
      </c>
      <c r="F5261" s="8"/>
      <c r="G5261" s="8"/>
      <c r="H5261" s="15">
        <v>7</v>
      </c>
      <c r="I5261" s="13">
        <f t="shared" si="246"/>
        <v>2628</v>
      </c>
      <c r="J5261" s="8">
        <f t="shared" si="247"/>
        <v>3</v>
      </c>
      <c r="K5261" s="6">
        <f t="shared" si="248"/>
        <v>3</v>
      </c>
    </row>
    <row r="5262" spans="3:11" x14ac:dyDescent="0.25">
      <c r="C5262" s="14">
        <v>44723</v>
      </c>
      <c r="D5262" s="8">
        <v>0.63888888888888895</v>
      </c>
      <c r="E5262" s="76" t="s">
        <v>231</v>
      </c>
      <c r="F5262" s="8"/>
      <c r="G5262" s="8"/>
      <c r="H5262" s="15">
        <v>7</v>
      </c>
      <c r="I5262" s="13">
        <f t="shared" si="246"/>
        <v>2628</v>
      </c>
      <c r="J5262" s="8">
        <f t="shared" si="247"/>
        <v>2</v>
      </c>
      <c r="K5262" s="6">
        <f t="shared" si="248"/>
        <v>3</v>
      </c>
    </row>
    <row r="5263" spans="3:11" x14ac:dyDescent="0.25">
      <c r="C5263" s="14">
        <v>44723</v>
      </c>
      <c r="D5263" s="8">
        <v>0.63888888888888895</v>
      </c>
      <c r="E5263" s="76" t="s">
        <v>231</v>
      </c>
      <c r="F5263" s="8"/>
      <c r="G5263" s="8"/>
      <c r="H5263" s="15">
        <v>7</v>
      </c>
      <c r="I5263" s="13">
        <f t="shared" si="246"/>
        <v>2628</v>
      </c>
      <c r="J5263" s="8">
        <f t="shared" si="247"/>
        <v>1</v>
      </c>
      <c r="K5263" s="6">
        <f t="shared" si="248"/>
        <v>3</v>
      </c>
    </row>
    <row r="5264" spans="3:11" x14ac:dyDescent="0.25">
      <c r="C5264" s="14">
        <v>44723</v>
      </c>
      <c r="D5264" s="8">
        <v>0.66666666666666663</v>
      </c>
      <c r="E5264" s="76" t="s">
        <v>231</v>
      </c>
      <c r="F5264" s="8"/>
      <c r="G5264" s="8"/>
      <c r="H5264" s="15">
        <v>8</v>
      </c>
      <c r="I5264" s="13">
        <f t="shared" si="246"/>
        <v>2629</v>
      </c>
      <c r="J5264" s="8">
        <f t="shared" si="247"/>
        <v>3</v>
      </c>
      <c r="K5264" s="6">
        <f t="shared" si="248"/>
        <v>3</v>
      </c>
    </row>
    <row r="5265" spans="3:11" x14ac:dyDescent="0.25">
      <c r="C5265" s="14">
        <v>44723</v>
      </c>
      <c r="D5265" s="8">
        <v>0.66666666666666663</v>
      </c>
      <c r="E5265" s="76" t="s">
        <v>231</v>
      </c>
      <c r="F5265" s="8"/>
      <c r="G5265" s="8"/>
      <c r="H5265" s="15">
        <v>8</v>
      </c>
      <c r="I5265" s="13">
        <f t="shared" si="246"/>
        <v>2629</v>
      </c>
      <c r="J5265" s="8">
        <f t="shared" si="247"/>
        <v>2</v>
      </c>
      <c r="K5265" s="6">
        <f t="shared" si="248"/>
        <v>3</v>
      </c>
    </row>
    <row r="5266" spans="3:11" x14ac:dyDescent="0.25">
      <c r="C5266" s="14">
        <v>44723</v>
      </c>
      <c r="D5266" s="8">
        <v>0.66666666666666663</v>
      </c>
      <c r="E5266" s="76" t="s">
        <v>231</v>
      </c>
      <c r="F5266" s="8"/>
      <c r="G5266" s="8"/>
      <c r="H5266" s="15">
        <v>8</v>
      </c>
      <c r="I5266" s="13">
        <f t="shared" si="246"/>
        <v>2629</v>
      </c>
      <c r="J5266" s="8">
        <f t="shared" si="247"/>
        <v>1</v>
      </c>
      <c r="K5266" s="6">
        <f t="shared" si="248"/>
        <v>3</v>
      </c>
    </row>
    <row r="5267" spans="3:11" x14ac:dyDescent="0.25">
      <c r="C5267" s="14">
        <v>44723</v>
      </c>
      <c r="D5267" s="8">
        <v>0.69027777777777777</v>
      </c>
      <c r="E5267" s="76" t="s">
        <v>231</v>
      </c>
      <c r="F5267" s="8"/>
      <c r="G5267" s="8"/>
      <c r="H5267" s="15">
        <v>9</v>
      </c>
      <c r="I5267" s="13">
        <f t="shared" si="246"/>
        <v>2630</v>
      </c>
      <c r="J5267" s="8">
        <f t="shared" si="247"/>
        <v>3</v>
      </c>
      <c r="K5267" s="6">
        <f t="shared" si="248"/>
        <v>3</v>
      </c>
    </row>
    <row r="5268" spans="3:11" x14ac:dyDescent="0.25">
      <c r="C5268" s="14">
        <v>44723</v>
      </c>
      <c r="D5268" s="8">
        <v>0.69027777777777777</v>
      </c>
      <c r="E5268" s="76" t="s">
        <v>231</v>
      </c>
      <c r="F5268" s="8"/>
      <c r="G5268" s="8"/>
      <c r="H5268" s="15">
        <v>9</v>
      </c>
      <c r="I5268" s="13">
        <f t="shared" si="246"/>
        <v>2630</v>
      </c>
      <c r="J5268" s="8">
        <f t="shared" si="247"/>
        <v>2</v>
      </c>
      <c r="K5268" s="6">
        <f t="shared" si="248"/>
        <v>3</v>
      </c>
    </row>
    <row r="5269" spans="3:11" x14ac:dyDescent="0.25">
      <c r="C5269" s="14">
        <v>44723</v>
      </c>
      <c r="D5269" s="8">
        <v>0.69027777777777777</v>
      </c>
      <c r="E5269" s="76" t="s">
        <v>231</v>
      </c>
      <c r="F5269" s="8"/>
      <c r="G5269" s="8"/>
      <c r="H5269" s="15">
        <v>9</v>
      </c>
      <c r="I5269" s="13">
        <f t="shared" si="246"/>
        <v>2630</v>
      </c>
      <c r="J5269" s="8">
        <f t="shared" si="247"/>
        <v>1</v>
      </c>
      <c r="K5269" s="6">
        <f t="shared" si="248"/>
        <v>3</v>
      </c>
    </row>
    <row r="5270" spans="3:11" x14ac:dyDescent="0.25">
      <c r="C5270" s="14">
        <v>44730</v>
      </c>
      <c r="D5270" s="8">
        <v>0.49305555555555558</v>
      </c>
      <c r="E5270" s="76" t="s">
        <v>225</v>
      </c>
      <c r="F5270" s="8"/>
      <c r="G5270" s="8"/>
      <c r="H5270" s="15">
        <v>1</v>
      </c>
      <c r="I5270" s="13">
        <f t="shared" si="246"/>
        <v>2631</v>
      </c>
      <c r="J5270" s="8">
        <f t="shared" si="247"/>
        <v>3</v>
      </c>
      <c r="K5270" s="6">
        <f t="shared" si="248"/>
        <v>3</v>
      </c>
    </row>
    <row r="5271" spans="3:11" x14ac:dyDescent="0.25">
      <c r="C5271" s="14">
        <v>44730</v>
      </c>
      <c r="D5271" s="8">
        <v>0.49305555555555558</v>
      </c>
      <c r="E5271" s="76" t="s">
        <v>225</v>
      </c>
      <c r="F5271" s="8"/>
      <c r="G5271" s="8"/>
      <c r="H5271" s="15">
        <v>1</v>
      </c>
      <c r="I5271" s="13">
        <f t="shared" si="246"/>
        <v>2631</v>
      </c>
      <c r="J5271" s="8">
        <f t="shared" si="247"/>
        <v>2</v>
      </c>
      <c r="K5271" s="6">
        <f t="shared" si="248"/>
        <v>3</v>
      </c>
    </row>
    <row r="5272" spans="3:11" x14ac:dyDescent="0.25">
      <c r="C5272" s="14">
        <v>44730</v>
      </c>
      <c r="D5272" s="8">
        <v>0.49305555555555558</v>
      </c>
      <c r="E5272" s="76" t="s">
        <v>225</v>
      </c>
      <c r="F5272" s="8"/>
      <c r="G5272" s="8"/>
      <c r="H5272" s="15">
        <v>1</v>
      </c>
      <c r="I5272" s="13">
        <f t="shared" si="246"/>
        <v>2631</v>
      </c>
      <c r="J5272" s="8">
        <f t="shared" si="247"/>
        <v>1</v>
      </c>
      <c r="K5272" s="6">
        <f t="shared" si="248"/>
        <v>3</v>
      </c>
    </row>
    <row r="5273" spans="3:11" x14ac:dyDescent="0.25">
      <c r="C5273" s="14">
        <v>44730</v>
      </c>
      <c r="D5273" s="8">
        <v>0.56597222222222221</v>
      </c>
      <c r="E5273" s="76" t="s">
        <v>225</v>
      </c>
      <c r="F5273" s="8"/>
      <c r="G5273" s="8"/>
      <c r="H5273" s="15">
        <v>4</v>
      </c>
      <c r="I5273" s="13">
        <f t="shared" si="246"/>
        <v>2632</v>
      </c>
      <c r="J5273" s="8">
        <f t="shared" si="247"/>
        <v>3</v>
      </c>
      <c r="K5273" s="6">
        <f t="shared" si="248"/>
        <v>3</v>
      </c>
    </row>
    <row r="5274" spans="3:11" x14ac:dyDescent="0.25">
      <c r="C5274" s="14">
        <v>44730</v>
      </c>
      <c r="D5274" s="8">
        <v>0.56597222222222221</v>
      </c>
      <c r="E5274" s="76" t="s">
        <v>225</v>
      </c>
      <c r="F5274" s="8"/>
      <c r="G5274" s="8"/>
      <c r="H5274" s="15">
        <v>4</v>
      </c>
      <c r="I5274" s="13">
        <f t="shared" si="246"/>
        <v>2632</v>
      </c>
      <c r="J5274" s="8">
        <f t="shared" si="247"/>
        <v>2</v>
      </c>
      <c r="K5274" s="6">
        <f t="shared" si="248"/>
        <v>3</v>
      </c>
    </row>
    <row r="5275" spans="3:11" x14ac:dyDescent="0.25">
      <c r="C5275" s="14">
        <v>44730</v>
      </c>
      <c r="D5275" s="8">
        <v>0.56597222222222221</v>
      </c>
      <c r="E5275" s="76" t="s">
        <v>225</v>
      </c>
      <c r="F5275" s="8"/>
      <c r="G5275" s="8"/>
      <c r="H5275" s="15">
        <v>4</v>
      </c>
      <c r="I5275" s="13">
        <f t="shared" si="246"/>
        <v>2632</v>
      </c>
      <c r="J5275" s="8">
        <f t="shared" si="247"/>
        <v>1</v>
      </c>
      <c r="K5275" s="6">
        <f t="shared" si="248"/>
        <v>3</v>
      </c>
    </row>
    <row r="5276" spans="3:11" x14ac:dyDescent="0.25">
      <c r="C5276" s="14">
        <v>44730</v>
      </c>
      <c r="D5276" s="8">
        <v>0.61458333333333337</v>
      </c>
      <c r="E5276" s="76" t="s">
        <v>225</v>
      </c>
      <c r="F5276" s="8"/>
      <c r="G5276" s="8"/>
      <c r="H5276" s="15">
        <v>6</v>
      </c>
      <c r="I5276" s="13">
        <f t="shared" si="246"/>
        <v>2633</v>
      </c>
      <c r="J5276" s="8">
        <f t="shared" si="247"/>
        <v>3</v>
      </c>
      <c r="K5276" s="6">
        <f t="shared" si="248"/>
        <v>3</v>
      </c>
    </row>
    <row r="5277" spans="3:11" x14ac:dyDescent="0.25">
      <c r="C5277" s="14">
        <v>44730</v>
      </c>
      <c r="D5277" s="8">
        <v>0.61458333333333337</v>
      </c>
      <c r="E5277" s="76" t="s">
        <v>225</v>
      </c>
      <c r="F5277" s="8"/>
      <c r="G5277" s="8"/>
      <c r="H5277" s="15">
        <v>6</v>
      </c>
      <c r="I5277" s="13">
        <f t="shared" si="246"/>
        <v>2633</v>
      </c>
      <c r="J5277" s="8">
        <f t="shared" si="247"/>
        <v>2</v>
      </c>
      <c r="K5277" s="6">
        <f t="shared" si="248"/>
        <v>3</v>
      </c>
    </row>
    <row r="5278" spans="3:11" x14ac:dyDescent="0.25">
      <c r="C5278" s="14">
        <v>44730</v>
      </c>
      <c r="D5278" s="8">
        <v>0.61458333333333337</v>
      </c>
      <c r="E5278" s="76" t="s">
        <v>225</v>
      </c>
      <c r="F5278" s="8"/>
      <c r="G5278" s="8"/>
      <c r="H5278" s="15">
        <v>6</v>
      </c>
      <c r="I5278" s="13">
        <f t="shared" si="246"/>
        <v>2633</v>
      </c>
      <c r="J5278" s="8">
        <f t="shared" si="247"/>
        <v>1</v>
      </c>
      <c r="K5278" s="6">
        <f t="shared" si="248"/>
        <v>3</v>
      </c>
    </row>
    <row r="5279" spans="3:11" x14ac:dyDescent="0.25">
      <c r="C5279" s="14">
        <v>44730</v>
      </c>
      <c r="D5279" s="8">
        <v>0.66666666666666663</v>
      </c>
      <c r="E5279" s="76" t="s">
        <v>225</v>
      </c>
      <c r="F5279" s="8"/>
      <c r="G5279" s="8"/>
      <c r="H5279" s="15">
        <v>8</v>
      </c>
      <c r="I5279" s="13">
        <f t="shared" si="246"/>
        <v>2634</v>
      </c>
      <c r="J5279" s="8">
        <f t="shared" si="247"/>
        <v>3</v>
      </c>
      <c r="K5279" s="6">
        <f t="shared" si="248"/>
        <v>3</v>
      </c>
    </row>
    <row r="5280" spans="3:11" x14ac:dyDescent="0.25">
      <c r="C5280" s="14">
        <v>44730</v>
      </c>
      <c r="D5280" s="8">
        <v>0.66666666666666663</v>
      </c>
      <c r="E5280" s="76" t="s">
        <v>225</v>
      </c>
      <c r="F5280" s="8"/>
      <c r="G5280" s="8"/>
      <c r="H5280" s="15">
        <v>8</v>
      </c>
      <c r="I5280" s="13">
        <f t="shared" si="246"/>
        <v>2634</v>
      </c>
      <c r="J5280" s="8">
        <f t="shared" si="247"/>
        <v>2</v>
      </c>
      <c r="K5280" s="6">
        <f t="shared" si="248"/>
        <v>3</v>
      </c>
    </row>
    <row r="5281" spans="3:11" x14ac:dyDescent="0.25">
      <c r="C5281" s="14">
        <v>44730</v>
      </c>
      <c r="D5281" s="8">
        <v>0.66666666666666663</v>
      </c>
      <c r="E5281" s="76" t="s">
        <v>225</v>
      </c>
      <c r="F5281" s="8"/>
      <c r="G5281" s="8"/>
      <c r="H5281" s="15">
        <v>8</v>
      </c>
      <c r="I5281" s="13">
        <f t="shared" si="246"/>
        <v>2634</v>
      </c>
      <c r="J5281" s="8">
        <f t="shared" si="247"/>
        <v>1</v>
      </c>
      <c r="K5281" s="6">
        <f t="shared" si="248"/>
        <v>3</v>
      </c>
    </row>
    <row r="5282" spans="3:11" x14ac:dyDescent="0.25">
      <c r="C5282" s="14">
        <v>44730</v>
      </c>
      <c r="D5282" s="8">
        <v>0.68958333333333333</v>
      </c>
      <c r="E5282" s="76" t="s">
        <v>225</v>
      </c>
      <c r="F5282" s="8"/>
      <c r="G5282" s="8"/>
      <c r="H5282" s="15">
        <v>9</v>
      </c>
      <c r="I5282" s="13">
        <f t="shared" si="246"/>
        <v>2635</v>
      </c>
      <c r="J5282" s="8">
        <f t="shared" si="247"/>
        <v>3</v>
      </c>
      <c r="K5282" s="6">
        <f t="shared" si="248"/>
        <v>3</v>
      </c>
    </row>
    <row r="5283" spans="3:11" x14ac:dyDescent="0.25">
      <c r="C5283" s="14">
        <v>44730</v>
      </c>
      <c r="D5283" s="8">
        <v>0.68958333333333333</v>
      </c>
      <c r="E5283" s="76" t="s">
        <v>225</v>
      </c>
      <c r="F5283" s="8"/>
      <c r="G5283" s="8"/>
      <c r="H5283" s="15">
        <v>9</v>
      </c>
      <c r="I5283" s="13">
        <f t="shared" si="246"/>
        <v>2635</v>
      </c>
      <c r="J5283" s="8">
        <f t="shared" si="247"/>
        <v>2</v>
      </c>
      <c r="K5283" s="6">
        <f t="shared" si="248"/>
        <v>3</v>
      </c>
    </row>
    <row r="5284" spans="3:11" x14ac:dyDescent="0.25">
      <c r="C5284" s="14">
        <v>44730</v>
      </c>
      <c r="D5284" s="8">
        <v>0.68958333333333333</v>
      </c>
      <c r="E5284" s="76" t="s">
        <v>225</v>
      </c>
      <c r="F5284" s="8"/>
      <c r="G5284" s="8"/>
      <c r="H5284" s="15">
        <v>9</v>
      </c>
      <c r="I5284" s="13">
        <f t="shared" si="246"/>
        <v>2635</v>
      </c>
      <c r="J5284" s="8">
        <f t="shared" si="247"/>
        <v>1</v>
      </c>
      <c r="K5284" s="6">
        <f t="shared" si="248"/>
        <v>3</v>
      </c>
    </row>
    <row r="5285" spans="3:11" x14ac:dyDescent="0.25">
      <c r="C5285" s="14">
        <v>44737</v>
      </c>
      <c r="D5285" s="8">
        <v>0.54166666666666663</v>
      </c>
      <c r="E5285" s="76" t="s">
        <v>107</v>
      </c>
      <c r="F5285" s="8"/>
      <c r="G5285" s="8"/>
      <c r="H5285" s="15">
        <v>3</v>
      </c>
      <c r="I5285" s="13">
        <f t="shared" si="246"/>
        <v>2636</v>
      </c>
      <c r="J5285" s="8">
        <f t="shared" si="247"/>
        <v>3</v>
      </c>
      <c r="K5285" s="6">
        <f t="shared" si="248"/>
        <v>3</v>
      </c>
    </row>
    <row r="5286" spans="3:11" x14ac:dyDescent="0.25">
      <c r="C5286" s="14">
        <v>44737</v>
      </c>
      <c r="D5286" s="8">
        <v>0.54166666666666663</v>
      </c>
      <c r="E5286" s="76" t="s">
        <v>107</v>
      </c>
      <c r="F5286" s="8"/>
      <c r="G5286" s="8"/>
      <c r="H5286" s="15">
        <v>3</v>
      </c>
      <c r="I5286" s="13">
        <f t="shared" si="246"/>
        <v>2636</v>
      </c>
      <c r="J5286" s="8">
        <f t="shared" si="247"/>
        <v>2</v>
      </c>
      <c r="K5286" s="6">
        <f t="shared" si="248"/>
        <v>3</v>
      </c>
    </row>
    <row r="5287" spans="3:11" x14ac:dyDescent="0.25">
      <c r="C5287" s="14">
        <v>44737</v>
      </c>
      <c r="D5287" s="8">
        <v>0.54166666666666663</v>
      </c>
      <c r="E5287" s="76" t="s">
        <v>107</v>
      </c>
      <c r="F5287" s="8"/>
      <c r="G5287" s="8"/>
      <c r="H5287" s="15">
        <v>3</v>
      </c>
      <c r="I5287" s="13">
        <f t="shared" si="246"/>
        <v>2636</v>
      </c>
      <c r="J5287" s="8">
        <f t="shared" si="247"/>
        <v>1</v>
      </c>
      <c r="K5287" s="6">
        <f t="shared" si="248"/>
        <v>3</v>
      </c>
    </row>
    <row r="5288" spans="3:11" x14ac:dyDescent="0.25">
      <c r="C5288" s="14">
        <v>44737</v>
      </c>
      <c r="D5288" s="8">
        <v>0.56597222222222221</v>
      </c>
      <c r="E5288" s="76" t="s">
        <v>107</v>
      </c>
      <c r="F5288" s="8"/>
      <c r="G5288" s="8"/>
      <c r="H5288" s="15">
        <v>4</v>
      </c>
      <c r="I5288" s="13">
        <f t="shared" si="246"/>
        <v>2637</v>
      </c>
      <c r="J5288" s="8">
        <f t="shared" si="247"/>
        <v>3</v>
      </c>
      <c r="K5288" s="6">
        <f t="shared" si="248"/>
        <v>3</v>
      </c>
    </row>
    <row r="5289" spans="3:11" x14ac:dyDescent="0.25">
      <c r="C5289" s="14">
        <v>44737</v>
      </c>
      <c r="D5289" s="8">
        <v>0.56597222222222221</v>
      </c>
      <c r="E5289" s="76" t="s">
        <v>107</v>
      </c>
      <c r="F5289" s="8"/>
      <c r="G5289" s="8"/>
      <c r="H5289" s="15">
        <v>4</v>
      </c>
      <c r="I5289" s="13">
        <f t="shared" si="246"/>
        <v>2637</v>
      </c>
      <c r="J5289" s="8">
        <f t="shared" si="247"/>
        <v>2</v>
      </c>
      <c r="K5289" s="6">
        <f t="shared" si="248"/>
        <v>3</v>
      </c>
    </row>
    <row r="5290" spans="3:11" x14ac:dyDescent="0.25">
      <c r="C5290" s="14">
        <v>44737</v>
      </c>
      <c r="D5290" s="8">
        <v>0.56597222222222221</v>
      </c>
      <c r="E5290" s="76" t="s">
        <v>107</v>
      </c>
      <c r="F5290" s="8"/>
      <c r="G5290" s="8"/>
      <c r="H5290" s="15">
        <v>4</v>
      </c>
      <c r="I5290" s="13">
        <f t="shared" si="246"/>
        <v>2637</v>
      </c>
      <c r="J5290" s="8">
        <f t="shared" si="247"/>
        <v>1</v>
      </c>
      <c r="K5290" s="6">
        <f t="shared" si="248"/>
        <v>3</v>
      </c>
    </row>
    <row r="5291" spans="3:11" x14ac:dyDescent="0.25">
      <c r="C5291" s="14">
        <v>44737</v>
      </c>
      <c r="D5291" s="8">
        <v>0.63888888888888895</v>
      </c>
      <c r="E5291" s="76" t="s">
        <v>107</v>
      </c>
      <c r="F5291" s="8"/>
      <c r="G5291" s="8"/>
      <c r="H5291" s="15">
        <v>7</v>
      </c>
      <c r="I5291" s="13">
        <f t="shared" si="246"/>
        <v>2638</v>
      </c>
      <c r="J5291" s="8">
        <f t="shared" si="247"/>
        <v>3</v>
      </c>
      <c r="K5291" s="6">
        <f t="shared" si="248"/>
        <v>3</v>
      </c>
    </row>
    <row r="5292" spans="3:11" x14ac:dyDescent="0.25">
      <c r="C5292" s="14">
        <v>44737</v>
      </c>
      <c r="D5292" s="8">
        <v>0.63888888888888895</v>
      </c>
      <c r="E5292" s="76" t="s">
        <v>107</v>
      </c>
      <c r="F5292" s="8"/>
      <c r="G5292" s="8"/>
      <c r="H5292" s="15">
        <v>7</v>
      </c>
      <c r="I5292" s="13">
        <f t="shared" si="246"/>
        <v>2638</v>
      </c>
      <c r="J5292" s="8">
        <f t="shared" si="247"/>
        <v>2</v>
      </c>
      <c r="K5292" s="6">
        <f t="shared" si="248"/>
        <v>3</v>
      </c>
    </row>
    <row r="5293" spans="3:11" x14ac:dyDescent="0.25">
      <c r="C5293" s="14">
        <v>44737</v>
      </c>
      <c r="D5293" s="8">
        <v>0.63888888888888895</v>
      </c>
      <c r="E5293" s="76" t="s">
        <v>107</v>
      </c>
      <c r="F5293" s="8"/>
      <c r="G5293" s="8"/>
      <c r="H5293" s="15">
        <v>7</v>
      </c>
      <c r="I5293" s="13">
        <f t="shared" si="246"/>
        <v>2638</v>
      </c>
      <c r="J5293" s="8">
        <f t="shared" si="247"/>
        <v>1</v>
      </c>
      <c r="K5293" s="6">
        <f t="shared" si="248"/>
        <v>3</v>
      </c>
    </row>
    <row r="5294" spans="3:11" x14ac:dyDescent="0.25">
      <c r="C5294" s="14">
        <v>44737</v>
      </c>
      <c r="D5294" s="8">
        <v>0.68958333333333333</v>
      </c>
      <c r="E5294" s="76" t="s">
        <v>107</v>
      </c>
      <c r="F5294" s="8"/>
      <c r="G5294" s="8"/>
      <c r="H5294" s="15">
        <v>9</v>
      </c>
      <c r="I5294" s="13">
        <f t="shared" si="246"/>
        <v>2639</v>
      </c>
      <c r="J5294" s="8">
        <f t="shared" si="247"/>
        <v>3</v>
      </c>
      <c r="K5294" s="6">
        <f t="shared" si="248"/>
        <v>3</v>
      </c>
    </row>
    <row r="5295" spans="3:11" x14ac:dyDescent="0.25">
      <c r="C5295" s="14">
        <v>44737</v>
      </c>
      <c r="D5295" s="8">
        <v>0.68958333333333333</v>
      </c>
      <c r="E5295" s="76" t="s">
        <v>107</v>
      </c>
      <c r="F5295" s="8"/>
      <c r="G5295" s="8"/>
      <c r="H5295" s="15">
        <v>9</v>
      </c>
      <c r="I5295" s="13">
        <f t="shared" si="246"/>
        <v>2639</v>
      </c>
      <c r="J5295" s="8">
        <f t="shared" si="247"/>
        <v>2</v>
      </c>
      <c r="K5295" s="6">
        <f t="shared" si="248"/>
        <v>3</v>
      </c>
    </row>
    <row r="5296" spans="3:11" x14ac:dyDescent="0.25">
      <c r="C5296" s="14">
        <v>44737</v>
      </c>
      <c r="D5296" s="8">
        <v>0.68958333333333333</v>
      </c>
      <c r="E5296" s="76" t="s">
        <v>107</v>
      </c>
      <c r="F5296" s="8"/>
      <c r="G5296" s="8"/>
      <c r="H5296" s="15">
        <v>9</v>
      </c>
      <c r="I5296" s="13">
        <f t="shared" si="246"/>
        <v>2639</v>
      </c>
      <c r="J5296" s="8">
        <f t="shared" si="247"/>
        <v>1</v>
      </c>
      <c r="K5296" s="6">
        <f t="shared" si="248"/>
        <v>3</v>
      </c>
    </row>
    <row r="5297" spans="3:11" x14ac:dyDescent="0.25">
      <c r="C5297" s="14">
        <v>44744</v>
      </c>
      <c r="D5297" s="8">
        <v>0.49305555555555558</v>
      </c>
      <c r="E5297" s="76" t="s">
        <v>225</v>
      </c>
      <c r="F5297" s="8"/>
      <c r="G5297" s="8"/>
      <c r="H5297" s="15">
        <v>1</v>
      </c>
      <c r="I5297" s="13">
        <f t="shared" si="246"/>
        <v>2640</v>
      </c>
      <c r="J5297" s="8">
        <f t="shared" si="247"/>
        <v>3</v>
      </c>
      <c r="K5297" s="6">
        <f t="shared" si="248"/>
        <v>3</v>
      </c>
    </row>
    <row r="5298" spans="3:11" x14ac:dyDescent="0.25">
      <c r="C5298" s="14">
        <v>44744</v>
      </c>
      <c r="D5298" s="8">
        <v>0.49305555555555558</v>
      </c>
      <c r="E5298" s="76" t="s">
        <v>225</v>
      </c>
      <c r="F5298" s="8"/>
      <c r="G5298" s="8"/>
      <c r="H5298" s="15">
        <v>1</v>
      </c>
      <c r="I5298" s="13">
        <f t="shared" si="246"/>
        <v>2640</v>
      </c>
      <c r="J5298" s="8">
        <f t="shared" si="247"/>
        <v>2</v>
      </c>
      <c r="K5298" s="6">
        <f t="shared" si="248"/>
        <v>3</v>
      </c>
    </row>
    <row r="5299" spans="3:11" x14ac:dyDescent="0.25">
      <c r="C5299" s="14">
        <v>44744</v>
      </c>
      <c r="D5299" s="8">
        <v>0.49305555555555558</v>
      </c>
      <c r="E5299" s="76" t="s">
        <v>225</v>
      </c>
      <c r="F5299" s="8"/>
      <c r="G5299" s="8"/>
      <c r="H5299" s="15">
        <v>1</v>
      </c>
      <c r="I5299" s="13">
        <f t="shared" si="246"/>
        <v>2640</v>
      </c>
      <c r="J5299" s="8">
        <f t="shared" si="247"/>
        <v>1</v>
      </c>
      <c r="K5299" s="6">
        <f t="shared" si="248"/>
        <v>3</v>
      </c>
    </row>
    <row r="5300" spans="3:11" x14ac:dyDescent="0.25">
      <c r="C5300" s="14">
        <v>44744</v>
      </c>
      <c r="D5300" s="8">
        <v>0.62152777777777779</v>
      </c>
      <c r="E5300" s="76" t="s">
        <v>225</v>
      </c>
      <c r="F5300" s="8"/>
      <c r="G5300" s="8"/>
      <c r="H5300" s="15">
        <v>6</v>
      </c>
      <c r="I5300" s="13">
        <f t="shared" si="246"/>
        <v>2641</v>
      </c>
      <c r="J5300" s="8">
        <f t="shared" si="247"/>
        <v>3</v>
      </c>
      <c r="K5300" s="6">
        <f t="shared" si="248"/>
        <v>3</v>
      </c>
    </row>
    <row r="5301" spans="3:11" x14ac:dyDescent="0.25">
      <c r="C5301" s="14">
        <v>44744</v>
      </c>
      <c r="D5301" s="8">
        <v>0.62152777777777779</v>
      </c>
      <c r="E5301" s="76" t="s">
        <v>225</v>
      </c>
      <c r="F5301" s="8"/>
      <c r="G5301" s="8"/>
      <c r="H5301" s="15">
        <v>6</v>
      </c>
      <c r="I5301" s="13">
        <f t="shared" si="246"/>
        <v>2641</v>
      </c>
      <c r="J5301" s="8">
        <f t="shared" si="247"/>
        <v>2</v>
      </c>
      <c r="K5301" s="6">
        <f t="shared" si="248"/>
        <v>3</v>
      </c>
    </row>
    <row r="5302" spans="3:11" x14ac:dyDescent="0.25">
      <c r="C5302" s="14">
        <v>44744</v>
      </c>
      <c r="D5302" s="8">
        <v>0.62152777777777779</v>
      </c>
      <c r="E5302" s="76" t="s">
        <v>225</v>
      </c>
      <c r="F5302" s="8"/>
      <c r="G5302" s="8"/>
      <c r="H5302" s="15">
        <v>6</v>
      </c>
      <c r="I5302" s="13">
        <f t="shared" si="246"/>
        <v>2641</v>
      </c>
      <c r="J5302" s="8">
        <f t="shared" si="247"/>
        <v>1</v>
      </c>
      <c r="K5302" s="6">
        <f t="shared" si="248"/>
        <v>3</v>
      </c>
    </row>
    <row r="5303" spans="3:11" x14ac:dyDescent="0.25">
      <c r="C5303" s="14">
        <v>44744</v>
      </c>
      <c r="D5303" s="8">
        <v>0.64583333333333337</v>
      </c>
      <c r="E5303" s="76" t="s">
        <v>225</v>
      </c>
      <c r="F5303" s="8"/>
      <c r="G5303" s="8"/>
      <c r="H5303" s="15">
        <v>7</v>
      </c>
      <c r="I5303" s="13">
        <f t="shared" si="246"/>
        <v>2642</v>
      </c>
      <c r="J5303" s="8">
        <f t="shared" si="247"/>
        <v>3</v>
      </c>
      <c r="K5303" s="6">
        <f t="shared" si="248"/>
        <v>3</v>
      </c>
    </row>
    <row r="5304" spans="3:11" x14ac:dyDescent="0.25">
      <c r="C5304" s="14">
        <v>44744</v>
      </c>
      <c r="D5304" s="8">
        <v>0.64583333333333337</v>
      </c>
      <c r="E5304" s="76" t="s">
        <v>225</v>
      </c>
      <c r="F5304" s="8"/>
      <c r="G5304" s="8"/>
      <c r="H5304" s="15">
        <v>7</v>
      </c>
      <c r="I5304" s="13">
        <f t="shared" si="246"/>
        <v>2642</v>
      </c>
      <c r="J5304" s="8">
        <f t="shared" si="247"/>
        <v>2</v>
      </c>
      <c r="K5304" s="6">
        <f t="shared" si="248"/>
        <v>3</v>
      </c>
    </row>
    <row r="5305" spans="3:11" x14ac:dyDescent="0.25">
      <c r="C5305" s="14">
        <v>44744</v>
      </c>
      <c r="D5305" s="8">
        <v>0.64583333333333337</v>
      </c>
      <c r="E5305" s="76" t="s">
        <v>225</v>
      </c>
      <c r="F5305" s="8"/>
      <c r="G5305" s="8"/>
      <c r="H5305" s="15">
        <v>7</v>
      </c>
      <c r="I5305" s="13">
        <f t="shared" si="246"/>
        <v>2642</v>
      </c>
      <c r="J5305" s="8">
        <f t="shared" si="247"/>
        <v>1</v>
      </c>
      <c r="K5305" s="6">
        <f t="shared" si="248"/>
        <v>3</v>
      </c>
    </row>
    <row r="5306" spans="3:11" x14ac:dyDescent="0.25">
      <c r="C5306" s="14">
        <v>44744</v>
      </c>
      <c r="D5306" s="8">
        <v>0.67361111111111116</v>
      </c>
      <c r="E5306" s="76" t="s">
        <v>225</v>
      </c>
      <c r="F5306" s="8"/>
      <c r="G5306" s="8"/>
      <c r="H5306" s="15">
        <v>8</v>
      </c>
      <c r="I5306" s="13">
        <f t="shared" si="246"/>
        <v>2643</v>
      </c>
      <c r="J5306" s="8">
        <f t="shared" si="247"/>
        <v>3</v>
      </c>
      <c r="K5306" s="6">
        <f t="shared" si="248"/>
        <v>3</v>
      </c>
    </row>
    <row r="5307" spans="3:11" x14ac:dyDescent="0.25">
      <c r="C5307" s="14">
        <v>44744</v>
      </c>
      <c r="D5307" s="8">
        <v>0.67361111111111116</v>
      </c>
      <c r="E5307" s="76" t="s">
        <v>225</v>
      </c>
      <c r="F5307" s="8"/>
      <c r="G5307" s="8"/>
      <c r="H5307" s="15">
        <v>8</v>
      </c>
      <c r="I5307" s="13">
        <f t="shared" si="246"/>
        <v>2643</v>
      </c>
      <c r="J5307" s="8">
        <f t="shared" si="247"/>
        <v>2</v>
      </c>
      <c r="K5307" s="6">
        <f t="shared" si="248"/>
        <v>3</v>
      </c>
    </row>
    <row r="5308" spans="3:11" x14ac:dyDescent="0.25">
      <c r="C5308" s="14">
        <v>44744</v>
      </c>
      <c r="D5308" s="8">
        <v>0.67361111111111116</v>
      </c>
      <c r="E5308" s="76" t="s">
        <v>225</v>
      </c>
      <c r="F5308" s="8"/>
      <c r="G5308" s="8"/>
      <c r="H5308" s="15">
        <v>8</v>
      </c>
      <c r="I5308" s="13">
        <f t="shared" si="246"/>
        <v>2643</v>
      </c>
      <c r="J5308" s="8">
        <f t="shared" si="247"/>
        <v>1</v>
      </c>
      <c r="K5308" s="6">
        <f t="shared" si="248"/>
        <v>3</v>
      </c>
    </row>
    <row r="5309" spans="3:11" x14ac:dyDescent="0.25">
      <c r="C5309" s="14">
        <v>44751</v>
      </c>
      <c r="D5309" s="8">
        <v>0.56597222222222221</v>
      </c>
      <c r="E5309" s="76" t="s">
        <v>107</v>
      </c>
      <c r="F5309" s="8"/>
      <c r="G5309" s="8"/>
      <c r="H5309" s="15">
        <v>4</v>
      </c>
      <c r="I5309" s="13">
        <f t="shared" si="246"/>
        <v>2644</v>
      </c>
      <c r="J5309" s="8">
        <f t="shared" si="247"/>
        <v>3</v>
      </c>
      <c r="K5309" s="6">
        <f t="shared" si="248"/>
        <v>3</v>
      </c>
    </row>
    <row r="5310" spans="3:11" x14ac:dyDescent="0.25">
      <c r="C5310" s="14">
        <v>44751</v>
      </c>
      <c r="D5310" s="8">
        <v>0.56597222222222221</v>
      </c>
      <c r="E5310" s="76" t="s">
        <v>107</v>
      </c>
      <c r="F5310" s="8"/>
      <c r="G5310" s="8"/>
      <c r="H5310" s="15">
        <v>4</v>
      </c>
      <c r="I5310" s="13">
        <f t="shared" si="246"/>
        <v>2644</v>
      </c>
      <c r="J5310" s="8">
        <f t="shared" si="247"/>
        <v>2</v>
      </c>
      <c r="K5310" s="6">
        <f t="shared" si="248"/>
        <v>3</v>
      </c>
    </row>
    <row r="5311" spans="3:11" x14ac:dyDescent="0.25">
      <c r="C5311" s="14">
        <v>44751</v>
      </c>
      <c r="D5311" s="8">
        <v>0.56597222222222221</v>
      </c>
      <c r="E5311" s="76" t="s">
        <v>107</v>
      </c>
      <c r="F5311" s="8"/>
      <c r="G5311" s="8"/>
      <c r="H5311" s="15">
        <v>4</v>
      </c>
      <c r="I5311" s="13">
        <f t="shared" si="246"/>
        <v>2644</v>
      </c>
      <c r="J5311" s="8">
        <f t="shared" si="247"/>
        <v>1</v>
      </c>
      <c r="K5311" s="6">
        <f t="shared" si="248"/>
        <v>3</v>
      </c>
    </row>
    <row r="5312" spans="3:11" x14ac:dyDescent="0.25">
      <c r="C5312" s="14">
        <v>44751</v>
      </c>
      <c r="D5312" s="8">
        <v>0.64930555555555558</v>
      </c>
      <c r="E5312" s="76" t="s">
        <v>107</v>
      </c>
      <c r="F5312" s="8"/>
      <c r="G5312" s="8"/>
      <c r="H5312" s="15">
        <v>7</v>
      </c>
      <c r="I5312" s="13">
        <f t="shared" si="246"/>
        <v>2645</v>
      </c>
      <c r="J5312" s="8">
        <f t="shared" si="247"/>
        <v>3</v>
      </c>
      <c r="K5312" s="6">
        <f t="shared" si="248"/>
        <v>3</v>
      </c>
    </row>
    <row r="5313" spans="3:11" x14ac:dyDescent="0.25">
      <c r="C5313" s="14">
        <v>44751</v>
      </c>
      <c r="D5313" s="8">
        <v>0.64930555555555558</v>
      </c>
      <c r="E5313" s="76" t="s">
        <v>107</v>
      </c>
      <c r="F5313" s="8"/>
      <c r="G5313" s="8"/>
      <c r="H5313" s="15">
        <v>7</v>
      </c>
      <c r="I5313" s="13">
        <f t="shared" si="246"/>
        <v>2645</v>
      </c>
      <c r="J5313" s="8">
        <f t="shared" si="247"/>
        <v>2</v>
      </c>
      <c r="K5313" s="6">
        <f t="shared" si="248"/>
        <v>3</v>
      </c>
    </row>
    <row r="5314" spans="3:11" x14ac:dyDescent="0.25">
      <c r="C5314" s="14">
        <v>44751</v>
      </c>
      <c r="D5314" s="8">
        <v>0.64930555555555558</v>
      </c>
      <c r="E5314" s="76" t="s">
        <v>107</v>
      </c>
      <c r="F5314" s="8"/>
      <c r="G5314" s="8"/>
      <c r="H5314" s="15">
        <v>7</v>
      </c>
      <c r="I5314" s="13">
        <f t="shared" si="246"/>
        <v>2645</v>
      </c>
      <c r="J5314" s="8">
        <f t="shared" si="247"/>
        <v>1</v>
      </c>
      <c r="K5314" s="6">
        <f t="shared" si="248"/>
        <v>3</v>
      </c>
    </row>
    <row r="5315" spans="3:11" x14ac:dyDescent="0.25">
      <c r="C5315" s="14">
        <v>44751</v>
      </c>
      <c r="D5315" s="8">
        <v>0.67361111111111116</v>
      </c>
      <c r="E5315" s="76" t="s">
        <v>107</v>
      </c>
      <c r="F5315" s="8"/>
      <c r="G5315" s="8"/>
      <c r="H5315" s="15">
        <v>8</v>
      </c>
      <c r="I5315" s="13">
        <f t="shared" si="246"/>
        <v>2646</v>
      </c>
      <c r="J5315" s="8">
        <f t="shared" si="247"/>
        <v>3</v>
      </c>
      <c r="K5315" s="6">
        <f t="shared" si="248"/>
        <v>3</v>
      </c>
    </row>
    <row r="5316" spans="3:11" x14ac:dyDescent="0.25">
      <c r="C5316" s="14">
        <v>44751</v>
      </c>
      <c r="D5316" s="8">
        <v>0.67361111111111116</v>
      </c>
      <c r="E5316" s="76" t="s">
        <v>107</v>
      </c>
      <c r="F5316" s="8"/>
      <c r="G5316" s="8"/>
      <c r="H5316" s="15">
        <v>8</v>
      </c>
      <c r="I5316" s="13">
        <f t="shared" si="246"/>
        <v>2646</v>
      </c>
      <c r="J5316" s="8">
        <f t="shared" si="247"/>
        <v>2</v>
      </c>
      <c r="K5316" s="6">
        <f t="shared" si="248"/>
        <v>3</v>
      </c>
    </row>
    <row r="5317" spans="3:11" x14ac:dyDescent="0.25">
      <c r="C5317" s="14">
        <v>44751</v>
      </c>
      <c r="D5317" s="8">
        <v>0.67361111111111116</v>
      </c>
      <c r="E5317" s="76" t="s">
        <v>107</v>
      </c>
      <c r="F5317" s="8"/>
      <c r="G5317" s="8"/>
      <c r="H5317" s="15">
        <v>8</v>
      </c>
      <c r="I5317" s="13">
        <f t="shared" si="246"/>
        <v>2646</v>
      </c>
      <c r="J5317" s="8">
        <f t="shared" si="247"/>
        <v>1</v>
      </c>
      <c r="K5317" s="6">
        <f t="shared" si="248"/>
        <v>3</v>
      </c>
    </row>
    <row r="5318" spans="3:11" x14ac:dyDescent="0.25">
      <c r="C5318" s="14">
        <v>44751</v>
      </c>
      <c r="D5318" s="8">
        <v>0.6958333333333333</v>
      </c>
      <c r="E5318" s="76" t="s">
        <v>107</v>
      </c>
      <c r="F5318" s="8"/>
      <c r="G5318" s="8"/>
      <c r="H5318" s="15">
        <v>9</v>
      </c>
      <c r="I5318" s="13">
        <f t="shared" ref="I5318:I5332" si="249">IF(AND(C5318=C5317,H5318=H5317,D5317=D5318),I5317,I5317+1)</f>
        <v>2647</v>
      </c>
      <c r="J5318" s="8">
        <f t="shared" ref="J5318:J5332" si="250">IF(I5318=I5320,3,IF(I5318=I5319,2,1))</f>
        <v>3</v>
      </c>
      <c r="K5318" s="6">
        <f t="shared" ref="K5318:K5332" si="251">IF(J5316=3,3,IF(J5317=3,3,IF(J5317=2,2,J5318)))</f>
        <v>3</v>
      </c>
    </row>
    <row r="5319" spans="3:11" x14ac:dyDescent="0.25">
      <c r="C5319" s="14">
        <v>44751</v>
      </c>
      <c r="D5319" s="8">
        <v>0.6958333333333333</v>
      </c>
      <c r="E5319" s="76" t="s">
        <v>107</v>
      </c>
      <c r="F5319" s="8"/>
      <c r="G5319" s="8"/>
      <c r="H5319" s="15">
        <v>9</v>
      </c>
      <c r="I5319" s="13">
        <f t="shared" si="249"/>
        <v>2647</v>
      </c>
      <c r="J5319" s="8">
        <f t="shared" si="250"/>
        <v>2</v>
      </c>
      <c r="K5319" s="6">
        <f t="shared" si="251"/>
        <v>3</v>
      </c>
    </row>
    <row r="5320" spans="3:11" x14ac:dyDescent="0.25">
      <c r="C5320" s="14">
        <v>44751</v>
      </c>
      <c r="D5320" s="8">
        <v>0.6958333333333333</v>
      </c>
      <c r="E5320" s="76" t="s">
        <v>107</v>
      </c>
      <c r="F5320" s="8"/>
      <c r="G5320" s="8"/>
      <c r="H5320" s="15">
        <v>9</v>
      </c>
      <c r="I5320" s="13">
        <f t="shared" si="249"/>
        <v>2647</v>
      </c>
      <c r="J5320" s="8">
        <f t="shared" si="250"/>
        <v>1</v>
      </c>
      <c r="K5320" s="6">
        <f t="shared" si="251"/>
        <v>3</v>
      </c>
    </row>
    <row r="5321" spans="3:11" x14ac:dyDescent="0.25">
      <c r="C5321" s="14">
        <v>44758</v>
      </c>
      <c r="D5321" s="8">
        <v>0.57291666666666663</v>
      </c>
      <c r="E5321" s="76" t="s">
        <v>225</v>
      </c>
      <c r="F5321" s="8"/>
      <c r="G5321" s="8"/>
      <c r="H5321" s="15">
        <v>4</v>
      </c>
      <c r="I5321" s="13">
        <f t="shared" si="249"/>
        <v>2648</v>
      </c>
      <c r="J5321" s="8">
        <f t="shared" si="250"/>
        <v>3</v>
      </c>
      <c r="K5321" s="6">
        <f t="shared" si="251"/>
        <v>3</v>
      </c>
    </row>
    <row r="5322" spans="3:11" x14ac:dyDescent="0.25">
      <c r="C5322" s="14">
        <v>44758</v>
      </c>
      <c r="D5322" s="8">
        <v>0.57291666666666663</v>
      </c>
      <c r="E5322" s="76" t="s">
        <v>225</v>
      </c>
      <c r="F5322" s="8"/>
      <c r="G5322" s="8"/>
      <c r="H5322" s="15">
        <v>4</v>
      </c>
      <c r="I5322" s="13">
        <f t="shared" si="249"/>
        <v>2648</v>
      </c>
      <c r="J5322" s="8">
        <f t="shared" si="250"/>
        <v>2</v>
      </c>
      <c r="K5322" s="6">
        <f t="shared" si="251"/>
        <v>3</v>
      </c>
    </row>
    <row r="5323" spans="3:11" x14ac:dyDescent="0.25">
      <c r="C5323" s="14">
        <v>44758</v>
      </c>
      <c r="D5323" s="8">
        <v>0.57291666666666663</v>
      </c>
      <c r="E5323" s="76" t="s">
        <v>225</v>
      </c>
      <c r="F5323" s="8"/>
      <c r="G5323" s="8"/>
      <c r="H5323" s="15">
        <v>4</v>
      </c>
      <c r="I5323" s="13">
        <f t="shared" si="249"/>
        <v>2648</v>
      </c>
      <c r="J5323" s="8">
        <f t="shared" si="250"/>
        <v>1</v>
      </c>
      <c r="K5323" s="6">
        <f t="shared" si="251"/>
        <v>3</v>
      </c>
    </row>
    <row r="5324" spans="3:11" x14ac:dyDescent="0.25">
      <c r="C5324" s="14">
        <v>44758</v>
      </c>
      <c r="D5324" s="8">
        <v>0.625</v>
      </c>
      <c r="E5324" s="76" t="s">
        <v>225</v>
      </c>
      <c r="F5324" s="8"/>
      <c r="G5324" s="8"/>
      <c r="H5324" s="15">
        <v>6</v>
      </c>
      <c r="I5324" s="13">
        <f t="shared" si="249"/>
        <v>2649</v>
      </c>
      <c r="J5324" s="8">
        <f t="shared" si="250"/>
        <v>3</v>
      </c>
      <c r="K5324" s="6">
        <f t="shared" si="251"/>
        <v>3</v>
      </c>
    </row>
    <row r="5325" spans="3:11" x14ac:dyDescent="0.25">
      <c r="C5325" s="14">
        <v>44758</v>
      </c>
      <c r="D5325" s="8">
        <v>0.625</v>
      </c>
      <c r="E5325" s="76" t="s">
        <v>225</v>
      </c>
      <c r="F5325" s="8"/>
      <c r="G5325" s="8"/>
      <c r="H5325" s="15">
        <v>6</v>
      </c>
      <c r="I5325" s="13">
        <f t="shared" si="249"/>
        <v>2649</v>
      </c>
      <c r="J5325" s="8">
        <f t="shared" si="250"/>
        <v>2</v>
      </c>
      <c r="K5325" s="6">
        <f t="shared" si="251"/>
        <v>3</v>
      </c>
    </row>
    <row r="5326" spans="3:11" x14ac:dyDescent="0.25">
      <c r="C5326" s="14">
        <v>44758</v>
      </c>
      <c r="D5326" s="8">
        <v>0.625</v>
      </c>
      <c r="E5326" s="76" t="s">
        <v>225</v>
      </c>
      <c r="F5326" s="8"/>
      <c r="G5326" s="8"/>
      <c r="H5326" s="15">
        <v>6</v>
      </c>
      <c r="I5326" s="13">
        <f t="shared" si="249"/>
        <v>2649</v>
      </c>
      <c r="J5326" s="8">
        <f t="shared" si="250"/>
        <v>1</v>
      </c>
      <c r="K5326" s="6">
        <f t="shared" si="251"/>
        <v>3</v>
      </c>
    </row>
    <row r="5327" spans="3:11" x14ac:dyDescent="0.25">
      <c r="C5327" s="14">
        <v>44758</v>
      </c>
      <c r="D5327" s="8">
        <v>0.65277777777777779</v>
      </c>
      <c r="E5327" s="76" t="s">
        <v>225</v>
      </c>
      <c r="F5327" s="8"/>
      <c r="G5327" s="8"/>
      <c r="H5327" s="15">
        <v>7</v>
      </c>
      <c r="I5327" s="13">
        <f t="shared" si="249"/>
        <v>2650</v>
      </c>
      <c r="J5327" s="8">
        <f t="shared" si="250"/>
        <v>3</v>
      </c>
      <c r="K5327" s="6">
        <f t="shared" si="251"/>
        <v>3</v>
      </c>
    </row>
    <row r="5328" spans="3:11" x14ac:dyDescent="0.25">
      <c r="C5328" s="14">
        <v>44758</v>
      </c>
      <c r="D5328" s="8">
        <v>0.65277777777777779</v>
      </c>
      <c r="E5328" s="76" t="s">
        <v>225</v>
      </c>
      <c r="F5328" s="8"/>
      <c r="G5328" s="8"/>
      <c r="H5328" s="15">
        <v>7</v>
      </c>
      <c r="I5328" s="13">
        <f t="shared" si="249"/>
        <v>2650</v>
      </c>
      <c r="J5328" s="8">
        <f t="shared" si="250"/>
        <v>2</v>
      </c>
      <c r="K5328" s="6">
        <f t="shared" si="251"/>
        <v>3</v>
      </c>
    </row>
    <row r="5329" spans="3:11" x14ac:dyDescent="0.25">
      <c r="C5329" s="14">
        <v>44758</v>
      </c>
      <c r="D5329" s="8">
        <v>0.65277777777777779</v>
      </c>
      <c r="E5329" s="76" t="s">
        <v>225</v>
      </c>
      <c r="F5329" s="8"/>
      <c r="G5329" s="8"/>
      <c r="H5329" s="15">
        <v>7</v>
      </c>
      <c r="I5329" s="13">
        <f t="shared" si="249"/>
        <v>2650</v>
      </c>
      <c r="J5329" s="8">
        <f t="shared" si="250"/>
        <v>1</v>
      </c>
      <c r="K5329" s="6">
        <f t="shared" si="251"/>
        <v>3</v>
      </c>
    </row>
    <row r="5330" spans="3:11" x14ac:dyDescent="0.25">
      <c r="C5330" s="14">
        <v>44758</v>
      </c>
      <c r="D5330" s="8">
        <v>0.69930555555555562</v>
      </c>
      <c r="E5330" s="76" t="s">
        <v>225</v>
      </c>
      <c r="F5330" s="8"/>
      <c r="G5330" s="8"/>
      <c r="H5330" s="15">
        <v>9</v>
      </c>
      <c r="I5330" s="13">
        <f t="shared" si="249"/>
        <v>2651</v>
      </c>
      <c r="J5330" s="8">
        <f t="shared" si="250"/>
        <v>3</v>
      </c>
      <c r="K5330" s="6">
        <f t="shared" si="251"/>
        <v>3</v>
      </c>
    </row>
    <row r="5331" spans="3:11" x14ac:dyDescent="0.25">
      <c r="C5331" s="14">
        <v>44758</v>
      </c>
      <c r="D5331" s="8">
        <v>0.69930555555555562</v>
      </c>
      <c r="E5331" s="76" t="s">
        <v>225</v>
      </c>
      <c r="F5331" s="8"/>
      <c r="G5331" s="8"/>
      <c r="H5331" s="15">
        <v>9</v>
      </c>
      <c r="I5331" s="13">
        <f t="shared" si="249"/>
        <v>2651</v>
      </c>
      <c r="J5331" s="8">
        <f t="shared" si="250"/>
        <v>2</v>
      </c>
      <c r="K5331" s="6">
        <f t="shared" si="251"/>
        <v>3</v>
      </c>
    </row>
    <row r="5332" spans="3:11" x14ac:dyDescent="0.25">
      <c r="C5332" s="14">
        <v>44758</v>
      </c>
      <c r="D5332" s="8">
        <v>0.69930555555555562</v>
      </c>
      <c r="E5332" s="76" t="s">
        <v>225</v>
      </c>
      <c r="F5332" s="8"/>
      <c r="G5332" s="8"/>
      <c r="H5332" s="15">
        <v>9</v>
      </c>
      <c r="I5332" s="13">
        <f t="shared" si="249"/>
        <v>2651</v>
      </c>
      <c r="J5332" s="8">
        <f t="shared" si="250"/>
        <v>1</v>
      </c>
      <c r="K5332" s="6">
        <f t="shared" si="251"/>
        <v>3</v>
      </c>
    </row>
  </sheetData>
  <autoFilter ref="C3:K5332" xr:uid="{8432AEAE-6EF0-4EFC-89DF-0C8985C3984E}"/>
  <conditionalFormatting sqref="K3:K5332">
    <cfRule type="cellIs" dxfId="1" priority="2" operator="equal">
      <formula>3</formula>
    </cfRule>
  </conditionalFormatting>
  <conditionalFormatting sqref="K4:K5332">
    <cfRule type="cellIs" dxfId="0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Mel-Syd Pro Strat 2021-2024</vt:lpstr>
      <vt:lpstr>Mel Syd PRO PIVOT</vt:lpstr>
      <vt:lpstr>Calc Bets-Races</vt:lpstr>
      <vt:lpstr>'Mel-Syd Pro Strat 2021-2024'!Print_Titles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 Racing</dc:creator>
  <cp:lastModifiedBy>Elite Racing</cp:lastModifiedBy>
  <cp:lastPrinted>2024-06-23T00:58:13Z</cp:lastPrinted>
  <dcterms:created xsi:type="dcterms:W3CDTF">2023-10-11T01:44:38Z</dcterms:created>
  <dcterms:modified xsi:type="dcterms:W3CDTF">2024-06-30T00:59:18Z</dcterms:modified>
</cp:coreProperties>
</file>